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1"/>
  <workbookPr codeName="ThisWorkbook"/>
  <mc:AlternateContent xmlns:mc="http://schemas.openxmlformats.org/markup-compatibility/2006">
    <mc:Choice Requires="x15">
      <x15ac:absPath xmlns:x15ac="http://schemas.microsoft.com/office/spreadsheetml/2010/11/ac" url="\\svfil\大刀洗町\2025\企画財政課\02_財政係\01_財政\05_交付税･交付金\05_交付金\04_1_物価高騰対応重点支援地方創生臨時交付金【5年保存】\05_実施計画作成（R7.6）\04_内閣府確認・修正\"/>
    </mc:Choice>
  </mc:AlternateContent>
  <xr:revisionPtr revIDLastSave="0" documentId="13_ncr:1_{444177F2-C19D-4223-AC63-86D682D81532}" xr6:coauthVersionLast="47" xr6:coauthVersionMax="47" xr10:uidLastSave="{00000000-0000-0000-0000-000000000000}"/>
  <workbookProtection workbookAlgorithmName="SHA-512" workbookHashValue="y8HIdICTzjWnQPVU02ev+L3URDw/jgA9OLFZfHVPqfuSxygPELVIFuorGRXFjP+Ce9QT3B6Ot0KaO02DQbkl6g==" workbookSaltValue="a1DQ0hh6Tw29Kyt8ay61eA==" workbookSpinCount="100000" lockStructure="1"/>
  <bookViews>
    <workbookView minimized="1" xWindow="-120" yWindow="-120" windowWidth="20730" windowHeight="11160" tabRatio="886" xr2:uid="{00000000-000D-0000-FFFF-FFFF00000000}"/>
  </bookViews>
  <sheets>
    <sheet name="実施計画様式" sheetId="19" r:id="rId1"/>
    <sheet name="自治体公表用様式" sheetId="40" r:id="rId2"/>
    <sheet name="―" sheetId="6" state="hidden" r:id="rId3"/>
    <sheet name="分岐管理シート" sheetId="25" state="hidden" r:id="rId4"/>
    <sheet name="限" sheetId="35" state="hidden" r:id="rId5"/>
    <sheet name="別表（R6低所得世帯支援・不足額給付）" sheetId="39" r:id="rId6"/>
    <sheet name="基金調べ" sheetId="21" r:id="rId7"/>
    <sheet name="計算用" sheetId="22" state="hidden" r:id="rId8"/>
    <sheet name="【チェックリスト】 " sheetId="20" r:id="rId9"/>
    <sheet name="朱色変色" sheetId="16" state="hidden" r:id="rId10"/>
    <sheet name="変更カウント" sheetId="38" state="hidden" r:id="rId11"/>
    <sheet name="自治体コード" sheetId="7" state="hidden" r:id="rId12"/>
    <sheet name="参考資料1_対象分野リスト" sheetId="26" state="hidden" r:id="rId13"/>
    <sheet name="自動作成" sheetId="29" state="hidden" r:id="rId14"/>
  </sheets>
  <externalReferences>
    <externalReference r:id="rId15"/>
  </externalReferences>
  <definedNames>
    <definedName name="_" localSheetId="1">#REF!</definedName>
    <definedName name="_">#REF!</definedName>
    <definedName name="_xlnm._FilterDatabase" localSheetId="4" hidden="1">限!$A$2:$U$1790</definedName>
    <definedName name="_xlnm._FilterDatabase" localSheetId="11" hidden="1">自治体コード!$A$1:$BE$1789</definedName>
    <definedName name="_xlnm._FilterDatabase" localSheetId="1" hidden="1">自治体公表用様式!$A$2:$F$400</definedName>
    <definedName name="_xlnm._FilterDatabase" localSheetId="0" hidden="1">実施計画様式!$A$67:$BR$471</definedName>
    <definedName name="【01_北海道】">自治体コード!$K$2:$K$181</definedName>
    <definedName name="【02_青森県】">自治体コード!$L$2:$L$42</definedName>
    <definedName name="【03_岩手県】">自治体コード!$M$2:$M$35</definedName>
    <definedName name="【04_宮城県】">自治体コード!$N$2:$N$37</definedName>
    <definedName name="【05_秋田県】">自治体コード!$O$2:$O$27</definedName>
    <definedName name="【06_山形県】">自治体コード!$P$2:$P$37</definedName>
    <definedName name="【07_福島県】">自治体コード!$Q$2:$Q$61</definedName>
    <definedName name="【08_茨城県】">自治体コード!$R$2:$R$46</definedName>
    <definedName name="【09_栃木県】">自治体コード!$S$2:$S$27</definedName>
    <definedName name="【10_群馬県】">自治体コード!$T$2:$T$37</definedName>
    <definedName name="【11_埼玉県】">自治体コード!$U$2:$U$65</definedName>
    <definedName name="【12_千葉県】">自治体コード!$V$2:$V$56</definedName>
    <definedName name="【13_東京都】">自治体コード!$W$2:$W$64</definedName>
    <definedName name="【14_神奈川県】">自治体コード!$X$2:$X$35</definedName>
    <definedName name="【15_新潟県】">自治体コード!$Y$2:$Y$32</definedName>
    <definedName name="【16_富山県】">自治体コード!$Z$2:$Z$17</definedName>
    <definedName name="【17_石川県】">自治体コード!$AA$2:$AA$21</definedName>
    <definedName name="【18_福井県】">自治体コード!$AB$2:$AB$19</definedName>
    <definedName name="【19_山梨県】">自治体コード!$AC$2:$AC$29</definedName>
    <definedName name="【20_長野県】">自治体コード!$AD$2:$AD$79</definedName>
    <definedName name="【21_岐阜県】">自治体コード!$AE$2:$AE$44</definedName>
    <definedName name="【22_静岡県】">自治体コード!$AF$2:$AF$37</definedName>
    <definedName name="【23_愛知県】">自治体コード!$AG$2:$AG$56</definedName>
    <definedName name="【24_三重県】">自治体コード!$AH$2:$AH$31</definedName>
    <definedName name="【25_滋賀県】">自治体コード!$AI$2:$AI$21</definedName>
    <definedName name="【26_京都府】">自治体コード!$AJ$2:$AJ$28</definedName>
    <definedName name="【27_大阪府】">自治体コード!$AK$2:$AK$45</definedName>
    <definedName name="【28_兵庫県】">自治体コード!$AL$2:$AL$43</definedName>
    <definedName name="【29_奈良県】">自治体コード!$AM$2:$AM$41</definedName>
    <definedName name="【30_和歌山県】">自治体コード!$AN$2:$AN$32</definedName>
    <definedName name="【31_鳥取県】">自治体コード!$AO$2:$AO$21</definedName>
    <definedName name="【32_島根県】">自治体コード!$AP$2:$AP$21</definedName>
    <definedName name="【33_岡山県】">自治体コード!$AQ$2:$AQ$29</definedName>
    <definedName name="【34_広島県】">自治体コード!$AR$2:$AR$25</definedName>
    <definedName name="【35_山口県】">自治体コード!$AS$2:$AS$21</definedName>
    <definedName name="【36_徳島県】">自治体コード!$AT$2:$AT$26</definedName>
    <definedName name="【37_香川県】">自治体コード!$AU$2:$AU$19</definedName>
    <definedName name="【38_愛媛県】">自治体コード!$AV$2:$AV$22</definedName>
    <definedName name="【39_高知県】">自治体コード!$AW$2:$AW$36</definedName>
    <definedName name="【40_福岡県】">自治体コード!$AX$2:$AX$62</definedName>
    <definedName name="【41_佐賀県】">自治体コード!$AY$2:$AY$22</definedName>
    <definedName name="【42_長崎県】">自治体コード!$AZ$2:$AZ$23</definedName>
    <definedName name="【43_熊本県】">自治体コード!$BA$2:$BA$47</definedName>
    <definedName name="【44_大分県】">自治体コード!$BB$2:$BB$20</definedName>
    <definedName name="【45_宮崎県】">自治体コード!$BC$2:$BC$28</definedName>
    <definedName name="【46_鹿児島県】">自治体コード!$BD$2:$BD$45</definedName>
    <definedName name="【47_沖縄県】">自治体コード!$BE$2:$BE$43</definedName>
    <definedName name="_xlnm.Criteria" localSheetId="4">限!$B$1</definedName>
    <definedName name="_xlnm.Print_Area" localSheetId="8">'【チェックリスト】 '!$A$1:$E$54</definedName>
    <definedName name="_xlnm.Print_Area" localSheetId="6">基金調べ!$A$1:$J$18</definedName>
    <definedName name="_xlnm.Print_Area" localSheetId="1">自治体公表用様式!$A$1:$F$8</definedName>
    <definedName name="_xlnm.Print_Area" localSheetId="0">実施計画様式!$A$1:$AM$82</definedName>
    <definedName name="_xlnm.Print_Area" localSheetId="3">分岐管理シート!$A$64:$AS$472</definedName>
    <definedName name="_xlnm.Print_Area" localSheetId="5">'別表（R6低所得世帯支援・不足額給付）'!$A$1:$N$134</definedName>
    <definedName name="_xlnm.Print_Area" localSheetId="2">―!$A$1:$AX$82</definedName>
    <definedName name="_xlnm.Print_Titles" localSheetId="6">基金調べ!$2:$2</definedName>
    <definedName name="_xlnm.Print_Titles" localSheetId="1">自治体公表用様式!$1:$2</definedName>
    <definedName name="_xlnm.Print_Titles" localSheetId="0">実施計画様式!$68:$71</definedName>
    <definedName name="_xlnm.Print_Titles">#N/A</definedName>
    <definedName name="エネルギー・食料品価格等の物価高騰の影響を受けた生活者等に対して事業の効果が直接及ぶ">―!$G$2</definedName>
    <definedName name="一体支援_目標_R6">―!$AP$27:$AP$39</definedName>
    <definedName name="基金_通常">―!$S$2:$S$3</definedName>
    <definedName name="基金_低所得">―!$U$5</definedName>
    <definedName name="基金の要件">―!$AJ$2:$AJ$4</definedName>
    <definedName name="経済対策との関係">―!$K$2</definedName>
    <definedName name="経済対策との関係_R6">―!$K$4</definedName>
    <definedName name="経済対策との関係_R6・R7予備">―!$K$8</definedName>
    <definedName name="経済対策との関係_R7予備">―!$K$6</definedName>
    <definedName name="個人を対象とした給付金等">―!$S$2:$S$3</definedName>
    <definedName name="個人を対象とした給付金等_低所得">―!$S$5</definedName>
    <definedName name="国の予算年度_R5全部">―!$A$14:$A$16</definedName>
    <definedName name="国の予算年度_R5全部改">―!$A$18:$A$20</definedName>
    <definedName name="国の予算年度_R5補正">―!$A$5</definedName>
    <definedName name="国の予算年度_R5補正orR5補正予備">―!$A$18:$A$19</definedName>
    <definedName name="国の予算年度_R5補正orR5予備">―!$A$2:$A$3</definedName>
    <definedName name="国の予算年度_R5補正orR6補正">―!$A$24:$A$25</definedName>
    <definedName name="国の予算年度_R5補正予備">―!$A$9</definedName>
    <definedName name="国の予算年度_R5予備">―!$A$7</definedName>
    <definedName name="国の予算年度_R5予備orR5補正予備">―!$A$11:$A$12</definedName>
    <definedName name="国の予算年度_R6補正">―!$A$22</definedName>
    <definedName name="国の予算年度_R6補正orR7予備">―!$A$35:$A$36</definedName>
    <definedName name="国の予算年度_R6補正orR7予備or両方">―!$A$38:$A$40</definedName>
    <definedName name="子ども加算給付のための費用以外には使用していない">―!$AN$6</definedName>
    <definedName name="事業始期_R5_通常">―!$W$29:$W$40</definedName>
    <definedName name="事業始期_R6_通常">―!$W$29:$W$40</definedName>
    <definedName name="事業始期_R7_通常">―!$W$56:$W$67</definedName>
    <definedName name="事業始期_別表3">―!$AA$33:$AA$41</definedName>
    <definedName name="事業終期_R5_通常">―!$Y$29:$Y$40</definedName>
    <definedName name="事業終期_R6_基金">―!$Y$42:$Y$54</definedName>
    <definedName name="事業終期_R6_通常">―!$Y$29:$Y$40</definedName>
    <definedName name="事業終期_R7_基金">―!$Y$69:$Y$81</definedName>
    <definedName name="事業終期_R7_通常">―!$Y$56:$Y$67</definedName>
    <definedName name="事業終期_基金">―!$Y$42:$Y$54</definedName>
    <definedName name="事業終期_別表3">―!$AC$37:$AC$48</definedName>
    <definedName name="種類_推奨事業メニュー">―!$O$2:$O$10</definedName>
    <definedName name="住民税均等割のみ課税世帯への給付のための費用以外には使用していない">―!$AN$4</definedName>
    <definedName name="住民税均等割非課税世帯への給付のための費用以外には使用していない">―!$AN$2</definedName>
    <definedName name="対象外経費に臨時交付金を充当していない">―!$M$2:$M$2</definedName>
    <definedName name="対象分野">参考資料1_対象分野リスト!$C$3:$C$24</definedName>
    <definedName name="対象分野_R6">参考資料1_対象分野リスト!$C$29:$C$64</definedName>
    <definedName name="対象分野_低">参考資料1_対象分野リスト!$F$3</definedName>
    <definedName name="地方単独事業">―!$E$2</definedName>
    <definedName name="低_推奨事業メニュー">―!$O$12</definedName>
    <definedName name="低所得世帯支援_周知方法">―!$AR$2:$AR$7</definedName>
    <definedName name="低所得世帯支援_目標">―!$AP$2:$AP$5</definedName>
    <definedName name="低所得世帯支援_目標_R6">―!$AP$8:$AP$14</definedName>
    <definedName name="都道府県別_括弧あり">自治体コード!$J$2:$J$48</definedName>
    <definedName name="特定事業者等支援">―!$Q$2:$Q$3</definedName>
    <definedName name="特定事業者等支援_低所得">―!$Q$5</definedName>
    <definedName name="不足額給付・新給付金_目標_R6">―!$AP$43:$AP$51</definedName>
    <definedName name="分類無し1">―!$AT$2:$AT$3</definedName>
    <definedName name="分類無し2">―!$AV$2</definedName>
    <definedName name="別表_事故対応">―!$AX$2:$AX$3</definedName>
    <definedName name="予算区分_R6_通常">―!$AE$9:$AE$11</definedName>
    <definedName name="予算区分_R7_のみ">―!$AE$20:$AE$22</definedName>
    <definedName name="予算区分_R7_通常">―!$AE$13:$AE$18</definedName>
    <definedName name="予算区分_通常">―!$AE$2:$AE$7</definedName>
    <definedName name="臨時の措置であることが分かる名称">―!$I$2</definedName>
    <definedName name="枠_給付支援">―!$C$10</definedName>
    <definedName name="枠_事務費_1">―!$C$12:$C$18</definedName>
    <definedName name="枠_事務費_2">―!$C$20:$C$22</definedName>
    <definedName name="枠_事務費_3">―!$C$24</definedName>
    <definedName name="枠_事務費_4">―!$C$26:$C$28</definedName>
    <definedName name="枠_事務費_5">―!$C$30:$C$31</definedName>
    <definedName name="枠_事務費_6">―!$C$33</definedName>
    <definedName name="枠_事務費_7">―!$C$35:$C$37</definedName>
    <definedName name="枠_推奨">―!$C$2</definedName>
    <definedName name="枠_推奨or推奨・一体">―!$C$7:$C$8</definedName>
    <definedName name="枠_推奨or推奨・低">―!$C$4:$C$5</definedName>
    <definedName name="枠_低or推奨・低">―!$C$4:$C$5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29" l="1"/>
  <c r="BR76" i="19"/>
  <c r="BR75" i="19"/>
  <c r="BR78" i="19"/>
  <c r="BR79" i="19"/>
  <c r="BR80" i="19"/>
  <c r="BR81" i="19"/>
  <c r="BR82" i="19"/>
  <c r="BR83" i="19"/>
  <c r="BR84" i="19"/>
  <c r="BR85" i="19"/>
  <c r="BR86" i="19"/>
  <c r="BR87" i="19"/>
  <c r="BR88" i="19"/>
  <c r="BR89" i="19"/>
  <c r="BR90" i="19"/>
  <c r="BR91" i="19"/>
  <c r="BR92" i="19"/>
  <c r="BR93" i="19"/>
  <c r="BR94" i="19"/>
  <c r="BR95" i="19"/>
  <c r="BR96" i="19"/>
  <c r="BR97" i="19"/>
  <c r="BR98" i="19"/>
  <c r="BR99" i="19"/>
  <c r="BR100" i="19"/>
  <c r="BR101" i="19"/>
  <c r="BR102" i="19"/>
  <c r="BR103" i="19"/>
  <c r="BR104" i="19"/>
  <c r="BR105" i="19"/>
  <c r="BR106" i="19"/>
  <c r="BR107" i="19"/>
  <c r="BR108" i="19"/>
  <c r="BR109" i="19"/>
  <c r="BR110" i="19"/>
  <c r="BR111" i="19"/>
  <c r="BR112" i="19"/>
  <c r="BR113" i="19"/>
  <c r="BR114" i="19"/>
  <c r="BR115" i="19"/>
  <c r="BR116" i="19"/>
  <c r="BR117" i="19"/>
  <c r="BR118" i="19"/>
  <c r="BR119" i="19"/>
  <c r="BR120" i="19"/>
  <c r="BR121" i="19"/>
  <c r="BR122" i="19"/>
  <c r="BR123" i="19"/>
  <c r="BR124" i="19"/>
  <c r="BR125" i="19"/>
  <c r="BR126" i="19"/>
  <c r="BR127" i="19"/>
  <c r="BR128" i="19"/>
  <c r="BR129" i="19"/>
  <c r="BR130" i="19"/>
  <c r="BR131" i="19"/>
  <c r="BR132" i="19"/>
  <c r="BR133" i="19"/>
  <c r="BR134" i="19"/>
  <c r="BR135" i="19"/>
  <c r="BR136" i="19"/>
  <c r="BR137" i="19"/>
  <c r="BR138" i="19"/>
  <c r="BR139" i="19"/>
  <c r="BR140" i="19"/>
  <c r="BR141" i="19"/>
  <c r="BR142" i="19"/>
  <c r="BR143" i="19"/>
  <c r="BR144" i="19"/>
  <c r="BR145" i="19"/>
  <c r="BR146" i="19"/>
  <c r="BR147" i="19"/>
  <c r="BR148" i="19"/>
  <c r="BR149" i="19"/>
  <c r="BR150" i="19"/>
  <c r="BR151" i="19"/>
  <c r="BR152" i="19"/>
  <c r="BR153" i="19"/>
  <c r="BR154" i="19"/>
  <c r="BR155" i="19"/>
  <c r="BR156" i="19"/>
  <c r="BR157" i="19"/>
  <c r="BR158" i="19"/>
  <c r="BR159" i="19"/>
  <c r="BR160" i="19"/>
  <c r="BR161" i="19"/>
  <c r="BR162" i="19"/>
  <c r="BR163" i="19"/>
  <c r="BR164" i="19"/>
  <c r="BR165" i="19"/>
  <c r="BR166" i="19"/>
  <c r="BR167" i="19"/>
  <c r="BR168" i="19"/>
  <c r="BR169" i="19"/>
  <c r="BR170" i="19"/>
  <c r="BR171" i="19"/>
  <c r="BR172" i="19"/>
  <c r="BR173" i="19"/>
  <c r="BR174" i="19"/>
  <c r="BR175" i="19"/>
  <c r="BR176" i="19"/>
  <c r="BR177" i="19"/>
  <c r="BR178" i="19"/>
  <c r="BR179" i="19"/>
  <c r="BR180" i="19"/>
  <c r="BR181" i="19"/>
  <c r="BR182" i="19"/>
  <c r="BR183" i="19"/>
  <c r="BR184" i="19"/>
  <c r="BR185" i="19"/>
  <c r="BR186" i="19"/>
  <c r="BR187" i="19"/>
  <c r="BR188" i="19"/>
  <c r="BR189" i="19"/>
  <c r="BR190" i="19"/>
  <c r="BR191" i="19"/>
  <c r="BR192" i="19"/>
  <c r="BR193" i="19"/>
  <c r="BR194" i="19"/>
  <c r="BR195" i="19"/>
  <c r="BR196" i="19"/>
  <c r="BR197" i="19"/>
  <c r="BR198" i="19"/>
  <c r="BR199" i="19"/>
  <c r="BR200" i="19"/>
  <c r="BR201" i="19"/>
  <c r="BR202" i="19"/>
  <c r="BR203" i="19"/>
  <c r="BR204" i="19"/>
  <c r="BR205" i="19"/>
  <c r="BR206" i="19"/>
  <c r="BR207" i="19"/>
  <c r="BR208" i="19"/>
  <c r="BR209" i="19"/>
  <c r="BR210" i="19"/>
  <c r="BR211" i="19"/>
  <c r="BR212" i="19"/>
  <c r="BR213" i="19"/>
  <c r="BR214" i="19"/>
  <c r="BR215" i="19"/>
  <c r="BR216" i="19"/>
  <c r="BR217" i="19"/>
  <c r="BR218" i="19"/>
  <c r="BR219" i="19"/>
  <c r="BR220" i="19"/>
  <c r="BR221" i="19"/>
  <c r="BR222" i="19"/>
  <c r="BR223" i="19"/>
  <c r="BR224" i="19"/>
  <c r="BR225" i="19"/>
  <c r="BR226" i="19"/>
  <c r="BR227" i="19"/>
  <c r="BR228" i="19"/>
  <c r="BR229" i="19"/>
  <c r="BR230" i="19"/>
  <c r="BR231" i="19"/>
  <c r="BR232" i="19"/>
  <c r="BR233" i="19"/>
  <c r="BR234" i="19"/>
  <c r="BR235" i="19"/>
  <c r="BR236" i="19"/>
  <c r="BR237" i="19"/>
  <c r="BR238" i="19"/>
  <c r="BR239" i="19"/>
  <c r="BR240" i="19"/>
  <c r="BR241" i="19"/>
  <c r="BR242" i="19"/>
  <c r="BR243" i="19"/>
  <c r="BR244" i="19"/>
  <c r="BR245" i="19"/>
  <c r="BR246" i="19"/>
  <c r="BR247" i="19"/>
  <c r="BR248" i="19"/>
  <c r="BR249" i="19"/>
  <c r="BR250" i="19"/>
  <c r="BR251" i="19"/>
  <c r="BR252" i="19"/>
  <c r="BR253" i="19"/>
  <c r="BR254" i="19"/>
  <c r="BR255" i="19"/>
  <c r="BR256" i="19"/>
  <c r="BR257" i="19"/>
  <c r="BR258" i="19"/>
  <c r="BR259" i="19"/>
  <c r="BR260" i="19"/>
  <c r="BR261" i="19"/>
  <c r="BR262" i="19"/>
  <c r="BR263" i="19"/>
  <c r="BR264" i="19"/>
  <c r="BR265" i="19"/>
  <c r="BR266" i="19"/>
  <c r="BR267" i="19"/>
  <c r="BR268" i="19"/>
  <c r="BR269" i="19"/>
  <c r="BR270" i="19"/>
  <c r="BR271" i="19"/>
  <c r="BR272" i="19"/>
  <c r="BR273" i="19"/>
  <c r="BR274" i="19"/>
  <c r="BR275" i="19"/>
  <c r="BR276" i="19"/>
  <c r="BR277" i="19"/>
  <c r="BR278" i="19"/>
  <c r="BR279" i="19"/>
  <c r="BR280" i="19"/>
  <c r="BR281" i="19"/>
  <c r="BR282" i="19"/>
  <c r="BR283" i="19"/>
  <c r="BR284" i="19"/>
  <c r="BR285" i="19"/>
  <c r="BR286" i="19"/>
  <c r="BR287" i="19"/>
  <c r="BR288" i="19"/>
  <c r="BR289" i="19"/>
  <c r="BR290" i="19"/>
  <c r="BR291" i="19"/>
  <c r="BR292" i="19"/>
  <c r="BR293" i="19"/>
  <c r="BR294" i="19"/>
  <c r="BR295" i="19"/>
  <c r="BR296" i="19"/>
  <c r="BR297" i="19"/>
  <c r="BR298" i="19"/>
  <c r="BR299" i="19"/>
  <c r="BR300" i="19"/>
  <c r="BR301" i="19"/>
  <c r="BR302" i="19"/>
  <c r="BR303" i="19"/>
  <c r="BR304" i="19"/>
  <c r="BR305" i="19"/>
  <c r="BR306" i="19"/>
  <c r="BR307" i="19"/>
  <c r="BR308" i="19"/>
  <c r="BR309" i="19"/>
  <c r="BR310" i="19"/>
  <c r="BR311" i="19"/>
  <c r="BR312" i="19"/>
  <c r="BR313" i="19"/>
  <c r="BR314" i="19"/>
  <c r="BR315" i="19"/>
  <c r="BR316" i="19"/>
  <c r="BR317" i="19"/>
  <c r="BR318" i="19"/>
  <c r="BR319" i="19"/>
  <c r="BR320" i="19"/>
  <c r="BR321" i="19"/>
  <c r="BR322" i="19"/>
  <c r="BR323" i="19"/>
  <c r="BR324" i="19"/>
  <c r="BR325" i="19"/>
  <c r="BR326" i="19"/>
  <c r="BR327" i="19"/>
  <c r="BR328" i="19"/>
  <c r="BR329" i="19"/>
  <c r="BR330" i="19"/>
  <c r="BR331" i="19"/>
  <c r="BR332" i="19"/>
  <c r="BR333" i="19"/>
  <c r="BR334" i="19"/>
  <c r="BR335" i="19"/>
  <c r="BR336" i="19"/>
  <c r="BR337" i="19"/>
  <c r="BR338" i="19"/>
  <c r="BR339" i="19"/>
  <c r="BR340" i="19"/>
  <c r="BR341" i="19"/>
  <c r="BR342" i="19"/>
  <c r="BR343" i="19"/>
  <c r="BR344" i="19"/>
  <c r="BR345" i="19"/>
  <c r="BR346" i="19"/>
  <c r="BR347" i="19"/>
  <c r="BR348" i="19"/>
  <c r="BR349" i="19"/>
  <c r="BR350" i="19"/>
  <c r="BR351" i="19"/>
  <c r="BR352" i="19"/>
  <c r="BR353" i="19"/>
  <c r="BR354" i="19"/>
  <c r="BR355" i="19"/>
  <c r="BR356" i="19"/>
  <c r="BR357" i="19"/>
  <c r="BR358" i="19"/>
  <c r="BR359" i="19"/>
  <c r="BR360" i="19"/>
  <c r="BR361" i="19"/>
  <c r="BR362" i="19"/>
  <c r="BR363" i="19"/>
  <c r="BR364" i="19"/>
  <c r="BR365" i="19"/>
  <c r="BR366" i="19"/>
  <c r="BR367" i="19"/>
  <c r="BR368" i="19"/>
  <c r="BR369" i="19"/>
  <c r="BR370" i="19"/>
  <c r="BR371" i="19"/>
  <c r="BR372" i="19"/>
  <c r="BR373" i="19"/>
  <c r="BR374" i="19"/>
  <c r="BR375" i="19"/>
  <c r="BR376" i="19"/>
  <c r="BR377" i="19"/>
  <c r="BR378" i="19"/>
  <c r="BR379" i="19"/>
  <c r="BR380" i="19"/>
  <c r="BR381" i="19"/>
  <c r="BR382" i="19"/>
  <c r="BR383" i="19"/>
  <c r="BR384" i="19"/>
  <c r="BR385" i="19"/>
  <c r="BR386" i="19"/>
  <c r="BR387" i="19"/>
  <c r="BR388" i="19"/>
  <c r="BR389" i="19"/>
  <c r="BR390" i="19"/>
  <c r="BR391" i="19"/>
  <c r="BR392" i="19"/>
  <c r="BR393" i="19"/>
  <c r="BR394" i="19"/>
  <c r="BR395" i="19"/>
  <c r="BR396" i="19"/>
  <c r="BR397" i="19"/>
  <c r="BR398" i="19"/>
  <c r="BR399" i="19"/>
  <c r="BR400" i="19"/>
  <c r="BR401" i="19"/>
  <c r="BR402" i="19"/>
  <c r="BR403" i="19"/>
  <c r="BR404" i="19"/>
  <c r="BR405" i="19"/>
  <c r="BR406" i="19"/>
  <c r="BR407" i="19"/>
  <c r="BR408" i="19"/>
  <c r="BR409" i="19"/>
  <c r="BR410" i="19"/>
  <c r="BR411" i="19"/>
  <c r="BR412" i="19"/>
  <c r="BR413" i="19"/>
  <c r="BR414" i="19"/>
  <c r="BR415" i="19"/>
  <c r="BR416" i="19"/>
  <c r="BR417" i="19"/>
  <c r="BR418" i="19"/>
  <c r="BR419" i="19"/>
  <c r="BR420" i="19"/>
  <c r="BR421" i="19"/>
  <c r="BR422" i="19"/>
  <c r="BR423" i="19"/>
  <c r="BR424" i="19"/>
  <c r="BR425" i="19"/>
  <c r="BR426" i="19"/>
  <c r="BR427" i="19"/>
  <c r="BR428" i="19"/>
  <c r="BR429" i="19"/>
  <c r="BR430" i="19"/>
  <c r="BR431" i="19"/>
  <c r="BR432" i="19"/>
  <c r="BR433" i="19"/>
  <c r="BR434" i="19"/>
  <c r="BR435" i="19"/>
  <c r="BR436" i="19"/>
  <c r="BR437" i="19"/>
  <c r="BR438" i="19"/>
  <c r="BR439" i="19"/>
  <c r="BR440" i="19"/>
  <c r="BR441" i="19"/>
  <c r="BR442" i="19"/>
  <c r="BR443" i="19"/>
  <c r="BR444" i="19"/>
  <c r="BR445" i="19"/>
  <c r="BR446" i="19"/>
  <c r="BR447" i="19"/>
  <c r="BR448" i="19"/>
  <c r="BR449" i="19"/>
  <c r="BR450" i="19"/>
  <c r="BR451" i="19"/>
  <c r="BR452" i="19"/>
  <c r="BR453" i="19"/>
  <c r="BR454" i="19"/>
  <c r="BR455" i="19"/>
  <c r="BR456" i="19"/>
  <c r="BR457" i="19"/>
  <c r="BR458" i="19"/>
  <c r="BR459" i="19"/>
  <c r="BR460" i="19"/>
  <c r="BR461" i="19"/>
  <c r="BR462" i="19"/>
  <c r="BR463" i="19"/>
  <c r="BR464" i="19"/>
  <c r="BR465" i="19"/>
  <c r="BR466" i="19"/>
  <c r="BR467" i="19"/>
  <c r="BR468" i="19"/>
  <c r="BR469" i="19"/>
  <c r="BR470" i="19"/>
  <c r="BR471" i="19"/>
  <c r="BR472" i="19"/>
  <c r="BR77" i="19"/>
  <c r="AO78" i="19" l="1"/>
  <c r="AO79" i="19"/>
  <c r="AO80" i="19"/>
  <c r="AO81" i="19"/>
  <c r="AO82" i="19"/>
  <c r="AO83" i="19"/>
  <c r="AO84" i="19"/>
  <c r="AO85" i="19"/>
  <c r="AO86" i="19"/>
  <c r="AO87" i="19"/>
  <c r="AO88" i="19"/>
  <c r="AO89" i="19"/>
  <c r="AO90" i="19"/>
  <c r="AO91" i="19"/>
  <c r="AO92" i="19"/>
  <c r="AO93" i="19"/>
  <c r="AO94" i="19"/>
  <c r="AO95" i="19"/>
  <c r="AO96" i="19"/>
  <c r="AO97" i="19"/>
  <c r="AO98" i="19"/>
  <c r="AO99" i="19"/>
  <c r="AO100" i="19"/>
  <c r="AO101" i="19"/>
  <c r="AO102" i="19"/>
  <c r="AO103" i="19"/>
  <c r="AO104" i="19"/>
  <c r="AO105" i="19"/>
  <c r="AO106" i="19"/>
  <c r="AO107" i="19"/>
  <c r="AO108" i="19"/>
  <c r="AO109" i="19"/>
  <c r="AO110" i="19"/>
  <c r="AO111" i="19"/>
  <c r="AO112" i="19"/>
  <c r="AO113" i="19"/>
  <c r="AO114" i="19"/>
  <c r="AO115" i="19"/>
  <c r="AO116" i="19"/>
  <c r="AO117" i="19"/>
  <c r="AO118" i="19"/>
  <c r="AO119" i="19"/>
  <c r="AO120" i="19"/>
  <c r="AO121" i="19"/>
  <c r="AO122" i="19"/>
  <c r="AO123" i="19"/>
  <c r="AO124" i="19"/>
  <c r="AO125" i="19"/>
  <c r="AO126" i="19"/>
  <c r="AO127" i="19"/>
  <c r="AO128" i="19"/>
  <c r="AO129" i="19"/>
  <c r="AO130" i="19"/>
  <c r="AO131" i="19"/>
  <c r="AO132" i="19"/>
  <c r="AO133" i="19"/>
  <c r="AO134" i="19"/>
  <c r="AO135" i="19"/>
  <c r="AO136" i="19"/>
  <c r="AO137" i="19"/>
  <c r="AO138" i="19"/>
  <c r="AO139" i="19"/>
  <c r="AO140" i="19"/>
  <c r="AO141" i="19"/>
  <c r="AO142" i="19"/>
  <c r="AO143" i="19"/>
  <c r="AO144" i="19"/>
  <c r="AO145" i="19"/>
  <c r="AO146" i="19"/>
  <c r="AO147" i="19"/>
  <c r="AO148" i="19"/>
  <c r="AO149" i="19"/>
  <c r="AO150" i="19"/>
  <c r="AO151" i="19"/>
  <c r="AO152" i="19"/>
  <c r="AO153" i="19"/>
  <c r="AO154" i="19"/>
  <c r="AO155" i="19"/>
  <c r="AO156" i="19"/>
  <c r="AO157" i="19"/>
  <c r="AO158" i="19"/>
  <c r="AO159" i="19"/>
  <c r="AO160" i="19"/>
  <c r="AO161" i="19"/>
  <c r="AO162" i="19"/>
  <c r="AO163" i="19"/>
  <c r="AO164" i="19"/>
  <c r="AO165" i="19"/>
  <c r="AO166" i="19"/>
  <c r="AO167" i="19"/>
  <c r="AO168" i="19"/>
  <c r="AO169" i="19"/>
  <c r="AO170" i="19"/>
  <c r="AO171" i="19"/>
  <c r="AO172" i="19"/>
  <c r="AO173" i="19"/>
  <c r="AO174" i="19"/>
  <c r="AO175" i="19"/>
  <c r="AO176" i="19"/>
  <c r="AO177" i="19"/>
  <c r="AO178" i="19"/>
  <c r="AO179" i="19"/>
  <c r="AO180" i="19"/>
  <c r="AO181" i="19"/>
  <c r="AO182" i="19"/>
  <c r="AO183" i="19"/>
  <c r="AO184" i="19"/>
  <c r="AO185" i="19"/>
  <c r="AO186" i="19"/>
  <c r="AO187" i="19"/>
  <c r="AO188" i="19"/>
  <c r="AO189" i="19"/>
  <c r="AO190" i="19"/>
  <c r="AO191" i="19"/>
  <c r="AO192" i="19"/>
  <c r="AO193" i="19"/>
  <c r="AO194" i="19"/>
  <c r="AO195" i="19"/>
  <c r="AO196" i="19"/>
  <c r="AO197" i="19"/>
  <c r="AO198" i="19"/>
  <c r="AO199" i="19"/>
  <c r="AO200" i="19"/>
  <c r="AO201" i="19"/>
  <c r="AO202" i="19"/>
  <c r="AO203" i="19"/>
  <c r="AO204" i="19"/>
  <c r="AO205" i="19"/>
  <c r="AO206" i="19"/>
  <c r="AO207" i="19"/>
  <c r="AO208" i="19"/>
  <c r="AO209" i="19"/>
  <c r="AO210" i="19"/>
  <c r="AO211" i="19"/>
  <c r="AO212" i="19"/>
  <c r="AO213" i="19"/>
  <c r="AO214" i="19"/>
  <c r="AO215" i="19"/>
  <c r="AO216" i="19"/>
  <c r="AO217" i="19"/>
  <c r="AO218" i="19"/>
  <c r="AO219" i="19"/>
  <c r="AO220" i="19"/>
  <c r="AO221" i="19"/>
  <c r="AO222" i="19"/>
  <c r="AO223" i="19"/>
  <c r="AO224" i="19"/>
  <c r="AO225" i="19"/>
  <c r="AO226" i="19"/>
  <c r="AO227" i="19"/>
  <c r="AO228" i="19"/>
  <c r="AO229" i="19"/>
  <c r="AO230" i="19"/>
  <c r="AO231" i="19"/>
  <c r="AO232" i="19"/>
  <c r="AO233" i="19"/>
  <c r="AO234" i="19"/>
  <c r="AO235" i="19"/>
  <c r="AO236" i="19"/>
  <c r="AO237" i="19"/>
  <c r="AO238" i="19"/>
  <c r="AO239" i="19"/>
  <c r="AO240" i="19"/>
  <c r="AO241" i="19"/>
  <c r="AO242" i="19"/>
  <c r="AO243" i="19"/>
  <c r="AO244" i="19"/>
  <c r="AO245" i="19"/>
  <c r="AO246" i="19"/>
  <c r="AO247" i="19"/>
  <c r="AO248" i="19"/>
  <c r="AO249" i="19"/>
  <c r="AO250" i="19"/>
  <c r="AO251" i="19"/>
  <c r="AO252" i="19"/>
  <c r="AO253" i="19"/>
  <c r="AO254" i="19"/>
  <c r="AO255" i="19"/>
  <c r="AO256" i="19"/>
  <c r="AO257" i="19"/>
  <c r="AO258" i="19"/>
  <c r="AO259" i="19"/>
  <c r="AO260" i="19"/>
  <c r="AO261" i="19"/>
  <c r="AO262" i="19"/>
  <c r="AO263" i="19"/>
  <c r="AO264" i="19"/>
  <c r="AO265" i="19"/>
  <c r="AO266" i="19"/>
  <c r="AO267" i="19"/>
  <c r="AO268" i="19"/>
  <c r="AO269" i="19"/>
  <c r="AO270" i="19"/>
  <c r="AO271" i="19"/>
  <c r="AO272" i="19"/>
  <c r="AO273" i="19"/>
  <c r="AO274" i="19"/>
  <c r="AO275" i="19"/>
  <c r="AO276" i="19"/>
  <c r="AO277" i="19"/>
  <c r="AO278" i="19"/>
  <c r="AO279" i="19"/>
  <c r="AO280" i="19"/>
  <c r="AO281" i="19"/>
  <c r="AO282" i="19"/>
  <c r="AO283" i="19"/>
  <c r="AO284" i="19"/>
  <c r="AO285" i="19"/>
  <c r="AO286" i="19"/>
  <c r="AO287" i="19"/>
  <c r="AO288" i="19"/>
  <c r="AO289" i="19"/>
  <c r="AO290" i="19"/>
  <c r="AO291" i="19"/>
  <c r="AO292" i="19"/>
  <c r="AO293" i="19"/>
  <c r="AO294" i="19"/>
  <c r="AO295" i="19"/>
  <c r="AO296" i="19"/>
  <c r="AO297" i="19"/>
  <c r="AO298" i="19"/>
  <c r="AO299" i="19"/>
  <c r="AO300" i="19"/>
  <c r="AO301" i="19"/>
  <c r="AO302" i="19"/>
  <c r="AO303" i="19"/>
  <c r="AO304" i="19"/>
  <c r="AO305" i="19"/>
  <c r="AO306" i="19"/>
  <c r="AO307" i="19"/>
  <c r="AO308" i="19"/>
  <c r="AO309" i="19"/>
  <c r="AO310" i="19"/>
  <c r="AO311" i="19"/>
  <c r="AO312" i="19"/>
  <c r="AO313" i="19"/>
  <c r="AO314" i="19"/>
  <c r="AO315" i="19"/>
  <c r="AO316" i="19"/>
  <c r="AO317" i="19"/>
  <c r="AO318" i="19"/>
  <c r="AO319" i="19"/>
  <c r="AO320" i="19"/>
  <c r="AO321" i="19"/>
  <c r="AO322" i="19"/>
  <c r="AO323" i="19"/>
  <c r="AO324" i="19"/>
  <c r="AO325" i="19"/>
  <c r="AO326" i="19"/>
  <c r="AO327" i="19"/>
  <c r="AO328" i="19"/>
  <c r="AO329" i="19"/>
  <c r="AO330" i="19"/>
  <c r="AO331" i="19"/>
  <c r="AO332" i="19"/>
  <c r="AO333" i="19"/>
  <c r="AO334" i="19"/>
  <c r="AO335" i="19"/>
  <c r="AO336" i="19"/>
  <c r="AO337" i="19"/>
  <c r="AO338" i="19"/>
  <c r="AO339" i="19"/>
  <c r="AO340" i="19"/>
  <c r="AO341" i="19"/>
  <c r="AO342" i="19"/>
  <c r="AO343" i="19"/>
  <c r="AO344" i="19"/>
  <c r="AO345" i="19"/>
  <c r="AO346" i="19"/>
  <c r="AO347" i="19"/>
  <c r="AO348" i="19"/>
  <c r="AO349" i="19"/>
  <c r="AO350" i="19"/>
  <c r="AO351" i="19"/>
  <c r="AO352" i="19"/>
  <c r="AO353" i="19"/>
  <c r="AO354" i="19"/>
  <c r="AO355" i="19"/>
  <c r="AO356" i="19"/>
  <c r="AO357" i="19"/>
  <c r="AO358" i="19"/>
  <c r="AO359" i="19"/>
  <c r="AO360" i="19"/>
  <c r="AO361" i="19"/>
  <c r="AO362" i="19"/>
  <c r="AO363" i="19"/>
  <c r="AO364" i="19"/>
  <c r="AO365" i="19"/>
  <c r="AO366" i="19"/>
  <c r="AO367" i="19"/>
  <c r="AO368" i="19"/>
  <c r="AO369" i="19"/>
  <c r="AO370" i="19"/>
  <c r="AO371" i="19"/>
  <c r="AO372" i="19"/>
  <c r="AO373" i="19"/>
  <c r="AO374" i="19"/>
  <c r="AO375" i="19"/>
  <c r="AO376" i="19"/>
  <c r="AO377" i="19"/>
  <c r="AO378" i="19"/>
  <c r="AO379" i="19"/>
  <c r="AO380" i="19"/>
  <c r="AO381" i="19"/>
  <c r="AO382" i="19"/>
  <c r="AO383" i="19"/>
  <c r="AO384" i="19"/>
  <c r="AO385" i="19"/>
  <c r="AO386" i="19"/>
  <c r="AO387" i="19"/>
  <c r="AO388" i="19"/>
  <c r="AO389" i="19"/>
  <c r="AO390" i="19"/>
  <c r="AO391" i="19"/>
  <c r="AO392" i="19"/>
  <c r="AO393" i="19"/>
  <c r="AO394" i="19"/>
  <c r="AO395" i="19"/>
  <c r="AO396" i="19"/>
  <c r="AO397" i="19"/>
  <c r="AO398" i="19"/>
  <c r="AO399" i="19"/>
  <c r="AO400" i="19"/>
  <c r="AO401" i="19"/>
  <c r="AO402" i="19"/>
  <c r="AO403" i="19"/>
  <c r="AO404" i="19"/>
  <c r="AO405" i="19"/>
  <c r="AO406" i="19"/>
  <c r="AO407" i="19"/>
  <c r="AO408" i="19"/>
  <c r="AO409" i="19"/>
  <c r="AO410" i="19"/>
  <c r="AO411" i="19"/>
  <c r="AO412" i="19"/>
  <c r="AO413" i="19"/>
  <c r="AO414" i="19"/>
  <c r="AO415" i="19"/>
  <c r="AO416" i="19"/>
  <c r="AO417" i="19"/>
  <c r="AO418" i="19"/>
  <c r="AO419" i="19"/>
  <c r="AO420" i="19"/>
  <c r="AO421" i="19"/>
  <c r="AO422" i="19"/>
  <c r="AO423" i="19"/>
  <c r="AO424" i="19"/>
  <c r="AO425" i="19"/>
  <c r="AO426" i="19"/>
  <c r="AO427" i="19"/>
  <c r="AO428" i="19"/>
  <c r="AO429" i="19"/>
  <c r="AO430" i="19"/>
  <c r="AO431" i="19"/>
  <c r="AO432" i="19"/>
  <c r="AO433" i="19"/>
  <c r="AO434" i="19"/>
  <c r="AO435" i="19"/>
  <c r="AO436" i="19"/>
  <c r="AO437" i="19"/>
  <c r="AO438" i="19"/>
  <c r="AO439" i="19"/>
  <c r="AO440" i="19"/>
  <c r="AO441" i="19"/>
  <c r="AO442" i="19"/>
  <c r="AO443" i="19"/>
  <c r="AO444" i="19"/>
  <c r="AO445" i="19"/>
  <c r="AO446" i="19"/>
  <c r="AO447" i="19"/>
  <c r="AO448" i="19"/>
  <c r="AO449" i="19"/>
  <c r="AO450" i="19"/>
  <c r="AO451" i="19"/>
  <c r="AO452" i="19"/>
  <c r="AO453" i="19"/>
  <c r="AO454" i="19"/>
  <c r="AO455" i="19"/>
  <c r="AO456" i="19"/>
  <c r="AO457" i="19"/>
  <c r="AO458" i="19"/>
  <c r="AO459" i="19"/>
  <c r="AO460" i="19"/>
  <c r="AO461" i="19"/>
  <c r="AO462" i="19"/>
  <c r="AO463" i="19"/>
  <c r="AO464" i="19"/>
  <c r="AO465" i="19"/>
  <c r="AO466" i="19"/>
  <c r="AO467" i="19"/>
  <c r="AO468" i="19"/>
  <c r="AO469" i="19"/>
  <c r="AO470" i="19"/>
  <c r="AO471" i="19"/>
  <c r="AO472" i="19"/>
  <c r="D3" i="40" l="1"/>
  <c r="A3" i="40"/>
  <c r="D5" i="40"/>
  <c r="A4" i="40"/>
  <c r="A5" i="40"/>
  <c r="A6" i="40"/>
  <c r="A7" i="40"/>
  <c r="A8" i="40"/>
  <c r="A9" i="40"/>
  <c r="A10" i="40"/>
  <c r="A11" i="40"/>
  <c r="A12" i="40"/>
  <c r="A13" i="40"/>
  <c r="A14" i="40"/>
  <c r="A15" i="40"/>
  <c r="A16" i="40"/>
  <c r="A17" i="40"/>
  <c r="A18" i="40"/>
  <c r="A19" i="40"/>
  <c r="A20" i="40"/>
  <c r="A21" i="40"/>
  <c r="A22" i="40"/>
  <c r="A23" i="40"/>
  <c r="A24" i="40"/>
  <c r="A25" i="40"/>
  <c r="A26" i="40"/>
  <c r="A27" i="40"/>
  <c r="A28" i="40"/>
  <c r="A29" i="40"/>
  <c r="A30" i="40"/>
  <c r="A31" i="40"/>
  <c r="A32" i="40"/>
  <c r="A33" i="40"/>
  <c r="A34" i="40"/>
  <c r="A35" i="40"/>
  <c r="A36" i="40"/>
  <c r="A37" i="40"/>
  <c r="A38" i="40"/>
  <c r="A39" i="40"/>
  <c r="A40" i="40"/>
  <c r="A41" i="40"/>
  <c r="A42" i="40"/>
  <c r="A43" i="40"/>
  <c r="A44" i="40"/>
  <c r="A45" i="40"/>
  <c r="A46" i="40"/>
  <c r="A47" i="40"/>
  <c r="A48" i="40"/>
  <c r="A49" i="40"/>
  <c r="A50" i="40"/>
  <c r="A51" i="40"/>
  <c r="A52" i="40"/>
  <c r="A53" i="40"/>
  <c r="A54" i="40"/>
  <c r="A55" i="40"/>
  <c r="A56" i="40"/>
  <c r="A57" i="40"/>
  <c r="A58" i="40"/>
  <c r="A59" i="40"/>
  <c r="A60" i="40"/>
  <c r="A61" i="40"/>
  <c r="A62" i="40"/>
  <c r="A63" i="40"/>
  <c r="A64" i="40"/>
  <c r="A65" i="40"/>
  <c r="A66" i="40"/>
  <c r="A67" i="40"/>
  <c r="A68" i="40"/>
  <c r="A69" i="40"/>
  <c r="A70" i="40"/>
  <c r="A71" i="40"/>
  <c r="A72" i="40"/>
  <c r="A73" i="40"/>
  <c r="A74" i="40"/>
  <c r="A75" i="40"/>
  <c r="A76" i="40"/>
  <c r="A77" i="40"/>
  <c r="A78" i="40"/>
  <c r="A79" i="40"/>
  <c r="A80" i="40"/>
  <c r="A81" i="40"/>
  <c r="A82" i="40"/>
  <c r="A83" i="40"/>
  <c r="A84" i="40"/>
  <c r="A85" i="40"/>
  <c r="A86" i="40"/>
  <c r="A87" i="40"/>
  <c r="A88" i="40"/>
  <c r="A89" i="40"/>
  <c r="A90" i="40"/>
  <c r="A91" i="40"/>
  <c r="A92" i="40"/>
  <c r="A93" i="40"/>
  <c r="A94" i="40"/>
  <c r="A95" i="40"/>
  <c r="A96" i="40"/>
  <c r="A97" i="40"/>
  <c r="A98" i="40"/>
  <c r="A99" i="40"/>
  <c r="A100" i="40"/>
  <c r="A101" i="40"/>
  <c r="A102" i="40"/>
  <c r="A103" i="40"/>
  <c r="A104" i="40"/>
  <c r="A105" i="40"/>
  <c r="A106" i="40"/>
  <c r="A107" i="40"/>
  <c r="A108" i="40"/>
  <c r="A109" i="40"/>
  <c r="A110" i="40"/>
  <c r="A111" i="40"/>
  <c r="A112" i="40"/>
  <c r="A113" i="40"/>
  <c r="A114" i="40"/>
  <c r="A115" i="40"/>
  <c r="A116" i="40"/>
  <c r="A117" i="40"/>
  <c r="A118" i="40"/>
  <c r="A119" i="40"/>
  <c r="A120" i="40"/>
  <c r="A121" i="40"/>
  <c r="A122" i="40"/>
  <c r="A123" i="40"/>
  <c r="A124" i="40"/>
  <c r="A125" i="40"/>
  <c r="A126" i="40"/>
  <c r="A127" i="40"/>
  <c r="A128" i="40"/>
  <c r="A129" i="40"/>
  <c r="A130" i="40"/>
  <c r="A131" i="40"/>
  <c r="A132" i="40"/>
  <c r="A133" i="40"/>
  <c r="A134" i="40"/>
  <c r="A135" i="40"/>
  <c r="A136" i="40"/>
  <c r="A137" i="40"/>
  <c r="A138" i="40"/>
  <c r="A139" i="40"/>
  <c r="A140" i="40"/>
  <c r="A141" i="40"/>
  <c r="A142" i="40"/>
  <c r="A143" i="40"/>
  <c r="A144" i="40"/>
  <c r="A145" i="40"/>
  <c r="A146" i="40"/>
  <c r="A147" i="40"/>
  <c r="A148" i="40"/>
  <c r="A149" i="40"/>
  <c r="A150" i="40"/>
  <c r="A151" i="40"/>
  <c r="A152" i="40"/>
  <c r="A153" i="40"/>
  <c r="A154" i="40"/>
  <c r="A155" i="40"/>
  <c r="A156" i="40"/>
  <c r="A157" i="40"/>
  <c r="A158" i="40"/>
  <c r="A159" i="40"/>
  <c r="A160" i="40"/>
  <c r="A161" i="40"/>
  <c r="A162" i="40"/>
  <c r="A163" i="40"/>
  <c r="A164" i="40"/>
  <c r="A165" i="40"/>
  <c r="A166" i="40"/>
  <c r="A167" i="40"/>
  <c r="A168" i="40"/>
  <c r="A169" i="40"/>
  <c r="A170" i="40"/>
  <c r="A171" i="40"/>
  <c r="A172" i="40"/>
  <c r="A173" i="40"/>
  <c r="A174" i="40"/>
  <c r="A175" i="40"/>
  <c r="A176" i="40"/>
  <c r="A177" i="40"/>
  <c r="A178" i="40"/>
  <c r="A179" i="40"/>
  <c r="A180" i="40"/>
  <c r="A181" i="40"/>
  <c r="A182" i="40"/>
  <c r="A183" i="40"/>
  <c r="A184" i="40"/>
  <c r="A185" i="40"/>
  <c r="A186" i="40"/>
  <c r="A187" i="40"/>
  <c r="A188" i="40"/>
  <c r="A189" i="40"/>
  <c r="A190" i="40"/>
  <c r="A191" i="40"/>
  <c r="A192" i="40"/>
  <c r="A193" i="40"/>
  <c r="A194" i="40"/>
  <c r="A195" i="40"/>
  <c r="A196" i="40"/>
  <c r="A197" i="40"/>
  <c r="A198" i="40"/>
  <c r="A199" i="40"/>
  <c r="A200" i="40"/>
  <c r="A201" i="40"/>
  <c r="A202" i="40"/>
  <c r="A203" i="40"/>
  <c r="A204" i="40"/>
  <c r="A205" i="40"/>
  <c r="A206" i="40"/>
  <c r="A207" i="40"/>
  <c r="A208" i="40"/>
  <c r="A209" i="40"/>
  <c r="A210" i="40"/>
  <c r="A211" i="40"/>
  <c r="A212" i="40"/>
  <c r="A213" i="40"/>
  <c r="A214" i="40"/>
  <c r="A215" i="40"/>
  <c r="A216" i="40"/>
  <c r="A217" i="40"/>
  <c r="A218" i="40"/>
  <c r="A219" i="40"/>
  <c r="A220" i="40"/>
  <c r="A221" i="40"/>
  <c r="A222" i="40"/>
  <c r="A223" i="40"/>
  <c r="A224" i="40"/>
  <c r="A225" i="40"/>
  <c r="A226" i="40"/>
  <c r="A227" i="40"/>
  <c r="A228" i="40"/>
  <c r="A229" i="40"/>
  <c r="A230" i="40"/>
  <c r="A231" i="40"/>
  <c r="A232" i="40"/>
  <c r="A233" i="40"/>
  <c r="A234" i="40"/>
  <c r="A235" i="40"/>
  <c r="A236" i="40"/>
  <c r="A237" i="40"/>
  <c r="A238" i="40"/>
  <c r="A239" i="40"/>
  <c r="A240" i="40"/>
  <c r="A241" i="40"/>
  <c r="A242" i="40"/>
  <c r="A243" i="40"/>
  <c r="A244" i="40"/>
  <c r="A245" i="40"/>
  <c r="A246" i="40"/>
  <c r="A247" i="40"/>
  <c r="A248" i="40"/>
  <c r="A249" i="40"/>
  <c r="A250" i="40"/>
  <c r="A251" i="40"/>
  <c r="A252" i="40"/>
  <c r="A253" i="40"/>
  <c r="A254" i="40"/>
  <c r="A255" i="40"/>
  <c r="A256" i="40"/>
  <c r="A257" i="40"/>
  <c r="A258" i="40"/>
  <c r="A259" i="40"/>
  <c r="A260" i="40"/>
  <c r="A261" i="40"/>
  <c r="A262" i="40"/>
  <c r="A263" i="40"/>
  <c r="A264" i="40"/>
  <c r="A265" i="40"/>
  <c r="A266" i="40"/>
  <c r="A267" i="40"/>
  <c r="A268" i="40"/>
  <c r="A269" i="40"/>
  <c r="A270" i="40"/>
  <c r="A271" i="40"/>
  <c r="A272" i="40"/>
  <c r="A273" i="40"/>
  <c r="A274" i="40"/>
  <c r="A275" i="40"/>
  <c r="A276" i="40"/>
  <c r="A277" i="40"/>
  <c r="A278" i="40"/>
  <c r="A279" i="40"/>
  <c r="A280" i="40"/>
  <c r="A281" i="40"/>
  <c r="A282" i="40"/>
  <c r="A283" i="40"/>
  <c r="A284" i="40"/>
  <c r="A285" i="40"/>
  <c r="A286" i="40"/>
  <c r="A287" i="40"/>
  <c r="A288" i="40"/>
  <c r="A289" i="40"/>
  <c r="A290" i="40"/>
  <c r="A291" i="40"/>
  <c r="A292" i="40"/>
  <c r="A293" i="40"/>
  <c r="A294" i="40"/>
  <c r="A295" i="40"/>
  <c r="A296" i="40"/>
  <c r="A297" i="40"/>
  <c r="A298" i="40"/>
  <c r="A299" i="40"/>
  <c r="A300" i="40"/>
  <c r="A301" i="40"/>
  <c r="A302" i="40"/>
  <c r="A303" i="40"/>
  <c r="A304" i="40"/>
  <c r="A305" i="40"/>
  <c r="A306" i="40"/>
  <c r="A307" i="40"/>
  <c r="A308" i="40"/>
  <c r="A309" i="40"/>
  <c r="A310" i="40"/>
  <c r="A311" i="40"/>
  <c r="A312" i="40"/>
  <c r="A313" i="40"/>
  <c r="A314" i="40"/>
  <c r="A315" i="40"/>
  <c r="A316" i="40"/>
  <c r="A317" i="40"/>
  <c r="A318" i="40"/>
  <c r="A319" i="40"/>
  <c r="A320" i="40"/>
  <c r="A321" i="40"/>
  <c r="A322" i="40"/>
  <c r="A323" i="40"/>
  <c r="A324" i="40"/>
  <c r="A325" i="40"/>
  <c r="A326" i="40"/>
  <c r="A327" i="40"/>
  <c r="A328" i="40"/>
  <c r="A329" i="40"/>
  <c r="A330" i="40"/>
  <c r="A331" i="40"/>
  <c r="A332" i="40"/>
  <c r="A333" i="40"/>
  <c r="A334" i="40"/>
  <c r="A335" i="40"/>
  <c r="A336" i="40"/>
  <c r="A337" i="40"/>
  <c r="A338" i="40"/>
  <c r="A339" i="40"/>
  <c r="A340" i="40"/>
  <c r="A341" i="40"/>
  <c r="A342" i="40"/>
  <c r="A343" i="40"/>
  <c r="A344" i="40"/>
  <c r="A345" i="40"/>
  <c r="A346" i="40"/>
  <c r="A347" i="40"/>
  <c r="A348" i="40"/>
  <c r="A349" i="40"/>
  <c r="A350" i="40"/>
  <c r="A351" i="40"/>
  <c r="A352" i="40"/>
  <c r="A353" i="40"/>
  <c r="A354" i="40"/>
  <c r="A355" i="40"/>
  <c r="A356" i="40"/>
  <c r="A357" i="40"/>
  <c r="A358" i="40"/>
  <c r="A359" i="40"/>
  <c r="A360" i="40"/>
  <c r="A361" i="40"/>
  <c r="A362" i="40"/>
  <c r="A363" i="40"/>
  <c r="A364" i="40"/>
  <c r="A365" i="40"/>
  <c r="A366" i="40"/>
  <c r="A367" i="40"/>
  <c r="A368" i="40"/>
  <c r="A369" i="40"/>
  <c r="A370" i="40"/>
  <c r="A371" i="40"/>
  <c r="A372" i="40"/>
  <c r="A373" i="40"/>
  <c r="A374" i="40"/>
  <c r="A375" i="40"/>
  <c r="A376" i="40"/>
  <c r="A377" i="40"/>
  <c r="A378" i="40"/>
  <c r="A379" i="40"/>
  <c r="A380" i="40"/>
  <c r="A381" i="40"/>
  <c r="A382" i="40"/>
  <c r="A383" i="40"/>
  <c r="A384" i="40"/>
  <c r="A385" i="40"/>
  <c r="A386" i="40"/>
  <c r="A387" i="40"/>
  <c r="A388" i="40"/>
  <c r="A389" i="40"/>
  <c r="A390" i="40"/>
  <c r="A391" i="40"/>
  <c r="A392" i="40"/>
  <c r="A393" i="40"/>
  <c r="A394" i="40"/>
  <c r="A395" i="40"/>
  <c r="A396" i="40"/>
  <c r="A397" i="40"/>
  <c r="A398" i="40"/>
  <c r="A399" i="40"/>
  <c r="A400" i="40"/>
  <c r="B4" i="40"/>
  <c r="C4" i="40"/>
  <c r="D4" i="40"/>
  <c r="E4" i="40"/>
  <c r="F4" i="40"/>
  <c r="B5" i="40"/>
  <c r="C5" i="40"/>
  <c r="E5" i="40"/>
  <c r="F5" i="40"/>
  <c r="B6" i="40"/>
  <c r="C6" i="40"/>
  <c r="D6" i="40"/>
  <c r="E6" i="40"/>
  <c r="F6" i="40"/>
  <c r="B7" i="40"/>
  <c r="C7" i="40"/>
  <c r="D7" i="40"/>
  <c r="E7" i="40"/>
  <c r="F7" i="40"/>
  <c r="B8" i="40"/>
  <c r="C8" i="40"/>
  <c r="D8" i="40"/>
  <c r="E8" i="40"/>
  <c r="F8" i="40"/>
  <c r="B9" i="40"/>
  <c r="C9" i="40"/>
  <c r="D9" i="40"/>
  <c r="E9" i="40"/>
  <c r="F9" i="40"/>
  <c r="B10" i="40"/>
  <c r="C10" i="40"/>
  <c r="D10" i="40"/>
  <c r="E10" i="40"/>
  <c r="F10" i="40"/>
  <c r="B11" i="40"/>
  <c r="C11" i="40"/>
  <c r="D11" i="40"/>
  <c r="E11" i="40"/>
  <c r="F11" i="40"/>
  <c r="B12" i="40"/>
  <c r="C12" i="40"/>
  <c r="D12" i="40"/>
  <c r="E12" i="40"/>
  <c r="F12" i="40"/>
  <c r="B13" i="40"/>
  <c r="C13" i="40"/>
  <c r="D13" i="40"/>
  <c r="E13" i="40"/>
  <c r="F13" i="40"/>
  <c r="B14" i="40"/>
  <c r="C14" i="40"/>
  <c r="D14" i="40"/>
  <c r="E14" i="40"/>
  <c r="F14" i="40"/>
  <c r="B15" i="40"/>
  <c r="C15" i="40"/>
  <c r="D15" i="40"/>
  <c r="E15" i="40"/>
  <c r="F15" i="40"/>
  <c r="B16" i="40"/>
  <c r="C16" i="40"/>
  <c r="D16" i="40"/>
  <c r="E16" i="40"/>
  <c r="F16" i="40"/>
  <c r="B17" i="40"/>
  <c r="C17" i="40"/>
  <c r="D17" i="40"/>
  <c r="E17" i="40"/>
  <c r="F17" i="40"/>
  <c r="B18" i="40"/>
  <c r="C18" i="40"/>
  <c r="D18" i="40"/>
  <c r="E18" i="40"/>
  <c r="F18" i="40"/>
  <c r="B19" i="40"/>
  <c r="C19" i="40"/>
  <c r="D19" i="40"/>
  <c r="E19" i="40"/>
  <c r="F19" i="40"/>
  <c r="B20" i="40"/>
  <c r="C20" i="40"/>
  <c r="D20" i="40"/>
  <c r="E20" i="40"/>
  <c r="F20" i="40"/>
  <c r="B21" i="40"/>
  <c r="C21" i="40"/>
  <c r="D21" i="40"/>
  <c r="E21" i="40"/>
  <c r="F21" i="40"/>
  <c r="B22" i="40"/>
  <c r="C22" i="40"/>
  <c r="D22" i="40"/>
  <c r="E22" i="40"/>
  <c r="F22" i="40"/>
  <c r="B23" i="40"/>
  <c r="C23" i="40"/>
  <c r="D23" i="40"/>
  <c r="E23" i="40"/>
  <c r="F23" i="40"/>
  <c r="B24" i="40"/>
  <c r="C24" i="40"/>
  <c r="D24" i="40"/>
  <c r="E24" i="40"/>
  <c r="F24" i="40"/>
  <c r="B25" i="40"/>
  <c r="C25" i="40"/>
  <c r="D25" i="40"/>
  <c r="E25" i="40"/>
  <c r="F25" i="40"/>
  <c r="B26" i="40"/>
  <c r="C26" i="40"/>
  <c r="D26" i="40"/>
  <c r="E26" i="40"/>
  <c r="F26" i="40"/>
  <c r="B27" i="40"/>
  <c r="C27" i="40"/>
  <c r="D27" i="40"/>
  <c r="E27" i="40"/>
  <c r="F27" i="40"/>
  <c r="B28" i="40"/>
  <c r="C28" i="40"/>
  <c r="D28" i="40"/>
  <c r="E28" i="40"/>
  <c r="F28" i="40"/>
  <c r="B29" i="40"/>
  <c r="C29" i="40"/>
  <c r="D29" i="40"/>
  <c r="E29" i="40"/>
  <c r="F29" i="40"/>
  <c r="B30" i="40"/>
  <c r="C30" i="40"/>
  <c r="D30" i="40"/>
  <c r="E30" i="40"/>
  <c r="F30" i="40"/>
  <c r="B31" i="40"/>
  <c r="C31" i="40"/>
  <c r="D31" i="40"/>
  <c r="E31" i="40"/>
  <c r="F31" i="40"/>
  <c r="B32" i="40"/>
  <c r="C32" i="40"/>
  <c r="D32" i="40"/>
  <c r="E32" i="40"/>
  <c r="F32" i="40"/>
  <c r="B33" i="40"/>
  <c r="C33" i="40"/>
  <c r="D33" i="40"/>
  <c r="E33" i="40"/>
  <c r="F33" i="40"/>
  <c r="B34" i="40"/>
  <c r="C34" i="40"/>
  <c r="D34" i="40"/>
  <c r="E34" i="40"/>
  <c r="F34" i="40"/>
  <c r="B35" i="40"/>
  <c r="C35" i="40"/>
  <c r="D35" i="40"/>
  <c r="E35" i="40"/>
  <c r="F35" i="40"/>
  <c r="B36" i="40"/>
  <c r="C36" i="40"/>
  <c r="D36" i="40"/>
  <c r="E36" i="40"/>
  <c r="F36" i="40"/>
  <c r="B37" i="40"/>
  <c r="C37" i="40"/>
  <c r="D37" i="40"/>
  <c r="E37" i="40"/>
  <c r="F37" i="40"/>
  <c r="B38" i="40"/>
  <c r="C38" i="40"/>
  <c r="D38" i="40"/>
  <c r="E38" i="40"/>
  <c r="F38" i="40"/>
  <c r="B39" i="40"/>
  <c r="C39" i="40"/>
  <c r="D39" i="40"/>
  <c r="E39" i="40"/>
  <c r="F39" i="40"/>
  <c r="B40" i="40"/>
  <c r="C40" i="40"/>
  <c r="D40" i="40"/>
  <c r="E40" i="40"/>
  <c r="F40" i="40"/>
  <c r="B41" i="40"/>
  <c r="C41" i="40"/>
  <c r="D41" i="40"/>
  <c r="E41" i="40"/>
  <c r="F41" i="40"/>
  <c r="B42" i="40"/>
  <c r="C42" i="40"/>
  <c r="D42" i="40"/>
  <c r="E42" i="40"/>
  <c r="F42" i="40"/>
  <c r="B43" i="40"/>
  <c r="C43" i="40"/>
  <c r="D43" i="40"/>
  <c r="E43" i="40"/>
  <c r="F43" i="40"/>
  <c r="B44" i="40"/>
  <c r="C44" i="40"/>
  <c r="D44" i="40"/>
  <c r="E44" i="40"/>
  <c r="F44" i="40"/>
  <c r="B45" i="40"/>
  <c r="C45" i="40"/>
  <c r="D45" i="40"/>
  <c r="E45" i="40"/>
  <c r="F45" i="40"/>
  <c r="B46" i="40"/>
  <c r="C46" i="40"/>
  <c r="D46" i="40"/>
  <c r="E46" i="40"/>
  <c r="F46" i="40"/>
  <c r="B47" i="40"/>
  <c r="C47" i="40"/>
  <c r="D47" i="40"/>
  <c r="E47" i="40"/>
  <c r="F47" i="40"/>
  <c r="B48" i="40"/>
  <c r="C48" i="40"/>
  <c r="D48" i="40"/>
  <c r="E48" i="40"/>
  <c r="F48" i="40"/>
  <c r="B49" i="40"/>
  <c r="C49" i="40"/>
  <c r="D49" i="40"/>
  <c r="E49" i="40"/>
  <c r="F49" i="40"/>
  <c r="B50" i="40"/>
  <c r="C50" i="40"/>
  <c r="D50" i="40"/>
  <c r="E50" i="40"/>
  <c r="F50" i="40"/>
  <c r="B51" i="40"/>
  <c r="C51" i="40"/>
  <c r="D51" i="40"/>
  <c r="E51" i="40"/>
  <c r="F51" i="40"/>
  <c r="B52" i="40"/>
  <c r="C52" i="40"/>
  <c r="D52" i="40"/>
  <c r="E52" i="40"/>
  <c r="F52" i="40"/>
  <c r="B53" i="40"/>
  <c r="C53" i="40"/>
  <c r="D53" i="40"/>
  <c r="E53" i="40"/>
  <c r="F53" i="40"/>
  <c r="B54" i="40"/>
  <c r="C54" i="40"/>
  <c r="D54" i="40"/>
  <c r="E54" i="40"/>
  <c r="F54" i="40"/>
  <c r="B55" i="40"/>
  <c r="C55" i="40"/>
  <c r="D55" i="40"/>
  <c r="E55" i="40"/>
  <c r="F55" i="40"/>
  <c r="B56" i="40"/>
  <c r="C56" i="40"/>
  <c r="D56" i="40"/>
  <c r="E56" i="40"/>
  <c r="F56" i="40"/>
  <c r="B57" i="40"/>
  <c r="C57" i="40"/>
  <c r="D57" i="40"/>
  <c r="E57" i="40"/>
  <c r="F57" i="40"/>
  <c r="B58" i="40"/>
  <c r="C58" i="40"/>
  <c r="D58" i="40"/>
  <c r="E58" i="40"/>
  <c r="F58" i="40"/>
  <c r="B59" i="40"/>
  <c r="C59" i="40"/>
  <c r="D59" i="40"/>
  <c r="E59" i="40"/>
  <c r="F59" i="40"/>
  <c r="B60" i="40"/>
  <c r="C60" i="40"/>
  <c r="D60" i="40"/>
  <c r="E60" i="40"/>
  <c r="F60" i="40"/>
  <c r="B61" i="40"/>
  <c r="C61" i="40"/>
  <c r="D61" i="40"/>
  <c r="E61" i="40"/>
  <c r="F61" i="40"/>
  <c r="B62" i="40"/>
  <c r="C62" i="40"/>
  <c r="D62" i="40"/>
  <c r="E62" i="40"/>
  <c r="F62" i="40"/>
  <c r="B63" i="40"/>
  <c r="C63" i="40"/>
  <c r="D63" i="40"/>
  <c r="E63" i="40"/>
  <c r="F63" i="40"/>
  <c r="B64" i="40"/>
  <c r="C64" i="40"/>
  <c r="D64" i="40"/>
  <c r="E64" i="40"/>
  <c r="F64" i="40"/>
  <c r="B65" i="40"/>
  <c r="C65" i="40"/>
  <c r="D65" i="40"/>
  <c r="E65" i="40"/>
  <c r="F65" i="40"/>
  <c r="B66" i="40"/>
  <c r="C66" i="40"/>
  <c r="D66" i="40"/>
  <c r="E66" i="40"/>
  <c r="F66" i="40"/>
  <c r="B67" i="40"/>
  <c r="C67" i="40"/>
  <c r="D67" i="40"/>
  <c r="E67" i="40"/>
  <c r="F67" i="40"/>
  <c r="B68" i="40"/>
  <c r="C68" i="40"/>
  <c r="D68" i="40"/>
  <c r="E68" i="40"/>
  <c r="F68" i="40"/>
  <c r="B69" i="40"/>
  <c r="C69" i="40"/>
  <c r="D69" i="40"/>
  <c r="E69" i="40"/>
  <c r="F69" i="40"/>
  <c r="B70" i="40"/>
  <c r="C70" i="40"/>
  <c r="D70" i="40"/>
  <c r="E70" i="40"/>
  <c r="F70" i="40"/>
  <c r="B71" i="40"/>
  <c r="C71" i="40"/>
  <c r="D71" i="40"/>
  <c r="E71" i="40"/>
  <c r="F71" i="40"/>
  <c r="B72" i="40"/>
  <c r="C72" i="40"/>
  <c r="D72" i="40"/>
  <c r="E72" i="40"/>
  <c r="F72" i="40"/>
  <c r="B73" i="40"/>
  <c r="C73" i="40"/>
  <c r="D73" i="40"/>
  <c r="E73" i="40"/>
  <c r="F73" i="40"/>
  <c r="B74" i="40"/>
  <c r="C74" i="40"/>
  <c r="D74" i="40"/>
  <c r="E74" i="40"/>
  <c r="F74" i="40"/>
  <c r="B75" i="40"/>
  <c r="C75" i="40"/>
  <c r="D75" i="40"/>
  <c r="E75" i="40"/>
  <c r="F75" i="40"/>
  <c r="B76" i="40"/>
  <c r="C76" i="40"/>
  <c r="D76" i="40"/>
  <c r="E76" i="40"/>
  <c r="F76" i="40"/>
  <c r="B77" i="40"/>
  <c r="C77" i="40"/>
  <c r="D77" i="40"/>
  <c r="E77" i="40"/>
  <c r="F77" i="40"/>
  <c r="B78" i="40"/>
  <c r="C78" i="40"/>
  <c r="D78" i="40"/>
  <c r="E78" i="40"/>
  <c r="F78" i="40"/>
  <c r="B79" i="40"/>
  <c r="C79" i="40"/>
  <c r="D79" i="40"/>
  <c r="E79" i="40"/>
  <c r="F79" i="40"/>
  <c r="B80" i="40"/>
  <c r="C80" i="40"/>
  <c r="D80" i="40"/>
  <c r="E80" i="40"/>
  <c r="F80" i="40"/>
  <c r="B81" i="40"/>
  <c r="C81" i="40"/>
  <c r="D81" i="40"/>
  <c r="E81" i="40"/>
  <c r="F81" i="40"/>
  <c r="B82" i="40"/>
  <c r="C82" i="40"/>
  <c r="D82" i="40"/>
  <c r="E82" i="40"/>
  <c r="F82" i="40"/>
  <c r="B83" i="40"/>
  <c r="C83" i="40"/>
  <c r="D83" i="40"/>
  <c r="E83" i="40"/>
  <c r="F83" i="40"/>
  <c r="B84" i="40"/>
  <c r="C84" i="40"/>
  <c r="D84" i="40"/>
  <c r="E84" i="40"/>
  <c r="F84" i="40"/>
  <c r="B85" i="40"/>
  <c r="C85" i="40"/>
  <c r="D85" i="40"/>
  <c r="E85" i="40"/>
  <c r="F85" i="40"/>
  <c r="B86" i="40"/>
  <c r="C86" i="40"/>
  <c r="D86" i="40"/>
  <c r="E86" i="40"/>
  <c r="F86" i="40"/>
  <c r="B87" i="40"/>
  <c r="C87" i="40"/>
  <c r="D87" i="40"/>
  <c r="E87" i="40"/>
  <c r="F87" i="40"/>
  <c r="B88" i="40"/>
  <c r="C88" i="40"/>
  <c r="D88" i="40"/>
  <c r="E88" i="40"/>
  <c r="F88" i="40"/>
  <c r="B89" i="40"/>
  <c r="C89" i="40"/>
  <c r="D89" i="40"/>
  <c r="E89" i="40"/>
  <c r="F89" i="40"/>
  <c r="B90" i="40"/>
  <c r="C90" i="40"/>
  <c r="D90" i="40"/>
  <c r="E90" i="40"/>
  <c r="F90" i="40"/>
  <c r="B91" i="40"/>
  <c r="C91" i="40"/>
  <c r="D91" i="40"/>
  <c r="E91" i="40"/>
  <c r="F91" i="40"/>
  <c r="B92" i="40"/>
  <c r="C92" i="40"/>
  <c r="D92" i="40"/>
  <c r="E92" i="40"/>
  <c r="F92" i="40"/>
  <c r="B93" i="40"/>
  <c r="C93" i="40"/>
  <c r="D93" i="40"/>
  <c r="E93" i="40"/>
  <c r="F93" i="40"/>
  <c r="B94" i="40"/>
  <c r="C94" i="40"/>
  <c r="D94" i="40"/>
  <c r="E94" i="40"/>
  <c r="F94" i="40"/>
  <c r="B95" i="40"/>
  <c r="C95" i="40"/>
  <c r="D95" i="40"/>
  <c r="E95" i="40"/>
  <c r="F95" i="40"/>
  <c r="B96" i="40"/>
  <c r="C96" i="40"/>
  <c r="D96" i="40"/>
  <c r="E96" i="40"/>
  <c r="F96" i="40"/>
  <c r="B97" i="40"/>
  <c r="C97" i="40"/>
  <c r="D97" i="40"/>
  <c r="E97" i="40"/>
  <c r="F97" i="40"/>
  <c r="B98" i="40"/>
  <c r="C98" i="40"/>
  <c r="D98" i="40"/>
  <c r="E98" i="40"/>
  <c r="F98" i="40"/>
  <c r="B99" i="40"/>
  <c r="C99" i="40"/>
  <c r="D99" i="40"/>
  <c r="E99" i="40"/>
  <c r="F99" i="40"/>
  <c r="B100" i="40"/>
  <c r="C100" i="40"/>
  <c r="D100" i="40"/>
  <c r="E100" i="40"/>
  <c r="F100" i="40"/>
  <c r="B101" i="40"/>
  <c r="C101" i="40"/>
  <c r="D101" i="40"/>
  <c r="E101" i="40"/>
  <c r="F101" i="40"/>
  <c r="B102" i="40"/>
  <c r="C102" i="40"/>
  <c r="D102" i="40"/>
  <c r="E102" i="40"/>
  <c r="F102" i="40"/>
  <c r="B103" i="40"/>
  <c r="C103" i="40"/>
  <c r="D103" i="40"/>
  <c r="E103" i="40"/>
  <c r="F103" i="40"/>
  <c r="B104" i="40"/>
  <c r="C104" i="40"/>
  <c r="D104" i="40"/>
  <c r="E104" i="40"/>
  <c r="F104" i="40"/>
  <c r="B105" i="40"/>
  <c r="C105" i="40"/>
  <c r="D105" i="40"/>
  <c r="E105" i="40"/>
  <c r="F105" i="40"/>
  <c r="B106" i="40"/>
  <c r="C106" i="40"/>
  <c r="D106" i="40"/>
  <c r="E106" i="40"/>
  <c r="F106" i="40"/>
  <c r="B107" i="40"/>
  <c r="C107" i="40"/>
  <c r="D107" i="40"/>
  <c r="E107" i="40"/>
  <c r="F107" i="40"/>
  <c r="B108" i="40"/>
  <c r="C108" i="40"/>
  <c r="D108" i="40"/>
  <c r="E108" i="40"/>
  <c r="F108" i="40"/>
  <c r="B109" i="40"/>
  <c r="C109" i="40"/>
  <c r="D109" i="40"/>
  <c r="E109" i="40"/>
  <c r="F109" i="40"/>
  <c r="B110" i="40"/>
  <c r="C110" i="40"/>
  <c r="D110" i="40"/>
  <c r="E110" i="40"/>
  <c r="F110" i="40"/>
  <c r="B111" i="40"/>
  <c r="C111" i="40"/>
  <c r="D111" i="40"/>
  <c r="E111" i="40"/>
  <c r="F111" i="40"/>
  <c r="B112" i="40"/>
  <c r="C112" i="40"/>
  <c r="D112" i="40"/>
  <c r="E112" i="40"/>
  <c r="F112" i="40"/>
  <c r="B113" i="40"/>
  <c r="C113" i="40"/>
  <c r="D113" i="40"/>
  <c r="E113" i="40"/>
  <c r="F113" i="40"/>
  <c r="B114" i="40"/>
  <c r="C114" i="40"/>
  <c r="D114" i="40"/>
  <c r="E114" i="40"/>
  <c r="F114" i="40"/>
  <c r="B115" i="40"/>
  <c r="C115" i="40"/>
  <c r="D115" i="40"/>
  <c r="E115" i="40"/>
  <c r="F115" i="40"/>
  <c r="B116" i="40"/>
  <c r="C116" i="40"/>
  <c r="D116" i="40"/>
  <c r="E116" i="40"/>
  <c r="F116" i="40"/>
  <c r="B117" i="40"/>
  <c r="C117" i="40"/>
  <c r="D117" i="40"/>
  <c r="E117" i="40"/>
  <c r="F117" i="40"/>
  <c r="B118" i="40"/>
  <c r="C118" i="40"/>
  <c r="D118" i="40"/>
  <c r="E118" i="40"/>
  <c r="F118" i="40"/>
  <c r="B119" i="40"/>
  <c r="C119" i="40"/>
  <c r="D119" i="40"/>
  <c r="E119" i="40"/>
  <c r="F119" i="40"/>
  <c r="B120" i="40"/>
  <c r="C120" i="40"/>
  <c r="D120" i="40"/>
  <c r="E120" i="40"/>
  <c r="F120" i="40"/>
  <c r="B121" i="40"/>
  <c r="C121" i="40"/>
  <c r="D121" i="40"/>
  <c r="E121" i="40"/>
  <c r="F121" i="40"/>
  <c r="B122" i="40"/>
  <c r="C122" i="40"/>
  <c r="D122" i="40"/>
  <c r="E122" i="40"/>
  <c r="F122" i="40"/>
  <c r="B123" i="40"/>
  <c r="C123" i="40"/>
  <c r="D123" i="40"/>
  <c r="E123" i="40"/>
  <c r="F123" i="40"/>
  <c r="B124" i="40"/>
  <c r="C124" i="40"/>
  <c r="D124" i="40"/>
  <c r="E124" i="40"/>
  <c r="F124" i="40"/>
  <c r="B125" i="40"/>
  <c r="C125" i="40"/>
  <c r="D125" i="40"/>
  <c r="E125" i="40"/>
  <c r="F125" i="40"/>
  <c r="B126" i="40"/>
  <c r="C126" i="40"/>
  <c r="D126" i="40"/>
  <c r="E126" i="40"/>
  <c r="F126" i="40"/>
  <c r="B127" i="40"/>
  <c r="C127" i="40"/>
  <c r="D127" i="40"/>
  <c r="E127" i="40"/>
  <c r="F127" i="40"/>
  <c r="B128" i="40"/>
  <c r="C128" i="40"/>
  <c r="D128" i="40"/>
  <c r="E128" i="40"/>
  <c r="F128" i="40"/>
  <c r="B129" i="40"/>
  <c r="C129" i="40"/>
  <c r="D129" i="40"/>
  <c r="E129" i="40"/>
  <c r="F129" i="40"/>
  <c r="B130" i="40"/>
  <c r="C130" i="40"/>
  <c r="D130" i="40"/>
  <c r="E130" i="40"/>
  <c r="F130" i="40"/>
  <c r="B131" i="40"/>
  <c r="C131" i="40"/>
  <c r="D131" i="40"/>
  <c r="E131" i="40"/>
  <c r="F131" i="40"/>
  <c r="B132" i="40"/>
  <c r="C132" i="40"/>
  <c r="D132" i="40"/>
  <c r="E132" i="40"/>
  <c r="F132" i="40"/>
  <c r="B133" i="40"/>
  <c r="C133" i="40"/>
  <c r="D133" i="40"/>
  <c r="E133" i="40"/>
  <c r="F133" i="40"/>
  <c r="B134" i="40"/>
  <c r="C134" i="40"/>
  <c r="D134" i="40"/>
  <c r="E134" i="40"/>
  <c r="F134" i="40"/>
  <c r="B135" i="40"/>
  <c r="C135" i="40"/>
  <c r="D135" i="40"/>
  <c r="E135" i="40"/>
  <c r="F135" i="40"/>
  <c r="B136" i="40"/>
  <c r="C136" i="40"/>
  <c r="D136" i="40"/>
  <c r="E136" i="40"/>
  <c r="F136" i="40"/>
  <c r="B137" i="40"/>
  <c r="C137" i="40"/>
  <c r="D137" i="40"/>
  <c r="E137" i="40"/>
  <c r="F137" i="40"/>
  <c r="B138" i="40"/>
  <c r="C138" i="40"/>
  <c r="D138" i="40"/>
  <c r="E138" i="40"/>
  <c r="F138" i="40"/>
  <c r="B139" i="40"/>
  <c r="C139" i="40"/>
  <c r="D139" i="40"/>
  <c r="E139" i="40"/>
  <c r="F139" i="40"/>
  <c r="B140" i="40"/>
  <c r="C140" i="40"/>
  <c r="D140" i="40"/>
  <c r="E140" i="40"/>
  <c r="F140" i="40"/>
  <c r="B141" i="40"/>
  <c r="C141" i="40"/>
  <c r="D141" i="40"/>
  <c r="E141" i="40"/>
  <c r="F141" i="40"/>
  <c r="B142" i="40"/>
  <c r="C142" i="40"/>
  <c r="D142" i="40"/>
  <c r="E142" i="40"/>
  <c r="F142" i="40"/>
  <c r="B143" i="40"/>
  <c r="C143" i="40"/>
  <c r="D143" i="40"/>
  <c r="E143" i="40"/>
  <c r="F143" i="40"/>
  <c r="B144" i="40"/>
  <c r="C144" i="40"/>
  <c r="D144" i="40"/>
  <c r="E144" i="40"/>
  <c r="F144" i="40"/>
  <c r="B145" i="40"/>
  <c r="C145" i="40"/>
  <c r="D145" i="40"/>
  <c r="E145" i="40"/>
  <c r="F145" i="40"/>
  <c r="B146" i="40"/>
  <c r="C146" i="40"/>
  <c r="D146" i="40"/>
  <c r="E146" i="40"/>
  <c r="F146" i="40"/>
  <c r="B147" i="40"/>
  <c r="C147" i="40"/>
  <c r="D147" i="40"/>
  <c r="E147" i="40"/>
  <c r="F147" i="40"/>
  <c r="B148" i="40"/>
  <c r="C148" i="40"/>
  <c r="D148" i="40"/>
  <c r="E148" i="40"/>
  <c r="F148" i="40"/>
  <c r="B149" i="40"/>
  <c r="C149" i="40"/>
  <c r="D149" i="40"/>
  <c r="E149" i="40"/>
  <c r="F149" i="40"/>
  <c r="B150" i="40"/>
  <c r="C150" i="40"/>
  <c r="D150" i="40"/>
  <c r="E150" i="40"/>
  <c r="F150" i="40"/>
  <c r="B151" i="40"/>
  <c r="C151" i="40"/>
  <c r="D151" i="40"/>
  <c r="E151" i="40"/>
  <c r="F151" i="40"/>
  <c r="B152" i="40"/>
  <c r="C152" i="40"/>
  <c r="D152" i="40"/>
  <c r="E152" i="40"/>
  <c r="F152" i="40"/>
  <c r="B153" i="40"/>
  <c r="C153" i="40"/>
  <c r="D153" i="40"/>
  <c r="E153" i="40"/>
  <c r="F153" i="40"/>
  <c r="B154" i="40"/>
  <c r="C154" i="40"/>
  <c r="D154" i="40"/>
  <c r="E154" i="40"/>
  <c r="F154" i="40"/>
  <c r="B155" i="40"/>
  <c r="C155" i="40"/>
  <c r="D155" i="40"/>
  <c r="E155" i="40"/>
  <c r="F155" i="40"/>
  <c r="B156" i="40"/>
  <c r="C156" i="40"/>
  <c r="D156" i="40"/>
  <c r="E156" i="40"/>
  <c r="F156" i="40"/>
  <c r="B157" i="40"/>
  <c r="C157" i="40"/>
  <c r="D157" i="40"/>
  <c r="E157" i="40"/>
  <c r="F157" i="40"/>
  <c r="B158" i="40"/>
  <c r="C158" i="40"/>
  <c r="D158" i="40"/>
  <c r="E158" i="40"/>
  <c r="F158" i="40"/>
  <c r="B159" i="40"/>
  <c r="C159" i="40"/>
  <c r="D159" i="40"/>
  <c r="E159" i="40"/>
  <c r="F159" i="40"/>
  <c r="B160" i="40"/>
  <c r="C160" i="40"/>
  <c r="D160" i="40"/>
  <c r="E160" i="40"/>
  <c r="F160" i="40"/>
  <c r="B161" i="40"/>
  <c r="C161" i="40"/>
  <c r="D161" i="40"/>
  <c r="E161" i="40"/>
  <c r="F161" i="40"/>
  <c r="B162" i="40"/>
  <c r="C162" i="40"/>
  <c r="D162" i="40"/>
  <c r="E162" i="40"/>
  <c r="F162" i="40"/>
  <c r="B163" i="40"/>
  <c r="C163" i="40"/>
  <c r="D163" i="40"/>
  <c r="E163" i="40"/>
  <c r="F163" i="40"/>
  <c r="B164" i="40"/>
  <c r="C164" i="40"/>
  <c r="D164" i="40"/>
  <c r="E164" i="40"/>
  <c r="F164" i="40"/>
  <c r="B165" i="40"/>
  <c r="C165" i="40"/>
  <c r="D165" i="40"/>
  <c r="E165" i="40"/>
  <c r="F165" i="40"/>
  <c r="B166" i="40"/>
  <c r="C166" i="40"/>
  <c r="D166" i="40"/>
  <c r="E166" i="40"/>
  <c r="F166" i="40"/>
  <c r="B167" i="40"/>
  <c r="C167" i="40"/>
  <c r="D167" i="40"/>
  <c r="E167" i="40"/>
  <c r="F167" i="40"/>
  <c r="B168" i="40"/>
  <c r="C168" i="40"/>
  <c r="D168" i="40"/>
  <c r="E168" i="40"/>
  <c r="F168" i="40"/>
  <c r="B169" i="40"/>
  <c r="C169" i="40"/>
  <c r="D169" i="40"/>
  <c r="E169" i="40"/>
  <c r="F169" i="40"/>
  <c r="B170" i="40"/>
  <c r="C170" i="40"/>
  <c r="D170" i="40"/>
  <c r="E170" i="40"/>
  <c r="F170" i="40"/>
  <c r="B171" i="40"/>
  <c r="C171" i="40"/>
  <c r="D171" i="40"/>
  <c r="E171" i="40"/>
  <c r="F171" i="40"/>
  <c r="B172" i="40"/>
  <c r="C172" i="40"/>
  <c r="D172" i="40"/>
  <c r="E172" i="40"/>
  <c r="F172" i="40"/>
  <c r="B173" i="40"/>
  <c r="C173" i="40"/>
  <c r="D173" i="40"/>
  <c r="E173" i="40"/>
  <c r="F173" i="40"/>
  <c r="B174" i="40"/>
  <c r="C174" i="40"/>
  <c r="D174" i="40"/>
  <c r="E174" i="40"/>
  <c r="F174" i="40"/>
  <c r="B175" i="40"/>
  <c r="C175" i="40"/>
  <c r="D175" i="40"/>
  <c r="E175" i="40"/>
  <c r="F175" i="40"/>
  <c r="B176" i="40"/>
  <c r="C176" i="40"/>
  <c r="D176" i="40"/>
  <c r="E176" i="40"/>
  <c r="F176" i="40"/>
  <c r="B177" i="40"/>
  <c r="C177" i="40"/>
  <c r="D177" i="40"/>
  <c r="E177" i="40"/>
  <c r="F177" i="40"/>
  <c r="B178" i="40"/>
  <c r="C178" i="40"/>
  <c r="D178" i="40"/>
  <c r="E178" i="40"/>
  <c r="F178" i="40"/>
  <c r="B179" i="40"/>
  <c r="C179" i="40"/>
  <c r="D179" i="40"/>
  <c r="E179" i="40"/>
  <c r="F179" i="40"/>
  <c r="B180" i="40"/>
  <c r="C180" i="40"/>
  <c r="D180" i="40"/>
  <c r="E180" i="40"/>
  <c r="F180" i="40"/>
  <c r="B181" i="40"/>
  <c r="C181" i="40"/>
  <c r="D181" i="40"/>
  <c r="E181" i="40"/>
  <c r="F181" i="40"/>
  <c r="B182" i="40"/>
  <c r="C182" i="40"/>
  <c r="D182" i="40"/>
  <c r="E182" i="40"/>
  <c r="F182" i="40"/>
  <c r="B183" i="40"/>
  <c r="C183" i="40"/>
  <c r="D183" i="40"/>
  <c r="E183" i="40"/>
  <c r="F183" i="40"/>
  <c r="B184" i="40"/>
  <c r="C184" i="40"/>
  <c r="D184" i="40"/>
  <c r="E184" i="40"/>
  <c r="F184" i="40"/>
  <c r="B185" i="40"/>
  <c r="C185" i="40"/>
  <c r="D185" i="40"/>
  <c r="E185" i="40"/>
  <c r="F185" i="40"/>
  <c r="B186" i="40"/>
  <c r="C186" i="40"/>
  <c r="D186" i="40"/>
  <c r="E186" i="40"/>
  <c r="F186" i="40"/>
  <c r="B187" i="40"/>
  <c r="C187" i="40"/>
  <c r="D187" i="40"/>
  <c r="E187" i="40"/>
  <c r="F187" i="40"/>
  <c r="B188" i="40"/>
  <c r="C188" i="40"/>
  <c r="D188" i="40"/>
  <c r="E188" i="40"/>
  <c r="F188" i="40"/>
  <c r="B189" i="40"/>
  <c r="C189" i="40"/>
  <c r="D189" i="40"/>
  <c r="E189" i="40"/>
  <c r="F189" i="40"/>
  <c r="B190" i="40"/>
  <c r="C190" i="40"/>
  <c r="D190" i="40"/>
  <c r="E190" i="40"/>
  <c r="F190" i="40"/>
  <c r="B191" i="40"/>
  <c r="C191" i="40"/>
  <c r="D191" i="40"/>
  <c r="E191" i="40"/>
  <c r="F191" i="40"/>
  <c r="B192" i="40"/>
  <c r="C192" i="40"/>
  <c r="D192" i="40"/>
  <c r="E192" i="40"/>
  <c r="F192" i="40"/>
  <c r="B193" i="40"/>
  <c r="C193" i="40"/>
  <c r="D193" i="40"/>
  <c r="E193" i="40"/>
  <c r="F193" i="40"/>
  <c r="B194" i="40"/>
  <c r="C194" i="40"/>
  <c r="D194" i="40"/>
  <c r="E194" i="40"/>
  <c r="F194" i="40"/>
  <c r="B195" i="40"/>
  <c r="C195" i="40"/>
  <c r="D195" i="40"/>
  <c r="E195" i="40"/>
  <c r="F195" i="40"/>
  <c r="B196" i="40"/>
  <c r="C196" i="40"/>
  <c r="D196" i="40"/>
  <c r="E196" i="40"/>
  <c r="F196" i="40"/>
  <c r="B197" i="40"/>
  <c r="C197" i="40"/>
  <c r="D197" i="40"/>
  <c r="E197" i="40"/>
  <c r="F197" i="40"/>
  <c r="B198" i="40"/>
  <c r="C198" i="40"/>
  <c r="D198" i="40"/>
  <c r="E198" i="40"/>
  <c r="F198" i="40"/>
  <c r="B199" i="40"/>
  <c r="C199" i="40"/>
  <c r="D199" i="40"/>
  <c r="E199" i="40"/>
  <c r="F199" i="40"/>
  <c r="B200" i="40"/>
  <c r="C200" i="40"/>
  <c r="D200" i="40"/>
  <c r="E200" i="40"/>
  <c r="F200" i="40"/>
  <c r="B201" i="40"/>
  <c r="C201" i="40"/>
  <c r="D201" i="40"/>
  <c r="E201" i="40"/>
  <c r="F201" i="40"/>
  <c r="B202" i="40"/>
  <c r="C202" i="40"/>
  <c r="D202" i="40"/>
  <c r="E202" i="40"/>
  <c r="F202" i="40"/>
  <c r="B203" i="40"/>
  <c r="C203" i="40"/>
  <c r="D203" i="40"/>
  <c r="E203" i="40"/>
  <c r="F203" i="40"/>
  <c r="B204" i="40"/>
  <c r="C204" i="40"/>
  <c r="D204" i="40"/>
  <c r="E204" i="40"/>
  <c r="F204" i="40"/>
  <c r="B205" i="40"/>
  <c r="C205" i="40"/>
  <c r="D205" i="40"/>
  <c r="E205" i="40"/>
  <c r="F205" i="40"/>
  <c r="B206" i="40"/>
  <c r="C206" i="40"/>
  <c r="D206" i="40"/>
  <c r="E206" i="40"/>
  <c r="F206" i="40"/>
  <c r="B207" i="40"/>
  <c r="C207" i="40"/>
  <c r="D207" i="40"/>
  <c r="E207" i="40"/>
  <c r="F207" i="40"/>
  <c r="B208" i="40"/>
  <c r="C208" i="40"/>
  <c r="D208" i="40"/>
  <c r="E208" i="40"/>
  <c r="F208" i="40"/>
  <c r="B209" i="40"/>
  <c r="C209" i="40"/>
  <c r="D209" i="40"/>
  <c r="E209" i="40"/>
  <c r="F209" i="40"/>
  <c r="B210" i="40"/>
  <c r="C210" i="40"/>
  <c r="D210" i="40"/>
  <c r="E210" i="40"/>
  <c r="F210" i="40"/>
  <c r="B211" i="40"/>
  <c r="C211" i="40"/>
  <c r="D211" i="40"/>
  <c r="E211" i="40"/>
  <c r="F211" i="40"/>
  <c r="B212" i="40"/>
  <c r="C212" i="40"/>
  <c r="D212" i="40"/>
  <c r="E212" i="40"/>
  <c r="F212" i="40"/>
  <c r="B213" i="40"/>
  <c r="C213" i="40"/>
  <c r="D213" i="40"/>
  <c r="E213" i="40"/>
  <c r="F213" i="40"/>
  <c r="B214" i="40"/>
  <c r="C214" i="40"/>
  <c r="D214" i="40"/>
  <c r="E214" i="40"/>
  <c r="F214" i="40"/>
  <c r="B215" i="40"/>
  <c r="C215" i="40"/>
  <c r="D215" i="40"/>
  <c r="E215" i="40"/>
  <c r="F215" i="40"/>
  <c r="B216" i="40"/>
  <c r="C216" i="40"/>
  <c r="D216" i="40"/>
  <c r="E216" i="40"/>
  <c r="F216" i="40"/>
  <c r="B217" i="40"/>
  <c r="C217" i="40"/>
  <c r="D217" i="40"/>
  <c r="E217" i="40"/>
  <c r="F217" i="40"/>
  <c r="B218" i="40"/>
  <c r="C218" i="40"/>
  <c r="D218" i="40"/>
  <c r="E218" i="40"/>
  <c r="F218" i="40"/>
  <c r="B219" i="40"/>
  <c r="C219" i="40"/>
  <c r="D219" i="40"/>
  <c r="E219" i="40"/>
  <c r="F219" i="40"/>
  <c r="B220" i="40"/>
  <c r="C220" i="40"/>
  <c r="D220" i="40"/>
  <c r="E220" i="40"/>
  <c r="F220" i="40"/>
  <c r="B221" i="40"/>
  <c r="C221" i="40"/>
  <c r="D221" i="40"/>
  <c r="E221" i="40"/>
  <c r="F221" i="40"/>
  <c r="B222" i="40"/>
  <c r="C222" i="40"/>
  <c r="D222" i="40"/>
  <c r="E222" i="40"/>
  <c r="F222" i="40"/>
  <c r="B223" i="40"/>
  <c r="C223" i="40"/>
  <c r="D223" i="40"/>
  <c r="E223" i="40"/>
  <c r="F223" i="40"/>
  <c r="B224" i="40"/>
  <c r="C224" i="40"/>
  <c r="D224" i="40"/>
  <c r="E224" i="40"/>
  <c r="F224" i="40"/>
  <c r="B225" i="40"/>
  <c r="C225" i="40"/>
  <c r="D225" i="40"/>
  <c r="E225" i="40"/>
  <c r="F225" i="40"/>
  <c r="B226" i="40"/>
  <c r="C226" i="40"/>
  <c r="D226" i="40"/>
  <c r="E226" i="40"/>
  <c r="F226" i="40"/>
  <c r="B227" i="40"/>
  <c r="C227" i="40"/>
  <c r="D227" i="40"/>
  <c r="E227" i="40"/>
  <c r="F227" i="40"/>
  <c r="B228" i="40"/>
  <c r="C228" i="40"/>
  <c r="D228" i="40"/>
  <c r="E228" i="40"/>
  <c r="F228" i="40"/>
  <c r="B229" i="40"/>
  <c r="C229" i="40"/>
  <c r="D229" i="40"/>
  <c r="E229" i="40"/>
  <c r="F229" i="40"/>
  <c r="B230" i="40"/>
  <c r="C230" i="40"/>
  <c r="D230" i="40"/>
  <c r="E230" i="40"/>
  <c r="F230" i="40"/>
  <c r="B231" i="40"/>
  <c r="C231" i="40"/>
  <c r="D231" i="40"/>
  <c r="E231" i="40"/>
  <c r="F231" i="40"/>
  <c r="B232" i="40"/>
  <c r="C232" i="40"/>
  <c r="D232" i="40"/>
  <c r="E232" i="40"/>
  <c r="F232" i="40"/>
  <c r="B233" i="40"/>
  <c r="C233" i="40"/>
  <c r="D233" i="40"/>
  <c r="E233" i="40"/>
  <c r="F233" i="40"/>
  <c r="B234" i="40"/>
  <c r="C234" i="40"/>
  <c r="D234" i="40"/>
  <c r="E234" i="40"/>
  <c r="F234" i="40"/>
  <c r="B235" i="40"/>
  <c r="C235" i="40"/>
  <c r="D235" i="40"/>
  <c r="E235" i="40"/>
  <c r="F235" i="40"/>
  <c r="B236" i="40"/>
  <c r="C236" i="40"/>
  <c r="D236" i="40"/>
  <c r="E236" i="40"/>
  <c r="F236" i="40"/>
  <c r="B237" i="40"/>
  <c r="C237" i="40"/>
  <c r="D237" i="40"/>
  <c r="E237" i="40"/>
  <c r="F237" i="40"/>
  <c r="B238" i="40"/>
  <c r="C238" i="40"/>
  <c r="D238" i="40"/>
  <c r="E238" i="40"/>
  <c r="F238" i="40"/>
  <c r="B239" i="40"/>
  <c r="C239" i="40"/>
  <c r="D239" i="40"/>
  <c r="E239" i="40"/>
  <c r="F239" i="40"/>
  <c r="B240" i="40"/>
  <c r="C240" i="40"/>
  <c r="D240" i="40"/>
  <c r="E240" i="40"/>
  <c r="F240" i="40"/>
  <c r="B241" i="40"/>
  <c r="C241" i="40"/>
  <c r="D241" i="40"/>
  <c r="E241" i="40"/>
  <c r="F241" i="40"/>
  <c r="B242" i="40"/>
  <c r="C242" i="40"/>
  <c r="D242" i="40"/>
  <c r="E242" i="40"/>
  <c r="F242" i="40"/>
  <c r="B243" i="40"/>
  <c r="C243" i="40"/>
  <c r="D243" i="40"/>
  <c r="E243" i="40"/>
  <c r="F243" i="40"/>
  <c r="B244" i="40"/>
  <c r="C244" i="40"/>
  <c r="D244" i="40"/>
  <c r="E244" i="40"/>
  <c r="F244" i="40"/>
  <c r="B245" i="40"/>
  <c r="C245" i="40"/>
  <c r="D245" i="40"/>
  <c r="E245" i="40"/>
  <c r="F245" i="40"/>
  <c r="B246" i="40"/>
  <c r="C246" i="40"/>
  <c r="D246" i="40"/>
  <c r="E246" i="40"/>
  <c r="F246" i="40"/>
  <c r="B247" i="40"/>
  <c r="C247" i="40"/>
  <c r="D247" i="40"/>
  <c r="E247" i="40"/>
  <c r="F247" i="40"/>
  <c r="B248" i="40"/>
  <c r="C248" i="40"/>
  <c r="D248" i="40"/>
  <c r="E248" i="40"/>
  <c r="F248" i="40"/>
  <c r="B249" i="40"/>
  <c r="C249" i="40"/>
  <c r="D249" i="40"/>
  <c r="E249" i="40"/>
  <c r="F249" i="40"/>
  <c r="B250" i="40"/>
  <c r="C250" i="40"/>
  <c r="D250" i="40"/>
  <c r="E250" i="40"/>
  <c r="F250" i="40"/>
  <c r="B251" i="40"/>
  <c r="C251" i="40"/>
  <c r="D251" i="40"/>
  <c r="E251" i="40"/>
  <c r="F251" i="40"/>
  <c r="B252" i="40"/>
  <c r="C252" i="40"/>
  <c r="D252" i="40"/>
  <c r="E252" i="40"/>
  <c r="F252" i="40"/>
  <c r="B253" i="40"/>
  <c r="C253" i="40"/>
  <c r="D253" i="40"/>
  <c r="E253" i="40"/>
  <c r="F253" i="40"/>
  <c r="B254" i="40"/>
  <c r="C254" i="40"/>
  <c r="D254" i="40"/>
  <c r="E254" i="40"/>
  <c r="F254" i="40"/>
  <c r="B255" i="40"/>
  <c r="C255" i="40"/>
  <c r="D255" i="40"/>
  <c r="E255" i="40"/>
  <c r="F255" i="40"/>
  <c r="B256" i="40"/>
  <c r="C256" i="40"/>
  <c r="D256" i="40"/>
  <c r="E256" i="40"/>
  <c r="F256" i="40"/>
  <c r="B257" i="40"/>
  <c r="C257" i="40"/>
  <c r="D257" i="40"/>
  <c r="E257" i="40"/>
  <c r="F257" i="40"/>
  <c r="B258" i="40"/>
  <c r="C258" i="40"/>
  <c r="D258" i="40"/>
  <c r="E258" i="40"/>
  <c r="F258" i="40"/>
  <c r="B259" i="40"/>
  <c r="C259" i="40"/>
  <c r="D259" i="40"/>
  <c r="E259" i="40"/>
  <c r="F259" i="40"/>
  <c r="B260" i="40"/>
  <c r="C260" i="40"/>
  <c r="D260" i="40"/>
  <c r="E260" i="40"/>
  <c r="F260" i="40"/>
  <c r="B261" i="40"/>
  <c r="C261" i="40"/>
  <c r="D261" i="40"/>
  <c r="E261" i="40"/>
  <c r="F261" i="40"/>
  <c r="B262" i="40"/>
  <c r="C262" i="40"/>
  <c r="D262" i="40"/>
  <c r="E262" i="40"/>
  <c r="F262" i="40"/>
  <c r="B263" i="40"/>
  <c r="C263" i="40"/>
  <c r="D263" i="40"/>
  <c r="E263" i="40"/>
  <c r="F263" i="40"/>
  <c r="B264" i="40"/>
  <c r="C264" i="40"/>
  <c r="D264" i="40"/>
  <c r="E264" i="40"/>
  <c r="F264" i="40"/>
  <c r="B265" i="40"/>
  <c r="C265" i="40"/>
  <c r="D265" i="40"/>
  <c r="E265" i="40"/>
  <c r="F265" i="40"/>
  <c r="B266" i="40"/>
  <c r="C266" i="40"/>
  <c r="D266" i="40"/>
  <c r="E266" i="40"/>
  <c r="F266" i="40"/>
  <c r="B267" i="40"/>
  <c r="C267" i="40"/>
  <c r="D267" i="40"/>
  <c r="E267" i="40"/>
  <c r="F267" i="40"/>
  <c r="B268" i="40"/>
  <c r="C268" i="40"/>
  <c r="D268" i="40"/>
  <c r="E268" i="40"/>
  <c r="F268" i="40"/>
  <c r="B269" i="40"/>
  <c r="C269" i="40"/>
  <c r="D269" i="40"/>
  <c r="E269" i="40"/>
  <c r="F269" i="40"/>
  <c r="B270" i="40"/>
  <c r="C270" i="40"/>
  <c r="D270" i="40"/>
  <c r="E270" i="40"/>
  <c r="F270" i="40"/>
  <c r="B271" i="40"/>
  <c r="C271" i="40"/>
  <c r="D271" i="40"/>
  <c r="E271" i="40"/>
  <c r="F271" i="40"/>
  <c r="B272" i="40"/>
  <c r="C272" i="40"/>
  <c r="D272" i="40"/>
  <c r="E272" i="40"/>
  <c r="F272" i="40"/>
  <c r="B273" i="40"/>
  <c r="C273" i="40"/>
  <c r="D273" i="40"/>
  <c r="E273" i="40"/>
  <c r="F273" i="40"/>
  <c r="B274" i="40"/>
  <c r="C274" i="40"/>
  <c r="D274" i="40"/>
  <c r="E274" i="40"/>
  <c r="F274" i="40"/>
  <c r="B275" i="40"/>
  <c r="C275" i="40"/>
  <c r="D275" i="40"/>
  <c r="E275" i="40"/>
  <c r="F275" i="40"/>
  <c r="B276" i="40"/>
  <c r="C276" i="40"/>
  <c r="D276" i="40"/>
  <c r="E276" i="40"/>
  <c r="F276" i="40"/>
  <c r="B277" i="40"/>
  <c r="C277" i="40"/>
  <c r="D277" i="40"/>
  <c r="E277" i="40"/>
  <c r="F277" i="40"/>
  <c r="B278" i="40"/>
  <c r="C278" i="40"/>
  <c r="D278" i="40"/>
  <c r="E278" i="40"/>
  <c r="F278" i="40"/>
  <c r="B279" i="40"/>
  <c r="C279" i="40"/>
  <c r="D279" i="40"/>
  <c r="E279" i="40"/>
  <c r="F279" i="40"/>
  <c r="B280" i="40"/>
  <c r="C280" i="40"/>
  <c r="D280" i="40"/>
  <c r="E280" i="40"/>
  <c r="F280" i="40"/>
  <c r="B281" i="40"/>
  <c r="C281" i="40"/>
  <c r="D281" i="40"/>
  <c r="E281" i="40"/>
  <c r="F281" i="40"/>
  <c r="B282" i="40"/>
  <c r="C282" i="40"/>
  <c r="D282" i="40"/>
  <c r="E282" i="40"/>
  <c r="F282" i="40"/>
  <c r="B283" i="40"/>
  <c r="C283" i="40"/>
  <c r="D283" i="40"/>
  <c r="E283" i="40"/>
  <c r="F283" i="40"/>
  <c r="B284" i="40"/>
  <c r="C284" i="40"/>
  <c r="D284" i="40"/>
  <c r="E284" i="40"/>
  <c r="F284" i="40"/>
  <c r="B285" i="40"/>
  <c r="C285" i="40"/>
  <c r="D285" i="40"/>
  <c r="E285" i="40"/>
  <c r="F285" i="40"/>
  <c r="B286" i="40"/>
  <c r="C286" i="40"/>
  <c r="D286" i="40"/>
  <c r="E286" i="40"/>
  <c r="F286" i="40"/>
  <c r="B287" i="40"/>
  <c r="C287" i="40"/>
  <c r="D287" i="40"/>
  <c r="E287" i="40"/>
  <c r="F287" i="40"/>
  <c r="B288" i="40"/>
  <c r="C288" i="40"/>
  <c r="D288" i="40"/>
  <c r="E288" i="40"/>
  <c r="F288" i="40"/>
  <c r="B289" i="40"/>
  <c r="C289" i="40"/>
  <c r="D289" i="40"/>
  <c r="E289" i="40"/>
  <c r="F289" i="40"/>
  <c r="B290" i="40"/>
  <c r="C290" i="40"/>
  <c r="D290" i="40"/>
  <c r="E290" i="40"/>
  <c r="F290" i="40"/>
  <c r="B291" i="40"/>
  <c r="C291" i="40"/>
  <c r="D291" i="40"/>
  <c r="E291" i="40"/>
  <c r="F291" i="40"/>
  <c r="B292" i="40"/>
  <c r="C292" i="40"/>
  <c r="D292" i="40"/>
  <c r="E292" i="40"/>
  <c r="F292" i="40"/>
  <c r="B293" i="40"/>
  <c r="C293" i="40"/>
  <c r="D293" i="40"/>
  <c r="E293" i="40"/>
  <c r="F293" i="40"/>
  <c r="B294" i="40"/>
  <c r="C294" i="40"/>
  <c r="D294" i="40"/>
  <c r="E294" i="40"/>
  <c r="F294" i="40"/>
  <c r="B295" i="40"/>
  <c r="C295" i="40"/>
  <c r="D295" i="40"/>
  <c r="E295" i="40"/>
  <c r="F295" i="40"/>
  <c r="B296" i="40"/>
  <c r="C296" i="40"/>
  <c r="D296" i="40"/>
  <c r="E296" i="40"/>
  <c r="F296" i="40"/>
  <c r="B297" i="40"/>
  <c r="C297" i="40"/>
  <c r="D297" i="40"/>
  <c r="E297" i="40"/>
  <c r="F297" i="40"/>
  <c r="B298" i="40"/>
  <c r="C298" i="40"/>
  <c r="D298" i="40"/>
  <c r="E298" i="40"/>
  <c r="F298" i="40"/>
  <c r="B299" i="40"/>
  <c r="C299" i="40"/>
  <c r="D299" i="40"/>
  <c r="E299" i="40"/>
  <c r="F299" i="40"/>
  <c r="B300" i="40"/>
  <c r="C300" i="40"/>
  <c r="D300" i="40"/>
  <c r="E300" i="40"/>
  <c r="F300" i="40"/>
  <c r="B301" i="40"/>
  <c r="C301" i="40"/>
  <c r="D301" i="40"/>
  <c r="E301" i="40"/>
  <c r="F301" i="40"/>
  <c r="B302" i="40"/>
  <c r="C302" i="40"/>
  <c r="D302" i="40"/>
  <c r="E302" i="40"/>
  <c r="F302" i="40"/>
  <c r="B303" i="40"/>
  <c r="C303" i="40"/>
  <c r="D303" i="40"/>
  <c r="E303" i="40"/>
  <c r="F303" i="40"/>
  <c r="B304" i="40"/>
  <c r="C304" i="40"/>
  <c r="D304" i="40"/>
  <c r="E304" i="40"/>
  <c r="F304" i="40"/>
  <c r="B305" i="40"/>
  <c r="C305" i="40"/>
  <c r="D305" i="40"/>
  <c r="E305" i="40"/>
  <c r="F305" i="40"/>
  <c r="B306" i="40"/>
  <c r="C306" i="40"/>
  <c r="D306" i="40"/>
  <c r="E306" i="40"/>
  <c r="F306" i="40"/>
  <c r="B307" i="40"/>
  <c r="C307" i="40"/>
  <c r="D307" i="40"/>
  <c r="E307" i="40"/>
  <c r="F307" i="40"/>
  <c r="B308" i="40"/>
  <c r="C308" i="40"/>
  <c r="D308" i="40"/>
  <c r="E308" i="40"/>
  <c r="F308" i="40"/>
  <c r="B309" i="40"/>
  <c r="C309" i="40"/>
  <c r="D309" i="40"/>
  <c r="E309" i="40"/>
  <c r="F309" i="40"/>
  <c r="B310" i="40"/>
  <c r="C310" i="40"/>
  <c r="D310" i="40"/>
  <c r="E310" i="40"/>
  <c r="F310" i="40"/>
  <c r="B311" i="40"/>
  <c r="C311" i="40"/>
  <c r="D311" i="40"/>
  <c r="E311" i="40"/>
  <c r="F311" i="40"/>
  <c r="B312" i="40"/>
  <c r="C312" i="40"/>
  <c r="D312" i="40"/>
  <c r="E312" i="40"/>
  <c r="F312" i="40"/>
  <c r="B313" i="40"/>
  <c r="C313" i="40"/>
  <c r="D313" i="40"/>
  <c r="E313" i="40"/>
  <c r="F313" i="40"/>
  <c r="B314" i="40"/>
  <c r="C314" i="40"/>
  <c r="D314" i="40"/>
  <c r="E314" i="40"/>
  <c r="F314" i="40"/>
  <c r="B315" i="40"/>
  <c r="C315" i="40"/>
  <c r="D315" i="40"/>
  <c r="E315" i="40"/>
  <c r="F315" i="40"/>
  <c r="B316" i="40"/>
  <c r="C316" i="40"/>
  <c r="D316" i="40"/>
  <c r="E316" i="40"/>
  <c r="F316" i="40"/>
  <c r="B317" i="40"/>
  <c r="C317" i="40"/>
  <c r="D317" i="40"/>
  <c r="E317" i="40"/>
  <c r="F317" i="40"/>
  <c r="B318" i="40"/>
  <c r="C318" i="40"/>
  <c r="D318" i="40"/>
  <c r="E318" i="40"/>
  <c r="F318" i="40"/>
  <c r="B319" i="40"/>
  <c r="C319" i="40"/>
  <c r="D319" i="40"/>
  <c r="E319" i="40"/>
  <c r="F319" i="40"/>
  <c r="B320" i="40"/>
  <c r="C320" i="40"/>
  <c r="D320" i="40"/>
  <c r="E320" i="40"/>
  <c r="F320" i="40"/>
  <c r="B321" i="40"/>
  <c r="C321" i="40"/>
  <c r="D321" i="40"/>
  <c r="E321" i="40"/>
  <c r="F321" i="40"/>
  <c r="B322" i="40"/>
  <c r="C322" i="40"/>
  <c r="D322" i="40"/>
  <c r="E322" i="40"/>
  <c r="F322" i="40"/>
  <c r="B323" i="40"/>
  <c r="C323" i="40"/>
  <c r="D323" i="40"/>
  <c r="E323" i="40"/>
  <c r="F323" i="40"/>
  <c r="B324" i="40"/>
  <c r="C324" i="40"/>
  <c r="D324" i="40"/>
  <c r="E324" i="40"/>
  <c r="F324" i="40"/>
  <c r="B325" i="40"/>
  <c r="C325" i="40"/>
  <c r="D325" i="40"/>
  <c r="E325" i="40"/>
  <c r="F325" i="40"/>
  <c r="B326" i="40"/>
  <c r="C326" i="40"/>
  <c r="D326" i="40"/>
  <c r="E326" i="40"/>
  <c r="F326" i="40"/>
  <c r="B327" i="40"/>
  <c r="C327" i="40"/>
  <c r="D327" i="40"/>
  <c r="E327" i="40"/>
  <c r="F327" i="40"/>
  <c r="B328" i="40"/>
  <c r="C328" i="40"/>
  <c r="D328" i="40"/>
  <c r="E328" i="40"/>
  <c r="F328" i="40"/>
  <c r="B329" i="40"/>
  <c r="C329" i="40"/>
  <c r="D329" i="40"/>
  <c r="E329" i="40"/>
  <c r="F329" i="40"/>
  <c r="B330" i="40"/>
  <c r="C330" i="40"/>
  <c r="D330" i="40"/>
  <c r="E330" i="40"/>
  <c r="F330" i="40"/>
  <c r="B331" i="40"/>
  <c r="C331" i="40"/>
  <c r="D331" i="40"/>
  <c r="E331" i="40"/>
  <c r="F331" i="40"/>
  <c r="B332" i="40"/>
  <c r="C332" i="40"/>
  <c r="D332" i="40"/>
  <c r="E332" i="40"/>
  <c r="F332" i="40"/>
  <c r="B333" i="40"/>
  <c r="C333" i="40"/>
  <c r="D333" i="40"/>
  <c r="E333" i="40"/>
  <c r="F333" i="40"/>
  <c r="B334" i="40"/>
  <c r="C334" i="40"/>
  <c r="D334" i="40"/>
  <c r="E334" i="40"/>
  <c r="F334" i="40"/>
  <c r="B335" i="40"/>
  <c r="C335" i="40"/>
  <c r="D335" i="40"/>
  <c r="E335" i="40"/>
  <c r="F335" i="40"/>
  <c r="B336" i="40"/>
  <c r="C336" i="40"/>
  <c r="D336" i="40"/>
  <c r="E336" i="40"/>
  <c r="F336" i="40"/>
  <c r="B337" i="40"/>
  <c r="C337" i="40"/>
  <c r="D337" i="40"/>
  <c r="E337" i="40"/>
  <c r="F337" i="40"/>
  <c r="B338" i="40"/>
  <c r="C338" i="40"/>
  <c r="D338" i="40"/>
  <c r="E338" i="40"/>
  <c r="F338" i="40"/>
  <c r="B339" i="40"/>
  <c r="C339" i="40"/>
  <c r="D339" i="40"/>
  <c r="E339" i="40"/>
  <c r="F339" i="40"/>
  <c r="B340" i="40"/>
  <c r="C340" i="40"/>
  <c r="D340" i="40"/>
  <c r="E340" i="40"/>
  <c r="F340" i="40"/>
  <c r="B341" i="40"/>
  <c r="C341" i="40"/>
  <c r="D341" i="40"/>
  <c r="E341" i="40"/>
  <c r="F341" i="40"/>
  <c r="B342" i="40"/>
  <c r="C342" i="40"/>
  <c r="D342" i="40"/>
  <c r="E342" i="40"/>
  <c r="F342" i="40"/>
  <c r="B343" i="40"/>
  <c r="C343" i="40"/>
  <c r="D343" i="40"/>
  <c r="E343" i="40"/>
  <c r="F343" i="40"/>
  <c r="B344" i="40"/>
  <c r="C344" i="40"/>
  <c r="D344" i="40"/>
  <c r="E344" i="40"/>
  <c r="F344" i="40"/>
  <c r="B345" i="40"/>
  <c r="C345" i="40"/>
  <c r="D345" i="40"/>
  <c r="E345" i="40"/>
  <c r="F345" i="40"/>
  <c r="B346" i="40"/>
  <c r="C346" i="40"/>
  <c r="D346" i="40"/>
  <c r="E346" i="40"/>
  <c r="F346" i="40"/>
  <c r="B347" i="40"/>
  <c r="C347" i="40"/>
  <c r="D347" i="40"/>
  <c r="E347" i="40"/>
  <c r="F347" i="40"/>
  <c r="B348" i="40"/>
  <c r="C348" i="40"/>
  <c r="D348" i="40"/>
  <c r="E348" i="40"/>
  <c r="F348" i="40"/>
  <c r="B349" i="40"/>
  <c r="C349" i="40"/>
  <c r="D349" i="40"/>
  <c r="E349" i="40"/>
  <c r="F349" i="40"/>
  <c r="B350" i="40"/>
  <c r="C350" i="40"/>
  <c r="D350" i="40"/>
  <c r="E350" i="40"/>
  <c r="F350" i="40"/>
  <c r="B351" i="40"/>
  <c r="C351" i="40"/>
  <c r="D351" i="40"/>
  <c r="E351" i="40"/>
  <c r="F351" i="40"/>
  <c r="B352" i="40"/>
  <c r="C352" i="40"/>
  <c r="D352" i="40"/>
  <c r="E352" i="40"/>
  <c r="F352" i="40"/>
  <c r="B353" i="40"/>
  <c r="C353" i="40"/>
  <c r="D353" i="40"/>
  <c r="E353" i="40"/>
  <c r="F353" i="40"/>
  <c r="B354" i="40"/>
  <c r="C354" i="40"/>
  <c r="D354" i="40"/>
  <c r="E354" i="40"/>
  <c r="F354" i="40"/>
  <c r="B355" i="40"/>
  <c r="C355" i="40"/>
  <c r="D355" i="40"/>
  <c r="E355" i="40"/>
  <c r="F355" i="40"/>
  <c r="B356" i="40"/>
  <c r="C356" i="40"/>
  <c r="D356" i="40"/>
  <c r="E356" i="40"/>
  <c r="F356" i="40"/>
  <c r="B357" i="40"/>
  <c r="C357" i="40"/>
  <c r="D357" i="40"/>
  <c r="E357" i="40"/>
  <c r="F357" i="40"/>
  <c r="B358" i="40"/>
  <c r="C358" i="40"/>
  <c r="D358" i="40"/>
  <c r="E358" i="40"/>
  <c r="F358" i="40"/>
  <c r="B359" i="40"/>
  <c r="C359" i="40"/>
  <c r="D359" i="40"/>
  <c r="E359" i="40"/>
  <c r="F359" i="40"/>
  <c r="B360" i="40"/>
  <c r="C360" i="40"/>
  <c r="D360" i="40"/>
  <c r="E360" i="40"/>
  <c r="F360" i="40"/>
  <c r="B361" i="40"/>
  <c r="C361" i="40"/>
  <c r="D361" i="40"/>
  <c r="E361" i="40"/>
  <c r="F361" i="40"/>
  <c r="B362" i="40"/>
  <c r="C362" i="40"/>
  <c r="D362" i="40"/>
  <c r="E362" i="40"/>
  <c r="F362" i="40"/>
  <c r="B363" i="40"/>
  <c r="C363" i="40"/>
  <c r="D363" i="40"/>
  <c r="E363" i="40"/>
  <c r="F363" i="40"/>
  <c r="B364" i="40"/>
  <c r="C364" i="40"/>
  <c r="D364" i="40"/>
  <c r="E364" i="40"/>
  <c r="F364" i="40"/>
  <c r="B365" i="40"/>
  <c r="C365" i="40"/>
  <c r="D365" i="40"/>
  <c r="E365" i="40"/>
  <c r="F365" i="40"/>
  <c r="B366" i="40"/>
  <c r="C366" i="40"/>
  <c r="D366" i="40"/>
  <c r="E366" i="40"/>
  <c r="F366" i="40"/>
  <c r="B367" i="40"/>
  <c r="C367" i="40"/>
  <c r="D367" i="40"/>
  <c r="E367" i="40"/>
  <c r="F367" i="40"/>
  <c r="B368" i="40"/>
  <c r="C368" i="40"/>
  <c r="D368" i="40"/>
  <c r="E368" i="40"/>
  <c r="F368" i="40"/>
  <c r="B369" i="40"/>
  <c r="C369" i="40"/>
  <c r="D369" i="40"/>
  <c r="E369" i="40"/>
  <c r="F369" i="40"/>
  <c r="B370" i="40"/>
  <c r="C370" i="40"/>
  <c r="D370" i="40"/>
  <c r="E370" i="40"/>
  <c r="F370" i="40"/>
  <c r="B371" i="40"/>
  <c r="C371" i="40"/>
  <c r="D371" i="40"/>
  <c r="E371" i="40"/>
  <c r="F371" i="40"/>
  <c r="B372" i="40"/>
  <c r="C372" i="40"/>
  <c r="D372" i="40"/>
  <c r="E372" i="40"/>
  <c r="F372" i="40"/>
  <c r="B373" i="40"/>
  <c r="C373" i="40"/>
  <c r="D373" i="40"/>
  <c r="E373" i="40"/>
  <c r="F373" i="40"/>
  <c r="B374" i="40"/>
  <c r="C374" i="40"/>
  <c r="D374" i="40"/>
  <c r="E374" i="40"/>
  <c r="F374" i="40"/>
  <c r="B375" i="40"/>
  <c r="C375" i="40"/>
  <c r="D375" i="40"/>
  <c r="E375" i="40"/>
  <c r="F375" i="40"/>
  <c r="B376" i="40"/>
  <c r="C376" i="40"/>
  <c r="D376" i="40"/>
  <c r="E376" i="40"/>
  <c r="F376" i="40"/>
  <c r="B377" i="40"/>
  <c r="C377" i="40"/>
  <c r="D377" i="40"/>
  <c r="E377" i="40"/>
  <c r="F377" i="40"/>
  <c r="B378" i="40"/>
  <c r="C378" i="40"/>
  <c r="D378" i="40"/>
  <c r="E378" i="40"/>
  <c r="F378" i="40"/>
  <c r="B379" i="40"/>
  <c r="C379" i="40"/>
  <c r="D379" i="40"/>
  <c r="E379" i="40"/>
  <c r="F379" i="40"/>
  <c r="B380" i="40"/>
  <c r="C380" i="40"/>
  <c r="D380" i="40"/>
  <c r="E380" i="40"/>
  <c r="F380" i="40"/>
  <c r="B381" i="40"/>
  <c r="C381" i="40"/>
  <c r="D381" i="40"/>
  <c r="E381" i="40"/>
  <c r="F381" i="40"/>
  <c r="B382" i="40"/>
  <c r="C382" i="40"/>
  <c r="D382" i="40"/>
  <c r="E382" i="40"/>
  <c r="F382" i="40"/>
  <c r="B383" i="40"/>
  <c r="C383" i="40"/>
  <c r="D383" i="40"/>
  <c r="E383" i="40"/>
  <c r="F383" i="40"/>
  <c r="B384" i="40"/>
  <c r="C384" i="40"/>
  <c r="D384" i="40"/>
  <c r="E384" i="40"/>
  <c r="F384" i="40"/>
  <c r="B385" i="40"/>
  <c r="C385" i="40"/>
  <c r="D385" i="40"/>
  <c r="E385" i="40"/>
  <c r="F385" i="40"/>
  <c r="B386" i="40"/>
  <c r="C386" i="40"/>
  <c r="D386" i="40"/>
  <c r="E386" i="40"/>
  <c r="F386" i="40"/>
  <c r="B387" i="40"/>
  <c r="C387" i="40"/>
  <c r="D387" i="40"/>
  <c r="E387" i="40"/>
  <c r="F387" i="40"/>
  <c r="B388" i="40"/>
  <c r="C388" i="40"/>
  <c r="D388" i="40"/>
  <c r="E388" i="40"/>
  <c r="F388" i="40"/>
  <c r="B389" i="40"/>
  <c r="C389" i="40"/>
  <c r="D389" i="40"/>
  <c r="E389" i="40"/>
  <c r="F389" i="40"/>
  <c r="B390" i="40"/>
  <c r="C390" i="40"/>
  <c r="D390" i="40"/>
  <c r="E390" i="40"/>
  <c r="F390" i="40"/>
  <c r="B391" i="40"/>
  <c r="C391" i="40"/>
  <c r="D391" i="40"/>
  <c r="E391" i="40"/>
  <c r="F391" i="40"/>
  <c r="B392" i="40"/>
  <c r="C392" i="40"/>
  <c r="D392" i="40"/>
  <c r="E392" i="40"/>
  <c r="F392" i="40"/>
  <c r="B393" i="40"/>
  <c r="C393" i="40"/>
  <c r="D393" i="40"/>
  <c r="E393" i="40"/>
  <c r="F393" i="40"/>
  <c r="B394" i="40"/>
  <c r="C394" i="40"/>
  <c r="D394" i="40"/>
  <c r="E394" i="40"/>
  <c r="F394" i="40"/>
  <c r="B395" i="40"/>
  <c r="C395" i="40"/>
  <c r="D395" i="40"/>
  <c r="E395" i="40"/>
  <c r="F395" i="40"/>
  <c r="B396" i="40"/>
  <c r="C396" i="40"/>
  <c r="D396" i="40"/>
  <c r="E396" i="40"/>
  <c r="F396" i="40"/>
  <c r="B397" i="40"/>
  <c r="C397" i="40"/>
  <c r="D397" i="40"/>
  <c r="E397" i="40"/>
  <c r="F397" i="40"/>
  <c r="B398" i="40"/>
  <c r="C398" i="40"/>
  <c r="D398" i="40"/>
  <c r="E398" i="40"/>
  <c r="F398" i="40"/>
  <c r="B399" i="40"/>
  <c r="C399" i="40"/>
  <c r="D399" i="40"/>
  <c r="E399" i="40"/>
  <c r="F399" i="40"/>
  <c r="B400" i="40"/>
  <c r="C400" i="40"/>
  <c r="D400" i="40"/>
  <c r="E400" i="40"/>
  <c r="F400" i="40"/>
  <c r="F3" i="40"/>
  <c r="E3" i="40"/>
  <c r="C3" i="40"/>
  <c r="B3" i="40"/>
  <c r="AM13" i="19" l="1"/>
  <c r="AM11" i="19" l="1"/>
  <c r="BA74" i="19"/>
  <c r="AZ75" i="19"/>
  <c r="AZ76" i="19"/>
  <c r="AT79" i="19"/>
  <c r="AT80" i="19"/>
  <c r="AT81" i="19"/>
  <c r="AT82" i="19"/>
  <c r="AT83" i="19"/>
  <c r="AT84" i="19"/>
  <c r="AT85" i="19"/>
  <c r="AT86" i="19"/>
  <c r="AT87" i="19"/>
  <c r="AT88" i="19"/>
  <c r="AT89" i="19"/>
  <c r="AT90" i="19"/>
  <c r="AT91" i="19"/>
  <c r="AT92" i="19"/>
  <c r="AT93" i="19"/>
  <c r="AT94" i="19"/>
  <c r="AT95" i="19"/>
  <c r="AT96" i="19"/>
  <c r="AT97" i="19"/>
  <c r="AT98" i="19"/>
  <c r="AT99" i="19"/>
  <c r="AT100" i="19"/>
  <c r="AT101" i="19"/>
  <c r="AT102" i="19"/>
  <c r="AT103" i="19"/>
  <c r="AT104" i="19"/>
  <c r="AT105" i="19"/>
  <c r="AT106" i="19"/>
  <c r="AT107" i="19"/>
  <c r="AT108" i="19"/>
  <c r="AT109" i="19"/>
  <c r="AT110" i="19"/>
  <c r="AT111" i="19"/>
  <c r="AT112" i="19"/>
  <c r="AT113" i="19"/>
  <c r="AT114" i="19"/>
  <c r="AT115" i="19"/>
  <c r="AT116" i="19"/>
  <c r="AT117" i="19"/>
  <c r="AT118" i="19"/>
  <c r="AT119" i="19"/>
  <c r="AT120" i="19"/>
  <c r="AT121" i="19"/>
  <c r="AT122" i="19"/>
  <c r="AT123" i="19"/>
  <c r="AT124" i="19"/>
  <c r="AT125" i="19"/>
  <c r="AT126" i="19"/>
  <c r="AT127" i="19"/>
  <c r="AT128" i="19"/>
  <c r="AT129" i="19"/>
  <c r="AT130" i="19"/>
  <c r="AT131" i="19"/>
  <c r="AT132" i="19"/>
  <c r="AT133" i="19"/>
  <c r="AT134" i="19"/>
  <c r="AT135" i="19"/>
  <c r="AT136" i="19"/>
  <c r="AT137" i="19"/>
  <c r="AT138" i="19"/>
  <c r="AT139" i="19"/>
  <c r="AT140" i="19"/>
  <c r="AT141" i="19"/>
  <c r="AT142" i="19"/>
  <c r="AT143" i="19"/>
  <c r="AT144" i="19"/>
  <c r="AT145" i="19"/>
  <c r="AT146" i="19"/>
  <c r="AT147" i="19"/>
  <c r="AT148" i="19"/>
  <c r="AT149" i="19"/>
  <c r="AT150" i="19"/>
  <c r="AT151" i="19"/>
  <c r="AT152" i="19"/>
  <c r="AT153" i="19"/>
  <c r="AT154" i="19"/>
  <c r="AT155" i="19"/>
  <c r="AT156" i="19"/>
  <c r="AT157" i="19"/>
  <c r="AT158" i="19"/>
  <c r="AT159" i="19"/>
  <c r="AT160" i="19"/>
  <c r="AT161" i="19"/>
  <c r="AT162" i="19"/>
  <c r="AT163" i="19"/>
  <c r="AT164" i="19"/>
  <c r="AT165" i="19"/>
  <c r="AT166" i="19"/>
  <c r="AT167" i="19"/>
  <c r="AT168" i="19"/>
  <c r="AT169" i="19"/>
  <c r="AT170" i="19"/>
  <c r="AT171" i="19"/>
  <c r="AT172" i="19"/>
  <c r="AT173" i="19"/>
  <c r="AT174" i="19"/>
  <c r="AT175" i="19"/>
  <c r="AT176" i="19"/>
  <c r="AT177" i="19"/>
  <c r="AT178" i="19"/>
  <c r="AT179" i="19"/>
  <c r="AT180" i="19"/>
  <c r="AT181" i="19"/>
  <c r="AT182" i="19"/>
  <c r="AT183" i="19"/>
  <c r="AT184" i="19"/>
  <c r="AT185" i="19"/>
  <c r="AT186" i="19"/>
  <c r="AT187" i="19"/>
  <c r="AT188" i="19"/>
  <c r="AT189" i="19"/>
  <c r="AT190" i="19"/>
  <c r="AT191" i="19"/>
  <c r="AT192" i="19"/>
  <c r="AT193" i="19"/>
  <c r="AT194" i="19"/>
  <c r="AT195" i="19"/>
  <c r="AT196" i="19"/>
  <c r="AT197" i="19"/>
  <c r="AT198" i="19"/>
  <c r="AT199" i="19"/>
  <c r="AT200" i="19"/>
  <c r="AT201" i="19"/>
  <c r="AT202" i="19"/>
  <c r="AT203" i="19"/>
  <c r="AT204" i="19"/>
  <c r="AT205" i="19"/>
  <c r="AT206" i="19"/>
  <c r="AT207" i="19"/>
  <c r="AT208" i="19"/>
  <c r="AT209" i="19"/>
  <c r="AT210" i="19"/>
  <c r="AT211" i="19"/>
  <c r="AT212" i="19"/>
  <c r="AT213" i="19"/>
  <c r="AT214" i="19"/>
  <c r="AT215" i="19"/>
  <c r="AT216" i="19"/>
  <c r="AT217" i="19"/>
  <c r="AT218" i="19"/>
  <c r="AT219" i="19"/>
  <c r="AT220" i="19"/>
  <c r="AT221" i="19"/>
  <c r="AT222" i="19"/>
  <c r="AT223" i="19"/>
  <c r="AT224" i="19"/>
  <c r="AT225" i="19"/>
  <c r="AT226" i="19"/>
  <c r="AT227" i="19"/>
  <c r="AT228" i="19"/>
  <c r="AT229" i="19"/>
  <c r="AT230" i="19"/>
  <c r="AT231" i="19"/>
  <c r="AT232" i="19"/>
  <c r="AT233" i="19"/>
  <c r="AT234" i="19"/>
  <c r="AT235" i="19"/>
  <c r="AT236" i="19"/>
  <c r="AT237" i="19"/>
  <c r="AT238" i="19"/>
  <c r="AT239" i="19"/>
  <c r="AT240" i="19"/>
  <c r="AT241" i="19"/>
  <c r="AT242" i="19"/>
  <c r="AT243" i="19"/>
  <c r="AT244" i="19"/>
  <c r="AT245" i="19"/>
  <c r="AT246" i="19"/>
  <c r="AT247" i="19"/>
  <c r="AT248" i="19"/>
  <c r="AT249" i="19"/>
  <c r="AT250" i="19"/>
  <c r="AT251" i="19"/>
  <c r="AT252" i="19"/>
  <c r="AT253" i="19"/>
  <c r="AT254" i="19"/>
  <c r="AT255" i="19"/>
  <c r="AT256" i="19"/>
  <c r="AT257" i="19"/>
  <c r="AT258" i="19"/>
  <c r="AT259" i="19"/>
  <c r="AT260" i="19"/>
  <c r="AT261" i="19"/>
  <c r="AT262" i="19"/>
  <c r="AT263" i="19"/>
  <c r="AT264" i="19"/>
  <c r="AT265" i="19"/>
  <c r="AT266" i="19"/>
  <c r="AT267" i="19"/>
  <c r="AT268" i="19"/>
  <c r="AT269" i="19"/>
  <c r="AT270" i="19"/>
  <c r="AT271" i="19"/>
  <c r="AT272" i="19"/>
  <c r="AT273" i="19"/>
  <c r="AT274" i="19"/>
  <c r="AT275" i="19"/>
  <c r="AT276" i="19"/>
  <c r="AT277" i="19"/>
  <c r="AT278" i="19"/>
  <c r="AT279" i="19"/>
  <c r="AT280" i="19"/>
  <c r="AT281" i="19"/>
  <c r="AT282" i="19"/>
  <c r="AT283" i="19"/>
  <c r="AT284" i="19"/>
  <c r="AT285" i="19"/>
  <c r="AT286" i="19"/>
  <c r="AT287" i="19"/>
  <c r="AT288" i="19"/>
  <c r="AT289" i="19"/>
  <c r="AT290" i="19"/>
  <c r="AT291" i="19"/>
  <c r="AT292" i="19"/>
  <c r="AT293" i="19"/>
  <c r="AT294" i="19"/>
  <c r="AT295" i="19"/>
  <c r="AT296" i="19"/>
  <c r="AT297" i="19"/>
  <c r="AT298" i="19"/>
  <c r="AT299" i="19"/>
  <c r="AT300" i="19"/>
  <c r="AT301" i="19"/>
  <c r="AT302" i="19"/>
  <c r="AT303" i="19"/>
  <c r="AT304" i="19"/>
  <c r="AT305" i="19"/>
  <c r="AT306" i="19"/>
  <c r="AT307" i="19"/>
  <c r="AT308" i="19"/>
  <c r="AT309" i="19"/>
  <c r="AT310" i="19"/>
  <c r="AT311" i="19"/>
  <c r="AT312" i="19"/>
  <c r="AT313" i="19"/>
  <c r="AT314" i="19"/>
  <c r="AT315" i="19"/>
  <c r="AT316" i="19"/>
  <c r="AT317" i="19"/>
  <c r="AT318" i="19"/>
  <c r="AT319" i="19"/>
  <c r="AT320" i="19"/>
  <c r="AT321" i="19"/>
  <c r="AT322" i="19"/>
  <c r="AT323" i="19"/>
  <c r="AT324" i="19"/>
  <c r="AT325" i="19"/>
  <c r="AT326" i="19"/>
  <c r="AT327" i="19"/>
  <c r="AT328" i="19"/>
  <c r="AT329" i="19"/>
  <c r="AT330" i="19"/>
  <c r="AT331" i="19"/>
  <c r="AT332" i="19"/>
  <c r="AT333" i="19"/>
  <c r="AT334" i="19"/>
  <c r="AT335" i="19"/>
  <c r="AT336" i="19"/>
  <c r="AT337" i="19"/>
  <c r="AT338" i="19"/>
  <c r="AT339" i="19"/>
  <c r="AT340" i="19"/>
  <c r="AT341" i="19"/>
  <c r="AT342" i="19"/>
  <c r="AT343" i="19"/>
  <c r="AT344" i="19"/>
  <c r="AT345" i="19"/>
  <c r="AT346" i="19"/>
  <c r="AT347" i="19"/>
  <c r="AT348" i="19"/>
  <c r="AT349" i="19"/>
  <c r="AT350" i="19"/>
  <c r="AT351" i="19"/>
  <c r="AT352" i="19"/>
  <c r="AT353" i="19"/>
  <c r="AT354" i="19"/>
  <c r="AT355" i="19"/>
  <c r="AT356" i="19"/>
  <c r="AT357" i="19"/>
  <c r="AT358" i="19"/>
  <c r="AT359" i="19"/>
  <c r="AT360" i="19"/>
  <c r="AT361" i="19"/>
  <c r="AT362" i="19"/>
  <c r="AT363" i="19"/>
  <c r="AT364" i="19"/>
  <c r="AT365" i="19"/>
  <c r="AT366" i="19"/>
  <c r="AT367" i="19"/>
  <c r="AT368" i="19"/>
  <c r="AT369" i="19"/>
  <c r="AT370" i="19"/>
  <c r="AT371" i="19"/>
  <c r="AT372" i="19"/>
  <c r="AT373" i="19"/>
  <c r="AT374" i="19"/>
  <c r="AT375" i="19"/>
  <c r="AT376" i="19"/>
  <c r="AT377" i="19"/>
  <c r="AT378" i="19"/>
  <c r="AT379" i="19"/>
  <c r="AT380" i="19"/>
  <c r="AT381" i="19"/>
  <c r="AT382" i="19"/>
  <c r="AT383" i="19"/>
  <c r="AT384" i="19"/>
  <c r="AT385" i="19"/>
  <c r="AT386" i="19"/>
  <c r="AT387" i="19"/>
  <c r="AT388" i="19"/>
  <c r="AT389" i="19"/>
  <c r="AT390" i="19"/>
  <c r="AT391" i="19"/>
  <c r="AT392" i="19"/>
  <c r="AT393" i="19"/>
  <c r="AT394" i="19"/>
  <c r="AT395" i="19"/>
  <c r="AT396" i="19"/>
  <c r="AT397" i="19"/>
  <c r="AT398" i="19"/>
  <c r="AT399" i="19"/>
  <c r="AT400" i="19"/>
  <c r="AT401" i="19"/>
  <c r="AT402" i="19"/>
  <c r="AT403" i="19"/>
  <c r="AT404" i="19"/>
  <c r="AT405" i="19"/>
  <c r="AT406" i="19"/>
  <c r="AT407" i="19"/>
  <c r="AT408" i="19"/>
  <c r="AT409" i="19"/>
  <c r="AT410" i="19"/>
  <c r="AT411" i="19"/>
  <c r="AT412" i="19"/>
  <c r="AT413" i="19"/>
  <c r="AT414" i="19"/>
  <c r="AT415" i="19"/>
  <c r="AT416" i="19"/>
  <c r="AT417" i="19"/>
  <c r="AT418" i="19"/>
  <c r="AT419" i="19"/>
  <c r="AT420" i="19"/>
  <c r="AT421" i="19"/>
  <c r="AT422" i="19"/>
  <c r="AT423" i="19"/>
  <c r="AT424" i="19"/>
  <c r="AT425" i="19"/>
  <c r="AT426" i="19"/>
  <c r="AT427" i="19"/>
  <c r="AT428" i="19"/>
  <c r="AT429" i="19"/>
  <c r="AT430" i="19"/>
  <c r="AT431" i="19"/>
  <c r="AT432" i="19"/>
  <c r="AT433" i="19"/>
  <c r="AT434" i="19"/>
  <c r="AT435" i="19"/>
  <c r="AT436" i="19"/>
  <c r="AT437" i="19"/>
  <c r="AT438" i="19"/>
  <c r="AT439" i="19"/>
  <c r="AT440" i="19"/>
  <c r="AT441" i="19"/>
  <c r="AT442" i="19"/>
  <c r="AT443" i="19"/>
  <c r="AT444" i="19"/>
  <c r="AT445" i="19"/>
  <c r="AT446" i="19"/>
  <c r="AT447" i="19"/>
  <c r="AT448" i="19"/>
  <c r="AT449" i="19"/>
  <c r="AT450" i="19"/>
  <c r="AT451" i="19"/>
  <c r="AT452" i="19"/>
  <c r="AT453" i="19"/>
  <c r="AT454" i="19"/>
  <c r="AT455" i="19"/>
  <c r="AT456" i="19"/>
  <c r="AT457" i="19"/>
  <c r="AT458" i="19"/>
  <c r="AT459" i="19"/>
  <c r="AT460" i="19"/>
  <c r="AT461" i="19"/>
  <c r="AT462" i="19"/>
  <c r="AT463" i="19"/>
  <c r="AT464" i="19"/>
  <c r="AT465" i="19"/>
  <c r="AT466" i="19"/>
  <c r="AT467" i="19"/>
  <c r="AT468" i="19"/>
  <c r="AT469" i="19"/>
  <c r="AT470" i="19"/>
  <c r="AT471" i="19"/>
  <c r="AT472" i="19"/>
  <c r="AT77" i="19"/>
  <c r="AT78" i="19"/>
  <c r="AJ78" i="19"/>
  <c r="AJ79" i="19"/>
  <c r="AJ80" i="19"/>
  <c r="AJ81" i="19"/>
  <c r="AJ82" i="19"/>
  <c r="AJ83" i="19"/>
  <c r="AJ84" i="19"/>
  <c r="AJ85" i="19"/>
  <c r="AJ86" i="19"/>
  <c r="AJ87" i="19"/>
  <c r="AJ88" i="19"/>
  <c r="AJ89" i="19"/>
  <c r="AJ90" i="19"/>
  <c r="AJ91" i="19"/>
  <c r="AJ92" i="19"/>
  <c r="AJ93" i="19"/>
  <c r="AJ94" i="19"/>
  <c r="AJ95" i="19"/>
  <c r="AJ96" i="19"/>
  <c r="AJ97" i="19"/>
  <c r="AJ98" i="19"/>
  <c r="AJ99" i="19"/>
  <c r="AJ100" i="19"/>
  <c r="AJ101" i="19"/>
  <c r="AJ102" i="19"/>
  <c r="AJ103" i="19"/>
  <c r="AJ104" i="19"/>
  <c r="AJ105" i="19"/>
  <c r="AJ106" i="19"/>
  <c r="AJ107" i="19"/>
  <c r="AJ108" i="19"/>
  <c r="AJ109" i="19"/>
  <c r="AJ110" i="19"/>
  <c r="AJ111" i="19"/>
  <c r="AJ112" i="19"/>
  <c r="AJ113" i="19"/>
  <c r="AJ114" i="19"/>
  <c r="AJ115" i="19"/>
  <c r="AJ116" i="19"/>
  <c r="AJ117" i="19"/>
  <c r="AJ118" i="19"/>
  <c r="AJ119" i="19"/>
  <c r="AJ120" i="19"/>
  <c r="AJ121" i="19"/>
  <c r="AJ122" i="19"/>
  <c r="AJ123" i="19"/>
  <c r="AJ124" i="19"/>
  <c r="AJ125" i="19"/>
  <c r="AJ126" i="19"/>
  <c r="AJ127" i="19"/>
  <c r="AJ128" i="19"/>
  <c r="AJ129" i="19"/>
  <c r="AJ130" i="19"/>
  <c r="AJ131" i="19"/>
  <c r="AJ132" i="19"/>
  <c r="AJ133" i="19"/>
  <c r="AJ134" i="19"/>
  <c r="AJ135" i="19"/>
  <c r="AJ136" i="19"/>
  <c r="AJ137" i="19"/>
  <c r="AJ138" i="19"/>
  <c r="AJ139" i="19"/>
  <c r="AJ140" i="19"/>
  <c r="AJ141" i="19"/>
  <c r="AJ142" i="19"/>
  <c r="AJ143" i="19"/>
  <c r="AJ144" i="19"/>
  <c r="AJ145" i="19"/>
  <c r="AJ146" i="19"/>
  <c r="AJ147" i="19"/>
  <c r="AJ148" i="19"/>
  <c r="AJ149" i="19"/>
  <c r="AJ150" i="19"/>
  <c r="AJ151" i="19"/>
  <c r="AJ152" i="19"/>
  <c r="AJ153" i="19"/>
  <c r="AJ154" i="19"/>
  <c r="AJ155" i="19"/>
  <c r="AJ156" i="19"/>
  <c r="AJ157" i="19"/>
  <c r="AJ158" i="19"/>
  <c r="AJ159" i="19"/>
  <c r="AJ160" i="19"/>
  <c r="AJ161" i="19"/>
  <c r="AJ162" i="19"/>
  <c r="AJ163" i="19"/>
  <c r="AJ164" i="19"/>
  <c r="AJ165" i="19"/>
  <c r="AJ166" i="19"/>
  <c r="AJ167" i="19"/>
  <c r="AJ168" i="19"/>
  <c r="AJ169" i="19"/>
  <c r="AJ170" i="19"/>
  <c r="AJ171" i="19"/>
  <c r="AJ172" i="19"/>
  <c r="AJ173" i="19"/>
  <c r="AJ174" i="19"/>
  <c r="AJ175" i="19"/>
  <c r="AJ176" i="19"/>
  <c r="AJ177" i="19"/>
  <c r="AJ178" i="19"/>
  <c r="AJ179" i="19"/>
  <c r="AJ180" i="19"/>
  <c r="AJ181" i="19"/>
  <c r="AJ182" i="19"/>
  <c r="AJ183" i="19"/>
  <c r="AJ184" i="19"/>
  <c r="AJ185" i="19"/>
  <c r="AJ186" i="19"/>
  <c r="AJ187" i="19"/>
  <c r="AJ188" i="19"/>
  <c r="AJ189" i="19"/>
  <c r="AJ190" i="19"/>
  <c r="AJ191" i="19"/>
  <c r="AJ192" i="19"/>
  <c r="AJ193" i="19"/>
  <c r="AJ194" i="19"/>
  <c r="AJ195" i="19"/>
  <c r="AJ196" i="19"/>
  <c r="AJ197" i="19"/>
  <c r="AJ198" i="19"/>
  <c r="AJ199" i="19"/>
  <c r="AJ200" i="19"/>
  <c r="AJ201" i="19"/>
  <c r="AJ202" i="19"/>
  <c r="AJ203" i="19"/>
  <c r="AJ204" i="19"/>
  <c r="AJ205" i="19"/>
  <c r="AJ206" i="19"/>
  <c r="AJ207" i="19"/>
  <c r="AJ208" i="19"/>
  <c r="AJ209" i="19"/>
  <c r="AJ210" i="19"/>
  <c r="AJ211" i="19"/>
  <c r="AJ212" i="19"/>
  <c r="AJ213" i="19"/>
  <c r="AJ214" i="19"/>
  <c r="AJ215" i="19"/>
  <c r="AJ216" i="19"/>
  <c r="AJ217" i="19"/>
  <c r="AJ218" i="19"/>
  <c r="AJ219" i="19"/>
  <c r="AJ220" i="19"/>
  <c r="AJ221" i="19"/>
  <c r="AJ222" i="19"/>
  <c r="AJ223" i="19"/>
  <c r="AJ224" i="19"/>
  <c r="AJ225" i="19"/>
  <c r="AJ226" i="19"/>
  <c r="AJ227" i="19"/>
  <c r="AJ228" i="19"/>
  <c r="AJ229" i="19"/>
  <c r="AJ230" i="19"/>
  <c r="AJ231" i="19"/>
  <c r="AJ232" i="19"/>
  <c r="AJ233" i="19"/>
  <c r="AJ234" i="19"/>
  <c r="AJ235" i="19"/>
  <c r="AJ236" i="19"/>
  <c r="AJ237" i="19"/>
  <c r="AJ238" i="19"/>
  <c r="AJ239" i="19"/>
  <c r="AJ240" i="19"/>
  <c r="AJ241" i="19"/>
  <c r="AJ242" i="19"/>
  <c r="AJ243" i="19"/>
  <c r="AJ244" i="19"/>
  <c r="AJ245" i="19"/>
  <c r="AJ246" i="19"/>
  <c r="AJ247" i="19"/>
  <c r="AJ248" i="19"/>
  <c r="AJ249" i="19"/>
  <c r="AJ250" i="19"/>
  <c r="AJ251" i="19"/>
  <c r="AJ252" i="19"/>
  <c r="AJ253" i="19"/>
  <c r="AJ254" i="19"/>
  <c r="AJ255" i="19"/>
  <c r="AJ256" i="19"/>
  <c r="AJ257" i="19"/>
  <c r="AJ258" i="19"/>
  <c r="AJ259" i="19"/>
  <c r="AJ260" i="19"/>
  <c r="AJ261" i="19"/>
  <c r="AJ262" i="19"/>
  <c r="AJ263" i="19"/>
  <c r="AJ264" i="19"/>
  <c r="AJ265" i="19"/>
  <c r="AJ266" i="19"/>
  <c r="AJ267" i="19"/>
  <c r="AJ268" i="19"/>
  <c r="AJ269" i="19"/>
  <c r="AJ270" i="19"/>
  <c r="AJ271" i="19"/>
  <c r="AJ272" i="19"/>
  <c r="AJ273" i="19"/>
  <c r="AJ274" i="19"/>
  <c r="AJ275" i="19"/>
  <c r="AJ276" i="19"/>
  <c r="AJ277" i="19"/>
  <c r="AJ278" i="19"/>
  <c r="AJ279" i="19"/>
  <c r="AJ280" i="19"/>
  <c r="AJ281" i="19"/>
  <c r="AJ282" i="19"/>
  <c r="AJ283" i="19"/>
  <c r="AJ284" i="19"/>
  <c r="AJ285" i="19"/>
  <c r="AJ286" i="19"/>
  <c r="AJ287" i="19"/>
  <c r="AJ288" i="19"/>
  <c r="AJ289" i="19"/>
  <c r="AJ290" i="19"/>
  <c r="AJ291" i="19"/>
  <c r="AJ292" i="19"/>
  <c r="AJ293" i="19"/>
  <c r="AJ294" i="19"/>
  <c r="AJ295" i="19"/>
  <c r="AJ296" i="19"/>
  <c r="AJ297" i="19"/>
  <c r="AJ298" i="19"/>
  <c r="AJ299" i="19"/>
  <c r="AJ300" i="19"/>
  <c r="AJ301" i="19"/>
  <c r="AJ302" i="19"/>
  <c r="AJ303" i="19"/>
  <c r="AJ304" i="19"/>
  <c r="AJ305" i="19"/>
  <c r="AJ306" i="19"/>
  <c r="AJ307" i="19"/>
  <c r="AJ308" i="19"/>
  <c r="AJ309" i="19"/>
  <c r="AJ310" i="19"/>
  <c r="AJ311" i="19"/>
  <c r="AJ312" i="19"/>
  <c r="AJ313" i="19"/>
  <c r="AJ314" i="19"/>
  <c r="AJ315" i="19"/>
  <c r="AJ316" i="19"/>
  <c r="AJ317" i="19"/>
  <c r="AJ318" i="19"/>
  <c r="AJ319" i="19"/>
  <c r="AJ320" i="19"/>
  <c r="AJ321" i="19"/>
  <c r="AJ322" i="19"/>
  <c r="AJ323" i="19"/>
  <c r="AJ324" i="19"/>
  <c r="AJ325" i="19"/>
  <c r="AJ326" i="19"/>
  <c r="AJ327" i="19"/>
  <c r="AJ328" i="19"/>
  <c r="AJ329" i="19"/>
  <c r="AJ330" i="19"/>
  <c r="AJ331" i="19"/>
  <c r="AJ332" i="19"/>
  <c r="AJ333" i="19"/>
  <c r="AJ334" i="19"/>
  <c r="AJ335" i="19"/>
  <c r="AJ336" i="19"/>
  <c r="AJ337" i="19"/>
  <c r="AJ338" i="19"/>
  <c r="AJ339" i="19"/>
  <c r="AJ340" i="19"/>
  <c r="AJ341" i="19"/>
  <c r="AJ342" i="19"/>
  <c r="AJ343" i="19"/>
  <c r="AJ344" i="19"/>
  <c r="AJ345" i="19"/>
  <c r="AJ346" i="19"/>
  <c r="AJ347" i="19"/>
  <c r="AJ348" i="19"/>
  <c r="AJ349" i="19"/>
  <c r="AJ350" i="19"/>
  <c r="AJ351" i="19"/>
  <c r="AJ352" i="19"/>
  <c r="AJ353" i="19"/>
  <c r="AJ354" i="19"/>
  <c r="AJ355" i="19"/>
  <c r="AJ356" i="19"/>
  <c r="AJ357" i="19"/>
  <c r="AJ358" i="19"/>
  <c r="AJ359" i="19"/>
  <c r="AJ360" i="19"/>
  <c r="AJ361" i="19"/>
  <c r="AJ362" i="19"/>
  <c r="AJ363" i="19"/>
  <c r="AJ364" i="19"/>
  <c r="AJ365" i="19"/>
  <c r="AJ366" i="19"/>
  <c r="AJ367" i="19"/>
  <c r="AJ368" i="19"/>
  <c r="AJ369" i="19"/>
  <c r="AJ370" i="19"/>
  <c r="AJ371" i="19"/>
  <c r="AJ372" i="19"/>
  <c r="AJ373" i="19"/>
  <c r="AJ374" i="19"/>
  <c r="AJ375" i="19"/>
  <c r="AJ376" i="19"/>
  <c r="AJ377" i="19"/>
  <c r="AJ378" i="19"/>
  <c r="AJ379" i="19"/>
  <c r="AJ380" i="19"/>
  <c r="AJ381" i="19"/>
  <c r="AJ382" i="19"/>
  <c r="AJ383" i="19"/>
  <c r="AJ384" i="19"/>
  <c r="AJ385" i="19"/>
  <c r="AJ386" i="19"/>
  <c r="AJ387" i="19"/>
  <c r="AJ388" i="19"/>
  <c r="AJ389" i="19"/>
  <c r="AJ390" i="19"/>
  <c r="AJ391" i="19"/>
  <c r="AJ392" i="19"/>
  <c r="AJ393" i="19"/>
  <c r="AJ394" i="19"/>
  <c r="AJ395" i="19"/>
  <c r="AJ396" i="19"/>
  <c r="AJ397" i="19"/>
  <c r="AJ398" i="19"/>
  <c r="AJ399" i="19"/>
  <c r="AJ400" i="19"/>
  <c r="AJ401" i="19"/>
  <c r="AJ402" i="19"/>
  <c r="AJ403" i="19"/>
  <c r="AJ404" i="19"/>
  <c r="AJ405" i="19"/>
  <c r="AJ406" i="19"/>
  <c r="AJ407" i="19"/>
  <c r="AJ408" i="19"/>
  <c r="AJ409" i="19"/>
  <c r="AJ410" i="19"/>
  <c r="AJ411" i="19"/>
  <c r="AJ412" i="19"/>
  <c r="AJ413" i="19"/>
  <c r="AJ414" i="19"/>
  <c r="AJ415" i="19"/>
  <c r="AJ416" i="19"/>
  <c r="AJ417" i="19"/>
  <c r="AJ418" i="19"/>
  <c r="AJ419" i="19"/>
  <c r="AJ420" i="19"/>
  <c r="AJ421" i="19"/>
  <c r="AJ422" i="19"/>
  <c r="AJ423" i="19"/>
  <c r="AJ424" i="19"/>
  <c r="AJ425" i="19"/>
  <c r="AJ426" i="19"/>
  <c r="AJ427" i="19"/>
  <c r="AJ428" i="19"/>
  <c r="AJ429" i="19"/>
  <c r="AJ430" i="19"/>
  <c r="AJ431" i="19"/>
  <c r="AJ432" i="19"/>
  <c r="AJ433" i="19"/>
  <c r="AJ434" i="19"/>
  <c r="AJ435" i="19"/>
  <c r="AJ436" i="19"/>
  <c r="AJ437" i="19"/>
  <c r="AJ438" i="19"/>
  <c r="AJ439" i="19"/>
  <c r="AJ440" i="19"/>
  <c r="AJ441" i="19"/>
  <c r="AJ442" i="19"/>
  <c r="AJ443" i="19"/>
  <c r="AJ444" i="19"/>
  <c r="AJ445" i="19"/>
  <c r="AJ446" i="19"/>
  <c r="AJ447" i="19"/>
  <c r="AJ448" i="19"/>
  <c r="AJ449" i="19"/>
  <c r="AJ450" i="19"/>
  <c r="AJ451" i="19"/>
  <c r="AJ452" i="19"/>
  <c r="AJ453" i="19"/>
  <c r="AJ454" i="19"/>
  <c r="AJ455" i="19"/>
  <c r="AJ456" i="19"/>
  <c r="AJ457" i="19"/>
  <c r="AJ458" i="19"/>
  <c r="AJ459" i="19"/>
  <c r="AJ460" i="19"/>
  <c r="AJ461" i="19"/>
  <c r="AJ462" i="19"/>
  <c r="AJ463" i="19"/>
  <c r="AJ464" i="19"/>
  <c r="AJ465" i="19"/>
  <c r="AJ466" i="19"/>
  <c r="AJ467" i="19"/>
  <c r="AJ468" i="19"/>
  <c r="AJ469" i="19"/>
  <c r="AJ470" i="19"/>
  <c r="AJ471" i="19"/>
  <c r="AJ472" i="19"/>
  <c r="AJ77" i="19"/>
  <c r="BP77" i="19" l="1"/>
  <c r="BP78" i="19"/>
  <c r="BP79" i="19"/>
  <c r="BP80" i="19"/>
  <c r="BP81" i="19"/>
  <c r="BP82" i="19"/>
  <c r="BP83" i="19"/>
  <c r="BP84" i="19"/>
  <c r="BP85" i="19"/>
  <c r="BP86" i="19"/>
  <c r="BP87" i="19"/>
  <c r="BP88" i="19"/>
  <c r="BP89" i="19"/>
  <c r="BP90" i="19"/>
  <c r="BP91" i="19"/>
  <c r="BP92" i="19"/>
  <c r="BP93" i="19"/>
  <c r="BP94" i="19"/>
  <c r="BP95" i="19"/>
  <c r="BP96" i="19"/>
  <c r="BP97" i="19"/>
  <c r="BP98" i="19"/>
  <c r="BP99" i="19"/>
  <c r="BP100" i="19"/>
  <c r="BP101" i="19"/>
  <c r="BP102" i="19"/>
  <c r="BP103" i="19"/>
  <c r="BP104" i="19"/>
  <c r="BP105" i="19"/>
  <c r="BP106" i="19"/>
  <c r="BP107" i="19"/>
  <c r="BP108" i="19"/>
  <c r="BP109" i="19"/>
  <c r="BP110" i="19"/>
  <c r="BP111" i="19"/>
  <c r="BP112" i="19"/>
  <c r="BP113" i="19"/>
  <c r="BP114" i="19"/>
  <c r="BP115" i="19"/>
  <c r="BP116" i="19"/>
  <c r="BP117" i="19"/>
  <c r="BP118" i="19"/>
  <c r="BP119" i="19"/>
  <c r="BP120" i="19"/>
  <c r="BP121" i="19"/>
  <c r="BP122" i="19"/>
  <c r="BP123" i="19"/>
  <c r="BP124" i="19"/>
  <c r="BP125" i="19"/>
  <c r="BP126" i="19"/>
  <c r="BP127" i="19"/>
  <c r="BP128" i="19"/>
  <c r="BP129" i="19"/>
  <c r="BP130" i="19"/>
  <c r="BP131" i="19"/>
  <c r="BP132" i="19"/>
  <c r="BP133" i="19"/>
  <c r="BP134" i="19"/>
  <c r="BP135" i="19"/>
  <c r="BP136" i="19"/>
  <c r="BP137" i="19"/>
  <c r="BP138" i="19"/>
  <c r="BP139" i="19"/>
  <c r="BP140" i="19"/>
  <c r="BP141" i="19"/>
  <c r="BP142" i="19"/>
  <c r="BP143" i="19"/>
  <c r="BP144" i="19"/>
  <c r="BP145" i="19"/>
  <c r="BP146" i="19"/>
  <c r="BP147" i="19"/>
  <c r="BP148" i="19"/>
  <c r="BP149" i="19"/>
  <c r="BP150" i="19"/>
  <c r="BP151" i="19"/>
  <c r="BP152" i="19"/>
  <c r="BP153" i="19"/>
  <c r="BP154" i="19"/>
  <c r="BP155" i="19"/>
  <c r="BP156" i="19"/>
  <c r="BP157" i="19"/>
  <c r="BP158" i="19"/>
  <c r="BP159" i="19"/>
  <c r="BP160" i="19"/>
  <c r="BP161" i="19"/>
  <c r="BP162" i="19"/>
  <c r="BP163" i="19"/>
  <c r="BP164" i="19"/>
  <c r="BP165" i="19"/>
  <c r="BP166" i="19"/>
  <c r="BP167" i="19"/>
  <c r="BP168" i="19"/>
  <c r="BP169" i="19"/>
  <c r="BP170" i="19"/>
  <c r="BP171" i="19"/>
  <c r="BP172" i="19"/>
  <c r="BP173" i="19"/>
  <c r="BP174" i="19"/>
  <c r="BP175" i="19"/>
  <c r="BP176" i="19"/>
  <c r="BP177" i="19"/>
  <c r="BP178" i="19"/>
  <c r="BP179" i="19"/>
  <c r="BP180" i="19"/>
  <c r="BP181" i="19"/>
  <c r="BP182" i="19"/>
  <c r="BP183" i="19"/>
  <c r="BP184" i="19"/>
  <c r="BP185" i="19"/>
  <c r="BP186" i="19"/>
  <c r="BP187" i="19"/>
  <c r="BP188" i="19"/>
  <c r="BP189" i="19"/>
  <c r="BP190" i="19"/>
  <c r="BP191" i="19"/>
  <c r="BP192" i="19"/>
  <c r="BP193" i="19"/>
  <c r="BP194" i="19"/>
  <c r="BP195" i="19"/>
  <c r="BP196" i="19"/>
  <c r="BP197" i="19"/>
  <c r="BP198" i="19"/>
  <c r="BP199" i="19"/>
  <c r="BP200" i="19"/>
  <c r="BP201" i="19"/>
  <c r="BP202" i="19"/>
  <c r="BP203" i="19"/>
  <c r="BP204" i="19"/>
  <c r="BP205" i="19"/>
  <c r="BP206" i="19"/>
  <c r="BP207" i="19"/>
  <c r="BP208" i="19"/>
  <c r="BP209" i="19"/>
  <c r="BP210" i="19"/>
  <c r="BP211" i="19"/>
  <c r="BP212" i="19"/>
  <c r="BP213" i="19"/>
  <c r="BP214" i="19"/>
  <c r="BP215" i="19"/>
  <c r="BP216" i="19"/>
  <c r="BP217" i="19"/>
  <c r="BP218" i="19"/>
  <c r="BP219" i="19"/>
  <c r="BP220" i="19"/>
  <c r="BP221" i="19"/>
  <c r="BP222" i="19"/>
  <c r="BP223" i="19"/>
  <c r="BP224" i="19"/>
  <c r="BP225" i="19"/>
  <c r="BP226" i="19"/>
  <c r="BP227" i="19"/>
  <c r="BP228" i="19"/>
  <c r="BP229" i="19"/>
  <c r="BP230" i="19"/>
  <c r="BP231" i="19"/>
  <c r="BP232" i="19"/>
  <c r="BP233" i="19"/>
  <c r="BP234" i="19"/>
  <c r="BP235" i="19"/>
  <c r="BP236" i="19"/>
  <c r="BP237" i="19"/>
  <c r="BP238" i="19"/>
  <c r="BP239" i="19"/>
  <c r="BP240" i="19"/>
  <c r="BP241" i="19"/>
  <c r="BP242" i="19"/>
  <c r="BP243" i="19"/>
  <c r="BP244" i="19"/>
  <c r="BP245" i="19"/>
  <c r="BP246" i="19"/>
  <c r="BP247" i="19"/>
  <c r="BP248" i="19"/>
  <c r="BP249" i="19"/>
  <c r="BP250" i="19"/>
  <c r="BP251" i="19"/>
  <c r="BP252" i="19"/>
  <c r="BP253" i="19"/>
  <c r="BP254" i="19"/>
  <c r="BP255" i="19"/>
  <c r="BP256" i="19"/>
  <c r="BP257" i="19"/>
  <c r="BP258" i="19"/>
  <c r="BP259" i="19"/>
  <c r="BP260" i="19"/>
  <c r="BP261" i="19"/>
  <c r="BP262" i="19"/>
  <c r="BP263" i="19"/>
  <c r="BP264" i="19"/>
  <c r="BP265" i="19"/>
  <c r="BP266" i="19"/>
  <c r="BP267" i="19"/>
  <c r="BP268" i="19"/>
  <c r="BP269" i="19"/>
  <c r="BP270" i="19"/>
  <c r="BP271" i="19"/>
  <c r="BP272" i="19"/>
  <c r="BP273" i="19"/>
  <c r="BP274" i="19"/>
  <c r="BP275" i="19"/>
  <c r="BP276" i="19"/>
  <c r="BP277" i="19"/>
  <c r="BP278" i="19"/>
  <c r="BP279" i="19"/>
  <c r="BP280" i="19"/>
  <c r="BP281" i="19"/>
  <c r="BP282" i="19"/>
  <c r="BP283" i="19"/>
  <c r="BP284" i="19"/>
  <c r="BP285" i="19"/>
  <c r="BP286" i="19"/>
  <c r="BP287" i="19"/>
  <c r="BP288" i="19"/>
  <c r="BP289" i="19"/>
  <c r="BP290" i="19"/>
  <c r="BP291" i="19"/>
  <c r="BP292" i="19"/>
  <c r="BP293" i="19"/>
  <c r="BP294" i="19"/>
  <c r="BP295" i="19"/>
  <c r="BP296" i="19"/>
  <c r="BP297" i="19"/>
  <c r="BP298" i="19"/>
  <c r="BP299" i="19"/>
  <c r="BP300" i="19"/>
  <c r="BP301" i="19"/>
  <c r="BP302" i="19"/>
  <c r="BP303" i="19"/>
  <c r="BP304" i="19"/>
  <c r="BP305" i="19"/>
  <c r="BP306" i="19"/>
  <c r="BP307" i="19"/>
  <c r="BP308" i="19"/>
  <c r="BP309" i="19"/>
  <c r="BP310" i="19"/>
  <c r="BP311" i="19"/>
  <c r="BP312" i="19"/>
  <c r="BP313" i="19"/>
  <c r="BP314" i="19"/>
  <c r="BP315" i="19"/>
  <c r="BP316" i="19"/>
  <c r="BP317" i="19"/>
  <c r="BP318" i="19"/>
  <c r="BP319" i="19"/>
  <c r="BP320" i="19"/>
  <c r="BP321" i="19"/>
  <c r="BP322" i="19"/>
  <c r="BP323" i="19"/>
  <c r="BP324" i="19"/>
  <c r="BP325" i="19"/>
  <c r="BP326" i="19"/>
  <c r="BP327" i="19"/>
  <c r="BP328" i="19"/>
  <c r="BP329" i="19"/>
  <c r="BP330" i="19"/>
  <c r="BP331" i="19"/>
  <c r="BP332" i="19"/>
  <c r="BP333" i="19"/>
  <c r="BP334" i="19"/>
  <c r="BP335" i="19"/>
  <c r="BP336" i="19"/>
  <c r="BP337" i="19"/>
  <c r="BP338" i="19"/>
  <c r="BP339" i="19"/>
  <c r="BP340" i="19"/>
  <c r="BP341" i="19"/>
  <c r="BP342" i="19"/>
  <c r="BP343" i="19"/>
  <c r="BP344" i="19"/>
  <c r="BP345" i="19"/>
  <c r="BP346" i="19"/>
  <c r="BP347" i="19"/>
  <c r="BP348" i="19"/>
  <c r="BP349" i="19"/>
  <c r="BP350" i="19"/>
  <c r="BP351" i="19"/>
  <c r="BP352" i="19"/>
  <c r="BP353" i="19"/>
  <c r="BP354" i="19"/>
  <c r="BP355" i="19"/>
  <c r="BP356" i="19"/>
  <c r="BP357" i="19"/>
  <c r="BP358" i="19"/>
  <c r="BP359" i="19"/>
  <c r="BP360" i="19"/>
  <c r="BP361" i="19"/>
  <c r="BP362" i="19"/>
  <c r="BP363" i="19"/>
  <c r="BP364" i="19"/>
  <c r="BP365" i="19"/>
  <c r="BP366" i="19"/>
  <c r="BP367" i="19"/>
  <c r="BP368" i="19"/>
  <c r="BP369" i="19"/>
  <c r="BP370" i="19"/>
  <c r="BP371" i="19"/>
  <c r="BP372" i="19"/>
  <c r="BP373" i="19"/>
  <c r="BP374" i="19"/>
  <c r="BP375" i="19"/>
  <c r="BP376" i="19"/>
  <c r="BP377" i="19"/>
  <c r="BP378" i="19"/>
  <c r="BP379" i="19"/>
  <c r="BP380" i="19"/>
  <c r="BP381" i="19"/>
  <c r="BP382" i="19"/>
  <c r="BP383" i="19"/>
  <c r="BP384" i="19"/>
  <c r="BP385" i="19"/>
  <c r="BP386" i="19"/>
  <c r="BP387" i="19"/>
  <c r="BP388" i="19"/>
  <c r="BP389" i="19"/>
  <c r="BP390" i="19"/>
  <c r="BP391" i="19"/>
  <c r="BP392" i="19"/>
  <c r="BP393" i="19"/>
  <c r="BP394" i="19"/>
  <c r="BP395" i="19"/>
  <c r="BP396" i="19"/>
  <c r="BP397" i="19"/>
  <c r="BP398" i="19"/>
  <c r="BP399" i="19"/>
  <c r="BP400" i="19"/>
  <c r="BP401" i="19"/>
  <c r="BP402" i="19"/>
  <c r="BP403" i="19"/>
  <c r="BP404" i="19"/>
  <c r="BP405" i="19"/>
  <c r="BP406" i="19"/>
  <c r="BP407" i="19"/>
  <c r="BP408" i="19"/>
  <c r="BP409" i="19"/>
  <c r="BP410" i="19"/>
  <c r="BP411" i="19"/>
  <c r="BP412" i="19"/>
  <c r="BP413" i="19"/>
  <c r="BP414" i="19"/>
  <c r="BP415" i="19"/>
  <c r="BP416" i="19"/>
  <c r="BP417" i="19"/>
  <c r="BP418" i="19"/>
  <c r="BP419" i="19"/>
  <c r="BP420" i="19"/>
  <c r="BP421" i="19"/>
  <c r="BP422" i="19"/>
  <c r="BP423" i="19"/>
  <c r="BP424" i="19"/>
  <c r="BP425" i="19"/>
  <c r="BP426" i="19"/>
  <c r="BP427" i="19"/>
  <c r="BP428" i="19"/>
  <c r="BP429" i="19"/>
  <c r="BP430" i="19"/>
  <c r="BP431" i="19"/>
  <c r="BP432" i="19"/>
  <c r="BP433" i="19"/>
  <c r="BP434" i="19"/>
  <c r="BP435" i="19"/>
  <c r="BP436" i="19"/>
  <c r="BP437" i="19"/>
  <c r="BP438" i="19"/>
  <c r="BP439" i="19"/>
  <c r="BP440" i="19"/>
  <c r="BP441" i="19"/>
  <c r="BP442" i="19"/>
  <c r="BP443" i="19"/>
  <c r="BP444" i="19"/>
  <c r="BP445" i="19"/>
  <c r="BP446" i="19"/>
  <c r="BP447" i="19"/>
  <c r="BP448" i="19"/>
  <c r="BP449" i="19"/>
  <c r="BP450" i="19"/>
  <c r="BP451" i="19"/>
  <c r="BP452" i="19"/>
  <c r="BP453" i="19"/>
  <c r="BP454" i="19"/>
  <c r="BP455" i="19"/>
  <c r="BP456" i="19"/>
  <c r="BP457" i="19"/>
  <c r="BP458" i="19"/>
  <c r="BP459" i="19"/>
  <c r="BP460" i="19"/>
  <c r="BP461" i="19"/>
  <c r="BP462" i="19"/>
  <c r="BP463" i="19"/>
  <c r="BP464" i="19"/>
  <c r="BP465" i="19"/>
  <c r="BP466" i="19"/>
  <c r="BP467" i="19"/>
  <c r="BP468" i="19"/>
  <c r="BP469" i="19"/>
  <c r="BP470" i="19"/>
  <c r="BP471" i="19"/>
  <c r="BP472" i="19"/>
  <c r="BP74" i="19"/>
  <c r="BP75" i="19"/>
  <c r="BP76" i="19"/>
  <c r="P74" i="38"/>
  <c r="P75" i="38"/>
  <c r="O74" i="19" l="1"/>
  <c r="O75" i="19"/>
  <c r="O76" i="19"/>
  <c r="O77" i="19"/>
  <c r="O78" i="19"/>
  <c r="O79"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29" i="19"/>
  <c r="O130" i="19"/>
  <c r="O131" i="19"/>
  <c r="O132" i="19"/>
  <c r="O133" i="19"/>
  <c r="O134" i="19"/>
  <c r="O135" i="19"/>
  <c r="O136" i="19"/>
  <c r="O137" i="19"/>
  <c r="O138" i="19"/>
  <c r="O139" i="19"/>
  <c r="O140" i="19"/>
  <c r="O141" i="19"/>
  <c r="O142" i="19"/>
  <c r="O143"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84" i="19"/>
  <c r="O185" i="19"/>
  <c r="O186" i="19"/>
  <c r="O187" i="19"/>
  <c r="O188" i="19"/>
  <c r="O189" i="19"/>
  <c r="O190" i="19"/>
  <c r="O191" i="19"/>
  <c r="O192" i="19"/>
  <c r="O193" i="19"/>
  <c r="O194" i="19"/>
  <c r="O195" i="19"/>
  <c r="O196" i="19"/>
  <c r="O197" i="19"/>
  <c r="O198" i="19"/>
  <c r="O199" i="19"/>
  <c r="O200" i="19"/>
  <c r="O201" i="19"/>
  <c r="O202" i="19"/>
  <c r="O203" i="19"/>
  <c r="O204" i="19"/>
  <c r="O205" i="19"/>
  <c r="O206" i="19"/>
  <c r="O207" i="19"/>
  <c r="O208" i="19"/>
  <c r="O209" i="19"/>
  <c r="O210" i="19"/>
  <c r="O211" i="19"/>
  <c r="O212" i="19"/>
  <c r="O213" i="19"/>
  <c r="O214" i="19"/>
  <c r="O215" i="19"/>
  <c r="O216" i="19"/>
  <c r="O217" i="19"/>
  <c r="O218" i="19"/>
  <c r="O219" i="19"/>
  <c r="O220" i="19"/>
  <c r="O221" i="19"/>
  <c r="O222" i="19"/>
  <c r="O223" i="19"/>
  <c r="O224" i="19"/>
  <c r="O225" i="19"/>
  <c r="O226" i="19"/>
  <c r="O227" i="19"/>
  <c r="O228" i="19"/>
  <c r="O229" i="19"/>
  <c r="O230" i="19"/>
  <c r="O231" i="19"/>
  <c r="O232" i="19"/>
  <c r="O233" i="19"/>
  <c r="O234" i="19"/>
  <c r="O235" i="19"/>
  <c r="O236" i="19"/>
  <c r="O237" i="19"/>
  <c r="O238" i="19"/>
  <c r="O239" i="19"/>
  <c r="O240" i="19"/>
  <c r="O241" i="19"/>
  <c r="O242" i="19"/>
  <c r="O243" i="19"/>
  <c r="O244" i="19"/>
  <c r="O245" i="19"/>
  <c r="O246" i="19"/>
  <c r="O247" i="19"/>
  <c r="O248" i="19"/>
  <c r="O249" i="19"/>
  <c r="O250" i="19"/>
  <c r="O251" i="19"/>
  <c r="O252" i="19"/>
  <c r="O253" i="19"/>
  <c r="O254" i="19"/>
  <c r="O255" i="19"/>
  <c r="O256" i="19"/>
  <c r="O257" i="19"/>
  <c r="O258" i="19"/>
  <c r="O259" i="19"/>
  <c r="O260" i="19"/>
  <c r="O261" i="19"/>
  <c r="O262" i="19"/>
  <c r="O263" i="19"/>
  <c r="O264" i="19"/>
  <c r="O265" i="19"/>
  <c r="O266" i="19"/>
  <c r="O267" i="19"/>
  <c r="O268" i="19"/>
  <c r="O269" i="19"/>
  <c r="O270" i="19"/>
  <c r="O271" i="19"/>
  <c r="O272" i="19"/>
  <c r="O273" i="19"/>
  <c r="O274" i="19"/>
  <c r="O275" i="19"/>
  <c r="O276" i="19"/>
  <c r="O277" i="19"/>
  <c r="O278" i="19"/>
  <c r="O279" i="19"/>
  <c r="O280" i="19"/>
  <c r="O281" i="19"/>
  <c r="O282" i="19"/>
  <c r="O283" i="19"/>
  <c r="O284" i="19"/>
  <c r="O285" i="19"/>
  <c r="O286" i="19"/>
  <c r="O287" i="19"/>
  <c r="O288" i="19"/>
  <c r="O289" i="19"/>
  <c r="O290" i="19"/>
  <c r="O291" i="19"/>
  <c r="O292" i="19"/>
  <c r="O293" i="19"/>
  <c r="O294" i="19"/>
  <c r="O295" i="19"/>
  <c r="O296" i="19"/>
  <c r="O297" i="19"/>
  <c r="O298" i="19"/>
  <c r="O299" i="19"/>
  <c r="O300" i="19"/>
  <c r="O301" i="19"/>
  <c r="O302" i="19"/>
  <c r="O303" i="19"/>
  <c r="O304" i="19"/>
  <c r="O305" i="19"/>
  <c r="O306" i="19"/>
  <c r="O307" i="19"/>
  <c r="O308" i="19"/>
  <c r="O309" i="19"/>
  <c r="O310" i="19"/>
  <c r="O311" i="19"/>
  <c r="O312" i="19"/>
  <c r="O313" i="19"/>
  <c r="O314" i="19"/>
  <c r="O315" i="19"/>
  <c r="O316" i="19"/>
  <c r="O317" i="19"/>
  <c r="O318" i="19"/>
  <c r="O319" i="19"/>
  <c r="O320" i="19"/>
  <c r="O321" i="19"/>
  <c r="O322" i="19"/>
  <c r="O323" i="19"/>
  <c r="O324" i="19"/>
  <c r="O325" i="19"/>
  <c r="O326" i="19"/>
  <c r="O327" i="19"/>
  <c r="O328" i="19"/>
  <c r="O329" i="19"/>
  <c r="O330" i="19"/>
  <c r="O331" i="19"/>
  <c r="O332" i="19"/>
  <c r="O333" i="19"/>
  <c r="O334" i="19"/>
  <c r="O335" i="19"/>
  <c r="O336" i="19"/>
  <c r="O337" i="19"/>
  <c r="O338" i="19"/>
  <c r="O339" i="19"/>
  <c r="O340" i="19"/>
  <c r="O341" i="19"/>
  <c r="O342" i="19"/>
  <c r="O343" i="19"/>
  <c r="O344" i="19"/>
  <c r="O345" i="19"/>
  <c r="O346" i="19"/>
  <c r="O347" i="19"/>
  <c r="O348" i="19"/>
  <c r="O349" i="19"/>
  <c r="O350" i="19"/>
  <c r="O351" i="19"/>
  <c r="O352" i="19"/>
  <c r="O353" i="19"/>
  <c r="O354" i="19"/>
  <c r="O355" i="19"/>
  <c r="O356" i="19"/>
  <c r="O357" i="19"/>
  <c r="O358" i="19"/>
  <c r="O359" i="19"/>
  <c r="O360" i="19"/>
  <c r="O361" i="19"/>
  <c r="O362" i="19"/>
  <c r="O363" i="19"/>
  <c r="O364" i="19"/>
  <c r="O365" i="19"/>
  <c r="O366" i="19"/>
  <c r="O367" i="19"/>
  <c r="O368" i="19"/>
  <c r="O369" i="19"/>
  <c r="O370" i="19"/>
  <c r="O371" i="19"/>
  <c r="O372" i="19"/>
  <c r="O373" i="19"/>
  <c r="O374" i="19"/>
  <c r="O375" i="19"/>
  <c r="O376" i="19"/>
  <c r="O377" i="19"/>
  <c r="O378" i="19"/>
  <c r="O379" i="19"/>
  <c r="O380" i="19"/>
  <c r="O381" i="19"/>
  <c r="O382" i="19"/>
  <c r="O383" i="19"/>
  <c r="O384" i="19"/>
  <c r="O385" i="19"/>
  <c r="O386" i="19"/>
  <c r="O387" i="19"/>
  <c r="O388" i="19"/>
  <c r="O389" i="19"/>
  <c r="O390" i="19"/>
  <c r="O391" i="19"/>
  <c r="O392" i="19"/>
  <c r="O393" i="19"/>
  <c r="O394" i="19"/>
  <c r="O395" i="19"/>
  <c r="O396" i="19"/>
  <c r="O397" i="19"/>
  <c r="O398" i="19"/>
  <c r="O399" i="19"/>
  <c r="O400" i="19"/>
  <c r="O401" i="19"/>
  <c r="O402" i="19"/>
  <c r="O403" i="19"/>
  <c r="O404" i="19"/>
  <c r="O405" i="19"/>
  <c r="O406" i="19"/>
  <c r="O407" i="19"/>
  <c r="O408" i="19"/>
  <c r="O409" i="19"/>
  <c r="O410" i="19"/>
  <c r="O411" i="19"/>
  <c r="O412" i="19"/>
  <c r="O413" i="19"/>
  <c r="O414" i="19"/>
  <c r="O415" i="19"/>
  <c r="O416" i="19"/>
  <c r="O417" i="19"/>
  <c r="O418" i="19"/>
  <c r="O419" i="19"/>
  <c r="O420" i="19"/>
  <c r="O421" i="19"/>
  <c r="O422" i="19"/>
  <c r="O423" i="19"/>
  <c r="O424" i="19"/>
  <c r="O425" i="19"/>
  <c r="O426" i="19"/>
  <c r="O427" i="19"/>
  <c r="O428" i="19"/>
  <c r="O429" i="19"/>
  <c r="O430" i="19"/>
  <c r="O431" i="19"/>
  <c r="O432" i="19"/>
  <c r="O433" i="19"/>
  <c r="O434" i="19"/>
  <c r="O435" i="19"/>
  <c r="O436" i="19"/>
  <c r="O437" i="19"/>
  <c r="O438" i="19"/>
  <c r="O439" i="19"/>
  <c r="O440" i="19"/>
  <c r="O441" i="19"/>
  <c r="O442" i="19"/>
  <c r="O443" i="19"/>
  <c r="O444" i="19"/>
  <c r="O445" i="19"/>
  <c r="O446" i="19"/>
  <c r="O447" i="19"/>
  <c r="O448" i="19"/>
  <c r="O449" i="19"/>
  <c r="O450" i="19"/>
  <c r="O451" i="19"/>
  <c r="O452" i="19"/>
  <c r="O453" i="19"/>
  <c r="O454" i="19"/>
  <c r="O455" i="19"/>
  <c r="O456" i="19"/>
  <c r="O457" i="19"/>
  <c r="O458" i="19"/>
  <c r="O459" i="19"/>
  <c r="O460" i="19"/>
  <c r="O461" i="19"/>
  <c r="O462" i="19"/>
  <c r="O463" i="19"/>
  <c r="O464" i="19"/>
  <c r="O465" i="19"/>
  <c r="O466" i="19"/>
  <c r="O467" i="19"/>
  <c r="O468" i="19"/>
  <c r="O469" i="19"/>
  <c r="O470" i="19"/>
  <c r="O471" i="19"/>
  <c r="O472" i="19"/>
  <c r="J74" i="25"/>
  <c r="J75" i="25"/>
  <c r="J76" i="25"/>
  <c r="J77" i="25"/>
  <c r="J78" i="25"/>
  <c r="J79" i="25"/>
  <c r="J80" i="25"/>
  <c r="J81" i="25"/>
  <c r="J82" i="25"/>
  <c r="J83" i="25"/>
  <c r="J84" i="25"/>
  <c r="J85" i="25"/>
  <c r="J86" i="25"/>
  <c r="J87" i="25"/>
  <c r="J88" i="25"/>
  <c r="J89" i="25"/>
  <c r="J90" i="25"/>
  <c r="J91" i="25"/>
  <c r="J92" i="25"/>
  <c r="J93" i="25"/>
  <c r="J94" i="25"/>
  <c r="J95" i="25"/>
  <c r="J96" i="25"/>
  <c r="J97" i="25"/>
  <c r="J98" i="25"/>
  <c r="J99" i="25"/>
  <c r="J100" i="25"/>
  <c r="J101" i="25"/>
  <c r="J102" i="25"/>
  <c r="J103" i="25"/>
  <c r="J104" i="25"/>
  <c r="J105" i="25"/>
  <c r="J106" i="25"/>
  <c r="J107" i="25"/>
  <c r="J108" i="25"/>
  <c r="J109" i="25"/>
  <c r="J110" i="25"/>
  <c r="J111" i="25"/>
  <c r="J112" i="25"/>
  <c r="J113" i="25"/>
  <c r="J114" i="25"/>
  <c r="J115" i="25"/>
  <c r="J116" i="25"/>
  <c r="J117" i="25"/>
  <c r="J118" i="25"/>
  <c r="J119" i="25"/>
  <c r="J120" i="25"/>
  <c r="J121" i="25"/>
  <c r="J122" i="25"/>
  <c r="J123" i="25"/>
  <c r="J124" i="25"/>
  <c r="J125" i="25"/>
  <c r="J126" i="25"/>
  <c r="J127" i="25"/>
  <c r="J128" i="25"/>
  <c r="J129" i="25"/>
  <c r="J130" i="25"/>
  <c r="J131" i="25"/>
  <c r="J132" i="25"/>
  <c r="J133" i="25"/>
  <c r="J134" i="25"/>
  <c r="J135" i="25"/>
  <c r="J136" i="25"/>
  <c r="J137" i="25"/>
  <c r="J138" i="25"/>
  <c r="J139" i="25"/>
  <c r="J140" i="25"/>
  <c r="J141" i="25"/>
  <c r="J142" i="25"/>
  <c r="J143" i="25"/>
  <c r="J144" i="25"/>
  <c r="J145" i="25"/>
  <c r="J146" i="25"/>
  <c r="J147" i="25"/>
  <c r="J148" i="25"/>
  <c r="J149" i="25"/>
  <c r="J150" i="25"/>
  <c r="J151" i="25"/>
  <c r="J152" i="25"/>
  <c r="J153" i="25"/>
  <c r="J154" i="25"/>
  <c r="J155" i="25"/>
  <c r="J156" i="25"/>
  <c r="J157" i="25"/>
  <c r="J158" i="25"/>
  <c r="J159" i="25"/>
  <c r="J160" i="25"/>
  <c r="J161" i="25"/>
  <c r="J162" i="25"/>
  <c r="J163" i="25"/>
  <c r="J164" i="25"/>
  <c r="J165" i="25"/>
  <c r="J166" i="25"/>
  <c r="J167" i="25"/>
  <c r="J168" i="25"/>
  <c r="J169" i="25"/>
  <c r="J170" i="25"/>
  <c r="J171" i="25"/>
  <c r="J172" i="25"/>
  <c r="J173" i="25"/>
  <c r="J174" i="25"/>
  <c r="J175" i="25"/>
  <c r="J176" i="25"/>
  <c r="J177" i="25"/>
  <c r="J178" i="25"/>
  <c r="J179" i="25"/>
  <c r="J180" i="25"/>
  <c r="J181" i="25"/>
  <c r="J182" i="25"/>
  <c r="J183" i="25"/>
  <c r="J184" i="25"/>
  <c r="J185" i="25"/>
  <c r="J186" i="25"/>
  <c r="J187" i="25"/>
  <c r="J188" i="25"/>
  <c r="J189" i="25"/>
  <c r="J190" i="25"/>
  <c r="J191" i="25"/>
  <c r="J192" i="25"/>
  <c r="J193" i="25"/>
  <c r="J194" i="25"/>
  <c r="J195" i="25"/>
  <c r="J196" i="25"/>
  <c r="J197" i="25"/>
  <c r="J198" i="25"/>
  <c r="J199" i="25"/>
  <c r="J200" i="25"/>
  <c r="J201" i="25"/>
  <c r="J202" i="25"/>
  <c r="J203" i="25"/>
  <c r="J204" i="25"/>
  <c r="J205" i="25"/>
  <c r="J206" i="25"/>
  <c r="J207" i="25"/>
  <c r="J208" i="25"/>
  <c r="J209" i="25"/>
  <c r="J210" i="25"/>
  <c r="J211" i="25"/>
  <c r="J212" i="25"/>
  <c r="J213" i="25"/>
  <c r="J214" i="25"/>
  <c r="J215" i="25"/>
  <c r="J216" i="25"/>
  <c r="J217" i="25"/>
  <c r="J218" i="25"/>
  <c r="J219" i="25"/>
  <c r="J220" i="25"/>
  <c r="J221" i="25"/>
  <c r="J222" i="25"/>
  <c r="J223" i="25"/>
  <c r="J224" i="25"/>
  <c r="J225" i="25"/>
  <c r="J226" i="25"/>
  <c r="J227" i="25"/>
  <c r="J228" i="25"/>
  <c r="J229" i="25"/>
  <c r="J230" i="25"/>
  <c r="J231" i="25"/>
  <c r="J232" i="25"/>
  <c r="J233" i="25"/>
  <c r="J234" i="25"/>
  <c r="J235" i="25"/>
  <c r="J236" i="25"/>
  <c r="J237" i="25"/>
  <c r="J238" i="25"/>
  <c r="J239" i="25"/>
  <c r="J240" i="25"/>
  <c r="J241" i="25"/>
  <c r="J242" i="25"/>
  <c r="J243" i="25"/>
  <c r="J244" i="25"/>
  <c r="J245" i="25"/>
  <c r="J246" i="25"/>
  <c r="J247" i="25"/>
  <c r="J248" i="25"/>
  <c r="J249" i="25"/>
  <c r="J250" i="25"/>
  <c r="J251" i="25"/>
  <c r="J252" i="25"/>
  <c r="J253" i="25"/>
  <c r="J254" i="25"/>
  <c r="J255" i="25"/>
  <c r="J256" i="25"/>
  <c r="J257" i="25"/>
  <c r="J258" i="25"/>
  <c r="J259" i="25"/>
  <c r="J260" i="25"/>
  <c r="J261" i="25"/>
  <c r="J262" i="25"/>
  <c r="J263" i="25"/>
  <c r="J264" i="25"/>
  <c r="J265" i="25"/>
  <c r="J266" i="25"/>
  <c r="J267" i="25"/>
  <c r="J268" i="25"/>
  <c r="J269" i="25"/>
  <c r="J270" i="25"/>
  <c r="J271" i="25"/>
  <c r="J272" i="25"/>
  <c r="J273" i="25"/>
  <c r="J274" i="25"/>
  <c r="J275" i="25"/>
  <c r="J276" i="25"/>
  <c r="J277" i="25"/>
  <c r="J278" i="25"/>
  <c r="J279" i="25"/>
  <c r="J280" i="25"/>
  <c r="J281" i="25"/>
  <c r="J282" i="25"/>
  <c r="J283" i="25"/>
  <c r="J284" i="25"/>
  <c r="J285" i="25"/>
  <c r="J286" i="25"/>
  <c r="J287" i="25"/>
  <c r="J288" i="25"/>
  <c r="J289" i="25"/>
  <c r="J290" i="25"/>
  <c r="J291" i="25"/>
  <c r="J292" i="25"/>
  <c r="J293" i="25"/>
  <c r="J294" i="25"/>
  <c r="J295" i="25"/>
  <c r="J296" i="25"/>
  <c r="J297" i="25"/>
  <c r="J298" i="25"/>
  <c r="J299" i="25"/>
  <c r="J300" i="25"/>
  <c r="J301" i="25"/>
  <c r="J302" i="25"/>
  <c r="J303" i="25"/>
  <c r="J304" i="25"/>
  <c r="J305" i="25"/>
  <c r="J306" i="25"/>
  <c r="J307" i="25"/>
  <c r="J308" i="25"/>
  <c r="J309" i="25"/>
  <c r="J310" i="25"/>
  <c r="J311" i="25"/>
  <c r="J312" i="25"/>
  <c r="J313" i="25"/>
  <c r="J314" i="25"/>
  <c r="J315" i="25"/>
  <c r="J316" i="25"/>
  <c r="J317" i="25"/>
  <c r="J318" i="25"/>
  <c r="J319" i="25"/>
  <c r="J320" i="25"/>
  <c r="J321" i="25"/>
  <c r="J322" i="25"/>
  <c r="J323" i="25"/>
  <c r="J324" i="25"/>
  <c r="J325" i="25"/>
  <c r="J326" i="25"/>
  <c r="J327" i="25"/>
  <c r="J328" i="25"/>
  <c r="J329" i="25"/>
  <c r="J330" i="25"/>
  <c r="J331" i="25"/>
  <c r="J332" i="25"/>
  <c r="J333" i="25"/>
  <c r="J334" i="25"/>
  <c r="J335" i="25"/>
  <c r="J336" i="25"/>
  <c r="J337" i="25"/>
  <c r="J338" i="25"/>
  <c r="J339" i="25"/>
  <c r="J340" i="25"/>
  <c r="J341" i="25"/>
  <c r="J342" i="25"/>
  <c r="J343" i="25"/>
  <c r="J344" i="25"/>
  <c r="J345" i="25"/>
  <c r="J346" i="25"/>
  <c r="J347" i="25"/>
  <c r="J348" i="25"/>
  <c r="J349" i="25"/>
  <c r="J350" i="25"/>
  <c r="J351" i="25"/>
  <c r="J352" i="25"/>
  <c r="J353" i="25"/>
  <c r="J354" i="25"/>
  <c r="J355" i="25"/>
  <c r="J356" i="25"/>
  <c r="J357" i="25"/>
  <c r="J358" i="25"/>
  <c r="J359" i="25"/>
  <c r="J360" i="25"/>
  <c r="J361" i="25"/>
  <c r="J362" i="25"/>
  <c r="J363" i="25"/>
  <c r="J364" i="25"/>
  <c r="J365" i="25"/>
  <c r="J366" i="25"/>
  <c r="J367" i="25"/>
  <c r="J368" i="25"/>
  <c r="J369" i="25"/>
  <c r="J370" i="25"/>
  <c r="J371" i="25"/>
  <c r="J372" i="25"/>
  <c r="J373" i="25"/>
  <c r="J374" i="25"/>
  <c r="J375" i="25"/>
  <c r="J376" i="25"/>
  <c r="J377" i="25"/>
  <c r="J378" i="25"/>
  <c r="J379" i="25"/>
  <c r="J380" i="25"/>
  <c r="J381" i="25"/>
  <c r="J382" i="25"/>
  <c r="J383" i="25"/>
  <c r="J384" i="25"/>
  <c r="J385" i="25"/>
  <c r="J386" i="25"/>
  <c r="J387" i="25"/>
  <c r="J388" i="25"/>
  <c r="J389" i="25"/>
  <c r="J390" i="25"/>
  <c r="J391" i="25"/>
  <c r="J392" i="25"/>
  <c r="J393" i="25"/>
  <c r="J394" i="25"/>
  <c r="J395" i="25"/>
  <c r="J396" i="25"/>
  <c r="J397" i="25"/>
  <c r="J398" i="25"/>
  <c r="J399" i="25"/>
  <c r="J400" i="25"/>
  <c r="J401" i="25"/>
  <c r="J402" i="25"/>
  <c r="J403" i="25"/>
  <c r="J404" i="25"/>
  <c r="J405" i="25"/>
  <c r="J406" i="25"/>
  <c r="J407" i="25"/>
  <c r="J408" i="25"/>
  <c r="J409" i="25"/>
  <c r="J410" i="25"/>
  <c r="J411" i="25"/>
  <c r="J412" i="25"/>
  <c r="J413" i="25"/>
  <c r="J414" i="25"/>
  <c r="J415" i="25"/>
  <c r="J416" i="25"/>
  <c r="J417" i="25"/>
  <c r="J418" i="25"/>
  <c r="J419" i="25"/>
  <c r="J420" i="25"/>
  <c r="J421" i="25"/>
  <c r="J422" i="25"/>
  <c r="J423" i="25"/>
  <c r="J424" i="25"/>
  <c r="J425" i="25"/>
  <c r="J426" i="25"/>
  <c r="J427" i="25"/>
  <c r="J428" i="25"/>
  <c r="J429" i="25"/>
  <c r="J430" i="25"/>
  <c r="J431" i="25"/>
  <c r="J432" i="25"/>
  <c r="J433" i="25"/>
  <c r="J434" i="25"/>
  <c r="J435" i="25"/>
  <c r="J436" i="25"/>
  <c r="J437" i="25"/>
  <c r="J438" i="25"/>
  <c r="J439" i="25"/>
  <c r="J440" i="25"/>
  <c r="J441" i="25"/>
  <c r="J442" i="25"/>
  <c r="J443" i="25"/>
  <c r="J444" i="25"/>
  <c r="J445" i="25"/>
  <c r="J446" i="25"/>
  <c r="J447" i="25"/>
  <c r="J448" i="25"/>
  <c r="J449" i="25"/>
  <c r="J450" i="25"/>
  <c r="J451" i="25"/>
  <c r="J452" i="25"/>
  <c r="J453" i="25"/>
  <c r="J454" i="25"/>
  <c r="J455" i="25"/>
  <c r="J456" i="25"/>
  <c r="J457" i="25"/>
  <c r="J458" i="25"/>
  <c r="J459" i="25"/>
  <c r="J460" i="25"/>
  <c r="J461" i="25"/>
  <c r="J462" i="25"/>
  <c r="J463" i="25"/>
  <c r="J464" i="25"/>
  <c r="J465" i="25"/>
  <c r="J466" i="25"/>
  <c r="J467" i="25"/>
  <c r="J468" i="25"/>
  <c r="J469" i="25"/>
  <c r="J470" i="25"/>
  <c r="J471" i="25"/>
  <c r="J472" i="25"/>
  <c r="D74" i="25" l="1"/>
  <c r="D75" i="25"/>
  <c r="D76" i="25"/>
  <c r="D77" i="25"/>
  <c r="AO77" i="19" s="1"/>
  <c r="D78" i="25"/>
  <c r="D79" i="25"/>
  <c r="AK79" i="25" s="1"/>
  <c r="D80" i="25"/>
  <c r="AK80" i="25" s="1"/>
  <c r="D81" i="25"/>
  <c r="AK81" i="25" s="1"/>
  <c r="D82" i="25"/>
  <c r="AK82" i="25" s="1"/>
  <c r="D83" i="25"/>
  <c r="AK83" i="25" s="1"/>
  <c r="D84" i="25"/>
  <c r="AK84" i="25" s="1"/>
  <c r="D85" i="25"/>
  <c r="AK85" i="25" s="1"/>
  <c r="D86" i="25"/>
  <c r="AK86" i="25" s="1"/>
  <c r="D87" i="25"/>
  <c r="AK87" i="25" s="1"/>
  <c r="D88" i="25"/>
  <c r="AK88" i="25" s="1"/>
  <c r="D89" i="25"/>
  <c r="AK89" i="25" s="1"/>
  <c r="D90" i="25"/>
  <c r="AK90" i="25" s="1"/>
  <c r="D91" i="25"/>
  <c r="AK91" i="25" s="1"/>
  <c r="D92" i="25"/>
  <c r="AK92" i="25" s="1"/>
  <c r="D93" i="25"/>
  <c r="AK93" i="25" s="1"/>
  <c r="D94" i="25"/>
  <c r="AK94" i="25" s="1"/>
  <c r="D95" i="25"/>
  <c r="AK95" i="25" s="1"/>
  <c r="D96" i="25"/>
  <c r="AK96" i="25" s="1"/>
  <c r="D97" i="25"/>
  <c r="AK97" i="25" s="1"/>
  <c r="D98" i="25"/>
  <c r="AK98" i="25" s="1"/>
  <c r="D99" i="25"/>
  <c r="AK99" i="25" s="1"/>
  <c r="D100" i="25"/>
  <c r="AK100" i="25" s="1"/>
  <c r="D101" i="25"/>
  <c r="AK101" i="25" s="1"/>
  <c r="D102" i="25"/>
  <c r="AK102" i="25" s="1"/>
  <c r="D103" i="25"/>
  <c r="AK103" i="25" s="1"/>
  <c r="D104" i="25"/>
  <c r="AK104" i="25" s="1"/>
  <c r="D105" i="25"/>
  <c r="AK105" i="25" s="1"/>
  <c r="D106" i="25"/>
  <c r="AK106" i="25" s="1"/>
  <c r="D107" i="25"/>
  <c r="AK107" i="25" s="1"/>
  <c r="D108" i="25"/>
  <c r="AK108" i="25" s="1"/>
  <c r="D109" i="25"/>
  <c r="AK109" i="25" s="1"/>
  <c r="D110" i="25"/>
  <c r="AK110" i="25" s="1"/>
  <c r="D111" i="25"/>
  <c r="AK111" i="25" s="1"/>
  <c r="D112" i="25"/>
  <c r="AK112" i="25" s="1"/>
  <c r="D113" i="25"/>
  <c r="AK113" i="25" s="1"/>
  <c r="D114" i="25"/>
  <c r="AK114" i="25" s="1"/>
  <c r="D115" i="25"/>
  <c r="AK115" i="25" s="1"/>
  <c r="D116" i="25"/>
  <c r="AK116" i="25" s="1"/>
  <c r="D117" i="25"/>
  <c r="AK117" i="25" s="1"/>
  <c r="D118" i="25"/>
  <c r="AK118" i="25" s="1"/>
  <c r="D119" i="25"/>
  <c r="AK119" i="25" s="1"/>
  <c r="D120" i="25"/>
  <c r="AK120" i="25" s="1"/>
  <c r="D121" i="25"/>
  <c r="AK121" i="25" s="1"/>
  <c r="D122" i="25"/>
  <c r="AK122" i="25" s="1"/>
  <c r="D123" i="25"/>
  <c r="AK123" i="25" s="1"/>
  <c r="D124" i="25"/>
  <c r="AK124" i="25" s="1"/>
  <c r="D125" i="25"/>
  <c r="AK125" i="25" s="1"/>
  <c r="D126" i="25"/>
  <c r="AK126" i="25" s="1"/>
  <c r="D127" i="25"/>
  <c r="AK127" i="25" s="1"/>
  <c r="D128" i="25"/>
  <c r="AK128" i="25" s="1"/>
  <c r="D129" i="25"/>
  <c r="AK129" i="25" s="1"/>
  <c r="D130" i="25"/>
  <c r="AK130" i="25" s="1"/>
  <c r="D131" i="25"/>
  <c r="AK131" i="25" s="1"/>
  <c r="D132" i="25"/>
  <c r="AK132" i="25" s="1"/>
  <c r="D133" i="25"/>
  <c r="AK133" i="25" s="1"/>
  <c r="D134" i="25"/>
  <c r="AK134" i="25" s="1"/>
  <c r="D135" i="25"/>
  <c r="AK135" i="25" s="1"/>
  <c r="D136" i="25"/>
  <c r="AK136" i="25" s="1"/>
  <c r="D137" i="25"/>
  <c r="AK137" i="25" s="1"/>
  <c r="D138" i="25"/>
  <c r="AK138" i="25" s="1"/>
  <c r="D139" i="25"/>
  <c r="AK139" i="25" s="1"/>
  <c r="D140" i="25"/>
  <c r="AK140" i="25" s="1"/>
  <c r="D141" i="25"/>
  <c r="AK141" i="25" s="1"/>
  <c r="D142" i="25"/>
  <c r="AK142" i="25" s="1"/>
  <c r="D143" i="25"/>
  <c r="AK143" i="25" s="1"/>
  <c r="D144" i="25"/>
  <c r="AK144" i="25" s="1"/>
  <c r="D145" i="25"/>
  <c r="AK145" i="25" s="1"/>
  <c r="D146" i="25"/>
  <c r="AK146" i="25" s="1"/>
  <c r="D147" i="25"/>
  <c r="AK147" i="25" s="1"/>
  <c r="D148" i="25"/>
  <c r="AK148" i="25" s="1"/>
  <c r="D149" i="25"/>
  <c r="AK149" i="25" s="1"/>
  <c r="D150" i="25"/>
  <c r="AK150" i="25" s="1"/>
  <c r="D151" i="25"/>
  <c r="AK151" i="25" s="1"/>
  <c r="D152" i="25"/>
  <c r="AK152" i="25" s="1"/>
  <c r="D153" i="25"/>
  <c r="AK153" i="25" s="1"/>
  <c r="D154" i="25"/>
  <c r="AK154" i="25" s="1"/>
  <c r="D155" i="25"/>
  <c r="AK155" i="25" s="1"/>
  <c r="D156" i="25"/>
  <c r="AK156" i="25" s="1"/>
  <c r="D157" i="25"/>
  <c r="AK157" i="25" s="1"/>
  <c r="D158" i="25"/>
  <c r="AK158" i="25" s="1"/>
  <c r="D159" i="25"/>
  <c r="AK159" i="25" s="1"/>
  <c r="D160" i="25"/>
  <c r="AK160" i="25" s="1"/>
  <c r="D161" i="25"/>
  <c r="AK161" i="25" s="1"/>
  <c r="D162" i="25"/>
  <c r="AK162" i="25" s="1"/>
  <c r="D163" i="25"/>
  <c r="AK163" i="25" s="1"/>
  <c r="D164" i="25"/>
  <c r="AK164" i="25" s="1"/>
  <c r="D165" i="25"/>
  <c r="AK165" i="25" s="1"/>
  <c r="D166" i="25"/>
  <c r="AK166" i="25" s="1"/>
  <c r="D167" i="25"/>
  <c r="AK167" i="25" s="1"/>
  <c r="D168" i="25"/>
  <c r="AK168" i="25" s="1"/>
  <c r="D169" i="25"/>
  <c r="AK169" i="25" s="1"/>
  <c r="D170" i="25"/>
  <c r="AK170" i="25" s="1"/>
  <c r="D171" i="25"/>
  <c r="AK171" i="25" s="1"/>
  <c r="D172" i="25"/>
  <c r="AK172" i="25" s="1"/>
  <c r="D173" i="25"/>
  <c r="AK173" i="25" s="1"/>
  <c r="D174" i="25"/>
  <c r="AK174" i="25" s="1"/>
  <c r="D175" i="25"/>
  <c r="AK175" i="25" s="1"/>
  <c r="D176" i="25"/>
  <c r="AK176" i="25" s="1"/>
  <c r="D177" i="25"/>
  <c r="AK177" i="25" s="1"/>
  <c r="D178" i="25"/>
  <c r="AK178" i="25" s="1"/>
  <c r="D179" i="25"/>
  <c r="AK179" i="25" s="1"/>
  <c r="D180" i="25"/>
  <c r="AK180" i="25" s="1"/>
  <c r="D181" i="25"/>
  <c r="AK181" i="25" s="1"/>
  <c r="D182" i="25"/>
  <c r="AK182" i="25" s="1"/>
  <c r="D183" i="25"/>
  <c r="AK183" i="25" s="1"/>
  <c r="D184" i="25"/>
  <c r="AK184" i="25" s="1"/>
  <c r="D185" i="25"/>
  <c r="AK185" i="25" s="1"/>
  <c r="D186" i="25"/>
  <c r="AK186" i="25" s="1"/>
  <c r="D187" i="25"/>
  <c r="AK187" i="25" s="1"/>
  <c r="D188" i="25"/>
  <c r="AK188" i="25" s="1"/>
  <c r="D189" i="25"/>
  <c r="AK189" i="25" s="1"/>
  <c r="D190" i="25"/>
  <c r="AK190" i="25" s="1"/>
  <c r="D191" i="25"/>
  <c r="AK191" i="25" s="1"/>
  <c r="D192" i="25"/>
  <c r="AK192" i="25" s="1"/>
  <c r="D193" i="25"/>
  <c r="AK193" i="25" s="1"/>
  <c r="D194" i="25"/>
  <c r="AK194" i="25" s="1"/>
  <c r="D195" i="25"/>
  <c r="AK195" i="25" s="1"/>
  <c r="D196" i="25"/>
  <c r="AK196" i="25" s="1"/>
  <c r="D197" i="25"/>
  <c r="AK197" i="25" s="1"/>
  <c r="D198" i="25"/>
  <c r="AK198" i="25" s="1"/>
  <c r="D199" i="25"/>
  <c r="AK199" i="25" s="1"/>
  <c r="D200" i="25"/>
  <c r="AK200" i="25" s="1"/>
  <c r="D201" i="25"/>
  <c r="AK201" i="25" s="1"/>
  <c r="D202" i="25"/>
  <c r="AK202" i="25" s="1"/>
  <c r="D203" i="25"/>
  <c r="AK203" i="25" s="1"/>
  <c r="D204" i="25"/>
  <c r="D205" i="25"/>
  <c r="AK205" i="25" s="1"/>
  <c r="D206" i="25"/>
  <c r="AK206" i="25" s="1"/>
  <c r="D207" i="25"/>
  <c r="AK207" i="25" s="1"/>
  <c r="D208" i="25"/>
  <c r="AK208" i="25" s="1"/>
  <c r="D209" i="25"/>
  <c r="AK209" i="25" s="1"/>
  <c r="D210" i="25"/>
  <c r="AK210" i="25" s="1"/>
  <c r="D211" i="25"/>
  <c r="AK211" i="25" s="1"/>
  <c r="D212" i="25"/>
  <c r="AK212" i="25" s="1"/>
  <c r="D213" i="25"/>
  <c r="AK213" i="25" s="1"/>
  <c r="D214" i="25"/>
  <c r="AK214" i="25" s="1"/>
  <c r="D215" i="25"/>
  <c r="AK215" i="25" s="1"/>
  <c r="D216" i="25"/>
  <c r="AK216" i="25" s="1"/>
  <c r="D217" i="25"/>
  <c r="AK217" i="25" s="1"/>
  <c r="D218" i="25"/>
  <c r="AK218" i="25" s="1"/>
  <c r="D219" i="25"/>
  <c r="AK219" i="25" s="1"/>
  <c r="D220" i="25"/>
  <c r="AK220" i="25" s="1"/>
  <c r="D221" i="25"/>
  <c r="AK221" i="25" s="1"/>
  <c r="D222" i="25"/>
  <c r="AK222" i="25" s="1"/>
  <c r="D223" i="25"/>
  <c r="AK223" i="25" s="1"/>
  <c r="D224" i="25"/>
  <c r="AK224" i="25" s="1"/>
  <c r="D225" i="25"/>
  <c r="AK225" i="25" s="1"/>
  <c r="D226" i="25"/>
  <c r="AK226" i="25" s="1"/>
  <c r="D227" i="25"/>
  <c r="AK227" i="25" s="1"/>
  <c r="D228" i="25"/>
  <c r="AK228" i="25" s="1"/>
  <c r="D229" i="25"/>
  <c r="AK229" i="25" s="1"/>
  <c r="D230" i="25"/>
  <c r="AK230" i="25" s="1"/>
  <c r="D231" i="25"/>
  <c r="AK231" i="25" s="1"/>
  <c r="D232" i="25"/>
  <c r="AK232" i="25" s="1"/>
  <c r="D233" i="25"/>
  <c r="AK233" i="25" s="1"/>
  <c r="D234" i="25"/>
  <c r="AK234" i="25" s="1"/>
  <c r="D235" i="25"/>
  <c r="AK235" i="25" s="1"/>
  <c r="D236" i="25"/>
  <c r="AK236" i="25" s="1"/>
  <c r="D237" i="25"/>
  <c r="AK237" i="25" s="1"/>
  <c r="D238" i="25"/>
  <c r="AK238" i="25" s="1"/>
  <c r="D239" i="25"/>
  <c r="AK239" i="25" s="1"/>
  <c r="D240" i="25"/>
  <c r="AK240" i="25" s="1"/>
  <c r="D241" i="25"/>
  <c r="AK241" i="25" s="1"/>
  <c r="D242" i="25"/>
  <c r="AK242" i="25" s="1"/>
  <c r="D243" i="25"/>
  <c r="AK243" i="25" s="1"/>
  <c r="D244" i="25"/>
  <c r="AK244" i="25" s="1"/>
  <c r="D245" i="25"/>
  <c r="AK245" i="25" s="1"/>
  <c r="D246" i="25"/>
  <c r="AK246" i="25" s="1"/>
  <c r="D247" i="25"/>
  <c r="AK247" i="25" s="1"/>
  <c r="D248" i="25"/>
  <c r="AK248" i="25" s="1"/>
  <c r="D249" i="25"/>
  <c r="AK249" i="25" s="1"/>
  <c r="D250" i="25"/>
  <c r="AK250" i="25" s="1"/>
  <c r="D251" i="25"/>
  <c r="AK251" i="25" s="1"/>
  <c r="D252" i="25"/>
  <c r="AK252" i="25" s="1"/>
  <c r="D253" i="25"/>
  <c r="AK253" i="25" s="1"/>
  <c r="D254" i="25"/>
  <c r="AK254" i="25" s="1"/>
  <c r="D255" i="25"/>
  <c r="AK255" i="25" s="1"/>
  <c r="D256" i="25"/>
  <c r="AK256" i="25" s="1"/>
  <c r="D257" i="25"/>
  <c r="AK257" i="25" s="1"/>
  <c r="D258" i="25"/>
  <c r="AK258" i="25" s="1"/>
  <c r="D259" i="25"/>
  <c r="AK259" i="25" s="1"/>
  <c r="D260" i="25"/>
  <c r="AK260" i="25" s="1"/>
  <c r="D261" i="25"/>
  <c r="AK261" i="25" s="1"/>
  <c r="D262" i="25"/>
  <c r="AK262" i="25" s="1"/>
  <c r="D263" i="25"/>
  <c r="AK263" i="25" s="1"/>
  <c r="D264" i="25"/>
  <c r="AK264" i="25" s="1"/>
  <c r="D265" i="25"/>
  <c r="AK265" i="25" s="1"/>
  <c r="D266" i="25"/>
  <c r="AK266" i="25" s="1"/>
  <c r="D267" i="25"/>
  <c r="AK267" i="25" s="1"/>
  <c r="D268" i="25"/>
  <c r="AK268" i="25" s="1"/>
  <c r="D269" i="25"/>
  <c r="AK269" i="25" s="1"/>
  <c r="D270" i="25"/>
  <c r="AK270" i="25" s="1"/>
  <c r="D271" i="25"/>
  <c r="AK271" i="25" s="1"/>
  <c r="D272" i="25"/>
  <c r="AK272" i="25" s="1"/>
  <c r="D273" i="25"/>
  <c r="AK273" i="25" s="1"/>
  <c r="D274" i="25"/>
  <c r="AK274" i="25" s="1"/>
  <c r="D275" i="25"/>
  <c r="AK275" i="25" s="1"/>
  <c r="D276" i="25"/>
  <c r="AK276" i="25" s="1"/>
  <c r="D277" i="25"/>
  <c r="AK277" i="25" s="1"/>
  <c r="D278" i="25"/>
  <c r="AK278" i="25" s="1"/>
  <c r="D279" i="25"/>
  <c r="AK279" i="25" s="1"/>
  <c r="D280" i="25"/>
  <c r="AK280" i="25" s="1"/>
  <c r="D281" i="25"/>
  <c r="AK281" i="25" s="1"/>
  <c r="D282" i="25"/>
  <c r="AK282" i="25" s="1"/>
  <c r="D283" i="25"/>
  <c r="AK283" i="25" s="1"/>
  <c r="D284" i="25"/>
  <c r="AK284" i="25" s="1"/>
  <c r="D285" i="25"/>
  <c r="AK285" i="25" s="1"/>
  <c r="D286" i="25"/>
  <c r="AK286" i="25" s="1"/>
  <c r="D287" i="25"/>
  <c r="AK287" i="25" s="1"/>
  <c r="D288" i="25"/>
  <c r="AK288" i="25" s="1"/>
  <c r="D289" i="25"/>
  <c r="AK289" i="25" s="1"/>
  <c r="D290" i="25"/>
  <c r="AK290" i="25" s="1"/>
  <c r="D291" i="25"/>
  <c r="AK291" i="25" s="1"/>
  <c r="D292" i="25"/>
  <c r="AK292" i="25" s="1"/>
  <c r="D293" i="25"/>
  <c r="AK293" i="25" s="1"/>
  <c r="D294" i="25"/>
  <c r="AK294" i="25" s="1"/>
  <c r="D295" i="25"/>
  <c r="AK295" i="25" s="1"/>
  <c r="D296" i="25"/>
  <c r="AK296" i="25" s="1"/>
  <c r="D297" i="25"/>
  <c r="AK297" i="25" s="1"/>
  <c r="D298" i="25"/>
  <c r="AK298" i="25" s="1"/>
  <c r="D299" i="25"/>
  <c r="AK299" i="25" s="1"/>
  <c r="D300" i="25"/>
  <c r="AK300" i="25" s="1"/>
  <c r="D301" i="25"/>
  <c r="AK301" i="25" s="1"/>
  <c r="D302" i="25"/>
  <c r="AK302" i="25" s="1"/>
  <c r="D303" i="25"/>
  <c r="AK303" i="25" s="1"/>
  <c r="D304" i="25"/>
  <c r="AK304" i="25" s="1"/>
  <c r="D305" i="25"/>
  <c r="AK305" i="25" s="1"/>
  <c r="D306" i="25"/>
  <c r="AK306" i="25" s="1"/>
  <c r="D307" i="25"/>
  <c r="AK307" i="25" s="1"/>
  <c r="D308" i="25"/>
  <c r="AK308" i="25" s="1"/>
  <c r="D309" i="25"/>
  <c r="AK309" i="25" s="1"/>
  <c r="D310" i="25"/>
  <c r="AK310" i="25" s="1"/>
  <c r="D311" i="25"/>
  <c r="AK311" i="25" s="1"/>
  <c r="D312" i="25"/>
  <c r="AK312" i="25" s="1"/>
  <c r="D313" i="25"/>
  <c r="AK313" i="25" s="1"/>
  <c r="D314" i="25"/>
  <c r="AK314" i="25" s="1"/>
  <c r="D315" i="25"/>
  <c r="AK315" i="25" s="1"/>
  <c r="D316" i="25"/>
  <c r="AK316" i="25" s="1"/>
  <c r="D317" i="25"/>
  <c r="AK317" i="25" s="1"/>
  <c r="D318" i="25"/>
  <c r="AK318" i="25" s="1"/>
  <c r="D319" i="25"/>
  <c r="AK319" i="25" s="1"/>
  <c r="D320" i="25"/>
  <c r="AK320" i="25" s="1"/>
  <c r="D321" i="25"/>
  <c r="AK321" i="25" s="1"/>
  <c r="D322" i="25"/>
  <c r="AK322" i="25" s="1"/>
  <c r="D323" i="25"/>
  <c r="AK323" i="25" s="1"/>
  <c r="D324" i="25"/>
  <c r="AK324" i="25" s="1"/>
  <c r="D325" i="25"/>
  <c r="AK325" i="25" s="1"/>
  <c r="D326" i="25"/>
  <c r="AK326" i="25" s="1"/>
  <c r="D327" i="25"/>
  <c r="AK327" i="25" s="1"/>
  <c r="D328" i="25"/>
  <c r="AK328" i="25" s="1"/>
  <c r="D329" i="25"/>
  <c r="AK329" i="25" s="1"/>
  <c r="D330" i="25"/>
  <c r="AK330" i="25" s="1"/>
  <c r="D331" i="25"/>
  <c r="AK331" i="25" s="1"/>
  <c r="D332" i="25"/>
  <c r="AK332" i="25" s="1"/>
  <c r="D333" i="25"/>
  <c r="AK333" i="25" s="1"/>
  <c r="D334" i="25"/>
  <c r="AK334" i="25" s="1"/>
  <c r="D335" i="25"/>
  <c r="AK335" i="25" s="1"/>
  <c r="D336" i="25"/>
  <c r="AK336" i="25" s="1"/>
  <c r="D337" i="25"/>
  <c r="AK337" i="25" s="1"/>
  <c r="D338" i="25"/>
  <c r="AK338" i="25" s="1"/>
  <c r="D339" i="25"/>
  <c r="AK339" i="25" s="1"/>
  <c r="D340" i="25"/>
  <c r="AK340" i="25" s="1"/>
  <c r="D341" i="25"/>
  <c r="AK341" i="25" s="1"/>
  <c r="D342" i="25"/>
  <c r="AK342" i="25" s="1"/>
  <c r="D343" i="25"/>
  <c r="AK343" i="25" s="1"/>
  <c r="D344" i="25"/>
  <c r="AK344" i="25" s="1"/>
  <c r="D345" i="25"/>
  <c r="AK345" i="25" s="1"/>
  <c r="D346" i="25"/>
  <c r="AK346" i="25" s="1"/>
  <c r="D347" i="25"/>
  <c r="AK347" i="25" s="1"/>
  <c r="D348" i="25"/>
  <c r="AK348" i="25" s="1"/>
  <c r="D349" i="25"/>
  <c r="AK349" i="25" s="1"/>
  <c r="D350" i="25"/>
  <c r="AK350" i="25" s="1"/>
  <c r="D351" i="25"/>
  <c r="AK351" i="25" s="1"/>
  <c r="D352" i="25"/>
  <c r="AK352" i="25" s="1"/>
  <c r="D353" i="25"/>
  <c r="AK353" i="25" s="1"/>
  <c r="D354" i="25"/>
  <c r="AK354" i="25" s="1"/>
  <c r="D355" i="25"/>
  <c r="AK355" i="25" s="1"/>
  <c r="D356" i="25"/>
  <c r="AK356" i="25" s="1"/>
  <c r="D357" i="25"/>
  <c r="AK357" i="25" s="1"/>
  <c r="D358" i="25"/>
  <c r="AK358" i="25" s="1"/>
  <c r="D359" i="25"/>
  <c r="AK359" i="25" s="1"/>
  <c r="D360" i="25"/>
  <c r="AK360" i="25" s="1"/>
  <c r="D361" i="25"/>
  <c r="AK361" i="25" s="1"/>
  <c r="D362" i="25"/>
  <c r="AK362" i="25" s="1"/>
  <c r="D363" i="25"/>
  <c r="AK363" i="25" s="1"/>
  <c r="D364" i="25"/>
  <c r="AK364" i="25" s="1"/>
  <c r="D365" i="25"/>
  <c r="AK365" i="25" s="1"/>
  <c r="D366" i="25"/>
  <c r="AK366" i="25" s="1"/>
  <c r="D367" i="25"/>
  <c r="AK367" i="25" s="1"/>
  <c r="D368" i="25"/>
  <c r="AK368" i="25" s="1"/>
  <c r="D369" i="25"/>
  <c r="AK369" i="25" s="1"/>
  <c r="D370" i="25"/>
  <c r="AK370" i="25" s="1"/>
  <c r="D371" i="25"/>
  <c r="AK371" i="25" s="1"/>
  <c r="D372" i="25"/>
  <c r="AK372" i="25" s="1"/>
  <c r="D373" i="25"/>
  <c r="AK373" i="25" s="1"/>
  <c r="D374" i="25"/>
  <c r="AK374" i="25" s="1"/>
  <c r="D375" i="25"/>
  <c r="AK375" i="25" s="1"/>
  <c r="D376" i="25"/>
  <c r="AK376" i="25" s="1"/>
  <c r="D377" i="25"/>
  <c r="AK377" i="25" s="1"/>
  <c r="D378" i="25"/>
  <c r="AK378" i="25" s="1"/>
  <c r="D379" i="25"/>
  <c r="AK379" i="25" s="1"/>
  <c r="D380" i="25"/>
  <c r="AK380" i="25" s="1"/>
  <c r="D381" i="25"/>
  <c r="AK381" i="25" s="1"/>
  <c r="D382" i="25"/>
  <c r="AK382" i="25" s="1"/>
  <c r="D383" i="25"/>
  <c r="AK383" i="25" s="1"/>
  <c r="D384" i="25"/>
  <c r="AK384" i="25" s="1"/>
  <c r="D385" i="25"/>
  <c r="AK385" i="25" s="1"/>
  <c r="D386" i="25"/>
  <c r="AK386" i="25" s="1"/>
  <c r="D387" i="25"/>
  <c r="AK387" i="25" s="1"/>
  <c r="D388" i="25"/>
  <c r="AK388" i="25" s="1"/>
  <c r="D389" i="25"/>
  <c r="AK389" i="25" s="1"/>
  <c r="D390" i="25"/>
  <c r="AK390" i="25" s="1"/>
  <c r="D391" i="25"/>
  <c r="AK391" i="25" s="1"/>
  <c r="D392" i="25"/>
  <c r="AK392" i="25" s="1"/>
  <c r="D393" i="25"/>
  <c r="AK393" i="25" s="1"/>
  <c r="D394" i="25"/>
  <c r="AK394" i="25" s="1"/>
  <c r="D395" i="25"/>
  <c r="AK395" i="25" s="1"/>
  <c r="D396" i="25"/>
  <c r="AK396" i="25" s="1"/>
  <c r="D397" i="25"/>
  <c r="AK397" i="25" s="1"/>
  <c r="D398" i="25"/>
  <c r="AK398" i="25" s="1"/>
  <c r="D399" i="25"/>
  <c r="AK399" i="25" s="1"/>
  <c r="D400" i="25"/>
  <c r="AK400" i="25" s="1"/>
  <c r="D401" i="25"/>
  <c r="AK401" i="25" s="1"/>
  <c r="D402" i="25"/>
  <c r="AK402" i="25" s="1"/>
  <c r="D403" i="25"/>
  <c r="AK403" i="25" s="1"/>
  <c r="D404" i="25"/>
  <c r="AK404" i="25" s="1"/>
  <c r="D405" i="25"/>
  <c r="AK405" i="25" s="1"/>
  <c r="D406" i="25"/>
  <c r="AK406" i="25" s="1"/>
  <c r="D407" i="25"/>
  <c r="AK407" i="25" s="1"/>
  <c r="D408" i="25"/>
  <c r="AK408" i="25" s="1"/>
  <c r="D409" i="25"/>
  <c r="AK409" i="25" s="1"/>
  <c r="D410" i="25"/>
  <c r="AK410" i="25" s="1"/>
  <c r="D411" i="25"/>
  <c r="AK411" i="25" s="1"/>
  <c r="D412" i="25"/>
  <c r="AK412" i="25" s="1"/>
  <c r="D413" i="25"/>
  <c r="AK413" i="25" s="1"/>
  <c r="D414" i="25"/>
  <c r="AK414" i="25" s="1"/>
  <c r="D415" i="25"/>
  <c r="AK415" i="25" s="1"/>
  <c r="D416" i="25"/>
  <c r="AK416" i="25" s="1"/>
  <c r="D417" i="25"/>
  <c r="AK417" i="25" s="1"/>
  <c r="D418" i="25"/>
  <c r="AK418" i="25" s="1"/>
  <c r="D419" i="25"/>
  <c r="AK419" i="25" s="1"/>
  <c r="D420" i="25"/>
  <c r="AK420" i="25" s="1"/>
  <c r="D421" i="25"/>
  <c r="AK421" i="25" s="1"/>
  <c r="D422" i="25"/>
  <c r="AK422" i="25" s="1"/>
  <c r="D423" i="25"/>
  <c r="AK423" i="25" s="1"/>
  <c r="D424" i="25"/>
  <c r="AK424" i="25" s="1"/>
  <c r="D425" i="25"/>
  <c r="AK425" i="25" s="1"/>
  <c r="D426" i="25"/>
  <c r="AK426" i="25" s="1"/>
  <c r="D427" i="25"/>
  <c r="AK427" i="25" s="1"/>
  <c r="D428" i="25"/>
  <c r="AK428" i="25" s="1"/>
  <c r="D429" i="25"/>
  <c r="AK429" i="25" s="1"/>
  <c r="D430" i="25"/>
  <c r="AK430" i="25" s="1"/>
  <c r="D431" i="25"/>
  <c r="AK431" i="25" s="1"/>
  <c r="D432" i="25"/>
  <c r="AK432" i="25" s="1"/>
  <c r="D433" i="25"/>
  <c r="AK433" i="25" s="1"/>
  <c r="D434" i="25"/>
  <c r="AK434" i="25" s="1"/>
  <c r="D435" i="25"/>
  <c r="AK435" i="25" s="1"/>
  <c r="D436" i="25"/>
  <c r="AK436" i="25" s="1"/>
  <c r="D437" i="25"/>
  <c r="AK437" i="25" s="1"/>
  <c r="D438" i="25"/>
  <c r="AK438" i="25" s="1"/>
  <c r="D439" i="25"/>
  <c r="AK439" i="25" s="1"/>
  <c r="D440" i="25"/>
  <c r="AK440" i="25" s="1"/>
  <c r="D441" i="25"/>
  <c r="AK441" i="25" s="1"/>
  <c r="D442" i="25"/>
  <c r="AK442" i="25" s="1"/>
  <c r="D443" i="25"/>
  <c r="AK443" i="25" s="1"/>
  <c r="D444" i="25"/>
  <c r="AK444" i="25" s="1"/>
  <c r="D445" i="25"/>
  <c r="AK445" i="25" s="1"/>
  <c r="D446" i="25"/>
  <c r="AK446" i="25" s="1"/>
  <c r="D447" i="25"/>
  <c r="AK447" i="25" s="1"/>
  <c r="D448" i="25"/>
  <c r="AK448" i="25" s="1"/>
  <c r="D449" i="25"/>
  <c r="AK449" i="25" s="1"/>
  <c r="D450" i="25"/>
  <c r="AK450" i="25" s="1"/>
  <c r="D451" i="25"/>
  <c r="AK451" i="25" s="1"/>
  <c r="D452" i="25"/>
  <c r="AK452" i="25" s="1"/>
  <c r="D453" i="25"/>
  <c r="AK453" i="25" s="1"/>
  <c r="D454" i="25"/>
  <c r="AK454" i="25" s="1"/>
  <c r="D455" i="25"/>
  <c r="AK455" i="25" s="1"/>
  <c r="D456" i="25"/>
  <c r="AK456" i="25" s="1"/>
  <c r="D457" i="25"/>
  <c r="AK457" i="25" s="1"/>
  <c r="D458" i="25"/>
  <c r="AK458" i="25" s="1"/>
  <c r="D459" i="25"/>
  <c r="AK459" i="25" s="1"/>
  <c r="D460" i="25"/>
  <c r="AK460" i="25" s="1"/>
  <c r="D461" i="25"/>
  <c r="AK461" i="25" s="1"/>
  <c r="D462" i="25"/>
  <c r="AK462" i="25" s="1"/>
  <c r="D463" i="25"/>
  <c r="AK463" i="25" s="1"/>
  <c r="D464" i="25"/>
  <c r="AK464" i="25" s="1"/>
  <c r="D465" i="25"/>
  <c r="AK465" i="25" s="1"/>
  <c r="D466" i="25"/>
  <c r="AK466" i="25" s="1"/>
  <c r="D467" i="25"/>
  <c r="AK467" i="25" s="1"/>
  <c r="D468" i="25"/>
  <c r="AK468" i="25" s="1"/>
  <c r="D469" i="25"/>
  <c r="AK469" i="25" s="1"/>
  <c r="D470" i="25"/>
  <c r="AK470" i="25" s="1"/>
  <c r="D471" i="25"/>
  <c r="AK471" i="25" s="1"/>
  <c r="D472" i="25"/>
  <c r="AK472" i="25" s="1"/>
  <c r="AJ76" i="19"/>
  <c r="AI76" i="25"/>
  <c r="AJ75" i="19"/>
  <c r="AI75" i="25"/>
  <c r="AK204" i="25" l="1"/>
  <c r="AJ204" i="25"/>
  <c r="AK75" i="25"/>
  <c r="AO75" i="19"/>
  <c r="AK76" i="25"/>
  <c r="AO76" i="19"/>
  <c r="AJ371" i="25"/>
  <c r="AJ347" i="25"/>
  <c r="AJ155" i="25"/>
  <c r="AJ323" i="25"/>
  <c r="AJ145" i="25"/>
  <c r="AJ348" i="25"/>
  <c r="AJ300" i="25"/>
  <c r="AJ143" i="25"/>
  <c r="AJ169" i="25"/>
  <c r="AJ157" i="25"/>
  <c r="AJ299" i="25"/>
  <c r="AJ133" i="25"/>
  <c r="AJ467" i="25"/>
  <c r="AJ275" i="25"/>
  <c r="AJ121" i="25"/>
  <c r="AJ444" i="25"/>
  <c r="AJ252" i="25"/>
  <c r="AJ119" i="25"/>
  <c r="AJ443" i="25"/>
  <c r="AJ251" i="25"/>
  <c r="AJ109" i="25"/>
  <c r="AJ419" i="25"/>
  <c r="AJ107" i="25"/>
  <c r="AJ396" i="25"/>
  <c r="AJ203" i="25"/>
  <c r="AJ85" i="25"/>
  <c r="AJ395" i="25"/>
  <c r="AJ179" i="25"/>
  <c r="AJ83" i="25"/>
  <c r="AJ187" i="25"/>
  <c r="AJ427" i="25"/>
  <c r="AJ379" i="25"/>
  <c r="AJ331" i="25"/>
  <c r="AJ283" i="25"/>
  <c r="AJ235" i="25"/>
  <c r="AJ468" i="25"/>
  <c r="AJ420" i="25"/>
  <c r="AJ372" i="25"/>
  <c r="AJ324" i="25"/>
  <c r="AJ276" i="25"/>
  <c r="AJ228" i="25"/>
  <c r="AJ180" i="25"/>
  <c r="AJ144" i="25"/>
  <c r="AJ108" i="25"/>
  <c r="AJ227" i="25"/>
  <c r="AJ463" i="25"/>
  <c r="AJ415" i="25"/>
  <c r="AJ367" i="25"/>
  <c r="AJ319" i="25"/>
  <c r="AJ271" i="25"/>
  <c r="AJ223" i="25"/>
  <c r="AJ175" i="25"/>
  <c r="AJ139" i="25"/>
  <c r="AJ103" i="25"/>
  <c r="AJ97" i="25"/>
  <c r="AJ456" i="25"/>
  <c r="AJ408" i="25"/>
  <c r="AJ360" i="25"/>
  <c r="AJ312" i="25"/>
  <c r="AJ264" i="25"/>
  <c r="AJ216" i="25"/>
  <c r="AJ455" i="25"/>
  <c r="AJ407" i="25"/>
  <c r="AJ359" i="25"/>
  <c r="AJ311" i="25"/>
  <c r="AJ263" i="25"/>
  <c r="AJ215" i="25"/>
  <c r="AJ168" i="25"/>
  <c r="AJ132" i="25"/>
  <c r="AJ96" i="25"/>
  <c r="AJ451" i="25"/>
  <c r="AJ403" i="25"/>
  <c r="AJ355" i="25"/>
  <c r="AJ307" i="25"/>
  <c r="AJ259" i="25"/>
  <c r="AJ211" i="25"/>
  <c r="AJ167" i="25"/>
  <c r="AJ131" i="25"/>
  <c r="AJ95" i="25"/>
  <c r="AJ91" i="25"/>
  <c r="AJ127" i="25"/>
  <c r="AJ439" i="25"/>
  <c r="AJ391" i="25"/>
  <c r="AJ343" i="25"/>
  <c r="AJ295" i="25"/>
  <c r="AJ247" i="25"/>
  <c r="AJ199" i="25"/>
  <c r="AJ156" i="25"/>
  <c r="AJ120" i="25"/>
  <c r="AJ84" i="25"/>
  <c r="AJ163" i="25"/>
  <c r="AJ432" i="25"/>
  <c r="AJ384" i="25"/>
  <c r="AJ336" i="25"/>
  <c r="AJ288" i="25"/>
  <c r="AJ240" i="25"/>
  <c r="AJ192" i="25"/>
  <c r="AJ431" i="25"/>
  <c r="AJ383" i="25"/>
  <c r="AJ335" i="25"/>
  <c r="AJ287" i="25"/>
  <c r="AJ239" i="25"/>
  <c r="AJ191" i="25"/>
  <c r="AJ151" i="25"/>
  <c r="AJ115" i="25"/>
  <c r="AJ79" i="25"/>
  <c r="AJ461" i="25"/>
  <c r="AJ449" i="25"/>
  <c r="AJ437" i="25"/>
  <c r="AJ425" i="25"/>
  <c r="AJ413" i="25"/>
  <c r="AJ401" i="25"/>
  <c r="AJ389" i="25"/>
  <c r="AJ377" i="25"/>
  <c r="AJ365" i="25"/>
  <c r="AJ353" i="25"/>
  <c r="AJ341" i="25"/>
  <c r="AJ329" i="25"/>
  <c r="AJ317" i="25"/>
  <c r="AJ305" i="25"/>
  <c r="AJ293" i="25"/>
  <c r="AJ281" i="25"/>
  <c r="AJ269" i="25"/>
  <c r="AJ257" i="25"/>
  <c r="AJ245" i="25"/>
  <c r="AJ233" i="25"/>
  <c r="AJ221" i="25"/>
  <c r="AJ209" i="25"/>
  <c r="AJ197" i="25"/>
  <c r="AJ185" i="25"/>
  <c r="AJ173" i="25"/>
  <c r="AJ161" i="25"/>
  <c r="AJ149" i="25"/>
  <c r="AJ137" i="25"/>
  <c r="AJ125" i="25"/>
  <c r="AJ113" i="25"/>
  <c r="AJ101" i="25"/>
  <c r="AJ89" i="25"/>
  <c r="AJ472" i="25"/>
  <c r="AJ460" i="25"/>
  <c r="AJ448" i="25"/>
  <c r="AJ436" i="25"/>
  <c r="AJ424" i="25"/>
  <c r="AJ412" i="25"/>
  <c r="AJ400" i="25"/>
  <c r="AJ388" i="25"/>
  <c r="AJ376" i="25"/>
  <c r="AJ364" i="25"/>
  <c r="AJ352" i="25"/>
  <c r="AJ340" i="25"/>
  <c r="AJ328" i="25"/>
  <c r="AJ316" i="25"/>
  <c r="AJ304" i="25"/>
  <c r="AJ292" i="25"/>
  <c r="AJ280" i="25"/>
  <c r="AJ268" i="25"/>
  <c r="AJ256" i="25"/>
  <c r="AJ244" i="25"/>
  <c r="AJ232" i="25"/>
  <c r="AJ220" i="25"/>
  <c r="AJ208" i="25"/>
  <c r="AJ196" i="25"/>
  <c r="AJ184" i="25"/>
  <c r="AJ172" i="25"/>
  <c r="AJ160" i="25"/>
  <c r="AJ148" i="25"/>
  <c r="AJ136" i="25"/>
  <c r="AJ124" i="25"/>
  <c r="AJ112" i="25"/>
  <c r="AJ100" i="25"/>
  <c r="AJ88" i="25"/>
  <c r="AJ471" i="25"/>
  <c r="AJ459" i="25"/>
  <c r="AJ447" i="25"/>
  <c r="AJ435" i="25"/>
  <c r="AJ423" i="25"/>
  <c r="AJ411" i="25"/>
  <c r="AJ399" i="25"/>
  <c r="AJ387" i="25"/>
  <c r="AJ375" i="25"/>
  <c r="AJ363" i="25"/>
  <c r="AJ351" i="25"/>
  <c r="AJ339" i="25"/>
  <c r="AJ327" i="25"/>
  <c r="AJ315" i="25"/>
  <c r="AJ303" i="25"/>
  <c r="AJ291" i="25"/>
  <c r="AJ279" i="25"/>
  <c r="AJ267" i="25"/>
  <c r="AJ255" i="25"/>
  <c r="AJ243" i="25"/>
  <c r="AJ231" i="25"/>
  <c r="AJ219" i="25"/>
  <c r="AJ207" i="25"/>
  <c r="AJ195" i="25"/>
  <c r="AJ183" i="25"/>
  <c r="AJ171" i="25"/>
  <c r="AJ159" i="25"/>
  <c r="AJ147" i="25"/>
  <c r="AJ135" i="25"/>
  <c r="AJ123" i="25"/>
  <c r="AJ111" i="25"/>
  <c r="AJ99" i="25"/>
  <c r="AJ87" i="25"/>
  <c r="AJ470" i="25"/>
  <c r="AJ458" i="25"/>
  <c r="AJ446" i="25"/>
  <c r="AJ434" i="25"/>
  <c r="AJ422" i="25"/>
  <c r="AJ410" i="25"/>
  <c r="AJ398" i="25"/>
  <c r="AJ386" i="25"/>
  <c r="AJ374" i="25"/>
  <c r="AJ362" i="25"/>
  <c r="AJ350" i="25"/>
  <c r="AJ338" i="25"/>
  <c r="AJ326" i="25"/>
  <c r="AJ314" i="25"/>
  <c r="AJ302" i="25"/>
  <c r="AJ290" i="25"/>
  <c r="AJ278" i="25"/>
  <c r="AJ266" i="25"/>
  <c r="AJ254" i="25"/>
  <c r="AJ242" i="25"/>
  <c r="AJ230" i="25"/>
  <c r="AJ218" i="25"/>
  <c r="AJ206" i="25"/>
  <c r="AJ194" i="25"/>
  <c r="AJ182" i="25"/>
  <c r="AJ170" i="25"/>
  <c r="AJ158" i="25"/>
  <c r="AJ146" i="25"/>
  <c r="AJ134" i="25"/>
  <c r="AJ122" i="25"/>
  <c r="AJ110" i="25"/>
  <c r="AJ98" i="25"/>
  <c r="AJ86" i="25"/>
  <c r="AJ469" i="25"/>
  <c r="AJ457" i="25"/>
  <c r="AJ445" i="25"/>
  <c r="AJ433" i="25"/>
  <c r="AJ421" i="25"/>
  <c r="AJ409" i="25"/>
  <c r="AJ397" i="25"/>
  <c r="AJ385" i="25"/>
  <c r="AJ373" i="25"/>
  <c r="AJ361" i="25"/>
  <c r="AJ349" i="25"/>
  <c r="AJ337" i="25"/>
  <c r="AJ325" i="25"/>
  <c r="AJ313" i="25"/>
  <c r="AJ301" i="25"/>
  <c r="AJ289" i="25"/>
  <c r="AJ277" i="25"/>
  <c r="AJ265" i="25"/>
  <c r="AJ253" i="25"/>
  <c r="AJ241" i="25"/>
  <c r="AJ229" i="25"/>
  <c r="AJ217" i="25"/>
  <c r="AJ205" i="25"/>
  <c r="AJ193" i="25"/>
  <c r="AJ181" i="25"/>
  <c r="AJ466" i="25"/>
  <c r="AJ454" i="25"/>
  <c r="AJ442" i="25"/>
  <c r="AJ430" i="25"/>
  <c r="AJ418" i="25"/>
  <c r="AJ406" i="25"/>
  <c r="AJ394" i="25"/>
  <c r="AJ382" i="25"/>
  <c r="AJ370" i="25"/>
  <c r="AJ358" i="25"/>
  <c r="AJ346" i="25"/>
  <c r="AJ334" i="25"/>
  <c r="AJ322" i="25"/>
  <c r="AJ310" i="25"/>
  <c r="AJ298" i="25"/>
  <c r="AJ286" i="25"/>
  <c r="AJ274" i="25"/>
  <c r="AJ262" i="25"/>
  <c r="AJ250" i="25"/>
  <c r="AJ238" i="25"/>
  <c r="AJ226" i="25"/>
  <c r="AJ214" i="25"/>
  <c r="AJ202" i="25"/>
  <c r="AJ190" i="25"/>
  <c r="AJ178" i="25"/>
  <c r="AJ166" i="25"/>
  <c r="AJ154" i="25"/>
  <c r="AJ142" i="25"/>
  <c r="AJ130" i="25"/>
  <c r="AJ118" i="25"/>
  <c r="AJ106" i="25"/>
  <c r="AJ94" i="25"/>
  <c r="AJ82" i="25"/>
  <c r="AJ78" i="25"/>
  <c r="AK78" i="25"/>
  <c r="AJ465" i="25"/>
  <c r="AJ453" i="25"/>
  <c r="AJ441" i="25"/>
  <c r="AJ429" i="25"/>
  <c r="AJ417" i="25"/>
  <c r="AJ405" i="25"/>
  <c r="AJ393" i="25"/>
  <c r="AJ381" i="25"/>
  <c r="AJ369" i="25"/>
  <c r="AJ357" i="25"/>
  <c r="AJ345" i="25"/>
  <c r="AJ333" i="25"/>
  <c r="AJ321" i="25"/>
  <c r="AJ309" i="25"/>
  <c r="AJ297" i="25"/>
  <c r="AJ285" i="25"/>
  <c r="AJ273" i="25"/>
  <c r="AJ261" i="25"/>
  <c r="AJ249" i="25"/>
  <c r="AJ237" i="25"/>
  <c r="AJ225" i="25"/>
  <c r="AJ213" i="25"/>
  <c r="AJ201" i="25"/>
  <c r="AJ189" i="25"/>
  <c r="AJ177" i="25"/>
  <c r="AJ165" i="25"/>
  <c r="AJ153" i="25"/>
  <c r="AJ141" i="25"/>
  <c r="AJ129" i="25"/>
  <c r="AJ117" i="25"/>
  <c r="AJ105" i="25"/>
  <c r="AJ93" i="25"/>
  <c r="AJ81" i="25"/>
  <c r="AJ77" i="25"/>
  <c r="AK77" i="25"/>
  <c r="AJ464" i="25"/>
  <c r="AJ452" i="25"/>
  <c r="AJ440" i="25"/>
  <c r="AJ428" i="25"/>
  <c r="AJ416" i="25"/>
  <c r="AJ404" i="25"/>
  <c r="AJ392" i="25"/>
  <c r="AJ380" i="25"/>
  <c r="AJ368" i="25"/>
  <c r="AJ356" i="25"/>
  <c r="AJ344" i="25"/>
  <c r="AJ332" i="25"/>
  <c r="AJ320" i="25"/>
  <c r="AJ308" i="25"/>
  <c r="AJ296" i="25"/>
  <c r="AJ284" i="25"/>
  <c r="AJ272" i="25"/>
  <c r="AJ260" i="25"/>
  <c r="AJ248" i="25"/>
  <c r="AJ236" i="25"/>
  <c r="AJ224" i="25"/>
  <c r="AJ212" i="25"/>
  <c r="AJ200" i="25"/>
  <c r="AJ188" i="25"/>
  <c r="AJ176" i="25"/>
  <c r="AJ164" i="25"/>
  <c r="AJ152" i="25"/>
  <c r="AJ140" i="25"/>
  <c r="AJ128" i="25"/>
  <c r="AJ116" i="25"/>
  <c r="AJ104" i="25"/>
  <c r="AJ92" i="25"/>
  <c r="AJ80" i="25"/>
  <c r="AJ76" i="25"/>
  <c r="AJ75" i="25"/>
  <c r="AJ462" i="25"/>
  <c r="AJ450" i="25"/>
  <c r="AJ438" i="25"/>
  <c r="AJ426" i="25"/>
  <c r="AJ414" i="25"/>
  <c r="AJ402" i="25"/>
  <c r="AJ390" i="25"/>
  <c r="AJ378" i="25"/>
  <c r="AJ366" i="25"/>
  <c r="AJ354" i="25"/>
  <c r="AJ342" i="25"/>
  <c r="AJ330" i="25"/>
  <c r="AJ318" i="25"/>
  <c r="AJ306" i="25"/>
  <c r="AJ294" i="25"/>
  <c r="AJ282" i="25"/>
  <c r="AJ270" i="25"/>
  <c r="AJ258" i="25"/>
  <c r="AJ246" i="25"/>
  <c r="AJ234" i="25"/>
  <c r="AJ222" i="25"/>
  <c r="AJ210" i="25"/>
  <c r="AJ198" i="25"/>
  <c r="AJ186" i="25"/>
  <c r="AJ174" i="25"/>
  <c r="AJ162" i="25"/>
  <c r="AJ150" i="25"/>
  <c r="AJ138" i="25"/>
  <c r="AJ126" i="25"/>
  <c r="AJ114" i="25"/>
  <c r="AJ102" i="25"/>
  <c r="AJ90" i="25"/>
  <c r="AJ9" i="19" l="1"/>
  <c r="T73" i="19" l="1"/>
  <c r="T72" i="19" l="1"/>
  <c r="Q10" i="19" s="1"/>
  <c r="N74" i="19"/>
  <c r="N75" i="19"/>
  <c r="N76" i="19"/>
  <c r="N20" i="39" l="1"/>
  <c r="O20" i="39" s="1"/>
  <c r="N16" i="39"/>
  <c r="N19" i="39"/>
  <c r="N21" i="39"/>
  <c r="O21" i="39" s="1"/>
  <c r="N15" i="39"/>
  <c r="AK78" i="19"/>
  <c r="AL78" i="19"/>
  <c r="AM78" i="19"/>
  <c r="AN78" i="19"/>
  <c r="AP78" i="19"/>
  <c r="AQ78" i="19"/>
  <c r="AR78" i="19"/>
  <c r="AS78" i="19"/>
  <c r="AW78" i="19"/>
  <c r="AX78" i="19"/>
  <c r="BD78" i="19"/>
  <c r="BE78" i="19"/>
  <c r="BI78" i="19"/>
  <c r="BN78" i="19"/>
  <c r="AK79" i="19"/>
  <c r="AL79" i="19"/>
  <c r="AM79" i="19"/>
  <c r="AN79" i="19"/>
  <c r="AP79" i="19"/>
  <c r="AQ79" i="19"/>
  <c r="AR79" i="19"/>
  <c r="AS79" i="19"/>
  <c r="AW79" i="19"/>
  <c r="AX79" i="19"/>
  <c r="AY79" i="19"/>
  <c r="BD79" i="19"/>
  <c r="BE79" i="19"/>
  <c r="BF79" i="19"/>
  <c r="BG79" i="19"/>
  <c r="BH79" i="19"/>
  <c r="BI79" i="19"/>
  <c r="BM79" i="19"/>
  <c r="BN79" i="19"/>
  <c r="BO79" i="19"/>
  <c r="AK80" i="19"/>
  <c r="AL80" i="19"/>
  <c r="AM80" i="19"/>
  <c r="AN80" i="19"/>
  <c r="AP80" i="19"/>
  <c r="AQ80" i="19"/>
  <c r="AR80" i="19"/>
  <c r="AS80" i="19"/>
  <c r="AW80" i="19"/>
  <c r="AX80" i="19"/>
  <c r="AY80" i="19"/>
  <c r="BD80" i="19"/>
  <c r="BE80" i="19"/>
  <c r="BF80" i="19"/>
  <c r="BG80" i="19"/>
  <c r="BH80" i="19"/>
  <c r="BI80" i="19"/>
  <c r="BM80" i="19"/>
  <c r="BN80" i="19"/>
  <c r="BO80" i="19"/>
  <c r="AK81" i="19"/>
  <c r="AL81" i="19"/>
  <c r="AM81" i="19"/>
  <c r="AN81" i="19"/>
  <c r="AP81" i="19"/>
  <c r="AQ81" i="19"/>
  <c r="AR81" i="19"/>
  <c r="AS81" i="19"/>
  <c r="AW81" i="19"/>
  <c r="AX81" i="19"/>
  <c r="AY81" i="19"/>
  <c r="BD81" i="19"/>
  <c r="BE81" i="19"/>
  <c r="BF81" i="19"/>
  <c r="BG81" i="19"/>
  <c r="BH81" i="19"/>
  <c r="BI81" i="19"/>
  <c r="BM81" i="19"/>
  <c r="BN81" i="19"/>
  <c r="BO81" i="19"/>
  <c r="AK82" i="19"/>
  <c r="AL82" i="19"/>
  <c r="AM82" i="19"/>
  <c r="AN82" i="19"/>
  <c r="AP82" i="19"/>
  <c r="AQ82" i="19"/>
  <c r="AR82" i="19"/>
  <c r="AS82" i="19"/>
  <c r="AW82" i="19"/>
  <c r="AX82" i="19"/>
  <c r="AY82" i="19"/>
  <c r="BD82" i="19"/>
  <c r="BE82" i="19"/>
  <c r="BF82" i="19"/>
  <c r="BG82" i="19"/>
  <c r="BH82" i="19"/>
  <c r="BI82" i="19"/>
  <c r="BM82" i="19"/>
  <c r="BN82" i="19"/>
  <c r="BO82" i="19"/>
  <c r="AK83" i="19"/>
  <c r="AL83" i="19"/>
  <c r="AM83" i="19"/>
  <c r="AN83" i="19"/>
  <c r="AP83" i="19"/>
  <c r="AQ83" i="19"/>
  <c r="AR83" i="19"/>
  <c r="AS83" i="19"/>
  <c r="AW83" i="19"/>
  <c r="AX83" i="19"/>
  <c r="AY83" i="19"/>
  <c r="BD83" i="19"/>
  <c r="BE83" i="19"/>
  <c r="BF83" i="19"/>
  <c r="BG83" i="19"/>
  <c r="BH83" i="19"/>
  <c r="BI83" i="19"/>
  <c r="BM83" i="19"/>
  <c r="BN83" i="19"/>
  <c r="BO83" i="19"/>
  <c r="AK84" i="19"/>
  <c r="AL84" i="19"/>
  <c r="AM84" i="19"/>
  <c r="AN84" i="19"/>
  <c r="AP84" i="19"/>
  <c r="AQ84" i="19"/>
  <c r="AR84" i="19"/>
  <c r="AS84" i="19"/>
  <c r="AW84" i="19"/>
  <c r="AX84" i="19"/>
  <c r="AY84" i="19"/>
  <c r="BD84" i="19"/>
  <c r="BE84" i="19"/>
  <c r="BF84" i="19"/>
  <c r="BG84" i="19"/>
  <c r="BH84" i="19"/>
  <c r="BI84" i="19"/>
  <c r="BM84" i="19"/>
  <c r="BN84" i="19"/>
  <c r="BO84" i="19"/>
  <c r="AK85" i="19"/>
  <c r="AL85" i="19"/>
  <c r="AM85" i="19"/>
  <c r="AN85" i="19"/>
  <c r="AP85" i="19"/>
  <c r="AQ85" i="19"/>
  <c r="AR85" i="19"/>
  <c r="AS85" i="19"/>
  <c r="AW85" i="19"/>
  <c r="AX85" i="19"/>
  <c r="AY85" i="19"/>
  <c r="BD85" i="19"/>
  <c r="BE85" i="19"/>
  <c r="BF85" i="19"/>
  <c r="BG85" i="19"/>
  <c r="BH85" i="19"/>
  <c r="BI85" i="19"/>
  <c r="BM85" i="19"/>
  <c r="BN85" i="19"/>
  <c r="BO85" i="19"/>
  <c r="AK86" i="19"/>
  <c r="AL86" i="19"/>
  <c r="AM86" i="19"/>
  <c r="AN86" i="19"/>
  <c r="AP86" i="19"/>
  <c r="AQ86" i="19"/>
  <c r="AR86" i="19"/>
  <c r="AS86" i="19"/>
  <c r="AW86" i="19"/>
  <c r="AX86" i="19"/>
  <c r="AY86" i="19"/>
  <c r="BD86" i="19"/>
  <c r="BE86" i="19"/>
  <c r="BF86" i="19"/>
  <c r="BG86" i="19"/>
  <c r="BH86" i="19"/>
  <c r="BI86" i="19"/>
  <c r="BM86" i="19"/>
  <c r="BN86" i="19"/>
  <c r="BO86" i="19"/>
  <c r="AK87" i="19"/>
  <c r="AL87" i="19"/>
  <c r="AM87" i="19"/>
  <c r="AN87" i="19"/>
  <c r="AP87" i="19"/>
  <c r="AQ87" i="19"/>
  <c r="AR87" i="19"/>
  <c r="AS87" i="19"/>
  <c r="AW87" i="19"/>
  <c r="AX87" i="19"/>
  <c r="AY87" i="19"/>
  <c r="BD87" i="19"/>
  <c r="BE87" i="19"/>
  <c r="BF87" i="19"/>
  <c r="BG87" i="19"/>
  <c r="BH87" i="19"/>
  <c r="BI87" i="19"/>
  <c r="BM87" i="19"/>
  <c r="BN87" i="19"/>
  <c r="BO87" i="19"/>
  <c r="AK88" i="19"/>
  <c r="AL88" i="19"/>
  <c r="AM88" i="19"/>
  <c r="AN88" i="19"/>
  <c r="AP88" i="19"/>
  <c r="AQ88" i="19"/>
  <c r="AR88" i="19"/>
  <c r="AS88" i="19"/>
  <c r="AW88" i="19"/>
  <c r="AX88" i="19"/>
  <c r="AY88" i="19"/>
  <c r="BD88" i="19"/>
  <c r="BE88" i="19"/>
  <c r="BF88" i="19"/>
  <c r="BG88" i="19"/>
  <c r="BH88" i="19"/>
  <c r="BI88" i="19"/>
  <c r="BM88" i="19"/>
  <c r="BN88" i="19"/>
  <c r="BO88" i="19"/>
  <c r="AK89" i="19"/>
  <c r="AL89" i="19"/>
  <c r="AM89" i="19"/>
  <c r="AN89" i="19"/>
  <c r="AP89" i="19"/>
  <c r="AQ89" i="19"/>
  <c r="AR89" i="19"/>
  <c r="AS89" i="19"/>
  <c r="AW89" i="19"/>
  <c r="AX89" i="19"/>
  <c r="AY89" i="19"/>
  <c r="BD89" i="19"/>
  <c r="BE89" i="19"/>
  <c r="BF89" i="19"/>
  <c r="BG89" i="19"/>
  <c r="BH89" i="19"/>
  <c r="BI89" i="19"/>
  <c r="BM89" i="19"/>
  <c r="BN89" i="19"/>
  <c r="BO89" i="19"/>
  <c r="AK90" i="19"/>
  <c r="AL90" i="19"/>
  <c r="AM90" i="19"/>
  <c r="AN90" i="19"/>
  <c r="AP90" i="19"/>
  <c r="AQ90" i="19"/>
  <c r="AR90" i="19"/>
  <c r="AS90" i="19"/>
  <c r="AW90" i="19"/>
  <c r="AX90" i="19"/>
  <c r="AY90" i="19"/>
  <c r="BD90" i="19"/>
  <c r="BE90" i="19"/>
  <c r="BF90" i="19"/>
  <c r="BG90" i="19"/>
  <c r="BH90" i="19"/>
  <c r="BI90" i="19"/>
  <c r="BM90" i="19"/>
  <c r="BN90" i="19"/>
  <c r="BO90" i="19"/>
  <c r="AK91" i="19"/>
  <c r="AL91" i="19"/>
  <c r="AM91" i="19"/>
  <c r="AN91" i="19"/>
  <c r="AP91" i="19"/>
  <c r="AQ91" i="19"/>
  <c r="AR91" i="19"/>
  <c r="AS91" i="19"/>
  <c r="AW91" i="19"/>
  <c r="AX91" i="19"/>
  <c r="AY91" i="19"/>
  <c r="BD91" i="19"/>
  <c r="BE91" i="19"/>
  <c r="BF91" i="19"/>
  <c r="BG91" i="19"/>
  <c r="BH91" i="19"/>
  <c r="BI91" i="19"/>
  <c r="BM91" i="19"/>
  <c r="BN91" i="19"/>
  <c r="BO91" i="19"/>
  <c r="AK92" i="19"/>
  <c r="AL92" i="19"/>
  <c r="AM92" i="19"/>
  <c r="AN92" i="19"/>
  <c r="AP92" i="19"/>
  <c r="AQ92" i="19"/>
  <c r="AR92" i="19"/>
  <c r="AS92" i="19"/>
  <c r="AW92" i="19"/>
  <c r="AX92" i="19"/>
  <c r="AY92" i="19"/>
  <c r="BD92" i="19"/>
  <c r="BE92" i="19"/>
  <c r="BF92" i="19"/>
  <c r="BG92" i="19"/>
  <c r="BH92" i="19"/>
  <c r="BI92" i="19"/>
  <c r="BM92" i="19"/>
  <c r="BN92" i="19"/>
  <c r="BO92" i="19"/>
  <c r="AK93" i="19"/>
  <c r="AL93" i="19"/>
  <c r="AM93" i="19"/>
  <c r="AN93" i="19"/>
  <c r="AP93" i="19"/>
  <c r="AQ93" i="19"/>
  <c r="AR93" i="19"/>
  <c r="AS93" i="19"/>
  <c r="AW93" i="19"/>
  <c r="AX93" i="19"/>
  <c r="AY93" i="19"/>
  <c r="BD93" i="19"/>
  <c r="BE93" i="19"/>
  <c r="BF93" i="19"/>
  <c r="BG93" i="19"/>
  <c r="BH93" i="19"/>
  <c r="BI93" i="19"/>
  <c r="BM93" i="19"/>
  <c r="BN93" i="19"/>
  <c r="BO93" i="19"/>
  <c r="AK94" i="19"/>
  <c r="AL94" i="19"/>
  <c r="AM94" i="19"/>
  <c r="AN94" i="19"/>
  <c r="AP94" i="19"/>
  <c r="AQ94" i="19"/>
  <c r="AR94" i="19"/>
  <c r="AS94" i="19"/>
  <c r="AW94" i="19"/>
  <c r="AX94" i="19"/>
  <c r="AY94" i="19"/>
  <c r="BD94" i="19"/>
  <c r="BE94" i="19"/>
  <c r="BF94" i="19"/>
  <c r="BG94" i="19"/>
  <c r="BH94" i="19"/>
  <c r="BI94" i="19"/>
  <c r="BM94" i="19"/>
  <c r="BN94" i="19"/>
  <c r="BO94" i="19"/>
  <c r="AK95" i="19"/>
  <c r="AL95" i="19"/>
  <c r="AM95" i="19"/>
  <c r="AN95" i="19"/>
  <c r="AP95" i="19"/>
  <c r="AQ95" i="19"/>
  <c r="AR95" i="19"/>
  <c r="AS95" i="19"/>
  <c r="AW95" i="19"/>
  <c r="AX95" i="19"/>
  <c r="AY95" i="19"/>
  <c r="BD95" i="19"/>
  <c r="BE95" i="19"/>
  <c r="BF95" i="19"/>
  <c r="BG95" i="19"/>
  <c r="BH95" i="19"/>
  <c r="BI95" i="19"/>
  <c r="BM95" i="19"/>
  <c r="BN95" i="19"/>
  <c r="BO95" i="19"/>
  <c r="AK96" i="19"/>
  <c r="AL96" i="19"/>
  <c r="AM96" i="19"/>
  <c r="AN96" i="19"/>
  <c r="AP96" i="19"/>
  <c r="AQ96" i="19"/>
  <c r="AR96" i="19"/>
  <c r="AS96" i="19"/>
  <c r="AW96" i="19"/>
  <c r="AX96" i="19"/>
  <c r="AY96" i="19"/>
  <c r="BD96" i="19"/>
  <c r="BE96" i="19"/>
  <c r="BF96" i="19"/>
  <c r="BG96" i="19"/>
  <c r="BH96" i="19"/>
  <c r="BI96" i="19"/>
  <c r="BM96" i="19"/>
  <c r="BN96" i="19"/>
  <c r="BO96" i="19"/>
  <c r="AK97" i="19"/>
  <c r="AL97" i="19"/>
  <c r="AM97" i="19"/>
  <c r="AN97" i="19"/>
  <c r="AP97" i="19"/>
  <c r="AQ97" i="19"/>
  <c r="AR97" i="19"/>
  <c r="AS97" i="19"/>
  <c r="AW97" i="19"/>
  <c r="AX97" i="19"/>
  <c r="AY97" i="19"/>
  <c r="BD97" i="19"/>
  <c r="BE97" i="19"/>
  <c r="BF97" i="19"/>
  <c r="BG97" i="19"/>
  <c r="BH97" i="19"/>
  <c r="BI97" i="19"/>
  <c r="BM97" i="19"/>
  <c r="BN97" i="19"/>
  <c r="BO97" i="19"/>
  <c r="AK98" i="19"/>
  <c r="AL98" i="19"/>
  <c r="AM98" i="19"/>
  <c r="AN98" i="19"/>
  <c r="AP98" i="19"/>
  <c r="AQ98" i="19"/>
  <c r="AR98" i="19"/>
  <c r="AS98" i="19"/>
  <c r="AW98" i="19"/>
  <c r="AX98" i="19"/>
  <c r="AY98" i="19"/>
  <c r="BD98" i="19"/>
  <c r="BE98" i="19"/>
  <c r="BF98" i="19"/>
  <c r="BG98" i="19"/>
  <c r="BH98" i="19"/>
  <c r="BI98" i="19"/>
  <c r="BM98" i="19"/>
  <c r="BN98" i="19"/>
  <c r="BO98" i="19"/>
  <c r="AK99" i="19"/>
  <c r="AL99" i="19"/>
  <c r="AM99" i="19"/>
  <c r="AN99" i="19"/>
  <c r="AP99" i="19"/>
  <c r="AQ99" i="19"/>
  <c r="AR99" i="19"/>
  <c r="AS99" i="19"/>
  <c r="AW99" i="19"/>
  <c r="AX99" i="19"/>
  <c r="AY99" i="19"/>
  <c r="BD99" i="19"/>
  <c r="BE99" i="19"/>
  <c r="BF99" i="19"/>
  <c r="BG99" i="19"/>
  <c r="BH99" i="19"/>
  <c r="BI99" i="19"/>
  <c r="BM99" i="19"/>
  <c r="BN99" i="19"/>
  <c r="BO99" i="19"/>
  <c r="AK100" i="19"/>
  <c r="AL100" i="19"/>
  <c r="AM100" i="19"/>
  <c r="AN100" i="19"/>
  <c r="AP100" i="19"/>
  <c r="AQ100" i="19"/>
  <c r="AR100" i="19"/>
  <c r="AS100" i="19"/>
  <c r="AW100" i="19"/>
  <c r="AX100" i="19"/>
  <c r="AY100" i="19"/>
  <c r="BD100" i="19"/>
  <c r="BE100" i="19"/>
  <c r="BF100" i="19"/>
  <c r="BG100" i="19"/>
  <c r="BH100" i="19"/>
  <c r="BI100" i="19"/>
  <c r="BM100" i="19"/>
  <c r="BN100" i="19"/>
  <c r="BO100" i="19"/>
  <c r="AK101" i="19"/>
  <c r="AL101" i="19"/>
  <c r="AM101" i="19"/>
  <c r="AN101" i="19"/>
  <c r="AP101" i="19"/>
  <c r="AQ101" i="19"/>
  <c r="AR101" i="19"/>
  <c r="AS101" i="19"/>
  <c r="AW101" i="19"/>
  <c r="AX101" i="19"/>
  <c r="AY101" i="19"/>
  <c r="BD101" i="19"/>
  <c r="BE101" i="19"/>
  <c r="BF101" i="19"/>
  <c r="BG101" i="19"/>
  <c r="BH101" i="19"/>
  <c r="BI101" i="19"/>
  <c r="BM101" i="19"/>
  <c r="BN101" i="19"/>
  <c r="BO101" i="19"/>
  <c r="AK102" i="19"/>
  <c r="AL102" i="19"/>
  <c r="AM102" i="19"/>
  <c r="AN102" i="19"/>
  <c r="AP102" i="19"/>
  <c r="AQ102" i="19"/>
  <c r="AR102" i="19"/>
  <c r="AS102" i="19"/>
  <c r="AW102" i="19"/>
  <c r="AX102" i="19"/>
  <c r="AY102" i="19"/>
  <c r="BD102" i="19"/>
  <c r="BE102" i="19"/>
  <c r="BF102" i="19"/>
  <c r="BG102" i="19"/>
  <c r="BH102" i="19"/>
  <c r="BI102" i="19"/>
  <c r="BM102" i="19"/>
  <c r="BN102" i="19"/>
  <c r="BO102" i="19"/>
  <c r="AK103" i="19"/>
  <c r="AL103" i="19"/>
  <c r="AM103" i="19"/>
  <c r="AN103" i="19"/>
  <c r="AP103" i="19"/>
  <c r="AQ103" i="19"/>
  <c r="AR103" i="19"/>
  <c r="AS103" i="19"/>
  <c r="AW103" i="19"/>
  <c r="AX103" i="19"/>
  <c r="AY103" i="19"/>
  <c r="BD103" i="19"/>
  <c r="BE103" i="19"/>
  <c r="BF103" i="19"/>
  <c r="BG103" i="19"/>
  <c r="BH103" i="19"/>
  <c r="BI103" i="19"/>
  <c r="BM103" i="19"/>
  <c r="BN103" i="19"/>
  <c r="BO103" i="19"/>
  <c r="AK104" i="19"/>
  <c r="AL104" i="19"/>
  <c r="AM104" i="19"/>
  <c r="AN104" i="19"/>
  <c r="AP104" i="19"/>
  <c r="AQ104" i="19"/>
  <c r="AR104" i="19"/>
  <c r="AS104" i="19"/>
  <c r="AW104" i="19"/>
  <c r="AX104" i="19"/>
  <c r="AY104" i="19"/>
  <c r="BD104" i="19"/>
  <c r="BE104" i="19"/>
  <c r="BF104" i="19"/>
  <c r="BG104" i="19"/>
  <c r="BH104" i="19"/>
  <c r="BI104" i="19"/>
  <c r="BM104" i="19"/>
  <c r="BN104" i="19"/>
  <c r="BO104" i="19"/>
  <c r="AK105" i="19"/>
  <c r="AL105" i="19"/>
  <c r="AM105" i="19"/>
  <c r="AN105" i="19"/>
  <c r="AP105" i="19"/>
  <c r="AQ105" i="19"/>
  <c r="AR105" i="19"/>
  <c r="AS105" i="19"/>
  <c r="AW105" i="19"/>
  <c r="AX105" i="19"/>
  <c r="AY105" i="19"/>
  <c r="BD105" i="19"/>
  <c r="BE105" i="19"/>
  <c r="BF105" i="19"/>
  <c r="BG105" i="19"/>
  <c r="BH105" i="19"/>
  <c r="BI105" i="19"/>
  <c r="BM105" i="19"/>
  <c r="BN105" i="19"/>
  <c r="BO105" i="19"/>
  <c r="AK106" i="19"/>
  <c r="AL106" i="19"/>
  <c r="AM106" i="19"/>
  <c r="AN106" i="19"/>
  <c r="AP106" i="19"/>
  <c r="AQ106" i="19"/>
  <c r="AR106" i="19"/>
  <c r="AS106" i="19"/>
  <c r="AW106" i="19"/>
  <c r="AX106" i="19"/>
  <c r="AY106" i="19"/>
  <c r="BD106" i="19"/>
  <c r="BE106" i="19"/>
  <c r="BF106" i="19"/>
  <c r="BG106" i="19"/>
  <c r="BH106" i="19"/>
  <c r="BI106" i="19"/>
  <c r="BM106" i="19"/>
  <c r="BN106" i="19"/>
  <c r="BO106" i="19"/>
  <c r="AK107" i="19"/>
  <c r="AL107" i="19"/>
  <c r="AM107" i="19"/>
  <c r="AN107" i="19"/>
  <c r="AP107" i="19"/>
  <c r="AQ107" i="19"/>
  <c r="AR107" i="19"/>
  <c r="AS107" i="19"/>
  <c r="AW107" i="19"/>
  <c r="AX107" i="19"/>
  <c r="AY107" i="19"/>
  <c r="BD107" i="19"/>
  <c r="BE107" i="19"/>
  <c r="BF107" i="19"/>
  <c r="BG107" i="19"/>
  <c r="BH107" i="19"/>
  <c r="BI107" i="19"/>
  <c r="BM107" i="19"/>
  <c r="BN107" i="19"/>
  <c r="BO107" i="19"/>
  <c r="AK108" i="19"/>
  <c r="AL108" i="19"/>
  <c r="AM108" i="19"/>
  <c r="AN108" i="19"/>
  <c r="AP108" i="19"/>
  <c r="AQ108" i="19"/>
  <c r="AR108" i="19"/>
  <c r="AS108" i="19"/>
  <c r="AW108" i="19"/>
  <c r="AX108" i="19"/>
  <c r="AY108" i="19"/>
  <c r="BD108" i="19"/>
  <c r="BE108" i="19"/>
  <c r="BF108" i="19"/>
  <c r="BG108" i="19"/>
  <c r="BH108" i="19"/>
  <c r="BI108" i="19"/>
  <c r="BM108" i="19"/>
  <c r="BN108" i="19"/>
  <c r="BO108" i="19"/>
  <c r="AK109" i="19"/>
  <c r="AL109" i="19"/>
  <c r="AM109" i="19"/>
  <c r="AN109" i="19"/>
  <c r="AP109" i="19"/>
  <c r="AQ109" i="19"/>
  <c r="AR109" i="19"/>
  <c r="AS109" i="19"/>
  <c r="AW109" i="19"/>
  <c r="AX109" i="19"/>
  <c r="AY109" i="19"/>
  <c r="BD109" i="19"/>
  <c r="BE109" i="19"/>
  <c r="BF109" i="19"/>
  <c r="BG109" i="19"/>
  <c r="BH109" i="19"/>
  <c r="BI109" i="19"/>
  <c r="BM109" i="19"/>
  <c r="BN109" i="19"/>
  <c r="BO109" i="19"/>
  <c r="AK110" i="19"/>
  <c r="AL110" i="19"/>
  <c r="AM110" i="19"/>
  <c r="AN110" i="19"/>
  <c r="AP110" i="19"/>
  <c r="AQ110" i="19"/>
  <c r="AR110" i="19"/>
  <c r="AS110" i="19"/>
  <c r="AW110" i="19"/>
  <c r="AX110" i="19"/>
  <c r="AY110" i="19"/>
  <c r="BD110" i="19"/>
  <c r="BE110" i="19"/>
  <c r="BF110" i="19"/>
  <c r="BG110" i="19"/>
  <c r="BH110" i="19"/>
  <c r="BI110" i="19"/>
  <c r="BM110" i="19"/>
  <c r="BN110" i="19"/>
  <c r="BO110" i="19"/>
  <c r="AK111" i="19"/>
  <c r="AL111" i="19"/>
  <c r="AM111" i="19"/>
  <c r="AN111" i="19"/>
  <c r="AP111" i="19"/>
  <c r="AQ111" i="19"/>
  <c r="AR111" i="19"/>
  <c r="AS111" i="19"/>
  <c r="AW111" i="19"/>
  <c r="AX111" i="19"/>
  <c r="AY111" i="19"/>
  <c r="BD111" i="19"/>
  <c r="BE111" i="19"/>
  <c r="BF111" i="19"/>
  <c r="BG111" i="19"/>
  <c r="BH111" i="19"/>
  <c r="BI111" i="19"/>
  <c r="BM111" i="19"/>
  <c r="BN111" i="19"/>
  <c r="BO111" i="19"/>
  <c r="AK112" i="19"/>
  <c r="AL112" i="19"/>
  <c r="AM112" i="19"/>
  <c r="AN112" i="19"/>
  <c r="AP112" i="19"/>
  <c r="AQ112" i="19"/>
  <c r="AR112" i="19"/>
  <c r="AS112" i="19"/>
  <c r="AW112" i="19"/>
  <c r="AX112" i="19"/>
  <c r="AY112" i="19"/>
  <c r="BD112" i="19"/>
  <c r="BE112" i="19"/>
  <c r="BF112" i="19"/>
  <c r="BG112" i="19"/>
  <c r="BH112" i="19"/>
  <c r="BI112" i="19"/>
  <c r="BM112" i="19"/>
  <c r="BN112" i="19"/>
  <c r="BO112" i="19"/>
  <c r="AK113" i="19"/>
  <c r="AL113" i="19"/>
  <c r="AM113" i="19"/>
  <c r="AN113" i="19"/>
  <c r="AP113" i="19"/>
  <c r="AQ113" i="19"/>
  <c r="AR113" i="19"/>
  <c r="AS113" i="19"/>
  <c r="AW113" i="19"/>
  <c r="AX113" i="19"/>
  <c r="AY113" i="19"/>
  <c r="BD113" i="19"/>
  <c r="BE113" i="19"/>
  <c r="BF113" i="19"/>
  <c r="BG113" i="19"/>
  <c r="BH113" i="19"/>
  <c r="BI113" i="19"/>
  <c r="BM113" i="19"/>
  <c r="BN113" i="19"/>
  <c r="BO113" i="19"/>
  <c r="AK114" i="19"/>
  <c r="AL114" i="19"/>
  <c r="AM114" i="19"/>
  <c r="AN114" i="19"/>
  <c r="AP114" i="19"/>
  <c r="AQ114" i="19"/>
  <c r="AR114" i="19"/>
  <c r="AS114" i="19"/>
  <c r="AW114" i="19"/>
  <c r="AX114" i="19"/>
  <c r="AY114" i="19"/>
  <c r="BD114" i="19"/>
  <c r="BE114" i="19"/>
  <c r="BF114" i="19"/>
  <c r="BG114" i="19"/>
  <c r="BH114" i="19"/>
  <c r="BI114" i="19"/>
  <c r="BM114" i="19"/>
  <c r="BN114" i="19"/>
  <c r="BO114" i="19"/>
  <c r="AK115" i="19"/>
  <c r="AL115" i="19"/>
  <c r="AM115" i="19"/>
  <c r="AN115" i="19"/>
  <c r="AP115" i="19"/>
  <c r="AQ115" i="19"/>
  <c r="AR115" i="19"/>
  <c r="AS115" i="19"/>
  <c r="AW115" i="19"/>
  <c r="AX115" i="19"/>
  <c r="AY115" i="19"/>
  <c r="BD115" i="19"/>
  <c r="BE115" i="19"/>
  <c r="BF115" i="19"/>
  <c r="BG115" i="19"/>
  <c r="BH115" i="19"/>
  <c r="BI115" i="19"/>
  <c r="BM115" i="19"/>
  <c r="BN115" i="19"/>
  <c r="BO115" i="19"/>
  <c r="AK116" i="19"/>
  <c r="AL116" i="19"/>
  <c r="AM116" i="19"/>
  <c r="AN116" i="19"/>
  <c r="AP116" i="19"/>
  <c r="AQ116" i="19"/>
  <c r="AR116" i="19"/>
  <c r="AS116" i="19"/>
  <c r="AW116" i="19"/>
  <c r="AX116" i="19"/>
  <c r="AY116" i="19"/>
  <c r="BD116" i="19"/>
  <c r="BE116" i="19"/>
  <c r="BF116" i="19"/>
  <c r="BG116" i="19"/>
  <c r="BH116" i="19"/>
  <c r="BI116" i="19"/>
  <c r="BM116" i="19"/>
  <c r="BN116" i="19"/>
  <c r="BO116" i="19"/>
  <c r="AK117" i="19"/>
  <c r="AL117" i="19"/>
  <c r="AM117" i="19"/>
  <c r="AN117" i="19"/>
  <c r="AP117" i="19"/>
  <c r="AQ117" i="19"/>
  <c r="AR117" i="19"/>
  <c r="AS117" i="19"/>
  <c r="AW117" i="19"/>
  <c r="AX117" i="19"/>
  <c r="AY117" i="19"/>
  <c r="BD117" i="19"/>
  <c r="BE117" i="19"/>
  <c r="BF117" i="19"/>
  <c r="BG117" i="19"/>
  <c r="BH117" i="19"/>
  <c r="BI117" i="19"/>
  <c r="BM117" i="19"/>
  <c r="BN117" i="19"/>
  <c r="BO117" i="19"/>
  <c r="AK118" i="19"/>
  <c r="AL118" i="19"/>
  <c r="AM118" i="19"/>
  <c r="AN118" i="19"/>
  <c r="AP118" i="19"/>
  <c r="AQ118" i="19"/>
  <c r="AR118" i="19"/>
  <c r="AS118" i="19"/>
  <c r="AW118" i="19"/>
  <c r="AX118" i="19"/>
  <c r="AY118" i="19"/>
  <c r="BD118" i="19"/>
  <c r="BE118" i="19"/>
  <c r="BF118" i="19"/>
  <c r="BG118" i="19"/>
  <c r="BH118" i="19"/>
  <c r="BI118" i="19"/>
  <c r="BM118" i="19"/>
  <c r="BN118" i="19"/>
  <c r="BO118" i="19"/>
  <c r="AK119" i="19"/>
  <c r="AL119" i="19"/>
  <c r="AM119" i="19"/>
  <c r="AN119" i="19"/>
  <c r="AP119" i="19"/>
  <c r="AQ119" i="19"/>
  <c r="AR119" i="19"/>
  <c r="AS119" i="19"/>
  <c r="AW119" i="19"/>
  <c r="AX119" i="19"/>
  <c r="AY119" i="19"/>
  <c r="BD119" i="19"/>
  <c r="BE119" i="19"/>
  <c r="BF119" i="19"/>
  <c r="BG119" i="19"/>
  <c r="BH119" i="19"/>
  <c r="BI119" i="19"/>
  <c r="BM119" i="19"/>
  <c r="BN119" i="19"/>
  <c r="BO119" i="19"/>
  <c r="AK120" i="19"/>
  <c r="AL120" i="19"/>
  <c r="AM120" i="19"/>
  <c r="AN120" i="19"/>
  <c r="AP120" i="19"/>
  <c r="AQ120" i="19"/>
  <c r="AR120" i="19"/>
  <c r="AS120" i="19"/>
  <c r="AW120" i="19"/>
  <c r="AX120" i="19"/>
  <c r="AY120" i="19"/>
  <c r="BD120" i="19"/>
  <c r="BE120" i="19"/>
  <c r="BF120" i="19"/>
  <c r="BG120" i="19"/>
  <c r="BH120" i="19"/>
  <c r="BI120" i="19"/>
  <c r="BM120" i="19"/>
  <c r="BN120" i="19"/>
  <c r="BO120" i="19"/>
  <c r="AK121" i="19"/>
  <c r="AL121" i="19"/>
  <c r="AM121" i="19"/>
  <c r="AN121" i="19"/>
  <c r="AP121" i="19"/>
  <c r="AQ121" i="19"/>
  <c r="AR121" i="19"/>
  <c r="AS121" i="19"/>
  <c r="AW121" i="19"/>
  <c r="AX121" i="19"/>
  <c r="AY121" i="19"/>
  <c r="BD121" i="19"/>
  <c r="BE121" i="19"/>
  <c r="BF121" i="19"/>
  <c r="BG121" i="19"/>
  <c r="BH121" i="19"/>
  <c r="BI121" i="19"/>
  <c r="BM121" i="19"/>
  <c r="BN121" i="19"/>
  <c r="BO121" i="19"/>
  <c r="AK122" i="19"/>
  <c r="AL122" i="19"/>
  <c r="AM122" i="19"/>
  <c r="AN122" i="19"/>
  <c r="AP122" i="19"/>
  <c r="AQ122" i="19"/>
  <c r="AR122" i="19"/>
  <c r="AS122" i="19"/>
  <c r="AW122" i="19"/>
  <c r="AX122" i="19"/>
  <c r="AY122" i="19"/>
  <c r="BD122" i="19"/>
  <c r="BE122" i="19"/>
  <c r="BF122" i="19"/>
  <c r="BG122" i="19"/>
  <c r="BH122" i="19"/>
  <c r="BI122" i="19"/>
  <c r="BM122" i="19"/>
  <c r="BN122" i="19"/>
  <c r="BO122" i="19"/>
  <c r="AK123" i="19"/>
  <c r="AL123" i="19"/>
  <c r="AM123" i="19"/>
  <c r="AN123" i="19"/>
  <c r="AP123" i="19"/>
  <c r="AQ123" i="19"/>
  <c r="AR123" i="19"/>
  <c r="AS123" i="19"/>
  <c r="AW123" i="19"/>
  <c r="AX123" i="19"/>
  <c r="AY123" i="19"/>
  <c r="BD123" i="19"/>
  <c r="BE123" i="19"/>
  <c r="BF123" i="19"/>
  <c r="BG123" i="19"/>
  <c r="BH123" i="19"/>
  <c r="BI123" i="19"/>
  <c r="BM123" i="19"/>
  <c r="BN123" i="19"/>
  <c r="BO123" i="19"/>
  <c r="AK124" i="19"/>
  <c r="AL124" i="19"/>
  <c r="AM124" i="19"/>
  <c r="AN124" i="19"/>
  <c r="AP124" i="19"/>
  <c r="AQ124" i="19"/>
  <c r="AR124" i="19"/>
  <c r="AS124" i="19"/>
  <c r="AW124" i="19"/>
  <c r="AX124" i="19"/>
  <c r="AY124" i="19"/>
  <c r="BD124" i="19"/>
  <c r="BE124" i="19"/>
  <c r="BF124" i="19"/>
  <c r="BG124" i="19"/>
  <c r="BH124" i="19"/>
  <c r="BI124" i="19"/>
  <c r="BM124" i="19"/>
  <c r="BN124" i="19"/>
  <c r="BO124" i="19"/>
  <c r="AK125" i="19"/>
  <c r="AL125" i="19"/>
  <c r="AM125" i="19"/>
  <c r="AN125" i="19"/>
  <c r="AP125" i="19"/>
  <c r="AQ125" i="19"/>
  <c r="AR125" i="19"/>
  <c r="AS125" i="19"/>
  <c r="AW125" i="19"/>
  <c r="AX125" i="19"/>
  <c r="AY125" i="19"/>
  <c r="BD125" i="19"/>
  <c r="BE125" i="19"/>
  <c r="BF125" i="19"/>
  <c r="BG125" i="19"/>
  <c r="BH125" i="19"/>
  <c r="BI125" i="19"/>
  <c r="BM125" i="19"/>
  <c r="BN125" i="19"/>
  <c r="BO125" i="19"/>
  <c r="AK126" i="19"/>
  <c r="AL126" i="19"/>
  <c r="AM126" i="19"/>
  <c r="AN126" i="19"/>
  <c r="AP126" i="19"/>
  <c r="AQ126" i="19"/>
  <c r="AR126" i="19"/>
  <c r="AS126" i="19"/>
  <c r="AW126" i="19"/>
  <c r="AX126" i="19"/>
  <c r="AY126" i="19"/>
  <c r="BD126" i="19"/>
  <c r="BE126" i="19"/>
  <c r="BF126" i="19"/>
  <c r="BG126" i="19"/>
  <c r="BH126" i="19"/>
  <c r="BI126" i="19"/>
  <c r="BM126" i="19"/>
  <c r="BN126" i="19"/>
  <c r="BO126" i="19"/>
  <c r="AK127" i="19"/>
  <c r="AL127" i="19"/>
  <c r="AM127" i="19"/>
  <c r="AN127" i="19"/>
  <c r="AP127" i="19"/>
  <c r="AQ127" i="19"/>
  <c r="AR127" i="19"/>
  <c r="AS127" i="19"/>
  <c r="AW127" i="19"/>
  <c r="AX127" i="19"/>
  <c r="AY127" i="19"/>
  <c r="BD127" i="19"/>
  <c r="BE127" i="19"/>
  <c r="BF127" i="19"/>
  <c r="BG127" i="19"/>
  <c r="BH127" i="19"/>
  <c r="BI127" i="19"/>
  <c r="BM127" i="19"/>
  <c r="BN127" i="19"/>
  <c r="BO127" i="19"/>
  <c r="AK128" i="19"/>
  <c r="AL128" i="19"/>
  <c r="AM128" i="19"/>
  <c r="AN128" i="19"/>
  <c r="AP128" i="19"/>
  <c r="AQ128" i="19"/>
  <c r="AR128" i="19"/>
  <c r="AS128" i="19"/>
  <c r="AW128" i="19"/>
  <c r="AX128" i="19"/>
  <c r="AY128" i="19"/>
  <c r="BD128" i="19"/>
  <c r="BE128" i="19"/>
  <c r="BF128" i="19"/>
  <c r="BG128" i="19"/>
  <c r="BH128" i="19"/>
  <c r="BI128" i="19"/>
  <c r="BM128" i="19"/>
  <c r="BN128" i="19"/>
  <c r="BO128" i="19"/>
  <c r="AK129" i="19"/>
  <c r="AL129" i="19"/>
  <c r="AM129" i="19"/>
  <c r="AN129" i="19"/>
  <c r="AP129" i="19"/>
  <c r="AQ129" i="19"/>
  <c r="AR129" i="19"/>
  <c r="AS129" i="19"/>
  <c r="AW129" i="19"/>
  <c r="AX129" i="19"/>
  <c r="AY129" i="19"/>
  <c r="BD129" i="19"/>
  <c r="BE129" i="19"/>
  <c r="BF129" i="19"/>
  <c r="BG129" i="19"/>
  <c r="BH129" i="19"/>
  <c r="BI129" i="19"/>
  <c r="BM129" i="19"/>
  <c r="BN129" i="19"/>
  <c r="BO129" i="19"/>
  <c r="AK130" i="19"/>
  <c r="AL130" i="19"/>
  <c r="AM130" i="19"/>
  <c r="AN130" i="19"/>
  <c r="AP130" i="19"/>
  <c r="AQ130" i="19"/>
  <c r="AR130" i="19"/>
  <c r="AS130" i="19"/>
  <c r="AW130" i="19"/>
  <c r="AX130" i="19"/>
  <c r="AY130" i="19"/>
  <c r="BD130" i="19"/>
  <c r="BE130" i="19"/>
  <c r="BF130" i="19"/>
  <c r="BG130" i="19"/>
  <c r="BH130" i="19"/>
  <c r="BI130" i="19"/>
  <c r="BM130" i="19"/>
  <c r="BN130" i="19"/>
  <c r="BO130" i="19"/>
  <c r="AK131" i="19"/>
  <c r="AL131" i="19"/>
  <c r="AM131" i="19"/>
  <c r="AN131" i="19"/>
  <c r="AP131" i="19"/>
  <c r="AQ131" i="19"/>
  <c r="AR131" i="19"/>
  <c r="AS131" i="19"/>
  <c r="AW131" i="19"/>
  <c r="AX131" i="19"/>
  <c r="AY131" i="19"/>
  <c r="BD131" i="19"/>
  <c r="BE131" i="19"/>
  <c r="BF131" i="19"/>
  <c r="BG131" i="19"/>
  <c r="BH131" i="19"/>
  <c r="BI131" i="19"/>
  <c r="BM131" i="19"/>
  <c r="BN131" i="19"/>
  <c r="BO131" i="19"/>
  <c r="AK132" i="19"/>
  <c r="AL132" i="19"/>
  <c r="AM132" i="19"/>
  <c r="AN132" i="19"/>
  <c r="AP132" i="19"/>
  <c r="AQ132" i="19"/>
  <c r="AR132" i="19"/>
  <c r="AS132" i="19"/>
  <c r="AW132" i="19"/>
  <c r="AX132" i="19"/>
  <c r="AY132" i="19"/>
  <c r="BD132" i="19"/>
  <c r="BE132" i="19"/>
  <c r="BF132" i="19"/>
  <c r="BG132" i="19"/>
  <c r="BH132" i="19"/>
  <c r="BI132" i="19"/>
  <c r="BM132" i="19"/>
  <c r="BN132" i="19"/>
  <c r="BO132" i="19"/>
  <c r="AK133" i="19"/>
  <c r="AL133" i="19"/>
  <c r="AM133" i="19"/>
  <c r="AN133" i="19"/>
  <c r="AP133" i="19"/>
  <c r="AQ133" i="19"/>
  <c r="AR133" i="19"/>
  <c r="AS133" i="19"/>
  <c r="AW133" i="19"/>
  <c r="AX133" i="19"/>
  <c r="AY133" i="19"/>
  <c r="BD133" i="19"/>
  <c r="BE133" i="19"/>
  <c r="BF133" i="19"/>
  <c r="BG133" i="19"/>
  <c r="BH133" i="19"/>
  <c r="BI133" i="19"/>
  <c r="BM133" i="19"/>
  <c r="BN133" i="19"/>
  <c r="BO133" i="19"/>
  <c r="AK134" i="19"/>
  <c r="AL134" i="19"/>
  <c r="AM134" i="19"/>
  <c r="AN134" i="19"/>
  <c r="AP134" i="19"/>
  <c r="AQ134" i="19"/>
  <c r="AR134" i="19"/>
  <c r="AS134" i="19"/>
  <c r="AW134" i="19"/>
  <c r="AX134" i="19"/>
  <c r="AY134" i="19"/>
  <c r="BD134" i="19"/>
  <c r="BE134" i="19"/>
  <c r="BF134" i="19"/>
  <c r="BG134" i="19"/>
  <c r="BH134" i="19"/>
  <c r="BI134" i="19"/>
  <c r="BM134" i="19"/>
  <c r="BN134" i="19"/>
  <c r="BO134" i="19"/>
  <c r="AK135" i="19"/>
  <c r="AL135" i="19"/>
  <c r="AM135" i="19"/>
  <c r="AN135" i="19"/>
  <c r="AP135" i="19"/>
  <c r="AQ135" i="19"/>
  <c r="AR135" i="19"/>
  <c r="AS135" i="19"/>
  <c r="AW135" i="19"/>
  <c r="AX135" i="19"/>
  <c r="AY135" i="19"/>
  <c r="BD135" i="19"/>
  <c r="BE135" i="19"/>
  <c r="BF135" i="19"/>
  <c r="BG135" i="19"/>
  <c r="BH135" i="19"/>
  <c r="BI135" i="19"/>
  <c r="BM135" i="19"/>
  <c r="BN135" i="19"/>
  <c r="BO135" i="19"/>
  <c r="AK136" i="19"/>
  <c r="AL136" i="19"/>
  <c r="AM136" i="19"/>
  <c r="AN136" i="19"/>
  <c r="AP136" i="19"/>
  <c r="AQ136" i="19"/>
  <c r="AR136" i="19"/>
  <c r="AS136" i="19"/>
  <c r="AW136" i="19"/>
  <c r="AX136" i="19"/>
  <c r="AY136" i="19"/>
  <c r="BD136" i="19"/>
  <c r="BE136" i="19"/>
  <c r="BF136" i="19"/>
  <c r="BG136" i="19"/>
  <c r="BH136" i="19"/>
  <c r="BI136" i="19"/>
  <c r="BM136" i="19"/>
  <c r="BN136" i="19"/>
  <c r="BO136" i="19"/>
  <c r="AK137" i="19"/>
  <c r="AL137" i="19"/>
  <c r="AM137" i="19"/>
  <c r="AN137" i="19"/>
  <c r="AP137" i="19"/>
  <c r="AQ137" i="19"/>
  <c r="AR137" i="19"/>
  <c r="AS137" i="19"/>
  <c r="AW137" i="19"/>
  <c r="AX137" i="19"/>
  <c r="AY137" i="19"/>
  <c r="BD137" i="19"/>
  <c r="BE137" i="19"/>
  <c r="BF137" i="19"/>
  <c r="BG137" i="19"/>
  <c r="BH137" i="19"/>
  <c r="BI137" i="19"/>
  <c r="BM137" i="19"/>
  <c r="BN137" i="19"/>
  <c r="BO137" i="19"/>
  <c r="AK138" i="19"/>
  <c r="AL138" i="19"/>
  <c r="AM138" i="19"/>
  <c r="AN138" i="19"/>
  <c r="AP138" i="19"/>
  <c r="AQ138" i="19"/>
  <c r="AR138" i="19"/>
  <c r="AS138" i="19"/>
  <c r="AW138" i="19"/>
  <c r="AX138" i="19"/>
  <c r="AY138" i="19"/>
  <c r="BD138" i="19"/>
  <c r="BE138" i="19"/>
  <c r="BF138" i="19"/>
  <c r="BG138" i="19"/>
  <c r="BH138" i="19"/>
  <c r="BI138" i="19"/>
  <c r="BM138" i="19"/>
  <c r="BN138" i="19"/>
  <c r="BO138" i="19"/>
  <c r="AK139" i="19"/>
  <c r="AL139" i="19"/>
  <c r="AM139" i="19"/>
  <c r="AN139" i="19"/>
  <c r="AP139" i="19"/>
  <c r="AQ139" i="19"/>
  <c r="AR139" i="19"/>
  <c r="AS139" i="19"/>
  <c r="AW139" i="19"/>
  <c r="AX139" i="19"/>
  <c r="AY139" i="19"/>
  <c r="BD139" i="19"/>
  <c r="BE139" i="19"/>
  <c r="BF139" i="19"/>
  <c r="BG139" i="19"/>
  <c r="BH139" i="19"/>
  <c r="BI139" i="19"/>
  <c r="BM139" i="19"/>
  <c r="BN139" i="19"/>
  <c r="BO139" i="19"/>
  <c r="AK140" i="19"/>
  <c r="AL140" i="19"/>
  <c r="AM140" i="19"/>
  <c r="AN140" i="19"/>
  <c r="AP140" i="19"/>
  <c r="AQ140" i="19"/>
  <c r="AR140" i="19"/>
  <c r="AS140" i="19"/>
  <c r="AW140" i="19"/>
  <c r="AX140" i="19"/>
  <c r="AY140" i="19"/>
  <c r="BD140" i="19"/>
  <c r="BE140" i="19"/>
  <c r="BF140" i="19"/>
  <c r="BG140" i="19"/>
  <c r="BH140" i="19"/>
  <c r="BI140" i="19"/>
  <c r="BM140" i="19"/>
  <c r="BN140" i="19"/>
  <c r="BO140" i="19"/>
  <c r="AK141" i="19"/>
  <c r="AL141" i="19"/>
  <c r="AM141" i="19"/>
  <c r="AN141" i="19"/>
  <c r="AP141" i="19"/>
  <c r="AQ141" i="19"/>
  <c r="AR141" i="19"/>
  <c r="AS141" i="19"/>
  <c r="AW141" i="19"/>
  <c r="AX141" i="19"/>
  <c r="AY141" i="19"/>
  <c r="BD141" i="19"/>
  <c r="BE141" i="19"/>
  <c r="BF141" i="19"/>
  <c r="BG141" i="19"/>
  <c r="BH141" i="19"/>
  <c r="BI141" i="19"/>
  <c r="BM141" i="19"/>
  <c r="BN141" i="19"/>
  <c r="BO141" i="19"/>
  <c r="AK142" i="19"/>
  <c r="AL142" i="19"/>
  <c r="AM142" i="19"/>
  <c r="AN142" i="19"/>
  <c r="AP142" i="19"/>
  <c r="AQ142" i="19"/>
  <c r="AR142" i="19"/>
  <c r="AS142" i="19"/>
  <c r="AW142" i="19"/>
  <c r="AX142" i="19"/>
  <c r="AY142" i="19"/>
  <c r="BD142" i="19"/>
  <c r="BE142" i="19"/>
  <c r="BF142" i="19"/>
  <c r="BG142" i="19"/>
  <c r="BH142" i="19"/>
  <c r="BI142" i="19"/>
  <c r="BM142" i="19"/>
  <c r="BN142" i="19"/>
  <c r="BO142" i="19"/>
  <c r="AK143" i="19"/>
  <c r="AL143" i="19"/>
  <c r="AM143" i="19"/>
  <c r="AN143" i="19"/>
  <c r="AP143" i="19"/>
  <c r="AQ143" i="19"/>
  <c r="AR143" i="19"/>
  <c r="AS143" i="19"/>
  <c r="AW143" i="19"/>
  <c r="AX143" i="19"/>
  <c r="AY143" i="19"/>
  <c r="BD143" i="19"/>
  <c r="BE143" i="19"/>
  <c r="BF143" i="19"/>
  <c r="BG143" i="19"/>
  <c r="BH143" i="19"/>
  <c r="BI143" i="19"/>
  <c r="BM143" i="19"/>
  <c r="BN143" i="19"/>
  <c r="BO143" i="19"/>
  <c r="AK144" i="19"/>
  <c r="AL144" i="19"/>
  <c r="AM144" i="19"/>
  <c r="AN144" i="19"/>
  <c r="AP144" i="19"/>
  <c r="AQ144" i="19"/>
  <c r="AR144" i="19"/>
  <c r="AS144" i="19"/>
  <c r="AW144" i="19"/>
  <c r="AX144" i="19"/>
  <c r="AY144" i="19"/>
  <c r="BD144" i="19"/>
  <c r="BE144" i="19"/>
  <c r="BF144" i="19"/>
  <c r="BG144" i="19"/>
  <c r="BH144" i="19"/>
  <c r="BI144" i="19"/>
  <c r="BM144" i="19"/>
  <c r="BN144" i="19"/>
  <c r="BO144" i="19"/>
  <c r="AK145" i="19"/>
  <c r="AL145" i="19"/>
  <c r="AM145" i="19"/>
  <c r="AN145" i="19"/>
  <c r="AP145" i="19"/>
  <c r="AQ145" i="19"/>
  <c r="AR145" i="19"/>
  <c r="AS145" i="19"/>
  <c r="AW145" i="19"/>
  <c r="AX145" i="19"/>
  <c r="AY145" i="19"/>
  <c r="BD145" i="19"/>
  <c r="BE145" i="19"/>
  <c r="BF145" i="19"/>
  <c r="BG145" i="19"/>
  <c r="BH145" i="19"/>
  <c r="BI145" i="19"/>
  <c r="BM145" i="19"/>
  <c r="BN145" i="19"/>
  <c r="BO145" i="19"/>
  <c r="AK146" i="19"/>
  <c r="AL146" i="19"/>
  <c r="AM146" i="19"/>
  <c r="AN146" i="19"/>
  <c r="AP146" i="19"/>
  <c r="AQ146" i="19"/>
  <c r="AR146" i="19"/>
  <c r="AS146" i="19"/>
  <c r="AW146" i="19"/>
  <c r="AX146" i="19"/>
  <c r="AY146" i="19"/>
  <c r="BD146" i="19"/>
  <c r="BE146" i="19"/>
  <c r="BF146" i="19"/>
  <c r="BG146" i="19"/>
  <c r="BH146" i="19"/>
  <c r="BI146" i="19"/>
  <c r="BM146" i="19"/>
  <c r="BN146" i="19"/>
  <c r="BO146" i="19"/>
  <c r="AK147" i="19"/>
  <c r="AL147" i="19"/>
  <c r="AM147" i="19"/>
  <c r="AN147" i="19"/>
  <c r="AP147" i="19"/>
  <c r="AQ147" i="19"/>
  <c r="AR147" i="19"/>
  <c r="AS147" i="19"/>
  <c r="AW147" i="19"/>
  <c r="AX147" i="19"/>
  <c r="AY147" i="19"/>
  <c r="BD147" i="19"/>
  <c r="BE147" i="19"/>
  <c r="BF147" i="19"/>
  <c r="BG147" i="19"/>
  <c r="BH147" i="19"/>
  <c r="BI147" i="19"/>
  <c r="BM147" i="19"/>
  <c r="BN147" i="19"/>
  <c r="BO147" i="19"/>
  <c r="AK148" i="19"/>
  <c r="AL148" i="19"/>
  <c r="AM148" i="19"/>
  <c r="AN148" i="19"/>
  <c r="AP148" i="19"/>
  <c r="AQ148" i="19"/>
  <c r="AR148" i="19"/>
  <c r="AS148" i="19"/>
  <c r="AW148" i="19"/>
  <c r="AX148" i="19"/>
  <c r="AY148" i="19"/>
  <c r="BD148" i="19"/>
  <c r="BE148" i="19"/>
  <c r="BF148" i="19"/>
  <c r="BG148" i="19"/>
  <c r="BH148" i="19"/>
  <c r="BI148" i="19"/>
  <c r="BM148" i="19"/>
  <c r="BN148" i="19"/>
  <c r="BO148" i="19"/>
  <c r="AK149" i="19"/>
  <c r="AL149" i="19"/>
  <c r="AM149" i="19"/>
  <c r="AN149" i="19"/>
  <c r="AP149" i="19"/>
  <c r="AQ149" i="19"/>
  <c r="AR149" i="19"/>
  <c r="AS149" i="19"/>
  <c r="AW149" i="19"/>
  <c r="AX149" i="19"/>
  <c r="AY149" i="19"/>
  <c r="BD149" i="19"/>
  <c r="BE149" i="19"/>
  <c r="BF149" i="19"/>
  <c r="BG149" i="19"/>
  <c r="BH149" i="19"/>
  <c r="BI149" i="19"/>
  <c r="BM149" i="19"/>
  <c r="BN149" i="19"/>
  <c r="BO149" i="19"/>
  <c r="AK150" i="19"/>
  <c r="AL150" i="19"/>
  <c r="AM150" i="19"/>
  <c r="AN150" i="19"/>
  <c r="AP150" i="19"/>
  <c r="AQ150" i="19"/>
  <c r="AR150" i="19"/>
  <c r="AS150" i="19"/>
  <c r="AW150" i="19"/>
  <c r="AX150" i="19"/>
  <c r="AY150" i="19"/>
  <c r="BD150" i="19"/>
  <c r="BE150" i="19"/>
  <c r="BF150" i="19"/>
  <c r="BG150" i="19"/>
  <c r="BH150" i="19"/>
  <c r="BI150" i="19"/>
  <c r="BM150" i="19"/>
  <c r="BN150" i="19"/>
  <c r="BO150" i="19"/>
  <c r="AK151" i="19"/>
  <c r="AL151" i="19"/>
  <c r="AM151" i="19"/>
  <c r="AN151" i="19"/>
  <c r="AP151" i="19"/>
  <c r="AQ151" i="19"/>
  <c r="AR151" i="19"/>
  <c r="AS151" i="19"/>
  <c r="AW151" i="19"/>
  <c r="AX151" i="19"/>
  <c r="AY151" i="19"/>
  <c r="BD151" i="19"/>
  <c r="BE151" i="19"/>
  <c r="BF151" i="19"/>
  <c r="BG151" i="19"/>
  <c r="BH151" i="19"/>
  <c r="BI151" i="19"/>
  <c r="BM151" i="19"/>
  <c r="BN151" i="19"/>
  <c r="BO151" i="19"/>
  <c r="AK152" i="19"/>
  <c r="AL152" i="19"/>
  <c r="AM152" i="19"/>
  <c r="AN152" i="19"/>
  <c r="AP152" i="19"/>
  <c r="AQ152" i="19"/>
  <c r="AR152" i="19"/>
  <c r="AS152" i="19"/>
  <c r="AW152" i="19"/>
  <c r="AX152" i="19"/>
  <c r="AY152" i="19"/>
  <c r="BD152" i="19"/>
  <c r="BE152" i="19"/>
  <c r="BF152" i="19"/>
  <c r="BG152" i="19"/>
  <c r="BH152" i="19"/>
  <c r="BI152" i="19"/>
  <c r="BM152" i="19"/>
  <c r="BN152" i="19"/>
  <c r="BO152" i="19"/>
  <c r="AK153" i="19"/>
  <c r="AL153" i="19"/>
  <c r="AM153" i="19"/>
  <c r="AN153" i="19"/>
  <c r="AP153" i="19"/>
  <c r="AQ153" i="19"/>
  <c r="AR153" i="19"/>
  <c r="AS153" i="19"/>
  <c r="AW153" i="19"/>
  <c r="AX153" i="19"/>
  <c r="AY153" i="19"/>
  <c r="BD153" i="19"/>
  <c r="BE153" i="19"/>
  <c r="BF153" i="19"/>
  <c r="BG153" i="19"/>
  <c r="BH153" i="19"/>
  <c r="BI153" i="19"/>
  <c r="BM153" i="19"/>
  <c r="BN153" i="19"/>
  <c r="BO153" i="19"/>
  <c r="AK154" i="19"/>
  <c r="AL154" i="19"/>
  <c r="AM154" i="19"/>
  <c r="AN154" i="19"/>
  <c r="AP154" i="19"/>
  <c r="AQ154" i="19"/>
  <c r="AR154" i="19"/>
  <c r="AS154" i="19"/>
  <c r="AW154" i="19"/>
  <c r="AX154" i="19"/>
  <c r="AY154" i="19"/>
  <c r="BD154" i="19"/>
  <c r="BE154" i="19"/>
  <c r="BF154" i="19"/>
  <c r="BG154" i="19"/>
  <c r="BH154" i="19"/>
  <c r="BI154" i="19"/>
  <c r="BM154" i="19"/>
  <c r="BN154" i="19"/>
  <c r="BO154" i="19"/>
  <c r="AK155" i="19"/>
  <c r="AL155" i="19"/>
  <c r="AM155" i="19"/>
  <c r="AN155" i="19"/>
  <c r="AP155" i="19"/>
  <c r="AQ155" i="19"/>
  <c r="AR155" i="19"/>
  <c r="AS155" i="19"/>
  <c r="AW155" i="19"/>
  <c r="AX155" i="19"/>
  <c r="AY155" i="19"/>
  <c r="BD155" i="19"/>
  <c r="BE155" i="19"/>
  <c r="BF155" i="19"/>
  <c r="BG155" i="19"/>
  <c r="BH155" i="19"/>
  <c r="BI155" i="19"/>
  <c r="BM155" i="19"/>
  <c r="BN155" i="19"/>
  <c r="BO155" i="19"/>
  <c r="AK156" i="19"/>
  <c r="AL156" i="19"/>
  <c r="AM156" i="19"/>
  <c r="AN156" i="19"/>
  <c r="AP156" i="19"/>
  <c r="AQ156" i="19"/>
  <c r="AR156" i="19"/>
  <c r="AS156" i="19"/>
  <c r="AW156" i="19"/>
  <c r="AX156" i="19"/>
  <c r="AY156" i="19"/>
  <c r="BD156" i="19"/>
  <c r="BE156" i="19"/>
  <c r="BF156" i="19"/>
  <c r="BG156" i="19"/>
  <c r="BH156" i="19"/>
  <c r="BI156" i="19"/>
  <c r="BM156" i="19"/>
  <c r="BN156" i="19"/>
  <c r="BO156" i="19"/>
  <c r="AK157" i="19"/>
  <c r="AL157" i="19"/>
  <c r="AM157" i="19"/>
  <c r="AN157" i="19"/>
  <c r="AP157" i="19"/>
  <c r="AQ157" i="19"/>
  <c r="AR157" i="19"/>
  <c r="AS157" i="19"/>
  <c r="AW157" i="19"/>
  <c r="AX157" i="19"/>
  <c r="AY157" i="19"/>
  <c r="BD157" i="19"/>
  <c r="BE157" i="19"/>
  <c r="BF157" i="19"/>
  <c r="BG157" i="19"/>
  <c r="BH157" i="19"/>
  <c r="BI157" i="19"/>
  <c r="BM157" i="19"/>
  <c r="BN157" i="19"/>
  <c r="BO157" i="19"/>
  <c r="AK158" i="19"/>
  <c r="AL158" i="19"/>
  <c r="AM158" i="19"/>
  <c r="AN158" i="19"/>
  <c r="AP158" i="19"/>
  <c r="AQ158" i="19"/>
  <c r="AR158" i="19"/>
  <c r="AS158" i="19"/>
  <c r="AW158" i="19"/>
  <c r="AX158" i="19"/>
  <c r="AY158" i="19"/>
  <c r="BD158" i="19"/>
  <c r="BE158" i="19"/>
  <c r="BF158" i="19"/>
  <c r="BG158" i="19"/>
  <c r="BH158" i="19"/>
  <c r="BI158" i="19"/>
  <c r="BM158" i="19"/>
  <c r="BN158" i="19"/>
  <c r="BO158" i="19"/>
  <c r="AK159" i="19"/>
  <c r="AL159" i="19"/>
  <c r="AM159" i="19"/>
  <c r="AN159" i="19"/>
  <c r="AP159" i="19"/>
  <c r="AQ159" i="19"/>
  <c r="AR159" i="19"/>
  <c r="AS159" i="19"/>
  <c r="AW159" i="19"/>
  <c r="AX159" i="19"/>
  <c r="AY159" i="19"/>
  <c r="BD159" i="19"/>
  <c r="BE159" i="19"/>
  <c r="BF159" i="19"/>
  <c r="BG159" i="19"/>
  <c r="BH159" i="19"/>
  <c r="BI159" i="19"/>
  <c r="BM159" i="19"/>
  <c r="BN159" i="19"/>
  <c r="BO159" i="19"/>
  <c r="AK160" i="19"/>
  <c r="AL160" i="19"/>
  <c r="AM160" i="19"/>
  <c r="AN160" i="19"/>
  <c r="AP160" i="19"/>
  <c r="AQ160" i="19"/>
  <c r="AR160" i="19"/>
  <c r="AS160" i="19"/>
  <c r="AW160" i="19"/>
  <c r="AX160" i="19"/>
  <c r="AY160" i="19"/>
  <c r="BD160" i="19"/>
  <c r="BE160" i="19"/>
  <c r="BF160" i="19"/>
  <c r="BG160" i="19"/>
  <c r="BH160" i="19"/>
  <c r="BI160" i="19"/>
  <c r="BM160" i="19"/>
  <c r="BN160" i="19"/>
  <c r="BO160" i="19"/>
  <c r="AK161" i="19"/>
  <c r="AL161" i="19"/>
  <c r="AM161" i="19"/>
  <c r="AN161" i="19"/>
  <c r="AP161" i="19"/>
  <c r="AQ161" i="19"/>
  <c r="AR161" i="19"/>
  <c r="AS161" i="19"/>
  <c r="AW161" i="19"/>
  <c r="AX161" i="19"/>
  <c r="AY161" i="19"/>
  <c r="BD161" i="19"/>
  <c r="BE161" i="19"/>
  <c r="BF161" i="19"/>
  <c r="BG161" i="19"/>
  <c r="BH161" i="19"/>
  <c r="BI161" i="19"/>
  <c r="BM161" i="19"/>
  <c r="BN161" i="19"/>
  <c r="BO161" i="19"/>
  <c r="AK162" i="19"/>
  <c r="AL162" i="19"/>
  <c r="AM162" i="19"/>
  <c r="AN162" i="19"/>
  <c r="AP162" i="19"/>
  <c r="AQ162" i="19"/>
  <c r="AR162" i="19"/>
  <c r="AS162" i="19"/>
  <c r="AW162" i="19"/>
  <c r="AX162" i="19"/>
  <c r="AY162" i="19"/>
  <c r="BD162" i="19"/>
  <c r="BE162" i="19"/>
  <c r="BF162" i="19"/>
  <c r="BG162" i="19"/>
  <c r="BH162" i="19"/>
  <c r="BI162" i="19"/>
  <c r="BM162" i="19"/>
  <c r="BN162" i="19"/>
  <c r="BO162" i="19"/>
  <c r="AK163" i="19"/>
  <c r="AL163" i="19"/>
  <c r="AM163" i="19"/>
  <c r="AN163" i="19"/>
  <c r="AP163" i="19"/>
  <c r="AQ163" i="19"/>
  <c r="AR163" i="19"/>
  <c r="AS163" i="19"/>
  <c r="AW163" i="19"/>
  <c r="AX163" i="19"/>
  <c r="AY163" i="19"/>
  <c r="BD163" i="19"/>
  <c r="BE163" i="19"/>
  <c r="BF163" i="19"/>
  <c r="BG163" i="19"/>
  <c r="BH163" i="19"/>
  <c r="BI163" i="19"/>
  <c r="BM163" i="19"/>
  <c r="BN163" i="19"/>
  <c r="BO163" i="19"/>
  <c r="AK164" i="19"/>
  <c r="AL164" i="19"/>
  <c r="AM164" i="19"/>
  <c r="AN164" i="19"/>
  <c r="AP164" i="19"/>
  <c r="AQ164" i="19"/>
  <c r="AR164" i="19"/>
  <c r="AS164" i="19"/>
  <c r="AW164" i="19"/>
  <c r="AX164" i="19"/>
  <c r="AY164" i="19"/>
  <c r="BD164" i="19"/>
  <c r="BE164" i="19"/>
  <c r="BF164" i="19"/>
  <c r="BG164" i="19"/>
  <c r="BH164" i="19"/>
  <c r="BI164" i="19"/>
  <c r="BM164" i="19"/>
  <c r="BN164" i="19"/>
  <c r="BO164" i="19"/>
  <c r="AK165" i="19"/>
  <c r="AL165" i="19"/>
  <c r="AM165" i="19"/>
  <c r="AN165" i="19"/>
  <c r="AP165" i="19"/>
  <c r="AQ165" i="19"/>
  <c r="AR165" i="19"/>
  <c r="AS165" i="19"/>
  <c r="AW165" i="19"/>
  <c r="AX165" i="19"/>
  <c r="AY165" i="19"/>
  <c r="BD165" i="19"/>
  <c r="BE165" i="19"/>
  <c r="BF165" i="19"/>
  <c r="BG165" i="19"/>
  <c r="BH165" i="19"/>
  <c r="BI165" i="19"/>
  <c r="BM165" i="19"/>
  <c r="BN165" i="19"/>
  <c r="BO165" i="19"/>
  <c r="AK166" i="19"/>
  <c r="AL166" i="19"/>
  <c r="AM166" i="19"/>
  <c r="AN166" i="19"/>
  <c r="AP166" i="19"/>
  <c r="AQ166" i="19"/>
  <c r="AR166" i="19"/>
  <c r="AS166" i="19"/>
  <c r="AW166" i="19"/>
  <c r="AX166" i="19"/>
  <c r="AY166" i="19"/>
  <c r="BD166" i="19"/>
  <c r="BE166" i="19"/>
  <c r="BF166" i="19"/>
  <c r="BG166" i="19"/>
  <c r="BH166" i="19"/>
  <c r="BI166" i="19"/>
  <c r="BM166" i="19"/>
  <c r="BN166" i="19"/>
  <c r="BO166" i="19"/>
  <c r="AK167" i="19"/>
  <c r="AL167" i="19"/>
  <c r="AM167" i="19"/>
  <c r="AN167" i="19"/>
  <c r="AP167" i="19"/>
  <c r="AQ167" i="19"/>
  <c r="AR167" i="19"/>
  <c r="AS167" i="19"/>
  <c r="AW167" i="19"/>
  <c r="AX167" i="19"/>
  <c r="AY167" i="19"/>
  <c r="BD167" i="19"/>
  <c r="BE167" i="19"/>
  <c r="BF167" i="19"/>
  <c r="BG167" i="19"/>
  <c r="BH167" i="19"/>
  <c r="BI167" i="19"/>
  <c r="BM167" i="19"/>
  <c r="BN167" i="19"/>
  <c r="BO167" i="19"/>
  <c r="AK168" i="19"/>
  <c r="AL168" i="19"/>
  <c r="AM168" i="19"/>
  <c r="AN168" i="19"/>
  <c r="AP168" i="19"/>
  <c r="AQ168" i="19"/>
  <c r="AR168" i="19"/>
  <c r="AS168" i="19"/>
  <c r="AW168" i="19"/>
  <c r="AX168" i="19"/>
  <c r="AY168" i="19"/>
  <c r="BD168" i="19"/>
  <c r="BE168" i="19"/>
  <c r="BF168" i="19"/>
  <c r="BG168" i="19"/>
  <c r="BH168" i="19"/>
  <c r="BI168" i="19"/>
  <c r="BM168" i="19"/>
  <c r="BN168" i="19"/>
  <c r="BO168" i="19"/>
  <c r="AK169" i="19"/>
  <c r="AL169" i="19"/>
  <c r="AM169" i="19"/>
  <c r="AN169" i="19"/>
  <c r="AP169" i="19"/>
  <c r="AQ169" i="19"/>
  <c r="AR169" i="19"/>
  <c r="AS169" i="19"/>
  <c r="AW169" i="19"/>
  <c r="AX169" i="19"/>
  <c r="AY169" i="19"/>
  <c r="BD169" i="19"/>
  <c r="BE169" i="19"/>
  <c r="BF169" i="19"/>
  <c r="BG169" i="19"/>
  <c r="BH169" i="19"/>
  <c r="BI169" i="19"/>
  <c r="BM169" i="19"/>
  <c r="BN169" i="19"/>
  <c r="BO169" i="19"/>
  <c r="AK170" i="19"/>
  <c r="AL170" i="19"/>
  <c r="AM170" i="19"/>
  <c r="AN170" i="19"/>
  <c r="AP170" i="19"/>
  <c r="AQ170" i="19"/>
  <c r="AR170" i="19"/>
  <c r="AS170" i="19"/>
  <c r="AW170" i="19"/>
  <c r="AX170" i="19"/>
  <c r="AY170" i="19"/>
  <c r="BD170" i="19"/>
  <c r="BE170" i="19"/>
  <c r="BF170" i="19"/>
  <c r="BG170" i="19"/>
  <c r="BH170" i="19"/>
  <c r="BI170" i="19"/>
  <c r="BM170" i="19"/>
  <c r="BN170" i="19"/>
  <c r="BO170" i="19"/>
  <c r="AK171" i="19"/>
  <c r="AL171" i="19"/>
  <c r="AM171" i="19"/>
  <c r="AN171" i="19"/>
  <c r="AP171" i="19"/>
  <c r="AQ171" i="19"/>
  <c r="AR171" i="19"/>
  <c r="AS171" i="19"/>
  <c r="AW171" i="19"/>
  <c r="AX171" i="19"/>
  <c r="AY171" i="19"/>
  <c r="BD171" i="19"/>
  <c r="BE171" i="19"/>
  <c r="BF171" i="19"/>
  <c r="BG171" i="19"/>
  <c r="BH171" i="19"/>
  <c r="BI171" i="19"/>
  <c r="BM171" i="19"/>
  <c r="BN171" i="19"/>
  <c r="BO171" i="19"/>
  <c r="AK172" i="19"/>
  <c r="AL172" i="19"/>
  <c r="AM172" i="19"/>
  <c r="AN172" i="19"/>
  <c r="AP172" i="19"/>
  <c r="AQ172" i="19"/>
  <c r="AR172" i="19"/>
  <c r="AS172" i="19"/>
  <c r="AW172" i="19"/>
  <c r="AX172" i="19"/>
  <c r="AY172" i="19"/>
  <c r="BD172" i="19"/>
  <c r="BE172" i="19"/>
  <c r="BF172" i="19"/>
  <c r="BG172" i="19"/>
  <c r="BH172" i="19"/>
  <c r="BI172" i="19"/>
  <c r="BM172" i="19"/>
  <c r="BN172" i="19"/>
  <c r="BO172" i="19"/>
  <c r="AK173" i="19"/>
  <c r="AL173" i="19"/>
  <c r="AM173" i="19"/>
  <c r="AN173" i="19"/>
  <c r="AP173" i="19"/>
  <c r="AQ173" i="19"/>
  <c r="AR173" i="19"/>
  <c r="AS173" i="19"/>
  <c r="AW173" i="19"/>
  <c r="AX173" i="19"/>
  <c r="AY173" i="19"/>
  <c r="BD173" i="19"/>
  <c r="BE173" i="19"/>
  <c r="BF173" i="19"/>
  <c r="BG173" i="19"/>
  <c r="BH173" i="19"/>
  <c r="BI173" i="19"/>
  <c r="BM173" i="19"/>
  <c r="BN173" i="19"/>
  <c r="BO173" i="19"/>
  <c r="AK174" i="19"/>
  <c r="AL174" i="19"/>
  <c r="AM174" i="19"/>
  <c r="AN174" i="19"/>
  <c r="AP174" i="19"/>
  <c r="AQ174" i="19"/>
  <c r="AR174" i="19"/>
  <c r="AS174" i="19"/>
  <c r="AW174" i="19"/>
  <c r="AX174" i="19"/>
  <c r="AY174" i="19"/>
  <c r="BD174" i="19"/>
  <c r="BE174" i="19"/>
  <c r="BF174" i="19"/>
  <c r="BG174" i="19"/>
  <c r="BH174" i="19"/>
  <c r="BI174" i="19"/>
  <c r="BM174" i="19"/>
  <c r="BN174" i="19"/>
  <c r="BO174" i="19"/>
  <c r="AK175" i="19"/>
  <c r="AL175" i="19"/>
  <c r="AM175" i="19"/>
  <c r="AN175" i="19"/>
  <c r="AP175" i="19"/>
  <c r="AQ175" i="19"/>
  <c r="AR175" i="19"/>
  <c r="AS175" i="19"/>
  <c r="AW175" i="19"/>
  <c r="AX175" i="19"/>
  <c r="AY175" i="19"/>
  <c r="BD175" i="19"/>
  <c r="BE175" i="19"/>
  <c r="BF175" i="19"/>
  <c r="BG175" i="19"/>
  <c r="BH175" i="19"/>
  <c r="BI175" i="19"/>
  <c r="BM175" i="19"/>
  <c r="BN175" i="19"/>
  <c r="BO175" i="19"/>
  <c r="AK176" i="19"/>
  <c r="AL176" i="19"/>
  <c r="AM176" i="19"/>
  <c r="AN176" i="19"/>
  <c r="AP176" i="19"/>
  <c r="AQ176" i="19"/>
  <c r="AR176" i="19"/>
  <c r="AS176" i="19"/>
  <c r="AW176" i="19"/>
  <c r="AX176" i="19"/>
  <c r="AY176" i="19"/>
  <c r="BD176" i="19"/>
  <c r="BE176" i="19"/>
  <c r="BF176" i="19"/>
  <c r="BG176" i="19"/>
  <c r="BH176" i="19"/>
  <c r="BI176" i="19"/>
  <c r="BM176" i="19"/>
  <c r="BN176" i="19"/>
  <c r="BO176" i="19"/>
  <c r="AK177" i="19"/>
  <c r="AL177" i="19"/>
  <c r="AM177" i="19"/>
  <c r="AN177" i="19"/>
  <c r="AP177" i="19"/>
  <c r="AQ177" i="19"/>
  <c r="AR177" i="19"/>
  <c r="AS177" i="19"/>
  <c r="AW177" i="19"/>
  <c r="AX177" i="19"/>
  <c r="AY177" i="19"/>
  <c r="BD177" i="19"/>
  <c r="BE177" i="19"/>
  <c r="BF177" i="19"/>
  <c r="BG177" i="19"/>
  <c r="BH177" i="19"/>
  <c r="BI177" i="19"/>
  <c r="BM177" i="19"/>
  <c r="BN177" i="19"/>
  <c r="BO177" i="19"/>
  <c r="AK178" i="19"/>
  <c r="AL178" i="19"/>
  <c r="AM178" i="19"/>
  <c r="AN178" i="19"/>
  <c r="AP178" i="19"/>
  <c r="AQ178" i="19"/>
  <c r="AR178" i="19"/>
  <c r="AS178" i="19"/>
  <c r="AW178" i="19"/>
  <c r="AX178" i="19"/>
  <c r="AY178" i="19"/>
  <c r="BD178" i="19"/>
  <c r="BE178" i="19"/>
  <c r="BF178" i="19"/>
  <c r="BG178" i="19"/>
  <c r="BH178" i="19"/>
  <c r="BI178" i="19"/>
  <c r="BM178" i="19"/>
  <c r="BN178" i="19"/>
  <c r="BO178" i="19"/>
  <c r="AK179" i="19"/>
  <c r="AL179" i="19"/>
  <c r="AM179" i="19"/>
  <c r="AN179" i="19"/>
  <c r="AP179" i="19"/>
  <c r="AQ179" i="19"/>
  <c r="AR179" i="19"/>
  <c r="AS179" i="19"/>
  <c r="AW179" i="19"/>
  <c r="AX179" i="19"/>
  <c r="AY179" i="19"/>
  <c r="BD179" i="19"/>
  <c r="BE179" i="19"/>
  <c r="BF179" i="19"/>
  <c r="BG179" i="19"/>
  <c r="BH179" i="19"/>
  <c r="BI179" i="19"/>
  <c r="BM179" i="19"/>
  <c r="BN179" i="19"/>
  <c r="BO179" i="19"/>
  <c r="AK180" i="19"/>
  <c r="AL180" i="19"/>
  <c r="AM180" i="19"/>
  <c r="AN180" i="19"/>
  <c r="AP180" i="19"/>
  <c r="AQ180" i="19"/>
  <c r="AR180" i="19"/>
  <c r="AS180" i="19"/>
  <c r="AW180" i="19"/>
  <c r="AX180" i="19"/>
  <c r="AY180" i="19"/>
  <c r="BD180" i="19"/>
  <c r="BE180" i="19"/>
  <c r="BF180" i="19"/>
  <c r="BG180" i="19"/>
  <c r="BH180" i="19"/>
  <c r="BI180" i="19"/>
  <c r="BM180" i="19"/>
  <c r="BN180" i="19"/>
  <c r="BO180" i="19"/>
  <c r="AK181" i="19"/>
  <c r="AL181" i="19"/>
  <c r="AM181" i="19"/>
  <c r="AN181" i="19"/>
  <c r="AP181" i="19"/>
  <c r="AQ181" i="19"/>
  <c r="AR181" i="19"/>
  <c r="AS181" i="19"/>
  <c r="AW181" i="19"/>
  <c r="AX181" i="19"/>
  <c r="AY181" i="19"/>
  <c r="BD181" i="19"/>
  <c r="BE181" i="19"/>
  <c r="BF181" i="19"/>
  <c r="BG181" i="19"/>
  <c r="BH181" i="19"/>
  <c r="BI181" i="19"/>
  <c r="BM181" i="19"/>
  <c r="BN181" i="19"/>
  <c r="BO181" i="19"/>
  <c r="AK182" i="19"/>
  <c r="AL182" i="19"/>
  <c r="AM182" i="19"/>
  <c r="AN182" i="19"/>
  <c r="AP182" i="19"/>
  <c r="AQ182" i="19"/>
  <c r="AR182" i="19"/>
  <c r="AS182" i="19"/>
  <c r="AW182" i="19"/>
  <c r="AX182" i="19"/>
  <c r="AY182" i="19"/>
  <c r="BD182" i="19"/>
  <c r="BE182" i="19"/>
  <c r="BF182" i="19"/>
  <c r="BG182" i="19"/>
  <c r="BH182" i="19"/>
  <c r="BI182" i="19"/>
  <c r="BM182" i="19"/>
  <c r="BN182" i="19"/>
  <c r="BO182" i="19"/>
  <c r="AK183" i="19"/>
  <c r="AL183" i="19"/>
  <c r="AM183" i="19"/>
  <c r="AN183" i="19"/>
  <c r="AP183" i="19"/>
  <c r="AQ183" i="19"/>
  <c r="AR183" i="19"/>
  <c r="AS183" i="19"/>
  <c r="AW183" i="19"/>
  <c r="AX183" i="19"/>
  <c r="AY183" i="19"/>
  <c r="BD183" i="19"/>
  <c r="BE183" i="19"/>
  <c r="BF183" i="19"/>
  <c r="BG183" i="19"/>
  <c r="BH183" i="19"/>
  <c r="BI183" i="19"/>
  <c r="BM183" i="19"/>
  <c r="BN183" i="19"/>
  <c r="BO183" i="19"/>
  <c r="AK184" i="19"/>
  <c r="AL184" i="19"/>
  <c r="AM184" i="19"/>
  <c r="AN184" i="19"/>
  <c r="AP184" i="19"/>
  <c r="AQ184" i="19"/>
  <c r="AR184" i="19"/>
  <c r="AS184" i="19"/>
  <c r="AW184" i="19"/>
  <c r="AX184" i="19"/>
  <c r="AY184" i="19"/>
  <c r="BD184" i="19"/>
  <c r="BE184" i="19"/>
  <c r="BF184" i="19"/>
  <c r="BG184" i="19"/>
  <c r="BH184" i="19"/>
  <c r="BI184" i="19"/>
  <c r="BM184" i="19"/>
  <c r="BN184" i="19"/>
  <c r="BO184" i="19"/>
  <c r="AK185" i="19"/>
  <c r="AL185" i="19"/>
  <c r="AM185" i="19"/>
  <c r="AN185" i="19"/>
  <c r="AP185" i="19"/>
  <c r="AQ185" i="19"/>
  <c r="AR185" i="19"/>
  <c r="AS185" i="19"/>
  <c r="AW185" i="19"/>
  <c r="AX185" i="19"/>
  <c r="AY185" i="19"/>
  <c r="BD185" i="19"/>
  <c r="BE185" i="19"/>
  <c r="BF185" i="19"/>
  <c r="BG185" i="19"/>
  <c r="BH185" i="19"/>
  <c r="BI185" i="19"/>
  <c r="BM185" i="19"/>
  <c r="BN185" i="19"/>
  <c r="BO185" i="19"/>
  <c r="AK186" i="19"/>
  <c r="AL186" i="19"/>
  <c r="AM186" i="19"/>
  <c r="AN186" i="19"/>
  <c r="AP186" i="19"/>
  <c r="AQ186" i="19"/>
  <c r="AR186" i="19"/>
  <c r="AS186" i="19"/>
  <c r="AW186" i="19"/>
  <c r="AX186" i="19"/>
  <c r="AY186" i="19"/>
  <c r="BD186" i="19"/>
  <c r="BE186" i="19"/>
  <c r="BF186" i="19"/>
  <c r="BG186" i="19"/>
  <c r="BH186" i="19"/>
  <c r="BI186" i="19"/>
  <c r="BM186" i="19"/>
  <c r="BN186" i="19"/>
  <c r="BO186" i="19"/>
  <c r="AK187" i="19"/>
  <c r="AL187" i="19"/>
  <c r="AM187" i="19"/>
  <c r="AN187" i="19"/>
  <c r="AP187" i="19"/>
  <c r="AQ187" i="19"/>
  <c r="AR187" i="19"/>
  <c r="AS187" i="19"/>
  <c r="AW187" i="19"/>
  <c r="AX187" i="19"/>
  <c r="AY187" i="19"/>
  <c r="BD187" i="19"/>
  <c r="BE187" i="19"/>
  <c r="BF187" i="19"/>
  <c r="BG187" i="19"/>
  <c r="BH187" i="19"/>
  <c r="BI187" i="19"/>
  <c r="BM187" i="19"/>
  <c r="BN187" i="19"/>
  <c r="BO187" i="19"/>
  <c r="AK188" i="19"/>
  <c r="AL188" i="19"/>
  <c r="AM188" i="19"/>
  <c r="AN188" i="19"/>
  <c r="AP188" i="19"/>
  <c r="AQ188" i="19"/>
  <c r="AR188" i="19"/>
  <c r="AS188" i="19"/>
  <c r="AW188" i="19"/>
  <c r="AX188" i="19"/>
  <c r="AY188" i="19"/>
  <c r="BD188" i="19"/>
  <c r="BE188" i="19"/>
  <c r="BF188" i="19"/>
  <c r="BG188" i="19"/>
  <c r="BH188" i="19"/>
  <c r="BI188" i="19"/>
  <c r="BM188" i="19"/>
  <c r="BN188" i="19"/>
  <c r="BO188" i="19"/>
  <c r="AK189" i="19"/>
  <c r="AL189" i="19"/>
  <c r="AM189" i="19"/>
  <c r="AN189" i="19"/>
  <c r="AP189" i="19"/>
  <c r="AQ189" i="19"/>
  <c r="AR189" i="19"/>
  <c r="AS189" i="19"/>
  <c r="AW189" i="19"/>
  <c r="AX189" i="19"/>
  <c r="AY189" i="19"/>
  <c r="BD189" i="19"/>
  <c r="BE189" i="19"/>
  <c r="BF189" i="19"/>
  <c r="BG189" i="19"/>
  <c r="BH189" i="19"/>
  <c r="BI189" i="19"/>
  <c r="BM189" i="19"/>
  <c r="BN189" i="19"/>
  <c r="BO189" i="19"/>
  <c r="AK190" i="19"/>
  <c r="AL190" i="19"/>
  <c r="AM190" i="19"/>
  <c r="AN190" i="19"/>
  <c r="AP190" i="19"/>
  <c r="AQ190" i="19"/>
  <c r="AR190" i="19"/>
  <c r="AS190" i="19"/>
  <c r="AW190" i="19"/>
  <c r="AX190" i="19"/>
  <c r="AY190" i="19"/>
  <c r="BD190" i="19"/>
  <c r="BE190" i="19"/>
  <c r="BF190" i="19"/>
  <c r="BG190" i="19"/>
  <c r="BH190" i="19"/>
  <c r="BI190" i="19"/>
  <c r="BM190" i="19"/>
  <c r="BN190" i="19"/>
  <c r="BO190" i="19"/>
  <c r="AK191" i="19"/>
  <c r="AL191" i="19"/>
  <c r="AM191" i="19"/>
  <c r="AN191" i="19"/>
  <c r="AP191" i="19"/>
  <c r="AQ191" i="19"/>
  <c r="AR191" i="19"/>
  <c r="AS191" i="19"/>
  <c r="AW191" i="19"/>
  <c r="AX191" i="19"/>
  <c r="AY191" i="19"/>
  <c r="BD191" i="19"/>
  <c r="BE191" i="19"/>
  <c r="BF191" i="19"/>
  <c r="BG191" i="19"/>
  <c r="BH191" i="19"/>
  <c r="BI191" i="19"/>
  <c r="BM191" i="19"/>
  <c r="BN191" i="19"/>
  <c r="BO191" i="19"/>
  <c r="AK192" i="19"/>
  <c r="AL192" i="19"/>
  <c r="AM192" i="19"/>
  <c r="AN192" i="19"/>
  <c r="AP192" i="19"/>
  <c r="AQ192" i="19"/>
  <c r="AR192" i="19"/>
  <c r="AS192" i="19"/>
  <c r="AW192" i="19"/>
  <c r="AX192" i="19"/>
  <c r="AY192" i="19"/>
  <c r="BD192" i="19"/>
  <c r="BE192" i="19"/>
  <c r="BF192" i="19"/>
  <c r="BG192" i="19"/>
  <c r="BH192" i="19"/>
  <c r="BI192" i="19"/>
  <c r="BM192" i="19"/>
  <c r="BN192" i="19"/>
  <c r="BO192" i="19"/>
  <c r="AK193" i="19"/>
  <c r="AL193" i="19"/>
  <c r="AM193" i="19"/>
  <c r="AN193" i="19"/>
  <c r="AP193" i="19"/>
  <c r="AQ193" i="19"/>
  <c r="AR193" i="19"/>
  <c r="AS193" i="19"/>
  <c r="AW193" i="19"/>
  <c r="AX193" i="19"/>
  <c r="AY193" i="19"/>
  <c r="BD193" i="19"/>
  <c r="BE193" i="19"/>
  <c r="BF193" i="19"/>
  <c r="BG193" i="19"/>
  <c r="BH193" i="19"/>
  <c r="BI193" i="19"/>
  <c r="BM193" i="19"/>
  <c r="BN193" i="19"/>
  <c r="BO193" i="19"/>
  <c r="AK194" i="19"/>
  <c r="AL194" i="19"/>
  <c r="AM194" i="19"/>
  <c r="AN194" i="19"/>
  <c r="AP194" i="19"/>
  <c r="AQ194" i="19"/>
  <c r="AR194" i="19"/>
  <c r="AS194" i="19"/>
  <c r="AW194" i="19"/>
  <c r="AX194" i="19"/>
  <c r="AY194" i="19"/>
  <c r="BD194" i="19"/>
  <c r="BE194" i="19"/>
  <c r="BF194" i="19"/>
  <c r="BG194" i="19"/>
  <c r="BH194" i="19"/>
  <c r="BI194" i="19"/>
  <c r="BM194" i="19"/>
  <c r="BN194" i="19"/>
  <c r="BO194" i="19"/>
  <c r="AK195" i="19"/>
  <c r="AL195" i="19"/>
  <c r="AM195" i="19"/>
  <c r="AN195" i="19"/>
  <c r="AP195" i="19"/>
  <c r="AQ195" i="19"/>
  <c r="AR195" i="19"/>
  <c r="AS195" i="19"/>
  <c r="AW195" i="19"/>
  <c r="AX195" i="19"/>
  <c r="AY195" i="19"/>
  <c r="BD195" i="19"/>
  <c r="BE195" i="19"/>
  <c r="BF195" i="19"/>
  <c r="BG195" i="19"/>
  <c r="BH195" i="19"/>
  <c r="BI195" i="19"/>
  <c r="BM195" i="19"/>
  <c r="BN195" i="19"/>
  <c r="BO195" i="19"/>
  <c r="AK196" i="19"/>
  <c r="AL196" i="19"/>
  <c r="AM196" i="19"/>
  <c r="AN196" i="19"/>
  <c r="AP196" i="19"/>
  <c r="AQ196" i="19"/>
  <c r="AR196" i="19"/>
  <c r="AS196" i="19"/>
  <c r="AW196" i="19"/>
  <c r="AX196" i="19"/>
  <c r="AY196" i="19"/>
  <c r="BD196" i="19"/>
  <c r="BE196" i="19"/>
  <c r="BF196" i="19"/>
  <c r="BG196" i="19"/>
  <c r="BH196" i="19"/>
  <c r="BI196" i="19"/>
  <c r="BM196" i="19"/>
  <c r="BN196" i="19"/>
  <c r="BO196" i="19"/>
  <c r="AK197" i="19"/>
  <c r="AL197" i="19"/>
  <c r="AM197" i="19"/>
  <c r="AN197" i="19"/>
  <c r="AP197" i="19"/>
  <c r="AQ197" i="19"/>
  <c r="AR197" i="19"/>
  <c r="AS197" i="19"/>
  <c r="AW197" i="19"/>
  <c r="AX197" i="19"/>
  <c r="AY197" i="19"/>
  <c r="BD197" i="19"/>
  <c r="BE197" i="19"/>
  <c r="BF197" i="19"/>
  <c r="BG197" i="19"/>
  <c r="BH197" i="19"/>
  <c r="BI197" i="19"/>
  <c r="BM197" i="19"/>
  <c r="BN197" i="19"/>
  <c r="BO197" i="19"/>
  <c r="AK198" i="19"/>
  <c r="AL198" i="19"/>
  <c r="AM198" i="19"/>
  <c r="AN198" i="19"/>
  <c r="AP198" i="19"/>
  <c r="AQ198" i="19"/>
  <c r="AR198" i="19"/>
  <c r="AS198" i="19"/>
  <c r="AW198" i="19"/>
  <c r="AX198" i="19"/>
  <c r="AY198" i="19"/>
  <c r="BD198" i="19"/>
  <c r="BE198" i="19"/>
  <c r="BF198" i="19"/>
  <c r="BG198" i="19"/>
  <c r="BH198" i="19"/>
  <c r="BI198" i="19"/>
  <c r="BM198" i="19"/>
  <c r="BN198" i="19"/>
  <c r="BO198" i="19"/>
  <c r="AK199" i="19"/>
  <c r="AL199" i="19"/>
  <c r="AM199" i="19"/>
  <c r="AN199" i="19"/>
  <c r="AP199" i="19"/>
  <c r="AQ199" i="19"/>
  <c r="AR199" i="19"/>
  <c r="AS199" i="19"/>
  <c r="AW199" i="19"/>
  <c r="AX199" i="19"/>
  <c r="AY199" i="19"/>
  <c r="BD199" i="19"/>
  <c r="BE199" i="19"/>
  <c r="BF199" i="19"/>
  <c r="BG199" i="19"/>
  <c r="BH199" i="19"/>
  <c r="BI199" i="19"/>
  <c r="BM199" i="19"/>
  <c r="BN199" i="19"/>
  <c r="BO199" i="19"/>
  <c r="AK200" i="19"/>
  <c r="AL200" i="19"/>
  <c r="AM200" i="19"/>
  <c r="AN200" i="19"/>
  <c r="AP200" i="19"/>
  <c r="AQ200" i="19"/>
  <c r="AR200" i="19"/>
  <c r="AS200" i="19"/>
  <c r="AW200" i="19"/>
  <c r="AX200" i="19"/>
  <c r="AY200" i="19"/>
  <c r="BD200" i="19"/>
  <c r="BE200" i="19"/>
  <c r="BF200" i="19"/>
  <c r="BG200" i="19"/>
  <c r="BH200" i="19"/>
  <c r="BI200" i="19"/>
  <c r="BM200" i="19"/>
  <c r="BN200" i="19"/>
  <c r="BO200" i="19"/>
  <c r="AK201" i="19"/>
  <c r="AL201" i="19"/>
  <c r="AM201" i="19"/>
  <c r="AN201" i="19"/>
  <c r="AP201" i="19"/>
  <c r="AQ201" i="19"/>
  <c r="AR201" i="19"/>
  <c r="AS201" i="19"/>
  <c r="AW201" i="19"/>
  <c r="AX201" i="19"/>
  <c r="AY201" i="19"/>
  <c r="BD201" i="19"/>
  <c r="BE201" i="19"/>
  <c r="BF201" i="19"/>
  <c r="BG201" i="19"/>
  <c r="BH201" i="19"/>
  <c r="BI201" i="19"/>
  <c r="BM201" i="19"/>
  <c r="BN201" i="19"/>
  <c r="BO201" i="19"/>
  <c r="AK202" i="19"/>
  <c r="AL202" i="19"/>
  <c r="AM202" i="19"/>
  <c r="AN202" i="19"/>
  <c r="AP202" i="19"/>
  <c r="AQ202" i="19"/>
  <c r="AR202" i="19"/>
  <c r="AS202" i="19"/>
  <c r="AW202" i="19"/>
  <c r="AX202" i="19"/>
  <c r="AY202" i="19"/>
  <c r="BD202" i="19"/>
  <c r="BE202" i="19"/>
  <c r="BF202" i="19"/>
  <c r="BG202" i="19"/>
  <c r="BH202" i="19"/>
  <c r="BI202" i="19"/>
  <c r="BM202" i="19"/>
  <c r="BN202" i="19"/>
  <c r="BO202" i="19"/>
  <c r="AK203" i="19"/>
  <c r="AL203" i="19"/>
  <c r="AM203" i="19"/>
  <c r="AN203" i="19"/>
  <c r="AP203" i="19"/>
  <c r="AQ203" i="19"/>
  <c r="AR203" i="19"/>
  <c r="AS203" i="19"/>
  <c r="AW203" i="19"/>
  <c r="AX203" i="19"/>
  <c r="AY203" i="19"/>
  <c r="BD203" i="19"/>
  <c r="BE203" i="19"/>
  <c r="BF203" i="19"/>
  <c r="BG203" i="19"/>
  <c r="BH203" i="19"/>
  <c r="BI203" i="19"/>
  <c r="BM203" i="19"/>
  <c r="BN203" i="19"/>
  <c r="BO203" i="19"/>
  <c r="AK204" i="19"/>
  <c r="AL204" i="19"/>
  <c r="AM204" i="19"/>
  <c r="AN204" i="19"/>
  <c r="AP204" i="19"/>
  <c r="AQ204" i="19"/>
  <c r="AR204" i="19"/>
  <c r="AS204" i="19"/>
  <c r="AW204" i="19"/>
  <c r="AX204" i="19"/>
  <c r="AY204" i="19"/>
  <c r="BD204" i="19"/>
  <c r="BE204" i="19"/>
  <c r="BF204" i="19"/>
  <c r="BG204" i="19"/>
  <c r="BH204" i="19"/>
  <c r="BI204" i="19"/>
  <c r="BM204" i="19"/>
  <c r="BN204" i="19"/>
  <c r="BO204" i="19"/>
  <c r="AK205" i="19"/>
  <c r="AL205" i="19"/>
  <c r="AM205" i="19"/>
  <c r="AN205" i="19"/>
  <c r="AP205" i="19"/>
  <c r="AQ205" i="19"/>
  <c r="AR205" i="19"/>
  <c r="AS205" i="19"/>
  <c r="AW205" i="19"/>
  <c r="AX205" i="19"/>
  <c r="AY205" i="19"/>
  <c r="BD205" i="19"/>
  <c r="BE205" i="19"/>
  <c r="BF205" i="19"/>
  <c r="BG205" i="19"/>
  <c r="BH205" i="19"/>
  <c r="BI205" i="19"/>
  <c r="BM205" i="19"/>
  <c r="BN205" i="19"/>
  <c r="BO205" i="19"/>
  <c r="AK206" i="19"/>
  <c r="AL206" i="19"/>
  <c r="AM206" i="19"/>
  <c r="AN206" i="19"/>
  <c r="AP206" i="19"/>
  <c r="AQ206" i="19"/>
  <c r="AR206" i="19"/>
  <c r="AS206" i="19"/>
  <c r="AW206" i="19"/>
  <c r="AX206" i="19"/>
  <c r="AY206" i="19"/>
  <c r="BD206" i="19"/>
  <c r="BE206" i="19"/>
  <c r="BF206" i="19"/>
  <c r="BG206" i="19"/>
  <c r="BH206" i="19"/>
  <c r="BI206" i="19"/>
  <c r="BM206" i="19"/>
  <c r="BN206" i="19"/>
  <c r="BO206" i="19"/>
  <c r="AK207" i="19"/>
  <c r="AL207" i="19"/>
  <c r="AM207" i="19"/>
  <c r="AN207" i="19"/>
  <c r="AP207" i="19"/>
  <c r="AQ207" i="19"/>
  <c r="AR207" i="19"/>
  <c r="AS207" i="19"/>
  <c r="AW207" i="19"/>
  <c r="AX207" i="19"/>
  <c r="AY207" i="19"/>
  <c r="BD207" i="19"/>
  <c r="BE207" i="19"/>
  <c r="BF207" i="19"/>
  <c r="BG207" i="19"/>
  <c r="BH207" i="19"/>
  <c r="BI207" i="19"/>
  <c r="BM207" i="19"/>
  <c r="BN207" i="19"/>
  <c r="BO207" i="19"/>
  <c r="AK208" i="19"/>
  <c r="AL208" i="19"/>
  <c r="AM208" i="19"/>
  <c r="AN208" i="19"/>
  <c r="AP208" i="19"/>
  <c r="AQ208" i="19"/>
  <c r="AR208" i="19"/>
  <c r="AS208" i="19"/>
  <c r="AW208" i="19"/>
  <c r="AX208" i="19"/>
  <c r="AY208" i="19"/>
  <c r="BD208" i="19"/>
  <c r="BE208" i="19"/>
  <c r="BF208" i="19"/>
  <c r="BG208" i="19"/>
  <c r="BH208" i="19"/>
  <c r="BI208" i="19"/>
  <c r="BM208" i="19"/>
  <c r="BN208" i="19"/>
  <c r="BO208" i="19"/>
  <c r="AK209" i="19"/>
  <c r="AL209" i="19"/>
  <c r="AM209" i="19"/>
  <c r="AN209" i="19"/>
  <c r="AP209" i="19"/>
  <c r="AQ209" i="19"/>
  <c r="AR209" i="19"/>
  <c r="AS209" i="19"/>
  <c r="AW209" i="19"/>
  <c r="AX209" i="19"/>
  <c r="AY209" i="19"/>
  <c r="BD209" i="19"/>
  <c r="BE209" i="19"/>
  <c r="BF209" i="19"/>
  <c r="BG209" i="19"/>
  <c r="BH209" i="19"/>
  <c r="BI209" i="19"/>
  <c r="BM209" i="19"/>
  <c r="BN209" i="19"/>
  <c r="BO209" i="19"/>
  <c r="AK210" i="19"/>
  <c r="AL210" i="19"/>
  <c r="AM210" i="19"/>
  <c r="AN210" i="19"/>
  <c r="AP210" i="19"/>
  <c r="AQ210" i="19"/>
  <c r="AR210" i="19"/>
  <c r="AS210" i="19"/>
  <c r="AW210" i="19"/>
  <c r="AX210" i="19"/>
  <c r="AY210" i="19"/>
  <c r="BD210" i="19"/>
  <c r="BE210" i="19"/>
  <c r="BF210" i="19"/>
  <c r="BG210" i="19"/>
  <c r="BH210" i="19"/>
  <c r="BI210" i="19"/>
  <c r="BM210" i="19"/>
  <c r="BN210" i="19"/>
  <c r="BO210" i="19"/>
  <c r="AK211" i="19"/>
  <c r="AL211" i="19"/>
  <c r="AM211" i="19"/>
  <c r="AN211" i="19"/>
  <c r="AP211" i="19"/>
  <c r="AQ211" i="19"/>
  <c r="AR211" i="19"/>
  <c r="AS211" i="19"/>
  <c r="AW211" i="19"/>
  <c r="AX211" i="19"/>
  <c r="AY211" i="19"/>
  <c r="BD211" i="19"/>
  <c r="BE211" i="19"/>
  <c r="BF211" i="19"/>
  <c r="BG211" i="19"/>
  <c r="BH211" i="19"/>
  <c r="BI211" i="19"/>
  <c r="BM211" i="19"/>
  <c r="BN211" i="19"/>
  <c r="BO211" i="19"/>
  <c r="AK212" i="19"/>
  <c r="AL212" i="19"/>
  <c r="AM212" i="19"/>
  <c r="AN212" i="19"/>
  <c r="AP212" i="19"/>
  <c r="AQ212" i="19"/>
  <c r="AR212" i="19"/>
  <c r="AS212" i="19"/>
  <c r="AW212" i="19"/>
  <c r="AX212" i="19"/>
  <c r="AY212" i="19"/>
  <c r="BD212" i="19"/>
  <c r="BE212" i="19"/>
  <c r="BF212" i="19"/>
  <c r="BG212" i="19"/>
  <c r="BH212" i="19"/>
  <c r="BI212" i="19"/>
  <c r="BM212" i="19"/>
  <c r="BN212" i="19"/>
  <c r="BO212" i="19"/>
  <c r="AK213" i="19"/>
  <c r="AL213" i="19"/>
  <c r="AM213" i="19"/>
  <c r="AN213" i="19"/>
  <c r="AP213" i="19"/>
  <c r="AQ213" i="19"/>
  <c r="AR213" i="19"/>
  <c r="AS213" i="19"/>
  <c r="AW213" i="19"/>
  <c r="AX213" i="19"/>
  <c r="AY213" i="19"/>
  <c r="BD213" i="19"/>
  <c r="BE213" i="19"/>
  <c r="BF213" i="19"/>
  <c r="BG213" i="19"/>
  <c r="BH213" i="19"/>
  <c r="BI213" i="19"/>
  <c r="BM213" i="19"/>
  <c r="BN213" i="19"/>
  <c r="BO213" i="19"/>
  <c r="AK214" i="19"/>
  <c r="AL214" i="19"/>
  <c r="AM214" i="19"/>
  <c r="AN214" i="19"/>
  <c r="AP214" i="19"/>
  <c r="AQ214" i="19"/>
  <c r="AR214" i="19"/>
  <c r="AS214" i="19"/>
  <c r="AW214" i="19"/>
  <c r="AX214" i="19"/>
  <c r="AY214" i="19"/>
  <c r="BD214" i="19"/>
  <c r="BE214" i="19"/>
  <c r="BF214" i="19"/>
  <c r="BG214" i="19"/>
  <c r="BH214" i="19"/>
  <c r="BI214" i="19"/>
  <c r="BM214" i="19"/>
  <c r="BN214" i="19"/>
  <c r="BO214" i="19"/>
  <c r="AK215" i="19"/>
  <c r="AL215" i="19"/>
  <c r="AM215" i="19"/>
  <c r="AN215" i="19"/>
  <c r="AP215" i="19"/>
  <c r="AQ215" i="19"/>
  <c r="AR215" i="19"/>
  <c r="AS215" i="19"/>
  <c r="AW215" i="19"/>
  <c r="AX215" i="19"/>
  <c r="AY215" i="19"/>
  <c r="BD215" i="19"/>
  <c r="BE215" i="19"/>
  <c r="BF215" i="19"/>
  <c r="BG215" i="19"/>
  <c r="BH215" i="19"/>
  <c r="BI215" i="19"/>
  <c r="BM215" i="19"/>
  <c r="BN215" i="19"/>
  <c r="BO215" i="19"/>
  <c r="AK216" i="19"/>
  <c r="AL216" i="19"/>
  <c r="AM216" i="19"/>
  <c r="AN216" i="19"/>
  <c r="AP216" i="19"/>
  <c r="AQ216" i="19"/>
  <c r="AR216" i="19"/>
  <c r="AS216" i="19"/>
  <c r="AW216" i="19"/>
  <c r="AX216" i="19"/>
  <c r="AY216" i="19"/>
  <c r="BD216" i="19"/>
  <c r="BE216" i="19"/>
  <c r="BF216" i="19"/>
  <c r="BG216" i="19"/>
  <c r="BH216" i="19"/>
  <c r="BI216" i="19"/>
  <c r="BM216" i="19"/>
  <c r="BN216" i="19"/>
  <c r="BO216" i="19"/>
  <c r="AK217" i="19"/>
  <c r="AL217" i="19"/>
  <c r="AM217" i="19"/>
  <c r="AN217" i="19"/>
  <c r="AP217" i="19"/>
  <c r="AQ217" i="19"/>
  <c r="AR217" i="19"/>
  <c r="AS217" i="19"/>
  <c r="AW217" i="19"/>
  <c r="AX217" i="19"/>
  <c r="AY217" i="19"/>
  <c r="BD217" i="19"/>
  <c r="BE217" i="19"/>
  <c r="BF217" i="19"/>
  <c r="BG217" i="19"/>
  <c r="BH217" i="19"/>
  <c r="BI217" i="19"/>
  <c r="BM217" i="19"/>
  <c r="BN217" i="19"/>
  <c r="BO217" i="19"/>
  <c r="AK218" i="19"/>
  <c r="AL218" i="19"/>
  <c r="AM218" i="19"/>
  <c r="AN218" i="19"/>
  <c r="AP218" i="19"/>
  <c r="AQ218" i="19"/>
  <c r="AR218" i="19"/>
  <c r="AS218" i="19"/>
  <c r="AW218" i="19"/>
  <c r="AX218" i="19"/>
  <c r="AY218" i="19"/>
  <c r="BD218" i="19"/>
  <c r="BE218" i="19"/>
  <c r="BF218" i="19"/>
  <c r="BG218" i="19"/>
  <c r="BH218" i="19"/>
  <c r="BI218" i="19"/>
  <c r="BM218" i="19"/>
  <c r="BN218" i="19"/>
  <c r="BO218" i="19"/>
  <c r="AK219" i="19"/>
  <c r="AL219" i="19"/>
  <c r="AM219" i="19"/>
  <c r="AN219" i="19"/>
  <c r="AP219" i="19"/>
  <c r="AQ219" i="19"/>
  <c r="AR219" i="19"/>
  <c r="AS219" i="19"/>
  <c r="AW219" i="19"/>
  <c r="AX219" i="19"/>
  <c r="AY219" i="19"/>
  <c r="BD219" i="19"/>
  <c r="BE219" i="19"/>
  <c r="BF219" i="19"/>
  <c r="BG219" i="19"/>
  <c r="BH219" i="19"/>
  <c r="BI219" i="19"/>
  <c r="BM219" i="19"/>
  <c r="BN219" i="19"/>
  <c r="BO219" i="19"/>
  <c r="AK220" i="19"/>
  <c r="AL220" i="19"/>
  <c r="AM220" i="19"/>
  <c r="AN220" i="19"/>
  <c r="AP220" i="19"/>
  <c r="AQ220" i="19"/>
  <c r="AR220" i="19"/>
  <c r="AS220" i="19"/>
  <c r="AW220" i="19"/>
  <c r="AX220" i="19"/>
  <c r="AY220" i="19"/>
  <c r="BD220" i="19"/>
  <c r="BE220" i="19"/>
  <c r="BF220" i="19"/>
  <c r="BG220" i="19"/>
  <c r="BH220" i="19"/>
  <c r="BI220" i="19"/>
  <c r="BM220" i="19"/>
  <c r="BN220" i="19"/>
  <c r="BO220" i="19"/>
  <c r="AK221" i="19"/>
  <c r="AL221" i="19"/>
  <c r="AM221" i="19"/>
  <c r="AN221" i="19"/>
  <c r="AP221" i="19"/>
  <c r="AQ221" i="19"/>
  <c r="AR221" i="19"/>
  <c r="AS221" i="19"/>
  <c r="AW221" i="19"/>
  <c r="AX221" i="19"/>
  <c r="AY221" i="19"/>
  <c r="BD221" i="19"/>
  <c r="BE221" i="19"/>
  <c r="BF221" i="19"/>
  <c r="BG221" i="19"/>
  <c r="BH221" i="19"/>
  <c r="BI221" i="19"/>
  <c r="BM221" i="19"/>
  <c r="BN221" i="19"/>
  <c r="BO221" i="19"/>
  <c r="AK222" i="19"/>
  <c r="AL222" i="19"/>
  <c r="AM222" i="19"/>
  <c r="AN222" i="19"/>
  <c r="AP222" i="19"/>
  <c r="AQ222" i="19"/>
  <c r="AR222" i="19"/>
  <c r="AS222" i="19"/>
  <c r="AW222" i="19"/>
  <c r="AX222" i="19"/>
  <c r="AY222" i="19"/>
  <c r="BD222" i="19"/>
  <c r="BE222" i="19"/>
  <c r="BF222" i="19"/>
  <c r="BG222" i="19"/>
  <c r="BH222" i="19"/>
  <c r="BI222" i="19"/>
  <c r="BM222" i="19"/>
  <c r="BN222" i="19"/>
  <c r="BO222" i="19"/>
  <c r="AK223" i="19"/>
  <c r="AL223" i="19"/>
  <c r="AM223" i="19"/>
  <c r="AN223" i="19"/>
  <c r="AP223" i="19"/>
  <c r="AQ223" i="19"/>
  <c r="AR223" i="19"/>
  <c r="AS223" i="19"/>
  <c r="AW223" i="19"/>
  <c r="AX223" i="19"/>
  <c r="AY223" i="19"/>
  <c r="BD223" i="19"/>
  <c r="BE223" i="19"/>
  <c r="BF223" i="19"/>
  <c r="BG223" i="19"/>
  <c r="BH223" i="19"/>
  <c r="BI223" i="19"/>
  <c r="BM223" i="19"/>
  <c r="BN223" i="19"/>
  <c r="BO223" i="19"/>
  <c r="AK224" i="19"/>
  <c r="AL224" i="19"/>
  <c r="AM224" i="19"/>
  <c r="AN224" i="19"/>
  <c r="AP224" i="19"/>
  <c r="AQ224" i="19"/>
  <c r="AR224" i="19"/>
  <c r="AS224" i="19"/>
  <c r="AW224" i="19"/>
  <c r="AX224" i="19"/>
  <c r="AY224" i="19"/>
  <c r="BD224" i="19"/>
  <c r="BE224" i="19"/>
  <c r="BF224" i="19"/>
  <c r="BG224" i="19"/>
  <c r="BH224" i="19"/>
  <c r="BI224" i="19"/>
  <c r="BM224" i="19"/>
  <c r="BN224" i="19"/>
  <c r="BO224" i="19"/>
  <c r="AK225" i="19"/>
  <c r="AL225" i="19"/>
  <c r="AM225" i="19"/>
  <c r="AN225" i="19"/>
  <c r="AP225" i="19"/>
  <c r="AQ225" i="19"/>
  <c r="AR225" i="19"/>
  <c r="AS225" i="19"/>
  <c r="AW225" i="19"/>
  <c r="AX225" i="19"/>
  <c r="AY225" i="19"/>
  <c r="BD225" i="19"/>
  <c r="BE225" i="19"/>
  <c r="BF225" i="19"/>
  <c r="BG225" i="19"/>
  <c r="BH225" i="19"/>
  <c r="BI225" i="19"/>
  <c r="BM225" i="19"/>
  <c r="BN225" i="19"/>
  <c r="BO225" i="19"/>
  <c r="AK226" i="19"/>
  <c r="AL226" i="19"/>
  <c r="AM226" i="19"/>
  <c r="AN226" i="19"/>
  <c r="AP226" i="19"/>
  <c r="AQ226" i="19"/>
  <c r="AR226" i="19"/>
  <c r="AS226" i="19"/>
  <c r="AW226" i="19"/>
  <c r="AX226" i="19"/>
  <c r="AY226" i="19"/>
  <c r="BD226" i="19"/>
  <c r="BE226" i="19"/>
  <c r="BF226" i="19"/>
  <c r="BG226" i="19"/>
  <c r="BH226" i="19"/>
  <c r="BI226" i="19"/>
  <c r="BM226" i="19"/>
  <c r="BN226" i="19"/>
  <c r="BO226" i="19"/>
  <c r="AK227" i="19"/>
  <c r="AL227" i="19"/>
  <c r="AM227" i="19"/>
  <c r="AN227" i="19"/>
  <c r="AP227" i="19"/>
  <c r="AQ227" i="19"/>
  <c r="AR227" i="19"/>
  <c r="AS227" i="19"/>
  <c r="AW227" i="19"/>
  <c r="AX227" i="19"/>
  <c r="AY227" i="19"/>
  <c r="BD227" i="19"/>
  <c r="BE227" i="19"/>
  <c r="BF227" i="19"/>
  <c r="BG227" i="19"/>
  <c r="BH227" i="19"/>
  <c r="BI227" i="19"/>
  <c r="BM227" i="19"/>
  <c r="BN227" i="19"/>
  <c r="BO227" i="19"/>
  <c r="AK228" i="19"/>
  <c r="AL228" i="19"/>
  <c r="AM228" i="19"/>
  <c r="AN228" i="19"/>
  <c r="AP228" i="19"/>
  <c r="AQ228" i="19"/>
  <c r="AR228" i="19"/>
  <c r="AS228" i="19"/>
  <c r="AW228" i="19"/>
  <c r="AX228" i="19"/>
  <c r="AY228" i="19"/>
  <c r="BD228" i="19"/>
  <c r="BE228" i="19"/>
  <c r="BF228" i="19"/>
  <c r="BG228" i="19"/>
  <c r="BH228" i="19"/>
  <c r="BI228" i="19"/>
  <c r="BM228" i="19"/>
  <c r="BN228" i="19"/>
  <c r="BO228" i="19"/>
  <c r="AK229" i="19"/>
  <c r="AL229" i="19"/>
  <c r="AM229" i="19"/>
  <c r="AN229" i="19"/>
  <c r="AP229" i="19"/>
  <c r="AQ229" i="19"/>
  <c r="AR229" i="19"/>
  <c r="AS229" i="19"/>
  <c r="AW229" i="19"/>
  <c r="AX229" i="19"/>
  <c r="AY229" i="19"/>
  <c r="BD229" i="19"/>
  <c r="BE229" i="19"/>
  <c r="BF229" i="19"/>
  <c r="BG229" i="19"/>
  <c r="BH229" i="19"/>
  <c r="BI229" i="19"/>
  <c r="BM229" i="19"/>
  <c r="BN229" i="19"/>
  <c r="BO229" i="19"/>
  <c r="AK230" i="19"/>
  <c r="AL230" i="19"/>
  <c r="AM230" i="19"/>
  <c r="AN230" i="19"/>
  <c r="AP230" i="19"/>
  <c r="AQ230" i="19"/>
  <c r="AR230" i="19"/>
  <c r="AS230" i="19"/>
  <c r="AW230" i="19"/>
  <c r="AX230" i="19"/>
  <c r="AY230" i="19"/>
  <c r="BD230" i="19"/>
  <c r="BE230" i="19"/>
  <c r="BF230" i="19"/>
  <c r="BG230" i="19"/>
  <c r="BH230" i="19"/>
  <c r="BI230" i="19"/>
  <c r="BM230" i="19"/>
  <c r="BN230" i="19"/>
  <c r="BO230" i="19"/>
  <c r="AK231" i="19"/>
  <c r="AL231" i="19"/>
  <c r="AM231" i="19"/>
  <c r="AN231" i="19"/>
  <c r="AP231" i="19"/>
  <c r="AQ231" i="19"/>
  <c r="AR231" i="19"/>
  <c r="AS231" i="19"/>
  <c r="AW231" i="19"/>
  <c r="AX231" i="19"/>
  <c r="AY231" i="19"/>
  <c r="BD231" i="19"/>
  <c r="BE231" i="19"/>
  <c r="BF231" i="19"/>
  <c r="BG231" i="19"/>
  <c r="BH231" i="19"/>
  <c r="BI231" i="19"/>
  <c r="BM231" i="19"/>
  <c r="BN231" i="19"/>
  <c r="BO231" i="19"/>
  <c r="AK232" i="19"/>
  <c r="AL232" i="19"/>
  <c r="AM232" i="19"/>
  <c r="AN232" i="19"/>
  <c r="AP232" i="19"/>
  <c r="AQ232" i="19"/>
  <c r="AR232" i="19"/>
  <c r="AS232" i="19"/>
  <c r="AW232" i="19"/>
  <c r="AX232" i="19"/>
  <c r="AY232" i="19"/>
  <c r="BD232" i="19"/>
  <c r="BE232" i="19"/>
  <c r="BF232" i="19"/>
  <c r="BG232" i="19"/>
  <c r="BH232" i="19"/>
  <c r="BI232" i="19"/>
  <c r="BM232" i="19"/>
  <c r="BN232" i="19"/>
  <c r="BO232" i="19"/>
  <c r="AK233" i="19"/>
  <c r="AL233" i="19"/>
  <c r="AM233" i="19"/>
  <c r="AN233" i="19"/>
  <c r="AP233" i="19"/>
  <c r="AQ233" i="19"/>
  <c r="AR233" i="19"/>
  <c r="AS233" i="19"/>
  <c r="AW233" i="19"/>
  <c r="AX233" i="19"/>
  <c r="AY233" i="19"/>
  <c r="BD233" i="19"/>
  <c r="BE233" i="19"/>
  <c r="BF233" i="19"/>
  <c r="BG233" i="19"/>
  <c r="BH233" i="19"/>
  <c r="BI233" i="19"/>
  <c r="BM233" i="19"/>
  <c r="BN233" i="19"/>
  <c r="BO233" i="19"/>
  <c r="AK234" i="19"/>
  <c r="AL234" i="19"/>
  <c r="AM234" i="19"/>
  <c r="AN234" i="19"/>
  <c r="AP234" i="19"/>
  <c r="AQ234" i="19"/>
  <c r="AR234" i="19"/>
  <c r="AS234" i="19"/>
  <c r="AW234" i="19"/>
  <c r="AX234" i="19"/>
  <c r="AY234" i="19"/>
  <c r="BD234" i="19"/>
  <c r="BE234" i="19"/>
  <c r="BF234" i="19"/>
  <c r="BG234" i="19"/>
  <c r="BH234" i="19"/>
  <c r="BI234" i="19"/>
  <c r="BM234" i="19"/>
  <c r="BN234" i="19"/>
  <c r="BO234" i="19"/>
  <c r="AK235" i="19"/>
  <c r="AL235" i="19"/>
  <c r="AM235" i="19"/>
  <c r="AN235" i="19"/>
  <c r="AP235" i="19"/>
  <c r="AQ235" i="19"/>
  <c r="AR235" i="19"/>
  <c r="AS235" i="19"/>
  <c r="AW235" i="19"/>
  <c r="AX235" i="19"/>
  <c r="AY235" i="19"/>
  <c r="BD235" i="19"/>
  <c r="BE235" i="19"/>
  <c r="BF235" i="19"/>
  <c r="BG235" i="19"/>
  <c r="BH235" i="19"/>
  <c r="BI235" i="19"/>
  <c r="BM235" i="19"/>
  <c r="BN235" i="19"/>
  <c r="BO235" i="19"/>
  <c r="AK236" i="19"/>
  <c r="AL236" i="19"/>
  <c r="AM236" i="19"/>
  <c r="AN236" i="19"/>
  <c r="AP236" i="19"/>
  <c r="AQ236" i="19"/>
  <c r="AR236" i="19"/>
  <c r="AS236" i="19"/>
  <c r="AW236" i="19"/>
  <c r="AX236" i="19"/>
  <c r="AY236" i="19"/>
  <c r="BD236" i="19"/>
  <c r="BE236" i="19"/>
  <c r="BF236" i="19"/>
  <c r="BG236" i="19"/>
  <c r="BH236" i="19"/>
  <c r="BI236" i="19"/>
  <c r="BM236" i="19"/>
  <c r="BN236" i="19"/>
  <c r="BO236" i="19"/>
  <c r="AK237" i="19"/>
  <c r="AL237" i="19"/>
  <c r="AM237" i="19"/>
  <c r="AN237" i="19"/>
  <c r="AP237" i="19"/>
  <c r="AQ237" i="19"/>
  <c r="AR237" i="19"/>
  <c r="AS237" i="19"/>
  <c r="AW237" i="19"/>
  <c r="AX237" i="19"/>
  <c r="AY237" i="19"/>
  <c r="BD237" i="19"/>
  <c r="BE237" i="19"/>
  <c r="BF237" i="19"/>
  <c r="BG237" i="19"/>
  <c r="BH237" i="19"/>
  <c r="BI237" i="19"/>
  <c r="BM237" i="19"/>
  <c r="BN237" i="19"/>
  <c r="BO237" i="19"/>
  <c r="AK238" i="19"/>
  <c r="AL238" i="19"/>
  <c r="AM238" i="19"/>
  <c r="AN238" i="19"/>
  <c r="AP238" i="19"/>
  <c r="AQ238" i="19"/>
  <c r="AR238" i="19"/>
  <c r="AS238" i="19"/>
  <c r="AW238" i="19"/>
  <c r="AX238" i="19"/>
  <c r="AY238" i="19"/>
  <c r="BD238" i="19"/>
  <c r="BE238" i="19"/>
  <c r="BF238" i="19"/>
  <c r="BG238" i="19"/>
  <c r="BH238" i="19"/>
  <c r="BI238" i="19"/>
  <c r="BM238" i="19"/>
  <c r="BN238" i="19"/>
  <c r="BO238" i="19"/>
  <c r="AK239" i="19"/>
  <c r="AL239" i="19"/>
  <c r="AM239" i="19"/>
  <c r="AN239" i="19"/>
  <c r="AP239" i="19"/>
  <c r="AQ239" i="19"/>
  <c r="AR239" i="19"/>
  <c r="AS239" i="19"/>
  <c r="AW239" i="19"/>
  <c r="AX239" i="19"/>
  <c r="AY239" i="19"/>
  <c r="BD239" i="19"/>
  <c r="BE239" i="19"/>
  <c r="BF239" i="19"/>
  <c r="BG239" i="19"/>
  <c r="BH239" i="19"/>
  <c r="BI239" i="19"/>
  <c r="BM239" i="19"/>
  <c r="BN239" i="19"/>
  <c r="BO239" i="19"/>
  <c r="AK240" i="19"/>
  <c r="AL240" i="19"/>
  <c r="AM240" i="19"/>
  <c r="AN240" i="19"/>
  <c r="AP240" i="19"/>
  <c r="AQ240" i="19"/>
  <c r="AR240" i="19"/>
  <c r="AS240" i="19"/>
  <c r="AW240" i="19"/>
  <c r="AX240" i="19"/>
  <c r="AY240" i="19"/>
  <c r="BD240" i="19"/>
  <c r="BE240" i="19"/>
  <c r="BF240" i="19"/>
  <c r="BG240" i="19"/>
  <c r="BH240" i="19"/>
  <c r="BI240" i="19"/>
  <c r="BM240" i="19"/>
  <c r="BN240" i="19"/>
  <c r="BO240" i="19"/>
  <c r="AK241" i="19"/>
  <c r="AL241" i="19"/>
  <c r="AM241" i="19"/>
  <c r="AN241" i="19"/>
  <c r="AP241" i="19"/>
  <c r="AQ241" i="19"/>
  <c r="AR241" i="19"/>
  <c r="AS241" i="19"/>
  <c r="AW241" i="19"/>
  <c r="AX241" i="19"/>
  <c r="AY241" i="19"/>
  <c r="BD241" i="19"/>
  <c r="BE241" i="19"/>
  <c r="BF241" i="19"/>
  <c r="BG241" i="19"/>
  <c r="BH241" i="19"/>
  <c r="BI241" i="19"/>
  <c r="BM241" i="19"/>
  <c r="BN241" i="19"/>
  <c r="BO241" i="19"/>
  <c r="AK242" i="19"/>
  <c r="AL242" i="19"/>
  <c r="AM242" i="19"/>
  <c r="AN242" i="19"/>
  <c r="AP242" i="19"/>
  <c r="AQ242" i="19"/>
  <c r="AR242" i="19"/>
  <c r="AS242" i="19"/>
  <c r="AW242" i="19"/>
  <c r="AX242" i="19"/>
  <c r="AY242" i="19"/>
  <c r="BD242" i="19"/>
  <c r="BE242" i="19"/>
  <c r="BF242" i="19"/>
  <c r="BG242" i="19"/>
  <c r="BH242" i="19"/>
  <c r="BI242" i="19"/>
  <c r="BM242" i="19"/>
  <c r="BN242" i="19"/>
  <c r="BO242" i="19"/>
  <c r="AK243" i="19"/>
  <c r="AL243" i="19"/>
  <c r="AM243" i="19"/>
  <c r="AN243" i="19"/>
  <c r="AP243" i="19"/>
  <c r="AQ243" i="19"/>
  <c r="AR243" i="19"/>
  <c r="AS243" i="19"/>
  <c r="AW243" i="19"/>
  <c r="AX243" i="19"/>
  <c r="AY243" i="19"/>
  <c r="BD243" i="19"/>
  <c r="BE243" i="19"/>
  <c r="BF243" i="19"/>
  <c r="BG243" i="19"/>
  <c r="BH243" i="19"/>
  <c r="BI243" i="19"/>
  <c r="BM243" i="19"/>
  <c r="BN243" i="19"/>
  <c r="BO243" i="19"/>
  <c r="AK244" i="19"/>
  <c r="AL244" i="19"/>
  <c r="AM244" i="19"/>
  <c r="AN244" i="19"/>
  <c r="AP244" i="19"/>
  <c r="AQ244" i="19"/>
  <c r="AR244" i="19"/>
  <c r="AS244" i="19"/>
  <c r="AW244" i="19"/>
  <c r="AX244" i="19"/>
  <c r="AY244" i="19"/>
  <c r="BD244" i="19"/>
  <c r="BE244" i="19"/>
  <c r="BF244" i="19"/>
  <c r="BG244" i="19"/>
  <c r="BH244" i="19"/>
  <c r="BI244" i="19"/>
  <c r="BM244" i="19"/>
  <c r="BN244" i="19"/>
  <c r="BO244" i="19"/>
  <c r="AK245" i="19"/>
  <c r="AL245" i="19"/>
  <c r="AM245" i="19"/>
  <c r="AN245" i="19"/>
  <c r="AP245" i="19"/>
  <c r="AQ245" i="19"/>
  <c r="AR245" i="19"/>
  <c r="AS245" i="19"/>
  <c r="AW245" i="19"/>
  <c r="AX245" i="19"/>
  <c r="AY245" i="19"/>
  <c r="BD245" i="19"/>
  <c r="BE245" i="19"/>
  <c r="BF245" i="19"/>
  <c r="BG245" i="19"/>
  <c r="BH245" i="19"/>
  <c r="BI245" i="19"/>
  <c r="BM245" i="19"/>
  <c r="BN245" i="19"/>
  <c r="BO245" i="19"/>
  <c r="AK246" i="19"/>
  <c r="AL246" i="19"/>
  <c r="AM246" i="19"/>
  <c r="AN246" i="19"/>
  <c r="AP246" i="19"/>
  <c r="AQ246" i="19"/>
  <c r="AR246" i="19"/>
  <c r="AS246" i="19"/>
  <c r="AW246" i="19"/>
  <c r="AX246" i="19"/>
  <c r="AY246" i="19"/>
  <c r="BD246" i="19"/>
  <c r="BE246" i="19"/>
  <c r="BF246" i="19"/>
  <c r="BG246" i="19"/>
  <c r="BH246" i="19"/>
  <c r="BI246" i="19"/>
  <c r="BM246" i="19"/>
  <c r="BN246" i="19"/>
  <c r="BO246" i="19"/>
  <c r="AK247" i="19"/>
  <c r="AL247" i="19"/>
  <c r="AM247" i="19"/>
  <c r="AN247" i="19"/>
  <c r="AP247" i="19"/>
  <c r="AQ247" i="19"/>
  <c r="AR247" i="19"/>
  <c r="AS247" i="19"/>
  <c r="AW247" i="19"/>
  <c r="AX247" i="19"/>
  <c r="AY247" i="19"/>
  <c r="BD247" i="19"/>
  <c r="BE247" i="19"/>
  <c r="BF247" i="19"/>
  <c r="BG247" i="19"/>
  <c r="BH247" i="19"/>
  <c r="BI247" i="19"/>
  <c r="BM247" i="19"/>
  <c r="BN247" i="19"/>
  <c r="BO247" i="19"/>
  <c r="AK248" i="19"/>
  <c r="AL248" i="19"/>
  <c r="AM248" i="19"/>
  <c r="AN248" i="19"/>
  <c r="AP248" i="19"/>
  <c r="AQ248" i="19"/>
  <c r="AR248" i="19"/>
  <c r="AS248" i="19"/>
  <c r="AW248" i="19"/>
  <c r="AX248" i="19"/>
  <c r="AY248" i="19"/>
  <c r="BD248" i="19"/>
  <c r="BE248" i="19"/>
  <c r="BF248" i="19"/>
  <c r="BG248" i="19"/>
  <c r="BH248" i="19"/>
  <c r="BI248" i="19"/>
  <c r="BM248" i="19"/>
  <c r="BN248" i="19"/>
  <c r="BO248" i="19"/>
  <c r="AK249" i="19"/>
  <c r="AL249" i="19"/>
  <c r="AM249" i="19"/>
  <c r="AN249" i="19"/>
  <c r="AP249" i="19"/>
  <c r="AQ249" i="19"/>
  <c r="AR249" i="19"/>
  <c r="AS249" i="19"/>
  <c r="AW249" i="19"/>
  <c r="AX249" i="19"/>
  <c r="AY249" i="19"/>
  <c r="BD249" i="19"/>
  <c r="BE249" i="19"/>
  <c r="BF249" i="19"/>
  <c r="BG249" i="19"/>
  <c r="BH249" i="19"/>
  <c r="BI249" i="19"/>
  <c r="BM249" i="19"/>
  <c r="BN249" i="19"/>
  <c r="BO249" i="19"/>
  <c r="AK250" i="19"/>
  <c r="AL250" i="19"/>
  <c r="AM250" i="19"/>
  <c r="AN250" i="19"/>
  <c r="AP250" i="19"/>
  <c r="AQ250" i="19"/>
  <c r="AR250" i="19"/>
  <c r="AS250" i="19"/>
  <c r="AW250" i="19"/>
  <c r="AX250" i="19"/>
  <c r="AY250" i="19"/>
  <c r="BD250" i="19"/>
  <c r="BE250" i="19"/>
  <c r="BF250" i="19"/>
  <c r="BG250" i="19"/>
  <c r="BH250" i="19"/>
  <c r="BI250" i="19"/>
  <c r="BM250" i="19"/>
  <c r="BN250" i="19"/>
  <c r="BO250" i="19"/>
  <c r="AK251" i="19"/>
  <c r="AL251" i="19"/>
  <c r="AM251" i="19"/>
  <c r="AN251" i="19"/>
  <c r="AP251" i="19"/>
  <c r="AQ251" i="19"/>
  <c r="AR251" i="19"/>
  <c r="AS251" i="19"/>
  <c r="AW251" i="19"/>
  <c r="AX251" i="19"/>
  <c r="AY251" i="19"/>
  <c r="BD251" i="19"/>
  <c r="BE251" i="19"/>
  <c r="BF251" i="19"/>
  <c r="BG251" i="19"/>
  <c r="BH251" i="19"/>
  <c r="BI251" i="19"/>
  <c r="BM251" i="19"/>
  <c r="BN251" i="19"/>
  <c r="BO251" i="19"/>
  <c r="AK252" i="19"/>
  <c r="AL252" i="19"/>
  <c r="AM252" i="19"/>
  <c r="AN252" i="19"/>
  <c r="AP252" i="19"/>
  <c r="AQ252" i="19"/>
  <c r="AR252" i="19"/>
  <c r="AS252" i="19"/>
  <c r="AW252" i="19"/>
  <c r="AX252" i="19"/>
  <c r="AY252" i="19"/>
  <c r="BD252" i="19"/>
  <c r="BE252" i="19"/>
  <c r="BF252" i="19"/>
  <c r="BG252" i="19"/>
  <c r="BH252" i="19"/>
  <c r="BI252" i="19"/>
  <c r="BM252" i="19"/>
  <c r="BN252" i="19"/>
  <c r="BO252" i="19"/>
  <c r="AK253" i="19"/>
  <c r="AL253" i="19"/>
  <c r="AM253" i="19"/>
  <c r="AN253" i="19"/>
  <c r="AP253" i="19"/>
  <c r="AQ253" i="19"/>
  <c r="AR253" i="19"/>
  <c r="AS253" i="19"/>
  <c r="AW253" i="19"/>
  <c r="AX253" i="19"/>
  <c r="AY253" i="19"/>
  <c r="BD253" i="19"/>
  <c r="BE253" i="19"/>
  <c r="BF253" i="19"/>
  <c r="BG253" i="19"/>
  <c r="BH253" i="19"/>
  <c r="BI253" i="19"/>
  <c r="BM253" i="19"/>
  <c r="BN253" i="19"/>
  <c r="BO253" i="19"/>
  <c r="AK254" i="19"/>
  <c r="AL254" i="19"/>
  <c r="AM254" i="19"/>
  <c r="AN254" i="19"/>
  <c r="AP254" i="19"/>
  <c r="AQ254" i="19"/>
  <c r="AR254" i="19"/>
  <c r="AS254" i="19"/>
  <c r="AW254" i="19"/>
  <c r="AX254" i="19"/>
  <c r="AY254" i="19"/>
  <c r="BD254" i="19"/>
  <c r="BE254" i="19"/>
  <c r="BF254" i="19"/>
  <c r="BG254" i="19"/>
  <c r="BH254" i="19"/>
  <c r="BI254" i="19"/>
  <c r="BM254" i="19"/>
  <c r="BN254" i="19"/>
  <c r="BO254" i="19"/>
  <c r="AK255" i="19"/>
  <c r="AL255" i="19"/>
  <c r="AM255" i="19"/>
  <c r="AN255" i="19"/>
  <c r="AP255" i="19"/>
  <c r="AQ255" i="19"/>
  <c r="AR255" i="19"/>
  <c r="AS255" i="19"/>
  <c r="AW255" i="19"/>
  <c r="AX255" i="19"/>
  <c r="AY255" i="19"/>
  <c r="BD255" i="19"/>
  <c r="BE255" i="19"/>
  <c r="BF255" i="19"/>
  <c r="BG255" i="19"/>
  <c r="BH255" i="19"/>
  <c r="BI255" i="19"/>
  <c r="BM255" i="19"/>
  <c r="BN255" i="19"/>
  <c r="BO255" i="19"/>
  <c r="AK256" i="19"/>
  <c r="AL256" i="19"/>
  <c r="AM256" i="19"/>
  <c r="AN256" i="19"/>
  <c r="AP256" i="19"/>
  <c r="AQ256" i="19"/>
  <c r="AR256" i="19"/>
  <c r="AS256" i="19"/>
  <c r="AW256" i="19"/>
  <c r="AX256" i="19"/>
  <c r="AY256" i="19"/>
  <c r="BD256" i="19"/>
  <c r="BE256" i="19"/>
  <c r="BF256" i="19"/>
  <c r="BG256" i="19"/>
  <c r="BH256" i="19"/>
  <c r="BI256" i="19"/>
  <c r="BM256" i="19"/>
  <c r="BN256" i="19"/>
  <c r="BO256" i="19"/>
  <c r="AK257" i="19"/>
  <c r="AL257" i="19"/>
  <c r="AM257" i="19"/>
  <c r="AN257" i="19"/>
  <c r="AP257" i="19"/>
  <c r="AQ257" i="19"/>
  <c r="AR257" i="19"/>
  <c r="AS257" i="19"/>
  <c r="AW257" i="19"/>
  <c r="AX257" i="19"/>
  <c r="AY257" i="19"/>
  <c r="BD257" i="19"/>
  <c r="BE257" i="19"/>
  <c r="BF257" i="19"/>
  <c r="BG257" i="19"/>
  <c r="BH257" i="19"/>
  <c r="BI257" i="19"/>
  <c r="BM257" i="19"/>
  <c r="BN257" i="19"/>
  <c r="BO257" i="19"/>
  <c r="AK258" i="19"/>
  <c r="AL258" i="19"/>
  <c r="AM258" i="19"/>
  <c r="AN258" i="19"/>
  <c r="AP258" i="19"/>
  <c r="AQ258" i="19"/>
  <c r="AR258" i="19"/>
  <c r="AS258" i="19"/>
  <c r="AW258" i="19"/>
  <c r="AX258" i="19"/>
  <c r="AY258" i="19"/>
  <c r="BD258" i="19"/>
  <c r="BE258" i="19"/>
  <c r="BF258" i="19"/>
  <c r="BG258" i="19"/>
  <c r="BH258" i="19"/>
  <c r="BI258" i="19"/>
  <c r="BM258" i="19"/>
  <c r="BN258" i="19"/>
  <c r="BO258" i="19"/>
  <c r="AK259" i="19"/>
  <c r="AL259" i="19"/>
  <c r="AM259" i="19"/>
  <c r="AN259" i="19"/>
  <c r="AP259" i="19"/>
  <c r="AQ259" i="19"/>
  <c r="AR259" i="19"/>
  <c r="AS259" i="19"/>
  <c r="AW259" i="19"/>
  <c r="AX259" i="19"/>
  <c r="AY259" i="19"/>
  <c r="BD259" i="19"/>
  <c r="BE259" i="19"/>
  <c r="BF259" i="19"/>
  <c r="BG259" i="19"/>
  <c r="BH259" i="19"/>
  <c r="BI259" i="19"/>
  <c r="BM259" i="19"/>
  <c r="BN259" i="19"/>
  <c r="BO259" i="19"/>
  <c r="AK260" i="19"/>
  <c r="AL260" i="19"/>
  <c r="AM260" i="19"/>
  <c r="AN260" i="19"/>
  <c r="AP260" i="19"/>
  <c r="AQ260" i="19"/>
  <c r="AR260" i="19"/>
  <c r="AS260" i="19"/>
  <c r="AW260" i="19"/>
  <c r="AX260" i="19"/>
  <c r="AY260" i="19"/>
  <c r="BD260" i="19"/>
  <c r="BE260" i="19"/>
  <c r="BF260" i="19"/>
  <c r="BG260" i="19"/>
  <c r="BH260" i="19"/>
  <c r="BI260" i="19"/>
  <c r="BM260" i="19"/>
  <c r="BN260" i="19"/>
  <c r="BO260" i="19"/>
  <c r="AK261" i="19"/>
  <c r="AL261" i="19"/>
  <c r="AM261" i="19"/>
  <c r="AN261" i="19"/>
  <c r="AP261" i="19"/>
  <c r="AQ261" i="19"/>
  <c r="AR261" i="19"/>
  <c r="AS261" i="19"/>
  <c r="AW261" i="19"/>
  <c r="AX261" i="19"/>
  <c r="AY261" i="19"/>
  <c r="BD261" i="19"/>
  <c r="BE261" i="19"/>
  <c r="BF261" i="19"/>
  <c r="BG261" i="19"/>
  <c r="BH261" i="19"/>
  <c r="BI261" i="19"/>
  <c r="BM261" i="19"/>
  <c r="BN261" i="19"/>
  <c r="BO261" i="19"/>
  <c r="AK262" i="19"/>
  <c r="AL262" i="19"/>
  <c r="AM262" i="19"/>
  <c r="AN262" i="19"/>
  <c r="AP262" i="19"/>
  <c r="AQ262" i="19"/>
  <c r="AR262" i="19"/>
  <c r="AS262" i="19"/>
  <c r="AW262" i="19"/>
  <c r="AX262" i="19"/>
  <c r="AY262" i="19"/>
  <c r="BD262" i="19"/>
  <c r="BE262" i="19"/>
  <c r="BF262" i="19"/>
  <c r="BG262" i="19"/>
  <c r="BH262" i="19"/>
  <c r="BI262" i="19"/>
  <c r="BM262" i="19"/>
  <c r="BN262" i="19"/>
  <c r="BO262" i="19"/>
  <c r="AK263" i="19"/>
  <c r="AL263" i="19"/>
  <c r="AM263" i="19"/>
  <c r="AN263" i="19"/>
  <c r="AP263" i="19"/>
  <c r="AQ263" i="19"/>
  <c r="AR263" i="19"/>
  <c r="AS263" i="19"/>
  <c r="AW263" i="19"/>
  <c r="AX263" i="19"/>
  <c r="AY263" i="19"/>
  <c r="BD263" i="19"/>
  <c r="BE263" i="19"/>
  <c r="BF263" i="19"/>
  <c r="BG263" i="19"/>
  <c r="BH263" i="19"/>
  <c r="BI263" i="19"/>
  <c r="BM263" i="19"/>
  <c r="BN263" i="19"/>
  <c r="BO263" i="19"/>
  <c r="AK264" i="19"/>
  <c r="AL264" i="19"/>
  <c r="AM264" i="19"/>
  <c r="AN264" i="19"/>
  <c r="AP264" i="19"/>
  <c r="AQ264" i="19"/>
  <c r="AR264" i="19"/>
  <c r="AS264" i="19"/>
  <c r="AW264" i="19"/>
  <c r="AX264" i="19"/>
  <c r="AY264" i="19"/>
  <c r="BD264" i="19"/>
  <c r="BE264" i="19"/>
  <c r="BF264" i="19"/>
  <c r="BG264" i="19"/>
  <c r="BH264" i="19"/>
  <c r="BI264" i="19"/>
  <c r="BM264" i="19"/>
  <c r="BN264" i="19"/>
  <c r="BO264" i="19"/>
  <c r="AK265" i="19"/>
  <c r="AL265" i="19"/>
  <c r="AM265" i="19"/>
  <c r="AN265" i="19"/>
  <c r="AP265" i="19"/>
  <c r="AQ265" i="19"/>
  <c r="AR265" i="19"/>
  <c r="AS265" i="19"/>
  <c r="AW265" i="19"/>
  <c r="AX265" i="19"/>
  <c r="AY265" i="19"/>
  <c r="BD265" i="19"/>
  <c r="BE265" i="19"/>
  <c r="BF265" i="19"/>
  <c r="BG265" i="19"/>
  <c r="BH265" i="19"/>
  <c r="BI265" i="19"/>
  <c r="BM265" i="19"/>
  <c r="BN265" i="19"/>
  <c r="BO265" i="19"/>
  <c r="AK266" i="19"/>
  <c r="AL266" i="19"/>
  <c r="AM266" i="19"/>
  <c r="AN266" i="19"/>
  <c r="AP266" i="19"/>
  <c r="AQ266" i="19"/>
  <c r="AR266" i="19"/>
  <c r="AS266" i="19"/>
  <c r="AW266" i="19"/>
  <c r="AX266" i="19"/>
  <c r="AY266" i="19"/>
  <c r="BD266" i="19"/>
  <c r="BE266" i="19"/>
  <c r="BF266" i="19"/>
  <c r="BG266" i="19"/>
  <c r="BH266" i="19"/>
  <c r="BI266" i="19"/>
  <c r="BM266" i="19"/>
  <c r="BN266" i="19"/>
  <c r="BO266" i="19"/>
  <c r="AK267" i="19"/>
  <c r="AL267" i="19"/>
  <c r="AM267" i="19"/>
  <c r="AN267" i="19"/>
  <c r="AP267" i="19"/>
  <c r="AQ267" i="19"/>
  <c r="AR267" i="19"/>
  <c r="AS267" i="19"/>
  <c r="AW267" i="19"/>
  <c r="AX267" i="19"/>
  <c r="AY267" i="19"/>
  <c r="BD267" i="19"/>
  <c r="BE267" i="19"/>
  <c r="BF267" i="19"/>
  <c r="BG267" i="19"/>
  <c r="BH267" i="19"/>
  <c r="BI267" i="19"/>
  <c r="BM267" i="19"/>
  <c r="BN267" i="19"/>
  <c r="BO267" i="19"/>
  <c r="AK268" i="19"/>
  <c r="AL268" i="19"/>
  <c r="AM268" i="19"/>
  <c r="AN268" i="19"/>
  <c r="AP268" i="19"/>
  <c r="AQ268" i="19"/>
  <c r="AR268" i="19"/>
  <c r="AS268" i="19"/>
  <c r="AW268" i="19"/>
  <c r="AX268" i="19"/>
  <c r="AY268" i="19"/>
  <c r="BD268" i="19"/>
  <c r="BE268" i="19"/>
  <c r="BF268" i="19"/>
  <c r="BG268" i="19"/>
  <c r="BH268" i="19"/>
  <c r="BI268" i="19"/>
  <c r="BM268" i="19"/>
  <c r="BN268" i="19"/>
  <c r="BO268" i="19"/>
  <c r="AK269" i="19"/>
  <c r="AL269" i="19"/>
  <c r="AM269" i="19"/>
  <c r="AN269" i="19"/>
  <c r="AP269" i="19"/>
  <c r="AQ269" i="19"/>
  <c r="AR269" i="19"/>
  <c r="AS269" i="19"/>
  <c r="AW269" i="19"/>
  <c r="AX269" i="19"/>
  <c r="AY269" i="19"/>
  <c r="BD269" i="19"/>
  <c r="BE269" i="19"/>
  <c r="BF269" i="19"/>
  <c r="BG269" i="19"/>
  <c r="BH269" i="19"/>
  <c r="BI269" i="19"/>
  <c r="BM269" i="19"/>
  <c r="BN269" i="19"/>
  <c r="BO269" i="19"/>
  <c r="AK270" i="19"/>
  <c r="AL270" i="19"/>
  <c r="AM270" i="19"/>
  <c r="AN270" i="19"/>
  <c r="AP270" i="19"/>
  <c r="AQ270" i="19"/>
  <c r="AR270" i="19"/>
  <c r="AS270" i="19"/>
  <c r="AW270" i="19"/>
  <c r="AX270" i="19"/>
  <c r="AY270" i="19"/>
  <c r="BD270" i="19"/>
  <c r="BE270" i="19"/>
  <c r="BF270" i="19"/>
  <c r="BG270" i="19"/>
  <c r="BH270" i="19"/>
  <c r="BI270" i="19"/>
  <c r="BM270" i="19"/>
  <c r="BN270" i="19"/>
  <c r="BO270" i="19"/>
  <c r="AK271" i="19"/>
  <c r="AL271" i="19"/>
  <c r="AM271" i="19"/>
  <c r="AN271" i="19"/>
  <c r="AP271" i="19"/>
  <c r="AQ271" i="19"/>
  <c r="AR271" i="19"/>
  <c r="AS271" i="19"/>
  <c r="AW271" i="19"/>
  <c r="AX271" i="19"/>
  <c r="AY271" i="19"/>
  <c r="BD271" i="19"/>
  <c r="BE271" i="19"/>
  <c r="BF271" i="19"/>
  <c r="BG271" i="19"/>
  <c r="BH271" i="19"/>
  <c r="BI271" i="19"/>
  <c r="BM271" i="19"/>
  <c r="BN271" i="19"/>
  <c r="BO271" i="19"/>
  <c r="AK272" i="19"/>
  <c r="AL272" i="19"/>
  <c r="AM272" i="19"/>
  <c r="AN272" i="19"/>
  <c r="AP272" i="19"/>
  <c r="AQ272" i="19"/>
  <c r="AR272" i="19"/>
  <c r="AS272" i="19"/>
  <c r="AW272" i="19"/>
  <c r="AX272" i="19"/>
  <c r="AY272" i="19"/>
  <c r="BD272" i="19"/>
  <c r="BE272" i="19"/>
  <c r="BF272" i="19"/>
  <c r="BG272" i="19"/>
  <c r="BH272" i="19"/>
  <c r="BI272" i="19"/>
  <c r="BM272" i="19"/>
  <c r="BN272" i="19"/>
  <c r="BO272" i="19"/>
  <c r="AK273" i="19"/>
  <c r="AL273" i="19"/>
  <c r="AM273" i="19"/>
  <c r="AN273" i="19"/>
  <c r="AP273" i="19"/>
  <c r="AQ273" i="19"/>
  <c r="AR273" i="19"/>
  <c r="AS273" i="19"/>
  <c r="AW273" i="19"/>
  <c r="AX273" i="19"/>
  <c r="AY273" i="19"/>
  <c r="BD273" i="19"/>
  <c r="BE273" i="19"/>
  <c r="BF273" i="19"/>
  <c r="BG273" i="19"/>
  <c r="BH273" i="19"/>
  <c r="BI273" i="19"/>
  <c r="BM273" i="19"/>
  <c r="BN273" i="19"/>
  <c r="BO273" i="19"/>
  <c r="AK274" i="19"/>
  <c r="AL274" i="19"/>
  <c r="AM274" i="19"/>
  <c r="AN274" i="19"/>
  <c r="AP274" i="19"/>
  <c r="AQ274" i="19"/>
  <c r="AR274" i="19"/>
  <c r="AS274" i="19"/>
  <c r="AW274" i="19"/>
  <c r="AX274" i="19"/>
  <c r="AY274" i="19"/>
  <c r="BD274" i="19"/>
  <c r="BE274" i="19"/>
  <c r="BF274" i="19"/>
  <c r="BG274" i="19"/>
  <c r="BH274" i="19"/>
  <c r="BI274" i="19"/>
  <c r="BM274" i="19"/>
  <c r="BN274" i="19"/>
  <c r="BO274" i="19"/>
  <c r="AK275" i="19"/>
  <c r="AL275" i="19"/>
  <c r="AM275" i="19"/>
  <c r="AN275" i="19"/>
  <c r="AP275" i="19"/>
  <c r="AQ275" i="19"/>
  <c r="AR275" i="19"/>
  <c r="AS275" i="19"/>
  <c r="AW275" i="19"/>
  <c r="AX275" i="19"/>
  <c r="AY275" i="19"/>
  <c r="BD275" i="19"/>
  <c r="BE275" i="19"/>
  <c r="BF275" i="19"/>
  <c r="BG275" i="19"/>
  <c r="BH275" i="19"/>
  <c r="BI275" i="19"/>
  <c r="BM275" i="19"/>
  <c r="BN275" i="19"/>
  <c r="BO275" i="19"/>
  <c r="AK276" i="19"/>
  <c r="AL276" i="19"/>
  <c r="AM276" i="19"/>
  <c r="AN276" i="19"/>
  <c r="AP276" i="19"/>
  <c r="AQ276" i="19"/>
  <c r="AR276" i="19"/>
  <c r="AS276" i="19"/>
  <c r="AW276" i="19"/>
  <c r="AX276" i="19"/>
  <c r="AY276" i="19"/>
  <c r="BD276" i="19"/>
  <c r="BE276" i="19"/>
  <c r="BF276" i="19"/>
  <c r="BG276" i="19"/>
  <c r="BH276" i="19"/>
  <c r="BI276" i="19"/>
  <c r="BM276" i="19"/>
  <c r="BN276" i="19"/>
  <c r="BO276" i="19"/>
  <c r="AK277" i="19"/>
  <c r="AL277" i="19"/>
  <c r="AM277" i="19"/>
  <c r="AN277" i="19"/>
  <c r="AP277" i="19"/>
  <c r="AQ277" i="19"/>
  <c r="AR277" i="19"/>
  <c r="AS277" i="19"/>
  <c r="AW277" i="19"/>
  <c r="AX277" i="19"/>
  <c r="AY277" i="19"/>
  <c r="BD277" i="19"/>
  <c r="BE277" i="19"/>
  <c r="BF277" i="19"/>
  <c r="BG277" i="19"/>
  <c r="BH277" i="19"/>
  <c r="BI277" i="19"/>
  <c r="BM277" i="19"/>
  <c r="BN277" i="19"/>
  <c r="BO277" i="19"/>
  <c r="AK278" i="19"/>
  <c r="AL278" i="19"/>
  <c r="AM278" i="19"/>
  <c r="AN278" i="19"/>
  <c r="AP278" i="19"/>
  <c r="AQ278" i="19"/>
  <c r="AR278" i="19"/>
  <c r="AS278" i="19"/>
  <c r="AW278" i="19"/>
  <c r="AX278" i="19"/>
  <c r="AY278" i="19"/>
  <c r="BD278" i="19"/>
  <c r="BE278" i="19"/>
  <c r="BF278" i="19"/>
  <c r="BG278" i="19"/>
  <c r="BH278" i="19"/>
  <c r="BI278" i="19"/>
  <c r="BM278" i="19"/>
  <c r="BN278" i="19"/>
  <c r="BO278" i="19"/>
  <c r="AK279" i="19"/>
  <c r="AL279" i="19"/>
  <c r="AM279" i="19"/>
  <c r="AN279" i="19"/>
  <c r="AP279" i="19"/>
  <c r="AQ279" i="19"/>
  <c r="AR279" i="19"/>
  <c r="AS279" i="19"/>
  <c r="AW279" i="19"/>
  <c r="AX279" i="19"/>
  <c r="AY279" i="19"/>
  <c r="BD279" i="19"/>
  <c r="BE279" i="19"/>
  <c r="BF279" i="19"/>
  <c r="BG279" i="19"/>
  <c r="BH279" i="19"/>
  <c r="BI279" i="19"/>
  <c r="BM279" i="19"/>
  <c r="BN279" i="19"/>
  <c r="BO279" i="19"/>
  <c r="AK280" i="19"/>
  <c r="AL280" i="19"/>
  <c r="AM280" i="19"/>
  <c r="AN280" i="19"/>
  <c r="AP280" i="19"/>
  <c r="AQ280" i="19"/>
  <c r="AR280" i="19"/>
  <c r="AS280" i="19"/>
  <c r="AW280" i="19"/>
  <c r="AX280" i="19"/>
  <c r="AY280" i="19"/>
  <c r="BD280" i="19"/>
  <c r="BE280" i="19"/>
  <c r="BF280" i="19"/>
  <c r="BG280" i="19"/>
  <c r="BH280" i="19"/>
  <c r="BI280" i="19"/>
  <c r="BM280" i="19"/>
  <c r="BN280" i="19"/>
  <c r="BO280" i="19"/>
  <c r="AK281" i="19"/>
  <c r="AL281" i="19"/>
  <c r="AM281" i="19"/>
  <c r="AN281" i="19"/>
  <c r="AP281" i="19"/>
  <c r="AQ281" i="19"/>
  <c r="AR281" i="19"/>
  <c r="AS281" i="19"/>
  <c r="AW281" i="19"/>
  <c r="AX281" i="19"/>
  <c r="AY281" i="19"/>
  <c r="BD281" i="19"/>
  <c r="BE281" i="19"/>
  <c r="BF281" i="19"/>
  <c r="BG281" i="19"/>
  <c r="BH281" i="19"/>
  <c r="BI281" i="19"/>
  <c r="BM281" i="19"/>
  <c r="BN281" i="19"/>
  <c r="BO281" i="19"/>
  <c r="AK282" i="19"/>
  <c r="AL282" i="19"/>
  <c r="AM282" i="19"/>
  <c r="AN282" i="19"/>
  <c r="AP282" i="19"/>
  <c r="AQ282" i="19"/>
  <c r="AR282" i="19"/>
  <c r="AS282" i="19"/>
  <c r="AW282" i="19"/>
  <c r="AX282" i="19"/>
  <c r="AY282" i="19"/>
  <c r="BD282" i="19"/>
  <c r="BE282" i="19"/>
  <c r="BF282" i="19"/>
  <c r="BG282" i="19"/>
  <c r="BH282" i="19"/>
  <c r="BI282" i="19"/>
  <c r="BM282" i="19"/>
  <c r="BN282" i="19"/>
  <c r="BO282" i="19"/>
  <c r="AK283" i="19"/>
  <c r="AL283" i="19"/>
  <c r="AM283" i="19"/>
  <c r="AN283" i="19"/>
  <c r="AP283" i="19"/>
  <c r="AQ283" i="19"/>
  <c r="AR283" i="19"/>
  <c r="AS283" i="19"/>
  <c r="AW283" i="19"/>
  <c r="AX283" i="19"/>
  <c r="AY283" i="19"/>
  <c r="BD283" i="19"/>
  <c r="BE283" i="19"/>
  <c r="BF283" i="19"/>
  <c r="BG283" i="19"/>
  <c r="BH283" i="19"/>
  <c r="BI283" i="19"/>
  <c r="BM283" i="19"/>
  <c r="BN283" i="19"/>
  <c r="BO283" i="19"/>
  <c r="AK284" i="19"/>
  <c r="AL284" i="19"/>
  <c r="AM284" i="19"/>
  <c r="AN284" i="19"/>
  <c r="AP284" i="19"/>
  <c r="AQ284" i="19"/>
  <c r="AR284" i="19"/>
  <c r="AS284" i="19"/>
  <c r="AW284" i="19"/>
  <c r="AX284" i="19"/>
  <c r="AY284" i="19"/>
  <c r="BD284" i="19"/>
  <c r="BE284" i="19"/>
  <c r="BF284" i="19"/>
  <c r="BG284" i="19"/>
  <c r="BH284" i="19"/>
  <c r="BI284" i="19"/>
  <c r="BM284" i="19"/>
  <c r="BN284" i="19"/>
  <c r="BO284" i="19"/>
  <c r="AK285" i="19"/>
  <c r="AL285" i="19"/>
  <c r="AM285" i="19"/>
  <c r="AN285" i="19"/>
  <c r="AP285" i="19"/>
  <c r="AQ285" i="19"/>
  <c r="AR285" i="19"/>
  <c r="AS285" i="19"/>
  <c r="AW285" i="19"/>
  <c r="AX285" i="19"/>
  <c r="AY285" i="19"/>
  <c r="BD285" i="19"/>
  <c r="BE285" i="19"/>
  <c r="BF285" i="19"/>
  <c r="BG285" i="19"/>
  <c r="BH285" i="19"/>
  <c r="BI285" i="19"/>
  <c r="BM285" i="19"/>
  <c r="BN285" i="19"/>
  <c r="BO285" i="19"/>
  <c r="AK286" i="19"/>
  <c r="AL286" i="19"/>
  <c r="AM286" i="19"/>
  <c r="AN286" i="19"/>
  <c r="AP286" i="19"/>
  <c r="AQ286" i="19"/>
  <c r="AR286" i="19"/>
  <c r="AS286" i="19"/>
  <c r="AW286" i="19"/>
  <c r="AX286" i="19"/>
  <c r="AY286" i="19"/>
  <c r="BD286" i="19"/>
  <c r="BE286" i="19"/>
  <c r="BF286" i="19"/>
  <c r="BG286" i="19"/>
  <c r="BH286" i="19"/>
  <c r="BI286" i="19"/>
  <c r="BM286" i="19"/>
  <c r="BN286" i="19"/>
  <c r="BO286" i="19"/>
  <c r="AK287" i="19"/>
  <c r="AL287" i="19"/>
  <c r="AM287" i="19"/>
  <c r="AN287" i="19"/>
  <c r="AP287" i="19"/>
  <c r="AQ287" i="19"/>
  <c r="AR287" i="19"/>
  <c r="AS287" i="19"/>
  <c r="AW287" i="19"/>
  <c r="AX287" i="19"/>
  <c r="AY287" i="19"/>
  <c r="BD287" i="19"/>
  <c r="BE287" i="19"/>
  <c r="BF287" i="19"/>
  <c r="BG287" i="19"/>
  <c r="BH287" i="19"/>
  <c r="BI287" i="19"/>
  <c r="BM287" i="19"/>
  <c r="BN287" i="19"/>
  <c r="BO287" i="19"/>
  <c r="AK288" i="19"/>
  <c r="AL288" i="19"/>
  <c r="AM288" i="19"/>
  <c r="AN288" i="19"/>
  <c r="AP288" i="19"/>
  <c r="AQ288" i="19"/>
  <c r="AR288" i="19"/>
  <c r="AS288" i="19"/>
  <c r="AW288" i="19"/>
  <c r="AX288" i="19"/>
  <c r="AY288" i="19"/>
  <c r="BD288" i="19"/>
  <c r="BE288" i="19"/>
  <c r="BF288" i="19"/>
  <c r="BG288" i="19"/>
  <c r="BH288" i="19"/>
  <c r="BI288" i="19"/>
  <c r="BM288" i="19"/>
  <c r="BN288" i="19"/>
  <c r="BO288" i="19"/>
  <c r="AK289" i="19"/>
  <c r="AL289" i="19"/>
  <c r="AM289" i="19"/>
  <c r="AN289" i="19"/>
  <c r="AP289" i="19"/>
  <c r="AQ289" i="19"/>
  <c r="AR289" i="19"/>
  <c r="AS289" i="19"/>
  <c r="AW289" i="19"/>
  <c r="AX289" i="19"/>
  <c r="AY289" i="19"/>
  <c r="BD289" i="19"/>
  <c r="BE289" i="19"/>
  <c r="BF289" i="19"/>
  <c r="BG289" i="19"/>
  <c r="BH289" i="19"/>
  <c r="BI289" i="19"/>
  <c r="BM289" i="19"/>
  <c r="BN289" i="19"/>
  <c r="BO289" i="19"/>
  <c r="AK290" i="19"/>
  <c r="AL290" i="19"/>
  <c r="AM290" i="19"/>
  <c r="AN290" i="19"/>
  <c r="AP290" i="19"/>
  <c r="AQ290" i="19"/>
  <c r="AR290" i="19"/>
  <c r="AS290" i="19"/>
  <c r="AW290" i="19"/>
  <c r="AX290" i="19"/>
  <c r="AY290" i="19"/>
  <c r="BD290" i="19"/>
  <c r="BE290" i="19"/>
  <c r="BF290" i="19"/>
  <c r="BG290" i="19"/>
  <c r="BH290" i="19"/>
  <c r="BI290" i="19"/>
  <c r="BM290" i="19"/>
  <c r="BN290" i="19"/>
  <c r="BO290" i="19"/>
  <c r="AK291" i="19"/>
  <c r="AL291" i="19"/>
  <c r="AM291" i="19"/>
  <c r="AN291" i="19"/>
  <c r="AP291" i="19"/>
  <c r="AQ291" i="19"/>
  <c r="AR291" i="19"/>
  <c r="AS291" i="19"/>
  <c r="AW291" i="19"/>
  <c r="AX291" i="19"/>
  <c r="AY291" i="19"/>
  <c r="BD291" i="19"/>
  <c r="BE291" i="19"/>
  <c r="BF291" i="19"/>
  <c r="BG291" i="19"/>
  <c r="BH291" i="19"/>
  <c r="BI291" i="19"/>
  <c r="BM291" i="19"/>
  <c r="BN291" i="19"/>
  <c r="BO291" i="19"/>
  <c r="AK292" i="19"/>
  <c r="AL292" i="19"/>
  <c r="AM292" i="19"/>
  <c r="AN292" i="19"/>
  <c r="AP292" i="19"/>
  <c r="AQ292" i="19"/>
  <c r="AR292" i="19"/>
  <c r="AS292" i="19"/>
  <c r="AW292" i="19"/>
  <c r="AX292" i="19"/>
  <c r="AY292" i="19"/>
  <c r="BD292" i="19"/>
  <c r="BE292" i="19"/>
  <c r="BF292" i="19"/>
  <c r="BG292" i="19"/>
  <c r="BH292" i="19"/>
  <c r="BI292" i="19"/>
  <c r="BM292" i="19"/>
  <c r="BN292" i="19"/>
  <c r="BO292" i="19"/>
  <c r="AK293" i="19"/>
  <c r="AL293" i="19"/>
  <c r="AM293" i="19"/>
  <c r="AN293" i="19"/>
  <c r="AP293" i="19"/>
  <c r="AQ293" i="19"/>
  <c r="AR293" i="19"/>
  <c r="AS293" i="19"/>
  <c r="AW293" i="19"/>
  <c r="AX293" i="19"/>
  <c r="AY293" i="19"/>
  <c r="BD293" i="19"/>
  <c r="BE293" i="19"/>
  <c r="BF293" i="19"/>
  <c r="BG293" i="19"/>
  <c r="BH293" i="19"/>
  <c r="BI293" i="19"/>
  <c r="BM293" i="19"/>
  <c r="BN293" i="19"/>
  <c r="BO293" i="19"/>
  <c r="AK294" i="19"/>
  <c r="AL294" i="19"/>
  <c r="AM294" i="19"/>
  <c r="AN294" i="19"/>
  <c r="AP294" i="19"/>
  <c r="AQ294" i="19"/>
  <c r="AR294" i="19"/>
  <c r="AS294" i="19"/>
  <c r="AW294" i="19"/>
  <c r="AX294" i="19"/>
  <c r="AY294" i="19"/>
  <c r="BD294" i="19"/>
  <c r="BE294" i="19"/>
  <c r="BF294" i="19"/>
  <c r="BG294" i="19"/>
  <c r="BH294" i="19"/>
  <c r="BI294" i="19"/>
  <c r="BM294" i="19"/>
  <c r="BN294" i="19"/>
  <c r="BO294" i="19"/>
  <c r="AK295" i="19"/>
  <c r="AL295" i="19"/>
  <c r="AM295" i="19"/>
  <c r="AN295" i="19"/>
  <c r="AP295" i="19"/>
  <c r="AQ295" i="19"/>
  <c r="AR295" i="19"/>
  <c r="AS295" i="19"/>
  <c r="AW295" i="19"/>
  <c r="AX295" i="19"/>
  <c r="AY295" i="19"/>
  <c r="BD295" i="19"/>
  <c r="BE295" i="19"/>
  <c r="BF295" i="19"/>
  <c r="BG295" i="19"/>
  <c r="BH295" i="19"/>
  <c r="BI295" i="19"/>
  <c r="BM295" i="19"/>
  <c r="BN295" i="19"/>
  <c r="BO295" i="19"/>
  <c r="AK296" i="19"/>
  <c r="AL296" i="19"/>
  <c r="AM296" i="19"/>
  <c r="AN296" i="19"/>
  <c r="AP296" i="19"/>
  <c r="AQ296" i="19"/>
  <c r="AR296" i="19"/>
  <c r="AS296" i="19"/>
  <c r="AW296" i="19"/>
  <c r="AX296" i="19"/>
  <c r="AY296" i="19"/>
  <c r="BD296" i="19"/>
  <c r="BE296" i="19"/>
  <c r="BF296" i="19"/>
  <c r="BG296" i="19"/>
  <c r="BH296" i="19"/>
  <c r="BI296" i="19"/>
  <c r="BM296" i="19"/>
  <c r="BN296" i="19"/>
  <c r="BO296" i="19"/>
  <c r="AK297" i="19"/>
  <c r="AL297" i="19"/>
  <c r="AM297" i="19"/>
  <c r="AN297" i="19"/>
  <c r="AP297" i="19"/>
  <c r="AQ297" i="19"/>
  <c r="AR297" i="19"/>
  <c r="AS297" i="19"/>
  <c r="AW297" i="19"/>
  <c r="AX297" i="19"/>
  <c r="AY297" i="19"/>
  <c r="BD297" i="19"/>
  <c r="BE297" i="19"/>
  <c r="BF297" i="19"/>
  <c r="BG297" i="19"/>
  <c r="BH297" i="19"/>
  <c r="BI297" i="19"/>
  <c r="BM297" i="19"/>
  <c r="BN297" i="19"/>
  <c r="BO297" i="19"/>
  <c r="AK298" i="19"/>
  <c r="AL298" i="19"/>
  <c r="AM298" i="19"/>
  <c r="AN298" i="19"/>
  <c r="AP298" i="19"/>
  <c r="AQ298" i="19"/>
  <c r="AR298" i="19"/>
  <c r="AS298" i="19"/>
  <c r="AW298" i="19"/>
  <c r="AX298" i="19"/>
  <c r="AY298" i="19"/>
  <c r="BD298" i="19"/>
  <c r="BE298" i="19"/>
  <c r="BF298" i="19"/>
  <c r="BG298" i="19"/>
  <c r="BH298" i="19"/>
  <c r="BI298" i="19"/>
  <c r="BM298" i="19"/>
  <c r="BN298" i="19"/>
  <c r="BO298" i="19"/>
  <c r="AK299" i="19"/>
  <c r="AL299" i="19"/>
  <c r="AM299" i="19"/>
  <c r="AN299" i="19"/>
  <c r="AP299" i="19"/>
  <c r="AQ299" i="19"/>
  <c r="AR299" i="19"/>
  <c r="AS299" i="19"/>
  <c r="AW299" i="19"/>
  <c r="AX299" i="19"/>
  <c r="AY299" i="19"/>
  <c r="BD299" i="19"/>
  <c r="BE299" i="19"/>
  <c r="BF299" i="19"/>
  <c r="BG299" i="19"/>
  <c r="BH299" i="19"/>
  <c r="BI299" i="19"/>
  <c r="BM299" i="19"/>
  <c r="BN299" i="19"/>
  <c r="BO299" i="19"/>
  <c r="AK300" i="19"/>
  <c r="AL300" i="19"/>
  <c r="AM300" i="19"/>
  <c r="AN300" i="19"/>
  <c r="AP300" i="19"/>
  <c r="AQ300" i="19"/>
  <c r="AR300" i="19"/>
  <c r="AS300" i="19"/>
  <c r="AW300" i="19"/>
  <c r="AX300" i="19"/>
  <c r="AY300" i="19"/>
  <c r="BD300" i="19"/>
  <c r="BE300" i="19"/>
  <c r="BF300" i="19"/>
  <c r="BG300" i="19"/>
  <c r="BH300" i="19"/>
  <c r="BI300" i="19"/>
  <c r="BM300" i="19"/>
  <c r="BN300" i="19"/>
  <c r="BO300" i="19"/>
  <c r="AK301" i="19"/>
  <c r="AL301" i="19"/>
  <c r="AM301" i="19"/>
  <c r="AN301" i="19"/>
  <c r="AP301" i="19"/>
  <c r="AQ301" i="19"/>
  <c r="AR301" i="19"/>
  <c r="AS301" i="19"/>
  <c r="AW301" i="19"/>
  <c r="AX301" i="19"/>
  <c r="AY301" i="19"/>
  <c r="BD301" i="19"/>
  <c r="BE301" i="19"/>
  <c r="BF301" i="19"/>
  <c r="BG301" i="19"/>
  <c r="BH301" i="19"/>
  <c r="BI301" i="19"/>
  <c r="BM301" i="19"/>
  <c r="BN301" i="19"/>
  <c r="BO301" i="19"/>
  <c r="AK302" i="19"/>
  <c r="AL302" i="19"/>
  <c r="AM302" i="19"/>
  <c r="AN302" i="19"/>
  <c r="AP302" i="19"/>
  <c r="AQ302" i="19"/>
  <c r="AR302" i="19"/>
  <c r="AS302" i="19"/>
  <c r="AW302" i="19"/>
  <c r="AX302" i="19"/>
  <c r="AY302" i="19"/>
  <c r="BD302" i="19"/>
  <c r="BE302" i="19"/>
  <c r="BF302" i="19"/>
  <c r="BG302" i="19"/>
  <c r="BH302" i="19"/>
  <c r="BI302" i="19"/>
  <c r="BM302" i="19"/>
  <c r="BN302" i="19"/>
  <c r="BO302" i="19"/>
  <c r="AK303" i="19"/>
  <c r="AL303" i="19"/>
  <c r="AM303" i="19"/>
  <c r="AN303" i="19"/>
  <c r="AP303" i="19"/>
  <c r="AQ303" i="19"/>
  <c r="AR303" i="19"/>
  <c r="AS303" i="19"/>
  <c r="AW303" i="19"/>
  <c r="AX303" i="19"/>
  <c r="AY303" i="19"/>
  <c r="BD303" i="19"/>
  <c r="BE303" i="19"/>
  <c r="BF303" i="19"/>
  <c r="BG303" i="19"/>
  <c r="BH303" i="19"/>
  <c r="BI303" i="19"/>
  <c r="BM303" i="19"/>
  <c r="BN303" i="19"/>
  <c r="BO303" i="19"/>
  <c r="AK304" i="19"/>
  <c r="AL304" i="19"/>
  <c r="AM304" i="19"/>
  <c r="AN304" i="19"/>
  <c r="AP304" i="19"/>
  <c r="AQ304" i="19"/>
  <c r="AR304" i="19"/>
  <c r="AS304" i="19"/>
  <c r="AW304" i="19"/>
  <c r="AX304" i="19"/>
  <c r="AY304" i="19"/>
  <c r="BD304" i="19"/>
  <c r="BE304" i="19"/>
  <c r="BF304" i="19"/>
  <c r="BG304" i="19"/>
  <c r="BH304" i="19"/>
  <c r="BI304" i="19"/>
  <c r="BM304" i="19"/>
  <c r="BN304" i="19"/>
  <c r="BO304" i="19"/>
  <c r="AK305" i="19"/>
  <c r="AL305" i="19"/>
  <c r="AM305" i="19"/>
  <c r="AN305" i="19"/>
  <c r="AP305" i="19"/>
  <c r="AQ305" i="19"/>
  <c r="AR305" i="19"/>
  <c r="AS305" i="19"/>
  <c r="AW305" i="19"/>
  <c r="AX305" i="19"/>
  <c r="AY305" i="19"/>
  <c r="BD305" i="19"/>
  <c r="BE305" i="19"/>
  <c r="BF305" i="19"/>
  <c r="BG305" i="19"/>
  <c r="BH305" i="19"/>
  <c r="BI305" i="19"/>
  <c r="BM305" i="19"/>
  <c r="BN305" i="19"/>
  <c r="BO305" i="19"/>
  <c r="AK306" i="19"/>
  <c r="AL306" i="19"/>
  <c r="AM306" i="19"/>
  <c r="AN306" i="19"/>
  <c r="AP306" i="19"/>
  <c r="AQ306" i="19"/>
  <c r="AR306" i="19"/>
  <c r="AS306" i="19"/>
  <c r="AW306" i="19"/>
  <c r="AX306" i="19"/>
  <c r="AY306" i="19"/>
  <c r="BD306" i="19"/>
  <c r="BE306" i="19"/>
  <c r="BF306" i="19"/>
  <c r="BG306" i="19"/>
  <c r="BH306" i="19"/>
  <c r="BI306" i="19"/>
  <c r="BM306" i="19"/>
  <c r="BN306" i="19"/>
  <c r="BO306" i="19"/>
  <c r="AK307" i="19"/>
  <c r="AL307" i="19"/>
  <c r="AM307" i="19"/>
  <c r="AN307" i="19"/>
  <c r="AP307" i="19"/>
  <c r="AQ307" i="19"/>
  <c r="AR307" i="19"/>
  <c r="AS307" i="19"/>
  <c r="AW307" i="19"/>
  <c r="AX307" i="19"/>
  <c r="AY307" i="19"/>
  <c r="BD307" i="19"/>
  <c r="BE307" i="19"/>
  <c r="BF307" i="19"/>
  <c r="BG307" i="19"/>
  <c r="BH307" i="19"/>
  <c r="BI307" i="19"/>
  <c r="BM307" i="19"/>
  <c r="BN307" i="19"/>
  <c r="BO307" i="19"/>
  <c r="AK308" i="19"/>
  <c r="AL308" i="19"/>
  <c r="AM308" i="19"/>
  <c r="AN308" i="19"/>
  <c r="AP308" i="19"/>
  <c r="AQ308" i="19"/>
  <c r="AR308" i="19"/>
  <c r="AS308" i="19"/>
  <c r="AW308" i="19"/>
  <c r="AX308" i="19"/>
  <c r="AY308" i="19"/>
  <c r="BD308" i="19"/>
  <c r="BE308" i="19"/>
  <c r="BF308" i="19"/>
  <c r="BG308" i="19"/>
  <c r="BH308" i="19"/>
  <c r="BI308" i="19"/>
  <c r="BM308" i="19"/>
  <c r="BN308" i="19"/>
  <c r="BO308" i="19"/>
  <c r="AK309" i="19"/>
  <c r="AL309" i="19"/>
  <c r="AM309" i="19"/>
  <c r="AN309" i="19"/>
  <c r="AP309" i="19"/>
  <c r="AQ309" i="19"/>
  <c r="AR309" i="19"/>
  <c r="AS309" i="19"/>
  <c r="AW309" i="19"/>
  <c r="AX309" i="19"/>
  <c r="AY309" i="19"/>
  <c r="BD309" i="19"/>
  <c r="BE309" i="19"/>
  <c r="BF309" i="19"/>
  <c r="BG309" i="19"/>
  <c r="BH309" i="19"/>
  <c r="BI309" i="19"/>
  <c r="BM309" i="19"/>
  <c r="BN309" i="19"/>
  <c r="BO309" i="19"/>
  <c r="AK310" i="19"/>
  <c r="AL310" i="19"/>
  <c r="AM310" i="19"/>
  <c r="AN310" i="19"/>
  <c r="AP310" i="19"/>
  <c r="AQ310" i="19"/>
  <c r="AR310" i="19"/>
  <c r="AS310" i="19"/>
  <c r="AW310" i="19"/>
  <c r="AX310" i="19"/>
  <c r="AY310" i="19"/>
  <c r="BD310" i="19"/>
  <c r="BE310" i="19"/>
  <c r="BF310" i="19"/>
  <c r="BG310" i="19"/>
  <c r="BH310" i="19"/>
  <c r="BI310" i="19"/>
  <c r="BM310" i="19"/>
  <c r="BN310" i="19"/>
  <c r="BO310" i="19"/>
  <c r="AK311" i="19"/>
  <c r="AL311" i="19"/>
  <c r="AM311" i="19"/>
  <c r="AN311" i="19"/>
  <c r="AP311" i="19"/>
  <c r="AQ311" i="19"/>
  <c r="AR311" i="19"/>
  <c r="AS311" i="19"/>
  <c r="AW311" i="19"/>
  <c r="AX311" i="19"/>
  <c r="AY311" i="19"/>
  <c r="BD311" i="19"/>
  <c r="BE311" i="19"/>
  <c r="BF311" i="19"/>
  <c r="BG311" i="19"/>
  <c r="BH311" i="19"/>
  <c r="BI311" i="19"/>
  <c r="BM311" i="19"/>
  <c r="BN311" i="19"/>
  <c r="BO311" i="19"/>
  <c r="AK312" i="19"/>
  <c r="AL312" i="19"/>
  <c r="AM312" i="19"/>
  <c r="AN312" i="19"/>
  <c r="AP312" i="19"/>
  <c r="AQ312" i="19"/>
  <c r="AR312" i="19"/>
  <c r="AS312" i="19"/>
  <c r="AW312" i="19"/>
  <c r="AX312" i="19"/>
  <c r="AY312" i="19"/>
  <c r="BD312" i="19"/>
  <c r="BE312" i="19"/>
  <c r="BF312" i="19"/>
  <c r="BG312" i="19"/>
  <c r="BH312" i="19"/>
  <c r="BI312" i="19"/>
  <c r="BM312" i="19"/>
  <c r="BN312" i="19"/>
  <c r="BO312" i="19"/>
  <c r="AK313" i="19"/>
  <c r="AL313" i="19"/>
  <c r="AM313" i="19"/>
  <c r="AN313" i="19"/>
  <c r="AP313" i="19"/>
  <c r="AQ313" i="19"/>
  <c r="AR313" i="19"/>
  <c r="AS313" i="19"/>
  <c r="AW313" i="19"/>
  <c r="AX313" i="19"/>
  <c r="AY313" i="19"/>
  <c r="BD313" i="19"/>
  <c r="BE313" i="19"/>
  <c r="BF313" i="19"/>
  <c r="BG313" i="19"/>
  <c r="BH313" i="19"/>
  <c r="BI313" i="19"/>
  <c r="BM313" i="19"/>
  <c r="BN313" i="19"/>
  <c r="BO313" i="19"/>
  <c r="AK314" i="19"/>
  <c r="AL314" i="19"/>
  <c r="AM314" i="19"/>
  <c r="AN314" i="19"/>
  <c r="AP314" i="19"/>
  <c r="AQ314" i="19"/>
  <c r="AR314" i="19"/>
  <c r="AS314" i="19"/>
  <c r="AW314" i="19"/>
  <c r="AX314" i="19"/>
  <c r="AY314" i="19"/>
  <c r="BD314" i="19"/>
  <c r="BE314" i="19"/>
  <c r="BF314" i="19"/>
  <c r="BG314" i="19"/>
  <c r="BH314" i="19"/>
  <c r="BI314" i="19"/>
  <c r="BM314" i="19"/>
  <c r="BN314" i="19"/>
  <c r="BO314" i="19"/>
  <c r="AK315" i="19"/>
  <c r="AL315" i="19"/>
  <c r="AM315" i="19"/>
  <c r="AN315" i="19"/>
  <c r="AP315" i="19"/>
  <c r="AQ315" i="19"/>
  <c r="AR315" i="19"/>
  <c r="AS315" i="19"/>
  <c r="AW315" i="19"/>
  <c r="AX315" i="19"/>
  <c r="AY315" i="19"/>
  <c r="BD315" i="19"/>
  <c r="BE315" i="19"/>
  <c r="BF315" i="19"/>
  <c r="BG315" i="19"/>
  <c r="BH315" i="19"/>
  <c r="BI315" i="19"/>
  <c r="BM315" i="19"/>
  <c r="BN315" i="19"/>
  <c r="BO315" i="19"/>
  <c r="AK316" i="19"/>
  <c r="AL316" i="19"/>
  <c r="AM316" i="19"/>
  <c r="AN316" i="19"/>
  <c r="AP316" i="19"/>
  <c r="AQ316" i="19"/>
  <c r="AR316" i="19"/>
  <c r="AS316" i="19"/>
  <c r="AW316" i="19"/>
  <c r="AX316" i="19"/>
  <c r="AY316" i="19"/>
  <c r="BD316" i="19"/>
  <c r="BE316" i="19"/>
  <c r="BF316" i="19"/>
  <c r="BG316" i="19"/>
  <c r="BH316" i="19"/>
  <c r="BI316" i="19"/>
  <c r="BM316" i="19"/>
  <c r="BN316" i="19"/>
  <c r="BO316" i="19"/>
  <c r="AK317" i="19"/>
  <c r="AL317" i="19"/>
  <c r="AM317" i="19"/>
  <c r="AN317" i="19"/>
  <c r="AP317" i="19"/>
  <c r="AQ317" i="19"/>
  <c r="AR317" i="19"/>
  <c r="AS317" i="19"/>
  <c r="AW317" i="19"/>
  <c r="AX317" i="19"/>
  <c r="AY317" i="19"/>
  <c r="BD317" i="19"/>
  <c r="BE317" i="19"/>
  <c r="BF317" i="19"/>
  <c r="BG317" i="19"/>
  <c r="BH317" i="19"/>
  <c r="BI317" i="19"/>
  <c r="BM317" i="19"/>
  <c r="BN317" i="19"/>
  <c r="BO317" i="19"/>
  <c r="AK318" i="19"/>
  <c r="AL318" i="19"/>
  <c r="AM318" i="19"/>
  <c r="AN318" i="19"/>
  <c r="AP318" i="19"/>
  <c r="AQ318" i="19"/>
  <c r="AR318" i="19"/>
  <c r="AS318" i="19"/>
  <c r="AW318" i="19"/>
  <c r="AX318" i="19"/>
  <c r="AY318" i="19"/>
  <c r="BD318" i="19"/>
  <c r="BE318" i="19"/>
  <c r="BF318" i="19"/>
  <c r="BG318" i="19"/>
  <c r="BH318" i="19"/>
  <c r="BI318" i="19"/>
  <c r="BM318" i="19"/>
  <c r="BN318" i="19"/>
  <c r="BO318" i="19"/>
  <c r="AK319" i="19"/>
  <c r="AL319" i="19"/>
  <c r="AM319" i="19"/>
  <c r="AN319" i="19"/>
  <c r="AP319" i="19"/>
  <c r="AQ319" i="19"/>
  <c r="AR319" i="19"/>
  <c r="AS319" i="19"/>
  <c r="AW319" i="19"/>
  <c r="AX319" i="19"/>
  <c r="AY319" i="19"/>
  <c r="BD319" i="19"/>
  <c r="BE319" i="19"/>
  <c r="BF319" i="19"/>
  <c r="BG319" i="19"/>
  <c r="BH319" i="19"/>
  <c r="BI319" i="19"/>
  <c r="BM319" i="19"/>
  <c r="BN319" i="19"/>
  <c r="BO319" i="19"/>
  <c r="AK320" i="19"/>
  <c r="AL320" i="19"/>
  <c r="AM320" i="19"/>
  <c r="AN320" i="19"/>
  <c r="AP320" i="19"/>
  <c r="AQ320" i="19"/>
  <c r="AR320" i="19"/>
  <c r="AS320" i="19"/>
  <c r="AW320" i="19"/>
  <c r="AX320" i="19"/>
  <c r="AY320" i="19"/>
  <c r="BD320" i="19"/>
  <c r="BE320" i="19"/>
  <c r="BF320" i="19"/>
  <c r="BG320" i="19"/>
  <c r="BH320" i="19"/>
  <c r="BI320" i="19"/>
  <c r="BM320" i="19"/>
  <c r="BN320" i="19"/>
  <c r="BO320" i="19"/>
  <c r="AK321" i="19"/>
  <c r="AL321" i="19"/>
  <c r="AM321" i="19"/>
  <c r="AN321" i="19"/>
  <c r="AP321" i="19"/>
  <c r="AQ321" i="19"/>
  <c r="AR321" i="19"/>
  <c r="AS321" i="19"/>
  <c r="AW321" i="19"/>
  <c r="AX321" i="19"/>
  <c r="AY321" i="19"/>
  <c r="BD321" i="19"/>
  <c r="BE321" i="19"/>
  <c r="BF321" i="19"/>
  <c r="BG321" i="19"/>
  <c r="BH321" i="19"/>
  <c r="BI321" i="19"/>
  <c r="BM321" i="19"/>
  <c r="BN321" i="19"/>
  <c r="BO321" i="19"/>
  <c r="AK322" i="19"/>
  <c r="AL322" i="19"/>
  <c r="AM322" i="19"/>
  <c r="AN322" i="19"/>
  <c r="AP322" i="19"/>
  <c r="AQ322" i="19"/>
  <c r="AR322" i="19"/>
  <c r="AS322" i="19"/>
  <c r="AW322" i="19"/>
  <c r="AX322" i="19"/>
  <c r="AY322" i="19"/>
  <c r="BD322" i="19"/>
  <c r="BE322" i="19"/>
  <c r="BF322" i="19"/>
  <c r="BG322" i="19"/>
  <c r="BH322" i="19"/>
  <c r="BI322" i="19"/>
  <c r="BM322" i="19"/>
  <c r="BN322" i="19"/>
  <c r="BO322" i="19"/>
  <c r="AK323" i="19"/>
  <c r="AL323" i="19"/>
  <c r="AM323" i="19"/>
  <c r="AN323" i="19"/>
  <c r="AP323" i="19"/>
  <c r="AQ323" i="19"/>
  <c r="AR323" i="19"/>
  <c r="AS323" i="19"/>
  <c r="AW323" i="19"/>
  <c r="AX323" i="19"/>
  <c r="AY323" i="19"/>
  <c r="BD323" i="19"/>
  <c r="BE323" i="19"/>
  <c r="BF323" i="19"/>
  <c r="BG323" i="19"/>
  <c r="BH323" i="19"/>
  <c r="BI323" i="19"/>
  <c r="BM323" i="19"/>
  <c r="BN323" i="19"/>
  <c r="BO323" i="19"/>
  <c r="AK324" i="19"/>
  <c r="AL324" i="19"/>
  <c r="AM324" i="19"/>
  <c r="AN324" i="19"/>
  <c r="AP324" i="19"/>
  <c r="AQ324" i="19"/>
  <c r="AR324" i="19"/>
  <c r="AS324" i="19"/>
  <c r="AW324" i="19"/>
  <c r="AX324" i="19"/>
  <c r="AY324" i="19"/>
  <c r="BD324" i="19"/>
  <c r="BE324" i="19"/>
  <c r="BF324" i="19"/>
  <c r="BG324" i="19"/>
  <c r="BH324" i="19"/>
  <c r="BI324" i="19"/>
  <c r="BM324" i="19"/>
  <c r="BN324" i="19"/>
  <c r="BO324" i="19"/>
  <c r="AK325" i="19"/>
  <c r="AL325" i="19"/>
  <c r="AM325" i="19"/>
  <c r="AN325" i="19"/>
  <c r="AP325" i="19"/>
  <c r="AQ325" i="19"/>
  <c r="AR325" i="19"/>
  <c r="AS325" i="19"/>
  <c r="AW325" i="19"/>
  <c r="AX325" i="19"/>
  <c r="AY325" i="19"/>
  <c r="BD325" i="19"/>
  <c r="BE325" i="19"/>
  <c r="BF325" i="19"/>
  <c r="BG325" i="19"/>
  <c r="BH325" i="19"/>
  <c r="BI325" i="19"/>
  <c r="BM325" i="19"/>
  <c r="BN325" i="19"/>
  <c r="BO325" i="19"/>
  <c r="AK326" i="19"/>
  <c r="AL326" i="19"/>
  <c r="AM326" i="19"/>
  <c r="AN326" i="19"/>
  <c r="AP326" i="19"/>
  <c r="AQ326" i="19"/>
  <c r="AR326" i="19"/>
  <c r="AS326" i="19"/>
  <c r="AW326" i="19"/>
  <c r="AX326" i="19"/>
  <c r="AY326" i="19"/>
  <c r="BD326" i="19"/>
  <c r="BE326" i="19"/>
  <c r="BF326" i="19"/>
  <c r="BG326" i="19"/>
  <c r="BH326" i="19"/>
  <c r="BI326" i="19"/>
  <c r="BM326" i="19"/>
  <c r="BN326" i="19"/>
  <c r="BO326" i="19"/>
  <c r="AK327" i="19"/>
  <c r="AL327" i="19"/>
  <c r="AM327" i="19"/>
  <c r="AN327" i="19"/>
  <c r="AP327" i="19"/>
  <c r="AQ327" i="19"/>
  <c r="AR327" i="19"/>
  <c r="AS327" i="19"/>
  <c r="AW327" i="19"/>
  <c r="AX327" i="19"/>
  <c r="AY327" i="19"/>
  <c r="BD327" i="19"/>
  <c r="BE327" i="19"/>
  <c r="BF327" i="19"/>
  <c r="BG327" i="19"/>
  <c r="BH327" i="19"/>
  <c r="BI327" i="19"/>
  <c r="BM327" i="19"/>
  <c r="BN327" i="19"/>
  <c r="BO327" i="19"/>
  <c r="AK328" i="19"/>
  <c r="AL328" i="19"/>
  <c r="AM328" i="19"/>
  <c r="AN328" i="19"/>
  <c r="AP328" i="19"/>
  <c r="AQ328" i="19"/>
  <c r="AR328" i="19"/>
  <c r="AS328" i="19"/>
  <c r="AW328" i="19"/>
  <c r="AX328" i="19"/>
  <c r="AY328" i="19"/>
  <c r="BD328" i="19"/>
  <c r="BE328" i="19"/>
  <c r="BF328" i="19"/>
  <c r="BG328" i="19"/>
  <c r="BH328" i="19"/>
  <c r="BI328" i="19"/>
  <c r="BM328" i="19"/>
  <c r="BN328" i="19"/>
  <c r="BO328" i="19"/>
  <c r="AK329" i="19"/>
  <c r="AL329" i="19"/>
  <c r="AM329" i="19"/>
  <c r="AN329" i="19"/>
  <c r="AP329" i="19"/>
  <c r="AQ329" i="19"/>
  <c r="AR329" i="19"/>
  <c r="AS329" i="19"/>
  <c r="AW329" i="19"/>
  <c r="AX329" i="19"/>
  <c r="AY329" i="19"/>
  <c r="BD329" i="19"/>
  <c r="BE329" i="19"/>
  <c r="BF329" i="19"/>
  <c r="BG329" i="19"/>
  <c r="BH329" i="19"/>
  <c r="BI329" i="19"/>
  <c r="BM329" i="19"/>
  <c r="BN329" i="19"/>
  <c r="BO329" i="19"/>
  <c r="AK330" i="19"/>
  <c r="AL330" i="19"/>
  <c r="AM330" i="19"/>
  <c r="AN330" i="19"/>
  <c r="AP330" i="19"/>
  <c r="AQ330" i="19"/>
  <c r="AR330" i="19"/>
  <c r="AS330" i="19"/>
  <c r="AW330" i="19"/>
  <c r="AX330" i="19"/>
  <c r="AY330" i="19"/>
  <c r="BD330" i="19"/>
  <c r="BE330" i="19"/>
  <c r="BF330" i="19"/>
  <c r="BG330" i="19"/>
  <c r="BH330" i="19"/>
  <c r="BI330" i="19"/>
  <c r="BM330" i="19"/>
  <c r="BN330" i="19"/>
  <c r="BO330" i="19"/>
  <c r="AK331" i="19"/>
  <c r="AL331" i="19"/>
  <c r="AM331" i="19"/>
  <c r="AN331" i="19"/>
  <c r="AP331" i="19"/>
  <c r="AQ331" i="19"/>
  <c r="AR331" i="19"/>
  <c r="AS331" i="19"/>
  <c r="AW331" i="19"/>
  <c r="AX331" i="19"/>
  <c r="AY331" i="19"/>
  <c r="BD331" i="19"/>
  <c r="BE331" i="19"/>
  <c r="BF331" i="19"/>
  <c r="BG331" i="19"/>
  <c r="BH331" i="19"/>
  <c r="BI331" i="19"/>
  <c r="BM331" i="19"/>
  <c r="BN331" i="19"/>
  <c r="BO331" i="19"/>
  <c r="AK332" i="19"/>
  <c r="AL332" i="19"/>
  <c r="AM332" i="19"/>
  <c r="AN332" i="19"/>
  <c r="AP332" i="19"/>
  <c r="AQ332" i="19"/>
  <c r="AR332" i="19"/>
  <c r="AS332" i="19"/>
  <c r="AW332" i="19"/>
  <c r="AX332" i="19"/>
  <c r="AY332" i="19"/>
  <c r="BD332" i="19"/>
  <c r="BE332" i="19"/>
  <c r="BF332" i="19"/>
  <c r="BG332" i="19"/>
  <c r="BH332" i="19"/>
  <c r="BI332" i="19"/>
  <c r="BM332" i="19"/>
  <c r="BN332" i="19"/>
  <c r="BO332" i="19"/>
  <c r="AK333" i="19"/>
  <c r="AL333" i="19"/>
  <c r="AM333" i="19"/>
  <c r="AN333" i="19"/>
  <c r="AP333" i="19"/>
  <c r="AQ333" i="19"/>
  <c r="AR333" i="19"/>
  <c r="AS333" i="19"/>
  <c r="AW333" i="19"/>
  <c r="AX333" i="19"/>
  <c r="AY333" i="19"/>
  <c r="BD333" i="19"/>
  <c r="BE333" i="19"/>
  <c r="BF333" i="19"/>
  <c r="BG333" i="19"/>
  <c r="BH333" i="19"/>
  <c r="BI333" i="19"/>
  <c r="BM333" i="19"/>
  <c r="BN333" i="19"/>
  <c r="BO333" i="19"/>
  <c r="AK334" i="19"/>
  <c r="AL334" i="19"/>
  <c r="AM334" i="19"/>
  <c r="AN334" i="19"/>
  <c r="AP334" i="19"/>
  <c r="AQ334" i="19"/>
  <c r="AR334" i="19"/>
  <c r="AS334" i="19"/>
  <c r="AW334" i="19"/>
  <c r="AX334" i="19"/>
  <c r="AY334" i="19"/>
  <c r="BD334" i="19"/>
  <c r="BE334" i="19"/>
  <c r="BF334" i="19"/>
  <c r="BG334" i="19"/>
  <c r="BH334" i="19"/>
  <c r="BI334" i="19"/>
  <c r="BM334" i="19"/>
  <c r="BN334" i="19"/>
  <c r="BO334" i="19"/>
  <c r="AK335" i="19"/>
  <c r="AL335" i="19"/>
  <c r="AM335" i="19"/>
  <c r="AN335" i="19"/>
  <c r="AP335" i="19"/>
  <c r="AQ335" i="19"/>
  <c r="AR335" i="19"/>
  <c r="AS335" i="19"/>
  <c r="AW335" i="19"/>
  <c r="AX335" i="19"/>
  <c r="AY335" i="19"/>
  <c r="BD335" i="19"/>
  <c r="BE335" i="19"/>
  <c r="BF335" i="19"/>
  <c r="BG335" i="19"/>
  <c r="BH335" i="19"/>
  <c r="BI335" i="19"/>
  <c r="BM335" i="19"/>
  <c r="BN335" i="19"/>
  <c r="BO335" i="19"/>
  <c r="AK336" i="19"/>
  <c r="AL336" i="19"/>
  <c r="AM336" i="19"/>
  <c r="AN336" i="19"/>
  <c r="AP336" i="19"/>
  <c r="AQ336" i="19"/>
  <c r="AR336" i="19"/>
  <c r="AS336" i="19"/>
  <c r="AW336" i="19"/>
  <c r="AX336" i="19"/>
  <c r="AY336" i="19"/>
  <c r="BD336" i="19"/>
  <c r="BE336" i="19"/>
  <c r="BF336" i="19"/>
  <c r="BG336" i="19"/>
  <c r="BH336" i="19"/>
  <c r="BI336" i="19"/>
  <c r="BM336" i="19"/>
  <c r="BN336" i="19"/>
  <c r="BO336" i="19"/>
  <c r="AK337" i="19"/>
  <c r="AL337" i="19"/>
  <c r="AM337" i="19"/>
  <c r="AN337" i="19"/>
  <c r="AP337" i="19"/>
  <c r="AQ337" i="19"/>
  <c r="AR337" i="19"/>
  <c r="AS337" i="19"/>
  <c r="AW337" i="19"/>
  <c r="AX337" i="19"/>
  <c r="AY337" i="19"/>
  <c r="BD337" i="19"/>
  <c r="BE337" i="19"/>
  <c r="BF337" i="19"/>
  <c r="BG337" i="19"/>
  <c r="BH337" i="19"/>
  <c r="BI337" i="19"/>
  <c r="BM337" i="19"/>
  <c r="BN337" i="19"/>
  <c r="BO337" i="19"/>
  <c r="AK338" i="19"/>
  <c r="AL338" i="19"/>
  <c r="AM338" i="19"/>
  <c r="AN338" i="19"/>
  <c r="AP338" i="19"/>
  <c r="AQ338" i="19"/>
  <c r="AR338" i="19"/>
  <c r="AS338" i="19"/>
  <c r="AW338" i="19"/>
  <c r="AX338" i="19"/>
  <c r="AY338" i="19"/>
  <c r="BD338" i="19"/>
  <c r="BE338" i="19"/>
  <c r="BF338" i="19"/>
  <c r="BG338" i="19"/>
  <c r="BH338" i="19"/>
  <c r="BI338" i="19"/>
  <c r="BM338" i="19"/>
  <c r="BN338" i="19"/>
  <c r="BO338" i="19"/>
  <c r="AK339" i="19"/>
  <c r="AL339" i="19"/>
  <c r="AM339" i="19"/>
  <c r="AN339" i="19"/>
  <c r="AP339" i="19"/>
  <c r="AQ339" i="19"/>
  <c r="AR339" i="19"/>
  <c r="AS339" i="19"/>
  <c r="AW339" i="19"/>
  <c r="AX339" i="19"/>
  <c r="AY339" i="19"/>
  <c r="BD339" i="19"/>
  <c r="BE339" i="19"/>
  <c r="BF339" i="19"/>
  <c r="BG339" i="19"/>
  <c r="BH339" i="19"/>
  <c r="BI339" i="19"/>
  <c r="BM339" i="19"/>
  <c r="BN339" i="19"/>
  <c r="BO339" i="19"/>
  <c r="AK340" i="19"/>
  <c r="AL340" i="19"/>
  <c r="AM340" i="19"/>
  <c r="AN340" i="19"/>
  <c r="AP340" i="19"/>
  <c r="AQ340" i="19"/>
  <c r="AR340" i="19"/>
  <c r="AS340" i="19"/>
  <c r="AW340" i="19"/>
  <c r="AX340" i="19"/>
  <c r="AY340" i="19"/>
  <c r="BD340" i="19"/>
  <c r="BE340" i="19"/>
  <c r="BF340" i="19"/>
  <c r="BG340" i="19"/>
  <c r="BH340" i="19"/>
  <c r="BI340" i="19"/>
  <c r="BM340" i="19"/>
  <c r="BN340" i="19"/>
  <c r="BO340" i="19"/>
  <c r="AK341" i="19"/>
  <c r="AL341" i="19"/>
  <c r="AM341" i="19"/>
  <c r="AN341" i="19"/>
  <c r="AP341" i="19"/>
  <c r="AQ341" i="19"/>
  <c r="AR341" i="19"/>
  <c r="AS341" i="19"/>
  <c r="AW341" i="19"/>
  <c r="AX341" i="19"/>
  <c r="AY341" i="19"/>
  <c r="BD341" i="19"/>
  <c r="BE341" i="19"/>
  <c r="BF341" i="19"/>
  <c r="BG341" i="19"/>
  <c r="BH341" i="19"/>
  <c r="BI341" i="19"/>
  <c r="BM341" i="19"/>
  <c r="BN341" i="19"/>
  <c r="BO341" i="19"/>
  <c r="AK342" i="19"/>
  <c r="AL342" i="19"/>
  <c r="AM342" i="19"/>
  <c r="AN342" i="19"/>
  <c r="AP342" i="19"/>
  <c r="AQ342" i="19"/>
  <c r="AR342" i="19"/>
  <c r="AS342" i="19"/>
  <c r="AW342" i="19"/>
  <c r="AX342" i="19"/>
  <c r="AY342" i="19"/>
  <c r="BD342" i="19"/>
  <c r="BE342" i="19"/>
  <c r="BF342" i="19"/>
  <c r="BG342" i="19"/>
  <c r="BH342" i="19"/>
  <c r="BI342" i="19"/>
  <c r="BM342" i="19"/>
  <c r="BN342" i="19"/>
  <c r="BO342" i="19"/>
  <c r="AK343" i="19"/>
  <c r="AL343" i="19"/>
  <c r="AM343" i="19"/>
  <c r="AN343" i="19"/>
  <c r="AP343" i="19"/>
  <c r="AQ343" i="19"/>
  <c r="AR343" i="19"/>
  <c r="AS343" i="19"/>
  <c r="AW343" i="19"/>
  <c r="AX343" i="19"/>
  <c r="AY343" i="19"/>
  <c r="BD343" i="19"/>
  <c r="BE343" i="19"/>
  <c r="BF343" i="19"/>
  <c r="BG343" i="19"/>
  <c r="BH343" i="19"/>
  <c r="BI343" i="19"/>
  <c r="BM343" i="19"/>
  <c r="BN343" i="19"/>
  <c r="BO343" i="19"/>
  <c r="AK344" i="19"/>
  <c r="AL344" i="19"/>
  <c r="AM344" i="19"/>
  <c r="AN344" i="19"/>
  <c r="AP344" i="19"/>
  <c r="AQ344" i="19"/>
  <c r="AR344" i="19"/>
  <c r="AS344" i="19"/>
  <c r="AW344" i="19"/>
  <c r="AX344" i="19"/>
  <c r="AY344" i="19"/>
  <c r="BD344" i="19"/>
  <c r="BE344" i="19"/>
  <c r="BF344" i="19"/>
  <c r="BG344" i="19"/>
  <c r="BH344" i="19"/>
  <c r="BI344" i="19"/>
  <c r="BM344" i="19"/>
  <c r="BN344" i="19"/>
  <c r="BO344" i="19"/>
  <c r="AK345" i="19"/>
  <c r="AL345" i="19"/>
  <c r="AM345" i="19"/>
  <c r="AN345" i="19"/>
  <c r="AP345" i="19"/>
  <c r="AQ345" i="19"/>
  <c r="AR345" i="19"/>
  <c r="AS345" i="19"/>
  <c r="AW345" i="19"/>
  <c r="AX345" i="19"/>
  <c r="AY345" i="19"/>
  <c r="BD345" i="19"/>
  <c r="BE345" i="19"/>
  <c r="BF345" i="19"/>
  <c r="BG345" i="19"/>
  <c r="BH345" i="19"/>
  <c r="BI345" i="19"/>
  <c r="BM345" i="19"/>
  <c r="BN345" i="19"/>
  <c r="BO345" i="19"/>
  <c r="AK346" i="19"/>
  <c r="AL346" i="19"/>
  <c r="AM346" i="19"/>
  <c r="AN346" i="19"/>
  <c r="AP346" i="19"/>
  <c r="AQ346" i="19"/>
  <c r="AR346" i="19"/>
  <c r="AS346" i="19"/>
  <c r="AW346" i="19"/>
  <c r="AX346" i="19"/>
  <c r="AY346" i="19"/>
  <c r="BD346" i="19"/>
  <c r="BE346" i="19"/>
  <c r="BF346" i="19"/>
  <c r="BG346" i="19"/>
  <c r="BH346" i="19"/>
  <c r="BI346" i="19"/>
  <c r="BM346" i="19"/>
  <c r="BN346" i="19"/>
  <c r="BO346" i="19"/>
  <c r="AK347" i="19"/>
  <c r="AL347" i="19"/>
  <c r="AM347" i="19"/>
  <c r="AN347" i="19"/>
  <c r="AP347" i="19"/>
  <c r="AQ347" i="19"/>
  <c r="AR347" i="19"/>
  <c r="AS347" i="19"/>
  <c r="AW347" i="19"/>
  <c r="AX347" i="19"/>
  <c r="AY347" i="19"/>
  <c r="BD347" i="19"/>
  <c r="BE347" i="19"/>
  <c r="BF347" i="19"/>
  <c r="BG347" i="19"/>
  <c r="BH347" i="19"/>
  <c r="BI347" i="19"/>
  <c r="BM347" i="19"/>
  <c r="BN347" i="19"/>
  <c r="BO347" i="19"/>
  <c r="AK348" i="19"/>
  <c r="AL348" i="19"/>
  <c r="AM348" i="19"/>
  <c r="AN348" i="19"/>
  <c r="AP348" i="19"/>
  <c r="AQ348" i="19"/>
  <c r="AR348" i="19"/>
  <c r="AS348" i="19"/>
  <c r="AW348" i="19"/>
  <c r="AX348" i="19"/>
  <c r="AY348" i="19"/>
  <c r="BD348" i="19"/>
  <c r="BE348" i="19"/>
  <c r="BF348" i="19"/>
  <c r="BG348" i="19"/>
  <c r="BH348" i="19"/>
  <c r="BI348" i="19"/>
  <c r="BM348" i="19"/>
  <c r="BN348" i="19"/>
  <c r="BO348" i="19"/>
  <c r="AK349" i="19"/>
  <c r="AL349" i="19"/>
  <c r="AM349" i="19"/>
  <c r="AN349" i="19"/>
  <c r="AP349" i="19"/>
  <c r="AQ349" i="19"/>
  <c r="AR349" i="19"/>
  <c r="AS349" i="19"/>
  <c r="AW349" i="19"/>
  <c r="AX349" i="19"/>
  <c r="AY349" i="19"/>
  <c r="BD349" i="19"/>
  <c r="BE349" i="19"/>
  <c r="BF349" i="19"/>
  <c r="BG349" i="19"/>
  <c r="BH349" i="19"/>
  <c r="BI349" i="19"/>
  <c r="BM349" i="19"/>
  <c r="BN349" i="19"/>
  <c r="BO349" i="19"/>
  <c r="AK350" i="19"/>
  <c r="AL350" i="19"/>
  <c r="AM350" i="19"/>
  <c r="AN350" i="19"/>
  <c r="AP350" i="19"/>
  <c r="AQ350" i="19"/>
  <c r="AR350" i="19"/>
  <c r="AS350" i="19"/>
  <c r="AW350" i="19"/>
  <c r="AX350" i="19"/>
  <c r="AY350" i="19"/>
  <c r="BD350" i="19"/>
  <c r="BE350" i="19"/>
  <c r="BF350" i="19"/>
  <c r="BG350" i="19"/>
  <c r="BH350" i="19"/>
  <c r="BI350" i="19"/>
  <c r="BM350" i="19"/>
  <c r="BN350" i="19"/>
  <c r="BO350" i="19"/>
  <c r="AK351" i="19"/>
  <c r="AL351" i="19"/>
  <c r="AM351" i="19"/>
  <c r="AN351" i="19"/>
  <c r="AP351" i="19"/>
  <c r="AQ351" i="19"/>
  <c r="AR351" i="19"/>
  <c r="AS351" i="19"/>
  <c r="AW351" i="19"/>
  <c r="AX351" i="19"/>
  <c r="AY351" i="19"/>
  <c r="BD351" i="19"/>
  <c r="BE351" i="19"/>
  <c r="BF351" i="19"/>
  <c r="BG351" i="19"/>
  <c r="BH351" i="19"/>
  <c r="BI351" i="19"/>
  <c r="BM351" i="19"/>
  <c r="BN351" i="19"/>
  <c r="BO351" i="19"/>
  <c r="AK352" i="19"/>
  <c r="AL352" i="19"/>
  <c r="AM352" i="19"/>
  <c r="AN352" i="19"/>
  <c r="AP352" i="19"/>
  <c r="AQ352" i="19"/>
  <c r="AR352" i="19"/>
  <c r="AS352" i="19"/>
  <c r="AW352" i="19"/>
  <c r="AX352" i="19"/>
  <c r="AY352" i="19"/>
  <c r="BD352" i="19"/>
  <c r="BE352" i="19"/>
  <c r="BF352" i="19"/>
  <c r="BG352" i="19"/>
  <c r="BH352" i="19"/>
  <c r="BI352" i="19"/>
  <c r="BM352" i="19"/>
  <c r="BN352" i="19"/>
  <c r="BO352" i="19"/>
  <c r="AK353" i="19"/>
  <c r="AL353" i="19"/>
  <c r="AM353" i="19"/>
  <c r="AN353" i="19"/>
  <c r="AP353" i="19"/>
  <c r="AQ353" i="19"/>
  <c r="AR353" i="19"/>
  <c r="AS353" i="19"/>
  <c r="AW353" i="19"/>
  <c r="AX353" i="19"/>
  <c r="AY353" i="19"/>
  <c r="BD353" i="19"/>
  <c r="BE353" i="19"/>
  <c r="BF353" i="19"/>
  <c r="BG353" i="19"/>
  <c r="BH353" i="19"/>
  <c r="BI353" i="19"/>
  <c r="BM353" i="19"/>
  <c r="BN353" i="19"/>
  <c r="BO353" i="19"/>
  <c r="AK354" i="19"/>
  <c r="AL354" i="19"/>
  <c r="AM354" i="19"/>
  <c r="AN354" i="19"/>
  <c r="AP354" i="19"/>
  <c r="AQ354" i="19"/>
  <c r="AR354" i="19"/>
  <c r="AS354" i="19"/>
  <c r="AW354" i="19"/>
  <c r="AX354" i="19"/>
  <c r="AY354" i="19"/>
  <c r="BD354" i="19"/>
  <c r="BE354" i="19"/>
  <c r="BF354" i="19"/>
  <c r="BG354" i="19"/>
  <c r="BH354" i="19"/>
  <c r="BI354" i="19"/>
  <c r="BM354" i="19"/>
  <c r="BN354" i="19"/>
  <c r="BO354" i="19"/>
  <c r="AK355" i="19"/>
  <c r="AL355" i="19"/>
  <c r="AM355" i="19"/>
  <c r="AN355" i="19"/>
  <c r="AP355" i="19"/>
  <c r="AQ355" i="19"/>
  <c r="AR355" i="19"/>
  <c r="AS355" i="19"/>
  <c r="AW355" i="19"/>
  <c r="AX355" i="19"/>
  <c r="AY355" i="19"/>
  <c r="BD355" i="19"/>
  <c r="BE355" i="19"/>
  <c r="BF355" i="19"/>
  <c r="BG355" i="19"/>
  <c r="BH355" i="19"/>
  <c r="BI355" i="19"/>
  <c r="BM355" i="19"/>
  <c r="BN355" i="19"/>
  <c r="BO355" i="19"/>
  <c r="AK356" i="19"/>
  <c r="AL356" i="19"/>
  <c r="AM356" i="19"/>
  <c r="AN356" i="19"/>
  <c r="AP356" i="19"/>
  <c r="AQ356" i="19"/>
  <c r="AR356" i="19"/>
  <c r="AS356" i="19"/>
  <c r="AW356" i="19"/>
  <c r="AX356" i="19"/>
  <c r="AY356" i="19"/>
  <c r="BD356" i="19"/>
  <c r="BE356" i="19"/>
  <c r="BF356" i="19"/>
  <c r="BG356" i="19"/>
  <c r="BH356" i="19"/>
  <c r="BI356" i="19"/>
  <c r="BM356" i="19"/>
  <c r="BN356" i="19"/>
  <c r="BO356" i="19"/>
  <c r="AK357" i="19"/>
  <c r="AL357" i="19"/>
  <c r="AM357" i="19"/>
  <c r="AN357" i="19"/>
  <c r="AP357" i="19"/>
  <c r="AQ357" i="19"/>
  <c r="AR357" i="19"/>
  <c r="AS357" i="19"/>
  <c r="AW357" i="19"/>
  <c r="AX357" i="19"/>
  <c r="AY357" i="19"/>
  <c r="BD357" i="19"/>
  <c r="BE357" i="19"/>
  <c r="BF357" i="19"/>
  <c r="BG357" i="19"/>
  <c r="BH357" i="19"/>
  <c r="BI357" i="19"/>
  <c r="BM357" i="19"/>
  <c r="BN357" i="19"/>
  <c r="BO357" i="19"/>
  <c r="AK358" i="19"/>
  <c r="AL358" i="19"/>
  <c r="AM358" i="19"/>
  <c r="AN358" i="19"/>
  <c r="AP358" i="19"/>
  <c r="AQ358" i="19"/>
  <c r="AR358" i="19"/>
  <c r="AS358" i="19"/>
  <c r="AW358" i="19"/>
  <c r="AX358" i="19"/>
  <c r="AY358" i="19"/>
  <c r="BD358" i="19"/>
  <c r="BE358" i="19"/>
  <c r="BF358" i="19"/>
  <c r="BG358" i="19"/>
  <c r="BH358" i="19"/>
  <c r="BI358" i="19"/>
  <c r="BM358" i="19"/>
  <c r="BN358" i="19"/>
  <c r="BO358" i="19"/>
  <c r="AK359" i="19"/>
  <c r="AL359" i="19"/>
  <c r="AM359" i="19"/>
  <c r="AN359" i="19"/>
  <c r="AP359" i="19"/>
  <c r="AQ359" i="19"/>
  <c r="AR359" i="19"/>
  <c r="AS359" i="19"/>
  <c r="AW359" i="19"/>
  <c r="AX359" i="19"/>
  <c r="AY359" i="19"/>
  <c r="BD359" i="19"/>
  <c r="BE359" i="19"/>
  <c r="BF359" i="19"/>
  <c r="BG359" i="19"/>
  <c r="BH359" i="19"/>
  <c r="BI359" i="19"/>
  <c r="BM359" i="19"/>
  <c r="BN359" i="19"/>
  <c r="BO359" i="19"/>
  <c r="AK360" i="19"/>
  <c r="AL360" i="19"/>
  <c r="AM360" i="19"/>
  <c r="AN360" i="19"/>
  <c r="AP360" i="19"/>
  <c r="AQ360" i="19"/>
  <c r="AR360" i="19"/>
  <c r="AS360" i="19"/>
  <c r="AW360" i="19"/>
  <c r="AX360" i="19"/>
  <c r="AY360" i="19"/>
  <c r="BD360" i="19"/>
  <c r="BE360" i="19"/>
  <c r="BF360" i="19"/>
  <c r="BG360" i="19"/>
  <c r="BH360" i="19"/>
  <c r="BI360" i="19"/>
  <c r="BM360" i="19"/>
  <c r="BN360" i="19"/>
  <c r="BO360" i="19"/>
  <c r="AK361" i="19"/>
  <c r="AL361" i="19"/>
  <c r="AM361" i="19"/>
  <c r="AN361" i="19"/>
  <c r="AP361" i="19"/>
  <c r="AQ361" i="19"/>
  <c r="AR361" i="19"/>
  <c r="AS361" i="19"/>
  <c r="AW361" i="19"/>
  <c r="AX361" i="19"/>
  <c r="AY361" i="19"/>
  <c r="BD361" i="19"/>
  <c r="BE361" i="19"/>
  <c r="BF361" i="19"/>
  <c r="BG361" i="19"/>
  <c r="BH361" i="19"/>
  <c r="BI361" i="19"/>
  <c r="BM361" i="19"/>
  <c r="BN361" i="19"/>
  <c r="BO361" i="19"/>
  <c r="AK362" i="19"/>
  <c r="AL362" i="19"/>
  <c r="AM362" i="19"/>
  <c r="AN362" i="19"/>
  <c r="AP362" i="19"/>
  <c r="AQ362" i="19"/>
  <c r="AR362" i="19"/>
  <c r="AS362" i="19"/>
  <c r="AW362" i="19"/>
  <c r="AX362" i="19"/>
  <c r="AY362" i="19"/>
  <c r="BD362" i="19"/>
  <c r="BE362" i="19"/>
  <c r="BF362" i="19"/>
  <c r="BG362" i="19"/>
  <c r="BH362" i="19"/>
  <c r="BI362" i="19"/>
  <c r="BM362" i="19"/>
  <c r="BN362" i="19"/>
  <c r="BO362" i="19"/>
  <c r="AK363" i="19"/>
  <c r="AL363" i="19"/>
  <c r="AM363" i="19"/>
  <c r="AN363" i="19"/>
  <c r="AP363" i="19"/>
  <c r="AQ363" i="19"/>
  <c r="AR363" i="19"/>
  <c r="AS363" i="19"/>
  <c r="AW363" i="19"/>
  <c r="AX363" i="19"/>
  <c r="AY363" i="19"/>
  <c r="BD363" i="19"/>
  <c r="BE363" i="19"/>
  <c r="BF363" i="19"/>
  <c r="BG363" i="19"/>
  <c r="BH363" i="19"/>
  <c r="BI363" i="19"/>
  <c r="BM363" i="19"/>
  <c r="BN363" i="19"/>
  <c r="BO363" i="19"/>
  <c r="AK364" i="19"/>
  <c r="AL364" i="19"/>
  <c r="AM364" i="19"/>
  <c r="AN364" i="19"/>
  <c r="AP364" i="19"/>
  <c r="AQ364" i="19"/>
  <c r="AR364" i="19"/>
  <c r="AS364" i="19"/>
  <c r="AW364" i="19"/>
  <c r="AX364" i="19"/>
  <c r="AY364" i="19"/>
  <c r="BD364" i="19"/>
  <c r="BE364" i="19"/>
  <c r="BF364" i="19"/>
  <c r="BG364" i="19"/>
  <c r="BH364" i="19"/>
  <c r="BI364" i="19"/>
  <c r="BM364" i="19"/>
  <c r="BN364" i="19"/>
  <c r="BO364" i="19"/>
  <c r="AK365" i="19"/>
  <c r="AL365" i="19"/>
  <c r="AM365" i="19"/>
  <c r="AN365" i="19"/>
  <c r="AP365" i="19"/>
  <c r="AQ365" i="19"/>
  <c r="AR365" i="19"/>
  <c r="AS365" i="19"/>
  <c r="AW365" i="19"/>
  <c r="AX365" i="19"/>
  <c r="AY365" i="19"/>
  <c r="BD365" i="19"/>
  <c r="BE365" i="19"/>
  <c r="BF365" i="19"/>
  <c r="BG365" i="19"/>
  <c r="BH365" i="19"/>
  <c r="BI365" i="19"/>
  <c r="BM365" i="19"/>
  <c r="BN365" i="19"/>
  <c r="BO365" i="19"/>
  <c r="AK366" i="19"/>
  <c r="AL366" i="19"/>
  <c r="AM366" i="19"/>
  <c r="AN366" i="19"/>
  <c r="AP366" i="19"/>
  <c r="AQ366" i="19"/>
  <c r="AR366" i="19"/>
  <c r="AS366" i="19"/>
  <c r="AW366" i="19"/>
  <c r="AX366" i="19"/>
  <c r="AY366" i="19"/>
  <c r="BD366" i="19"/>
  <c r="BE366" i="19"/>
  <c r="BF366" i="19"/>
  <c r="BG366" i="19"/>
  <c r="BH366" i="19"/>
  <c r="BI366" i="19"/>
  <c r="BM366" i="19"/>
  <c r="BN366" i="19"/>
  <c r="BO366" i="19"/>
  <c r="AK367" i="19"/>
  <c r="AL367" i="19"/>
  <c r="AM367" i="19"/>
  <c r="AN367" i="19"/>
  <c r="AP367" i="19"/>
  <c r="AQ367" i="19"/>
  <c r="AR367" i="19"/>
  <c r="AS367" i="19"/>
  <c r="AW367" i="19"/>
  <c r="AX367" i="19"/>
  <c r="AY367" i="19"/>
  <c r="BD367" i="19"/>
  <c r="BE367" i="19"/>
  <c r="BF367" i="19"/>
  <c r="BG367" i="19"/>
  <c r="BH367" i="19"/>
  <c r="BI367" i="19"/>
  <c r="BM367" i="19"/>
  <c r="BN367" i="19"/>
  <c r="BO367" i="19"/>
  <c r="AK368" i="19"/>
  <c r="AL368" i="19"/>
  <c r="AM368" i="19"/>
  <c r="AN368" i="19"/>
  <c r="AP368" i="19"/>
  <c r="AQ368" i="19"/>
  <c r="AR368" i="19"/>
  <c r="AS368" i="19"/>
  <c r="AW368" i="19"/>
  <c r="AX368" i="19"/>
  <c r="AY368" i="19"/>
  <c r="BD368" i="19"/>
  <c r="BE368" i="19"/>
  <c r="BF368" i="19"/>
  <c r="BG368" i="19"/>
  <c r="BH368" i="19"/>
  <c r="BI368" i="19"/>
  <c r="BM368" i="19"/>
  <c r="BN368" i="19"/>
  <c r="BO368" i="19"/>
  <c r="AK369" i="19"/>
  <c r="AL369" i="19"/>
  <c r="AM369" i="19"/>
  <c r="AN369" i="19"/>
  <c r="AP369" i="19"/>
  <c r="AQ369" i="19"/>
  <c r="AR369" i="19"/>
  <c r="AS369" i="19"/>
  <c r="AW369" i="19"/>
  <c r="AX369" i="19"/>
  <c r="AY369" i="19"/>
  <c r="BD369" i="19"/>
  <c r="BE369" i="19"/>
  <c r="BF369" i="19"/>
  <c r="BG369" i="19"/>
  <c r="BH369" i="19"/>
  <c r="BI369" i="19"/>
  <c r="BM369" i="19"/>
  <c r="BN369" i="19"/>
  <c r="BO369" i="19"/>
  <c r="AK370" i="19"/>
  <c r="AL370" i="19"/>
  <c r="AM370" i="19"/>
  <c r="AN370" i="19"/>
  <c r="AP370" i="19"/>
  <c r="AQ370" i="19"/>
  <c r="AR370" i="19"/>
  <c r="AS370" i="19"/>
  <c r="AW370" i="19"/>
  <c r="AX370" i="19"/>
  <c r="AY370" i="19"/>
  <c r="BD370" i="19"/>
  <c r="BE370" i="19"/>
  <c r="BF370" i="19"/>
  <c r="BG370" i="19"/>
  <c r="BH370" i="19"/>
  <c r="BI370" i="19"/>
  <c r="BM370" i="19"/>
  <c r="BN370" i="19"/>
  <c r="BO370" i="19"/>
  <c r="AK371" i="19"/>
  <c r="AL371" i="19"/>
  <c r="AM371" i="19"/>
  <c r="AN371" i="19"/>
  <c r="AP371" i="19"/>
  <c r="AQ371" i="19"/>
  <c r="AR371" i="19"/>
  <c r="AS371" i="19"/>
  <c r="AW371" i="19"/>
  <c r="AX371" i="19"/>
  <c r="AY371" i="19"/>
  <c r="BD371" i="19"/>
  <c r="BE371" i="19"/>
  <c r="BF371" i="19"/>
  <c r="BG371" i="19"/>
  <c r="BH371" i="19"/>
  <c r="BI371" i="19"/>
  <c r="BM371" i="19"/>
  <c r="BN371" i="19"/>
  <c r="BO371" i="19"/>
  <c r="AK372" i="19"/>
  <c r="AL372" i="19"/>
  <c r="AM372" i="19"/>
  <c r="AN372" i="19"/>
  <c r="AP372" i="19"/>
  <c r="AQ372" i="19"/>
  <c r="AR372" i="19"/>
  <c r="AS372" i="19"/>
  <c r="AW372" i="19"/>
  <c r="AX372" i="19"/>
  <c r="AY372" i="19"/>
  <c r="BD372" i="19"/>
  <c r="BE372" i="19"/>
  <c r="BF372" i="19"/>
  <c r="BG372" i="19"/>
  <c r="BH372" i="19"/>
  <c r="BI372" i="19"/>
  <c r="BM372" i="19"/>
  <c r="BN372" i="19"/>
  <c r="BO372" i="19"/>
  <c r="AK373" i="19"/>
  <c r="AL373" i="19"/>
  <c r="AM373" i="19"/>
  <c r="AN373" i="19"/>
  <c r="AP373" i="19"/>
  <c r="AQ373" i="19"/>
  <c r="AR373" i="19"/>
  <c r="AS373" i="19"/>
  <c r="AW373" i="19"/>
  <c r="AX373" i="19"/>
  <c r="AY373" i="19"/>
  <c r="BD373" i="19"/>
  <c r="BE373" i="19"/>
  <c r="BF373" i="19"/>
  <c r="BG373" i="19"/>
  <c r="BH373" i="19"/>
  <c r="BI373" i="19"/>
  <c r="BM373" i="19"/>
  <c r="BN373" i="19"/>
  <c r="BO373" i="19"/>
  <c r="AK374" i="19"/>
  <c r="AL374" i="19"/>
  <c r="AM374" i="19"/>
  <c r="AN374" i="19"/>
  <c r="AP374" i="19"/>
  <c r="AQ374" i="19"/>
  <c r="AR374" i="19"/>
  <c r="AS374" i="19"/>
  <c r="AW374" i="19"/>
  <c r="AX374" i="19"/>
  <c r="AY374" i="19"/>
  <c r="BD374" i="19"/>
  <c r="BE374" i="19"/>
  <c r="BF374" i="19"/>
  <c r="BG374" i="19"/>
  <c r="BH374" i="19"/>
  <c r="BI374" i="19"/>
  <c r="BM374" i="19"/>
  <c r="BN374" i="19"/>
  <c r="BO374" i="19"/>
  <c r="AK375" i="19"/>
  <c r="AL375" i="19"/>
  <c r="AM375" i="19"/>
  <c r="AN375" i="19"/>
  <c r="AP375" i="19"/>
  <c r="AQ375" i="19"/>
  <c r="AR375" i="19"/>
  <c r="AS375" i="19"/>
  <c r="AW375" i="19"/>
  <c r="AX375" i="19"/>
  <c r="AY375" i="19"/>
  <c r="BD375" i="19"/>
  <c r="BE375" i="19"/>
  <c r="BF375" i="19"/>
  <c r="BG375" i="19"/>
  <c r="BH375" i="19"/>
  <c r="BI375" i="19"/>
  <c r="BM375" i="19"/>
  <c r="BN375" i="19"/>
  <c r="BO375" i="19"/>
  <c r="AK376" i="19"/>
  <c r="AL376" i="19"/>
  <c r="AM376" i="19"/>
  <c r="AN376" i="19"/>
  <c r="AP376" i="19"/>
  <c r="AQ376" i="19"/>
  <c r="AR376" i="19"/>
  <c r="AS376" i="19"/>
  <c r="AW376" i="19"/>
  <c r="AX376" i="19"/>
  <c r="AY376" i="19"/>
  <c r="BD376" i="19"/>
  <c r="BE376" i="19"/>
  <c r="BF376" i="19"/>
  <c r="BG376" i="19"/>
  <c r="BH376" i="19"/>
  <c r="BI376" i="19"/>
  <c r="BM376" i="19"/>
  <c r="BN376" i="19"/>
  <c r="BO376" i="19"/>
  <c r="AK377" i="19"/>
  <c r="AL377" i="19"/>
  <c r="AM377" i="19"/>
  <c r="AN377" i="19"/>
  <c r="AP377" i="19"/>
  <c r="AQ377" i="19"/>
  <c r="AR377" i="19"/>
  <c r="AS377" i="19"/>
  <c r="AW377" i="19"/>
  <c r="AX377" i="19"/>
  <c r="AY377" i="19"/>
  <c r="BD377" i="19"/>
  <c r="BE377" i="19"/>
  <c r="BF377" i="19"/>
  <c r="BG377" i="19"/>
  <c r="BH377" i="19"/>
  <c r="BI377" i="19"/>
  <c r="BM377" i="19"/>
  <c r="BN377" i="19"/>
  <c r="BO377" i="19"/>
  <c r="AK378" i="19"/>
  <c r="AL378" i="19"/>
  <c r="AM378" i="19"/>
  <c r="AN378" i="19"/>
  <c r="AP378" i="19"/>
  <c r="AQ378" i="19"/>
  <c r="AR378" i="19"/>
  <c r="AS378" i="19"/>
  <c r="AW378" i="19"/>
  <c r="AX378" i="19"/>
  <c r="AY378" i="19"/>
  <c r="BD378" i="19"/>
  <c r="BE378" i="19"/>
  <c r="BF378" i="19"/>
  <c r="BG378" i="19"/>
  <c r="BH378" i="19"/>
  <c r="BI378" i="19"/>
  <c r="BM378" i="19"/>
  <c r="BN378" i="19"/>
  <c r="BO378" i="19"/>
  <c r="AK379" i="19"/>
  <c r="AL379" i="19"/>
  <c r="AM379" i="19"/>
  <c r="AN379" i="19"/>
  <c r="AP379" i="19"/>
  <c r="AQ379" i="19"/>
  <c r="AR379" i="19"/>
  <c r="AS379" i="19"/>
  <c r="AW379" i="19"/>
  <c r="AX379" i="19"/>
  <c r="AY379" i="19"/>
  <c r="BD379" i="19"/>
  <c r="BE379" i="19"/>
  <c r="BF379" i="19"/>
  <c r="BG379" i="19"/>
  <c r="BH379" i="19"/>
  <c r="BI379" i="19"/>
  <c r="BM379" i="19"/>
  <c r="BN379" i="19"/>
  <c r="BO379" i="19"/>
  <c r="AK380" i="19"/>
  <c r="AL380" i="19"/>
  <c r="AM380" i="19"/>
  <c r="AN380" i="19"/>
  <c r="AP380" i="19"/>
  <c r="AQ380" i="19"/>
  <c r="AR380" i="19"/>
  <c r="AS380" i="19"/>
  <c r="AW380" i="19"/>
  <c r="AX380" i="19"/>
  <c r="AY380" i="19"/>
  <c r="BD380" i="19"/>
  <c r="BE380" i="19"/>
  <c r="BF380" i="19"/>
  <c r="BG380" i="19"/>
  <c r="BH380" i="19"/>
  <c r="BI380" i="19"/>
  <c r="BM380" i="19"/>
  <c r="BN380" i="19"/>
  <c r="BO380" i="19"/>
  <c r="AK381" i="19"/>
  <c r="AL381" i="19"/>
  <c r="AM381" i="19"/>
  <c r="AN381" i="19"/>
  <c r="AP381" i="19"/>
  <c r="AQ381" i="19"/>
  <c r="AR381" i="19"/>
  <c r="AS381" i="19"/>
  <c r="AW381" i="19"/>
  <c r="AX381" i="19"/>
  <c r="AY381" i="19"/>
  <c r="BD381" i="19"/>
  <c r="BE381" i="19"/>
  <c r="BF381" i="19"/>
  <c r="BG381" i="19"/>
  <c r="BH381" i="19"/>
  <c r="BI381" i="19"/>
  <c r="BM381" i="19"/>
  <c r="BN381" i="19"/>
  <c r="BO381" i="19"/>
  <c r="AK382" i="19"/>
  <c r="AL382" i="19"/>
  <c r="AM382" i="19"/>
  <c r="AN382" i="19"/>
  <c r="AP382" i="19"/>
  <c r="AQ382" i="19"/>
  <c r="AR382" i="19"/>
  <c r="AS382" i="19"/>
  <c r="AW382" i="19"/>
  <c r="AX382" i="19"/>
  <c r="AY382" i="19"/>
  <c r="BD382" i="19"/>
  <c r="BE382" i="19"/>
  <c r="BF382" i="19"/>
  <c r="BG382" i="19"/>
  <c r="BH382" i="19"/>
  <c r="BI382" i="19"/>
  <c r="BM382" i="19"/>
  <c r="BN382" i="19"/>
  <c r="BO382" i="19"/>
  <c r="AK383" i="19"/>
  <c r="AL383" i="19"/>
  <c r="AM383" i="19"/>
  <c r="AN383" i="19"/>
  <c r="AP383" i="19"/>
  <c r="AQ383" i="19"/>
  <c r="AR383" i="19"/>
  <c r="AS383" i="19"/>
  <c r="AW383" i="19"/>
  <c r="AX383" i="19"/>
  <c r="AY383" i="19"/>
  <c r="BD383" i="19"/>
  <c r="BE383" i="19"/>
  <c r="BF383" i="19"/>
  <c r="BG383" i="19"/>
  <c r="BH383" i="19"/>
  <c r="BI383" i="19"/>
  <c r="BM383" i="19"/>
  <c r="BN383" i="19"/>
  <c r="BO383" i="19"/>
  <c r="AK384" i="19"/>
  <c r="AL384" i="19"/>
  <c r="AM384" i="19"/>
  <c r="AN384" i="19"/>
  <c r="AP384" i="19"/>
  <c r="AQ384" i="19"/>
  <c r="AR384" i="19"/>
  <c r="AS384" i="19"/>
  <c r="AW384" i="19"/>
  <c r="AX384" i="19"/>
  <c r="AY384" i="19"/>
  <c r="BD384" i="19"/>
  <c r="BE384" i="19"/>
  <c r="BF384" i="19"/>
  <c r="BG384" i="19"/>
  <c r="BH384" i="19"/>
  <c r="BI384" i="19"/>
  <c r="BM384" i="19"/>
  <c r="BN384" i="19"/>
  <c r="BO384" i="19"/>
  <c r="AK385" i="19"/>
  <c r="AL385" i="19"/>
  <c r="AM385" i="19"/>
  <c r="AN385" i="19"/>
  <c r="AP385" i="19"/>
  <c r="AQ385" i="19"/>
  <c r="AR385" i="19"/>
  <c r="AS385" i="19"/>
  <c r="AW385" i="19"/>
  <c r="AX385" i="19"/>
  <c r="AY385" i="19"/>
  <c r="BD385" i="19"/>
  <c r="BE385" i="19"/>
  <c r="BF385" i="19"/>
  <c r="BG385" i="19"/>
  <c r="BH385" i="19"/>
  <c r="BI385" i="19"/>
  <c r="BM385" i="19"/>
  <c r="BN385" i="19"/>
  <c r="BO385" i="19"/>
  <c r="AK386" i="19"/>
  <c r="AL386" i="19"/>
  <c r="AM386" i="19"/>
  <c r="AN386" i="19"/>
  <c r="AP386" i="19"/>
  <c r="AQ386" i="19"/>
  <c r="AR386" i="19"/>
  <c r="AS386" i="19"/>
  <c r="AW386" i="19"/>
  <c r="AX386" i="19"/>
  <c r="AY386" i="19"/>
  <c r="BD386" i="19"/>
  <c r="BE386" i="19"/>
  <c r="BF386" i="19"/>
  <c r="BG386" i="19"/>
  <c r="BH386" i="19"/>
  <c r="BI386" i="19"/>
  <c r="BM386" i="19"/>
  <c r="BN386" i="19"/>
  <c r="BO386" i="19"/>
  <c r="AK387" i="19"/>
  <c r="AL387" i="19"/>
  <c r="AM387" i="19"/>
  <c r="AN387" i="19"/>
  <c r="AP387" i="19"/>
  <c r="AQ387" i="19"/>
  <c r="AR387" i="19"/>
  <c r="AS387" i="19"/>
  <c r="AW387" i="19"/>
  <c r="AX387" i="19"/>
  <c r="AY387" i="19"/>
  <c r="BD387" i="19"/>
  <c r="BE387" i="19"/>
  <c r="BF387" i="19"/>
  <c r="BG387" i="19"/>
  <c r="BH387" i="19"/>
  <c r="BI387" i="19"/>
  <c r="BM387" i="19"/>
  <c r="BN387" i="19"/>
  <c r="BO387" i="19"/>
  <c r="AK388" i="19"/>
  <c r="AL388" i="19"/>
  <c r="AM388" i="19"/>
  <c r="AN388" i="19"/>
  <c r="AP388" i="19"/>
  <c r="AQ388" i="19"/>
  <c r="AR388" i="19"/>
  <c r="AS388" i="19"/>
  <c r="AW388" i="19"/>
  <c r="AX388" i="19"/>
  <c r="AY388" i="19"/>
  <c r="BD388" i="19"/>
  <c r="BE388" i="19"/>
  <c r="BF388" i="19"/>
  <c r="BG388" i="19"/>
  <c r="BH388" i="19"/>
  <c r="BI388" i="19"/>
  <c r="BM388" i="19"/>
  <c r="BN388" i="19"/>
  <c r="BO388" i="19"/>
  <c r="AK389" i="19"/>
  <c r="AL389" i="19"/>
  <c r="AM389" i="19"/>
  <c r="AN389" i="19"/>
  <c r="AP389" i="19"/>
  <c r="AQ389" i="19"/>
  <c r="AR389" i="19"/>
  <c r="AS389" i="19"/>
  <c r="AW389" i="19"/>
  <c r="AX389" i="19"/>
  <c r="AY389" i="19"/>
  <c r="BD389" i="19"/>
  <c r="BE389" i="19"/>
  <c r="BF389" i="19"/>
  <c r="BG389" i="19"/>
  <c r="BH389" i="19"/>
  <c r="BI389" i="19"/>
  <c r="BM389" i="19"/>
  <c r="BN389" i="19"/>
  <c r="BO389" i="19"/>
  <c r="AK390" i="19"/>
  <c r="AL390" i="19"/>
  <c r="AM390" i="19"/>
  <c r="AN390" i="19"/>
  <c r="AP390" i="19"/>
  <c r="AQ390" i="19"/>
  <c r="AR390" i="19"/>
  <c r="AS390" i="19"/>
  <c r="AW390" i="19"/>
  <c r="AX390" i="19"/>
  <c r="AY390" i="19"/>
  <c r="BD390" i="19"/>
  <c r="BE390" i="19"/>
  <c r="BF390" i="19"/>
  <c r="BG390" i="19"/>
  <c r="BH390" i="19"/>
  <c r="BI390" i="19"/>
  <c r="BM390" i="19"/>
  <c r="BN390" i="19"/>
  <c r="BO390" i="19"/>
  <c r="AK391" i="19"/>
  <c r="AL391" i="19"/>
  <c r="AM391" i="19"/>
  <c r="AN391" i="19"/>
  <c r="AP391" i="19"/>
  <c r="AQ391" i="19"/>
  <c r="AR391" i="19"/>
  <c r="AS391" i="19"/>
  <c r="AW391" i="19"/>
  <c r="AX391" i="19"/>
  <c r="AY391" i="19"/>
  <c r="BD391" i="19"/>
  <c r="BE391" i="19"/>
  <c r="BF391" i="19"/>
  <c r="BG391" i="19"/>
  <c r="BH391" i="19"/>
  <c r="BI391" i="19"/>
  <c r="BM391" i="19"/>
  <c r="BN391" i="19"/>
  <c r="BO391" i="19"/>
  <c r="AK392" i="19"/>
  <c r="AL392" i="19"/>
  <c r="AM392" i="19"/>
  <c r="AN392" i="19"/>
  <c r="AP392" i="19"/>
  <c r="AQ392" i="19"/>
  <c r="AR392" i="19"/>
  <c r="AS392" i="19"/>
  <c r="AW392" i="19"/>
  <c r="AX392" i="19"/>
  <c r="AY392" i="19"/>
  <c r="BD392" i="19"/>
  <c r="BE392" i="19"/>
  <c r="BF392" i="19"/>
  <c r="BG392" i="19"/>
  <c r="BH392" i="19"/>
  <c r="BI392" i="19"/>
  <c r="BM392" i="19"/>
  <c r="BN392" i="19"/>
  <c r="BO392" i="19"/>
  <c r="AK393" i="19"/>
  <c r="AL393" i="19"/>
  <c r="AM393" i="19"/>
  <c r="AN393" i="19"/>
  <c r="AP393" i="19"/>
  <c r="AQ393" i="19"/>
  <c r="AR393" i="19"/>
  <c r="AS393" i="19"/>
  <c r="AW393" i="19"/>
  <c r="AX393" i="19"/>
  <c r="AY393" i="19"/>
  <c r="BD393" i="19"/>
  <c r="BE393" i="19"/>
  <c r="BF393" i="19"/>
  <c r="BG393" i="19"/>
  <c r="BH393" i="19"/>
  <c r="BI393" i="19"/>
  <c r="BM393" i="19"/>
  <c r="BN393" i="19"/>
  <c r="BO393" i="19"/>
  <c r="AK394" i="19"/>
  <c r="AL394" i="19"/>
  <c r="AM394" i="19"/>
  <c r="AN394" i="19"/>
  <c r="AP394" i="19"/>
  <c r="AQ394" i="19"/>
  <c r="AR394" i="19"/>
  <c r="AS394" i="19"/>
  <c r="AW394" i="19"/>
  <c r="AX394" i="19"/>
  <c r="AY394" i="19"/>
  <c r="BD394" i="19"/>
  <c r="BE394" i="19"/>
  <c r="BF394" i="19"/>
  <c r="BG394" i="19"/>
  <c r="BH394" i="19"/>
  <c r="BI394" i="19"/>
  <c r="BM394" i="19"/>
  <c r="BN394" i="19"/>
  <c r="BO394" i="19"/>
  <c r="AK395" i="19"/>
  <c r="AL395" i="19"/>
  <c r="AM395" i="19"/>
  <c r="AN395" i="19"/>
  <c r="AP395" i="19"/>
  <c r="AQ395" i="19"/>
  <c r="AR395" i="19"/>
  <c r="AS395" i="19"/>
  <c r="AW395" i="19"/>
  <c r="AX395" i="19"/>
  <c r="AY395" i="19"/>
  <c r="BD395" i="19"/>
  <c r="BE395" i="19"/>
  <c r="BF395" i="19"/>
  <c r="BG395" i="19"/>
  <c r="BH395" i="19"/>
  <c r="BI395" i="19"/>
  <c r="BM395" i="19"/>
  <c r="BN395" i="19"/>
  <c r="BO395" i="19"/>
  <c r="AK396" i="19"/>
  <c r="AL396" i="19"/>
  <c r="AM396" i="19"/>
  <c r="AN396" i="19"/>
  <c r="AP396" i="19"/>
  <c r="AQ396" i="19"/>
  <c r="AR396" i="19"/>
  <c r="AS396" i="19"/>
  <c r="AW396" i="19"/>
  <c r="AX396" i="19"/>
  <c r="AY396" i="19"/>
  <c r="BD396" i="19"/>
  <c r="BE396" i="19"/>
  <c r="BF396" i="19"/>
  <c r="BG396" i="19"/>
  <c r="BH396" i="19"/>
  <c r="BI396" i="19"/>
  <c r="BM396" i="19"/>
  <c r="BN396" i="19"/>
  <c r="BO396" i="19"/>
  <c r="AK397" i="19"/>
  <c r="AL397" i="19"/>
  <c r="AM397" i="19"/>
  <c r="AN397" i="19"/>
  <c r="AP397" i="19"/>
  <c r="AQ397" i="19"/>
  <c r="AR397" i="19"/>
  <c r="AS397" i="19"/>
  <c r="AW397" i="19"/>
  <c r="AX397" i="19"/>
  <c r="AY397" i="19"/>
  <c r="BD397" i="19"/>
  <c r="BE397" i="19"/>
  <c r="BF397" i="19"/>
  <c r="BG397" i="19"/>
  <c r="BH397" i="19"/>
  <c r="BI397" i="19"/>
  <c r="BM397" i="19"/>
  <c r="BN397" i="19"/>
  <c r="BO397" i="19"/>
  <c r="AK398" i="19"/>
  <c r="AL398" i="19"/>
  <c r="AM398" i="19"/>
  <c r="AN398" i="19"/>
  <c r="AP398" i="19"/>
  <c r="AQ398" i="19"/>
  <c r="AR398" i="19"/>
  <c r="AS398" i="19"/>
  <c r="AW398" i="19"/>
  <c r="AX398" i="19"/>
  <c r="AY398" i="19"/>
  <c r="BD398" i="19"/>
  <c r="BE398" i="19"/>
  <c r="BF398" i="19"/>
  <c r="BG398" i="19"/>
  <c r="BH398" i="19"/>
  <c r="BI398" i="19"/>
  <c r="BM398" i="19"/>
  <c r="BN398" i="19"/>
  <c r="BO398" i="19"/>
  <c r="AK399" i="19"/>
  <c r="AL399" i="19"/>
  <c r="AM399" i="19"/>
  <c r="AN399" i="19"/>
  <c r="AP399" i="19"/>
  <c r="AQ399" i="19"/>
  <c r="AR399" i="19"/>
  <c r="AS399" i="19"/>
  <c r="AW399" i="19"/>
  <c r="AX399" i="19"/>
  <c r="AY399" i="19"/>
  <c r="BD399" i="19"/>
  <c r="BE399" i="19"/>
  <c r="BF399" i="19"/>
  <c r="BG399" i="19"/>
  <c r="BH399" i="19"/>
  <c r="BI399" i="19"/>
  <c r="BM399" i="19"/>
  <c r="BN399" i="19"/>
  <c r="BO399" i="19"/>
  <c r="AK400" i="19"/>
  <c r="AL400" i="19"/>
  <c r="AM400" i="19"/>
  <c r="AN400" i="19"/>
  <c r="AP400" i="19"/>
  <c r="AQ400" i="19"/>
  <c r="AR400" i="19"/>
  <c r="AS400" i="19"/>
  <c r="AW400" i="19"/>
  <c r="AX400" i="19"/>
  <c r="AY400" i="19"/>
  <c r="BD400" i="19"/>
  <c r="BE400" i="19"/>
  <c r="BF400" i="19"/>
  <c r="BG400" i="19"/>
  <c r="BH400" i="19"/>
  <c r="BI400" i="19"/>
  <c r="BM400" i="19"/>
  <c r="BN400" i="19"/>
  <c r="BO400" i="19"/>
  <c r="AK401" i="19"/>
  <c r="AL401" i="19"/>
  <c r="AM401" i="19"/>
  <c r="AN401" i="19"/>
  <c r="AP401" i="19"/>
  <c r="AQ401" i="19"/>
  <c r="AR401" i="19"/>
  <c r="AS401" i="19"/>
  <c r="AW401" i="19"/>
  <c r="AX401" i="19"/>
  <c r="AY401" i="19"/>
  <c r="BD401" i="19"/>
  <c r="BE401" i="19"/>
  <c r="BF401" i="19"/>
  <c r="BG401" i="19"/>
  <c r="BH401" i="19"/>
  <c r="BI401" i="19"/>
  <c r="BM401" i="19"/>
  <c r="BN401" i="19"/>
  <c r="BO401" i="19"/>
  <c r="AK402" i="19"/>
  <c r="AL402" i="19"/>
  <c r="AM402" i="19"/>
  <c r="AN402" i="19"/>
  <c r="AP402" i="19"/>
  <c r="AQ402" i="19"/>
  <c r="AR402" i="19"/>
  <c r="AS402" i="19"/>
  <c r="AW402" i="19"/>
  <c r="AX402" i="19"/>
  <c r="AY402" i="19"/>
  <c r="BD402" i="19"/>
  <c r="BE402" i="19"/>
  <c r="BF402" i="19"/>
  <c r="BG402" i="19"/>
  <c r="BH402" i="19"/>
  <c r="BI402" i="19"/>
  <c r="BM402" i="19"/>
  <c r="BN402" i="19"/>
  <c r="BO402" i="19"/>
  <c r="AK403" i="19"/>
  <c r="AL403" i="19"/>
  <c r="AM403" i="19"/>
  <c r="AN403" i="19"/>
  <c r="AP403" i="19"/>
  <c r="AQ403" i="19"/>
  <c r="AR403" i="19"/>
  <c r="AS403" i="19"/>
  <c r="AW403" i="19"/>
  <c r="AX403" i="19"/>
  <c r="AY403" i="19"/>
  <c r="BD403" i="19"/>
  <c r="BE403" i="19"/>
  <c r="BF403" i="19"/>
  <c r="BG403" i="19"/>
  <c r="BH403" i="19"/>
  <c r="BI403" i="19"/>
  <c r="BM403" i="19"/>
  <c r="BN403" i="19"/>
  <c r="BO403" i="19"/>
  <c r="AK404" i="19"/>
  <c r="AL404" i="19"/>
  <c r="AM404" i="19"/>
  <c r="AN404" i="19"/>
  <c r="AP404" i="19"/>
  <c r="AQ404" i="19"/>
  <c r="AR404" i="19"/>
  <c r="AS404" i="19"/>
  <c r="AW404" i="19"/>
  <c r="AX404" i="19"/>
  <c r="AY404" i="19"/>
  <c r="BD404" i="19"/>
  <c r="BE404" i="19"/>
  <c r="BF404" i="19"/>
  <c r="BG404" i="19"/>
  <c r="BH404" i="19"/>
  <c r="BI404" i="19"/>
  <c r="BM404" i="19"/>
  <c r="BN404" i="19"/>
  <c r="BO404" i="19"/>
  <c r="AK405" i="19"/>
  <c r="AL405" i="19"/>
  <c r="AM405" i="19"/>
  <c r="AN405" i="19"/>
  <c r="AP405" i="19"/>
  <c r="AQ405" i="19"/>
  <c r="AR405" i="19"/>
  <c r="AS405" i="19"/>
  <c r="AW405" i="19"/>
  <c r="AX405" i="19"/>
  <c r="AY405" i="19"/>
  <c r="BD405" i="19"/>
  <c r="BE405" i="19"/>
  <c r="BF405" i="19"/>
  <c r="BG405" i="19"/>
  <c r="BH405" i="19"/>
  <c r="BI405" i="19"/>
  <c r="BM405" i="19"/>
  <c r="BN405" i="19"/>
  <c r="BO405" i="19"/>
  <c r="AK406" i="19"/>
  <c r="AL406" i="19"/>
  <c r="AM406" i="19"/>
  <c r="AN406" i="19"/>
  <c r="AP406" i="19"/>
  <c r="AQ406" i="19"/>
  <c r="AR406" i="19"/>
  <c r="AS406" i="19"/>
  <c r="AW406" i="19"/>
  <c r="AX406" i="19"/>
  <c r="AY406" i="19"/>
  <c r="BD406" i="19"/>
  <c r="BE406" i="19"/>
  <c r="BF406" i="19"/>
  <c r="BG406" i="19"/>
  <c r="BH406" i="19"/>
  <c r="BI406" i="19"/>
  <c r="BM406" i="19"/>
  <c r="BN406" i="19"/>
  <c r="BO406" i="19"/>
  <c r="AK407" i="19"/>
  <c r="AL407" i="19"/>
  <c r="AM407" i="19"/>
  <c r="AN407" i="19"/>
  <c r="AP407" i="19"/>
  <c r="AQ407" i="19"/>
  <c r="AR407" i="19"/>
  <c r="AS407" i="19"/>
  <c r="AW407" i="19"/>
  <c r="AX407" i="19"/>
  <c r="AY407" i="19"/>
  <c r="BD407" i="19"/>
  <c r="BE407" i="19"/>
  <c r="BF407" i="19"/>
  <c r="BG407" i="19"/>
  <c r="BH407" i="19"/>
  <c r="BI407" i="19"/>
  <c r="BM407" i="19"/>
  <c r="BN407" i="19"/>
  <c r="BO407" i="19"/>
  <c r="AK408" i="19"/>
  <c r="AL408" i="19"/>
  <c r="AM408" i="19"/>
  <c r="AN408" i="19"/>
  <c r="AP408" i="19"/>
  <c r="AQ408" i="19"/>
  <c r="AR408" i="19"/>
  <c r="AS408" i="19"/>
  <c r="AW408" i="19"/>
  <c r="AX408" i="19"/>
  <c r="AY408" i="19"/>
  <c r="BD408" i="19"/>
  <c r="BE408" i="19"/>
  <c r="BF408" i="19"/>
  <c r="BG408" i="19"/>
  <c r="BH408" i="19"/>
  <c r="BI408" i="19"/>
  <c r="BM408" i="19"/>
  <c r="BN408" i="19"/>
  <c r="BO408" i="19"/>
  <c r="AK409" i="19"/>
  <c r="AL409" i="19"/>
  <c r="AM409" i="19"/>
  <c r="AN409" i="19"/>
  <c r="AP409" i="19"/>
  <c r="AQ409" i="19"/>
  <c r="AR409" i="19"/>
  <c r="AS409" i="19"/>
  <c r="AW409" i="19"/>
  <c r="AX409" i="19"/>
  <c r="AY409" i="19"/>
  <c r="BD409" i="19"/>
  <c r="BE409" i="19"/>
  <c r="BF409" i="19"/>
  <c r="BG409" i="19"/>
  <c r="BH409" i="19"/>
  <c r="BI409" i="19"/>
  <c r="BM409" i="19"/>
  <c r="BN409" i="19"/>
  <c r="BO409" i="19"/>
  <c r="AK410" i="19"/>
  <c r="AL410" i="19"/>
  <c r="AM410" i="19"/>
  <c r="AN410" i="19"/>
  <c r="AP410" i="19"/>
  <c r="AQ410" i="19"/>
  <c r="AR410" i="19"/>
  <c r="AS410" i="19"/>
  <c r="AW410" i="19"/>
  <c r="AX410" i="19"/>
  <c r="AY410" i="19"/>
  <c r="BD410" i="19"/>
  <c r="BE410" i="19"/>
  <c r="BF410" i="19"/>
  <c r="BG410" i="19"/>
  <c r="BH410" i="19"/>
  <c r="BI410" i="19"/>
  <c r="BM410" i="19"/>
  <c r="BN410" i="19"/>
  <c r="BO410" i="19"/>
  <c r="AK411" i="19"/>
  <c r="AL411" i="19"/>
  <c r="AM411" i="19"/>
  <c r="AN411" i="19"/>
  <c r="AP411" i="19"/>
  <c r="AQ411" i="19"/>
  <c r="AR411" i="19"/>
  <c r="AS411" i="19"/>
  <c r="AW411" i="19"/>
  <c r="AX411" i="19"/>
  <c r="AY411" i="19"/>
  <c r="BD411" i="19"/>
  <c r="BE411" i="19"/>
  <c r="BF411" i="19"/>
  <c r="BG411" i="19"/>
  <c r="BH411" i="19"/>
  <c r="BI411" i="19"/>
  <c r="BM411" i="19"/>
  <c r="BN411" i="19"/>
  <c r="BO411" i="19"/>
  <c r="AK412" i="19"/>
  <c r="AL412" i="19"/>
  <c r="AM412" i="19"/>
  <c r="AN412" i="19"/>
  <c r="AP412" i="19"/>
  <c r="AQ412" i="19"/>
  <c r="AR412" i="19"/>
  <c r="AS412" i="19"/>
  <c r="AW412" i="19"/>
  <c r="AX412" i="19"/>
  <c r="AY412" i="19"/>
  <c r="BD412" i="19"/>
  <c r="BE412" i="19"/>
  <c r="BF412" i="19"/>
  <c r="BG412" i="19"/>
  <c r="BH412" i="19"/>
  <c r="BI412" i="19"/>
  <c r="BM412" i="19"/>
  <c r="BN412" i="19"/>
  <c r="BO412" i="19"/>
  <c r="AK413" i="19"/>
  <c r="AL413" i="19"/>
  <c r="AM413" i="19"/>
  <c r="AN413" i="19"/>
  <c r="AP413" i="19"/>
  <c r="AQ413" i="19"/>
  <c r="AR413" i="19"/>
  <c r="AS413" i="19"/>
  <c r="AW413" i="19"/>
  <c r="AX413" i="19"/>
  <c r="AY413" i="19"/>
  <c r="BD413" i="19"/>
  <c r="BE413" i="19"/>
  <c r="BF413" i="19"/>
  <c r="BG413" i="19"/>
  <c r="BH413" i="19"/>
  <c r="BI413" i="19"/>
  <c r="BM413" i="19"/>
  <c r="BN413" i="19"/>
  <c r="BO413" i="19"/>
  <c r="AK414" i="19"/>
  <c r="AL414" i="19"/>
  <c r="AM414" i="19"/>
  <c r="AN414" i="19"/>
  <c r="AP414" i="19"/>
  <c r="AQ414" i="19"/>
  <c r="AR414" i="19"/>
  <c r="AS414" i="19"/>
  <c r="AW414" i="19"/>
  <c r="AX414" i="19"/>
  <c r="AY414" i="19"/>
  <c r="BD414" i="19"/>
  <c r="BE414" i="19"/>
  <c r="BF414" i="19"/>
  <c r="BG414" i="19"/>
  <c r="BH414" i="19"/>
  <c r="BI414" i="19"/>
  <c r="BM414" i="19"/>
  <c r="BN414" i="19"/>
  <c r="BO414" i="19"/>
  <c r="AK415" i="19"/>
  <c r="AL415" i="19"/>
  <c r="AM415" i="19"/>
  <c r="AN415" i="19"/>
  <c r="AP415" i="19"/>
  <c r="AQ415" i="19"/>
  <c r="AR415" i="19"/>
  <c r="AS415" i="19"/>
  <c r="AW415" i="19"/>
  <c r="AX415" i="19"/>
  <c r="AY415" i="19"/>
  <c r="BD415" i="19"/>
  <c r="BE415" i="19"/>
  <c r="BF415" i="19"/>
  <c r="BG415" i="19"/>
  <c r="BH415" i="19"/>
  <c r="BI415" i="19"/>
  <c r="BM415" i="19"/>
  <c r="BN415" i="19"/>
  <c r="BO415" i="19"/>
  <c r="AK416" i="19"/>
  <c r="AL416" i="19"/>
  <c r="AM416" i="19"/>
  <c r="AN416" i="19"/>
  <c r="AP416" i="19"/>
  <c r="AQ416" i="19"/>
  <c r="AR416" i="19"/>
  <c r="AS416" i="19"/>
  <c r="AW416" i="19"/>
  <c r="AX416" i="19"/>
  <c r="AY416" i="19"/>
  <c r="BD416" i="19"/>
  <c r="BE416" i="19"/>
  <c r="BF416" i="19"/>
  <c r="BG416" i="19"/>
  <c r="BH416" i="19"/>
  <c r="BI416" i="19"/>
  <c r="BM416" i="19"/>
  <c r="BN416" i="19"/>
  <c r="BO416" i="19"/>
  <c r="AK417" i="19"/>
  <c r="AL417" i="19"/>
  <c r="AM417" i="19"/>
  <c r="AN417" i="19"/>
  <c r="AP417" i="19"/>
  <c r="AQ417" i="19"/>
  <c r="AR417" i="19"/>
  <c r="AS417" i="19"/>
  <c r="AW417" i="19"/>
  <c r="AX417" i="19"/>
  <c r="AY417" i="19"/>
  <c r="BD417" i="19"/>
  <c r="BE417" i="19"/>
  <c r="BF417" i="19"/>
  <c r="BG417" i="19"/>
  <c r="BH417" i="19"/>
  <c r="BI417" i="19"/>
  <c r="BM417" i="19"/>
  <c r="BN417" i="19"/>
  <c r="BO417" i="19"/>
  <c r="AK418" i="19"/>
  <c r="AL418" i="19"/>
  <c r="AM418" i="19"/>
  <c r="AN418" i="19"/>
  <c r="AP418" i="19"/>
  <c r="AQ418" i="19"/>
  <c r="AR418" i="19"/>
  <c r="AS418" i="19"/>
  <c r="AW418" i="19"/>
  <c r="AX418" i="19"/>
  <c r="AY418" i="19"/>
  <c r="BD418" i="19"/>
  <c r="BE418" i="19"/>
  <c r="BF418" i="19"/>
  <c r="BG418" i="19"/>
  <c r="BH418" i="19"/>
  <c r="BI418" i="19"/>
  <c r="BM418" i="19"/>
  <c r="BN418" i="19"/>
  <c r="BO418" i="19"/>
  <c r="AK419" i="19"/>
  <c r="AL419" i="19"/>
  <c r="AM419" i="19"/>
  <c r="AN419" i="19"/>
  <c r="AP419" i="19"/>
  <c r="AQ419" i="19"/>
  <c r="AR419" i="19"/>
  <c r="AS419" i="19"/>
  <c r="AW419" i="19"/>
  <c r="AX419" i="19"/>
  <c r="AY419" i="19"/>
  <c r="BD419" i="19"/>
  <c r="BE419" i="19"/>
  <c r="BF419" i="19"/>
  <c r="BG419" i="19"/>
  <c r="BH419" i="19"/>
  <c r="BI419" i="19"/>
  <c r="BM419" i="19"/>
  <c r="BN419" i="19"/>
  <c r="BO419" i="19"/>
  <c r="AK420" i="19"/>
  <c r="AL420" i="19"/>
  <c r="AM420" i="19"/>
  <c r="AN420" i="19"/>
  <c r="AP420" i="19"/>
  <c r="AQ420" i="19"/>
  <c r="AR420" i="19"/>
  <c r="AS420" i="19"/>
  <c r="AW420" i="19"/>
  <c r="AX420" i="19"/>
  <c r="AY420" i="19"/>
  <c r="BD420" i="19"/>
  <c r="BE420" i="19"/>
  <c r="BF420" i="19"/>
  <c r="BG420" i="19"/>
  <c r="BH420" i="19"/>
  <c r="BI420" i="19"/>
  <c r="BM420" i="19"/>
  <c r="BN420" i="19"/>
  <c r="BO420" i="19"/>
  <c r="AK421" i="19"/>
  <c r="AL421" i="19"/>
  <c r="AM421" i="19"/>
  <c r="AN421" i="19"/>
  <c r="AP421" i="19"/>
  <c r="AQ421" i="19"/>
  <c r="AR421" i="19"/>
  <c r="AS421" i="19"/>
  <c r="AW421" i="19"/>
  <c r="AX421" i="19"/>
  <c r="AY421" i="19"/>
  <c r="BD421" i="19"/>
  <c r="BE421" i="19"/>
  <c r="BF421" i="19"/>
  <c r="BG421" i="19"/>
  <c r="BH421" i="19"/>
  <c r="BI421" i="19"/>
  <c r="BM421" i="19"/>
  <c r="BN421" i="19"/>
  <c r="BO421" i="19"/>
  <c r="AK422" i="19"/>
  <c r="AL422" i="19"/>
  <c r="AM422" i="19"/>
  <c r="AN422" i="19"/>
  <c r="AP422" i="19"/>
  <c r="AQ422" i="19"/>
  <c r="AR422" i="19"/>
  <c r="AS422" i="19"/>
  <c r="AW422" i="19"/>
  <c r="AX422" i="19"/>
  <c r="AY422" i="19"/>
  <c r="BD422" i="19"/>
  <c r="BE422" i="19"/>
  <c r="BF422" i="19"/>
  <c r="BG422" i="19"/>
  <c r="BH422" i="19"/>
  <c r="BI422" i="19"/>
  <c r="BM422" i="19"/>
  <c r="BN422" i="19"/>
  <c r="BO422" i="19"/>
  <c r="AK423" i="19"/>
  <c r="AL423" i="19"/>
  <c r="AM423" i="19"/>
  <c r="AN423" i="19"/>
  <c r="AP423" i="19"/>
  <c r="AQ423" i="19"/>
  <c r="AR423" i="19"/>
  <c r="AS423" i="19"/>
  <c r="AW423" i="19"/>
  <c r="AX423" i="19"/>
  <c r="AY423" i="19"/>
  <c r="BD423" i="19"/>
  <c r="BE423" i="19"/>
  <c r="BF423" i="19"/>
  <c r="BG423" i="19"/>
  <c r="BH423" i="19"/>
  <c r="BI423" i="19"/>
  <c r="BM423" i="19"/>
  <c r="BN423" i="19"/>
  <c r="BO423" i="19"/>
  <c r="AK424" i="19"/>
  <c r="AL424" i="19"/>
  <c r="AM424" i="19"/>
  <c r="AN424" i="19"/>
  <c r="AP424" i="19"/>
  <c r="AQ424" i="19"/>
  <c r="AR424" i="19"/>
  <c r="AS424" i="19"/>
  <c r="AW424" i="19"/>
  <c r="AX424" i="19"/>
  <c r="AY424" i="19"/>
  <c r="BD424" i="19"/>
  <c r="BE424" i="19"/>
  <c r="BF424" i="19"/>
  <c r="BG424" i="19"/>
  <c r="BH424" i="19"/>
  <c r="BI424" i="19"/>
  <c r="BM424" i="19"/>
  <c r="BN424" i="19"/>
  <c r="BO424" i="19"/>
  <c r="AK425" i="19"/>
  <c r="AL425" i="19"/>
  <c r="AM425" i="19"/>
  <c r="AN425" i="19"/>
  <c r="AP425" i="19"/>
  <c r="AQ425" i="19"/>
  <c r="AR425" i="19"/>
  <c r="AS425" i="19"/>
  <c r="AW425" i="19"/>
  <c r="AX425" i="19"/>
  <c r="AY425" i="19"/>
  <c r="BD425" i="19"/>
  <c r="BE425" i="19"/>
  <c r="BF425" i="19"/>
  <c r="BG425" i="19"/>
  <c r="BH425" i="19"/>
  <c r="BI425" i="19"/>
  <c r="BM425" i="19"/>
  <c r="BN425" i="19"/>
  <c r="BO425" i="19"/>
  <c r="AK426" i="19"/>
  <c r="AL426" i="19"/>
  <c r="AM426" i="19"/>
  <c r="AN426" i="19"/>
  <c r="AP426" i="19"/>
  <c r="AQ426" i="19"/>
  <c r="AR426" i="19"/>
  <c r="AS426" i="19"/>
  <c r="AW426" i="19"/>
  <c r="AX426" i="19"/>
  <c r="AY426" i="19"/>
  <c r="BD426" i="19"/>
  <c r="BE426" i="19"/>
  <c r="BF426" i="19"/>
  <c r="BG426" i="19"/>
  <c r="BH426" i="19"/>
  <c r="BI426" i="19"/>
  <c r="BM426" i="19"/>
  <c r="BN426" i="19"/>
  <c r="BO426" i="19"/>
  <c r="AK427" i="19"/>
  <c r="AL427" i="19"/>
  <c r="AM427" i="19"/>
  <c r="AN427" i="19"/>
  <c r="AP427" i="19"/>
  <c r="AQ427" i="19"/>
  <c r="AR427" i="19"/>
  <c r="AS427" i="19"/>
  <c r="AW427" i="19"/>
  <c r="AX427" i="19"/>
  <c r="AY427" i="19"/>
  <c r="BD427" i="19"/>
  <c r="BE427" i="19"/>
  <c r="BF427" i="19"/>
  <c r="BG427" i="19"/>
  <c r="BH427" i="19"/>
  <c r="BI427" i="19"/>
  <c r="BM427" i="19"/>
  <c r="BN427" i="19"/>
  <c r="BO427" i="19"/>
  <c r="AK428" i="19"/>
  <c r="AL428" i="19"/>
  <c r="AM428" i="19"/>
  <c r="AN428" i="19"/>
  <c r="AP428" i="19"/>
  <c r="AQ428" i="19"/>
  <c r="AR428" i="19"/>
  <c r="AS428" i="19"/>
  <c r="AW428" i="19"/>
  <c r="AX428" i="19"/>
  <c r="AY428" i="19"/>
  <c r="BD428" i="19"/>
  <c r="BE428" i="19"/>
  <c r="BF428" i="19"/>
  <c r="BG428" i="19"/>
  <c r="BH428" i="19"/>
  <c r="BI428" i="19"/>
  <c r="BM428" i="19"/>
  <c r="BN428" i="19"/>
  <c r="BO428" i="19"/>
  <c r="AK429" i="19"/>
  <c r="AL429" i="19"/>
  <c r="AM429" i="19"/>
  <c r="AN429" i="19"/>
  <c r="AP429" i="19"/>
  <c r="AQ429" i="19"/>
  <c r="AR429" i="19"/>
  <c r="AS429" i="19"/>
  <c r="AW429" i="19"/>
  <c r="AX429" i="19"/>
  <c r="AY429" i="19"/>
  <c r="BD429" i="19"/>
  <c r="BE429" i="19"/>
  <c r="BF429" i="19"/>
  <c r="BG429" i="19"/>
  <c r="BH429" i="19"/>
  <c r="BI429" i="19"/>
  <c r="BM429" i="19"/>
  <c r="BN429" i="19"/>
  <c r="BO429" i="19"/>
  <c r="AK430" i="19"/>
  <c r="AL430" i="19"/>
  <c r="AM430" i="19"/>
  <c r="AN430" i="19"/>
  <c r="AP430" i="19"/>
  <c r="AQ430" i="19"/>
  <c r="AR430" i="19"/>
  <c r="AS430" i="19"/>
  <c r="AW430" i="19"/>
  <c r="AX430" i="19"/>
  <c r="AY430" i="19"/>
  <c r="BD430" i="19"/>
  <c r="BE430" i="19"/>
  <c r="BF430" i="19"/>
  <c r="BG430" i="19"/>
  <c r="BH430" i="19"/>
  <c r="BI430" i="19"/>
  <c r="BM430" i="19"/>
  <c r="BN430" i="19"/>
  <c r="BO430" i="19"/>
  <c r="AK431" i="19"/>
  <c r="AL431" i="19"/>
  <c r="AM431" i="19"/>
  <c r="AN431" i="19"/>
  <c r="AP431" i="19"/>
  <c r="AQ431" i="19"/>
  <c r="AR431" i="19"/>
  <c r="AS431" i="19"/>
  <c r="AW431" i="19"/>
  <c r="AX431" i="19"/>
  <c r="AY431" i="19"/>
  <c r="BD431" i="19"/>
  <c r="BE431" i="19"/>
  <c r="BF431" i="19"/>
  <c r="BG431" i="19"/>
  <c r="BH431" i="19"/>
  <c r="BI431" i="19"/>
  <c r="BM431" i="19"/>
  <c r="BN431" i="19"/>
  <c r="BO431" i="19"/>
  <c r="AK432" i="19"/>
  <c r="AL432" i="19"/>
  <c r="AM432" i="19"/>
  <c r="AN432" i="19"/>
  <c r="AP432" i="19"/>
  <c r="AQ432" i="19"/>
  <c r="AR432" i="19"/>
  <c r="AS432" i="19"/>
  <c r="AW432" i="19"/>
  <c r="AX432" i="19"/>
  <c r="AY432" i="19"/>
  <c r="BD432" i="19"/>
  <c r="BE432" i="19"/>
  <c r="BF432" i="19"/>
  <c r="BG432" i="19"/>
  <c r="BH432" i="19"/>
  <c r="BI432" i="19"/>
  <c r="BM432" i="19"/>
  <c r="BN432" i="19"/>
  <c r="BO432" i="19"/>
  <c r="AK433" i="19"/>
  <c r="AL433" i="19"/>
  <c r="AM433" i="19"/>
  <c r="AN433" i="19"/>
  <c r="AP433" i="19"/>
  <c r="AQ433" i="19"/>
  <c r="AR433" i="19"/>
  <c r="AS433" i="19"/>
  <c r="AW433" i="19"/>
  <c r="AX433" i="19"/>
  <c r="AY433" i="19"/>
  <c r="BD433" i="19"/>
  <c r="BE433" i="19"/>
  <c r="BF433" i="19"/>
  <c r="BG433" i="19"/>
  <c r="BH433" i="19"/>
  <c r="BI433" i="19"/>
  <c r="BM433" i="19"/>
  <c r="BN433" i="19"/>
  <c r="BO433" i="19"/>
  <c r="AK434" i="19"/>
  <c r="AL434" i="19"/>
  <c r="AM434" i="19"/>
  <c r="AN434" i="19"/>
  <c r="AP434" i="19"/>
  <c r="AQ434" i="19"/>
  <c r="AR434" i="19"/>
  <c r="AS434" i="19"/>
  <c r="AW434" i="19"/>
  <c r="AX434" i="19"/>
  <c r="AY434" i="19"/>
  <c r="BD434" i="19"/>
  <c r="BE434" i="19"/>
  <c r="BF434" i="19"/>
  <c r="BG434" i="19"/>
  <c r="BH434" i="19"/>
  <c r="BI434" i="19"/>
  <c r="BM434" i="19"/>
  <c r="BN434" i="19"/>
  <c r="BO434" i="19"/>
  <c r="AK435" i="19"/>
  <c r="AL435" i="19"/>
  <c r="AM435" i="19"/>
  <c r="AN435" i="19"/>
  <c r="AP435" i="19"/>
  <c r="AQ435" i="19"/>
  <c r="AR435" i="19"/>
  <c r="AS435" i="19"/>
  <c r="AW435" i="19"/>
  <c r="AX435" i="19"/>
  <c r="AY435" i="19"/>
  <c r="BD435" i="19"/>
  <c r="BE435" i="19"/>
  <c r="BF435" i="19"/>
  <c r="BG435" i="19"/>
  <c r="BH435" i="19"/>
  <c r="BI435" i="19"/>
  <c r="BM435" i="19"/>
  <c r="BN435" i="19"/>
  <c r="BO435" i="19"/>
  <c r="AK436" i="19"/>
  <c r="AL436" i="19"/>
  <c r="AM436" i="19"/>
  <c r="AN436" i="19"/>
  <c r="AP436" i="19"/>
  <c r="AQ436" i="19"/>
  <c r="AR436" i="19"/>
  <c r="AS436" i="19"/>
  <c r="AW436" i="19"/>
  <c r="AX436" i="19"/>
  <c r="AY436" i="19"/>
  <c r="BD436" i="19"/>
  <c r="BE436" i="19"/>
  <c r="BF436" i="19"/>
  <c r="BG436" i="19"/>
  <c r="BH436" i="19"/>
  <c r="BI436" i="19"/>
  <c r="BM436" i="19"/>
  <c r="BN436" i="19"/>
  <c r="BO436" i="19"/>
  <c r="AK437" i="19"/>
  <c r="AL437" i="19"/>
  <c r="AM437" i="19"/>
  <c r="AN437" i="19"/>
  <c r="AP437" i="19"/>
  <c r="AQ437" i="19"/>
  <c r="AR437" i="19"/>
  <c r="AS437" i="19"/>
  <c r="AW437" i="19"/>
  <c r="AX437" i="19"/>
  <c r="AY437" i="19"/>
  <c r="BD437" i="19"/>
  <c r="BE437" i="19"/>
  <c r="BF437" i="19"/>
  <c r="BG437" i="19"/>
  <c r="BH437" i="19"/>
  <c r="BI437" i="19"/>
  <c r="BM437" i="19"/>
  <c r="BN437" i="19"/>
  <c r="BO437" i="19"/>
  <c r="AK438" i="19"/>
  <c r="AL438" i="19"/>
  <c r="AM438" i="19"/>
  <c r="AN438" i="19"/>
  <c r="AP438" i="19"/>
  <c r="AQ438" i="19"/>
  <c r="AR438" i="19"/>
  <c r="AS438" i="19"/>
  <c r="AW438" i="19"/>
  <c r="AX438" i="19"/>
  <c r="AY438" i="19"/>
  <c r="BD438" i="19"/>
  <c r="BE438" i="19"/>
  <c r="BF438" i="19"/>
  <c r="BG438" i="19"/>
  <c r="BH438" i="19"/>
  <c r="BI438" i="19"/>
  <c r="BM438" i="19"/>
  <c r="BN438" i="19"/>
  <c r="BO438" i="19"/>
  <c r="AK439" i="19"/>
  <c r="AL439" i="19"/>
  <c r="AM439" i="19"/>
  <c r="AN439" i="19"/>
  <c r="AP439" i="19"/>
  <c r="AQ439" i="19"/>
  <c r="AR439" i="19"/>
  <c r="AS439" i="19"/>
  <c r="AW439" i="19"/>
  <c r="AX439" i="19"/>
  <c r="AY439" i="19"/>
  <c r="BD439" i="19"/>
  <c r="BE439" i="19"/>
  <c r="BF439" i="19"/>
  <c r="BG439" i="19"/>
  <c r="BH439" i="19"/>
  <c r="BI439" i="19"/>
  <c r="BM439" i="19"/>
  <c r="BN439" i="19"/>
  <c r="BO439" i="19"/>
  <c r="AK440" i="19"/>
  <c r="AL440" i="19"/>
  <c r="AM440" i="19"/>
  <c r="AN440" i="19"/>
  <c r="AP440" i="19"/>
  <c r="AQ440" i="19"/>
  <c r="AR440" i="19"/>
  <c r="AS440" i="19"/>
  <c r="AW440" i="19"/>
  <c r="AX440" i="19"/>
  <c r="AY440" i="19"/>
  <c r="BD440" i="19"/>
  <c r="BE440" i="19"/>
  <c r="BF440" i="19"/>
  <c r="BG440" i="19"/>
  <c r="BH440" i="19"/>
  <c r="BI440" i="19"/>
  <c r="BM440" i="19"/>
  <c r="BN440" i="19"/>
  <c r="BO440" i="19"/>
  <c r="AK441" i="19"/>
  <c r="AL441" i="19"/>
  <c r="AM441" i="19"/>
  <c r="AN441" i="19"/>
  <c r="AP441" i="19"/>
  <c r="AQ441" i="19"/>
  <c r="AR441" i="19"/>
  <c r="AS441" i="19"/>
  <c r="AW441" i="19"/>
  <c r="AX441" i="19"/>
  <c r="AY441" i="19"/>
  <c r="BD441" i="19"/>
  <c r="BE441" i="19"/>
  <c r="BF441" i="19"/>
  <c r="BG441" i="19"/>
  <c r="BH441" i="19"/>
  <c r="BI441" i="19"/>
  <c r="BM441" i="19"/>
  <c r="BN441" i="19"/>
  <c r="BO441" i="19"/>
  <c r="AK442" i="19"/>
  <c r="AL442" i="19"/>
  <c r="AM442" i="19"/>
  <c r="AN442" i="19"/>
  <c r="AP442" i="19"/>
  <c r="AQ442" i="19"/>
  <c r="AR442" i="19"/>
  <c r="AS442" i="19"/>
  <c r="AW442" i="19"/>
  <c r="AX442" i="19"/>
  <c r="AY442" i="19"/>
  <c r="BD442" i="19"/>
  <c r="BE442" i="19"/>
  <c r="BF442" i="19"/>
  <c r="BG442" i="19"/>
  <c r="BH442" i="19"/>
  <c r="BI442" i="19"/>
  <c r="BM442" i="19"/>
  <c r="BN442" i="19"/>
  <c r="BO442" i="19"/>
  <c r="AK443" i="19"/>
  <c r="AL443" i="19"/>
  <c r="AM443" i="19"/>
  <c r="AN443" i="19"/>
  <c r="AP443" i="19"/>
  <c r="AQ443" i="19"/>
  <c r="AR443" i="19"/>
  <c r="AS443" i="19"/>
  <c r="AW443" i="19"/>
  <c r="AX443" i="19"/>
  <c r="AY443" i="19"/>
  <c r="BD443" i="19"/>
  <c r="BE443" i="19"/>
  <c r="BF443" i="19"/>
  <c r="BG443" i="19"/>
  <c r="BH443" i="19"/>
  <c r="BI443" i="19"/>
  <c r="BM443" i="19"/>
  <c r="BN443" i="19"/>
  <c r="BO443" i="19"/>
  <c r="AK444" i="19"/>
  <c r="AL444" i="19"/>
  <c r="AM444" i="19"/>
  <c r="AN444" i="19"/>
  <c r="AP444" i="19"/>
  <c r="AQ444" i="19"/>
  <c r="AR444" i="19"/>
  <c r="AS444" i="19"/>
  <c r="AW444" i="19"/>
  <c r="AX444" i="19"/>
  <c r="AY444" i="19"/>
  <c r="BD444" i="19"/>
  <c r="BE444" i="19"/>
  <c r="BF444" i="19"/>
  <c r="BG444" i="19"/>
  <c r="BH444" i="19"/>
  <c r="BI444" i="19"/>
  <c r="BM444" i="19"/>
  <c r="BN444" i="19"/>
  <c r="BO444" i="19"/>
  <c r="AK445" i="19"/>
  <c r="AL445" i="19"/>
  <c r="AM445" i="19"/>
  <c r="AN445" i="19"/>
  <c r="AP445" i="19"/>
  <c r="AQ445" i="19"/>
  <c r="AR445" i="19"/>
  <c r="AS445" i="19"/>
  <c r="AW445" i="19"/>
  <c r="AX445" i="19"/>
  <c r="AY445" i="19"/>
  <c r="BD445" i="19"/>
  <c r="BE445" i="19"/>
  <c r="BF445" i="19"/>
  <c r="BG445" i="19"/>
  <c r="BH445" i="19"/>
  <c r="BI445" i="19"/>
  <c r="BM445" i="19"/>
  <c r="BN445" i="19"/>
  <c r="BO445" i="19"/>
  <c r="AK446" i="19"/>
  <c r="AL446" i="19"/>
  <c r="AM446" i="19"/>
  <c r="AN446" i="19"/>
  <c r="AP446" i="19"/>
  <c r="AQ446" i="19"/>
  <c r="AR446" i="19"/>
  <c r="AS446" i="19"/>
  <c r="AW446" i="19"/>
  <c r="AX446" i="19"/>
  <c r="AY446" i="19"/>
  <c r="BD446" i="19"/>
  <c r="BE446" i="19"/>
  <c r="BF446" i="19"/>
  <c r="BG446" i="19"/>
  <c r="BH446" i="19"/>
  <c r="BI446" i="19"/>
  <c r="BM446" i="19"/>
  <c r="BN446" i="19"/>
  <c r="BO446" i="19"/>
  <c r="AK447" i="19"/>
  <c r="AL447" i="19"/>
  <c r="AM447" i="19"/>
  <c r="AN447" i="19"/>
  <c r="AP447" i="19"/>
  <c r="AQ447" i="19"/>
  <c r="AR447" i="19"/>
  <c r="AS447" i="19"/>
  <c r="AW447" i="19"/>
  <c r="AX447" i="19"/>
  <c r="AY447" i="19"/>
  <c r="BD447" i="19"/>
  <c r="BE447" i="19"/>
  <c r="BF447" i="19"/>
  <c r="BG447" i="19"/>
  <c r="BH447" i="19"/>
  <c r="BI447" i="19"/>
  <c r="BM447" i="19"/>
  <c r="BN447" i="19"/>
  <c r="BO447" i="19"/>
  <c r="AK448" i="19"/>
  <c r="AL448" i="19"/>
  <c r="AM448" i="19"/>
  <c r="AN448" i="19"/>
  <c r="AP448" i="19"/>
  <c r="AQ448" i="19"/>
  <c r="AR448" i="19"/>
  <c r="AS448" i="19"/>
  <c r="AW448" i="19"/>
  <c r="AX448" i="19"/>
  <c r="AY448" i="19"/>
  <c r="BD448" i="19"/>
  <c r="BE448" i="19"/>
  <c r="BF448" i="19"/>
  <c r="BG448" i="19"/>
  <c r="BH448" i="19"/>
  <c r="BI448" i="19"/>
  <c r="BM448" i="19"/>
  <c r="BN448" i="19"/>
  <c r="BO448" i="19"/>
  <c r="AK449" i="19"/>
  <c r="AL449" i="19"/>
  <c r="AM449" i="19"/>
  <c r="AN449" i="19"/>
  <c r="AP449" i="19"/>
  <c r="AQ449" i="19"/>
  <c r="AR449" i="19"/>
  <c r="AS449" i="19"/>
  <c r="AW449" i="19"/>
  <c r="AX449" i="19"/>
  <c r="AY449" i="19"/>
  <c r="BD449" i="19"/>
  <c r="BE449" i="19"/>
  <c r="BF449" i="19"/>
  <c r="BG449" i="19"/>
  <c r="BH449" i="19"/>
  <c r="BI449" i="19"/>
  <c r="BM449" i="19"/>
  <c r="BN449" i="19"/>
  <c r="BO449" i="19"/>
  <c r="AK450" i="19"/>
  <c r="AL450" i="19"/>
  <c r="AM450" i="19"/>
  <c r="AN450" i="19"/>
  <c r="AP450" i="19"/>
  <c r="AQ450" i="19"/>
  <c r="AR450" i="19"/>
  <c r="AS450" i="19"/>
  <c r="AW450" i="19"/>
  <c r="AX450" i="19"/>
  <c r="AY450" i="19"/>
  <c r="BD450" i="19"/>
  <c r="BE450" i="19"/>
  <c r="BF450" i="19"/>
  <c r="BG450" i="19"/>
  <c r="BH450" i="19"/>
  <c r="BI450" i="19"/>
  <c r="BM450" i="19"/>
  <c r="BN450" i="19"/>
  <c r="BO450" i="19"/>
  <c r="AK451" i="19"/>
  <c r="AL451" i="19"/>
  <c r="AM451" i="19"/>
  <c r="AN451" i="19"/>
  <c r="AP451" i="19"/>
  <c r="AQ451" i="19"/>
  <c r="AR451" i="19"/>
  <c r="AS451" i="19"/>
  <c r="AW451" i="19"/>
  <c r="AX451" i="19"/>
  <c r="AY451" i="19"/>
  <c r="BD451" i="19"/>
  <c r="BE451" i="19"/>
  <c r="BF451" i="19"/>
  <c r="BG451" i="19"/>
  <c r="BH451" i="19"/>
  <c r="BI451" i="19"/>
  <c r="BM451" i="19"/>
  <c r="BN451" i="19"/>
  <c r="BO451" i="19"/>
  <c r="AK452" i="19"/>
  <c r="AL452" i="19"/>
  <c r="AM452" i="19"/>
  <c r="AN452" i="19"/>
  <c r="AP452" i="19"/>
  <c r="AQ452" i="19"/>
  <c r="AR452" i="19"/>
  <c r="AS452" i="19"/>
  <c r="AW452" i="19"/>
  <c r="AX452" i="19"/>
  <c r="AY452" i="19"/>
  <c r="BD452" i="19"/>
  <c r="BE452" i="19"/>
  <c r="BF452" i="19"/>
  <c r="BG452" i="19"/>
  <c r="BH452" i="19"/>
  <c r="BI452" i="19"/>
  <c r="BM452" i="19"/>
  <c r="BN452" i="19"/>
  <c r="BO452" i="19"/>
  <c r="AK453" i="19"/>
  <c r="AL453" i="19"/>
  <c r="AM453" i="19"/>
  <c r="AN453" i="19"/>
  <c r="AP453" i="19"/>
  <c r="AQ453" i="19"/>
  <c r="AR453" i="19"/>
  <c r="AS453" i="19"/>
  <c r="AW453" i="19"/>
  <c r="AX453" i="19"/>
  <c r="AY453" i="19"/>
  <c r="BD453" i="19"/>
  <c r="BE453" i="19"/>
  <c r="BF453" i="19"/>
  <c r="BG453" i="19"/>
  <c r="BH453" i="19"/>
  <c r="BI453" i="19"/>
  <c r="BM453" i="19"/>
  <c r="BN453" i="19"/>
  <c r="BO453" i="19"/>
  <c r="AK454" i="19"/>
  <c r="AL454" i="19"/>
  <c r="AM454" i="19"/>
  <c r="AN454" i="19"/>
  <c r="AP454" i="19"/>
  <c r="AQ454" i="19"/>
  <c r="AR454" i="19"/>
  <c r="AS454" i="19"/>
  <c r="AW454" i="19"/>
  <c r="AX454" i="19"/>
  <c r="AY454" i="19"/>
  <c r="BD454" i="19"/>
  <c r="BE454" i="19"/>
  <c r="BF454" i="19"/>
  <c r="BG454" i="19"/>
  <c r="BH454" i="19"/>
  <c r="BI454" i="19"/>
  <c r="BM454" i="19"/>
  <c r="BN454" i="19"/>
  <c r="BO454" i="19"/>
  <c r="AK455" i="19"/>
  <c r="AL455" i="19"/>
  <c r="AM455" i="19"/>
  <c r="AN455" i="19"/>
  <c r="AP455" i="19"/>
  <c r="AQ455" i="19"/>
  <c r="AR455" i="19"/>
  <c r="AS455" i="19"/>
  <c r="AW455" i="19"/>
  <c r="AX455" i="19"/>
  <c r="AY455" i="19"/>
  <c r="BD455" i="19"/>
  <c r="BE455" i="19"/>
  <c r="BF455" i="19"/>
  <c r="BG455" i="19"/>
  <c r="BH455" i="19"/>
  <c r="BI455" i="19"/>
  <c r="BM455" i="19"/>
  <c r="BN455" i="19"/>
  <c r="BO455" i="19"/>
  <c r="AK456" i="19"/>
  <c r="AL456" i="19"/>
  <c r="AM456" i="19"/>
  <c r="AN456" i="19"/>
  <c r="AP456" i="19"/>
  <c r="AQ456" i="19"/>
  <c r="AR456" i="19"/>
  <c r="AS456" i="19"/>
  <c r="AW456" i="19"/>
  <c r="AX456" i="19"/>
  <c r="AY456" i="19"/>
  <c r="BD456" i="19"/>
  <c r="BE456" i="19"/>
  <c r="BF456" i="19"/>
  <c r="BG456" i="19"/>
  <c r="BH456" i="19"/>
  <c r="BI456" i="19"/>
  <c r="BM456" i="19"/>
  <c r="BN456" i="19"/>
  <c r="BO456" i="19"/>
  <c r="AK457" i="19"/>
  <c r="AL457" i="19"/>
  <c r="AM457" i="19"/>
  <c r="AN457" i="19"/>
  <c r="AP457" i="19"/>
  <c r="AQ457" i="19"/>
  <c r="AR457" i="19"/>
  <c r="AS457" i="19"/>
  <c r="AW457" i="19"/>
  <c r="AX457" i="19"/>
  <c r="AY457" i="19"/>
  <c r="BD457" i="19"/>
  <c r="BE457" i="19"/>
  <c r="BF457" i="19"/>
  <c r="BG457" i="19"/>
  <c r="BH457" i="19"/>
  <c r="BI457" i="19"/>
  <c r="BM457" i="19"/>
  <c r="BN457" i="19"/>
  <c r="BO457" i="19"/>
  <c r="AK458" i="19"/>
  <c r="AL458" i="19"/>
  <c r="AM458" i="19"/>
  <c r="AN458" i="19"/>
  <c r="AP458" i="19"/>
  <c r="AQ458" i="19"/>
  <c r="AR458" i="19"/>
  <c r="AS458" i="19"/>
  <c r="AW458" i="19"/>
  <c r="AX458" i="19"/>
  <c r="AY458" i="19"/>
  <c r="BD458" i="19"/>
  <c r="BE458" i="19"/>
  <c r="BF458" i="19"/>
  <c r="BG458" i="19"/>
  <c r="BH458" i="19"/>
  <c r="BI458" i="19"/>
  <c r="BM458" i="19"/>
  <c r="BN458" i="19"/>
  <c r="BO458" i="19"/>
  <c r="AK459" i="19"/>
  <c r="AL459" i="19"/>
  <c r="AM459" i="19"/>
  <c r="AN459" i="19"/>
  <c r="AP459" i="19"/>
  <c r="AQ459" i="19"/>
  <c r="AR459" i="19"/>
  <c r="AS459" i="19"/>
  <c r="AW459" i="19"/>
  <c r="AX459" i="19"/>
  <c r="AY459" i="19"/>
  <c r="BD459" i="19"/>
  <c r="BE459" i="19"/>
  <c r="BF459" i="19"/>
  <c r="BG459" i="19"/>
  <c r="BH459" i="19"/>
  <c r="BI459" i="19"/>
  <c r="BM459" i="19"/>
  <c r="BN459" i="19"/>
  <c r="BO459" i="19"/>
  <c r="AK460" i="19"/>
  <c r="AL460" i="19"/>
  <c r="AM460" i="19"/>
  <c r="AN460" i="19"/>
  <c r="AP460" i="19"/>
  <c r="AQ460" i="19"/>
  <c r="AR460" i="19"/>
  <c r="AS460" i="19"/>
  <c r="AW460" i="19"/>
  <c r="AX460" i="19"/>
  <c r="AY460" i="19"/>
  <c r="BD460" i="19"/>
  <c r="BE460" i="19"/>
  <c r="BF460" i="19"/>
  <c r="BG460" i="19"/>
  <c r="BH460" i="19"/>
  <c r="BI460" i="19"/>
  <c r="BM460" i="19"/>
  <c r="BN460" i="19"/>
  <c r="BO460" i="19"/>
  <c r="AK461" i="19"/>
  <c r="AL461" i="19"/>
  <c r="AM461" i="19"/>
  <c r="AN461" i="19"/>
  <c r="AP461" i="19"/>
  <c r="AQ461" i="19"/>
  <c r="AR461" i="19"/>
  <c r="AS461" i="19"/>
  <c r="AW461" i="19"/>
  <c r="AX461" i="19"/>
  <c r="AY461" i="19"/>
  <c r="BD461" i="19"/>
  <c r="BE461" i="19"/>
  <c r="BF461" i="19"/>
  <c r="BG461" i="19"/>
  <c r="BH461" i="19"/>
  <c r="BI461" i="19"/>
  <c r="BM461" i="19"/>
  <c r="BN461" i="19"/>
  <c r="BO461" i="19"/>
  <c r="AK462" i="19"/>
  <c r="AL462" i="19"/>
  <c r="AM462" i="19"/>
  <c r="AN462" i="19"/>
  <c r="AP462" i="19"/>
  <c r="AQ462" i="19"/>
  <c r="AR462" i="19"/>
  <c r="AS462" i="19"/>
  <c r="AW462" i="19"/>
  <c r="AX462" i="19"/>
  <c r="AY462" i="19"/>
  <c r="BD462" i="19"/>
  <c r="BE462" i="19"/>
  <c r="BF462" i="19"/>
  <c r="BG462" i="19"/>
  <c r="BH462" i="19"/>
  <c r="BI462" i="19"/>
  <c r="BM462" i="19"/>
  <c r="BN462" i="19"/>
  <c r="BO462" i="19"/>
  <c r="AK463" i="19"/>
  <c r="AL463" i="19"/>
  <c r="AM463" i="19"/>
  <c r="AN463" i="19"/>
  <c r="AP463" i="19"/>
  <c r="AQ463" i="19"/>
  <c r="AR463" i="19"/>
  <c r="AS463" i="19"/>
  <c r="AW463" i="19"/>
  <c r="AX463" i="19"/>
  <c r="AY463" i="19"/>
  <c r="BD463" i="19"/>
  <c r="BE463" i="19"/>
  <c r="BF463" i="19"/>
  <c r="BG463" i="19"/>
  <c r="BH463" i="19"/>
  <c r="BI463" i="19"/>
  <c r="BM463" i="19"/>
  <c r="BN463" i="19"/>
  <c r="BO463" i="19"/>
  <c r="AK464" i="19"/>
  <c r="AL464" i="19"/>
  <c r="AM464" i="19"/>
  <c r="AN464" i="19"/>
  <c r="AP464" i="19"/>
  <c r="AQ464" i="19"/>
  <c r="AR464" i="19"/>
  <c r="AS464" i="19"/>
  <c r="AW464" i="19"/>
  <c r="AX464" i="19"/>
  <c r="AY464" i="19"/>
  <c r="BD464" i="19"/>
  <c r="BE464" i="19"/>
  <c r="BF464" i="19"/>
  <c r="BG464" i="19"/>
  <c r="BH464" i="19"/>
  <c r="BI464" i="19"/>
  <c r="BM464" i="19"/>
  <c r="BN464" i="19"/>
  <c r="BO464" i="19"/>
  <c r="AK465" i="19"/>
  <c r="AL465" i="19"/>
  <c r="AM465" i="19"/>
  <c r="AN465" i="19"/>
  <c r="AP465" i="19"/>
  <c r="AQ465" i="19"/>
  <c r="AR465" i="19"/>
  <c r="AS465" i="19"/>
  <c r="AW465" i="19"/>
  <c r="AX465" i="19"/>
  <c r="AY465" i="19"/>
  <c r="BD465" i="19"/>
  <c r="BE465" i="19"/>
  <c r="BF465" i="19"/>
  <c r="BG465" i="19"/>
  <c r="BH465" i="19"/>
  <c r="BI465" i="19"/>
  <c r="BM465" i="19"/>
  <c r="BN465" i="19"/>
  <c r="BO465" i="19"/>
  <c r="AK466" i="19"/>
  <c r="AL466" i="19"/>
  <c r="AM466" i="19"/>
  <c r="AN466" i="19"/>
  <c r="AP466" i="19"/>
  <c r="AQ466" i="19"/>
  <c r="AR466" i="19"/>
  <c r="AS466" i="19"/>
  <c r="AW466" i="19"/>
  <c r="AX466" i="19"/>
  <c r="AY466" i="19"/>
  <c r="BD466" i="19"/>
  <c r="BE466" i="19"/>
  <c r="BF466" i="19"/>
  <c r="BG466" i="19"/>
  <c r="BH466" i="19"/>
  <c r="BI466" i="19"/>
  <c r="BM466" i="19"/>
  <c r="BN466" i="19"/>
  <c r="BO466" i="19"/>
  <c r="AK467" i="19"/>
  <c r="AL467" i="19"/>
  <c r="AM467" i="19"/>
  <c r="AN467" i="19"/>
  <c r="AP467" i="19"/>
  <c r="AQ467" i="19"/>
  <c r="AR467" i="19"/>
  <c r="AS467" i="19"/>
  <c r="AW467" i="19"/>
  <c r="AX467" i="19"/>
  <c r="AY467" i="19"/>
  <c r="BD467" i="19"/>
  <c r="BE467" i="19"/>
  <c r="BF467" i="19"/>
  <c r="BG467" i="19"/>
  <c r="BH467" i="19"/>
  <c r="BI467" i="19"/>
  <c r="BM467" i="19"/>
  <c r="BN467" i="19"/>
  <c r="BO467" i="19"/>
  <c r="AK468" i="19"/>
  <c r="AL468" i="19"/>
  <c r="AM468" i="19"/>
  <c r="AN468" i="19"/>
  <c r="AP468" i="19"/>
  <c r="AQ468" i="19"/>
  <c r="AR468" i="19"/>
  <c r="AS468" i="19"/>
  <c r="AW468" i="19"/>
  <c r="AX468" i="19"/>
  <c r="AY468" i="19"/>
  <c r="BD468" i="19"/>
  <c r="BE468" i="19"/>
  <c r="BF468" i="19"/>
  <c r="BG468" i="19"/>
  <c r="BH468" i="19"/>
  <c r="BI468" i="19"/>
  <c r="BM468" i="19"/>
  <c r="BN468" i="19"/>
  <c r="BO468" i="19"/>
  <c r="AK469" i="19"/>
  <c r="AL469" i="19"/>
  <c r="AM469" i="19"/>
  <c r="AN469" i="19"/>
  <c r="AP469" i="19"/>
  <c r="AQ469" i="19"/>
  <c r="AR469" i="19"/>
  <c r="AS469" i="19"/>
  <c r="AW469" i="19"/>
  <c r="AX469" i="19"/>
  <c r="AY469" i="19"/>
  <c r="BD469" i="19"/>
  <c r="BE469" i="19"/>
  <c r="BF469" i="19"/>
  <c r="BG469" i="19"/>
  <c r="BH469" i="19"/>
  <c r="BI469" i="19"/>
  <c r="BM469" i="19"/>
  <c r="BN469" i="19"/>
  <c r="BO469" i="19"/>
  <c r="AK470" i="19"/>
  <c r="AL470" i="19"/>
  <c r="AM470" i="19"/>
  <c r="AN470" i="19"/>
  <c r="AP470" i="19"/>
  <c r="AQ470" i="19"/>
  <c r="AR470" i="19"/>
  <c r="AS470" i="19"/>
  <c r="AW470" i="19"/>
  <c r="AX470" i="19"/>
  <c r="AY470" i="19"/>
  <c r="BD470" i="19"/>
  <c r="BE470" i="19"/>
  <c r="BF470" i="19"/>
  <c r="BG470" i="19"/>
  <c r="BH470" i="19"/>
  <c r="BI470" i="19"/>
  <c r="BM470" i="19"/>
  <c r="BN470" i="19"/>
  <c r="BO470" i="19"/>
  <c r="AK471" i="19"/>
  <c r="AL471" i="19"/>
  <c r="AM471" i="19"/>
  <c r="AN471" i="19"/>
  <c r="AP471" i="19"/>
  <c r="AQ471" i="19"/>
  <c r="AR471" i="19"/>
  <c r="AS471" i="19"/>
  <c r="AW471" i="19"/>
  <c r="AX471" i="19"/>
  <c r="AY471" i="19"/>
  <c r="BD471" i="19"/>
  <c r="BE471" i="19"/>
  <c r="BF471" i="19"/>
  <c r="BG471" i="19"/>
  <c r="BH471" i="19"/>
  <c r="BI471" i="19"/>
  <c r="BM471" i="19"/>
  <c r="BN471" i="19"/>
  <c r="BO471" i="19"/>
  <c r="AK472" i="19"/>
  <c r="AL472" i="19"/>
  <c r="AM472" i="19"/>
  <c r="AN472" i="19"/>
  <c r="AP472" i="19"/>
  <c r="AQ472" i="19"/>
  <c r="AR472" i="19"/>
  <c r="AS472" i="19"/>
  <c r="AW472" i="19"/>
  <c r="AX472" i="19"/>
  <c r="AY472" i="19"/>
  <c r="BD472" i="19"/>
  <c r="BE472" i="19"/>
  <c r="BF472" i="19"/>
  <c r="BG472" i="19"/>
  <c r="BH472" i="19"/>
  <c r="BI472" i="19"/>
  <c r="BM472" i="19"/>
  <c r="BN472" i="19"/>
  <c r="BO472" i="19"/>
  <c r="O42" i="39" l="1"/>
  <c r="N18" i="39"/>
  <c r="AI9" i="19" l="1"/>
  <c r="D74" i="38"/>
  <c r="D75" i="38"/>
  <c r="N14" i="39" l="1"/>
  <c r="O19" i="39"/>
  <c r="O18" i="39"/>
  <c r="I50" i="39" l="1"/>
  <c r="H49" i="39"/>
  <c r="I38" i="39"/>
  <c r="H38" i="39"/>
  <c r="I35" i="39"/>
  <c r="H35" i="39"/>
  <c r="N8" i="39" l="1"/>
  <c r="N7" i="39"/>
  <c r="N6" i="39"/>
  <c r="N5" i="39"/>
  <c r="BA76" i="19"/>
  <c r="BA75" i="19"/>
  <c r="AZ74" i="19"/>
  <c r="BI74" i="19"/>
  <c r="BI75" i="19"/>
  <c r="BI76" i="19"/>
  <c r="C22" i="29"/>
  <c r="L77" i="25" l="1"/>
  <c r="L78" i="25"/>
  <c r="L79" i="25"/>
  <c r="L80" i="25"/>
  <c r="L81" i="25"/>
  <c r="L82" i="25"/>
  <c r="AQ79" i="25"/>
  <c r="BQ79" i="19" s="1"/>
  <c r="AQ81" i="25"/>
  <c r="BQ81" i="19" s="1"/>
  <c r="AQ82" i="25"/>
  <c r="BQ82" i="19" s="1"/>
  <c r="N472" i="19"/>
  <c r="N471" i="19"/>
  <c r="N470" i="19"/>
  <c r="N469" i="19"/>
  <c r="N468" i="19"/>
  <c r="N467" i="19"/>
  <c r="N466" i="19"/>
  <c r="N465" i="19"/>
  <c r="N464" i="19"/>
  <c r="N463" i="19"/>
  <c r="N462" i="19"/>
  <c r="N461" i="19"/>
  <c r="N460" i="19"/>
  <c r="N459" i="19"/>
  <c r="N458" i="19"/>
  <c r="N457" i="19"/>
  <c r="N456" i="19"/>
  <c r="N455" i="19"/>
  <c r="N454" i="19"/>
  <c r="N453" i="19"/>
  <c r="N452" i="19"/>
  <c r="N451" i="19"/>
  <c r="N450" i="19"/>
  <c r="N449" i="19"/>
  <c r="N448" i="19"/>
  <c r="N447" i="19"/>
  <c r="N446" i="19"/>
  <c r="N445" i="19"/>
  <c r="N444" i="19"/>
  <c r="N443" i="19"/>
  <c r="N442" i="19"/>
  <c r="N441" i="19"/>
  <c r="N440" i="19"/>
  <c r="N439" i="19"/>
  <c r="N438" i="19"/>
  <c r="N437" i="19"/>
  <c r="N436" i="19"/>
  <c r="N435" i="19"/>
  <c r="N434" i="19"/>
  <c r="N433" i="19"/>
  <c r="N432" i="19"/>
  <c r="N431" i="19"/>
  <c r="N430" i="19"/>
  <c r="N429" i="19"/>
  <c r="N428" i="19"/>
  <c r="N427" i="19"/>
  <c r="N426" i="19"/>
  <c r="N425" i="19"/>
  <c r="N424" i="19"/>
  <c r="N423" i="19"/>
  <c r="N422" i="19"/>
  <c r="N421" i="19"/>
  <c r="N420" i="19"/>
  <c r="N419" i="19"/>
  <c r="N418" i="19"/>
  <c r="N417" i="19"/>
  <c r="N416" i="19"/>
  <c r="N415" i="19"/>
  <c r="N414" i="19"/>
  <c r="N413" i="19"/>
  <c r="N412" i="19"/>
  <c r="N411" i="19"/>
  <c r="N410" i="19"/>
  <c r="N409" i="19"/>
  <c r="N408" i="19"/>
  <c r="N407" i="19"/>
  <c r="N406" i="19"/>
  <c r="N405" i="19"/>
  <c r="N404" i="19"/>
  <c r="N403" i="19"/>
  <c r="N402" i="19"/>
  <c r="N401" i="19"/>
  <c r="N400" i="19"/>
  <c r="N399" i="19"/>
  <c r="N398" i="19"/>
  <c r="N397" i="19"/>
  <c r="N396" i="19"/>
  <c r="N395" i="19"/>
  <c r="N394" i="19"/>
  <c r="N393" i="19"/>
  <c r="N392" i="19"/>
  <c r="N391" i="19"/>
  <c r="N390" i="19"/>
  <c r="N389" i="19"/>
  <c r="N388" i="19"/>
  <c r="N387" i="19"/>
  <c r="N386" i="19"/>
  <c r="N385" i="19"/>
  <c r="N384" i="19"/>
  <c r="N383" i="19"/>
  <c r="N382" i="19"/>
  <c r="N381" i="19"/>
  <c r="N380" i="19"/>
  <c r="N379" i="19"/>
  <c r="N378" i="19"/>
  <c r="N377" i="19"/>
  <c r="N376" i="19"/>
  <c r="N375" i="19"/>
  <c r="N374" i="19"/>
  <c r="N373" i="19"/>
  <c r="N372" i="19"/>
  <c r="N371" i="19"/>
  <c r="N370" i="19"/>
  <c r="N369" i="19"/>
  <c r="N368" i="19"/>
  <c r="N367" i="19"/>
  <c r="N366" i="19"/>
  <c r="N365" i="19"/>
  <c r="N364" i="19"/>
  <c r="N363" i="19"/>
  <c r="N362" i="19"/>
  <c r="N361" i="19"/>
  <c r="N360" i="19"/>
  <c r="N359" i="19"/>
  <c r="N358" i="19"/>
  <c r="N357" i="19"/>
  <c r="N356" i="19"/>
  <c r="N355" i="19"/>
  <c r="N354" i="19"/>
  <c r="N353" i="19"/>
  <c r="N352" i="19"/>
  <c r="N351" i="19"/>
  <c r="N350" i="19"/>
  <c r="N349" i="19"/>
  <c r="N348" i="19"/>
  <c r="N347" i="19"/>
  <c r="N346" i="19"/>
  <c r="N345" i="19"/>
  <c r="N344" i="19"/>
  <c r="N343" i="19"/>
  <c r="N342" i="19"/>
  <c r="N341" i="19"/>
  <c r="N340" i="19"/>
  <c r="N339" i="19"/>
  <c r="N338" i="19"/>
  <c r="N337" i="19"/>
  <c r="N336" i="19"/>
  <c r="N335" i="19"/>
  <c r="N334" i="19"/>
  <c r="N333" i="19"/>
  <c r="N332" i="19"/>
  <c r="N331" i="19"/>
  <c r="N330" i="19"/>
  <c r="N329" i="19"/>
  <c r="N328" i="19"/>
  <c r="N327" i="19"/>
  <c r="N326" i="19"/>
  <c r="N325" i="19"/>
  <c r="N324" i="19"/>
  <c r="N323" i="19"/>
  <c r="N322" i="19"/>
  <c r="N321" i="19"/>
  <c r="N320" i="19"/>
  <c r="N319" i="19"/>
  <c r="N318" i="19"/>
  <c r="N317" i="19"/>
  <c r="N316" i="19"/>
  <c r="N315" i="19"/>
  <c r="N314" i="19"/>
  <c r="N313" i="19"/>
  <c r="N312" i="19"/>
  <c r="N311" i="19"/>
  <c r="N310" i="19"/>
  <c r="N309" i="19"/>
  <c r="N308" i="19"/>
  <c r="N307" i="19"/>
  <c r="N306" i="19"/>
  <c r="N305" i="19"/>
  <c r="N304" i="19"/>
  <c r="N303" i="19"/>
  <c r="N302" i="19"/>
  <c r="N301" i="19"/>
  <c r="N300" i="19"/>
  <c r="N299" i="19"/>
  <c r="N298" i="19"/>
  <c r="N297" i="19"/>
  <c r="N296" i="19"/>
  <c r="N295" i="19"/>
  <c r="N294" i="19"/>
  <c r="N293" i="19"/>
  <c r="N292" i="19"/>
  <c r="N291" i="19"/>
  <c r="N290" i="19"/>
  <c r="N289" i="19"/>
  <c r="N288" i="19"/>
  <c r="N287" i="19"/>
  <c r="N286" i="19"/>
  <c r="N285" i="19"/>
  <c r="N284" i="19"/>
  <c r="N283" i="19"/>
  <c r="N282" i="19"/>
  <c r="N281" i="19"/>
  <c r="N280" i="19"/>
  <c r="N279" i="19"/>
  <c r="N278" i="19"/>
  <c r="N277" i="19"/>
  <c r="N276" i="19"/>
  <c r="N275" i="19"/>
  <c r="N274" i="19"/>
  <c r="N273" i="19"/>
  <c r="N272" i="19"/>
  <c r="N271" i="19"/>
  <c r="N270" i="19"/>
  <c r="N269" i="19"/>
  <c r="N268" i="19"/>
  <c r="N267" i="19"/>
  <c r="N266" i="19"/>
  <c r="N265" i="19"/>
  <c r="N264" i="19"/>
  <c r="N263" i="19"/>
  <c r="N262" i="19"/>
  <c r="N261" i="19"/>
  <c r="N260" i="19"/>
  <c r="N259" i="19"/>
  <c r="N258" i="19"/>
  <c r="N257" i="19"/>
  <c r="N256" i="19"/>
  <c r="N255" i="19"/>
  <c r="N254" i="19"/>
  <c r="N253" i="19"/>
  <c r="N252" i="19"/>
  <c r="N251" i="19"/>
  <c r="N250" i="19"/>
  <c r="N249" i="19"/>
  <c r="N248" i="19"/>
  <c r="N247" i="19"/>
  <c r="N246" i="19"/>
  <c r="N245" i="19"/>
  <c r="N244" i="19"/>
  <c r="N243" i="19"/>
  <c r="N242" i="19"/>
  <c r="N241" i="19"/>
  <c r="N240" i="19"/>
  <c r="N239" i="19"/>
  <c r="N238" i="19"/>
  <c r="N237" i="19"/>
  <c r="N236" i="19"/>
  <c r="N235" i="19"/>
  <c r="N234" i="19"/>
  <c r="N233" i="19"/>
  <c r="N232" i="19"/>
  <c r="N231" i="19"/>
  <c r="N230" i="19"/>
  <c r="N229" i="19"/>
  <c r="N228" i="19"/>
  <c r="N227" i="19"/>
  <c r="N226" i="19"/>
  <c r="N225" i="19"/>
  <c r="N224" i="19"/>
  <c r="N223" i="19"/>
  <c r="N222" i="19"/>
  <c r="N221" i="19"/>
  <c r="N220" i="19"/>
  <c r="N219" i="19"/>
  <c r="N218" i="19"/>
  <c r="N217" i="19"/>
  <c r="N216" i="19"/>
  <c r="N215" i="19"/>
  <c r="N214" i="19"/>
  <c r="N213" i="19"/>
  <c r="N212" i="19"/>
  <c r="N211" i="19"/>
  <c r="N210" i="19"/>
  <c r="N209" i="19"/>
  <c r="N208" i="19"/>
  <c r="N207" i="19"/>
  <c r="N206" i="19"/>
  <c r="N205" i="19"/>
  <c r="N204" i="19"/>
  <c r="N203" i="19"/>
  <c r="N202" i="19"/>
  <c r="N201" i="19"/>
  <c r="N200" i="19"/>
  <c r="N199" i="19"/>
  <c r="N198" i="19"/>
  <c r="N197" i="19"/>
  <c r="N196" i="19"/>
  <c r="N195" i="19"/>
  <c r="N194" i="19"/>
  <c r="N193" i="19"/>
  <c r="N192" i="19"/>
  <c r="N191" i="19"/>
  <c r="N190" i="19"/>
  <c r="N189" i="19"/>
  <c r="N188" i="19"/>
  <c r="N187" i="19"/>
  <c r="N186" i="19"/>
  <c r="N185" i="19"/>
  <c r="N184" i="19"/>
  <c r="N183" i="19"/>
  <c r="N182" i="19"/>
  <c r="N181" i="19"/>
  <c r="N180" i="19"/>
  <c r="N179" i="19"/>
  <c r="N178" i="19"/>
  <c r="N177" i="19"/>
  <c r="N176" i="19"/>
  <c r="N175" i="19"/>
  <c r="N174" i="19"/>
  <c r="N173" i="19"/>
  <c r="N172" i="19"/>
  <c r="N171" i="19"/>
  <c r="N170" i="19"/>
  <c r="N169" i="19"/>
  <c r="N168" i="19"/>
  <c r="N167" i="19"/>
  <c r="N166" i="19"/>
  <c r="N165" i="19"/>
  <c r="N164" i="19"/>
  <c r="N163" i="19"/>
  <c r="N162" i="19"/>
  <c r="N161" i="19"/>
  <c r="N160" i="19"/>
  <c r="N159" i="19"/>
  <c r="N158" i="19"/>
  <c r="N157" i="19"/>
  <c r="N156" i="19"/>
  <c r="N155" i="19"/>
  <c r="N154" i="19"/>
  <c r="N153" i="19"/>
  <c r="N152" i="19"/>
  <c r="N151" i="19"/>
  <c r="N150" i="19"/>
  <c r="N149" i="19"/>
  <c r="N148" i="19"/>
  <c r="N147" i="19"/>
  <c r="N146" i="19"/>
  <c r="N145" i="19"/>
  <c r="N144" i="19"/>
  <c r="N143" i="19"/>
  <c r="N142" i="19"/>
  <c r="N141" i="19"/>
  <c r="N140" i="19"/>
  <c r="N139" i="19"/>
  <c r="N138" i="19"/>
  <c r="N137" i="19"/>
  <c r="N136" i="19"/>
  <c r="N135" i="19"/>
  <c r="N134" i="19"/>
  <c r="N133" i="19"/>
  <c r="N132" i="19"/>
  <c r="N131" i="19"/>
  <c r="N130" i="19"/>
  <c r="N129" i="19"/>
  <c r="N128" i="19"/>
  <c r="N127" i="19"/>
  <c r="N126" i="19"/>
  <c r="N125" i="19"/>
  <c r="N124" i="19"/>
  <c r="N123" i="19"/>
  <c r="N122" i="19"/>
  <c r="N121" i="19"/>
  <c r="N120" i="19"/>
  <c r="N119" i="19"/>
  <c r="N118" i="19"/>
  <c r="N117" i="19"/>
  <c r="N116" i="19"/>
  <c r="N115" i="19"/>
  <c r="N114" i="19"/>
  <c r="N113" i="19"/>
  <c r="N112" i="19"/>
  <c r="N111" i="19"/>
  <c r="N110" i="19"/>
  <c r="N109" i="19"/>
  <c r="N108" i="19"/>
  <c r="N107" i="19"/>
  <c r="N106" i="19"/>
  <c r="N105" i="19"/>
  <c r="N104" i="19"/>
  <c r="N103" i="19"/>
  <c r="N102" i="19"/>
  <c r="N101" i="19"/>
  <c r="N100" i="19"/>
  <c r="N99" i="19"/>
  <c r="N98" i="19"/>
  <c r="N97" i="19"/>
  <c r="N96" i="19"/>
  <c r="N95" i="19"/>
  <c r="N94" i="19"/>
  <c r="N93" i="19"/>
  <c r="N92" i="19"/>
  <c r="N91" i="19"/>
  <c r="N90" i="19"/>
  <c r="N89" i="19"/>
  <c r="N88" i="19"/>
  <c r="N87" i="19"/>
  <c r="N86" i="19"/>
  <c r="N85" i="19"/>
  <c r="N84" i="19"/>
  <c r="N83" i="19"/>
  <c r="N82" i="19"/>
  <c r="N81" i="19"/>
  <c r="N80" i="19"/>
  <c r="N79" i="19"/>
  <c r="N78" i="19"/>
  <c r="AY78" i="19" s="1"/>
  <c r="L83" i="25"/>
  <c r="AF78" i="25" l="1"/>
  <c r="BO78" i="19" s="1"/>
  <c r="AF79" i="25"/>
  <c r="AF80" i="25"/>
  <c r="AF81" i="25"/>
  <c r="AF82" i="25"/>
  <c r="AF83" i="25"/>
  <c r="AF84" i="25"/>
  <c r="AF85" i="25"/>
  <c r="AF86" i="25"/>
  <c r="AF87" i="25"/>
  <c r="AF88" i="25"/>
  <c r="AF89" i="25"/>
  <c r="AF90" i="25"/>
  <c r="AF91" i="25"/>
  <c r="AF92" i="25"/>
  <c r="AF93" i="25"/>
  <c r="AF94" i="25"/>
  <c r="AF95" i="25"/>
  <c r="AF96" i="25"/>
  <c r="AF97" i="25"/>
  <c r="AF98" i="25"/>
  <c r="AF99" i="25"/>
  <c r="AF100" i="25"/>
  <c r="AF101" i="25"/>
  <c r="AF102" i="25"/>
  <c r="AF103" i="25"/>
  <c r="AF104" i="25"/>
  <c r="AF105" i="25"/>
  <c r="AF106" i="25"/>
  <c r="AF107" i="25"/>
  <c r="AF108" i="25"/>
  <c r="AF109" i="25"/>
  <c r="AF110" i="25"/>
  <c r="AF111" i="25"/>
  <c r="AF112" i="25"/>
  <c r="AF113" i="25"/>
  <c r="AF114" i="25"/>
  <c r="AF115" i="25"/>
  <c r="AF116" i="25"/>
  <c r="AF117" i="25"/>
  <c r="AF118" i="25"/>
  <c r="AF119" i="25"/>
  <c r="AF120" i="25"/>
  <c r="AF121" i="25"/>
  <c r="AF122" i="25"/>
  <c r="AF123" i="25"/>
  <c r="AF124" i="25"/>
  <c r="AF125" i="25"/>
  <c r="AF126" i="25"/>
  <c r="AF127" i="25"/>
  <c r="AF128" i="25"/>
  <c r="AF129" i="25"/>
  <c r="AF130" i="25"/>
  <c r="AF131" i="25"/>
  <c r="AF132" i="25"/>
  <c r="AF133" i="25"/>
  <c r="AF134" i="25"/>
  <c r="AF135" i="25"/>
  <c r="AF136" i="25"/>
  <c r="AF137" i="25"/>
  <c r="AF138" i="25"/>
  <c r="AF139" i="25"/>
  <c r="AF140" i="25"/>
  <c r="AF141" i="25"/>
  <c r="AF142" i="25"/>
  <c r="AF143" i="25"/>
  <c r="AF144" i="25"/>
  <c r="AF145" i="25"/>
  <c r="AF146" i="25"/>
  <c r="AF147" i="25"/>
  <c r="AF148" i="25"/>
  <c r="AF149" i="25"/>
  <c r="AF150" i="25"/>
  <c r="AF151" i="25"/>
  <c r="AF152" i="25"/>
  <c r="AF153" i="25"/>
  <c r="AF154" i="25"/>
  <c r="AF155" i="25"/>
  <c r="AF156" i="25"/>
  <c r="AF157" i="25"/>
  <c r="AF158" i="25"/>
  <c r="AF159" i="25"/>
  <c r="AF160" i="25"/>
  <c r="AF161" i="25"/>
  <c r="AF162" i="25"/>
  <c r="AF163" i="25"/>
  <c r="AF164" i="25"/>
  <c r="AF165" i="25"/>
  <c r="AF166" i="25"/>
  <c r="AF167" i="25"/>
  <c r="AF168" i="25"/>
  <c r="AF169" i="25"/>
  <c r="AF170" i="25"/>
  <c r="AF171" i="25"/>
  <c r="AF172" i="25"/>
  <c r="AF173" i="25"/>
  <c r="AF174" i="25"/>
  <c r="AF175" i="25"/>
  <c r="AF176" i="25"/>
  <c r="AF177" i="25"/>
  <c r="AF178" i="25"/>
  <c r="AF179" i="25"/>
  <c r="AF180" i="25"/>
  <c r="AF181" i="25"/>
  <c r="AF182" i="25"/>
  <c r="AF183" i="25"/>
  <c r="AF184" i="25"/>
  <c r="AF185" i="25"/>
  <c r="AF186" i="25"/>
  <c r="AF187" i="25"/>
  <c r="AF188" i="25"/>
  <c r="AF189" i="25"/>
  <c r="AF190" i="25"/>
  <c r="AF191" i="25"/>
  <c r="AF192" i="25"/>
  <c r="AF193" i="25"/>
  <c r="AF194" i="25"/>
  <c r="AF195" i="25"/>
  <c r="AF196" i="25"/>
  <c r="AF197" i="25"/>
  <c r="AF198" i="25"/>
  <c r="AF199" i="25"/>
  <c r="AF200" i="25"/>
  <c r="AF201" i="25"/>
  <c r="AF202" i="25"/>
  <c r="AF203" i="25"/>
  <c r="AF204" i="25"/>
  <c r="AF205" i="25"/>
  <c r="AF206" i="25"/>
  <c r="AF207" i="25"/>
  <c r="AF208" i="25"/>
  <c r="AF209" i="25"/>
  <c r="AF210" i="25"/>
  <c r="AF211" i="25"/>
  <c r="AF212" i="25"/>
  <c r="AF213" i="25"/>
  <c r="AF214" i="25"/>
  <c r="AF215" i="25"/>
  <c r="AF216" i="25"/>
  <c r="AF217" i="25"/>
  <c r="AF218" i="25"/>
  <c r="AF219" i="25"/>
  <c r="AF220" i="25"/>
  <c r="AF221" i="25"/>
  <c r="AF222" i="25"/>
  <c r="AF223" i="25"/>
  <c r="AF224" i="25"/>
  <c r="AF225" i="25"/>
  <c r="AF226" i="25"/>
  <c r="AF227" i="25"/>
  <c r="AF228" i="25"/>
  <c r="AF229" i="25"/>
  <c r="AF230" i="25"/>
  <c r="AF231" i="25"/>
  <c r="AF232" i="25"/>
  <c r="AF233" i="25"/>
  <c r="AF234" i="25"/>
  <c r="AF235" i="25"/>
  <c r="AF236" i="25"/>
  <c r="AF237" i="25"/>
  <c r="AF238" i="25"/>
  <c r="AF239" i="25"/>
  <c r="AF240" i="25"/>
  <c r="AF241" i="25"/>
  <c r="AF242" i="25"/>
  <c r="AF243" i="25"/>
  <c r="AF244" i="25"/>
  <c r="AF245" i="25"/>
  <c r="AF246" i="25"/>
  <c r="AF247" i="25"/>
  <c r="AF248" i="25"/>
  <c r="AF249" i="25"/>
  <c r="AF250" i="25"/>
  <c r="AF251" i="25"/>
  <c r="AF252" i="25"/>
  <c r="AF253" i="25"/>
  <c r="AF254" i="25"/>
  <c r="AF255" i="25"/>
  <c r="AF256" i="25"/>
  <c r="AF257" i="25"/>
  <c r="AF258" i="25"/>
  <c r="AF259" i="25"/>
  <c r="AF260" i="25"/>
  <c r="AF261" i="25"/>
  <c r="AF262" i="25"/>
  <c r="AF263" i="25"/>
  <c r="AF264" i="25"/>
  <c r="AF265" i="25"/>
  <c r="AF266" i="25"/>
  <c r="AF267" i="25"/>
  <c r="AF268" i="25"/>
  <c r="AF269" i="25"/>
  <c r="AF270" i="25"/>
  <c r="AF271" i="25"/>
  <c r="AF272" i="25"/>
  <c r="AF273" i="25"/>
  <c r="AF274" i="25"/>
  <c r="AF275" i="25"/>
  <c r="AF276" i="25"/>
  <c r="AF277" i="25"/>
  <c r="AF278" i="25"/>
  <c r="AF279" i="25"/>
  <c r="AF280" i="25"/>
  <c r="AF281" i="25"/>
  <c r="AF282" i="25"/>
  <c r="AF283" i="25"/>
  <c r="AF284" i="25"/>
  <c r="AF285" i="25"/>
  <c r="AF286" i="25"/>
  <c r="AF287" i="25"/>
  <c r="AF288" i="25"/>
  <c r="AF289" i="25"/>
  <c r="AF290" i="25"/>
  <c r="AF291" i="25"/>
  <c r="AF292" i="25"/>
  <c r="AF293" i="25"/>
  <c r="AF294" i="25"/>
  <c r="AF295" i="25"/>
  <c r="AF296" i="25"/>
  <c r="AF297" i="25"/>
  <c r="AF298" i="25"/>
  <c r="AF299" i="25"/>
  <c r="AF300" i="25"/>
  <c r="AF301" i="25"/>
  <c r="AF302" i="25"/>
  <c r="AF303" i="25"/>
  <c r="AF304" i="25"/>
  <c r="AF305" i="25"/>
  <c r="AF306" i="25"/>
  <c r="AF307" i="25"/>
  <c r="AF308" i="25"/>
  <c r="AF309" i="25"/>
  <c r="AF310" i="25"/>
  <c r="AF311" i="25"/>
  <c r="AF312" i="25"/>
  <c r="AF313" i="25"/>
  <c r="AF314" i="25"/>
  <c r="AF315" i="25"/>
  <c r="AF316" i="25"/>
  <c r="AF317" i="25"/>
  <c r="AF318" i="25"/>
  <c r="AF319" i="25"/>
  <c r="AF320" i="25"/>
  <c r="AF321" i="25"/>
  <c r="AF322" i="25"/>
  <c r="AF323" i="25"/>
  <c r="AF324" i="25"/>
  <c r="AF325" i="25"/>
  <c r="AF326" i="25"/>
  <c r="AF327" i="25"/>
  <c r="AF328" i="25"/>
  <c r="AF329" i="25"/>
  <c r="AF330" i="25"/>
  <c r="AF331" i="25"/>
  <c r="AF332" i="25"/>
  <c r="AF333" i="25"/>
  <c r="AF334" i="25"/>
  <c r="AF335" i="25"/>
  <c r="AF336" i="25"/>
  <c r="AF337" i="25"/>
  <c r="AF338" i="25"/>
  <c r="AF339" i="25"/>
  <c r="AF340" i="25"/>
  <c r="AF341" i="25"/>
  <c r="AF342" i="25"/>
  <c r="AF343" i="25"/>
  <c r="AF344" i="25"/>
  <c r="AF345" i="25"/>
  <c r="AF346" i="25"/>
  <c r="AF347" i="25"/>
  <c r="AF348" i="25"/>
  <c r="AF349" i="25"/>
  <c r="AF350" i="25"/>
  <c r="AF351" i="25"/>
  <c r="AF352" i="25"/>
  <c r="AF353" i="25"/>
  <c r="AF354" i="25"/>
  <c r="AF355" i="25"/>
  <c r="AF356" i="25"/>
  <c r="AF357" i="25"/>
  <c r="AF358" i="25"/>
  <c r="AF359" i="25"/>
  <c r="AF360" i="25"/>
  <c r="AF361" i="25"/>
  <c r="AF362" i="25"/>
  <c r="AF363" i="25"/>
  <c r="AF364" i="25"/>
  <c r="AF365" i="25"/>
  <c r="AF366" i="25"/>
  <c r="AF367" i="25"/>
  <c r="AF368" i="25"/>
  <c r="AF369" i="25"/>
  <c r="AF370" i="25"/>
  <c r="AF371" i="25"/>
  <c r="AF372" i="25"/>
  <c r="AF373" i="25"/>
  <c r="AF374" i="25"/>
  <c r="AF375" i="25"/>
  <c r="AF376" i="25"/>
  <c r="AF377" i="25"/>
  <c r="AF378" i="25"/>
  <c r="AF379" i="25"/>
  <c r="AF380" i="25"/>
  <c r="AF381" i="25"/>
  <c r="AF382" i="25"/>
  <c r="AF383" i="25"/>
  <c r="AF384" i="25"/>
  <c r="AF385" i="25"/>
  <c r="AF386" i="25"/>
  <c r="AF387" i="25"/>
  <c r="AF388" i="25"/>
  <c r="AF389" i="25"/>
  <c r="AF390" i="25"/>
  <c r="AF391" i="25"/>
  <c r="AF392" i="25"/>
  <c r="AF393" i="25"/>
  <c r="AF394" i="25"/>
  <c r="AF395" i="25"/>
  <c r="AF396" i="25"/>
  <c r="AF397" i="25"/>
  <c r="AF398" i="25"/>
  <c r="AF399" i="25"/>
  <c r="AF400" i="25"/>
  <c r="AF401" i="25"/>
  <c r="AF402" i="25"/>
  <c r="AF403" i="25"/>
  <c r="AF404" i="25"/>
  <c r="AF405" i="25"/>
  <c r="AF406" i="25"/>
  <c r="AF407" i="25"/>
  <c r="AF408" i="25"/>
  <c r="AF409" i="25"/>
  <c r="AF410" i="25"/>
  <c r="AF411" i="25"/>
  <c r="AF412" i="25"/>
  <c r="AF413" i="25"/>
  <c r="AF414" i="25"/>
  <c r="AF415" i="25"/>
  <c r="AF416" i="25"/>
  <c r="AF417" i="25"/>
  <c r="AF418" i="25"/>
  <c r="AF419" i="25"/>
  <c r="AF420" i="25"/>
  <c r="AF421" i="25"/>
  <c r="AF422" i="25"/>
  <c r="AF423" i="25"/>
  <c r="AF424" i="25"/>
  <c r="AF425" i="25"/>
  <c r="AF426" i="25"/>
  <c r="AF427" i="25"/>
  <c r="AF428" i="25"/>
  <c r="AF429" i="25"/>
  <c r="AF430" i="25"/>
  <c r="AF431" i="25"/>
  <c r="AF432" i="25"/>
  <c r="AF433" i="25"/>
  <c r="AF434" i="25"/>
  <c r="AF435" i="25"/>
  <c r="AF436" i="25"/>
  <c r="AF437" i="25"/>
  <c r="AF438" i="25"/>
  <c r="AF439" i="25"/>
  <c r="AF440" i="25"/>
  <c r="AF441" i="25"/>
  <c r="AF442" i="25"/>
  <c r="AF443" i="25"/>
  <c r="AF444" i="25"/>
  <c r="AF445" i="25"/>
  <c r="AF446" i="25"/>
  <c r="AF447" i="25"/>
  <c r="AF448" i="25"/>
  <c r="AF449" i="25"/>
  <c r="AF450" i="25"/>
  <c r="AF451" i="25"/>
  <c r="AF452" i="25"/>
  <c r="AF453" i="25"/>
  <c r="AF454" i="25"/>
  <c r="AF455" i="25"/>
  <c r="AF456" i="25"/>
  <c r="AF457" i="25"/>
  <c r="AF458" i="25"/>
  <c r="AF459" i="25"/>
  <c r="AF460" i="25"/>
  <c r="AF461" i="25"/>
  <c r="AF462" i="25"/>
  <c r="AF463" i="25"/>
  <c r="AF464" i="25"/>
  <c r="AF465" i="25"/>
  <c r="AF466" i="25"/>
  <c r="AF467" i="25"/>
  <c r="AF468" i="25"/>
  <c r="AF469" i="25"/>
  <c r="AF470" i="25"/>
  <c r="AF471" i="25"/>
  <c r="AF472" i="25"/>
  <c r="AF74" i="25"/>
  <c r="BO74" i="19" s="1"/>
  <c r="AF75" i="25"/>
  <c r="BO75" i="19" s="1"/>
  <c r="AF76" i="25"/>
  <c r="BO76" i="19" s="1"/>
  <c r="AF77" i="25"/>
  <c r="BO77" i="19" s="1"/>
  <c r="BI77" i="19"/>
  <c r="BE77" i="19"/>
  <c r="O38" i="39"/>
  <c r="O39" i="39"/>
  <c r="O40" i="39"/>
  <c r="O41" i="39"/>
  <c r="AK77" i="19" l="1"/>
  <c r="AL77" i="19"/>
  <c r="AM77" i="19"/>
  <c r="AN77" i="19"/>
  <c r="AP77" i="19"/>
  <c r="AQ77" i="19"/>
  <c r="AR77" i="19"/>
  <c r="AS77" i="19"/>
  <c r="BD77" i="19"/>
  <c r="BN77" i="19"/>
  <c r="BN76" i="19"/>
  <c r="BE76" i="19"/>
  <c r="BD76" i="19"/>
  <c r="AQ76" i="19"/>
  <c r="AP76" i="19"/>
  <c r="AN76" i="19"/>
  <c r="AM76" i="19"/>
  <c r="AL76" i="19"/>
  <c r="AK76" i="19"/>
  <c r="BN75" i="19"/>
  <c r="BE75" i="19"/>
  <c r="BD75" i="19"/>
  <c r="AQ75" i="19"/>
  <c r="AP75" i="19"/>
  <c r="AN75" i="19"/>
  <c r="AM75" i="19"/>
  <c r="AL75" i="19"/>
  <c r="AK75" i="19"/>
  <c r="BN74" i="19"/>
  <c r="BE74" i="19"/>
  <c r="AW74" i="19"/>
  <c r="AQ74" i="19"/>
  <c r="AP74" i="19"/>
  <c r="AO74" i="19"/>
  <c r="AN74" i="19"/>
  <c r="AM74" i="19"/>
  <c r="AL74" i="19"/>
  <c r="AK74" i="19"/>
  <c r="AJ74" i="19"/>
  <c r="R73" i="19"/>
  <c r="P73" i="19"/>
  <c r="AY76" i="19"/>
  <c r="AY75" i="19"/>
  <c r="V74" i="19"/>
  <c r="BR74" i="19" s="1"/>
  <c r="N77" i="19"/>
  <c r="AY77" i="19" s="1"/>
  <c r="AX77" i="19" l="1"/>
  <c r="AW76" i="19"/>
  <c r="AX76" i="19"/>
  <c r="AW75" i="19"/>
  <c r="AX75" i="19"/>
  <c r="BD74" i="19"/>
  <c r="AW77" i="19"/>
  <c r="AX74" i="19" l="1"/>
  <c r="AY74" i="19"/>
  <c r="AC75" i="25"/>
  <c r="BM75" i="19" s="1"/>
  <c r="AC76" i="25"/>
  <c r="BM76" i="19" s="1"/>
  <c r="AC77" i="25"/>
  <c r="BM77" i="19" s="1"/>
  <c r="AC78" i="25"/>
  <c r="BM78" i="19" s="1"/>
  <c r="AC80" i="25"/>
  <c r="AC81" i="25"/>
  <c r="AC82" i="25"/>
  <c r="AC83" i="25"/>
  <c r="AC84" i="25"/>
  <c r="AC85" i="25"/>
  <c r="AC86" i="25"/>
  <c r="AC87" i="25"/>
  <c r="AC88" i="25"/>
  <c r="AC89" i="25"/>
  <c r="AC90" i="25"/>
  <c r="AC91" i="25"/>
  <c r="AC92" i="25"/>
  <c r="AC93" i="25"/>
  <c r="AC94" i="25"/>
  <c r="AC95" i="25"/>
  <c r="AC96" i="25"/>
  <c r="AC97" i="25"/>
  <c r="AC98" i="25"/>
  <c r="AC99" i="25"/>
  <c r="AC100" i="25"/>
  <c r="AC101" i="25"/>
  <c r="AC102" i="25"/>
  <c r="AC103" i="25"/>
  <c r="AC104" i="25"/>
  <c r="AC105" i="25"/>
  <c r="AC106" i="25"/>
  <c r="AC107" i="25"/>
  <c r="AC108" i="25"/>
  <c r="AC109" i="25"/>
  <c r="AC110" i="25"/>
  <c r="AC111" i="25"/>
  <c r="AC112" i="25"/>
  <c r="AC113" i="25"/>
  <c r="AC114" i="25"/>
  <c r="AC115" i="25"/>
  <c r="AC116" i="25"/>
  <c r="AC117" i="25"/>
  <c r="AC118" i="25"/>
  <c r="AC119" i="25"/>
  <c r="AC120" i="25"/>
  <c r="AC121" i="25"/>
  <c r="AC122" i="25"/>
  <c r="AC123" i="25"/>
  <c r="AC124" i="25"/>
  <c r="AC125" i="25"/>
  <c r="AC126" i="25"/>
  <c r="AC127" i="25"/>
  <c r="AC128" i="25"/>
  <c r="AC129" i="25"/>
  <c r="AC130" i="25"/>
  <c r="AC131" i="25"/>
  <c r="AC132" i="25"/>
  <c r="AC133" i="25"/>
  <c r="AC134" i="25"/>
  <c r="AC135" i="25"/>
  <c r="AC136" i="25"/>
  <c r="AC137" i="25"/>
  <c r="AC138" i="25"/>
  <c r="AC139" i="25"/>
  <c r="AC140" i="25"/>
  <c r="AC141" i="25"/>
  <c r="AC142" i="25"/>
  <c r="AC143" i="25"/>
  <c r="AC144" i="25"/>
  <c r="AC145" i="25"/>
  <c r="AC146" i="25"/>
  <c r="AC147" i="25"/>
  <c r="AC148" i="25"/>
  <c r="AC149" i="25"/>
  <c r="AC150" i="25"/>
  <c r="AC151" i="25"/>
  <c r="AC152" i="25"/>
  <c r="AC153" i="25"/>
  <c r="AC154" i="25"/>
  <c r="AC155" i="25"/>
  <c r="AC156" i="25"/>
  <c r="AC157" i="25"/>
  <c r="AC158" i="25"/>
  <c r="AC159" i="25"/>
  <c r="AC160" i="25"/>
  <c r="AC161" i="25"/>
  <c r="AC162" i="25"/>
  <c r="AC163" i="25"/>
  <c r="AC164" i="25"/>
  <c r="AC165" i="25"/>
  <c r="AC166" i="25"/>
  <c r="AC167" i="25"/>
  <c r="AC168" i="25"/>
  <c r="AC169" i="25"/>
  <c r="AC170" i="25"/>
  <c r="AC171" i="25"/>
  <c r="AC172" i="25"/>
  <c r="AC173" i="25"/>
  <c r="AC174" i="25"/>
  <c r="AC175" i="25"/>
  <c r="AC176" i="25"/>
  <c r="AC177" i="25"/>
  <c r="AC178" i="25"/>
  <c r="AC179" i="25"/>
  <c r="AC180" i="25"/>
  <c r="AC181" i="25"/>
  <c r="AC182" i="25"/>
  <c r="AC183" i="25"/>
  <c r="AC184" i="25"/>
  <c r="AC185" i="25"/>
  <c r="AC186" i="25"/>
  <c r="AC187" i="25"/>
  <c r="AC188" i="25"/>
  <c r="AC189" i="25"/>
  <c r="AC190" i="25"/>
  <c r="AC191" i="25"/>
  <c r="AC192" i="25"/>
  <c r="AC193" i="25"/>
  <c r="AC194" i="25"/>
  <c r="AC195" i="25"/>
  <c r="AC196" i="25"/>
  <c r="AC197" i="25"/>
  <c r="AC198" i="25"/>
  <c r="AC199" i="25"/>
  <c r="AC200" i="25"/>
  <c r="AC201" i="25"/>
  <c r="AC202" i="25"/>
  <c r="AC203" i="25"/>
  <c r="AC204" i="25"/>
  <c r="AC205" i="25"/>
  <c r="AC206" i="25"/>
  <c r="AC207" i="25"/>
  <c r="AC208" i="25"/>
  <c r="AC209" i="25"/>
  <c r="AC210" i="25"/>
  <c r="AC211" i="25"/>
  <c r="AC212" i="25"/>
  <c r="AC213" i="25"/>
  <c r="AC214" i="25"/>
  <c r="AC215" i="25"/>
  <c r="AC216" i="25"/>
  <c r="AC217" i="25"/>
  <c r="AC218" i="25"/>
  <c r="AC219" i="25"/>
  <c r="AC220" i="25"/>
  <c r="AC221" i="25"/>
  <c r="AC222" i="25"/>
  <c r="AC223" i="25"/>
  <c r="AC224" i="25"/>
  <c r="AC225" i="25"/>
  <c r="AC226" i="25"/>
  <c r="AC227" i="25"/>
  <c r="AC228" i="25"/>
  <c r="AC229" i="25"/>
  <c r="AC230" i="25"/>
  <c r="AC231" i="25"/>
  <c r="AC232" i="25"/>
  <c r="AC233" i="25"/>
  <c r="AC234" i="25"/>
  <c r="AC235" i="25"/>
  <c r="AC236" i="25"/>
  <c r="AC237" i="25"/>
  <c r="AC238" i="25"/>
  <c r="AC239" i="25"/>
  <c r="AC240" i="25"/>
  <c r="AC241" i="25"/>
  <c r="AC242" i="25"/>
  <c r="AC243" i="25"/>
  <c r="AC244" i="25"/>
  <c r="AC245" i="25"/>
  <c r="AC246" i="25"/>
  <c r="AC247" i="25"/>
  <c r="AC248" i="25"/>
  <c r="AC249" i="25"/>
  <c r="AC250" i="25"/>
  <c r="AC251" i="25"/>
  <c r="AC252" i="25"/>
  <c r="AC253" i="25"/>
  <c r="AC254" i="25"/>
  <c r="AC255" i="25"/>
  <c r="AC256" i="25"/>
  <c r="AC257" i="25"/>
  <c r="AC258" i="25"/>
  <c r="AC259" i="25"/>
  <c r="AC260" i="25"/>
  <c r="AC261" i="25"/>
  <c r="AC262" i="25"/>
  <c r="AC263" i="25"/>
  <c r="AC264" i="25"/>
  <c r="AC265" i="25"/>
  <c r="AC266" i="25"/>
  <c r="AC267" i="25"/>
  <c r="AC268" i="25"/>
  <c r="AC269" i="25"/>
  <c r="AC270" i="25"/>
  <c r="AC271" i="25"/>
  <c r="AC272" i="25"/>
  <c r="AC273" i="25"/>
  <c r="AC274" i="25"/>
  <c r="AC275" i="25"/>
  <c r="AC276" i="25"/>
  <c r="AC277" i="25"/>
  <c r="AC278" i="25"/>
  <c r="AC279" i="25"/>
  <c r="AC280" i="25"/>
  <c r="AC281" i="25"/>
  <c r="AC282" i="25"/>
  <c r="AC283" i="25"/>
  <c r="AC284" i="25"/>
  <c r="AC285" i="25"/>
  <c r="AC286" i="25"/>
  <c r="AC287" i="25"/>
  <c r="AC288" i="25"/>
  <c r="AC289" i="25"/>
  <c r="AC290" i="25"/>
  <c r="AC291" i="25"/>
  <c r="AC292" i="25"/>
  <c r="AC293" i="25"/>
  <c r="AC294" i="25"/>
  <c r="AC295" i="25"/>
  <c r="AC296" i="25"/>
  <c r="AC297" i="25"/>
  <c r="AC298" i="25"/>
  <c r="AC299" i="25"/>
  <c r="AC300" i="25"/>
  <c r="AC301" i="25"/>
  <c r="AC302" i="25"/>
  <c r="AC303" i="25"/>
  <c r="AC304" i="25"/>
  <c r="AC305" i="25"/>
  <c r="AC306" i="25"/>
  <c r="AC307" i="25"/>
  <c r="AC308" i="25"/>
  <c r="AC309" i="25"/>
  <c r="AC310" i="25"/>
  <c r="AC311" i="25"/>
  <c r="AC312" i="25"/>
  <c r="AC313" i="25"/>
  <c r="AC314" i="25"/>
  <c r="AC315" i="25"/>
  <c r="AC316" i="25"/>
  <c r="AC317" i="25"/>
  <c r="AC318" i="25"/>
  <c r="AC319" i="25"/>
  <c r="AC320" i="25"/>
  <c r="AC321" i="25"/>
  <c r="AC322" i="25"/>
  <c r="AC323" i="25"/>
  <c r="AC324" i="25"/>
  <c r="AC325" i="25"/>
  <c r="AC326" i="25"/>
  <c r="AC327" i="25"/>
  <c r="AC328" i="25"/>
  <c r="AC329" i="25"/>
  <c r="AC330" i="25"/>
  <c r="AC331" i="25"/>
  <c r="AC332" i="25"/>
  <c r="AC333" i="25"/>
  <c r="AC334" i="25"/>
  <c r="AC335" i="25"/>
  <c r="AC336" i="25"/>
  <c r="AC337" i="25"/>
  <c r="AC338" i="25"/>
  <c r="AC339" i="25"/>
  <c r="AC340" i="25"/>
  <c r="AC341" i="25"/>
  <c r="AC342" i="25"/>
  <c r="AC343" i="25"/>
  <c r="AC344" i="25"/>
  <c r="AC345" i="25"/>
  <c r="AC346" i="25"/>
  <c r="AC347" i="25"/>
  <c r="AC348" i="25"/>
  <c r="AC349" i="25"/>
  <c r="AC350" i="25"/>
  <c r="AC351" i="25"/>
  <c r="AC352" i="25"/>
  <c r="AC353" i="25"/>
  <c r="AC354" i="25"/>
  <c r="AC355" i="25"/>
  <c r="AC356" i="25"/>
  <c r="AC357" i="25"/>
  <c r="AC358" i="25"/>
  <c r="AC359" i="25"/>
  <c r="AC360" i="25"/>
  <c r="AC361" i="25"/>
  <c r="AC362" i="25"/>
  <c r="AC363" i="25"/>
  <c r="AC364" i="25"/>
  <c r="AC365" i="25"/>
  <c r="AC366" i="25"/>
  <c r="AC367" i="25"/>
  <c r="AC368" i="25"/>
  <c r="AC369" i="25"/>
  <c r="AC370" i="25"/>
  <c r="AC371" i="25"/>
  <c r="AC372" i="25"/>
  <c r="AC373" i="25"/>
  <c r="AC374" i="25"/>
  <c r="AC375" i="25"/>
  <c r="AC376" i="25"/>
  <c r="AC377" i="25"/>
  <c r="AC378" i="25"/>
  <c r="AC379" i="25"/>
  <c r="AC380" i="25"/>
  <c r="AC381" i="25"/>
  <c r="AC382" i="25"/>
  <c r="AC383" i="25"/>
  <c r="AC384" i="25"/>
  <c r="AC385" i="25"/>
  <c r="AC386" i="25"/>
  <c r="AC387" i="25"/>
  <c r="AC388" i="25"/>
  <c r="AC389" i="25"/>
  <c r="AC390" i="25"/>
  <c r="AC391" i="25"/>
  <c r="AC392" i="25"/>
  <c r="AC393" i="25"/>
  <c r="AC394" i="25"/>
  <c r="AC395" i="25"/>
  <c r="AC396" i="25"/>
  <c r="AC397" i="25"/>
  <c r="AC398" i="25"/>
  <c r="AC399" i="25"/>
  <c r="AC400" i="25"/>
  <c r="AC401" i="25"/>
  <c r="AC402" i="25"/>
  <c r="AC403" i="25"/>
  <c r="AC404" i="25"/>
  <c r="AC405" i="25"/>
  <c r="AC406" i="25"/>
  <c r="AC407" i="25"/>
  <c r="AC408" i="25"/>
  <c r="AC409" i="25"/>
  <c r="AC410" i="25"/>
  <c r="AC411" i="25"/>
  <c r="AC412" i="25"/>
  <c r="AC413" i="25"/>
  <c r="AC414" i="25"/>
  <c r="AC415" i="25"/>
  <c r="AC416" i="25"/>
  <c r="AC417" i="25"/>
  <c r="AC418" i="25"/>
  <c r="AC419" i="25"/>
  <c r="AC420" i="25"/>
  <c r="AC421" i="25"/>
  <c r="AC422" i="25"/>
  <c r="AC423" i="25"/>
  <c r="AC424" i="25"/>
  <c r="AC425" i="25"/>
  <c r="AC426" i="25"/>
  <c r="AC427" i="25"/>
  <c r="AC428" i="25"/>
  <c r="AC429" i="25"/>
  <c r="AC430" i="25"/>
  <c r="AC431" i="25"/>
  <c r="AC432" i="25"/>
  <c r="AC433" i="25"/>
  <c r="AC434" i="25"/>
  <c r="AC435" i="25"/>
  <c r="AC436" i="25"/>
  <c r="AC437" i="25"/>
  <c r="AC438" i="25"/>
  <c r="AC439" i="25"/>
  <c r="AC440" i="25"/>
  <c r="AC441" i="25"/>
  <c r="AC442" i="25"/>
  <c r="AC443" i="25"/>
  <c r="AC444" i="25"/>
  <c r="AC445" i="25"/>
  <c r="AC446" i="25"/>
  <c r="AC447" i="25"/>
  <c r="AC448" i="25"/>
  <c r="AC449" i="25"/>
  <c r="AC450" i="25"/>
  <c r="AC451" i="25"/>
  <c r="AC452" i="25"/>
  <c r="AC453" i="25"/>
  <c r="AC454" i="25"/>
  <c r="AC455" i="25"/>
  <c r="AC456" i="25"/>
  <c r="AC457" i="25"/>
  <c r="AC458" i="25"/>
  <c r="AC459" i="25"/>
  <c r="AC460" i="25"/>
  <c r="AC461" i="25"/>
  <c r="AC462" i="25"/>
  <c r="AC463" i="25"/>
  <c r="AC464" i="25"/>
  <c r="AC465" i="25"/>
  <c r="AC466" i="25"/>
  <c r="AC467" i="25"/>
  <c r="AC468" i="25"/>
  <c r="AC469" i="25"/>
  <c r="AC470" i="25"/>
  <c r="AC471" i="25"/>
  <c r="AC472" i="25"/>
  <c r="F20" i="20"/>
  <c r="F19" i="20"/>
  <c r="E75" i="25" l="1"/>
  <c r="E76" i="25"/>
  <c r="E77" i="25"/>
  <c r="E78" i="25"/>
  <c r="E80" i="25"/>
  <c r="E81" i="25"/>
  <c r="E82" i="25"/>
  <c r="E83" i="25"/>
  <c r="E84" i="25"/>
  <c r="E85" i="25"/>
  <c r="E86" i="25"/>
  <c r="E87" i="25"/>
  <c r="E88" i="25"/>
  <c r="E89" i="25"/>
  <c r="E90" i="25"/>
  <c r="E91" i="25"/>
  <c r="E92" i="25"/>
  <c r="E93" i="25"/>
  <c r="E94" i="25"/>
  <c r="E95" i="25"/>
  <c r="E96" i="25"/>
  <c r="E97" i="25"/>
  <c r="E98" i="25"/>
  <c r="E99" i="25"/>
  <c r="E100" i="25"/>
  <c r="E101" i="25"/>
  <c r="E102" i="25"/>
  <c r="E103" i="25"/>
  <c r="E104" i="25"/>
  <c r="E105" i="25"/>
  <c r="E106" i="25"/>
  <c r="E107" i="25"/>
  <c r="E108" i="25"/>
  <c r="E109" i="25"/>
  <c r="E110" i="25"/>
  <c r="E111" i="25"/>
  <c r="E112" i="25"/>
  <c r="E113" i="25"/>
  <c r="E114" i="25"/>
  <c r="E115" i="25"/>
  <c r="E116" i="25"/>
  <c r="E117" i="25"/>
  <c r="E118" i="25"/>
  <c r="E119" i="25"/>
  <c r="E120" i="25"/>
  <c r="E121" i="25"/>
  <c r="E122" i="25"/>
  <c r="E123" i="25"/>
  <c r="E124" i="25"/>
  <c r="E125" i="25"/>
  <c r="E126" i="25"/>
  <c r="E127" i="25"/>
  <c r="E128" i="25"/>
  <c r="E129" i="25"/>
  <c r="E130" i="25"/>
  <c r="E131" i="25"/>
  <c r="E132" i="25"/>
  <c r="E133" i="25"/>
  <c r="E134" i="25"/>
  <c r="E135" i="25"/>
  <c r="E136" i="25"/>
  <c r="E137" i="25"/>
  <c r="E138" i="25"/>
  <c r="E139" i="25"/>
  <c r="E140" i="25"/>
  <c r="E141" i="25"/>
  <c r="E142" i="25"/>
  <c r="E143" i="25"/>
  <c r="E144" i="25"/>
  <c r="E145" i="25"/>
  <c r="E146" i="25"/>
  <c r="E147" i="25"/>
  <c r="E148" i="25"/>
  <c r="E149" i="25"/>
  <c r="E150" i="25"/>
  <c r="E151" i="25"/>
  <c r="E152" i="25"/>
  <c r="E153" i="25"/>
  <c r="E154" i="25"/>
  <c r="E155" i="25"/>
  <c r="E156" i="25"/>
  <c r="E157" i="25"/>
  <c r="E158" i="25"/>
  <c r="E159" i="25"/>
  <c r="E160" i="25"/>
  <c r="E161" i="25"/>
  <c r="E162" i="25"/>
  <c r="E163" i="25"/>
  <c r="E164" i="25"/>
  <c r="E165" i="25"/>
  <c r="E166" i="25"/>
  <c r="E167" i="25"/>
  <c r="E168" i="25"/>
  <c r="E169" i="25"/>
  <c r="E170" i="25"/>
  <c r="E171" i="25"/>
  <c r="E172" i="25"/>
  <c r="E173" i="25"/>
  <c r="E174" i="25"/>
  <c r="E175" i="25"/>
  <c r="E176" i="25"/>
  <c r="E177" i="25"/>
  <c r="E178" i="25"/>
  <c r="E179" i="25"/>
  <c r="E180" i="25"/>
  <c r="E181" i="25"/>
  <c r="E182" i="25"/>
  <c r="E183" i="25"/>
  <c r="E184" i="25"/>
  <c r="E185" i="25"/>
  <c r="E186" i="25"/>
  <c r="E187" i="25"/>
  <c r="E188" i="25"/>
  <c r="E189" i="25"/>
  <c r="E190" i="25"/>
  <c r="E191" i="25"/>
  <c r="E192" i="25"/>
  <c r="E193" i="25"/>
  <c r="E194" i="25"/>
  <c r="E195" i="25"/>
  <c r="E196" i="25"/>
  <c r="E197" i="25"/>
  <c r="E198" i="25"/>
  <c r="E199" i="25"/>
  <c r="E200" i="25"/>
  <c r="E201" i="25"/>
  <c r="E202" i="25"/>
  <c r="E203" i="25"/>
  <c r="E204" i="25"/>
  <c r="E205" i="25"/>
  <c r="E206" i="25"/>
  <c r="E207" i="25"/>
  <c r="E208" i="25"/>
  <c r="E209" i="25"/>
  <c r="E210" i="25"/>
  <c r="E211" i="25"/>
  <c r="E212" i="25"/>
  <c r="E213" i="25"/>
  <c r="E214" i="25"/>
  <c r="E215" i="25"/>
  <c r="E216" i="25"/>
  <c r="E217" i="25"/>
  <c r="E218" i="25"/>
  <c r="E219" i="25"/>
  <c r="E220" i="25"/>
  <c r="E221" i="25"/>
  <c r="E222" i="25"/>
  <c r="E223" i="25"/>
  <c r="E224" i="25"/>
  <c r="E225" i="25"/>
  <c r="E226" i="25"/>
  <c r="E227" i="25"/>
  <c r="E228" i="25"/>
  <c r="E229" i="25"/>
  <c r="E230" i="25"/>
  <c r="E231" i="25"/>
  <c r="E232" i="25"/>
  <c r="E233" i="25"/>
  <c r="E234" i="25"/>
  <c r="E235" i="25"/>
  <c r="E236" i="25"/>
  <c r="E237" i="25"/>
  <c r="E238" i="25"/>
  <c r="E239" i="25"/>
  <c r="E240" i="25"/>
  <c r="E241" i="25"/>
  <c r="E242" i="25"/>
  <c r="E243" i="25"/>
  <c r="E244" i="25"/>
  <c r="E245" i="25"/>
  <c r="E246" i="25"/>
  <c r="E247" i="25"/>
  <c r="E248" i="25"/>
  <c r="E249" i="25"/>
  <c r="E250" i="25"/>
  <c r="E251" i="25"/>
  <c r="E252" i="25"/>
  <c r="E253" i="25"/>
  <c r="E254" i="25"/>
  <c r="E255" i="25"/>
  <c r="E256" i="25"/>
  <c r="E257" i="25"/>
  <c r="E258" i="25"/>
  <c r="E259" i="25"/>
  <c r="E260" i="25"/>
  <c r="E261" i="25"/>
  <c r="E262" i="25"/>
  <c r="E263" i="25"/>
  <c r="E264" i="25"/>
  <c r="E265" i="25"/>
  <c r="E266" i="25"/>
  <c r="E267" i="25"/>
  <c r="E268" i="25"/>
  <c r="E269" i="25"/>
  <c r="E270" i="25"/>
  <c r="E271" i="25"/>
  <c r="E272" i="25"/>
  <c r="E273" i="25"/>
  <c r="E274" i="25"/>
  <c r="E275" i="25"/>
  <c r="E276" i="25"/>
  <c r="E277" i="25"/>
  <c r="E278" i="25"/>
  <c r="E279" i="25"/>
  <c r="E280" i="25"/>
  <c r="E281" i="25"/>
  <c r="E282" i="25"/>
  <c r="E283" i="25"/>
  <c r="E284" i="25"/>
  <c r="E285" i="25"/>
  <c r="E286" i="25"/>
  <c r="E287" i="25"/>
  <c r="E288" i="25"/>
  <c r="E289" i="25"/>
  <c r="E290" i="25"/>
  <c r="E291" i="25"/>
  <c r="E292" i="25"/>
  <c r="E293" i="25"/>
  <c r="E294" i="25"/>
  <c r="E295" i="25"/>
  <c r="E296" i="25"/>
  <c r="E297" i="25"/>
  <c r="E298" i="25"/>
  <c r="E299" i="25"/>
  <c r="E300" i="25"/>
  <c r="E301" i="25"/>
  <c r="E302" i="25"/>
  <c r="E303" i="25"/>
  <c r="E304" i="25"/>
  <c r="E305" i="25"/>
  <c r="E306" i="25"/>
  <c r="E307" i="25"/>
  <c r="E308" i="25"/>
  <c r="E309" i="25"/>
  <c r="E310" i="25"/>
  <c r="E311" i="25"/>
  <c r="E312" i="25"/>
  <c r="E313" i="25"/>
  <c r="E314" i="25"/>
  <c r="E315" i="25"/>
  <c r="E316" i="25"/>
  <c r="E317" i="25"/>
  <c r="E318" i="25"/>
  <c r="E319" i="25"/>
  <c r="E320" i="25"/>
  <c r="E321" i="25"/>
  <c r="E322" i="25"/>
  <c r="E323" i="25"/>
  <c r="E324" i="25"/>
  <c r="E325" i="25"/>
  <c r="E326" i="25"/>
  <c r="E327" i="25"/>
  <c r="E328" i="25"/>
  <c r="E329" i="25"/>
  <c r="E330" i="25"/>
  <c r="E331" i="25"/>
  <c r="E332" i="25"/>
  <c r="E333" i="25"/>
  <c r="E334" i="25"/>
  <c r="E335" i="25"/>
  <c r="E336" i="25"/>
  <c r="E337" i="25"/>
  <c r="E338" i="25"/>
  <c r="E339" i="25"/>
  <c r="E340" i="25"/>
  <c r="E341" i="25"/>
  <c r="E342" i="25"/>
  <c r="E343" i="25"/>
  <c r="E344" i="25"/>
  <c r="E345" i="25"/>
  <c r="E346" i="25"/>
  <c r="E347" i="25"/>
  <c r="E348" i="25"/>
  <c r="E349" i="25"/>
  <c r="E350" i="25"/>
  <c r="E351" i="25"/>
  <c r="E352" i="25"/>
  <c r="E353" i="25"/>
  <c r="E354" i="25"/>
  <c r="E355" i="25"/>
  <c r="E356" i="25"/>
  <c r="E357" i="25"/>
  <c r="E358" i="25"/>
  <c r="E359" i="25"/>
  <c r="E360" i="25"/>
  <c r="E361" i="25"/>
  <c r="E362" i="25"/>
  <c r="E363" i="25"/>
  <c r="E364" i="25"/>
  <c r="E365" i="25"/>
  <c r="E366" i="25"/>
  <c r="E367" i="25"/>
  <c r="E368" i="25"/>
  <c r="E369" i="25"/>
  <c r="E370" i="25"/>
  <c r="E371" i="25"/>
  <c r="E372" i="25"/>
  <c r="E373" i="25"/>
  <c r="E374" i="25"/>
  <c r="E375" i="25"/>
  <c r="E376" i="25"/>
  <c r="E377" i="25"/>
  <c r="E378" i="25"/>
  <c r="E379" i="25"/>
  <c r="E380" i="25"/>
  <c r="E381" i="25"/>
  <c r="E382" i="25"/>
  <c r="E383" i="25"/>
  <c r="E384" i="25"/>
  <c r="E385" i="25"/>
  <c r="E386" i="25"/>
  <c r="E387" i="25"/>
  <c r="E388" i="25"/>
  <c r="E389" i="25"/>
  <c r="E390" i="25"/>
  <c r="E391" i="25"/>
  <c r="E392" i="25"/>
  <c r="E393" i="25"/>
  <c r="E394" i="25"/>
  <c r="E395" i="25"/>
  <c r="E396" i="25"/>
  <c r="E397" i="25"/>
  <c r="E398" i="25"/>
  <c r="E399" i="25"/>
  <c r="E400" i="25"/>
  <c r="E401" i="25"/>
  <c r="E402" i="25"/>
  <c r="E403" i="25"/>
  <c r="E404" i="25"/>
  <c r="E405" i="25"/>
  <c r="E406" i="25"/>
  <c r="E407" i="25"/>
  <c r="E408" i="25"/>
  <c r="E409" i="25"/>
  <c r="E410" i="25"/>
  <c r="E411" i="25"/>
  <c r="E412" i="25"/>
  <c r="E413" i="25"/>
  <c r="E414" i="25"/>
  <c r="E415" i="25"/>
  <c r="E416" i="25"/>
  <c r="E417" i="25"/>
  <c r="E418" i="25"/>
  <c r="E419" i="25"/>
  <c r="E420" i="25"/>
  <c r="E421" i="25"/>
  <c r="E422" i="25"/>
  <c r="E423" i="25"/>
  <c r="E424" i="25"/>
  <c r="E425" i="25"/>
  <c r="E426" i="25"/>
  <c r="E427" i="25"/>
  <c r="E428" i="25"/>
  <c r="E429" i="25"/>
  <c r="E430" i="25"/>
  <c r="E431" i="25"/>
  <c r="E432" i="25"/>
  <c r="E433" i="25"/>
  <c r="E434" i="25"/>
  <c r="E435" i="25"/>
  <c r="E436" i="25"/>
  <c r="E437" i="25"/>
  <c r="E438" i="25"/>
  <c r="E439" i="25"/>
  <c r="E440" i="25"/>
  <c r="E441" i="25"/>
  <c r="E442" i="25"/>
  <c r="E443" i="25"/>
  <c r="E444" i="25"/>
  <c r="E445" i="25"/>
  <c r="E446" i="25"/>
  <c r="E447" i="25"/>
  <c r="E448" i="25"/>
  <c r="E449" i="25"/>
  <c r="E450" i="25"/>
  <c r="E451" i="25"/>
  <c r="E452" i="25"/>
  <c r="E453" i="25"/>
  <c r="E454" i="25"/>
  <c r="E455" i="25"/>
  <c r="E456" i="25"/>
  <c r="E457" i="25"/>
  <c r="E458" i="25"/>
  <c r="E459" i="25"/>
  <c r="E460" i="25"/>
  <c r="E461" i="25"/>
  <c r="E462" i="25"/>
  <c r="E463" i="25"/>
  <c r="E464" i="25"/>
  <c r="E465" i="25"/>
  <c r="E466" i="25"/>
  <c r="E467" i="25"/>
  <c r="E468" i="25"/>
  <c r="E469" i="25"/>
  <c r="E470" i="25"/>
  <c r="E471" i="25"/>
  <c r="E472" i="25"/>
  <c r="S72" i="19" l="1"/>
  <c r="Q9" i="19" s="1"/>
  <c r="J30" i="39" l="1"/>
  <c r="J111" i="39" l="1"/>
  <c r="J112" i="39" s="1"/>
  <c r="I80" i="25" l="1"/>
  <c r="M74" i="38" l="1"/>
  <c r="Q74" i="38"/>
  <c r="R74" i="38"/>
  <c r="S74" i="38"/>
  <c r="AD74" i="38"/>
  <c r="AE74" i="38"/>
  <c r="E75" i="38"/>
  <c r="F75" i="38"/>
  <c r="G75" i="38"/>
  <c r="H75" i="38"/>
  <c r="I75" i="38"/>
  <c r="J75" i="38"/>
  <c r="K75" i="38"/>
  <c r="L75" i="38"/>
  <c r="M75" i="38"/>
  <c r="Q75" i="38"/>
  <c r="R75" i="38"/>
  <c r="S75" i="38"/>
  <c r="T75" i="38"/>
  <c r="V75" i="38"/>
  <c r="W75" i="38"/>
  <c r="X75" i="38"/>
  <c r="Y75" i="38"/>
  <c r="Z75" i="38"/>
  <c r="AA75" i="38"/>
  <c r="AB75" i="38"/>
  <c r="AC75" i="38"/>
  <c r="AD75" i="38"/>
  <c r="AE75" i="38"/>
  <c r="AF75" i="38"/>
  <c r="D76" i="38"/>
  <c r="E76" i="38"/>
  <c r="F76" i="38"/>
  <c r="G76" i="38"/>
  <c r="H76" i="38"/>
  <c r="I76" i="38"/>
  <c r="J76" i="38"/>
  <c r="K76" i="38"/>
  <c r="L76" i="38"/>
  <c r="M76" i="38"/>
  <c r="P76" i="38"/>
  <c r="Q76" i="38"/>
  <c r="R76" i="38"/>
  <c r="S76" i="38"/>
  <c r="T76" i="38"/>
  <c r="U76" i="38"/>
  <c r="V76" i="38"/>
  <c r="W76" i="38"/>
  <c r="X76" i="38"/>
  <c r="Y76" i="38"/>
  <c r="Z76" i="38"/>
  <c r="AA76" i="38"/>
  <c r="AB76" i="38"/>
  <c r="AC76" i="38"/>
  <c r="AD76" i="38"/>
  <c r="AE76" i="38"/>
  <c r="AF76" i="38"/>
  <c r="D77" i="38"/>
  <c r="E77" i="38"/>
  <c r="F77" i="38"/>
  <c r="G77" i="38"/>
  <c r="H77" i="38"/>
  <c r="I77" i="38"/>
  <c r="J77" i="38"/>
  <c r="K77" i="38"/>
  <c r="L77" i="38"/>
  <c r="M77" i="38"/>
  <c r="P77" i="38"/>
  <c r="Q77" i="38"/>
  <c r="R77" i="38"/>
  <c r="S77" i="38"/>
  <c r="T77" i="38"/>
  <c r="U77" i="38"/>
  <c r="V77" i="38"/>
  <c r="W77" i="38"/>
  <c r="X77" i="38"/>
  <c r="Y77" i="38"/>
  <c r="Z77" i="38"/>
  <c r="AA77" i="38"/>
  <c r="AB77" i="38"/>
  <c r="AC77" i="38"/>
  <c r="AD77" i="38"/>
  <c r="AE77" i="38"/>
  <c r="AF77" i="38"/>
  <c r="D78" i="38"/>
  <c r="E78" i="38"/>
  <c r="F78" i="38"/>
  <c r="G78" i="38"/>
  <c r="H78" i="38"/>
  <c r="I78" i="38"/>
  <c r="J78" i="38"/>
  <c r="K78" i="38"/>
  <c r="L78" i="38"/>
  <c r="M78" i="38"/>
  <c r="P78" i="38"/>
  <c r="Q78" i="38"/>
  <c r="R78" i="38"/>
  <c r="S78" i="38"/>
  <c r="T78" i="38"/>
  <c r="U78" i="38"/>
  <c r="V78" i="38"/>
  <c r="W78" i="38"/>
  <c r="X78" i="38"/>
  <c r="Y78" i="38"/>
  <c r="Z78" i="38"/>
  <c r="AA78" i="38"/>
  <c r="AB78" i="38"/>
  <c r="AC78" i="38"/>
  <c r="AD78" i="38"/>
  <c r="AE78" i="38"/>
  <c r="AF78" i="38"/>
  <c r="M79" i="38"/>
  <c r="S79" i="38"/>
  <c r="AD79" i="38"/>
  <c r="AE79" i="38"/>
  <c r="D80" i="38"/>
  <c r="E80" i="38"/>
  <c r="F80" i="38"/>
  <c r="G80" i="38"/>
  <c r="H80" i="38"/>
  <c r="I80" i="38"/>
  <c r="J80" i="38"/>
  <c r="K80" i="38"/>
  <c r="L80" i="38"/>
  <c r="M80" i="38"/>
  <c r="P80" i="38"/>
  <c r="Q80" i="38"/>
  <c r="R80" i="38"/>
  <c r="S80" i="38"/>
  <c r="T80" i="38"/>
  <c r="V80" i="38"/>
  <c r="W80" i="38"/>
  <c r="X80" i="38"/>
  <c r="Y80" i="38"/>
  <c r="Z80" i="38"/>
  <c r="AA80" i="38"/>
  <c r="AB80" i="38"/>
  <c r="AC80" i="38"/>
  <c r="AD80" i="38"/>
  <c r="AE80" i="38"/>
  <c r="AF80" i="38"/>
  <c r="D81" i="38"/>
  <c r="E81" i="38"/>
  <c r="F81" i="38"/>
  <c r="G81" i="38"/>
  <c r="H81" i="38"/>
  <c r="I81" i="38"/>
  <c r="J81" i="38"/>
  <c r="K81" i="38"/>
  <c r="L81" i="38"/>
  <c r="M81" i="38"/>
  <c r="P81" i="38"/>
  <c r="Q81" i="38"/>
  <c r="R81" i="38"/>
  <c r="S81" i="38"/>
  <c r="T81" i="38"/>
  <c r="U81" i="38"/>
  <c r="V81" i="38"/>
  <c r="W81" i="38"/>
  <c r="X81" i="38"/>
  <c r="Y81" i="38"/>
  <c r="Z81" i="38"/>
  <c r="AA81" i="38"/>
  <c r="AB81" i="38"/>
  <c r="AC81" i="38"/>
  <c r="AD81" i="38"/>
  <c r="AE81" i="38"/>
  <c r="AF81" i="38"/>
  <c r="D82" i="38"/>
  <c r="E82" i="38"/>
  <c r="F82" i="38"/>
  <c r="G82" i="38"/>
  <c r="H82" i="38"/>
  <c r="I82" i="38"/>
  <c r="J82" i="38"/>
  <c r="K82" i="38"/>
  <c r="L82" i="38"/>
  <c r="M82" i="38"/>
  <c r="P82" i="38"/>
  <c r="Q82" i="38"/>
  <c r="R82" i="38"/>
  <c r="S82" i="38"/>
  <c r="T82" i="38"/>
  <c r="U82" i="38"/>
  <c r="V82" i="38"/>
  <c r="W82" i="38"/>
  <c r="X82" i="38"/>
  <c r="Y82" i="38"/>
  <c r="Z82" i="38"/>
  <c r="AA82" i="38"/>
  <c r="AB82" i="38"/>
  <c r="AC82" i="38"/>
  <c r="AD82" i="38"/>
  <c r="AE82" i="38"/>
  <c r="AF82" i="38"/>
  <c r="M83" i="38"/>
  <c r="P83" i="38"/>
  <c r="Q83" i="38"/>
  <c r="R83" i="38"/>
  <c r="S83" i="38"/>
  <c r="T83" i="38"/>
  <c r="AC83" i="38"/>
  <c r="AD83" i="38"/>
  <c r="AE83" i="38"/>
  <c r="D84" i="38"/>
  <c r="E84" i="38"/>
  <c r="F84" i="38"/>
  <c r="G84" i="38"/>
  <c r="H84" i="38"/>
  <c r="I84" i="38"/>
  <c r="J84" i="38"/>
  <c r="K84" i="38"/>
  <c r="L84" i="38"/>
  <c r="M84" i="38"/>
  <c r="P84" i="38"/>
  <c r="Q84" i="38"/>
  <c r="R84" i="38"/>
  <c r="S84" i="38"/>
  <c r="T84" i="38"/>
  <c r="U84" i="38"/>
  <c r="V84" i="38"/>
  <c r="W84" i="38"/>
  <c r="X84" i="38"/>
  <c r="Y84" i="38"/>
  <c r="Z84" i="38"/>
  <c r="AA84" i="38"/>
  <c r="AB84" i="38"/>
  <c r="AC84" i="38"/>
  <c r="AD84" i="38"/>
  <c r="AE84" i="38"/>
  <c r="AF84" i="38"/>
  <c r="D85" i="38"/>
  <c r="E85" i="38"/>
  <c r="F85" i="38"/>
  <c r="G85" i="38"/>
  <c r="H85" i="38"/>
  <c r="I85" i="38"/>
  <c r="J85" i="38"/>
  <c r="K85" i="38"/>
  <c r="L85" i="38"/>
  <c r="M85" i="38"/>
  <c r="P85" i="38"/>
  <c r="Q85" i="38"/>
  <c r="R85" i="38"/>
  <c r="S85" i="38"/>
  <c r="T85" i="38"/>
  <c r="U85" i="38"/>
  <c r="V85" i="38"/>
  <c r="W85" i="38"/>
  <c r="X85" i="38"/>
  <c r="Y85" i="38"/>
  <c r="Z85" i="38"/>
  <c r="AA85" i="38"/>
  <c r="AB85" i="38"/>
  <c r="AC85" i="38"/>
  <c r="AD85" i="38"/>
  <c r="AE85" i="38"/>
  <c r="AF85" i="38"/>
  <c r="D86" i="38"/>
  <c r="E86" i="38"/>
  <c r="F86" i="38"/>
  <c r="G86" i="38"/>
  <c r="H86" i="38"/>
  <c r="I86" i="38"/>
  <c r="J86" i="38"/>
  <c r="K86" i="38"/>
  <c r="L86" i="38"/>
  <c r="M86" i="38"/>
  <c r="P86" i="38"/>
  <c r="Q86" i="38"/>
  <c r="R86" i="38"/>
  <c r="S86" i="38"/>
  <c r="T86" i="38"/>
  <c r="U86" i="38"/>
  <c r="V86" i="38"/>
  <c r="W86" i="38"/>
  <c r="X86" i="38"/>
  <c r="Y86" i="38"/>
  <c r="Z86" i="38"/>
  <c r="AA86" i="38"/>
  <c r="AB86" i="38"/>
  <c r="AC86" i="38"/>
  <c r="AD86" i="38"/>
  <c r="AE86" i="38"/>
  <c r="AF86" i="38"/>
  <c r="D87" i="38"/>
  <c r="E87" i="38"/>
  <c r="F87" i="38"/>
  <c r="G87" i="38"/>
  <c r="H87" i="38"/>
  <c r="I87" i="38"/>
  <c r="J87" i="38"/>
  <c r="K87" i="38"/>
  <c r="L87" i="38"/>
  <c r="M87" i="38"/>
  <c r="P87" i="38"/>
  <c r="Q87" i="38"/>
  <c r="R87" i="38"/>
  <c r="S87" i="38"/>
  <c r="T87" i="38"/>
  <c r="U87" i="38"/>
  <c r="V87" i="38"/>
  <c r="W87" i="38"/>
  <c r="X87" i="38"/>
  <c r="Y87" i="38"/>
  <c r="Z87" i="38"/>
  <c r="AA87" i="38"/>
  <c r="AB87" i="38"/>
  <c r="AC87" i="38"/>
  <c r="AD87" i="38"/>
  <c r="AE87" i="38"/>
  <c r="AF87" i="38"/>
  <c r="D88" i="38"/>
  <c r="E88" i="38"/>
  <c r="F88" i="38"/>
  <c r="G88" i="38"/>
  <c r="H88" i="38"/>
  <c r="I88" i="38"/>
  <c r="J88" i="38"/>
  <c r="K88" i="38"/>
  <c r="L88" i="38"/>
  <c r="M88" i="38"/>
  <c r="P88" i="38"/>
  <c r="Q88" i="38"/>
  <c r="R88" i="38"/>
  <c r="S88" i="38"/>
  <c r="T88" i="38"/>
  <c r="U88" i="38"/>
  <c r="V88" i="38"/>
  <c r="W88" i="38"/>
  <c r="X88" i="38"/>
  <c r="Y88" i="38"/>
  <c r="Z88" i="38"/>
  <c r="AA88" i="38"/>
  <c r="AB88" i="38"/>
  <c r="AC88" i="38"/>
  <c r="AD88" i="38"/>
  <c r="AE88" i="38"/>
  <c r="AF88" i="38"/>
  <c r="D89" i="38"/>
  <c r="E89" i="38"/>
  <c r="F89" i="38"/>
  <c r="G89" i="38"/>
  <c r="H89" i="38"/>
  <c r="I89" i="38"/>
  <c r="J89" i="38"/>
  <c r="K89" i="38"/>
  <c r="L89" i="38"/>
  <c r="M89" i="38"/>
  <c r="P89" i="38"/>
  <c r="Q89" i="38"/>
  <c r="R89" i="38"/>
  <c r="S89" i="38"/>
  <c r="T89" i="38"/>
  <c r="U89" i="38"/>
  <c r="V89" i="38"/>
  <c r="W89" i="38"/>
  <c r="X89" i="38"/>
  <c r="Y89" i="38"/>
  <c r="Z89" i="38"/>
  <c r="AA89" i="38"/>
  <c r="AB89" i="38"/>
  <c r="AC89" i="38"/>
  <c r="AD89" i="38"/>
  <c r="AE89" i="38"/>
  <c r="AF89" i="38"/>
  <c r="D90" i="38"/>
  <c r="E90" i="38"/>
  <c r="F90" i="38"/>
  <c r="G90" i="38"/>
  <c r="H90" i="38"/>
  <c r="I90" i="38"/>
  <c r="J90" i="38"/>
  <c r="K90" i="38"/>
  <c r="L90" i="38"/>
  <c r="M90" i="38"/>
  <c r="P90" i="38"/>
  <c r="Q90" i="38"/>
  <c r="R90" i="38"/>
  <c r="S90" i="38"/>
  <c r="T90" i="38"/>
  <c r="U90" i="38"/>
  <c r="V90" i="38"/>
  <c r="W90" i="38"/>
  <c r="X90" i="38"/>
  <c r="Y90" i="38"/>
  <c r="Z90" i="38"/>
  <c r="AA90" i="38"/>
  <c r="AB90" i="38"/>
  <c r="AC90" i="38"/>
  <c r="AD90" i="38"/>
  <c r="AE90" i="38"/>
  <c r="AF90" i="38"/>
  <c r="D91" i="38"/>
  <c r="E91" i="38"/>
  <c r="F91" i="38"/>
  <c r="G91" i="38"/>
  <c r="H91" i="38"/>
  <c r="I91" i="38"/>
  <c r="J91" i="38"/>
  <c r="K91" i="38"/>
  <c r="L91" i="38"/>
  <c r="M91" i="38"/>
  <c r="P91" i="38"/>
  <c r="Q91" i="38"/>
  <c r="R91" i="38"/>
  <c r="S91" i="38"/>
  <c r="T91" i="38"/>
  <c r="U91" i="38"/>
  <c r="V91" i="38"/>
  <c r="W91" i="38"/>
  <c r="X91" i="38"/>
  <c r="Y91" i="38"/>
  <c r="Z91" i="38"/>
  <c r="AA91" i="38"/>
  <c r="AB91" i="38"/>
  <c r="AC91" i="38"/>
  <c r="AD91" i="38"/>
  <c r="AE91" i="38"/>
  <c r="AF91" i="38"/>
  <c r="D92" i="38"/>
  <c r="E92" i="38"/>
  <c r="F92" i="38"/>
  <c r="G92" i="38"/>
  <c r="H92" i="38"/>
  <c r="I92" i="38"/>
  <c r="J92" i="38"/>
  <c r="K92" i="38"/>
  <c r="L92" i="38"/>
  <c r="M92" i="38"/>
  <c r="P92" i="38"/>
  <c r="Q92" i="38"/>
  <c r="R92" i="38"/>
  <c r="S92" i="38"/>
  <c r="T92" i="38"/>
  <c r="U92" i="38"/>
  <c r="V92" i="38"/>
  <c r="W92" i="38"/>
  <c r="X92" i="38"/>
  <c r="Y92" i="38"/>
  <c r="Z92" i="38"/>
  <c r="AA92" i="38"/>
  <c r="AB92" i="38"/>
  <c r="AC92" i="38"/>
  <c r="AD92" i="38"/>
  <c r="AE92" i="38"/>
  <c r="AF92" i="38"/>
  <c r="D93" i="38"/>
  <c r="E93" i="38"/>
  <c r="F93" i="38"/>
  <c r="G93" i="38"/>
  <c r="H93" i="38"/>
  <c r="I93" i="38"/>
  <c r="J93" i="38"/>
  <c r="K93" i="38"/>
  <c r="L93" i="38"/>
  <c r="M93" i="38"/>
  <c r="P93" i="38"/>
  <c r="Q93" i="38"/>
  <c r="R93" i="38"/>
  <c r="S93" i="38"/>
  <c r="T93" i="38"/>
  <c r="U93" i="38"/>
  <c r="V93" i="38"/>
  <c r="W93" i="38"/>
  <c r="X93" i="38"/>
  <c r="Y93" i="38"/>
  <c r="Z93" i="38"/>
  <c r="AA93" i="38"/>
  <c r="AB93" i="38"/>
  <c r="AC93" i="38"/>
  <c r="AD93" i="38"/>
  <c r="AE93" i="38"/>
  <c r="AF93" i="38"/>
  <c r="D94" i="38"/>
  <c r="E94" i="38"/>
  <c r="F94" i="38"/>
  <c r="G94" i="38"/>
  <c r="H94" i="38"/>
  <c r="I94" i="38"/>
  <c r="J94" i="38"/>
  <c r="K94" i="38"/>
  <c r="L94" i="38"/>
  <c r="M94" i="38"/>
  <c r="P94" i="38"/>
  <c r="Q94" i="38"/>
  <c r="R94" i="38"/>
  <c r="S94" i="38"/>
  <c r="T94" i="38"/>
  <c r="U94" i="38"/>
  <c r="V94" i="38"/>
  <c r="W94" i="38"/>
  <c r="X94" i="38"/>
  <c r="Y94" i="38"/>
  <c r="Z94" i="38"/>
  <c r="AA94" i="38"/>
  <c r="AB94" i="38"/>
  <c r="AC94" i="38"/>
  <c r="AD94" i="38"/>
  <c r="AE94" i="38"/>
  <c r="AF94" i="38"/>
  <c r="D95" i="38"/>
  <c r="E95" i="38"/>
  <c r="F95" i="38"/>
  <c r="G95" i="38"/>
  <c r="H95" i="38"/>
  <c r="I95" i="38"/>
  <c r="J95" i="38"/>
  <c r="K95" i="38"/>
  <c r="L95" i="38"/>
  <c r="M95" i="38"/>
  <c r="P95" i="38"/>
  <c r="Q95" i="38"/>
  <c r="R95" i="38"/>
  <c r="S95" i="38"/>
  <c r="T95" i="38"/>
  <c r="U95" i="38"/>
  <c r="V95" i="38"/>
  <c r="W95" i="38"/>
  <c r="X95" i="38"/>
  <c r="Y95" i="38"/>
  <c r="Z95" i="38"/>
  <c r="AA95" i="38"/>
  <c r="AB95" i="38"/>
  <c r="AC95" i="38"/>
  <c r="AD95" i="38"/>
  <c r="AE95" i="38"/>
  <c r="AF95" i="38"/>
  <c r="D96" i="38"/>
  <c r="E96" i="38"/>
  <c r="F96" i="38"/>
  <c r="G96" i="38"/>
  <c r="H96" i="38"/>
  <c r="I96" i="38"/>
  <c r="J96" i="38"/>
  <c r="K96" i="38"/>
  <c r="L96" i="38"/>
  <c r="M96" i="38"/>
  <c r="P96" i="38"/>
  <c r="Q96" i="38"/>
  <c r="R96" i="38"/>
  <c r="S96" i="38"/>
  <c r="T96" i="38"/>
  <c r="U96" i="38"/>
  <c r="V96" i="38"/>
  <c r="W96" i="38"/>
  <c r="X96" i="38"/>
  <c r="Y96" i="38"/>
  <c r="Z96" i="38"/>
  <c r="AA96" i="38"/>
  <c r="AB96" i="38"/>
  <c r="AC96" i="38"/>
  <c r="AD96" i="38"/>
  <c r="AE96" i="38"/>
  <c r="AF96" i="38"/>
  <c r="D97" i="38"/>
  <c r="E97" i="38"/>
  <c r="F97" i="38"/>
  <c r="G97" i="38"/>
  <c r="H97" i="38"/>
  <c r="I97" i="38"/>
  <c r="J97" i="38"/>
  <c r="K97" i="38"/>
  <c r="L97" i="38"/>
  <c r="M97" i="38"/>
  <c r="P97" i="38"/>
  <c r="Q97" i="38"/>
  <c r="R97" i="38"/>
  <c r="S97" i="38"/>
  <c r="T97" i="38"/>
  <c r="U97" i="38"/>
  <c r="V97" i="38"/>
  <c r="W97" i="38"/>
  <c r="X97" i="38"/>
  <c r="Y97" i="38"/>
  <c r="Z97" i="38"/>
  <c r="AA97" i="38"/>
  <c r="AB97" i="38"/>
  <c r="AC97" i="38"/>
  <c r="AD97" i="38"/>
  <c r="AE97" i="38"/>
  <c r="AF97" i="38"/>
  <c r="D98" i="38"/>
  <c r="E98" i="38"/>
  <c r="F98" i="38"/>
  <c r="G98" i="38"/>
  <c r="H98" i="38"/>
  <c r="I98" i="38"/>
  <c r="J98" i="38"/>
  <c r="K98" i="38"/>
  <c r="L98" i="38"/>
  <c r="M98" i="38"/>
  <c r="P98" i="38"/>
  <c r="Q98" i="38"/>
  <c r="R98" i="38"/>
  <c r="S98" i="38"/>
  <c r="T98" i="38"/>
  <c r="U98" i="38"/>
  <c r="V98" i="38"/>
  <c r="W98" i="38"/>
  <c r="X98" i="38"/>
  <c r="Y98" i="38"/>
  <c r="Z98" i="38"/>
  <c r="AA98" i="38"/>
  <c r="AB98" i="38"/>
  <c r="AC98" i="38"/>
  <c r="AD98" i="38"/>
  <c r="AE98" i="38"/>
  <c r="AF98" i="38"/>
  <c r="D99" i="38"/>
  <c r="E99" i="38"/>
  <c r="F99" i="38"/>
  <c r="G99" i="38"/>
  <c r="H99" i="38"/>
  <c r="I99" i="38"/>
  <c r="J99" i="38"/>
  <c r="K99" i="38"/>
  <c r="L99" i="38"/>
  <c r="M99" i="38"/>
  <c r="P99" i="38"/>
  <c r="Q99" i="38"/>
  <c r="R99" i="38"/>
  <c r="S99" i="38"/>
  <c r="T99" i="38"/>
  <c r="U99" i="38"/>
  <c r="V99" i="38"/>
  <c r="W99" i="38"/>
  <c r="X99" i="38"/>
  <c r="Y99" i="38"/>
  <c r="Z99" i="38"/>
  <c r="AA99" i="38"/>
  <c r="AB99" i="38"/>
  <c r="AC99" i="38"/>
  <c r="AD99" i="38"/>
  <c r="AE99" i="38"/>
  <c r="AF99" i="38"/>
  <c r="D100" i="38"/>
  <c r="E100" i="38"/>
  <c r="F100" i="38"/>
  <c r="G100" i="38"/>
  <c r="H100" i="38"/>
  <c r="I100" i="38"/>
  <c r="J100" i="38"/>
  <c r="K100" i="38"/>
  <c r="L100" i="38"/>
  <c r="M100" i="38"/>
  <c r="P100" i="38"/>
  <c r="Q100" i="38"/>
  <c r="R100" i="38"/>
  <c r="S100" i="38"/>
  <c r="T100" i="38"/>
  <c r="U100" i="38"/>
  <c r="V100" i="38"/>
  <c r="W100" i="38"/>
  <c r="X100" i="38"/>
  <c r="Y100" i="38"/>
  <c r="Z100" i="38"/>
  <c r="AA100" i="38"/>
  <c r="AB100" i="38"/>
  <c r="AC100" i="38"/>
  <c r="AD100" i="38"/>
  <c r="AE100" i="38"/>
  <c r="AF100" i="38"/>
  <c r="D101" i="38"/>
  <c r="E101" i="38"/>
  <c r="F101" i="38"/>
  <c r="G101" i="38"/>
  <c r="H101" i="38"/>
  <c r="I101" i="38"/>
  <c r="J101" i="38"/>
  <c r="K101" i="38"/>
  <c r="L101" i="38"/>
  <c r="M101" i="38"/>
  <c r="P101" i="38"/>
  <c r="Q101" i="38"/>
  <c r="R101" i="38"/>
  <c r="S101" i="38"/>
  <c r="T101" i="38"/>
  <c r="U101" i="38"/>
  <c r="V101" i="38"/>
  <c r="W101" i="38"/>
  <c r="X101" i="38"/>
  <c r="Y101" i="38"/>
  <c r="Z101" i="38"/>
  <c r="AA101" i="38"/>
  <c r="AB101" i="38"/>
  <c r="AC101" i="38"/>
  <c r="AD101" i="38"/>
  <c r="AE101" i="38"/>
  <c r="AF101" i="38"/>
  <c r="D102" i="38"/>
  <c r="E102" i="38"/>
  <c r="F102" i="38"/>
  <c r="G102" i="38"/>
  <c r="H102" i="38"/>
  <c r="I102" i="38"/>
  <c r="J102" i="38"/>
  <c r="K102" i="38"/>
  <c r="L102" i="38"/>
  <c r="M102" i="38"/>
  <c r="P102" i="38"/>
  <c r="Q102" i="38"/>
  <c r="R102" i="38"/>
  <c r="S102" i="38"/>
  <c r="T102" i="38"/>
  <c r="U102" i="38"/>
  <c r="V102" i="38"/>
  <c r="W102" i="38"/>
  <c r="X102" i="38"/>
  <c r="Y102" i="38"/>
  <c r="Z102" i="38"/>
  <c r="AA102" i="38"/>
  <c r="AB102" i="38"/>
  <c r="AC102" i="38"/>
  <c r="AD102" i="38"/>
  <c r="AE102" i="38"/>
  <c r="AF102" i="38"/>
  <c r="D103" i="38"/>
  <c r="E103" i="38"/>
  <c r="F103" i="38"/>
  <c r="G103" i="38"/>
  <c r="H103" i="38"/>
  <c r="I103" i="38"/>
  <c r="J103" i="38"/>
  <c r="K103" i="38"/>
  <c r="L103" i="38"/>
  <c r="M103" i="38"/>
  <c r="P103" i="38"/>
  <c r="Q103" i="38"/>
  <c r="R103" i="38"/>
  <c r="S103" i="38"/>
  <c r="T103" i="38"/>
  <c r="U103" i="38"/>
  <c r="V103" i="38"/>
  <c r="W103" i="38"/>
  <c r="X103" i="38"/>
  <c r="Y103" i="38"/>
  <c r="Z103" i="38"/>
  <c r="AA103" i="38"/>
  <c r="AB103" i="38"/>
  <c r="AC103" i="38"/>
  <c r="AD103" i="38"/>
  <c r="AE103" i="38"/>
  <c r="AF103" i="38"/>
  <c r="D104" i="38"/>
  <c r="E104" i="38"/>
  <c r="F104" i="38"/>
  <c r="G104" i="38"/>
  <c r="H104" i="38"/>
  <c r="I104" i="38"/>
  <c r="J104" i="38"/>
  <c r="K104" i="38"/>
  <c r="L104" i="38"/>
  <c r="M104" i="38"/>
  <c r="P104" i="38"/>
  <c r="Q104" i="38"/>
  <c r="R104" i="38"/>
  <c r="S104" i="38"/>
  <c r="T104" i="38"/>
  <c r="U104" i="38"/>
  <c r="V104" i="38"/>
  <c r="W104" i="38"/>
  <c r="X104" i="38"/>
  <c r="Y104" i="38"/>
  <c r="Z104" i="38"/>
  <c r="AA104" i="38"/>
  <c r="AB104" i="38"/>
  <c r="AC104" i="38"/>
  <c r="AD104" i="38"/>
  <c r="AE104" i="38"/>
  <c r="AF104" i="38"/>
  <c r="D105" i="38"/>
  <c r="E105" i="38"/>
  <c r="F105" i="38"/>
  <c r="G105" i="38"/>
  <c r="H105" i="38"/>
  <c r="I105" i="38"/>
  <c r="J105" i="38"/>
  <c r="K105" i="38"/>
  <c r="L105" i="38"/>
  <c r="M105" i="38"/>
  <c r="P105" i="38"/>
  <c r="Q105" i="38"/>
  <c r="R105" i="38"/>
  <c r="S105" i="38"/>
  <c r="T105" i="38"/>
  <c r="U105" i="38"/>
  <c r="V105" i="38"/>
  <c r="W105" i="38"/>
  <c r="X105" i="38"/>
  <c r="Y105" i="38"/>
  <c r="Z105" i="38"/>
  <c r="AA105" i="38"/>
  <c r="AB105" i="38"/>
  <c r="AC105" i="38"/>
  <c r="AD105" i="38"/>
  <c r="AE105" i="38"/>
  <c r="AF105" i="38"/>
  <c r="D106" i="38"/>
  <c r="E106" i="38"/>
  <c r="F106" i="38"/>
  <c r="G106" i="38"/>
  <c r="H106" i="38"/>
  <c r="I106" i="38"/>
  <c r="J106" i="38"/>
  <c r="K106" i="38"/>
  <c r="L106" i="38"/>
  <c r="M106" i="38"/>
  <c r="P106" i="38"/>
  <c r="Q106" i="38"/>
  <c r="R106" i="38"/>
  <c r="S106" i="38"/>
  <c r="T106" i="38"/>
  <c r="U106" i="38"/>
  <c r="V106" i="38"/>
  <c r="W106" i="38"/>
  <c r="X106" i="38"/>
  <c r="Y106" i="38"/>
  <c r="Z106" i="38"/>
  <c r="AA106" i="38"/>
  <c r="AB106" i="38"/>
  <c r="AC106" i="38"/>
  <c r="AD106" i="38"/>
  <c r="AE106" i="38"/>
  <c r="AF106" i="38"/>
  <c r="D107" i="38"/>
  <c r="E107" i="38"/>
  <c r="F107" i="38"/>
  <c r="G107" i="38"/>
  <c r="H107" i="38"/>
  <c r="I107" i="38"/>
  <c r="J107" i="38"/>
  <c r="K107" i="38"/>
  <c r="L107" i="38"/>
  <c r="M107" i="38"/>
  <c r="P107" i="38"/>
  <c r="Q107" i="38"/>
  <c r="R107" i="38"/>
  <c r="S107" i="38"/>
  <c r="T107" i="38"/>
  <c r="U107" i="38"/>
  <c r="V107" i="38"/>
  <c r="W107" i="38"/>
  <c r="X107" i="38"/>
  <c r="Y107" i="38"/>
  <c r="Z107" i="38"/>
  <c r="AA107" i="38"/>
  <c r="AB107" i="38"/>
  <c r="AC107" i="38"/>
  <c r="AD107" i="38"/>
  <c r="AE107" i="38"/>
  <c r="AF107" i="38"/>
  <c r="D108" i="38"/>
  <c r="E108" i="38"/>
  <c r="F108" i="38"/>
  <c r="G108" i="38"/>
  <c r="H108" i="38"/>
  <c r="I108" i="38"/>
  <c r="J108" i="38"/>
  <c r="K108" i="38"/>
  <c r="L108" i="38"/>
  <c r="M108" i="38"/>
  <c r="P108" i="38"/>
  <c r="Q108" i="38"/>
  <c r="R108" i="38"/>
  <c r="S108" i="38"/>
  <c r="T108" i="38"/>
  <c r="U108" i="38"/>
  <c r="V108" i="38"/>
  <c r="W108" i="38"/>
  <c r="X108" i="38"/>
  <c r="Y108" i="38"/>
  <c r="Z108" i="38"/>
  <c r="AA108" i="38"/>
  <c r="AB108" i="38"/>
  <c r="AC108" i="38"/>
  <c r="AD108" i="38"/>
  <c r="AE108" i="38"/>
  <c r="AF108" i="38"/>
  <c r="D109" i="38"/>
  <c r="E109" i="38"/>
  <c r="F109" i="38"/>
  <c r="G109" i="38"/>
  <c r="H109" i="38"/>
  <c r="I109" i="38"/>
  <c r="J109" i="38"/>
  <c r="K109" i="38"/>
  <c r="L109" i="38"/>
  <c r="M109" i="38"/>
  <c r="P109" i="38"/>
  <c r="Q109" i="38"/>
  <c r="R109" i="38"/>
  <c r="S109" i="38"/>
  <c r="T109" i="38"/>
  <c r="U109" i="38"/>
  <c r="V109" i="38"/>
  <c r="W109" i="38"/>
  <c r="X109" i="38"/>
  <c r="Y109" i="38"/>
  <c r="Z109" i="38"/>
  <c r="AA109" i="38"/>
  <c r="AB109" i="38"/>
  <c r="AC109" i="38"/>
  <c r="AD109" i="38"/>
  <c r="AE109" i="38"/>
  <c r="AF109" i="38"/>
  <c r="D110" i="38"/>
  <c r="E110" i="38"/>
  <c r="F110" i="38"/>
  <c r="G110" i="38"/>
  <c r="H110" i="38"/>
  <c r="I110" i="38"/>
  <c r="J110" i="38"/>
  <c r="K110" i="38"/>
  <c r="L110" i="38"/>
  <c r="M110" i="38"/>
  <c r="P110" i="38"/>
  <c r="Q110" i="38"/>
  <c r="R110" i="38"/>
  <c r="S110" i="38"/>
  <c r="T110" i="38"/>
  <c r="U110" i="38"/>
  <c r="V110" i="38"/>
  <c r="W110" i="38"/>
  <c r="X110" i="38"/>
  <c r="Y110" i="38"/>
  <c r="Z110" i="38"/>
  <c r="AA110" i="38"/>
  <c r="AB110" i="38"/>
  <c r="AC110" i="38"/>
  <c r="AD110" i="38"/>
  <c r="AE110" i="38"/>
  <c r="AF110" i="38"/>
  <c r="D111" i="38"/>
  <c r="E111" i="38"/>
  <c r="F111" i="38"/>
  <c r="G111" i="38"/>
  <c r="H111" i="38"/>
  <c r="I111" i="38"/>
  <c r="J111" i="38"/>
  <c r="K111" i="38"/>
  <c r="L111" i="38"/>
  <c r="M111" i="38"/>
  <c r="P111" i="38"/>
  <c r="Q111" i="38"/>
  <c r="R111" i="38"/>
  <c r="S111" i="38"/>
  <c r="T111" i="38"/>
  <c r="U111" i="38"/>
  <c r="V111" i="38"/>
  <c r="W111" i="38"/>
  <c r="X111" i="38"/>
  <c r="Y111" i="38"/>
  <c r="Z111" i="38"/>
  <c r="AA111" i="38"/>
  <c r="AB111" i="38"/>
  <c r="AC111" i="38"/>
  <c r="AD111" i="38"/>
  <c r="AE111" i="38"/>
  <c r="AF111" i="38"/>
  <c r="D112" i="38"/>
  <c r="E112" i="38"/>
  <c r="F112" i="38"/>
  <c r="G112" i="38"/>
  <c r="H112" i="38"/>
  <c r="I112" i="38"/>
  <c r="J112" i="38"/>
  <c r="K112" i="38"/>
  <c r="L112" i="38"/>
  <c r="M112" i="38"/>
  <c r="P112" i="38"/>
  <c r="Q112" i="38"/>
  <c r="R112" i="38"/>
  <c r="S112" i="38"/>
  <c r="T112" i="38"/>
  <c r="U112" i="38"/>
  <c r="V112" i="38"/>
  <c r="W112" i="38"/>
  <c r="X112" i="38"/>
  <c r="Y112" i="38"/>
  <c r="Z112" i="38"/>
  <c r="AA112" i="38"/>
  <c r="AB112" i="38"/>
  <c r="AC112" i="38"/>
  <c r="AD112" i="38"/>
  <c r="AE112" i="38"/>
  <c r="AF112" i="38"/>
  <c r="D113" i="38"/>
  <c r="E113" i="38"/>
  <c r="F113" i="38"/>
  <c r="G113" i="38"/>
  <c r="H113" i="38"/>
  <c r="I113" i="38"/>
  <c r="J113" i="38"/>
  <c r="K113" i="38"/>
  <c r="L113" i="38"/>
  <c r="M113" i="38"/>
  <c r="P113" i="38"/>
  <c r="Q113" i="38"/>
  <c r="R113" i="38"/>
  <c r="S113" i="38"/>
  <c r="T113" i="38"/>
  <c r="U113" i="38"/>
  <c r="V113" i="38"/>
  <c r="W113" i="38"/>
  <c r="X113" i="38"/>
  <c r="Y113" i="38"/>
  <c r="Z113" i="38"/>
  <c r="AA113" i="38"/>
  <c r="AB113" i="38"/>
  <c r="AC113" i="38"/>
  <c r="AD113" i="38"/>
  <c r="AE113" i="38"/>
  <c r="AF113" i="38"/>
  <c r="D114" i="38"/>
  <c r="E114" i="38"/>
  <c r="F114" i="38"/>
  <c r="G114" i="38"/>
  <c r="H114" i="38"/>
  <c r="I114" i="38"/>
  <c r="J114" i="38"/>
  <c r="K114" i="38"/>
  <c r="L114" i="38"/>
  <c r="M114" i="38"/>
  <c r="P114" i="38"/>
  <c r="Q114" i="38"/>
  <c r="R114" i="38"/>
  <c r="S114" i="38"/>
  <c r="T114" i="38"/>
  <c r="U114" i="38"/>
  <c r="V114" i="38"/>
  <c r="W114" i="38"/>
  <c r="X114" i="38"/>
  <c r="Y114" i="38"/>
  <c r="Z114" i="38"/>
  <c r="AA114" i="38"/>
  <c r="AB114" i="38"/>
  <c r="AC114" i="38"/>
  <c r="AD114" i="38"/>
  <c r="AE114" i="38"/>
  <c r="AF114" i="38"/>
  <c r="D115" i="38"/>
  <c r="E115" i="38"/>
  <c r="F115" i="38"/>
  <c r="G115" i="38"/>
  <c r="H115" i="38"/>
  <c r="I115" i="38"/>
  <c r="J115" i="38"/>
  <c r="K115" i="38"/>
  <c r="L115" i="38"/>
  <c r="M115" i="38"/>
  <c r="P115" i="38"/>
  <c r="Q115" i="38"/>
  <c r="R115" i="38"/>
  <c r="S115" i="38"/>
  <c r="T115" i="38"/>
  <c r="U115" i="38"/>
  <c r="V115" i="38"/>
  <c r="W115" i="38"/>
  <c r="X115" i="38"/>
  <c r="Y115" i="38"/>
  <c r="Z115" i="38"/>
  <c r="AA115" i="38"/>
  <c r="AB115" i="38"/>
  <c r="AC115" i="38"/>
  <c r="AD115" i="38"/>
  <c r="AE115" i="38"/>
  <c r="AF115" i="38"/>
  <c r="D116" i="38"/>
  <c r="E116" i="38"/>
  <c r="F116" i="38"/>
  <c r="G116" i="38"/>
  <c r="H116" i="38"/>
  <c r="I116" i="38"/>
  <c r="J116" i="38"/>
  <c r="K116" i="38"/>
  <c r="L116" i="38"/>
  <c r="M116" i="38"/>
  <c r="P116" i="38"/>
  <c r="Q116" i="38"/>
  <c r="R116" i="38"/>
  <c r="S116" i="38"/>
  <c r="T116" i="38"/>
  <c r="U116" i="38"/>
  <c r="V116" i="38"/>
  <c r="W116" i="38"/>
  <c r="X116" i="38"/>
  <c r="Y116" i="38"/>
  <c r="Z116" i="38"/>
  <c r="AA116" i="38"/>
  <c r="AB116" i="38"/>
  <c r="AC116" i="38"/>
  <c r="AD116" i="38"/>
  <c r="AE116" i="38"/>
  <c r="AF116" i="38"/>
  <c r="D117" i="38"/>
  <c r="E117" i="38"/>
  <c r="F117" i="38"/>
  <c r="G117" i="38"/>
  <c r="H117" i="38"/>
  <c r="I117" i="38"/>
  <c r="J117" i="38"/>
  <c r="K117" i="38"/>
  <c r="L117" i="38"/>
  <c r="M117" i="38"/>
  <c r="P117" i="38"/>
  <c r="Q117" i="38"/>
  <c r="R117" i="38"/>
  <c r="S117" i="38"/>
  <c r="T117" i="38"/>
  <c r="U117" i="38"/>
  <c r="V117" i="38"/>
  <c r="W117" i="38"/>
  <c r="X117" i="38"/>
  <c r="Y117" i="38"/>
  <c r="Z117" i="38"/>
  <c r="AA117" i="38"/>
  <c r="AB117" i="38"/>
  <c r="AC117" i="38"/>
  <c r="AD117" i="38"/>
  <c r="AE117" i="38"/>
  <c r="AF117" i="38"/>
  <c r="D118" i="38"/>
  <c r="E118" i="38"/>
  <c r="F118" i="38"/>
  <c r="G118" i="38"/>
  <c r="H118" i="38"/>
  <c r="I118" i="38"/>
  <c r="J118" i="38"/>
  <c r="K118" i="38"/>
  <c r="L118" i="38"/>
  <c r="M118" i="38"/>
  <c r="P118" i="38"/>
  <c r="Q118" i="38"/>
  <c r="R118" i="38"/>
  <c r="S118" i="38"/>
  <c r="T118" i="38"/>
  <c r="U118" i="38"/>
  <c r="V118" i="38"/>
  <c r="W118" i="38"/>
  <c r="X118" i="38"/>
  <c r="Y118" i="38"/>
  <c r="Z118" i="38"/>
  <c r="AA118" i="38"/>
  <c r="AB118" i="38"/>
  <c r="AC118" i="38"/>
  <c r="AD118" i="38"/>
  <c r="AE118" i="38"/>
  <c r="AF118" i="38"/>
  <c r="D119" i="38"/>
  <c r="E119" i="38"/>
  <c r="F119" i="38"/>
  <c r="G119" i="38"/>
  <c r="H119" i="38"/>
  <c r="I119" i="38"/>
  <c r="J119" i="38"/>
  <c r="K119" i="38"/>
  <c r="L119" i="38"/>
  <c r="M119" i="38"/>
  <c r="P119" i="38"/>
  <c r="Q119" i="38"/>
  <c r="R119" i="38"/>
  <c r="S119" i="38"/>
  <c r="T119" i="38"/>
  <c r="U119" i="38"/>
  <c r="V119" i="38"/>
  <c r="W119" i="38"/>
  <c r="X119" i="38"/>
  <c r="Y119" i="38"/>
  <c r="Z119" i="38"/>
  <c r="AA119" i="38"/>
  <c r="AB119" i="38"/>
  <c r="AC119" i="38"/>
  <c r="AD119" i="38"/>
  <c r="AE119" i="38"/>
  <c r="AF119" i="38"/>
  <c r="D120" i="38"/>
  <c r="E120" i="38"/>
  <c r="F120" i="38"/>
  <c r="G120" i="38"/>
  <c r="H120" i="38"/>
  <c r="I120" i="38"/>
  <c r="J120" i="38"/>
  <c r="K120" i="38"/>
  <c r="L120" i="38"/>
  <c r="M120" i="38"/>
  <c r="P120" i="38"/>
  <c r="Q120" i="38"/>
  <c r="R120" i="38"/>
  <c r="S120" i="38"/>
  <c r="T120" i="38"/>
  <c r="U120" i="38"/>
  <c r="V120" i="38"/>
  <c r="W120" i="38"/>
  <c r="X120" i="38"/>
  <c r="Y120" i="38"/>
  <c r="Z120" i="38"/>
  <c r="AA120" i="38"/>
  <c r="AB120" i="38"/>
  <c r="AC120" i="38"/>
  <c r="AD120" i="38"/>
  <c r="AE120" i="38"/>
  <c r="AF120" i="38"/>
  <c r="D121" i="38"/>
  <c r="E121" i="38"/>
  <c r="F121" i="38"/>
  <c r="G121" i="38"/>
  <c r="H121" i="38"/>
  <c r="I121" i="38"/>
  <c r="J121" i="38"/>
  <c r="K121" i="38"/>
  <c r="L121" i="38"/>
  <c r="M121" i="38"/>
  <c r="P121" i="38"/>
  <c r="Q121" i="38"/>
  <c r="R121" i="38"/>
  <c r="S121" i="38"/>
  <c r="T121" i="38"/>
  <c r="U121" i="38"/>
  <c r="V121" i="38"/>
  <c r="W121" i="38"/>
  <c r="X121" i="38"/>
  <c r="Y121" i="38"/>
  <c r="Z121" i="38"/>
  <c r="AA121" i="38"/>
  <c r="AB121" i="38"/>
  <c r="AC121" i="38"/>
  <c r="AD121" i="38"/>
  <c r="AE121" i="38"/>
  <c r="AF121" i="38"/>
  <c r="D122" i="38"/>
  <c r="E122" i="38"/>
  <c r="F122" i="38"/>
  <c r="G122" i="38"/>
  <c r="H122" i="38"/>
  <c r="I122" i="38"/>
  <c r="J122" i="38"/>
  <c r="K122" i="38"/>
  <c r="L122" i="38"/>
  <c r="M122" i="38"/>
  <c r="P122" i="38"/>
  <c r="Q122" i="38"/>
  <c r="R122" i="38"/>
  <c r="S122" i="38"/>
  <c r="T122" i="38"/>
  <c r="U122" i="38"/>
  <c r="V122" i="38"/>
  <c r="W122" i="38"/>
  <c r="X122" i="38"/>
  <c r="Y122" i="38"/>
  <c r="Z122" i="38"/>
  <c r="AA122" i="38"/>
  <c r="AB122" i="38"/>
  <c r="AC122" i="38"/>
  <c r="AD122" i="38"/>
  <c r="AE122" i="38"/>
  <c r="AF122" i="38"/>
  <c r="D123" i="38"/>
  <c r="E123" i="38"/>
  <c r="F123" i="38"/>
  <c r="G123" i="38"/>
  <c r="H123" i="38"/>
  <c r="I123" i="38"/>
  <c r="J123" i="38"/>
  <c r="K123" i="38"/>
  <c r="L123" i="38"/>
  <c r="M123" i="38"/>
  <c r="P123" i="38"/>
  <c r="Q123" i="38"/>
  <c r="R123" i="38"/>
  <c r="S123" i="38"/>
  <c r="T123" i="38"/>
  <c r="U123" i="38"/>
  <c r="V123" i="38"/>
  <c r="W123" i="38"/>
  <c r="X123" i="38"/>
  <c r="Y123" i="38"/>
  <c r="Z123" i="38"/>
  <c r="AA123" i="38"/>
  <c r="AB123" i="38"/>
  <c r="AC123" i="38"/>
  <c r="AD123" i="38"/>
  <c r="AE123" i="38"/>
  <c r="AF123" i="38"/>
  <c r="D124" i="38"/>
  <c r="E124" i="38"/>
  <c r="F124" i="38"/>
  <c r="G124" i="38"/>
  <c r="H124" i="38"/>
  <c r="I124" i="38"/>
  <c r="J124" i="38"/>
  <c r="K124" i="38"/>
  <c r="L124" i="38"/>
  <c r="M124" i="38"/>
  <c r="P124" i="38"/>
  <c r="Q124" i="38"/>
  <c r="R124" i="38"/>
  <c r="S124" i="38"/>
  <c r="T124" i="38"/>
  <c r="U124" i="38"/>
  <c r="V124" i="38"/>
  <c r="W124" i="38"/>
  <c r="X124" i="38"/>
  <c r="Y124" i="38"/>
  <c r="Z124" i="38"/>
  <c r="AA124" i="38"/>
  <c r="AB124" i="38"/>
  <c r="AC124" i="38"/>
  <c r="AD124" i="38"/>
  <c r="AE124" i="38"/>
  <c r="AF124" i="38"/>
  <c r="D125" i="38"/>
  <c r="E125" i="38"/>
  <c r="F125" i="38"/>
  <c r="G125" i="38"/>
  <c r="H125" i="38"/>
  <c r="I125" i="38"/>
  <c r="J125" i="38"/>
  <c r="K125" i="38"/>
  <c r="L125" i="38"/>
  <c r="M125" i="38"/>
  <c r="P125" i="38"/>
  <c r="Q125" i="38"/>
  <c r="R125" i="38"/>
  <c r="S125" i="38"/>
  <c r="T125" i="38"/>
  <c r="U125" i="38"/>
  <c r="V125" i="38"/>
  <c r="W125" i="38"/>
  <c r="X125" i="38"/>
  <c r="Y125" i="38"/>
  <c r="Z125" i="38"/>
  <c r="AA125" i="38"/>
  <c r="AB125" i="38"/>
  <c r="AC125" i="38"/>
  <c r="AD125" i="38"/>
  <c r="AE125" i="38"/>
  <c r="AF125" i="38"/>
  <c r="D126" i="38"/>
  <c r="E126" i="38"/>
  <c r="F126" i="38"/>
  <c r="G126" i="38"/>
  <c r="H126" i="38"/>
  <c r="I126" i="38"/>
  <c r="J126" i="38"/>
  <c r="K126" i="38"/>
  <c r="L126" i="38"/>
  <c r="M126" i="38"/>
  <c r="P126" i="38"/>
  <c r="Q126" i="38"/>
  <c r="R126" i="38"/>
  <c r="S126" i="38"/>
  <c r="T126" i="38"/>
  <c r="U126" i="38"/>
  <c r="V126" i="38"/>
  <c r="W126" i="38"/>
  <c r="X126" i="38"/>
  <c r="Y126" i="38"/>
  <c r="Z126" i="38"/>
  <c r="AA126" i="38"/>
  <c r="AB126" i="38"/>
  <c r="AC126" i="38"/>
  <c r="AD126" i="38"/>
  <c r="AE126" i="38"/>
  <c r="AF126" i="38"/>
  <c r="D127" i="38"/>
  <c r="E127" i="38"/>
  <c r="F127" i="38"/>
  <c r="G127" i="38"/>
  <c r="H127" i="38"/>
  <c r="I127" i="38"/>
  <c r="J127" i="38"/>
  <c r="K127" i="38"/>
  <c r="L127" i="38"/>
  <c r="M127" i="38"/>
  <c r="P127" i="38"/>
  <c r="Q127" i="38"/>
  <c r="R127" i="38"/>
  <c r="S127" i="38"/>
  <c r="T127" i="38"/>
  <c r="U127" i="38"/>
  <c r="V127" i="38"/>
  <c r="W127" i="38"/>
  <c r="X127" i="38"/>
  <c r="Y127" i="38"/>
  <c r="Z127" i="38"/>
  <c r="AA127" i="38"/>
  <c r="AB127" i="38"/>
  <c r="AC127" i="38"/>
  <c r="AD127" i="38"/>
  <c r="AE127" i="38"/>
  <c r="AF127" i="38"/>
  <c r="D128" i="38"/>
  <c r="E128" i="38"/>
  <c r="F128" i="38"/>
  <c r="G128" i="38"/>
  <c r="H128" i="38"/>
  <c r="I128" i="38"/>
  <c r="J128" i="38"/>
  <c r="K128" i="38"/>
  <c r="L128" i="38"/>
  <c r="M128" i="38"/>
  <c r="P128" i="38"/>
  <c r="Q128" i="38"/>
  <c r="R128" i="38"/>
  <c r="S128" i="38"/>
  <c r="T128" i="38"/>
  <c r="U128" i="38"/>
  <c r="V128" i="38"/>
  <c r="W128" i="38"/>
  <c r="X128" i="38"/>
  <c r="Y128" i="38"/>
  <c r="Z128" i="38"/>
  <c r="AA128" i="38"/>
  <c r="AB128" i="38"/>
  <c r="AC128" i="38"/>
  <c r="AD128" i="38"/>
  <c r="AE128" i="38"/>
  <c r="AF128" i="38"/>
  <c r="D129" i="38"/>
  <c r="E129" i="38"/>
  <c r="F129" i="38"/>
  <c r="G129" i="38"/>
  <c r="H129" i="38"/>
  <c r="I129" i="38"/>
  <c r="J129" i="38"/>
  <c r="K129" i="38"/>
  <c r="L129" i="38"/>
  <c r="M129" i="38"/>
  <c r="P129" i="38"/>
  <c r="Q129" i="38"/>
  <c r="R129" i="38"/>
  <c r="S129" i="38"/>
  <c r="T129" i="38"/>
  <c r="U129" i="38"/>
  <c r="V129" i="38"/>
  <c r="W129" i="38"/>
  <c r="X129" i="38"/>
  <c r="Y129" i="38"/>
  <c r="Z129" i="38"/>
  <c r="AA129" i="38"/>
  <c r="AB129" i="38"/>
  <c r="AC129" i="38"/>
  <c r="AD129" i="38"/>
  <c r="AE129" i="38"/>
  <c r="AF129" i="38"/>
  <c r="D130" i="38"/>
  <c r="E130" i="38"/>
  <c r="F130" i="38"/>
  <c r="G130" i="38"/>
  <c r="H130" i="38"/>
  <c r="I130" i="38"/>
  <c r="J130" i="38"/>
  <c r="K130" i="38"/>
  <c r="L130" i="38"/>
  <c r="M130" i="38"/>
  <c r="P130" i="38"/>
  <c r="Q130" i="38"/>
  <c r="R130" i="38"/>
  <c r="S130" i="38"/>
  <c r="T130" i="38"/>
  <c r="U130" i="38"/>
  <c r="V130" i="38"/>
  <c r="W130" i="38"/>
  <c r="X130" i="38"/>
  <c r="Y130" i="38"/>
  <c r="Z130" i="38"/>
  <c r="AA130" i="38"/>
  <c r="AB130" i="38"/>
  <c r="AC130" i="38"/>
  <c r="AD130" i="38"/>
  <c r="AE130" i="38"/>
  <c r="AF130" i="38"/>
  <c r="D131" i="38"/>
  <c r="E131" i="38"/>
  <c r="F131" i="38"/>
  <c r="G131" i="38"/>
  <c r="H131" i="38"/>
  <c r="I131" i="38"/>
  <c r="J131" i="38"/>
  <c r="K131" i="38"/>
  <c r="L131" i="38"/>
  <c r="M131" i="38"/>
  <c r="P131" i="38"/>
  <c r="Q131" i="38"/>
  <c r="R131" i="38"/>
  <c r="S131" i="38"/>
  <c r="T131" i="38"/>
  <c r="U131" i="38"/>
  <c r="V131" i="38"/>
  <c r="W131" i="38"/>
  <c r="X131" i="38"/>
  <c r="Y131" i="38"/>
  <c r="Z131" i="38"/>
  <c r="AA131" i="38"/>
  <c r="AB131" i="38"/>
  <c r="AC131" i="38"/>
  <c r="AD131" i="38"/>
  <c r="AE131" i="38"/>
  <c r="AF131" i="38"/>
  <c r="D132" i="38"/>
  <c r="E132" i="38"/>
  <c r="F132" i="38"/>
  <c r="G132" i="38"/>
  <c r="H132" i="38"/>
  <c r="I132" i="38"/>
  <c r="J132" i="38"/>
  <c r="K132" i="38"/>
  <c r="L132" i="38"/>
  <c r="M132" i="38"/>
  <c r="P132" i="38"/>
  <c r="Q132" i="38"/>
  <c r="R132" i="38"/>
  <c r="S132" i="38"/>
  <c r="T132" i="38"/>
  <c r="U132" i="38"/>
  <c r="V132" i="38"/>
  <c r="W132" i="38"/>
  <c r="X132" i="38"/>
  <c r="Y132" i="38"/>
  <c r="Z132" i="38"/>
  <c r="AA132" i="38"/>
  <c r="AB132" i="38"/>
  <c r="AC132" i="38"/>
  <c r="AD132" i="38"/>
  <c r="AE132" i="38"/>
  <c r="AF132" i="38"/>
  <c r="D133" i="38"/>
  <c r="E133" i="38"/>
  <c r="F133" i="38"/>
  <c r="G133" i="38"/>
  <c r="H133" i="38"/>
  <c r="I133" i="38"/>
  <c r="J133" i="38"/>
  <c r="K133" i="38"/>
  <c r="L133" i="38"/>
  <c r="M133" i="38"/>
  <c r="P133" i="38"/>
  <c r="Q133" i="38"/>
  <c r="R133" i="38"/>
  <c r="S133" i="38"/>
  <c r="T133" i="38"/>
  <c r="U133" i="38"/>
  <c r="V133" i="38"/>
  <c r="W133" i="38"/>
  <c r="X133" i="38"/>
  <c r="Y133" i="38"/>
  <c r="Z133" i="38"/>
  <c r="AA133" i="38"/>
  <c r="AB133" i="38"/>
  <c r="AC133" i="38"/>
  <c r="AD133" i="38"/>
  <c r="AE133" i="38"/>
  <c r="AF133" i="38"/>
  <c r="D134" i="38"/>
  <c r="E134" i="38"/>
  <c r="F134" i="38"/>
  <c r="G134" i="38"/>
  <c r="H134" i="38"/>
  <c r="I134" i="38"/>
  <c r="J134" i="38"/>
  <c r="K134" i="38"/>
  <c r="L134" i="38"/>
  <c r="M134" i="38"/>
  <c r="P134" i="38"/>
  <c r="Q134" i="38"/>
  <c r="R134" i="38"/>
  <c r="S134" i="38"/>
  <c r="T134" i="38"/>
  <c r="U134" i="38"/>
  <c r="V134" i="38"/>
  <c r="W134" i="38"/>
  <c r="X134" i="38"/>
  <c r="Y134" i="38"/>
  <c r="Z134" i="38"/>
  <c r="AA134" i="38"/>
  <c r="AB134" i="38"/>
  <c r="AC134" i="38"/>
  <c r="AD134" i="38"/>
  <c r="AE134" i="38"/>
  <c r="AF134" i="38"/>
  <c r="D135" i="38"/>
  <c r="E135" i="38"/>
  <c r="F135" i="38"/>
  <c r="G135" i="38"/>
  <c r="H135" i="38"/>
  <c r="I135" i="38"/>
  <c r="J135" i="38"/>
  <c r="K135" i="38"/>
  <c r="L135" i="38"/>
  <c r="M135" i="38"/>
  <c r="P135" i="38"/>
  <c r="Q135" i="38"/>
  <c r="R135" i="38"/>
  <c r="S135" i="38"/>
  <c r="T135" i="38"/>
  <c r="U135" i="38"/>
  <c r="V135" i="38"/>
  <c r="W135" i="38"/>
  <c r="X135" i="38"/>
  <c r="Y135" i="38"/>
  <c r="Z135" i="38"/>
  <c r="AA135" i="38"/>
  <c r="AB135" i="38"/>
  <c r="AC135" i="38"/>
  <c r="AD135" i="38"/>
  <c r="AE135" i="38"/>
  <c r="AF135" i="38"/>
  <c r="D136" i="38"/>
  <c r="E136" i="38"/>
  <c r="F136" i="38"/>
  <c r="G136" i="38"/>
  <c r="H136" i="38"/>
  <c r="I136" i="38"/>
  <c r="J136" i="38"/>
  <c r="K136" i="38"/>
  <c r="L136" i="38"/>
  <c r="M136" i="38"/>
  <c r="P136" i="38"/>
  <c r="Q136" i="38"/>
  <c r="R136" i="38"/>
  <c r="S136" i="38"/>
  <c r="T136" i="38"/>
  <c r="U136" i="38"/>
  <c r="V136" i="38"/>
  <c r="W136" i="38"/>
  <c r="X136" i="38"/>
  <c r="Y136" i="38"/>
  <c r="Z136" i="38"/>
  <c r="AA136" i="38"/>
  <c r="AB136" i="38"/>
  <c r="AC136" i="38"/>
  <c r="AD136" i="38"/>
  <c r="AE136" i="38"/>
  <c r="AF136" i="38"/>
  <c r="D137" i="38"/>
  <c r="E137" i="38"/>
  <c r="F137" i="38"/>
  <c r="G137" i="38"/>
  <c r="H137" i="38"/>
  <c r="I137" i="38"/>
  <c r="J137" i="38"/>
  <c r="K137" i="38"/>
  <c r="L137" i="38"/>
  <c r="M137" i="38"/>
  <c r="P137" i="38"/>
  <c r="Q137" i="38"/>
  <c r="R137" i="38"/>
  <c r="S137" i="38"/>
  <c r="T137" i="38"/>
  <c r="U137" i="38"/>
  <c r="V137" i="38"/>
  <c r="W137" i="38"/>
  <c r="X137" i="38"/>
  <c r="Y137" i="38"/>
  <c r="Z137" i="38"/>
  <c r="AA137" i="38"/>
  <c r="AB137" i="38"/>
  <c r="AC137" i="38"/>
  <c r="AD137" i="38"/>
  <c r="AE137" i="38"/>
  <c r="AF137" i="38"/>
  <c r="D138" i="38"/>
  <c r="E138" i="38"/>
  <c r="F138" i="38"/>
  <c r="G138" i="38"/>
  <c r="H138" i="38"/>
  <c r="I138" i="38"/>
  <c r="J138" i="38"/>
  <c r="K138" i="38"/>
  <c r="L138" i="38"/>
  <c r="M138" i="38"/>
  <c r="P138" i="38"/>
  <c r="Q138" i="38"/>
  <c r="R138" i="38"/>
  <c r="S138" i="38"/>
  <c r="T138" i="38"/>
  <c r="U138" i="38"/>
  <c r="V138" i="38"/>
  <c r="W138" i="38"/>
  <c r="X138" i="38"/>
  <c r="Y138" i="38"/>
  <c r="Z138" i="38"/>
  <c r="AA138" i="38"/>
  <c r="AB138" i="38"/>
  <c r="AC138" i="38"/>
  <c r="AD138" i="38"/>
  <c r="AE138" i="38"/>
  <c r="AF138" i="38"/>
  <c r="D139" i="38"/>
  <c r="E139" i="38"/>
  <c r="F139" i="38"/>
  <c r="G139" i="38"/>
  <c r="H139" i="38"/>
  <c r="I139" i="38"/>
  <c r="J139" i="38"/>
  <c r="K139" i="38"/>
  <c r="L139" i="38"/>
  <c r="M139" i="38"/>
  <c r="P139" i="38"/>
  <c r="Q139" i="38"/>
  <c r="R139" i="38"/>
  <c r="S139" i="38"/>
  <c r="T139" i="38"/>
  <c r="U139" i="38"/>
  <c r="V139" i="38"/>
  <c r="W139" i="38"/>
  <c r="X139" i="38"/>
  <c r="Y139" i="38"/>
  <c r="Z139" i="38"/>
  <c r="AA139" i="38"/>
  <c r="AB139" i="38"/>
  <c r="AC139" i="38"/>
  <c r="AD139" i="38"/>
  <c r="AE139" i="38"/>
  <c r="AF139" i="38"/>
  <c r="D140" i="38"/>
  <c r="E140" i="38"/>
  <c r="F140" i="38"/>
  <c r="G140" i="38"/>
  <c r="H140" i="38"/>
  <c r="I140" i="38"/>
  <c r="J140" i="38"/>
  <c r="K140" i="38"/>
  <c r="L140" i="38"/>
  <c r="M140" i="38"/>
  <c r="P140" i="38"/>
  <c r="Q140" i="38"/>
  <c r="R140" i="38"/>
  <c r="S140" i="38"/>
  <c r="T140" i="38"/>
  <c r="U140" i="38"/>
  <c r="V140" i="38"/>
  <c r="W140" i="38"/>
  <c r="X140" i="38"/>
  <c r="Y140" i="38"/>
  <c r="Z140" i="38"/>
  <c r="AA140" i="38"/>
  <c r="AB140" i="38"/>
  <c r="AC140" i="38"/>
  <c r="AD140" i="38"/>
  <c r="AE140" i="38"/>
  <c r="AF140" i="38"/>
  <c r="D141" i="38"/>
  <c r="E141" i="38"/>
  <c r="F141" i="38"/>
  <c r="G141" i="38"/>
  <c r="H141" i="38"/>
  <c r="I141" i="38"/>
  <c r="J141" i="38"/>
  <c r="K141" i="38"/>
  <c r="L141" i="38"/>
  <c r="M141" i="38"/>
  <c r="P141" i="38"/>
  <c r="Q141" i="38"/>
  <c r="R141" i="38"/>
  <c r="S141" i="38"/>
  <c r="T141" i="38"/>
  <c r="U141" i="38"/>
  <c r="V141" i="38"/>
  <c r="W141" i="38"/>
  <c r="X141" i="38"/>
  <c r="Y141" i="38"/>
  <c r="Z141" i="38"/>
  <c r="AA141" i="38"/>
  <c r="AB141" i="38"/>
  <c r="AC141" i="38"/>
  <c r="AD141" i="38"/>
  <c r="AE141" i="38"/>
  <c r="AF141" i="38"/>
  <c r="D142" i="38"/>
  <c r="E142" i="38"/>
  <c r="F142" i="38"/>
  <c r="G142" i="38"/>
  <c r="H142" i="38"/>
  <c r="I142" i="38"/>
  <c r="J142" i="38"/>
  <c r="K142" i="38"/>
  <c r="L142" i="38"/>
  <c r="M142" i="38"/>
  <c r="P142" i="38"/>
  <c r="Q142" i="38"/>
  <c r="R142" i="38"/>
  <c r="S142" i="38"/>
  <c r="T142" i="38"/>
  <c r="U142" i="38"/>
  <c r="V142" i="38"/>
  <c r="W142" i="38"/>
  <c r="X142" i="38"/>
  <c r="Y142" i="38"/>
  <c r="Z142" i="38"/>
  <c r="AA142" i="38"/>
  <c r="AB142" i="38"/>
  <c r="AC142" i="38"/>
  <c r="AD142" i="38"/>
  <c r="AE142" i="38"/>
  <c r="AF142" i="38"/>
  <c r="D143" i="38"/>
  <c r="E143" i="38"/>
  <c r="F143" i="38"/>
  <c r="G143" i="38"/>
  <c r="H143" i="38"/>
  <c r="I143" i="38"/>
  <c r="J143" i="38"/>
  <c r="K143" i="38"/>
  <c r="L143" i="38"/>
  <c r="M143" i="38"/>
  <c r="P143" i="38"/>
  <c r="Q143" i="38"/>
  <c r="R143" i="38"/>
  <c r="S143" i="38"/>
  <c r="T143" i="38"/>
  <c r="U143" i="38"/>
  <c r="V143" i="38"/>
  <c r="W143" i="38"/>
  <c r="X143" i="38"/>
  <c r="Y143" i="38"/>
  <c r="Z143" i="38"/>
  <c r="AA143" i="38"/>
  <c r="AB143" i="38"/>
  <c r="AC143" i="38"/>
  <c r="AD143" i="38"/>
  <c r="AE143" i="38"/>
  <c r="AF143" i="38"/>
  <c r="D144" i="38"/>
  <c r="E144" i="38"/>
  <c r="F144" i="38"/>
  <c r="G144" i="38"/>
  <c r="H144" i="38"/>
  <c r="I144" i="38"/>
  <c r="J144" i="38"/>
  <c r="K144" i="38"/>
  <c r="L144" i="38"/>
  <c r="M144" i="38"/>
  <c r="P144" i="38"/>
  <c r="Q144" i="38"/>
  <c r="R144" i="38"/>
  <c r="S144" i="38"/>
  <c r="T144" i="38"/>
  <c r="U144" i="38"/>
  <c r="V144" i="38"/>
  <c r="W144" i="38"/>
  <c r="X144" i="38"/>
  <c r="Y144" i="38"/>
  <c r="Z144" i="38"/>
  <c r="AA144" i="38"/>
  <c r="AB144" i="38"/>
  <c r="AC144" i="38"/>
  <c r="AD144" i="38"/>
  <c r="AE144" i="38"/>
  <c r="AF144" i="38"/>
  <c r="D145" i="38"/>
  <c r="E145" i="38"/>
  <c r="F145" i="38"/>
  <c r="G145" i="38"/>
  <c r="H145" i="38"/>
  <c r="I145" i="38"/>
  <c r="J145" i="38"/>
  <c r="K145" i="38"/>
  <c r="L145" i="38"/>
  <c r="M145" i="38"/>
  <c r="P145" i="38"/>
  <c r="Q145" i="38"/>
  <c r="R145" i="38"/>
  <c r="S145" i="38"/>
  <c r="T145" i="38"/>
  <c r="U145" i="38"/>
  <c r="V145" i="38"/>
  <c r="W145" i="38"/>
  <c r="X145" i="38"/>
  <c r="Y145" i="38"/>
  <c r="Z145" i="38"/>
  <c r="AA145" i="38"/>
  <c r="AB145" i="38"/>
  <c r="AC145" i="38"/>
  <c r="AD145" i="38"/>
  <c r="AE145" i="38"/>
  <c r="AF145" i="38"/>
  <c r="D146" i="38"/>
  <c r="E146" i="38"/>
  <c r="F146" i="38"/>
  <c r="G146" i="38"/>
  <c r="H146" i="38"/>
  <c r="I146" i="38"/>
  <c r="J146" i="38"/>
  <c r="K146" i="38"/>
  <c r="L146" i="38"/>
  <c r="M146" i="38"/>
  <c r="P146" i="38"/>
  <c r="Q146" i="38"/>
  <c r="R146" i="38"/>
  <c r="S146" i="38"/>
  <c r="T146" i="38"/>
  <c r="U146" i="38"/>
  <c r="V146" i="38"/>
  <c r="W146" i="38"/>
  <c r="X146" i="38"/>
  <c r="Y146" i="38"/>
  <c r="Z146" i="38"/>
  <c r="AA146" i="38"/>
  <c r="AB146" i="38"/>
  <c r="AC146" i="38"/>
  <c r="AD146" i="38"/>
  <c r="AE146" i="38"/>
  <c r="AF146" i="38"/>
  <c r="D147" i="38"/>
  <c r="E147" i="38"/>
  <c r="F147" i="38"/>
  <c r="G147" i="38"/>
  <c r="H147" i="38"/>
  <c r="I147" i="38"/>
  <c r="J147" i="38"/>
  <c r="K147" i="38"/>
  <c r="L147" i="38"/>
  <c r="M147" i="38"/>
  <c r="P147" i="38"/>
  <c r="Q147" i="38"/>
  <c r="R147" i="38"/>
  <c r="S147" i="38"/>
  <c r="T147" i="38"/>
  <c r="U147" i="38"/>
  <c r="V147" i="38"/>
  <c r="W147" i="38"/>
  <c r="X147" i="38"/>
  <c r="Y147" i="38"/>
  <c r="Z147" i="38"/>
  <c r="AA147" i="38"/>
  <c r="AB147" i="38"/>
  <c r="AC147" i="38"/>
  <c r="AD147" i="38"/>
  <c r="AE147" i="38"/>
  <c r="AF147" i="38"/>
  <c r="D148" i="38"/>
  <c r="E148" i="38"/>
  <c r="F148" i="38"/>
  <c r="G148" i="38"/>
  <c r="H148" i="38"/>
  <c r="I148" i="38"/>
  <c r="J148" i="38"/>
  <c r="K148" i="38"/>
  <c r="L148" i="38"/>
  <c r="M148" i="38"/>
  <c r="P148" i="38"/>
  <c r="Q148" i="38"/>
  <c r="R148" i="38"/>
  <c r="S148" i="38"/>
  <c r="T148" i="38"/>
  <c r="U148" i="38"/>
  <c r="V148" i="38"/>
  <c r="W148" i="38"/>
  <c r="X148" i="38"/>
  <c r="Y148" i="38"/>
  <c r="Z148" i="38"/>
  <c r="AA148" i="38"/>
  <c r="AB148" i="38"/>
  <c r="AC148" i="38"/>
  <c r="AD148" i="38"/>
  <c r="AE148" i="38"/>
  <c r="AF148" i="38"/>
  <c r="D149" i="38"/>
  <c r="E149" i="38"/>
  <c r="F149" i="38"/>
  <c r="G149" i="38"/>
  <c r="H149" i="38"/>
  <c r="I149" i="38"/>
  <c r="J149" i="38"/>
  <c r="K149" i="38"/>
  <c r="L149" i="38"/>
  <c r="M149" i="38"/>
  <c r="P149" i="38"/>
  <c r="Q149" i="38"/>
  <c r="R149" i="38"/>
  <c r="S149" i="38"/>
  <c r="T149" i="38"/>
  <c r="U149" i="38"/>
  <c r="V149" i="38"/>
  <c r="W149" i="38"/>
  <c r="X149" i="38"/>
  <c r="Y149" i="38"/>
  <c r="Z149" i="38"/>
  <c r="AA149" i="38"/>
  <c r="AB149" i="38"/>
  <c r="AC149" i="38"/>
  <c r="AD149" i="38"/>
  <c r="AE149" i="38"/>
  <c r="AF149" i="38"/>
  <c r="D150" i="38"/>
  <c r="E150" i="38"/>
  <c r="F150" i="38"/>
  <c r="G150" i="38"/>
  <c r="H150" i="38"/>
  <c r="I150" i="38"/>
  <c r="J150" i="38"/>
  <c r="K150" i="38"/>
  <c r="L150" i="38"/>
  <c r="M150" i="38"/>
  <c r="P150" i="38"/>
  <c r="Q150" i="38"/>
  <c r="R150" i="38"/>
  <c r="S150" i="38"/>
  <c r="T150" i="38"/>
  <c r="U150" i="38"/>
  <c r="V150" i="38"/>
  <c r="W150" i="38"/>
  <c r="X150" i="38"/>
  <c r="Y150" i="38"/>
  <c r="Z150" i="38"/>
  <c r="AA150" i="38"/>
  <c r="AB150" i="38"/>
  <c r="AC150" i="38"/>
  <c r="AD150" i="38"/>
  <c r="AE150" i="38"/>
  <c r="AF150" i="38"/>
  <c r="D151" i="38"/>
  <c r="E151" i="38"/>
  <c r="F151" i="38"/>
  <c r="G151" i="38"/>
  <c r="H151" i="38"/>
  <c r="I151" i="38"/>
  <c r="J151" i="38"/>
  <c r="K151" i="38"/>
  <c r="L151" i="38"/>
  <c r="M151" i="38"/>
  <c r="P151" i="38"/>
  <c r="Q151" i="38"/>
  <c r="R151" i="38"/>
  <c r="S151" i="38"/>
  <c r="T151" i="38"/>
  <c r="U151" i="38"/>
  <c r="V151" i="38"/>
  <c r="W151" i="38"/>
  <c r="X151" i="38"/>
  <c r="Y151" i="38"/>
  <c r="Z151" i="38"/>
  <c r="AA151" i="38"/>
  <c r="AB151" i="38"/>
  <c r="AC151" i="38"/>
  <c r="AD151" i="38"/>
  <c r="AE151" i="38"/>
  <c r="AF151" i="38"/>
  <c r="D152" i="38"/>
  <c r="E152" i="38"/>
  <c r="F152" i="38"/>
  <c r="G152" i="38"/>
  <c r="H152" i="38"/>
  <c r="I152" i="38"/>
  <c r="J152" i="38"/>
  <c r="K152" i="38"/>
  <c r="L152" i="38"/>
  <c r="M152" i="38"/>
  <c r="P152" i="38"/>
  <c r="Q152" i="38"/>
  <c r="R152" i="38"/>
  <c r="S152" i="38"/>
  <c r="T152" i="38"/>
  <c r="U152" i="38"/>
  <c r="V152" i="38"/>
  <c r="W152" i="38"/>
  <c r="X152" i="38"/>
  <c r="Y152" i="38"/>
  <c r="Z152" i="38"/>
  <c r="AA152" i="38"/>
  <c r="AB152" i="38"/>
  <c r="AC152" i="38"/>
  <c r="AD152" i="38"/>
  <c r="AE152" i="38"/>
  <c r="AF152" i="38"/>
  <c r="D153" i="38"/>
  <c r="E153" i="38"/>
  <c r="F153" i="38"/>
  <c r="G153" i="38"/>
  <c r="H153" i="38"/>
  <c r="I153" i="38"/>
  <c r="J153" i="38"/>
  <c r="K153" i="38"/>
  <c r="L153" i="38"/>
  <c r="M153" i="38"/>
  <c r="P153" i="38"/>
  <c r="Q153" i="38"/>
  <c r="R153" i="38"/>
  <c r="S153" i="38"/>
  <c r="T153" i="38"/>
  <c r="U153" i="38"/>
  <c r="V153" i="38"/>
  <c r="W153" i="38"/>
  <c r="X153" i="38"/>
  <c r="Y153" i="38"/>
  <c r="Z153" i="38"/>
  <c r="AA153" i="38"/>
  <c r="AB153" i="38"/>
  <c r="AC153" i="38"/>
  <c r="AD153" i="38"/>
  <c r="AE153" i="38"/>
  <c r="AF153" i="38"/>
  <c r="D154" i="38"/>
  <c r="E154" i="38"/>
  <c r="F154" i="38"/>
  <c r="G154" i="38"/>
  <c r="H154" i="38"/>
  <c r="I154" i="38"/>
  <c r="J154" i="38"/>
  <c r="K154" i="38"/>
  <c r="L154" i="38"/>
  <c r="M154" i="38"/>
  <c r="P154" i="38"/>
  <c r="Q154" i="38"/>
  <c r="R154" i="38"/>
  <c r="S154" i="38"/>
  <c r="T154" i="38"/>
  <c r="U154" i="38"/>
  <c r="V154" i="38"/>
  <c r="W154" i="38"/>
  <c r="X154" i="38"/>
  <c r="Y154" i="38"/>
  <c r="Z154" i="38"/>
  <c r="AA154" i="38"/>
  <c r="AB154" i="38"/>
  <c r="AC154" i="38"/>
  <c r="AD154" i="38"/>
  <c r="AE154" i="38"/>
  <c r="AF154" i="38"/>
  <c r="D155" i="38"/>
  <c r="E155" i="38"/>
  <c r="F155" i="38"/>
  <c r="G155" i="38"/>
  <c r="H155" i="38"/>
  <c r="I155" i="38"/>
  <c r="J155" i="38"/>
  <c r="K155" i="38"/>
  <c r="L155" i="38"/>
  <c r="M155" i="38"/>
  <c r="P155" i="38"/>
  <c r="Q155" i="38"/>
  <c r="R155" i="38"/>
  <c r="S155" i="38"/>
  <c r="T155" i="38"/>
  <c r="U155" i="38"/>
  <c r="V155" i="38"/>
  <c r="W155" i="38"/>
  <c r="X155" i="38"/>
  <c r="Y155" i="38"/>
  <c r="Z155" i="38"/>
  <c r="AA155" i="38"/>
  <c r="AB155" i="38"/>
  <c r="AC155" i="38"/>
  <c r="AD155" i="38"/>
  <c r="AE155" i="38"/>
  <c r="AF155" i="38"/>
  <c r="D156" i="38"/>
  <c r="E156" i="38"/>
  <c r="F156" i="38"/>
  <c r="G156" i="38"/>
  <c r="H156" i="38"/>
  <c r="I156" i="38"/>
  <c r="J156" i="38"/>
  <c r="K156" i="38"/>
  <c r="L156" i="38"/>
  <c r="M156" i="38"/>
  <c r="P156" i="38"/>
  <c r="Q156" i="38"/>
  <c r="R156" i="38"/>
  <c r="S156" i="38"/>
  <c r="T156" i="38"/>
  <c r="U156" i="38"/>
  <c r="V156" i="38"/>
  <c r="W156" i="38"/>
  <c r="X156" i="38"/>
  <c r="Y156" i="38"/>
  <c r="Z156" i="38"/>
  <c r="AA156" i="38"/>
  <c r="AB156" i="38"/>
  <c r="AC156" i="38"/>
  <c r="AD156" i="38"/>
  <c r="AE156" i="38"/>
  <c r="AF156" i="38"/>
  <c r="D157" i="38"/>
  <c r="E157" i="38"/>
  <c r="F157" i="38"/>
  <c r="G157" i="38"/>
  <c r="H157" i="38"/>
  <c r="I157" i="38"/>
  <c r="J157" i="38"/>
  <c r="K157" i="38"/>
  <c r="L157" i="38"/>
  <c r="M157" i="38"/>
  <c r="P157" i="38"/>
  <c r="Q157" i="38"/>
  <c r="R157" i="38"/>
  <c r="S157" i="38"/>
  <c r="T157" i="38"/>
  <c r="U157" i="38"/>
  <c r="V157" i="38"/>
  <c r="W157" i="38"/>
  <c r="X157" i="38"/>
  <c r="Y157" i="38"/>
  <c r="Z157" i="38"/>
  <c r="AA157" i="38"/>
  <c r="AB157" i="38"/>
  <c r="AC157" i="38"/>
  <c r="AD157" i="38"/>
  <c r="AE157" i="38"/>
  <c r="AF157" i="38"/>
  <c r="D158" i="38"/>
  <c r="E158" i="38"/>
  <c r="F158" i="38"/>
  <c r="G158" i="38"/>
  <c r="H158" i="38"/>
  <c r="I158" i="38"/>
  <c r="J158" i="38"/>
  <c r="K158" i="38"/>
  <c r="L158" i="38"/>
  <c r="M158" i="38"/>
  <c r="P158" i="38"/>
  <c r="Q158" i="38"/>
  <c r="R158" i="38"/>
  <c r="S158" i="38"/>
  <c r="T158" i="38"/>
  <c r="U158" i="38"/>
  <c r="V158" i="38"/>
  <c r="W158" i="38"/>
  <c r="X158" i="38"/>
  <c r="Y158" i="38"/>
  <c r="Z158" i="38"/>
  <c r="AA158" i="38"/>
  <c r="AB158" i="38"/>
  <c r="AC158" i="38"/>
  <c r="AD158" i="38"/>
  <c r="AE158" i="38"/>
  <c r="AF158" i="38"/>
  <c r="D159" i="38"/>
  <c r="E159" i="38"/>
  <c r="F159" i="38"/>
  <c r="G159" i="38"/>
  <c r="H159" i="38"/>
  <c r="I159" i="38"/>
  <c r="J159" i="38"/>
  <c r="K159" i="38"/>
  <c r="L159" i="38"/>
  <c r="M159" i="38"/>
  <c r="P159" i="38"/>
  <c r="Q159" i="38"/>
  <c r="R159" i="38"/>
  <c r="S159" i="38"/>
  <c r="T159" i="38"/>
  <c r="U159" i="38"/>
  <c r="V159" i="38"/>
  <c r="W159" i="38"/>
  <c r="X159" i="38"/>
  <c r="Y159" i="38"/>
  <c r="Z159" i="38"/>
  <c r="AA159" i="38"/>
  <c r="AB159" i="38"/>
  <c r="AC159" i="38"/>
  <c r="AD159" i="38"/>
  <c r="AE159" i="38"/>
  <c r="AF159" i="38"/>
  <c r="D160" i="38"/>
  <c r="E160" i="38"/>
  <c r="F160" i="38"/>
  <c r="G160" i="38"/>
  <c r="H160" i="38"/>
  <c r="I160" i="38"/>
  <c r="J160" i="38"/>
  <c r="K160" i="38"/>
  <c r="L160" i="38"/>
  <c r="M160" i="38"/>
  <c r="P160" i="38"/>
  <c r="Q160" i="38"/>
  <c r="R160" i="38"/>
  <c r="S160" i="38"/>
  <c r="T160" i="38"/>
  <c r="U160" i="38"/>
  <c r="V160" i="38"/>
  <c r="W160" i="38"/>
  <c r="X160" i="38"/>
  <c r="Y160" i="38"/>
  <c r="Z160" i="38"/>
  <c r="AA160" i="38"/>
  <c r="AB160" i="38"/>
  <c r="AC160" i="38"/>
  <c r="AD160" i="38"/>
  <c r="AE160" i="38"/>
  <c r="AF160" i="38"/>
  <c r="D161" i="38"/>
  <c r="E161" i="38"/>
  <c r="F161" i="38"/>
  <c r="G161" i="38"/>
  <c r="H161" i="38"/>
  <c r="I161" i="38"/>
  <c r="J161" i="38"/>
  <c r="K161" i="38"/>
  <c r="L161" i="38"/>
  <c r="M161" i="38"/>
  <c r="P161" i="38"/>
  <c r="Q161" i="38"/>
  <c r="R161" i="38"/>
  <c r="S161" i="38"/>
  <c r="T161" i="38"/>
  <c r="U161" i="38"/>
  <c r="V161" i="38"/>
  <c r="W161" i="38"/>
  <c r="X161" i="38"/>
  <c r="Y161" i="38"/>
  <c r="Z161" i="38"/>
  <c r="AA161" i="38"/>
  <c r="AB161" i="38"/>
  <c r="AC161" i="38"/>
  <c r="AD161" i="38"/>
  <c r="AE161" i="38"/>
  <c r="AF161" i="38"/>
  <c r="D162" i="38"/>
  <c r="E162" i="38"/>
  <c r="F162" i="38"/>
  <c r="G162" i="38"/>
  <c r="H162" i="38"/>
  <c r="I162" i="38"/>
  <c r="J162" i="38"/>
  <c r="K162" i="38"/>
  <c r="L162" i="38"/>
  <c r="M162" i="38"/>
  <c r="P162" i="38"/>
  <c r="Q162" i="38"/>
  <c r="R162" i="38"/>
  <c r="S162" i="38"/>
  <c r="T162" i="38"/>
  <c r="U162" i="38"/>
  <c r="V162" i="38"/>
  <c r="W162" i="38"/>
  <c r="X162" i="38"/>
  <c r="Y162" i="38"/>
  <c r="Z162" i="38"/>
  <c r="AA162" i="38"/>
  <c r="AB162" i="38"/>
  <c r="AC162" i="38"/>
  <c r="AD162" i="38"/>
  <c r="AE162" i="38"/>
  <c r="AF162" i="38"/>
  <c r="D163" i="38"/>
  <c r="E163" i="38"/>
  <c r="F163" i="38"/>
  <c r="G163" i="38"/>
  <c r="H163" i="38"/>
  <c r="I163" i="38"/>
  <c r="J163" i="38"/>
  <c r="K163" i="38"/>
  <c r="L163" i="38"/>
  <c r="M163" i="38"/>
  <c r="P163" i="38"/>
  <c r="Q163" i="38"/>
  <c r="R163" i="38"/>
  <c r="S163" i="38"/>
  <c r="T163" i="38"/>
  <c r="U163" i="38"/>
  <c r="V163" i="38"/>
  <c r="W163" i="38"/>
  <c r="X163" i="38"/>
  <c r="Y163" i="38"/>
  <c r="Z163" i="38"/>
  <c r="AA163" i="38"/>
  <c r="AB163" i="38"/>
  <c r="AC163" i="38"/>
  <c r="AD163" i="38"/>
  <c r="AE163" i="38"/>
  <c r="AF163" i="38"/>
  <c r="D164" i="38"/>
  <c r="E164" i="38"/>
  <c r="F164" i="38"/>
  <c r="G164" i="38"/>
  <c r="H164" i="38"/>
  <c r="I164" i="38"/>
  <c r="J164" i="38"/>
  <c r="K164" i="38"/>
  <c r="L164" i="38"/>
  <c r="M164" i="38"/>
  <c r="P164" i="38"/>
  <c r="Q164" i="38"/>
  <c r="R164" i="38"/>
  <c r="S164" i="38"/>
  <c r="T164" i="38"/>
  <c r="U164" i="38"/>
  <c r="V164" i="38"/>
  <c r="W164" i="38"/>
  <c r="X164" i="38"/>
  <c r="Y164" i="38"/>
  <c r="Z164" i="38"/>
  <c r="AA164" i="38"/>
  <c r="AB164" i="38"/>
  <c r="AC164" i="38"/>
  <c r="AD164" i="38"/>
  <c r="AE164" i="38"/>
  <c r="AF164" i="38"/>
  <c r="D165" i="38"/>
  <c r="E165" i="38"/>
  <c r="F165" i="38"/>
  <c r="G165" i="38"/>
  <c r="H165" i="38"/>
  <c r="I165" i="38"/>
  <c r="J165" i="38"/>
  <c r="K165" i="38"/>
  <c r="L165" i="38"/>
  <c r="M165" i="38"/>
  <c r="P165" i="38"/>
  <c r="Q165" i="38"/>
  <c r="R165" i="38"/>
  <c r="S165" i="38"/>
  <c r="T165" i="38"/>
  <c r="U165" i="38"/>
  <c r="V165" i="38"/>
  <c r="W165" i="38"/>
  <c r="X165" i="38"/>
  <c r="Y165" i="38"/>
  <c r="Z165" i="38"/>
  <c r="AA165" i="38"/>
  <c r="AB165" i="38"/>
  <c r="AC165" i="38"/>
  <c r="AD165" i="38"/>
  <c r="AE165" i="38"/>
  <c r="AF165" i="38"/>
  <c r="D166" i="38"/>
  <c r="E166" i="38"/>
  <c r="F166" i="38"/>
  <c r="G166" i="38"/>
  <c r="H166" i="38"/>
  <c r="I166" i="38"/>
  <c r="J166" i="38"/>
  <c r="K166" i="38"/>
  <c r="L166" i="38"/>
  <c r="M166" i="38"/>
  <c r="P166" i="38"/>
  <c r="Q166" i="38"/>
  <c r="R166" i="38"/>
  <c r="S166" i="38"/>
  <c r="T166" i="38"/>
  <c r="U166" i="38"/>
  <c r="V166" i="38"/>
  <c r="W166" i="38"/>
  <c r="X166" i="38"/>
  <c r="Y166" i="38"/>
  <c r="Z166" i="38"/>
  <c r="AA166" i="38"/>
  <c r="AB166" i="38"/>
  <c r="AC166" i="38"/>
  <c r="AD166" i="38"/>
  <c r="AE166" i="38"/>
  <c r="AF166" i="38"/>
  <c r="D167" i="38"/>
  <c r="E167" i="38"/>
  <c r="F167" i="38"/>
  <c r="G167" i="38"/>
  <c r="H167" i="38"/>
  <c r="I167" i="38"/>
  <c r="J167" i="38"/>
  <c r="K167" i="38"/>
  <c r="L167" i="38"/>
  <c r="M167" i="38"/>
  <c r="P167" i="38"/>
  <c r="Q167" i="38"/>
  <c r="R167" i="38"/>
  <c r="S167" i="38"/>
  <c r="T167" i="38"/>
  <c r="U167" i="38"/>
  <c r="V167" i="38"/>
  <c r="W167" i="38"/>
  <c r="X167" i="38"/>
  <c r="Y167" i="38"/>
  <c r="Z167" i="38"/>
  <c r="AA167" i="38"/>
  <c r="AB167" i="38"/>
  <c r="AC167" i="38"/>
  <c r="AD167" i="38"/>
  <c r="AE167" i="38"/>
  <c r="AF167" i="38"/>
  <c r="D168" i="38"/>
  <c r="E168" i="38"/>
  <c r="F168" i="38"/>
  <c r="G168" i="38"/>
  <c r="H168" i="38"/>
  <c r="I168" i="38"/>
  <c r="J168" i="38"/>
  <c r="K168" i="38"/>
  <c r="L168" i="38"/>
  <c r="M168" i="38"/>
  <c r="P168" i="38"/>
  <c r="Q168" i="38"/>
  <c r="R168" i="38"/>
  <c r="S168" i="38"/>
  <c r="T168" i="38"/>
  <c r="U168" i="38"/>
  <c r="V168" i="38"/>
  <c r="W168" i="38"/>
  <c r="X168" i="38"/>
  <c r="Y168" i="38"/>
  <c r="Z168" i="38"/>
  <c r="AA168" i="38"/>
  <c r="AB168" i="38"/>
  <c r="AC168" i="38"/>
  <c r="AD168" i="38"/>
  <c r="AE168" i="38"/>
  <c r="AF168" i="38"/>
  <c r="D169" i="38"/>
  <c r="E169" i="38"/>
  <c r="F169" i="38"/>
  <c r="G169" i="38"/>
  <c r="H169" i="38"/>
  <c r="I169" i="38"/>
  <c r="J169" i="38"/>
  <c r="K169" i="38"/>
  <c r="L169" i="38"/>
  <c r="M169" i="38"/>
  <c r="P169" i="38"/>
  <c r="Q169" i="38"/>
  <c r="R169" i="38"/>
  <c r="S169" i="38"/>
  <c r="T169" i="38"/>
  <c r="U169" i="38"/>
  <c r="V169" i="38"/>
  <c r="W169" i="38"/>
  <c r="X169" i="38"/>
  <c r="Y169" i="38"/>
  <c r="Z169" i="38"/>
  <c r="AA169" i="38"/>
  <c r="AB169" i="38"/>
  <c r="AC169" i="38"/>
  <c r="AD169" i="38"/>
  <c r="AE169" i="38"/>
  <c r="AF169" i="38"/>
  <c r="D170" i="38"/>
  <c r="E170" i="38"/>
  <c r="F170" i="38"/>
  <c r="G170" i="38"/>
  <c r="H170" i="38"/>
  <c r="I170" i="38"/>
  <c r="J170" i="38"/>
  <c r="K170" i="38"/>
  <c r="L170" i="38"/>
  <c r="M170" i="38"/>
  <c r="P170" i="38"/>
  <c r="Q170" i="38"/>
  <c r="R170" i="38"/>
  <c r="S170" i="38"/>
  <c r="T170" i="38"/>
  <c r="U170" i="38"/>
  <c r="V170" i="38"/>
  <c r="W170" i="38"/>
  <c r="X170" i="38"/>
  <c r="Y170" i="38"/>
  <c r="Z170" i="38"/>
  <c r="AA170" i="38"/>
  <c r="AB170" i="38"/>
  <c r="AC170" i="38"/>
  <c r="AD170" i="38"/>
  <c r="AE170" i="38"/>
  <c r="AF170" i="38"/>
  <c r="D171" i="38"/>
  <c r="E171" i="38"/>
  <c r="F171" i="38"/>
  <c r="G171" i="38"/>
  <c r="H171" i="38"/>
  <c r="I171" i="38"/>
  <c r="J171" i="38"/>
  <c r="K171" i="38"/>
  <c r="L171" i="38"/>
  <c r="M171" i="38"/>
  <c r="P171" i="38"/>
  <c r="Q171" i="38"/>
  <c r="R171" i="38"/>
  <c r="S171" i="38"/>
  <c r="T171" i="38"/>
  <c r="U171" i="38"/>
  <c r="V171" i="38"/>
  <c r="W171" i="38"/>
  <c r="X171" i="38"/>
  <c r="Y171" i="38"/>
  <c r="Z171" i="38"/>
  <c r="AA171" i="38"/>
  <c r="AB171" i="38"/>
  <c r="AC171" i="38"/>
  <c r="AD171" i="38"/>
  <c r="AE171" i="38"/>
  <c r="AF171" i="38"/>
  <c r="D172" i="38"/>
  <c r="E172" i="38"/>
  <c r="F172" i="38"/>
  <c r="G172" i="38"/>
  <c r="H172" i="38"/>
  <c r="I172" i="38"/>
  <c r="J172" i="38"/>
  <c r="K172" i="38"/>
  <c r="L172" i="38"/>
  <c r="M172" i="38"/>
  <c r="P172" i="38"/>
  <c r="Q172" i="38"/>
  <c r="R172" i="38"/>
  <c r="S172" i="38"/>
  <c r="T172" i="38"/>
  <c r="U172" i="38"/>
  <c r="V172" i="38"/>
  <c r="W172" i="38"/>
  <c r="X172" i="38"/>
  <c r="Y172" i="38"/>
  <c r="Z172" i="38"/>
  <c r="AA172" i="38"/>
  <c r="AB172" i="38"/>
  <c r="AC172" i="38"/>
  <c r="AD172" i="38"/>
  <c r="AE172" i="38"/>
  <c r="AF172" i="38"/>
  <c r="D173" i="38"/>
  <c r="E173" i="38"/>
  <c r="F173" i="38"/>
  <c r="G173" i="38"/>
  <c r="H173" i="38"/>
  <c r="I173" i="38"/>
  <c r="J173" i="38"/>
  <c r="K173" i="38"/>
  <c r="L173" i="38"/>
  <c r="M173" i="38"/>
  <c r="P173" i="38"/>
  <c r="Q173" i="38"/>
  <c r="R173" i="38"/>
  <c r="S173" i="38"/>
  <c r="T173" i="38"/>
  <c r="U173" i="38"/>
  <c r="V173" i="38"/>
  <c r="W173" i="38"/>
  <c r="X173" i="38"/>
  <c r="Y173" i="38"/>
  <c r="Z173" i="38"/>
  <c r="AA173" i="38"/>
  <c r="AB173" i="38"/>
  <c r="AC173" i="38"/>
  <c r="AD173" i="38"/>
  <c r="AE173" i="38"/>
  <c r="AF173" i="38"/>
  <c r="D174" i="38"/>
  <c r="E174" i="38"/>
  <c r="F174" i="38"/>
  <c r="G174" i="38"/>
  <c r="H174" i="38"/>
  <c r="I174" i="38"/>
  <c r="J174" i="38"/>
  <c r="K174" i="38"/>
  <c r="L174" i="38"/>
  <c r="M174" i="38"/>
  <c r="P174" i="38"/>
  <c r="Q174" i="38"/>
  <c r="R174" i="38"/>
  <c r="S174" i="38"/>
  <c r="T174" i="38"/>
  <c r="U174" i="38"/>
  <c r="V174" i="38"/>
  <c r="W174" i="38"/>
  <c r="X174" i="38"/>
  <c r="Y174" i="38"/>
  <c r="Z174" i="38"/>
  <c r="AA174" i="38"/>
  <c r="AB174" i="38"/>
  <c r="AC174" i="38"/>
  <c r="AD174" i="38"/>
  <c r="AE174" i="38"/>
  <c r="AF174" i="38"/>
  <c r="D175" i="38"/>
  <c r="E175" i="38"/>
  <c r="F175" i="38"/>
  <c r="G175" i="38"/>
  <c r="H175" i="38"/>
  <c r="I175" i="38"/>
  <c r="J175" i="38"/>
  <c r="K175" i="38"/>
  <c r="L175" i="38"/>
  <c r="M175" i="38"/>
  <c r="P175" i="38"/>
  <c r="Q175" i="38"/>
  <c r="R175" i="38"/>
  <c r="S175" i="38"/>
  <c r="T175" i="38"/>
  <c r="U175" i="38"/>
  <c r="V175" i="38"/>
  <c r="W175" i="38"/>
  <c r="X175" i="38"/>
  <c r="Y175" i="38"/>
  <c r="Z175" i="38"/>
  <c r="AA175" i="38"/>
  <c r="AB175" i="38"/>
  <c r="AC175" i="38"/>
  <c r="AD175" i="38"/>
  <c r="AE175" i="38"/>
  <c r="AF175" i="38"/>
  <c r="D176" i="38"/>
  <c r="E176" i="38"/>
  <c r="F176" i="38"/>
  <c r="G176" i="38"/>
  <c r="H176" i="38"/>
  <c r="I176" i="38"/>
  <c r="J176" i="38"/>
  <c r="K176" i="38"/>
  <c r="L176" i="38"/>
  <c r="M176" i="38"/>
  <c r="P176" i="38"/>
  <c r="Q176" i="38"/>
  <c r="R176" i="38"/>
  <c r="S176" i="38"/>
  <c r="T176" i="38"/>
  <c r="U176" i="38"/>
  <c r="V176" i="38"/>
  <c r="W176" i="38"/>
  <c r="X176" i="38"/>
  <c r="Y176" i="38"/>
  <c r="Z176" i="38"/>
  <c r="AA176" i="38"/>
  <c r="AB176" i="38"/>
  <c r="AC176" i="38"/>
  <c r="AD176" i="38"/>
  <c r="AE176" i="38"/>
  <c r="AF176" i="38"/>
  <c r="D177" i="38"/>
  <c r="E177" i="38"/>
  <c r="F177" i="38"/>
  <c r="G177" i="38"/>
  <c r="H177" i="38"/>
  <c r="I177" i="38"/>
  <c r="J177" i="38"/>
  <c r="K177" i="38"/>
  <c r="L177" i="38"/>
  <c r="M177" i="38"/>
  <c r="P177" i="38"/>
  <c r="Q177" i="38"/>
  <c r="R177" i="38"/>
  <c r="S177" i="38"/>
  <c r="T177" i="38"/>
  <c r="U177" i="38"/>
  <c r="V177" i="38"/>
  <c r="W177" i="38"/>
  <c r="X177" i="38"/>
  <c r="Y177" i="38"/>
  <c r="Z177" i="38"/>
  <c r="AA177" i="38"/>
  <c r="AB177" i="38"/>
  <c r="AC177" i="38"/>
  <c r="AD177" i="38"/>
  <c r="AE177" i="38"/>
  <c r="AF177" i="38"/>
  <c r="D178" i="38"/>
  <c r="E178" i="38"/>
  <c r="F178" i="38"/>
  <c r="G178" i="38"/>
  <c r="H178" i="38"/>
  <c r="I178" i="38"/>
  <c r="J178" i="38"/>
  <c r="K178" i="38"/>
  <c r="L178" i="38"/>
  <c r="M178" i="38"/>
  <c r="P178" i="38"/>
  <c r="Q178" i="38"/>
  <c r="R178" i="38"/>
  <c r="S178" i="38"/>
  <c r="T178" i="38"/>
  <c r="U178" i="38"/>
  <c r="V178" i="38"/>
  <c r="W178" i="38"/>
  <c r="X178" i="38"/>
  <c r="Y178" i="38"/>
  <c r="Z178" i="38"/>
  <c r="AA178" i="38"/>
  <c r="AB178" i="38"/>
  <c r="AC178" i="38"/>
  <c r="AD178" i="38"/>
  <c r="AE178" i="38"/>
  <c r="AF178" i="38"/>
  <c r="D179" i="38"/>
  <c r="E179" i="38"/>
  <c r="F179" i="38"/>
  <c r="G179" i="38"/>
  <c r="H179" i="38"/>
  <c r="I179" i="38"/>
  <c r="J179" i="38"/>
  <c r="K179" i="38"/>
  <c r="L179" i="38"/>
  <c r="M179" i="38"/>
  <c r="P179" i="38"/>
  <c r="Q179" i="38"/>
  <c r="R179" i="38"/>
  <c r="S179" i="38"/>
  <c r="T179" i="38"/>
  <c r="U179" i="38"/>
  <c r="V179" i="38"/>
  <c r="W179" i="38"/>
  <c r="X179" i="38"/>
  <c r="Y179" i="38"/>
  <c r="Z179" i="38"/>
  <c r="AA179" i="38"/>
  <c r="AB179" i="38"/>
  <c r="AC179" i="38"/>
  <c r="AD179" i="38"/>
  <c r="AE179" i="38"/>
  <c r="AF179" i="38"/>
  <c r="D180" i="38"/>
  <c r="E180" i="38"/>
  <c r="F180" i="38"/>
  <c r="G180" i="38"/>
  <c r="H180" i="38"/>
  <c r="I180" i="38"/>
  <c r="J180" i="38"/>
  <c r="K180" i="38"/>
  <c r="L180" i="38"/>
  <c r="M180" i="38"/>
  <c r="P180" i="38"/>
  <c r="Q180" i="38"/>
  <c r="R180" i="38"/>
  <c r="S180" i="38"/>
  <c r="T180" i="38"/>
  <c r="U180" i="38"/>
  <c r="V180" i="38"/>
  <c r="W180" i="38"/>
  <c r="X180" i="38"/>
  <c r="Y180" i="38"/>
  <c r="Z180" i="38"/>
  <c r="AA180" i="38"/>
  <c r="AB180" i="38"/>
  <c r="AC180" i="38"/>
  <c r="AD180" i="38"/>
  <c r="AE180" i="38"/>
  <c r="AF180" i="38"/>
  <c r="D181" i="38"/>
  <c r="E181" i="38"/>
  <c r="F181" i="38"/>
  <c r="G181" i="38"/>
  <c r="H181" i="38"/>
  <c r="I181" i="38"/>
  <c r="J181" i="38"/>
  <c r="K181" i="38"/>
  <c r="L181" i="38"/>
  <c r="M181" i="38"/>
  <c r="P181" i="38"/>
  <c r="Q181" i="38"/>
  <c r="R181" i="38"/>
  <c r="S181" i="38"/>
  <c r="T181" i="38"/>
  <c r="U181" i="38"/>
  <c r="V181" i="38"/>
  <c r="W181" i="38"/>
  <c r="X181" i="38"/>
  <c r="Y181" i="38"/>
  <c r="Z181" i="38"/>
  <c r="AA181" i="38"/>
  <c r="AB181" i="38"/>
  <c r="AC181" i="38"/>
  <c r="AD181" i="38"/>
  <c r="AE181" i="38"/>
  <c r="AF181" i="38"/>
  <c r="D182" i="38"/>
  <c r="E182" i="38"/>
  <c r="F182" i="38"/>
  <c r="G182" i="38"/>
  <c r="H182" i="38"/>
  <c r="I182" i="38"/>
  <c r="J182" i="38"/>
  <c r="K182" i="38"/>
  <c r="L182" i="38"/>
  <c r="M182" i="38"/>
  <c r="P182" i="38"/>
  <c r="Q182" i="38"/>
  <c r="R182" i="38"/>
  <c r="S182" i="38"/>
  <c r="T182" i="38"/>
  <c r="U182" i="38"/>
  <c r="V182" i="38"/>
  <c r="W182" i="38"/>
  <c r="X182" i="38"/>
  <c r="Y182" i="38"/>
  <c r="Z182" i="38"/>
  <c r="AA182" i="38"/>
  <c r="AB182" i="38"/>
  <c r="AC182" i="38"/>
  <c r="AD182" i="38"/>
  <c r="AE182" i="38"/>
  <c r="AF182" i="38"/>
  <c r="D183" i="38"/>
  <c r="E183" i="38"/>
  <c r="F183" i="38"/>
  <c r="G183" i="38"/>
  <c r="H183" i="38"/>
  <c r="I183" i="38"/>
  <c r="J183" i="38"/>
  <c r="K183" i="38"/>
  <c r="L183" i="38"/>
  <c r="M183" i="38"/>
  <c r="P183" i="38"/>
  <c r="Q183" i="38"/>
  <c r="R183" i="38"/>
  <c r="S183" i="38"/>
  <c r="T183" i="38"/>
  <c r="U183" i="38"/>
  <c r="V183" i="38"/>
  <c r="W183" i="38"/>
  <c r="X183" i="38"/>
  <c r="Y183" i="38"/>
  <c r="Z183" i="38"/>
  <c r="AA183" i="38"/>
  <c r="AB183" i="38"/>
  <c r="AC183" i="38"/>
  <c r="AD183" i="38"/>
  <c r="AE183" i="38"/>
  <c r="AF183" i="38"/>
  <c r="D184" i="38"/>
  <c r="E184" i="38"/>
  <c r="F184" i="38"/>
  <c r="G184" i="38"/>
  <c r="H184" i="38"/>
  <c r="I184" i="38"/>
  <c r="J184" i="38"/>
  <c r="K184" i="38"/>
  <c r="L184" i="38"/>
  <c r="M184" i="38"/>
  <c r="P184" i="38"/>
  <c r="Q184" i="38"/>
  <c r="R184" i="38"/>
  <c r="S184" i="38"/>
  <c r="T184" i="38"/>
  <c r="U184" i="38"/>
  <c r="V184" i="38"/>
  <c r="W184" i="38"/>
  <c r="X184" i="38"/>
  <c r="Y184" i="38"/>
  <c r="Z184" i="38"/>
  <c r="AA184" i="38"/>
  <c r="AB184" i="38"/>
  <c r="AC184" i="38"/>
  <c r="AD184" i="38"/>
  <c r="AE184" i="38"/>
  <c r="AF184" i="38"/>
  <c r="D185" i="38"/>
  <c r="E185" i="38"/>
  <c r="F185" i="38"/>
  <c r="G185" i="38"/>
  <c r="H185" i="38"/>
  <c r="I185" i="38"/>
  <c r="J185" i="38"/>
  <c r="K185" i="38"/>
  <c r="L185" i="38"/>
  <c r="M185" i="38"/>
  <c r="P185" i="38"/>
  <c r="Q185" i="38"/>
  <c r="R185" i="38"/>
  <c r="S185" i="38"/>
  <c r="T185" i="38"/>
  <c r="U185" i="38"/>
  <c r="V185" i="38"/>
  <c r="W185" i="38"/>
  <c r="X185" i="38"/>
  <c r="Y185" i="38"/>
  <c r="Z185" i="38"/>
  <c r="AA185" i="38"/>
  <c r="AB185" i="38"/>
  <c r="AC185" i="38"/>
  <c r="AD185" i="38"/>
  <c r="AE185" i="38"/>
  <c r="AF185" i="38"/>
  <c r="D186" i="38"/>
  <c r="E186" i="38"/>
  <c r="F186" i="38"/>
  <c r="G186" i="38"/>
  <c r="H186" i="38"/>
  <c r="I186" i="38"/>
  <c r="J186" i="38"/>
  <c r="K186" i="38"/>
  <c r="L186" i="38"/>
  <c r="M186" i="38"/>
  <c r="P186" i="38"/>
  <c r="Q186" i="38"/>
  <c r="R186" i="38"/>
  <c r="S186" i="38"/>
  <c r="T186" i="38"/>
  <c r="U186" i="38"/>
  <c r="V186" i="38"/>
  <c r="W186" i="38"/>
  <c r="X186" i="38"/>
  <c r="Y186" i="38"/>
  <c r="Z186" i="38"/>
  <c r="AA186" i="38"/>
  <c r="AB186" i="38"/>
  <c r="AC186" i="38"/>
  <c r="AD186" i="38"/>
  <c r="AE186" i="38"/>
  <c r="AF186" i="38"/>
  <c r="D187" i="38"/>
  <c r="E187" i="38"/>
  <c r="F187" i="38"/>
  <c r="G187" i="38"/>
  <c r="H187" i="38"/>
  <c r="I187" i="38"/>
  <c r="J187" i="38"/>
  <c r="K187" i="38"/>
  <c r="L187" i="38"/>
  <c r="M187" i="38"/>
  <c r="P187" i="38"/>
  <c r="Q187" i="38"/>
  <c r="R187" i="38"/>
  <c r="S187" i="38"/>
  <c r="T187" i="38"/>
  <c r="U187" i="38"/>
  <c r="V187" i="38"/>
  <c r="W187" i="38"/>
  <c r="X187" i="38"/>
  <c r="Y187" i="38"/>
  <c r="Z187" i="38"/>
  <c r="AA187" i="38"/>
  <c r="AB187" i="38"/>
  <c r="AC187" i="38"/>
  <c r="AD187" i="38"/>
  <c r="AE187" i="38"/>
  <c r="AF187" i="38"/>
  <c r="D188" i="38"/>
  <c r="E188" i="38"/>
  <c r="F188" i="38"/>
  <c r="G188" i="38"/>
  <c r="H188" i="38"/>
  <c r="I188" i="38"/>
  <c r="J188" i="38"/>
  <c r="K188" i="38"/>
  <c r="L188" i="38"/>
  <c r="M188" i="38"/>
  <c r="P188" i="38"/>
  <c r="Q188" i="38"/>
  <c r="R188" i="38"/>
  <c r="S188" i="38"/>
  <c r="T188" i="38"/>
  <c r="U188" i="38"/>
  <c r="V188" i="38"/>
  <c r="W188" i="38"/>
  <c r="X188" i="38"/>
  <c r="Y188" i="38"/>
  <c r="Z188" i="38"/>
  <c r="AA188" i="38"/>
  <c r="AB188" i="38"/>
  <c r="AC188" i="38"/>
  <c r="AD188" i="38"/>
  <c r="AE188" i="38"/>
  <c r="AF188" i="38"/>
  <c r="D189" i="38"/>
  <c r="E189" i="38"/>
  <c r="F189" i="38"/>
  <c r="G189" i="38"/>
  <c r="H189" i="38"/>
  <c r="I189" i="38"/>
  <c r="J189" i="38"/>
  <c r="K189" i="38"/>
  <c r="L189" i="38"/>
  <c r="M189" i="38"/>
  <c r="P189" i="38"/>
  <c r="Q189" i="38"/>
  <c r="R189" i="38"/>
  <c r="S189" i="38"/>
  <c r="T189" i="38"/>
  <c r="U189" i="38"/>
  <c r="V189" i="38"/>
  <c r="W189" i="38"/>
  <c r="X189" i="38"/>
  <c r="Y189" i="38"/>
  <c r="Z189" i="38"/>
  <c r="AA189" i="38"/>
  <c r="AB189" i="38"/>
  <c r="AC189" i="38"/>
  <c r="AD189" i="38"/>
  <c r="AE189" i="38"/>
  <c r="AF189" i="38"/>
  <c r="D190" i="38"/>
  <c r="E190" i="38"/>
  <c r="F190" i="38"/>
  <c r="G190" i="38"/>
  <c r="H190" i="38"/>
  <c r="I190" i="38"/>
  <c r="J190" i="38"/>
  <c r="K190" i="38"/>
  <c r="L190" i="38"/>
  <c r="M190" i="38"/>
  <c r="P190" i="38"/>
  <c r="Q190" i="38"/>
  <c r="R190" i="38"/>
  <c r="S190" i="38"/>
  <c r="T190" i="38"/>
  <c r="U190" i="38"/>
  <c r="V190" i="38"/>
  <c r="W190" i="38"/>
  <c r="X190" i="38"/>
  <c r="Y190" i="38"/>
  <c r="Z190" i="38"/>
  <c r="AA190" i="38"/>
  <c r="AB190" i="38"/>
  <c r="AC190" i="38"/>
  <c r="AD190" i="38"/>
  <c r="AE190" i="38"/>
  <c r="AF190" i="38"/>
  <c r="D191" i="38"/>
  <c r="E191" i="38"/>
  <c r="F191" i="38"/>
  <c r="G191" i="38"/>
  <c r="H191" i="38"/>
  <c r="I191" i="38"/>
  <c r="J191" i="38"/>
  <c r="K191" i="38"/>
  <c r="L191" i="38"/>
  <c r="M191" i="38"/>
  <c r="P191" i="38"/>
  <c r="Q191" i="38"/>
  <c r="R191" i="38"/>
  <c r="S191" i="38"/>
  <c r="T191" i="38"/>
  <c r="U191" i="38"/>
  <c r="V191" i="38"/>
  <c r="W191" i="38"/>
  <c r="X191" i="38"/>
  <c r="Y191" i="38"/>
  <c r="Z191" i="38"/>
  <c r="AA191" i="38"/>
  <c r="AB191" i="38"/>
  <c r="AC191" i="38"/>
  <c r="AD191" i="38"/>
  <c r="AE191" i="38"/>
  <c r="AF191" i="38"/>
  <c r="D192" i="38"/>
  <c r="E192" i="38"/>
  <c r="F192" i="38"/>
  <c r="G192" i="38"/>
  <c r="H192" i="38"/>
  <c r="I192" i="38"/>
  <c r="J192" i="38"/>
  <c r="K192" i="38"/>
  <c r="L192" i="38"/>
  <c r="M192" i="38"/>
  <c r="P192" i="38"/>
  <c r="Q192" i="38"/>
  <c r="R192" i="38"/>
  <c r="S192" i="38"/>
  <c r="T192" i="38"/>
  <c r="U192" i="38"/>
  <c r="V192" i="38"/>
  <c r="W192" i="38"/>
  <c r="X192" i="38"/>
  <c r="Y192" i="38"/>
  <c r="Z192" i="38"/>
  <c r="AA192" i="38"/>
  <c r="AB192" i="38"/>
  <c r="AC192" i="38"/>
  <c r="AD192" i="38"/>
  <c r="AE192" i="38"/>
  <c r="AF192" i="38"/>
  <c r="D193" i="38"/>
  <c r="E193" i="38"/>
  <c r="F193" i="38"/>
  <c r="G193" i="38"/>
  <c r="H193" i="38"/>
  <c r="I193" i="38"/>
  <c r="J193" i="38"/>
  <c r="K193" i="38"/>
  <c r="L193" i="38"/>
  <c r="M193" i="38"/>
  <c r="P193" i="38"/>
  <c r="Q193" i="38"/>
  <c r="R193" i="38"/>
  <c r="S193" i="38"/>
  <c r="T193" i="38"/>
  <c r="U193" i="38"/>
  <c r="V193" i="38"/>
  <c r="W193" i="38"/>
  <c r="X193" i="38"/>
  <c r="Y193" i="38"/>
  <c r="Z193" i="38"/>
  <c r="AA193" i="38"/>
  <c r="AB193" i="38"/>
  <c r="AC193" i="38"/>
  <c r="AD193" i="38"/>
  <c r="AE193" i="38"/>
  <c r="AF193" i="38"/>
  <c r="D194" i="38"/>
  <c r="E194" i="38"/>
  <c r="F194" i="38"/>
  <c r="G194" i="38"/>
  <c r="H194" i="38"/>
  <c r="I194" i="38"/>
  <c r="J194" i="38"/>
  <c r="K194" i="38"/>
  <c r="L194" i="38"/>
  <c r="M194" i="38"/>
  <c r="P194" i="38"/>
  <c r="Q194" i="38"/>
  <c r="R194" i="38"/>
  <c r="S194" i="38"/>
  <c r="T194" i="38"/>
  <c r="U194" i="38"/>
  <c r="V194" i="38"/>
  <c r="W194" i="38"/>
  <c r="X194" i="38"/>
  <c r="Y194" i="38"/>
  <c r="Z194" i="38"/>
  <c r="AA194" i="38"/>
  <c r="AB194" i="38"/>
  <c r="AC194" i="38"/>
  <c r="AD194" i="38"/>
  <c r="AE194" i="38"/>
  <c r="AF194" i="38"/>
  <c r="D195" i="38"/>
  <c r="E195" i="38"/>
  <c r="F195" i="38"/>
  <c r="G195" i="38"/>
  <c r="H195" i="38"/>
  <c r="I195" i="38"/>
  <c r="J195" i="38"/>
  <c r="K195" i="38"/>
  <c r="L195" i="38"/>
  <c r="M195" i="38"/>
  <c r="P195" i="38"/>
  <c r="Q195" i="38"/>
  <c r="R195" i="38"/>
  <c r="S195" i="38"/>
  <c r="T195" i="38"/>
  <c r="U195" i="38"/>
  <c r="V195" i="38"/>
  <c r="W195" i="38"/>
  <c r="X195" i="38"/>
  <c r="Y195" i="38"/>
  <c r="Z195" i="38"/>
  <c r="AA195" i="38"/>
  <c r="AB195" i="38"/>
  <c r="AC195" i="38"/>
  <c r="AD195" i="38"/>
  <c r="AE195" i="38"/>
  <c r="AF195" i="38"/>
  <c r="D196" i="38"/>
  <c r="E196" i="38"/>
  <c r="F196" i="38"/>
  <c r="G196" i="38"/>
  <c r="H196" i="38"/>
  <c r="I196" i="38"/>
  <c r="J196" i="38"/>
  <c r="K196" i="38"/>
  <c r="L196" i="38"/>
  <c r="M196" i="38"/>
  <c r="P196" i="38"/>
  <c r="Q196" i="38"/>
  <c r="R196" i="38"/>
  <c r="S196" i="38"/>
  <c r="T196" i="38"/>
  <c r="U196" i="38"/>
  <c r="V196" i="38"/>
  <c r="W196" i="38"/>
  <c r="X196" i="38"/>
  <c r="Y196" i="38"/>
  <c r="Z196" i="38"/>
  <c r="AA196" i="38"/>
  <c r="AB196" i="38"/>
  <c r="AC196" i="38"/>
  <c r="AD196" i="38"/>
  <c r="AE196" i="38"/>
  <c r="AF196" i="38"/>
  <c r="D197" i="38"/>
  <c r="E197" i="38"/>
  <c r="F197" i="38"/>
  <c r="G197" i="38"/>
  <c r="H197" i="38"/>
  <c r="I197" i="38"/>
  <c r="J197" i="38"/>
  <c r="K197" i="38"/>
  <c r="L197" i="38"/>
  <c r="M197" i="38"/>
  <c r="P197" i="38"/>
  <c r="Q197" i="38"/>
  <c r="R197" i="38"/>
  <c r="S197" i="38"/>
  <c r="T197" i="38"/>
  <c r="U197" i="38"/>
  <c r="V197" i="38"/>
  <c r="W197" i="38"/>
  <c r="X197" i="38"/>
  <c r="Y197" i="38"/>
  <c r="Z197" i="38"/>
  <c r="AA197" i="38"/>
  <c r="AB197" i="38"/>
  <c r="AC197" i="38"/>
  <c r="AD197" i="38"/>
  <c r="AE197" i="38"/>
  <c r="AF197" i="38"/>
  <c r="D198" i="38"/>
  <c r="E198" i="38"/>
  <c r="F198" i="38"/>
  <c r="G198" i="38"/>
  <c r="H198" i="38"/>
  <c r="I198" i="38"/>
  <c r="J198" i="38"/>
  <c r="K198" i="38"/>
  <c r="L198" i="38"/>
  <c r="M198" i="38"/>
  <c r="P198" i="38"/>
  <c r="Q198" i="38"/>
  <c r="R198" i="38"/>
  <c r="S198" i="38"/>
  <c r="T198" i="38"/>
  <c r="U198" i="38"/>
  <c r="V198" i="38"/>
  <c r="W198" i="38"/>
  <c r="X198" i="38"/>
  <c r="Y198" i="38"/>
  <c r="Z198" i="38"/>
  <c r="AA198" i="38"/>
  <c r="AB198" i="38"/>
  <c r="AC198" i="38"/>
  <c r="AD198" i="38"/>
  <c r="AE198" i="38"/>
  <c r="AF198" i="38"/>
  <c r="D199" i="38"/>
  <c r="E199" i="38"/>
  <c r="F199" i="38"/>
  <c r="G199" i="38"/>
  <c r="H199" i="38"/>
  <c r="I199" i="38"/>
  <c r="J199" i="38"/>
  <c r="K199" i="38"/>
  <c r="L199" i="38"/>
  <c r="M199" i="38"/>
  <c r="P199" i="38"/>
  <c r="Q199" i="38"/>
  <c r="R199" i="38"/>
  <c r="S199" i="38"/>
  <c r="T199" i="38"/>
  <c r="U199" i="38"/>
  <c r="V199" i="38"/>
  <c r="W199" i="38"/>
  <c r="X199" i="38"/>
  <c r="Y199" i="38"/>
  <c r="Z199" i="38"/>
  <c r="AA199" i="38"/>
  <c r="AB199" i="38"/>
  <c r="AC199" i="38"/>
  <c r="AD199" i="38"/>
  <c r="AE199" i="38"/>
  <c r="AF199" i="38"/>
  <c r="D200" i="38"/>
  <c r="E200" i="38"/>
  <c r="F200" i="38"/>
  <c r="G200" i="38"/>
  <c r="H200" i="38"/>
  <c r="I200" i="38"/>
  <c r="J200" i="38"/>
  <c r="K200" i="38"/>
  <c r="L200" i="38"/>
  <c r="M200" i="38"/>
  <c r="P200" i="38"/>
  <c r="Q200" i="38"/>
  <c r="R200" i="38"/>
  <c r="S200" i="38"/>
  <c r="T200" i="38"/>
  <c r="U200" i="38"/>
  <c r="V200" i="38"/>
  <c r="W200" i="38"/>
  <c r="X200" i="38"/>
  <c r="Y200" i="38"/>
  <c r="Z200" i="38"/>
  <c r="AA200" i="38"/>
  <c r="AB200" i="38"/>
  <c r="AC200" i="38"/>
  <c r="AD200" i="38"/>
  <c r="AE200" i="38"/>
  <c r="AF200" i="38"/>
  <c r="D201" i="38"/>
  <c r="E201" i="38"/>
  <c r="F201" i="38"/>
  <c r="G201" i="38"/>
  <c r="H201" i="38"/>
  <c r="I201" i="38"/>
  <c r="J201" i="38"/>
  <c r="K201" i="38"/>
  <c r="L201" i="38"/>
  <c r="M201" i="38"/>
  <c r="P201" i="38"/>
  <c r="Q201" i="38"/>
  <c r="R201" i="38"/>
  <c r="S201" i="38"/>
  <c r="T201" i="38"/>
  <c r="U201" i="38"/>
  <c r="V201" i="38"/>
  <c r="W201" i="38"/>
  <c r="X201" i="38"/>
  <c r="Y201" i="38"/>
  <c r="Z201" i="38"/>
  <c r="AA201" i="38"/>
  <c r="AB201" i="38"/>
  <c r="AC201" i="38"/>
  <c r="AD201" i="38"/>
  <c r="AE201" i="38"/>
  <c r="AF201" i="38"/>
  <c r="D202" i="38"/>
  <c r="E202" i="38"/>
  <c r="F202" i="38"/>
  <c r="G202" i="38"/>
  <c r="H202" i="38"/>
  <c r="I202" i="38"/>
  <c r="J202" i="38"/>
  <c r="K202" i="38"/>
  <c r="L202" i="38"/>
  <c r="M202" i="38"/>
  <c r="P202" i="38"/>
  <c r="Q202" i="38"/>
  <c r="R202" i="38"/>
  <c r="S202" i="38"/>
  <c r="T202" i="38"/>
  <c r="U202" i="38"/>
  <c r="V202" i="38"/>
  <c r="W202" i="38"/>
  <c r="X202" i="38"/>
  <c r="Y202" i="38"/>
  <c r="Z202" i="38"/>
  <c r="AA202" i="38"/>
  <c r="AB202" i="38"/>
  <c r="AC202" i="38"/>
  <c r="AD202" i="38"/>
  <c r="AE202" i="38"/>
  <c r="AF202" i="38"/>
  <c r="D203" i="38"/>
  <c r="E203" i="38"/>
  <c r="F203" i="38"/>
  <c r="G203" i="38"/>
  <c r="H203" i="38"/>
  <c r="I203" i="38"/>
  <c r="J203" i="38"/>
  <c r="K203" i="38"/>
  <c r="L203" i="38"/>
  <c r="M203" i="38"/>
  <c r="P203" i="38"/>
  <c r="Q203" i="38"/>
  <c r="R203" i="38"/>
  <c r="S203" i="38"/>
  <c r="T203" i="38"/>
  <c r="U203" i="38"/>
  <c r="V203" i="38"/>
  <c r="W203" i="38"/>
  <c r="X203" i="38"/>
  <c r="Y203" i="38"/>
  <c r="Z203" i="38"/>
  <c r="AA203" i="38"/>
  <c r="AB203" i="38"/>
  <c r="AC203" i="38"/>
  <c r="AD203" i="38"/>
  <c r="AE203" i="38"/>
  <c r="AF203" i="38"/>
  <c r="D204" i="38"/>
  <c r="E204" i="38"/>
  <c r="F204" i="38"/>
  <c r="G204" i="38"/>
  <c r="H204" i="38"/>
  <c r="I204" i="38"/>
  <c r="J204" i="38"/>
  <c r="K204" i="38"/>
  <c r="L204" i="38"/>
  <c r="M204" i="38"/>
  <c r="P204" i="38"/>
  <c r="Q204" i="38"/>
  <c r="R204" i="38"/>
  <c r="S204" i="38"/>
  <c r="T204" i="38"/>
  <c r="U204" i="38"/>
  <c r="V204" i="38"/>
  <c r="W204" i="38"/>
  <c r="X204" i="38"/>
  <c r="Y204" i="38"/>
  <c r="Z204" i="38"/>
  <c r="AA204" i="38"/>
  <c r="AB204" i="38"/>
  <c r="AC204" i="38"/>
  <c r="AD204" i="38"/>
  <c r="AE204" i="38"/>
  <c r="AF204" i="38"/>
  <c r="D205" i="38"/>
  <c r="E205" i="38"/>
  <c r="F205" i="38"/>
  <c r="G205" i="38"/>
  <c r="H205" i="38"/>
  <c r="I205" i="38"/>
  <c r="J205" i="38"/>
  <c r="K205" i="38"/>
  <c r="L205" i="38"/>
  <c r="M205" i="38"/>
  <c r="P205" i="38"/>
  <c r="Q205" i="38"/>
  <c r="R205" i="38"/>
  <c r="S205" i="38"/>
  <c r="T205" i="38"/>
  <c r="U205" i="38"/>
  <c r="V205" i="38"/>
  <c r="W205" i="38"/>
  <c r="X205" i="38"/>
  <c r="Y205" i="38"/>
  <c r="Z205" i="38"/>
  <c r="AA205" i="38"/>
  <c r="AB205" i="38"/>
  <c r="AC205" i="38"/>
  <c r="AD205" i="38"/>
  <c r="AE205" i="38"/>
  <c r="AF205" i="38"/>
  <c r="D206" i="38"/>
  <c r="E206" i="38"/>
  <c r="F206" i="38"/>
  <c r="G206" i="38"/>
  <c r="H206" i="38"/>
  <c r="I206" i="38"/>
  <c r="J206" i="38"/>
  <c r="K206" i="38"/>
  <c r="L206" i="38"/>
  <c r="M206" i="38"/>
  <c r="P206" i="38"/>
  <c r="Q206" i="38"/>
  <c r="R206" i="38"/>
  <c r="S206" i="38"/>
  <c r="T206" i="38"/>
  <c r="U206" i="38"/>
  <c r="V206" i="38"/>
  <c r="W206" i="38"/>
  <c r="X206" i="38"/>
  <c r="Y206" i="38"/>
  <c r="Z206" i="38"/>
  <c r="AA206" i="38"/>
  <c r="AB206" i="38"/>
  <c r="AC206" i="38"/>
  <c r="AD206" i="38"/>
  <c r="AE206" i="38"/>
  <c r="AF206" i="38"/>
  <c r="D207" i="38"/>
  <c r="E207" i="38"/>
  <c r="F207" i="38"/>
  <c r="G207" i="38"/>
  <c r="H207" i="38"/>
  <c r="I207" i="38"/>
  <c r="J207" i="38"/>
  <c r="K207" i="38"/>
  <c r="L207" i="38"/>
  <c r="M207" i="38"/>
  <c r="P207" i="38"/>
  <c r="Q207" i="38"/>
  <c r="R207" i="38"/>
  <c r="S207" i="38"/>
  <c r="T207" i="38"/>
  <c r="U207" i="38"/>
  <c r="V207" i="38"/>
  <c r="W207" i="38"/>
  <c r="X207" i="38"/>
  <c r="Y207" i="38"/>
  <c r="Z207" i="38"/>
  <c r="AA207" i="38"/>
  <c r="AB207" i="38"/>
  <c r="AC207" i="38"/>
  <c r="AD207" i="38"/>
  <c r="AE207" i="38"/>
  <c r="AF207" i="38"/>
  <c r="D208" i="38"/>
  <c r="E208" i="38"/>
  <c r="F208" i="38"/>
  <c r="G208" i="38"/>
  <c r="H208" i="38"/>
  <c r="I208" i="38"/>
  <c r="J208" i="38"/>
  <c r="K208" i="38"/>
  <c r="L208" i="38"/>
  <c r="M208" i="38"/>
  <c r="P208" i="38"/>
  <c r="Q208" i="38"/>
  <c r="R208" i="38"/>
  <c r="S208" i="38"/>
  <c r="T208" i="38"/>
  <c r="U208" i="38"/>
  <c r="V208" i="38"/>
  <c r="W208" i="38"/>
  <c r="X208" i="38"/>
  <c r="Y208" i="38"/>
  <c r="Z208" i="38"/>
  <c r="AA208" i="38"/>
  <c r="AB208" i="38"/>
  <c r="AC208" i="38"/>
  <c r="AD208" i="38"/>
  <c r="AE208" i="38"/>
  <c r="AF208" i="38"/>
  <c r="D209" i="38"/>
  <c r="E209" i="38"/>
  <c r="F209" i="38"/>
  <c r="G209" i="38"/>
  <c r="H209" i="38"/>
  <c r="I209" i="38"/>
  <c r="J209" i="38"/>
  <c r="K209" i="38"/>
  <c r="L209" i="38"/>
  <c r="M209" i="38"/>
  <c r="P209" i="38"/>
  <c r="Q209" i="38"/>
  <c r="R209" i="38"/>
  <c r="S209" i="38"/>
  <c r="T209" i="38"/>
  <c r="U209" i="38"/>
  <c r="V209" i="38"/>
  <c r="W209" i="38"/>
  <c r="X209" i="38"/>
  <c r="Y209" i="38"/>
  <c r="Z209" i="38"/>
  <c r="AA209" i="38"/>
  <c r="AB209" i="38"/>
  <c r="AC209" i="38"/>
  <c r="AD209" i="38"/>
  <c r="AE209" i="38"/>
  <c r="AF209" i="38"/>
  <c r="D210" i="38"/>
  <c r="E210" i="38"/>
  <c r="F210" i="38"/>
  <c r="G210" i="38"/>
  <c r="H210" i="38"/>
  <c r="I210" i="38"/>
  <c r="J210" i="38"/>
  <c r="K210" i="38"/>
  <c r="L210" i="38"/>
  <c r="M210" i="38"/>
  <c r="P210" i="38"/>
  <c r="Q210" i="38"/>
  <c r="R210" i="38"/>
  <c r="S210" i="38"/>
  <c r="T210" i="38"/>
  <c r="U210" i="38"/>
  <c r="V210" i="38"/>
  <c r="W210" i="38"/>
  <c r="X210" i="38"/>
  <c r="Y210" i="38"/>
  <c r="Z210" i="38"/>
  <c r="AA210" i="38"/>
  <c r="AB210" i="38"/>
  <c r="AC210" i="38"/>
  <c r="AD210" i="38"/>
  <c r="AE210" i="38"/>
  <c r="AF210" i="38"/>
  <c r="D211" i="38"/>
  <c r="E211" i="38"/>
  <c r="F211" i="38"/>
  <c r="G211" i="38"/>
  <c r="H211" i="38"/>
  <c r="I211" i="38"/>
  <c r="J211" i="38"/>
  <c r="K211" i="38"/>
  <c r="L211" i="38"/>
  <c r="M211" i="38"/>
  <c r="P211" i="38"/>
  <c r="Q211" i="38"/>
  <c r="R211" i="38"/>
  <c r="S211" i="38"/>
  <c r="T211" i="38"/>
  <c r="U211" i="38"/>
  <c r="V211" i="38"/>
  <c r="W211" i="38"/>
  <c r="X211" i="38"/>
  <c r="Y211" i="38"/>
  <c r="Z211" i="38"/>
  <c r="AA211" i="38"/>
  <c r="AB211" i="38"/>
  <c r="AC211" i="38"/>
  <c r="AD211" i="38"/>
  <c r="AE211" i="38"/>
  <c r="AF211" i="38"/>
  <c r="D212" i="38"/>
  <c r="E212" i="38"/>
  <c r="F212" i="38"/>
  <c r="G212" i="38"/>
  <c r="H212" i="38"/>
  <c r="I212" i="38"/>
  <c r="J212" i="38"/>
  <c r="K212" i="38"/>
  <c r="L212" i="38"/>
  <c r="M212" i="38"/>
  <c r="P212" i="38"/>
  <c r="Q212" i="38"/>
  <c r="R212" i="38"/>
  <c r="S212" i="38"/>
  <c r="T212" i="38"/>
  <c r="U212" i="38"/>
  <c r="V212" i="38"/>
  <c r="W212" i="38"/>
  <c r="X212" i="38"/>
  <c r="Y212" i="38"/>
  <c r="Z212" i="38"/>
  <c r="AA212" i="38"/>
  <c r="AB212" i="38"/>
  <c r="AC212" i="38"/>
  <c r="AD212" i="38"/>
  <c r="AE212" i="38"/>
  <c r="AF212" i="38"/>
  <c r="D213" i="38"/>
  <c r="E213" i="38"/>
  <c r="F213" i="38"/>
  <c r="G213" i="38"/>
  <c r="H213" i="38"/>
  <c r="I213" i="38"/>
  <c r="J213" i="38"/>
  <c r="K213" i="38"/>
  <c r="L213" i="38"/>
  <c r="M213" i="38"/>
  <c r="P213" i="38"/>
  <c r="Q213" i="38"/>
  <c r="R213" i="38"/>
  <c r="S213" i="38"/>
  <c r="T213" i="38"/>
  <c r="U213" i="38"/>
  <c r="V213" i="38"/>
  <c r="W213" i="38"/>
  <c r="X213" i="38"/>
  <c r="Y213" i="38"/>
  <c r="Z213" i="38"/>
  <c r="AA213" i="38"/>
  <c r="AB213" i="38"/>
  <c r="AC213" i="38"/>
  <c r="AD213" i="38"/>
  <c r="AE213" i="38"/>
  <c r="AF213" i="38"/>
  <c r="D214" i="38"/>
  <c r="E214" i="38"/>
  <c r="F214" i="38"/>
  <c r="G214" i="38"/>
  <c r="H214" i="38"/>
  <c r="I214" i="38"/>
  <c r="J214" i="38"/>
  <c r="K214" i="38"/>
  <c r="L214" i="38"/>
  <c r="M214" i="38"/>
  <c r="P214" i="38"/>
  <c r="Q214" i="38"/>
  <c r="R214" i="38"/>
  <c r="S214" i="38"/>
  <c r="T214" i="38"/>
  <c r="U214" i="38"/>
  <c r="V214" i="38"/>
  <c r="W214" i="38"/>
  <c r="X214" i="38"/>
  <c r="Y214" i="38"/>
  <c r="Z214" i="38"/>
  <c r="AA214" i="38"/>
  <c r="AB214" i="38"/>
  <c r="AC214" i="38"/>
  <c r="AD214" i="38"/>
  <c r="AE214" i="38"/>
  <c r="AF214" i="38"/>
  <c r="D215" i="38"/>
  <c r="E215" i="38"/>
  <c r="F215" i="38"/>
  <c r="G215" i="38"/>
  <c r="H215" i="38"/>
  <c r="I215" i="38"/>
  <c r="J215" i="38"/>
  <c r="K215" i="38"/>
  <c r="L215" i="38"/>
  <c r="M215" i="38"/>
  <c r="P215" i="38"/>
  <c r="Q215" i="38"/>
  <c r="R215" i="38"/>
  <c r="S215" i="38"/>
  <c r="T215" i="38"/>
  <c r="U215" i="38"/>
  <c r="V215" i="38"/>
  <c r="W215" i="38"/>
  <c r="X215" i="38"/>
  <c r="Y215" i="38"/>
  <c r="Z215" i="38"/>
  <c r="AA215" i="38"/>
  <c r="AB215" i="38"/>
  <c r="AC215" i="38"/>
  <c r="AD215" i="38"/>
  <c r="AE215" i="38"/>
  <c r="AF215" i="38"/>
  <c r="D216" i="38"/>
  <c r="E216" i="38"/>
  <c r="F216" i="38"/>
  <c r="G216" i="38"/>
  <c r="H216" i="38"/>
  <c r="I216" i="38"/>
  <c r="J216" i="38"/>
  <c r="K216" i="38"/>
  <c r="L216" i="38"/>
  <c r="M216" i="38"/>
  <c r="P216" i="38"/>
  <c r="Q216" i="38"/>
  <c r="R216" i="38"/>
  <c r="S216" i="38"/>
  <c r="T216" i="38"/>
  <c r="U216" i="38"/>
  <c r="V216" i="38"/>
  <c r="W216" i="38"/>
  <c r="X216" i="38"/>
  <c r="Y216" i="38"/>
  <c r="Z216" i="38"/>
  <c r="AA216" i="38"/>
  <c r="AB216" i="38"/>
  <c r="AC216" i="38"/>
  <c r="AD216" i="38"/>
  <c r="AE216" i="38"/>
  <c r="AF216" i="38"/>
  <c r="D217" i="38"/>
  <c r="E217" i="38"/>
  <c r="F217" i="38"/>
  <c r="G217" i="38"/>
  <c r="H217" i="38"/>
  <c r="I217" i="38"/>
  <c r="J217" i="38"/>
  <c r="K217" i="38"/>
  <c r="L217" i="38"/>
  <c r="M217" i="38"/>
  <c r="P217" i="38"/>
  <c r="Q217" i="38"/>
  <c r="R217" i="38"/>
  <c r="S217" i="38"/>
  <c r="T217" i="38"/>
  <c r="U217" i="38"/>
  <c r="V217" i="38"/>
  <c r="W217" i="38"/>
  <c r="X217" i="38"/>
  <c r="Y217" i="38"/>
  <c r="Z217" i="38"/>
  <c r="AA217" i="38"/>
  <c r="AB217" i="38"/>
  <c r="AC217" i="38"/>
  <c r="AD217" i="38"/>
  <c r="AE217" i="38"/>
  <c r="AF217" i="38"/>
  <c r="D218" i="38"/>
  <c r="E218" i="38"/>
  <c r="F218" i="38"/>
  <c r="G218" i="38"/>
  <c r="H218" i="38"/>
  <c r="I218" i="38"/>
  <c r="J218" i="38"/>
  <c r="K218" i="38"/>
  <c r="L218" i="38"/>
  <c r="M218" i="38"/>
  <c r="P218" i="38"/>
  <c r="Q218" i="38"/>
  <c r="R218" i="38"/>
  <c r="S218" i="38"/>
  <c r="T218" i="38"/>
  <c r="U218" i="38"/>
  <c r="V218" i="38"/>
  <c r="W218" i="38"/>
  <c r="X218" i="38"/>
  <c r="Y218" i="38"/>
  <c r="Z218" i="38"/>
  <c r="AA218" i="38"/>
  <c r="AB218" i="38"/>
  <c r="AC218" i="38"/>
  <c r="AD218" i="38"/>
  <c r="AE218" i="38"/>
  <c r="AF218" i="38"/>
  <c r="D219" i="38"/>
  <c r="E219" i="38"/>
  <c r="F219" i="38"/>
  <c r="G219" i="38"/>
  <c r="H219" i="38"/>
  <c r="I219" i="38"/>
  <c r="J219" i="38"/>
  <c r="K219" i="38"/>
  <c r="L219" i="38"/>
  <c r="M219" i="38"/>
  <c r="P219" i="38"/>
  <c r="Q219" i="38"/>
  <c r="R219" i="38"/>
  <c r="S219" i="38"/>
  <c r="T219" i="38"/>
  <c r="U219" i="38"/>
  <c r="V219" i="38"/>
  <c r="W219" i="38"/>
  <c r="X219" i="38"/>
  <c r="Y219" i="38"/>
  <c r="Z219" i="38"/>
  <c r="AA219" i="38"/>
  <c r="AB219" i="38"/>
  <c r="AC219" i="38"/>
  <c r="AD219" i="38"/>
  <c r="AE219" i="38"/>
  <c r="AF219" i="38"/>
  <c r="D220" i="38"/>
  <c r="E220" i="38"/>
  <c r="F220" i="38"/>
  <c r="G220" i="38"/>
  <c r="H220" i="38"/>
  <c r="I220" i="38"/>
  <c r="J220" i="38"/>
  <c r="K220" i="38"/>
  <c r="L220" i="38"/>
  <c r="M220" i="38"/>
  <c r="P220" i="38"/>
  <c r="Q220" i="38"/>
  <c r="R220" i="38"/>
  <c r="S220" i="38"/>
  <c r="T220" i="38"/>
  <c r="U220" i="38"/>
  <c r="V220" i="38"/>
  <c r="W220" i="38"/>
  <c r="X220" i="38"/>
  <c r="Y220" i="38"/>
  <c r="Z220" i="38"/>
  <c r="AA220" i="38"/>
  <c r="AB220" i="38"/>
  <c r="AC220" i="38"/>
  <c r="AD220" i="38"/>
  <c r="AE220" i="38"/>
  <c r="AF220" i="38"/>
  <c r="D221" i="38"/>
  <c r="E221" i="38"/>
  <c r="F221" i="38"/>
  <c r="G221" i="38"/>
  <c r="H221" i="38"/>
  <c r="I221" i="38"/>
  <c r="J221" i="38"/>
  <c r="K221" i="38"/>
  <c r="L221" i="38"/>
  <c r="M221" i="38"/>
  <c r="P221" i="38"/>
  <c r="Q221" i="38"/>
  <c r="R221" i="38"/>
  <c r="S221" i="38"/>
  <c r="T221" i="38"/>
  <c r="U221" i="38"/>
  <c r="V221" i="38"/>
  <c r="W221" i="38"/>
  <c r="X221" i="38"/>
  <c r="Y221" i="38"/>
  <c r="Z221" i="38"/>
  <c r="AA221" i="38"/>
  <c r="AB221" i="38"/>
  <c r="AC221" i="38"/>
  <c r="AD221" i="38"/>
  <c r="AE221" i="38"/>
  <c r="AF221" i="38"/>
  <c r="D222" i="38"/>
  <c r="E222" i="38"/>
  <c r="F222" i="38"/>
  <c r="G222" i="38"/>
  <c r="H222" i="38"/>
  <c r="I222" i="38"/>
  <c r="J222" i="38"/>
  <c r="K222" i="38"/>
  <c r="L222" i="38"/>
  <c r="M222" i="38"/>
  <c r="P222" i="38"/>
  <c r="Q222" i="38"/>
  <c r="R222" i="38"/>
  <c r="S222" i="38"/>
  <c r="T222" i="38"/>
  <c r="U222" i="38"/>
  <c r="V222" i="38"/>
  <c r="W222" i="38"/>
  <c r="X222" i="38"/>
  <c r="Y222" i="38"/>
  <c r="Z222" i="38"/>
  <c r="AA222" i="38"/>
  <c r="AB222" i="38"/>
  <c r="AC222" i="38"/>
  <c r="AD222" i="38"/>
  <c r="AE222" i="38"/>
  <c r="AF222" i="38"/>
  <c r="D223" i="38"/>
  <c r="E223" i="38"/>
  <c r="F223" i="38"/>
  <c r="G223" i="38"/>
  <c r="H223" i="38"/>
  <c r="I223" i="38"/>
  <c r="J223" i="38"/>
  <c r="K223" i="38"/>
  <c r="L223" i="38"/>
  <c r="M223" i="38"/>
  <c r="P223" i="38"/>
  <c r="Q223" i="38"/>
  <c r="R223" i="38"/>
  <c r="S223" i="38"/>
  <c r="T223" i="38"/>
  <c r="U223" i="38"/>
  <c r="V223" i="38"/>
  <c r="W223" i="38"/>
  <c r="X223" i="38"/>
  <c r="Y223" i="38"/>
  <c r="Z223" i="38"/>
  <c r="AA223" i="38"/>
  <c r="AB223" i="38"/>
  <c r="AC223" i="38"/>
  <c r="AD223" i="38"/>
  <c r="AE223" i="38"/>
  <c r="AF223" i="38"/>
  <c r="D224" i="38"/>
  <c r="E224" i="38"/>
  <c r="F224" i="38"/>
  <c r="G224" i="38"/>
  <c r="H224" i="38"/>
  <c r="I224" i="38"/>
  <c r="J224" i="38"/>
  <c r="K224" i="38"/>
  <c r="L224" i="38"/>
  <c r="M224" i="38"/>
  <c r="P224" i="38"/>
  <c r="Q224" i="38"/>
  <c r="R224" i="38"/>
  <c r="S224" i="38"/>
  <c r="T224" i="38"/>
  <c r="U224" i="38"/>
  <c r="V224" i="38"/>
  <c r="W224" i="38"/>
  <c r="X224" i="38"/>
  <c r="Y224" i="38"/>
  <c r="Z224" i="38"/>
  <c r="AA224" i="38"/>
  <c r="AB224" i="38"/>
  <c r="AC224" i="38"/>
  <c r="AD224" i="38"/>
  <c r="AE224" i="38"/>
  <c r="AF224" i="38"/>
  <c r="D225" i="38"/>
  <c r="E225" i="38"/>
  <c r="F225" i="38"/>
  <c r="G225" i="38"/>
  <c r="H225" i="38"/>
  <c r="I225" i="38"/>
  <c r="J225" i="38"/>
  <c r="K225" i="38"/>
  <c r="L225" i="38"/>
  <c r="M225" i="38"/>
  <c r="P225" i="38"/>
  <c r="Q225" i="38"/>
  <c r="R225" i="38"/>
  <c r="S225" i="38"/>
  <c r="T225" i="38"/>
  <c r="U225" i="38"/>
  <c r="V225" i="38"/>
  <c r="W225" i="38"/>
  <c r="X225" i="38"/>
  <c r="Y225" i="38"/>
  <c r="Z225" i="38"/>
  <c r="AA225" i="38"/>
  <c r="AB225" i="38"/>
  <c r="AC225" i="38"/>
  <c r="AD225" i="38"/>
  <c r="AE225" i="38"/>
  <c r="AF225" i="38"/>
  <c r="D226" i="38"/>
  <c r="E226" i="38"/>
  <c r="F226" i="38"/>
  <c r="G226" i="38"/>
  <c r="H226" i="38"/>
  <c r="I226" i="38"/>
  <c r="J226" i="38"/>
  <c r="K226" i="38"/>
  <c r="L226" i="38"/>
  <c r="M226" i="38"/>
  <c r="P226" i="38"/>
  <c r="Q226" i="38"/>
  <c r="R226" i="38"/>
  <c r="S226" i="38"/>
  <c r="T226" i="38"/>
  <c r="U226" i="38"/>
  <c r="V226" i="38"/>
  <c r="W226" i="38"/>
  <c r="X226" i="38"/>
  <c r="Y226" i="38"/>
  <c r="Z226" i="38"/>
  <c r="AA226" i="38"/>
  <c r="AB226" i="38"/>
  <c r="AC226" i="38"/>
  <c r="AD226" i="38"/>
  <c r="AE226" i="38"/>
  <c r="AF226" i="38"/>
  <c r="D227" i="38"/>
  <c r="E227" i="38"/>
  <c r="F227" i="38"/>
  <c r="G227" i="38"/>
  <c r="H227" i="38"/>
  <c r="I227" i="38"/>
  <c r="J227" i="38"/>
  <c r="K227" i="38"/>
  <c r="L227" i="38"/>
  <c r="M227" i="38"/>
  <c r="P227" i="38"/>
  <c r="Q227" i="38"/>
  <c r="R227" i="38"/>
  <c r="S227" i="38"/>
  <c r="T227" i="38"/>
  <c r="U227" i="38"/>
  <c r="V227" i="38"/>
  <c r="W227" i="38"/>
  <c r="X227" i="38"/>
  <c r="Y227" i="38"/>
  <c r="Z227" i="38"/>
  <c r="AA227" i="38"/>
  <c r="AB227" i="38"/>
  <c r="AC227" i="38"/>
  <c r="AD227" i="38"/>
  <c r="AE227" i="38"/>
  <c r="AF227" i="38"/>
  <c r="D228" i="38"/>
  <c r="E228" i="38"/>
  <c r="F228" i="38"/>
  <c r="G228" i="38"/>
  <c r="H228" i="38"/>
  <c r="I228" i="38"/>
  <c r="J228" i="38"/>
  <c r="K228" i="38"/>
  <c r="L228" i="38"/>
  <c r="M228" i="38"/>
  <c r="P228" i="38"/>
  <c r="Q228" i="38"/>
  <c r="R228" i="38"/>
  <c r="S228" i="38"/>
  <c r="T228" i="38"/>
  <c r="U228" i="38"/>
  <c r="V228" i="38"/>
  <c r="W228" i="38"/>
  <c r="X228" i="38"/>
  <c r="Y228" i="38"/>
  <c r="Z228" i="38"/>
  <c r="AA228" i="38"/>
  <c r="AB228" i="38"/>
  <c r="AC228" i="38"/>
  <c r="AD228" i="38"/>
  <c r="AE228" i="38"/>
  <c r="AF228" i="38"/>
  <c r="D229" i="38"/>
  <c r="E229" i="38"/>
  <c r="F229" i="38"/>
  <c r="G229" i="38"/>
  <c r="H229" i="38"/>
  <c r="I229" i="38"/>
  <c r="J229" i="38"/>
  <c r="K229" i="38"/>
  <c r="L229" i="38"/>
  <c r="M229" i="38"/>
  <c r="P229" i="38"/>
  <c r="Q229" i="38"/>
  <c r="R229" i="38"/>
  <c r="S229" i="38"/>
  <c r="T229" i="38"/>
  <c r="U229" i="38"/>
  <c r="V229" i="38"/>
  <c r="W229" i="38"/>
  <c r="X229" i="38"/>
  <c r="Y229" i="38"/>
  <c r="Z229" i="38"/>
  <c r="AA229" i="38"/>
  <c r="AB229" i="38"/>
  <c r="AC229" i="38"/>
  <c r="AD229" i="38"/>
  <c r="AE229" i="38"/>
  <c r="AF229" i="38"/>
  <c r="D230" i="38"/>
  <c r="E230" i="38"/>
  <c r="F230" i="38"/>
  <c r="G230" i="38"/>
  <c r="H230" i="38"/>
  <c r="I230" i="38"/>
  <c r="J230" i="38"/>
  <c r="K230" i="38"/>
  <c r="L230" i="38"/>
  <c r="M230" i="38"/>
  <c r="P230" i="38"/>
  <c r="Q230" i="38"/>
  <c r="R230" i="38"/>
  <c r="S230" i="38"/>
  <c r="T230" i="38"/>
  <c r="U230" i="38"/>
  <c r="V230" i="38"/>
  <c r="W230" i="38"/>
  <c r="X230" i="38"/>
  <c r="Y230" i="38"/>
  <c r="Z230" i="38"/>
  <c r="AA230" i="38"/>
  <c r="AB230" i="38"/>
  <c r="AC230" i="38"/>
  <c r="AD230" i="38"/>
  <c r="AE230" i="38"/>
  <c r="AF230" i="38"/>
  <c r="D231" i="38"/>
  <c r="E231" i="38"/>
  <c r="F231" i="38"/>
  <c r="G231" i="38"/>
  <c r="H231" i="38"/>
  <c r="I231" i="38"/>
  <c r="J231" i="38"/>
  <c r="K231" i="38"/>
  <c r="L231" i="38"/>
  <c r="M231" i="38"/>
  <c r="P231" i="38"/>
  <c r="Q231" i="38"/>
  <c r="R231" i="38"/>
  <c r="S231" i="38"/>
  <c r="T231" i="38"/>
  <c r="U231" i="38"/>
  <c r="V231" i="38"/>
  <c r="W231" i="38"/>
  <c r="X231" i="38"/>
  <c r="Y231" i="38"/>
  <c r="Z231" i="38"/>
  <c r="AA231" i="38"/>
  <c r="AB231" i="38"/>
  <c r="AC231" i="38"/>
  <c r="AD231" i="38"/>
  <c r="AE231" i="38"/>
  <c r="AF231" i="38"/>
  <c r="D232" i="38"/>
  <c r="E232" i="38"/>
  <c r="F232" i="38"/>
  <c r="G232" i="38"/>
  <c r="H232" i="38"/>
  <c r="I232" i="38"/>
  <c r="J232" i="38"/>
  <c r="K232" i="38"/>
  <c r="L232" i="38"/>
  <c r="M232" i="38"/>
  <c r="P232" i="38"/>
  <c r="Q232" i="38"/>
  <c r="R232" i="38"/>
  <c r="S232" i="38"/>
  <c r="T232" i="38"/>
  <c r="U232" i="38"/>
  <c r="V232" i="38"/>
  <c r="W232" i="38"/>
  <c r="X232" i="38"/>
  <c r="Y232" i="38"/>
  <c r="Z232" i="38"/>
  <c r="AA232" i="38"/>
  <c r="AB232" i="38"/>
  <c r="AC232" i="38"/>
  <c r="AD232" i="38"/>
  <c r="AE232" i="38"/>
  <c r="AF232" i="38"/>
  <c r="D233" i="38"/>
  <c r="E233" i="38"/>
  <c r="F233" i="38"/>
  <c r="G233" i="38"/>
  <c r="H233" i="38"/>
  <c r="I233" i="38"/>
  <c r="J233" i="38"/>
  <c r="K233" i="38"/>
  <c r="L233" i="38"/>
  <c r="M233" i="38"/>
  <c r="P233" i="38"/>
  <c r="Q233" i="38"/>
  <c r="R233" i="38"/>
  <c r="S233" i="38"/>
  <c r="T233" i="38"/>
  <c r="U233" i="38"/>
  <c r="V233" i="38"/>
  <c r="W233" i="38"/>
  <c r="X233" i="38"/>
  <c r="Y233" i="38"/>
  <c r="Z233" i="38"/>
  <c r="AA233" i="38"/>
  <c r="AB233" i="38"/>
  <c r="AC233" i="38"/>
  <c r="AD233" i="38"/>
  <c r="AE233" i="38"/>
  <c r="AF233" i="38"/>
  <c r="D234" i="38"/>
  <c r="E234" i="38"/>
  <c r="F234" i="38"/>
  <c r="G234" i="38"/>
  <c r="H234" i="38"/>
  <c r="I234" i="38"/>
  <c r="J234" i="38"/>
  <c r="K234" i="38"/>
  <c r="L234" i="38"/>
  <c r="M234" i="38"/>
  <c r="P234" i="38"/>
  <c r="Q234" i="38"/>
  <c r="R234" i="38"/>
  <c r="S234" i="38"/>
  <c r="T234" i="38"/>
  <c r="U234" i="38"/>
  <c r="V234" i="38"/>
  <c r="W234" i="38"/>
  <c r="X234" i="38"/>
  <c r="Y234" i="38"/>
  <c r="Z234" i="38"/>
  <c r="AA234" i="38"/>
  <c r="AB234" i="38"/>
  <c r="AC234" i="38"/>
  <c r="AD234" i="38"/>
  <c r="AE234" i="38"/>
  <c r="AF234" i="38"/>
  <c r="D235" i="38"/>
  <c r="E235" i="38"/>
  <c r="F235" i="38"/>
  <c r="G235" i="38"/>
  <c r="H235" i="38"/>
  <c r="I235" i="38"/>
  <c r="J235" i="38"/>
  <c r="K235" i="38"/>
  <c r="L235" i="38"/>
  <c r="M235" i="38"/>
  <c r="P235" i="38"/>
  <c r="Q235" i="38"/>
  <c r="R235" i="38"/>
  <c r="S235" i="38"/>
  <c r="T235" i="38"/>
  <c r="U235" i="38"/>
  <c r="V235" i="38"/>
  <c r="W235" i="38"/>
  <c r="X235" i="38"/>
  <c r="Y235" i="38"/>
  <c r="Z235" i="38"/>
  <c r="AA235" i="38"/>
  <c r="AB235" i="38"/>
  <c r="AC235" i="38"/>
  <c r="AD235" i="38"/>
  <c r="AE235" i="38"/>
  <c r="AF235" i="38"/>
  <c r="D236" i="38"/>
  <c r="E236" i="38"/>
  <c r="F236" i="38"/>
  <c r="G236" i="38"/>
  <c r="H236" i="38"/>
  <c r="I236" i="38"/>
  <c r="J236" i="38"/>
  <c r="K236" i="38"/>
  <c r="L236" i="38"/>
  <c r="M236" i="38"/>
  <c r="P236" i="38"/>
  <c r="Q236" i="38"/>
  <c r="R236" i="38"/>
  <c r="S236" i="38"/>
  <c r="T236" i="38"/>
  <c r="U236" i="38"/>
  <c r="V236" i="38"/>
  <c r="W236" i="38"/>
  <c r="X236" i="38"/>
  <c r="Y236" i="38"/>
  <c r="Z236" i="38"/>
  <c r="AA236" i="38"/>
  <c r="AB236" i="38"/>
  <c r="AC236" i="38"/>
  <c r="AD236" i="38"/>
  <c r="AE236" i="38"/>
  <c r="AF236" i="38"/>
  <c r="D237" i="38"/>
  <c r="E237" i="38"/>
  <c r="F237" i="38"/>
  <c r="G237" i="38"/>
  <c r="H237" i="38"/>
  <c r="I237" i="38"/>
  <c r="J237" i="38"/>
  <c r="K237" i="38"/>
  <c r="L237" i="38"/>
  <c r="M237" i="38"/>
  <c r="P237" i="38"/>
  <c r="Q237" i="38"/>
  <c r="R237" i="38"/>
  <c r="S237" i="38"/>
  <c r="T237" i="38"/>
  <c r="U237" i="38"/>
  <c r="V237" i="38"/>
  <c r="W237" i="38"/>
  <c r="X237" i="38"/>
  <c r="Y237" i="38"/>
  <c r="Z237" i="38"/>
  <c r="AA237" i="38"/>
  <c r="AB237" i="38"/>
  <c r="AC237" i="38"/>
  <c r="AD237" i="38"/>
  <c r="AE237" i="38"/>
  <c r="AF237" i="38"/>
  <c r="D238" i="38"/>
  <c r="E238" i="38"/>
  <c r="F238" i="38"/>
  <c r="G238" i="38"/>
  <c r="H238" i="38"/>
  <c r="I238" i="38"/>
  <c r="J238" i="38"/>
  <c r="K238" i="38"/>
  <c r="L238" i="38"/>
  <c r="M238" i="38"/>
  <c r="P238" i="38"/>
  <c r="Q238" i="38"/>
  <c r="R238" i="38"/>
  <c r="S238" i="38"/>
  <c r="T238" i="38"/>
  <c r="U238" i="38"/>
  <c r="V238" i="38"/>
  <c r="W238" i="38"/>
  <c r="X238" i="38"/>
  <c r="Y238" i="38"/>
  <c r="Z238" i="38"/>
  <c r="AA238" i="38"/>
  <c r="AB238" i="38"/>
  <c r="AC238" i="38"/>
  <c r="AD238" i="38"/>
  <c r="AE238" i="38"/>
  <c r="AF238" i="38"/>
  <c r="D239" i="38"/>
  <c r="E239" i="38"/>
  <c r="F239" i="38"/>
  <c r="G239" i="38"/>
  <c r="H239" i="38"/>
  <c r="I239" i="38"/>
  <c r="J239" i="38"/>
  <c r="K239" i="38"/>
  <c r="L239" i="38"/>
  <c r="M239" i="38"/>
  <c r="P239" i="38"/>
  <c r="Q239" i="38"/>
  <c r="R239" i="38"/>
  <c r="S239" i="38"/>
  <c r="T239" i="38"/>
  <c r="U239" i="38"/>
  <c r="V239" i="38"/>
  <c r="W239" i="38"/>
  <c r="X239" i="38"/>
  <c r="Y239" i="38"/>
  <c r="Z239" i="38"/>
  <c r="AA239" i="38"/>
  <c r="AB239" i="38"/>
  <c r="AC239" i="38"/>
  <c r="AD239" i="38"/>
  <c r="AE239" i="38"/>
  <c r="AF239" i="38"/>
  <c r="D240" i="38"/>
  <c r="E240" i="38"/>
  <c r="F240" i="38"/>
  <c r="G240" i="38"/>
  <c r="H240" i="38"/>
  <c r="I240" i="38"/>
  <c r="J240" i="38"/>
  <c r="K240" i="38"/>
  <c r="L240" i="38"/>
  <c r="M240" i="38"/>
  <c r="P240" i="38"/>
  <c r="Q240" i="38"/>
  <c r="R240" i="38"/>
  <c r="S240" i="38"/>
  <c r="T240" i="38"/>
  <c r="U240" i="38"/>
  <c r="V240" i="38"/>
  <c r="W240" i="38"/>
  <c r="X240" i="38"/>
  <c r="Y240" i="38"/>
  <c r="Z240" i="38"/>
  <c r="AA240" i="38"/>
  <c r="AB240" i="38"/>
  <c r="AC240" i="38"/>
  <c r="AD240" i="38"/>
  <c r="AE240" i="38"/>
  <c r="AF240" i="38"/>
  <c r="D241" i="38"/>
  <c r="E241" i="38"/>
  <c r="F241" i="38"/>
  <c r="G241" i="38"/>
  <c r="H241" i="38"/>
  <c r="I241" i="38"/>
  <c r="J241" i="38"/>
  <c r="K241" i="38"/>
  <c r="L241" i="38"/>
  <c r="M241" i="38"/>
  <c r="P241" i="38"/>
  <c r="Q241" i="38"/>
  <c r="R241" i="38"/>
  <c r="S241" i="38"/>
  <c r="T241" i="38"/>
  <c r="U241" i="38"/>
  <c r="V241" i="38"/>
  <c r="W241" i="38"/>
  <c r="X241" i="38"/>
  <c r="Y241" i="38"/>
  <c r="Z241" i="38"/>
  <c r="AA241" i="38"/>
  <c r="AB241" i="38"/>
  <c r="AC241" i="38"/>
  <c r="AD241" i="38"/>
  <c r="AE241" i="38"/>
  <c r="AF241" i="38"/>
  <c r="D242" i="38"/>
  <c r="E242" i="38"/>
  <c r="F242" i="38"/>
  <c r="G242" i="38"/>
  <c r="H242" i="38"/>
  <c r="I242" i="38"/>
  <c r="J242" i="38"/>
  <c r="K242" i="38"/>
  <c r="L242" i="38"/>
  <c r="M242" i="38"/>
  <c r="P242" i="38"/>
  <c r="Q242" i="38"/>
  <c r="R242" i="38"/>
  <c r="S242" i="38"/>
  <c r="T242" i="38"/>
  <c r="U242" i="38"/>
  <c r="V242" i="38"/>
  <c r="W242" i="38"/>
  <c r="X242" i="38"/>
  <c r="Y242" i="38"/>
  <c r="Z242" i="38"/>
  <c r="AA242" i="38"/>
  <c r="AB242" i="38"/>
  <c r="AC242" i="38"/>
  <c r="AD242" i="38"/>
  <c r="AE242" i="38"/>
  <c r="AF242" i="38"/>
  <c r="D243" i="38"/>
  <c r="E243" i="38"/>
  <c r="F243" i="38"/>
  <c r="G243" i="38"/>
  <c r="H243" i="38"/>
  <c r="I243" i="38"/>
  <c r="J243" i="38"/>
  <c r="K243" i="38"/>
  <c r="L243" i="38"/>
  <c r="M243" i="38"/>
  <c r="P243" i="38"/>
  <c r="Q243" i="38"/>
  <c r="R243" i="38"/>
  <c r="S243" i="38"/>
  <c r="T243" i="38"/>
  <c r="U243" i="38"/>
  <c r="V243" i="38"/>
  <c r="W243" i="38"/>
  <c r="X243" i="38"/>
  <c r="Y243" i="38"/>
  <c r="Z243" i="38"/>
  <c r="AA243" i="38"/>
  <c r="AB243" i="38"/>
  <c r="AC243" i="38"/>
  <c r="AD243" i="38"/>
  <c r="AE243" i="38"/>
  <c r="AF243" i="38"/>
  <c r="D244" i="38"/>
  <c r="E244" i="38"/>
  <c r="F244" i="38"/>
  <c r="G244" i="38"/>
  <c r="H244" i="38"/>
  <c r="I244" i="38"/>
  <c r="J244" i="38"/>
  <c r="K244" i="38"/>
  <c r="L244" i="38"/>
  <c r="M244" i="38"/>
  <c r="P244" i="38"/>
  <c r="Q244" i="38"/>
  <c r="R244" i="38"/>
  <c r="S244" i="38"/>
  <c r="T244" i="38"/>
  <c r="U244" i="38"/>
  <c r="V244" i="38"/>
  <c r="W244" i="38"/>
  <c r="X244" i="38"/>
  <c r="Y244" i="38"/>
  <c r="Z244" i="38"/>
  <c r="AA244" i="38"/>
  <c r="AB244" i="38"/>
  <c r="AC244" i="38"/>
  <c r="AD244" i="38"/>
  <c r="AE244" i="38"/>
  <c r="AF244" i="38"/>
  <c r="D245" i="38"/>
  <c r="E245" i="38"/>
  <c r="F245" i="38"/>
  <c r="G245" i="38"/>
  <c r="H245" i="38"/>
  <c r="I245" i="38"/>
  <c r="J245" i="38"/>
  <c r="K245" i="38"/>
  <c r="L245" i="38"/>
  <c r="M245" i="38"/>
  <c r="P245" i="38"/>
  <c r="Q245" i="38"/>
  <c r="R245" i="38"/>
  <c r="S245" i="38"/>
  <c r="T245" i="38"/>
  <c r="U245" i="38"/>
  <c r="V245" i="38"/>
  <c r="W245" i="38"/>
  <c r="X245" i="38"/>
  <c r="Y245" i="38"/>
  <c r="Z245" i="38"/>
  <c r="AA245" i="38"/>
  <c r="AB245" i="38"/>
  <c r="AC245" i="38"/>
  <c r="AD245" i="38"/>
  <c r="AE245" i="38"/>
  <c r="AF245" i="38"/>
  <c r="D246" i="38"/>
  <c r="E246" i="38"/>
  <c r="F246" i="38"/>
  <c r="G246" i="38"/>
  <c r="H246" i="38"/>
  <c r="I246" i="38"/>
  <c r="J246" i="38"/>
  <c r="K246" i="38"/>
  <c r="L246" i="38"/>
  <c r="M246" i="38"/>
  <c r="P246" i="38"/>
  <c r="Q246" i="38"/>
  <c r="R246" i="38"/>
  <c r="S246" i="38"/>
  <c r="T246" i="38"/>
  <c r="U246" i="38"/>
  <c r="V246" i="38"/>
  <c r="W246" i="38"/>
  <c r="X246" i="38"/>
  <c r="Y246" i="38"/>
  <c r="Z246" i="38"/>
  <c r="AA246" i="38"/>
  <c r="AB246" i="38"/>
  <c r="AC246" i="38"/>
  <c r="AD246" i="38"/>
  <c r="AE246" i="38"/>
  <c r="AF246" i="38"/>
  <c r="D247" i="38"/>
  <c r="E247" i="38"/>
  <c r="F247" i="38"/>
  <c r="G247" i="38"/>
  <c r="H247" i="38"/>
  <c r="I247" i="38"/>
  <c r="J247" i="38"/>
  <c r="K247" i="38"/>
  <c r="L247" i="38"/>
  <c r="M247" i="38"/>
  <c r="P247" i="38"/>
  <c r="Q247" i="38"/>
  <c r="R247" i="38"/>
  <c r="S247" i="38"/>
  <c r="T247" i="38"/>
  <c r="U247" i="38"/>
  <c r="V247" i="38"/>
  <c r="W247" i="38"/>
  <c r="X247" i="38"/>
  <c r="Y247" i="38"/>
  <c r="Z247" i="38"/>
  <c r="AA247" i="38"/>
  <c r="AB247" i="38"/>
  <c r="AC247" i="38"/>
  <c r="AD247" i="38"/>
  <c r="AE247" i="38"/>
  <c r="AF247" i="38"/>
  <c r="D248" i="38"/>
  <c r="E248" i="38"/>
  <c r="F248" i="38"/>
  <c r="G248" i="38"/>
  <c r="H248" i="38"/>
  <c r="I248" i="38"/>
  <c r="J248" i="38"/>
  <c r="K248" i="38"/>
  <c r="L248" i="38"/>
  <c r="M248" i="38"/>
  <c r="P248" i="38"/>
  <c r="Q248" i="38"/>
  <c r="R248" i="38"/>
  <c r="S248" i="38"/>
  <c r="T248" i="38"/>
  <c r="U248" i="38"/>
  <c r="V248" i="38"/>
  <c r="W248" i="38"/>
  <c r="X248" i="38"/>
  <c r="Y248" i="38"/>
  <c r="Z248" i="38"/>
  <c r="AA248" i="38"/>
  <c r="AB248" i="38"/>
  <c r="AC248" i="38"/>
  <c r="AD248" i="38"/>
  <c r="AE248" i="38"/>
  <c r="AF248" i="38"/>
  <c r="D249" i="38"/>
  <c r="E249" i="38"/>
  <c r="F249" i="38"/>
  <c r="G249" i="38"/>
  <c r="H249" i="38"/>
  <c r="I249" i="38"/>
  <c r="J249" i="38"/>
  <c r="K249" i="38"/>
  <c r="L249" i="38"/>
  <c r="M249" i="38"/>
  <c r="P249" i="38"/>
  <c r="Q249" i="38"/>
  <c r="R249" i="38"/>
  <c r="S249" i="38"/>
  <c r="T249" i="38"/>
  <c r="U249" i="38"/>
  <c r="V249" i="38"/>
  <c r="W249" i="38"/>
  <c r="X249" i="38"/>
  <c r="Y249" i="38"/>
  <c r="Z249" i="38"/>
  <c r="AA249" i="38"/>
  <c r="AB249" i="38"/>
  <c r="AC249" i="38"/>
  <c r="AD249" i="38"/>
  <c r="AE249" i="38"/>
  <c r="AF249" i="38"/>
  <c r="D250" i="38"/>
  <c r="E250" i="38"/>
  <c r="F250" i="38"/>
  <c r="G250" i="38"/>
  <c r="H250" i="38"/>
  <c r="I250" i="38"/>
  <c r="J250" i="38"/>
  <c r="K250" i="38"/>
  <c r="L250" i="38"/>
  <c r="M250" i="38"/>
  <c r="P250" i="38"/>
  <c r="Q250" i="38"/>
  <c r="R250" i="38"/>
  <c r="S250" i="38"/>
  <c r="T250" i="38"/>
  <c r="U250" i="38"/>
  <c r="V250" i="38"/>
  <c r="W250" i="38"/>
  <c r="X250" i="38"/>
  <c r="Y250" i="38"/>
  <c r="Z250" i="38"/>
  <c r="AA250" i="38"/>
  <c r="AB250" i="38"/>
  <c r="AC250" i="38"/>
  <c r="AD250" i="38"/>
  <c r="AE250" i="38"/>
  <c r="AF250" i="38"/>
  <c r="D251" i="38"/>
  <c r="E251" i="38"/>
  <c r="F251" i="38"/>
  <c r="G251" i="38"/>
  <c r="H251" i="38"/>
  <c r="I251" i="38"/>
  <c r="J251" i="38"/>
  <c r="K251" i="38"/>
  <c r="L251" i="38"/>
  <c r="M251" i="38"/>
  <c r="P251" i="38"/>
  <c r="Q251" i="38"/>
  <c r="R251" i="38"/>
  <c r="S251" i="38"/>
  <c r="T251" i="38"/>
  <c r="U251" i="38"/>
  <c r="V251" i="38"/>
  <c r="W251" i="38"/>
  <c r="X251" i="38"/>
  <c r="Y251" i="38"/>
  <c r="Z251" i="38"/>
  <c r="AA251" i="38"/>
  <c r="AB251" i="38"/>
  <c r="AC251" i="38"/>
  <c r="AD251" i="38"/>
  <c r="AE251" i="38"/>
  <c r="AF251" i="38"/>
  <c r="D252" i="38"/>
  <c r="E252" i="38"/>
  <c r="F252" i="38"/>
  <c r="G252" i="38"/>
  <c r="H252" i="38"/>
  <c r="I252" i="38"/>
  <c r="J252" i="38"/>
  <c r="K252" i="38"/>
  <c r="L252" i="38"/>
  <c r="M252" i="38"/>
  <c r="P252" i="38"/>
  <c r="Q252" i="38"/>
  <c r="R252" i="38"/>
  <c r="S252" i="38"/>
  <c r="T252" i="38"/>
  <c r="U252" i="38"/>
  <c r="V252" i="38"/>
  <c r="W252" i="38"/>
  <c r="X252" i="38"/>
  <c r="Y252" i="38"/>
  <c r="Z252" i="38"/>
  <c r="AA252" i="38"/>
  <c r="AB252" i="38"/>
  <c r="AC252" i="38"/>
  <c r="AD252" i="38"/>
  <c r="AE252" i="38"/>
  <c r="AF252" i="38"/>
  <c r="D253" i="38"/>
  <c r="E253" i="38"/>
  <c r="F253" i="38"/>
  <c r="G253" i="38"/>
  <c r="H253" i="38"/>
  <c r="I253" i="38"/>
  <c r="J253" i="38"/>
  <c r="K253" i="38"/>
  <c r="L253" i="38"/>
  <c r="M253" i="38"/>
  <c r="P253" i="38"/>
  <c r="Q253" i="38"/>
  <c r="R253" i="38"/>
  <c r="S253" i="38"/>
  <c r="T253" i="38"/>
  <c r="U253" i="38"/>
  <c r="V253" i="38"/>
  <c r="W253" i="38"/>
  <c r="X253" i="38"/>
  <c r="Y253" i="38"/>
  <c r="Z253" i="38"/>
  <c r="AA253" i="38"/>
  <c r="AB253" i="38"/>
  <c r="AC253" i="38"/>
  <c r="AD253" i="38"/>
  <c r="AE253" i="38"/>
  <c r="AF253" i="38"/>
  <c r="D254" i="38"/>
  <c r="E254" i="38"/>
  <c r="F254" i="38"/>
  <c r="G254" i="38"/>
  <c r="H254" i="38"/>
  <c r="I254" i="38"/>
  <c r="J254" i="38"/>
  <c r="K254" i="38"/>
  <c r="L254" i="38"/>
  <c r="M254" i="38"/>
  <c r="P254" i="38"/>
  <c r="Q254" i="38"/>
  <c r="R254" i="38"/>
  <c r="S254" i="38"/>
  <c r="T254" i="38"/>
  <c r="U254" i="38"/>
  <c r="V254" i="38"/>
  <c r="W254" i="38"/>
  <c r="X254" i="38"/>
  <c r="Y254" i="38"/>
  <c r="Z254" i="38"/>
  <c r="AA254" i="38"/>
  <c r="AB254" i="38"/>
  <c r="AC254" i="38"/>
  <c r="AD254" i="38"/>
  <c r="AE254" i="38"/>
  <c r="AF254" i="38"/>
  <c r="D255" i="38"/>
  <c r="E255" i="38"/>
  <c r="F255" i="38"/>
  <c r="G255" i="38"/>
  <c r="H255" i="38"/>
  <c r="I255" i="38"/>
  <c r="J255" i="38"/>
  <c r="K255" i="38"/>
  <c r="L255" i="38"/>
  <c r="M255" i="38"/>
  <c r="P255" i="38"/>
  <c r="Q255" i="38"/>
  <c r="R255" i="38"/>
  <c r="S255" i="38"/>
  <c r="T255" i="38"/>
  <c r="U255" i="38"/>
  <c r="V255" i="38"/>
  <c r="W255" i="38"/>
  <c r="X255" i="38"/>
  <c r="Y255" i="38"/>
  <c r="Z255" i="38"/>
  <c r="AA255" i="38"/>
  <c r="AB255" i="38"/>
  <c r="AC255" i="38"/>
  <c r="AD255" i="38"/>
  <c r="AE255" i="38"/>
  <c r="AF255" i="38"/>
  <c r="D256" i="38"/>
  <c r="E256" i="38"/>
  <c r="F256" i="38"/>
  <c r="G256" i="38"/>
  <c r="H256" i="38"/>
  <c r="I256" i="38"/>
  <c r="J256" i="38"/>
  <c r="K256" i="38"/>
  <c r="L256" i="38"/>
  <c r="M256" i="38"/>
  <c r="P256" i="38"/>
  <c r="Q256" i="38"/>
  <c r="R256" i="38"/>
  <c r="S256" i="38"/>
  <c r="T256" i="38"/>
  <c r="U256" i="38"/>
  <c r="V256" i="38"/>
  <c r="W256" i="38"/>
  <c r="X256" i="38"/>
  <c r="Y256" i="38"/>
  <c r="Z256" i="38"/>
  <c r="AA256" i="38"/>
  <c r="AB256" i="38"/>
  <c r="AC256" i="38"/>
  <c r="AD256" i="38"/>
  <c r="AE256" i="38"/>
  <c r="AF256" i="38"/>
  <c r="D257" i="38"/>
  <c r="E257" i="38"/>
  <c r="F257" i="38"/>
  <c r="G257" i="38"/>
  <c r="H257" i="38"/>
  <c r="I257" i="38"/>
  <c r="J257" i="38"/>
  <c r="K257" i="38"/>
  <c r="L257" i="38"/>
  <c r="M257" i="38"/>
  <c r="P257" i="38"/>
  <c r="Q257" i="38"/>
  <c r="R257" i="38"/>
  <c r="S257" i="38"/>
  <c r="T257" i="38"/>
  <c r="U257" i="38"/>
  <c r="V257" i="38"/>
  <c r="W257" i="38"/>
  <c r="X257" i="38"/>
  <c r="Y257" i="38"/>
  <c r="Z257" i="38"/>
  <c r="AA257" i="38"/>
  <c r="AB257" i="38"/>
  <c r="AC257" i="38"/>
  <c r="AD257" i="38"/>
  <c r="AE257" i="38"/>
  <c r="AF257" i="38"/>
  <c r="D258" i="38"/>
  <c r="E258" i="38"/>
  <c r="F258" i="38"/>
  <c r="G258" i="38"/>
  <c r="H258" i="38"/>
  <c r="I258" i="38"/>
  <c r="J258" i="38"/>
  <c r="K258" i="38"/>
  <c r="L258" i="38"/>
  <c r="M258" i="38"/>
  <c r="P258" i="38"/>
  <c r="Q258" i="38"/>
  <c r="R258" i="38"/>
  <c r="S258" i="38"/>
  <c r="T258" i="38"/>
  <c r="U258" i="38"/>
  <c r="V258" i="38"/>
  <c r="W258" i="38"/>
  <c r="X258" i="38"/>
  <c r="Y258" i="38"/>
  <c r="Z258" i="38"/>
  <c r="AA258" i="38"/>
  <c r="AB258" i="38"/>
  <c r="AC258" i="38"/>
  <c r="AD258" i="38"/>
  <c r="AE258" i="38"/>
  <c r="AF258" i="38"/>
  <c r="D259" i="38"/>
  <c r="E259" i="38"/>
  <c r="F259" i="38"/>
  <c r="G259" i="38"/>
  <c r="H259" i="38"/>
  <c r="I259" i="38"/>
  <c r="J259" i="38"/>
  <c r="K259" i="38"/>
  <c r="L259" i="38"/>
  <c r="M259" i="38"/>
  <c r="P259" i="38"/>
  <c r="Q259" i="38"/>
  <c r="R259" i="38"/>
  <c r="S259" i="38"/>
  <c r="T259" i="38"/>
  <c r="U259" i="38"/>
  <c r="V259" i="38"/>
  <c r="W259" i="38"/>
  <c r="X259" i="38"/>
  <c r="Y259" i="38"/>
  <c r="Z259" i="38"/>
  <c r="AA259" i="38"/>
  <c r="AB259" i="38"/>
  <c r="AC259" i="38"/>
  <c r="AD259" i="38"/>
  <c r="AE259" i="38"/>
  <c r="AF259" i="38"/>
  <c r="D260" i="38"/>
  <c r="E260" i="38"/>
  <c r="F260" i="38"/>
  <c r="G260" i="38"/>
  <c r="H260" i="38"/>
  <c r="I260" i="38"/>
  <c r="J260" i="38"/>
  <c r="K260" i="38"/>
  <c r="L260" i="38"/>
  <c r="M260" i="38"/>
  <c r="P260" i="38"/>
  <c r="Q260" i="38"/>
  <c r="R260" i="38"/>
  <c r="S260" i="38"/>
  <c r="T260" i="38"/>
  <c r="U260" i="38"/>
  <c r="V260" i="38"/>
  <c r="W260" i="38"/>
  <c r="X260" i="38"/>
  <c r="Y260" i="38"/>
  <c r="Z260" i="38"/>
  <c r="AA260" i="38"/>
  <c r="AB260" i="38"/>
  <c r="AC260" i="38"/>
  <c r="AD260" i="38"/>
  <c r="AE260" i="38"/>
  <c r="AF260" i="38"/>
  <c r="D261" i="38"/>
  <c r="E261" i="38"/>
  <c r="F261" i="38"/>
  <c r="G261" i="38"/>
  <c r="H261" i="38"/>
  <c r="I261" i="38"/>
  <c r="J261" i="38"/>
  <c r="K261" i="38"/>
  <c r="L261" i="38"/>
  <c r="M261" i="38"/>
  <c r="P261" i="38"/>
  <c r="Q261" i="38"/>
  <c r="R261" i="38"/>
  <c r="S261" i="38"/>
  <c r="T261" i="38"/>
  <c r="U261" i="38"/>
  <c r="V261" i="38"/>
  <c r="W261" i="38"/>
  <c r="X261" i="38"/>
  <c r="Y261" i="38"/>
  <c r="Z261" i="38"/>
  <c r="AA261" i="38"/>
  <c r="AB261" i="38"/>
  <c r="AC261" i="38"/>
  <c r="AD261" i="38"/>
  <c r="AE261" i="38"/>
  <c r="AF261" i="38"/>
  <c r="D262" i="38"/>
  <c r="E262" i="38"/>
  <c r="F262" i="38"/>
  <c r="G262" i="38"/>
  <c r="H262" i="38"/>
  <c r="I262" i="38"/>
  <c r="J262" i="38"/>
  <c r="K262" i="38"/>
  <c r="L262" i="38"/>
  <c r="M262" i="38"/>
  <c r="P262" i="38"/>
  <c r="Q262" i="38"/>
  <c r="R262" i="38"/>
  <c r="S262" i="38"/>
  <c r="T262" i="38"/>
  <c r="U262" i="38"/>
  <c r="V262" i="38"/>
  <c r="W262" i="38"/>
  <c r="X262" i="38"/>
  <c r="Y262" i="38"/>
  <c r="Z262" i="38"/>
  <c r="AA262" i="38"/>
  <c r="AB262" i="38"/>
  <c r="AC262" i="38"/>
  <c r="AD262" i="38"/>
  <c r="AE262" i="38"/>
  <c r="AF262" i="38"/>
  <c r="D263" i="38"/>
  <c r="E263" i="38"/>
  <c r="F263" i="38"/>
  <c r="G263" i="38"/>
  <c r="H263" i="38"/>
  <c r="I263" i="38"/>
  <c r="J263" i="38"/>
  <c r="K263" i="38"/>
  <c r="L263" i="38"/>
  <c r="M263" i="38"/>
  <c r="P263" i="38"/>
  <c r="Q263" i="38"/>
  <c r="R263" i="38"/>
  <c r="S263" i="38"/>
  <c r="T263" i="38"/>
  <c r="U263" i="38"/>
  <c r="V263" i="38"/>
  <c r="W263" i="38"/>
  <c r="X263" i="38"/>
  <c r="Y263" i="38"/>
  <c r="Z263" i="38"/>
  <c r="AA263" i="38"/>
  <c r="AB263" i="38"/>
  <c r="AC263" i="38"/>
  <c r="AD263" i="38"/>
  <c r="AE263" i="38"/>
  <c r="AF263" i="38"/>
  <c r="D264" i="38"/>
  <c r="E264" i="38"/>
  <c r="F264" i="38"/>
  <c r="G264" i="38"/>
  <c r="H264" i="38"/>
  <c r="I264" i="38"/>
  <c r="J264" i="38"/>
  <c r="K264" i="38"/>
  <c r="L264" i="38"/>
  <c r="M264" i="38"/>
  <c r="P264" i="38"/>
  <c r="Q264" i="38"/>
  <c r="R264" i="38"/>
  <c r="S264" i="38"/>
  <c r="T264" i="38"/>
  <c r="U264" i="38"/>
  <c r="V264" i="38"/>
  <c r="W264" i="38"/>
  <c r="X264" i="38"/>
  <c r="Y264" i="38"/>
  <c r="Z264" i="38"/>
  <c r="AA264" i="38"/>
  <c r="AB264" i="38"/>
  <c r="AC264" i="38"/>
  <c r="AD264" i="38"/>
  <c r="AE264" i="38"/>
  <c r="AF264" i="38"/>
  <c r="D265" i="38"/>
  <c r="E265" i="38"/>
  <c r="F265" i="38"/>
  <c r="G265" i="38"/>
  <c r="H265" i="38"/>
  <c r="I265" i="38"/>
  <c r="J265" i="38"/>
  <c r="K265" i="38"/>
  <c r="L265" i="38"/>
  <c r="M265" i="38"/>
  <c r="P265" i="38"/>
  <c r="Q265" i="38"/>
  <c r="R265" i="38"/>
  <c r="S265" i="38"/>
  <c r="T265" i="38"/>
  <c r="U265" i="38"/>
  <c r="V265" i="38"/>
  <c r="W265" i="38"/>
  <c r="X265" i="38"/>
  <c r="Y265" i="38"/>
  <c r="Z265" i="38"/>
  <c r="AA265" i="38"/>
  <c r="AB265" i="38"/>
  <c r="AC265" i="38"/>
  <c r="AD265" i="38"/>
  <c r="AE265" i="38"/>
  <c r="AF265" i="38"/>
  <c r="D266" i="38"/>
  <c r="E266" i="38"/>
  <c r="F266" i="38"/>
  <c r="G266" i="38"/>
  <c r="H266" i="38"/>
  <c r="I266" i="38"/>
  <c r="J266" i="38"/>
  <c r="K266" i="38"/>
  <c r="L266" i="38"/>
  <c r="M266" i="38"/>
  <c r="P266" i="38"/>
  <c r="Q266" i="38"/>
  <c r="R266" i="38"/>
  <c r="S266" i="38"/>
  <c r="T266" i="38"/>
  <c r="U266" i="38"/>
  <c r="V266" i="38"/>
  <c r="W266" i="38"/>
  <c r="X266" i="38"/>
  <c r="Y266" i="38"/>
  <c r="Z266" i="38"/>
  <c r="AA266" i="38"/>
  <c r="AB266" i="38"/>
  <c r="AC266" i="38"/>
  <c r="AD266" i="38"/>
  <c r="AE266" i="38"/>
  <c r="AF266" i="38"/>
  <c r="D267" i="38"/>
  <c r="E267" i="38"/>
  <c r="F267" i="38"/>
  <c r="G267" i="38"/>
  <c r="H267" i="38"/>
  <c r="I267" i="38"/>
  <c r="J267" i="38"/>
  <c r="K267" i="38"/>
  <c r="L267" i="38"/>
  <c r="M267" i="38"/>
  <c r="P267" i="38"/>
  <c r="Q267" i="38"/>
  <c r="R267" i="38"/>
  <c r="S267" i="38"/>
  <c r="T267" i="38"/>
  <c r="U267" i="38"/>
  <c r="V267" i="38"/>
  <c r="W267" i="38"/>
  <c r="X267" i="38"/>
  <c r="Y267" i="38"/>
  <c r="Z267" i="38"/>
  <c r="AA267" i="38"/>
  <c r="AB267" i="38"/>
  <c r="AC267" i="38"/>
  <c r="AD267" i="38"/>
  <c r="AE267" i="38"/>
  <c r="AF267" i="38"/>
  <c r="D268" i="38"/>
  <c r="E268" i="38"/>
  <c r="F268" i="38"/>
  <c r="G268" i="38"/>
  <c r="H268" i="38"/>
  <c r="I268" i="38"/>
  <c r="J268" i="38"/>
  <c r="K268" i="38"/>
  <c r="L268" i="38"/>
  <c r="M268" i="38"/>
  <c r="P268" i="38"/>
  <c r="Q268" i="38"/>
  <c r="R268" i="38"/>
  <c r="S268" i="38"/>
  <c r="T268" i="38"/>
  <c r="U268" i="38"/>
  <c r="V268" i="38"/>
  <c r="W268" i="38"/>
  <c r="X268" i="38"/>
  <c r="Y268" i="38"/>
  <c r="Z268" i="38"/>
  <c r="AA268" i="38"/>
  <c r="AB268" i="38"/>
  <c r="AC268" i="38"/>
  <c r="AD268" i="38"/>
  <c r="AE268" i="38"/>
  <c r="AF268" i="38"/>
  <c r="D269" i="38"/>
  <c r="E269" i="38"/>
  <c r="F269" i="38"/>
  <c r="G269" i="38"/>
  <c r="H269" i="38"/>
  <c r="I269" i="38"/>
  <c r="J269" i="38"/>
  <c r="K269" i="38"/>
  <c r="L269" i="38"/>
  <c r="M269" i="38"/>
  <c r="P269" i="38"/>
  <c r="Q269" i="38"/>
  <c r="R269" i="38"/>
  <c r="S269" i="38"/>
  <c r="T269" i="38"/>
  <c r="U269" i="38"/>
  <c r="V269" i="38"/>
  <c r="W269" i="38"/>
  <c r="X269" i="38"/>
  <c r="Y269" i="38"/>
  <c r="Z269" i="38"/>
  <c r="AA269" i="38"/>
  <c r="AB269" i="38"/>
  <c r="AC269" i="38"/>
  <c r="AD269" i="38"/>
  <c r="AE269" i="38"/>
  <c r="AF269" i="38"/>
  <c r="D270" i="38"/>
  <c r="E270" i="38"/>
  <c r="F270" i="38"/>
  <c r="G270" i="38"/>
  <c r="H270" i="38"/>
  <c r="I270" i="38"/>
  <c r="J270" i="38"/>
  <c r="K270" i="38"/>
  <c r="L270" i="38"/>
  <c r="M270" i="38"/>
  <c r="P270" i="38"/>
  <c r="Q270" i="38"/>
  <c r="R270" i="38"/>
  <c r="S270" i="38"/>
  <c r="T270" i="38"/>
  <c r="U270" i="38"/>
  <c r="V270" i="38"/>
  <c r="W270" i="38"/>
  <c r="X270" i="38"/>
  <c r="Y270" i="38"/>
  <c r="Z270" i="38"/>
  <c r="AA270" i="38"/>
  <c r="AB270" i="38"/>
  <c r="AC270" i="38"/>
  <c r="AD270" i="38"/>
  <c r="AE270" i="38"/>
  <c r="AF270" i="38"/>
  <c r="D271" i="38"/>
  <c r="E271" i="38"/>
  <c r="F271" i="38"/>
  <c r="G271" i="38"/>
  <c r="H271" i="38"/>
  <c r="I271" i="38"/>
  <c r="J271" i="38"/>
  <c r="K271" i="38"/>
  <c r="L271" i="38"/>
  <c r="M271" i="38"/>
  <c r="P271" i="38"/>
  <c r="Q271" i="38"/>
  <c r="R271" i="38"/>
  <c r="S271" i="38"/>
  <c r="T271" i="38"/>
  <c r="U271" i="38"/>
  <c r="V271" i="38"/>
  <c r="W271" i="38"/>
  <c r="X271" i="38"/>
  <c r="Y271" i="38"/>
  <c r="Z271" i="38"/>
  <c r="AA271" i="38"/>
  <c r="AB271" i="38"/>
  <c r="AC271" i="38"/>
  <c r="AD271" i="38"/>
  <c r="AE271" i="38"/>
  <c r="AF271" i="38"/>
  <c r="D272" i="38"/>
  <c r="E272" i="38"/>
  <c r="F272" i="38"/>
  <c r="G272" i="38"/>
  <c r="H272" i="38"/>
  <c r="I272" i="38"/>
  <c r="J272" i="38"/>
  <c r="K272" i="38"/>
  <c r="L272" i="38"/>
  <c r="M272" i="38"/>
  <c r="P272" i="38"/>
  <c r="Q272" i="38"/>
  <c r="R272" i="38"/>
  <c r="S272" i="38"/>
  <c r="T272" i="38"/>
  <c r="U272" i="38"/>
  <c r="V272" i="38"/>
  <c r="W272" i="38"/>
  <c r="X272" i="38"/>
  <c r="Y272" i="38"/>
  <c r="Z272" i="38"/>
  <c r="AA272" i="38"/>
  <c r="AB272" i="38"/>
  <c r="AC272" i="38"/>
  <c r="AD272" i="38"/>
  <c r="AE272" i="38"/>
  <c r="AF272" i="38"/>
  <c r="D273" i="38"/>
  <c r="E273" i="38"/>
  <c r="F273" i="38"/>
  <c r="G273" i="38"/>
  <c r="H273" i="38"/>
  <c r="I273" i="38"/>
  <c r="J273" i="38"/>
  <c r="K273" i="38"/>
  <c r="L273" i="38"/>
  <c r="M273" i="38"/>
  <c r="P273" i="38"/>
  <c r="Q273" i="38"/>
  <c r="R273" i="38"/>
  <c r="S273" i="38"/>
  <c r="T273" i="38"/>
  <c r="U273" i="38"/>
  <c r="V273" i="38"/>
  <c r="W273" i="38"/>
  <c r="X273" i="38"/>
  <c r="Y273" i="38"/>
  <c r="Z273" i="38"/>
  <c r="AA273" i="38"/>
  <c r="AB273" i="38"/>
  <c r="AC273" i="38"/>
  <c r="AD273" i="38"/>
  <c r="AE273" i="38"/>
  <c r="AF273" i="38"/>
  <c r="D274" i="38"/>
  <c r="E274" i="38"/>
  <c r="F274" i="38"/>
  <c r="G274" i="38"/>
  <c r="H274" i="38"/>
  <c r="I274" i="38"/>
  <c r="J274" i="38"/>
  <c r="K274" i="38"/>
  <c r="L274" i="38"/>
  <c r="M274" i="38"/>
  <c r="P274" i="38"/>
  <c r="Q274" i="38"/>
  <c r="R274" i="38"/>
  <c r="S274" i="38"/>
  <c r="T274" i="38"/>
  <c r="U274" i="38"/>
  <c r="V274" i="38"/>
  <c r="W274" i="38"/>
  <c r="X274" i="38"/>
  <c r="Y274" i="38"/>
  <c r="Z274" i="38"/>
  <c r="AA274" i="38"/>
  <c r="AB274" i="38"/>
  <c r="AC274" i="38"/>
  <c r="AD274" i="38"/>
  <c r="AE274" i="38"/>
  <c r="AF274" i="38"/>
  <c r="D275" i="38"/>
  <c r="E275" i="38"/>
  <c r="F275" i="38"/>
  <c r="G275" i="38"/>
  <c r="H275" i="38"/>
  <c r="I275" i="38"/>
  <c r="J275" i="38"/>
  <c r="K275" i="38"/>
  <c r="L275" i="38"/>
  <c r="M275" i="38"/>
  <c r="P275" i="38"/>
  <c r="Q275" i="38"/>
  <c r="R275" i="38"/>
  <c r="S275" i="38"/>
  <c r="T275" i="38"/>
  <c r="U275" i="38"/>
  <c r="V275" i="38"/>
  <c r="W275" i="38"/>
  <c r="X275" i="38"/>
  <c r="Y275" i="38"/>
  <c r="Z275" i="38"/>
  <c r="AA275" i="38"/>
  <c r="AB275" i="38"/>
  <c r="AC275" i="38"/>
  <c r="AD275" i="38"/>
  <c r="AE275" i="38"/>
  <c r="AF275" i="38"/>
  <c r="D276" i="38"/>
  <c r="E276" i="38"/>
  <c r="F276" i="38"/>
  <c r="G276" i="38"/>
  <c r="H276" i="38"/>
  <c r="I276" i="38"/>
  <c r="J276" i="38"/>
  <c r="K276" i="38"/>
  <c r="L276" i="38"/>
  <c r="M276" i="38"/>
  <c r="P276" i="38"/>
  <c r="Q276" i="38"/>
  <c r="R276" i="38"/>
  <c r="S276" i="38"/>
  <c r="T276" i="38"/>
  <c r="U276" i="38"/>
  <c r="V276" i="38"/>
  <c r="W276" i="38"/>
  <c r="X276" i="38"/>
  <c r="Y276" i="38"/>
  <c r="Z276" i="38"/>
  <c r="AA276" i="38"/>
  <c r="AB276" i="38"/>
  <c r="AC276" i="38"/>
  <c r="AD276" i="38"/>
  <c r="AE276" i="38"/>
  <c r="AF276" i="38"/>
  <c r="D277" i="38"/>
  <c r="E277" i="38"/>
  <c r="F277" i="38"/>
  <c r="G277" i="38"/>
  <c r="H277" i="38"/>
  <c r="I277" i="38"/>
  <c r="J277" i="38"/>
  <c r="K277" i="38"/>
  <c r="L277" i="38"/>
  <c r="M277" i="38"/>
  <c r="P277" i="38"/>
  <c r="Q277" i="38"/>
  <c r="R277" i="38"/>
  <c r="S277" i="38"/>
  <c r="T277" i="38"/>
  <c r="U277" i="38"/>
  <c r="V277" i="38"/>
  <c r="W277" i="38"/>
  <c r="X277" i="38"/>
  <c r="Y277" i="38"/>
  <c r="Z277" i="38"/>
  <c r="AA277" i="38"/>
  <c r="AB277" i="38"/>
  <c r="AC277" i="38"/>
  <c r="AD277" i="38"/>
  <c r="AE277" i="38"/>
  <c r="AF277" i="38"/>
  <c r="D278" i="38"/>
  <c r="E278" i="38"/>
  <c r="F278" i="38"/>
  <c r="G278" i="38"/>
  <c r="H278" i="38"/>
  <c r="I278" i="38"/>
  <c r="J278" i="38"/>
  <c r="K278" i="38"/>
  <c r="L278" i="38"/>
  <c r="M278" i="38"/>
  <c r="P278" i="38"/>
  <c r="Q278" i="38"/>
  <c r="R278" i="38"/>
  <c r="S278" i="38"/>
  <c r="T278" i="38"/>
  <c r="U278" i="38"/>
  <c r="V278" i="38"/>
  <c r="W278" i="38"/>
  <c r="X278" i="38"/>
  <c r="Y278" i="38"/>
  <c r="Z278" i="38"/>
  <c r="AA278" i="38"/>
  <c r="AB278" i="38"/>
  <c r="AC278" i="38"/>
  <c r="AD278" i="38"/>
  <c r="AE278" i="38"/>
  <c r="AF278" i="38"/>
  <c r="D279" i="38"/>
  <c r="E279" i="38"/>
  <c r="F279" i="38"/>
  <c r="G279" i="38"/>
  <c r="H279" i="38"/>
  <c r="I279" i="38"/>
  <c r="J279" i="38"/>
  <c r="K279" i="38"/>
  <c r="L279" i="38"/>
  <c r="M279" i="38"/>
  <c r="P279" i="38"/>
  <c r="Q279" i="38"/>
  <c r="R279" i="38"/>
  <c r="S279" i="38"/>
  <c r="T279" i="38"/>
  <c r="U279" i="38"/>
  <c r="V279" i="38"/>
  <c r="W279" i="38"/>
  <c r="X279" i="38"/>
  <c r="Y279" i="38"/>
  <c r="Z279" i="38"/>
  <c r="AA279" i="38"/>
  <c r="AB279" i="38"/>
  <c r="AC279" i="38"/>
  <c r="AD279" i="38"/>
  <c r="AE279" i="38"/>
  <c r="AF279" i="38"/>
  <c r="D280" i="38"/>
  <c r="E280" i="38"/>
  <c r="F280" i="38"/>
  <c r="G280" i="38"/>
  <c r="H280" i="38"/>
  <c r="I280" i="38"/>
  <c r="J280" i="38"/>
  <c r="K280" i="38"/>
  <c r="L280" i="38"/>
  <c r="M280" i="38"/>
  <c r="P280" i="38"/>
  <c r="Q280" i="38"/>
  <c r="R280" i="38"/>
  <c r="S280" i="38"/>
  <c r="T280" i="38"/>
  <c r="U280" i="38"/>
  <c r="V280" i="38"/>
  <c r="W280" i="38"/>
  <c r="X280" i="38"/>
  <c r="Y280" i="38"/>
  <c r="Z280" i="38"/>
  <c r="AA280" i="38"/>
  <c r="AB280" i="38"/>
  <c r="AC280" i="38"/>
  <c r="AD280" i="38"/>
  <c r="AE280" i="38"/>
  <c r="AF280" i="38"/>
  <c r="D281" i="38"/>
  <c r="E281" i="38"/>
  <c r="F281" i="38"/>
  <c r="G281" i="38"/>
  <c r="H281" i="38"/>
  <c r="I281" i="38"/>
  <c r="J281" i="38"/>
  <c r="K281" i="38"/>
  <c r="L281" i="38"/>
  <c r="M281" i="38"/>
  <c r="P281" i="38"/>
  <c r="Q281" i="38"/>
  <c r="R281" i="38"/>
  <c r="S281" i="38"/>
  <c r="T281" i="38"/>
  <c r="U281" i="38"/>
  <c r="V281" i="38"/>
  <c r="W281" i="38"/>
  <c r="X281" i="38"/>
  <c r="Y281" i="38"/>
  <c r="Z281" i="38"/>
  <c r="AA281" i="38"/>
  <c r="AB281" i="38"/>
  <c r="AC281" i="38"/>
  <c r="AD281" i="38"/>
  <c r="AE281" i="38"/>
  <c r="AF281" i="38"/>
  <c r="D282" i="38"/>
  <c r="E282" i="38"/>
  <c r="F282" i="38"/>
  <c r="G282" i="38"/>
  <c r="H282" i="38"/>
  <c r="I282" i="38"/>
  <c r="J282" i="38"/>
  <c r="K282" i="38"/>
  <c r="L282" i="38"/>
  <c r="M282" i="38"/>
  <c r="P282" i="38"/>
  <c r="Q282" i="38"/>
  <c r="R282" i="38"/>
  <c r="S282" i="38"/>
  <c r="T282" i="38"/>
  <c r="U282" i="38"/>
  <c r="V282" i="38"/>
  <c r="W282" i="38"/>
  <c r="X282" i="38"/>
  <c r="Y282" i="38"/>
  <c r="Z282" i="38"/>
  <c r="AA282" i="38"/>
  <c r="AB282" i="38"/>
  <c r="AC282" i="38"/>
  <c r="AD282" i="38"/>
  <c r="AE282" i="38"/>
  <c r="AF282" i="38"/>
  <c r="D283" i="38"/>
  <c r="E283" i="38"/>
  <c r="F283" i="38"/>
  <c r="G283" i="38"/>
  <c r="H283" i="38"/>
  <c r="I283" i="38"/>
  <c r="J283" i="38"/>
  <c r="K283" i="38"/>
  <c r="L283" i="38"/>
  <c r="M283" i="38"/>
  <c r="P283" i="38"/>
  <c r="Q283" i="38"/>
  <c r="R283" i="38"/>
  <c r="S283" i="38"/>
  <c r="T283" i="38"/>
  <c r="U283" i="38"/>
  <c r="V283" i="38"/>
  <c r="W283" i="38"/>
  <c r="X283" i="38"/>
  <c r="Y283" i="38"/>
  <c r="Z283" i="38"/>
  <c r="AA283" i="38"/>
  <c r="AB283" i="38"/>
  <c r="AC283" i="38"/>
  <c r="AD283" i="38"/>
  <c r="AE283" i="38"/>
  <c r="AF283" i="38"/>
  <c r="D284" i="38"/>
  <c r="E284" i="38"/>
  <c r="F284" i="38"/>
  <c r="G284" i="38"/>
  <c r="H284" i="38"/>
  <c r="I284" i="38"/>
  <c r="J284" i="38"/>
  <c r="K284" i="38"/>
  <c r="L284" i="38"/>
  <c r="M284" i="38"/>
  <c r="P284" i="38"/>
  <c r="Q284" i="38"/>
  <c r="R284" i="38"/>
  <c r="S284" i="38"/>
  <c r="T284" i="38"/>
  <c r="U284" i="38"/>
  <c r="V284" i="38"/>
  <c r="W284" i="38"/>
  <c r="X284" i="38"/>
  <c r="Y284" i="38"/>
  <c r="Z284" i="38"/>
  <c r="AA284" i="38"/>
  <c r="AB284" i="38"/>
  <c r="AC284" i="38"/>
  <c r="AD284" i="38"/>
  <c r="AE284" i="38"/>
  <c r="AF284" i="38"/>
  <c r="D285" i="38"/>
  <c r="E285" i="38"/>
  <c r="F285" i="38"/>
  <c r="G285" i="38"/>
  <c r="H285" i="38"/>
  <c r="I285" i="38"/>
  <c r="J285" i="38"/>
  <c r="K285" i="38"/>
  <c r="L285" i="38"/>
  <c r="M285" i="38"/>
  <c r="P285" i="38"/>
  <c r="Q285" i="38"/>
  <c r="R285" i="38"/>
  <c r="S285" i="38"/>
  <c r="T285" i="38"/>
  <c r="U285" i="38"/>
  <c r="V285" i="38"/>
  <c r="W285" i="38"/>
  <c r="X285" i="38"/>
  <c r="Y285" i="38"/>
  <c r="Z285" i="38"/>
  <c r="AA285" i="38"/>
  <c r="AB285" i="38"/>
  <c r="AC285" i="38"/>
  <c r="AD285" i="38"/>
  <c r="AE285" i="38"/>
  <c r="AF285" i="38"/>
  <c r="D286" i="38"/>
  <c r="E286" i="38"/>
  <c r="F286" i="38"/>
  <c r="G286" i="38"/>
  <c r="H286" i="38"/>
  <c r="I286" i="38"/>
  <c r="J286" i="38"/>
  <c r="K286" i="38"/>
  <c r="L286" i="38"/>
  <c r="M286" i="38"/>
  <c r="P286" i="38"/>
  <c r="Q286" i="38"/>
  <c r="R286" i="38"/>
  <c r="S286" i="38"/>
  <c r="T286" i="38"/>
  <c r="U286" i="38"/>
  <c r="V286" i="38"/>
  <c r="W286" i="38"/>
  <c r="X286" i="38"/>
  <c r="Y286" i="38"/>
  <c r="Z286" i="38"/>
  <c r="AA286" i="38"/>
  <c r="AB286" i="38"/>
  <c r="AC286" i="38"/>
  <c r="AD286" i="38"/>
  <c r="AE286" i="38"/>
  <c r="AF286" i="38"/>
  <c r="D287" i="38"/>
  <c r="E287" i="38"/>
  <c r="F287" i="38"/>
  <c r="G287" i="38"/>
  <c r="H287" i="38"/>
  <c r="I287" i="38"/>
  <c r="J287" i="38"/>
  <c r="K287" i="38"/>
  <c r="L287" i="38"/>
  <c r="M287" i="38"/>
  <c r="P287" i="38"/>
  <c r="Q287" i="38"/>
  <c r="R287" i="38"/>
  <c r="S287" i="38"/>
  <c r="T287" i="38"/>
  <c r="U287" i="38"/>
  <c r="V287" i="38"/>
  <c r="W287" i="38"/>
  <c r="X287" i="38"/>
  <c r="Y287" i="38"/>
  <c r="Z287" i="38"/>
  <c r="AA287" i="38"/>
  <c r="AB287" i="38"/>
  <c r="AC287" i="38"/>
  <c r="AD287" i="38"/>
  <c r="AE287" i="38"/>
  <c r="AF287" i="38"/>
  <c r="D288" i="38"/>
  <c r="E288" i="38"/>
  <c r="F288" i="38"/>
  <c r="G288" i="38"/>
  <c r="H288" i="38"/>
  <c r="I288" i="38"/>
  <c r="J288" i="38"/>
  <c r="K288" i="38"/>
  <c r="L288" i="38"/>
  <c r="M288" i="38"/>
  <c r="P288" i="38"/>
  <c r="Q288" i="38"/>
  <c r="R288" i="38"/>
  <c r="S288" i="38"/>
  <c r="T288" i="38"/>
  <c r="U288" i="38"/>
  <c r="V288" i="38"/>
  <c r="W288" i="38"/>
  <c r="X288" i="38"/>
  <c r="Y288" i="38"/>
  <c r="Z288" i="38"/>
  <c r="AA288" i="38"/>
  <c r="AB288" i="38"/>
  <c r="AC288" i="38"/>
  <c r="AD288" i="38"/>
  <c r="AE288" i="38"/>
  <c r="AF288" i="38"/>
  <c r="D289" i="38"/>
  <c r="E289" i="38"/>
  <c r="F289" i="38"/>
  <c r="G289" i="38"/>
  <c r="H289" i="38"/>
  <c r="I289" i="38"/>
  <c r="J289" i="38"/>
  <c r="K289" i="38"/>
  <c r="L289" i="38"/>
  <c r="M289" i="38"/>
  <c r="P289" i="38"/>
  <c r="Q289" i="38"/>
  <c r="R289" i="38"/>
  <c r="S289" i="38"/>
  <c r="T289" i="38"/>
  <c r="U289" i="38"/>
  <c r="V289" i="38"/>
  <c r="W289" i="38"/>
  <c r="X289" i="38"/>
  <c r="Y289" i="38"/>
  <c r="Z289" i="38"/>
  <c r="AA289" i="38"/>
  <c r="AB289" i="38"/>
  <c r="AC289" i="38"/>
  <c r="AD289" i="38"/>
  <c r="AE289" i="38"/>
  <c r="AF289" i="38"/>
  <c r="D290" i="38"/>
  <c r="E290" i="38"/>
  <c r="F290" i="38"/>
  <c r="G290" i="38"/>
  <c r="H290" i="38"/>
  <c r="I290" i="38"/>
  <c r="J290" i="38"/>
  <c r="K290" i="38"/>
  <c r="L290" i="38"/>
  <c r="M290" i="38"/>
  <c r="P290" i="38"/>
  <c r="Q290" i="38"/>
  <c r="R290" i="38"/>
  <c r="S290" i="38"/>
  <c r="T290" i="38"/>
  <c r="U290" i="38"/>
  <c r="V290" i="38"/>
  <c r="W290" i="38"/>
  <c r="X290" i="38"/>
  <c r="Y290" i="38"/>
  <c r="Z290" i="38"/>
  <c r="AA290" i="38"/>
  <c r="AB290" i="38"/>
  <c r="AC290" i="38"/>
  <c r="AD290" i="38"/>
  <c r="AE290" i="38"/>
  <c r="AF290" i="38"/>
  <c r="D291" i="38"/>
  <c r="E291" i="38"/>
  <c r="F291" i="38"/>
  <c r="G291" i="38"/>
  <c r="H291" i="38"/>
  <c r="I291" i="38"/>
  <c r="J291" i="38"/>
  <c r="K291" i="38"/>
  <c r="L291" i="38"/>
  <c r="M291" i="38"/>
  <c r="P291" i="38"/>
  <c r="Q291" i="38"/>
  <c r="R291" i="38"/>
  <c r="S291" i="38"/>
  <c r="T291" i="38"/>
  <c r="U291" i="38"/>
  <c r="V291" i="38"/>
  <c r="W291" i="38"/>
  <c r="X291" i="38"/>
  <c r="Y291" i="38"/>
  <c r="Z291" i="38"/>
  <c r="AA291" i="38"/>
  <c r="AB291" i="38"/>
  <c r="AC291" i="38"/>
  <c r="AD291" i="38"/>
  <c r="AE291" i="38"/>
  <c r="AF291" i="38"/>
  <c r="D292" i="38"/>
  <c r="E292" i="38"/>
  <c r="F292" i="38"/>
  <c r="G292" i="38"/>
  <c r="H292" i="38"/>
  <c r="I292" i="38"/>
  <c r="J292" i="38"/>
  <c r="K292" i="38"/>
  <c r="L292" i="38"/>
  <c r="M292" i="38"/>
  <c r="P292" i="38"/>
  <c r="Q292" i="38"/>
  <c r="R292" i="38"/>
  <c r="S292" i="38"/>
  <c r="T292" i="38"/>
  <c r="U292" i="38"/>
  <c r="V292" i="38"/>
  <c r="W292" i="38"/>
  <c r="X292" i="38"/>
  <c r="Y292" i="38"/>
  <c r="Z292" i="38"/>
  <c r="AA292" i="38"/>
  <c r="AB292" i="38"/>
  <c r="AC292" i="38"/>
  <c r="AD292" i="38"/>
  <c r="AE292" i="38"/>
  <c r="AF292" i="38"/>
  <c r="D293" i="38"/>
  <c r="E293" i="38"/>
  <c r="F293" i="38"/>
  <c r="G293" i="38"/>
  <c r="H293" i="38"/>
  <c r="I293" i="38"/>
  <c r="J293" i="38"/>
  <c r="K293" i="38"/>
  <c r="L293" i="38"/>
  <c r="M293" i="38"/>
  <c r="P293" i="38"/>
  <c r="Q293" i="38"/>
  <c r="R293" i="38"/>
  <c r="S293" i="38"/>
  <c r="T293" i="38"/>
  <c r="U293" i="38"/>
  <c r="V293" i="38"/>
  <c r="W293" i="38"/>
  <c r="X293" i="38"/>
  <c r="Y293" i="38"/>
  <c r="Z293" i="38"/>
  <c r="AA293" i="38"/>
  <c r="AB293" i="38"/>
  <c r="AC293" i="38"/>
  <c r="AD293" i="38"/>
  <c r="AE293" i="38"/>
  <c r="AF293" i="38"/>
  <c r="D294" i="38"/>
  <c r="E294" i="38"/>
  <c r="F294" i="38"/>
  <c r="G294" i="38"/>
  <c r="H294" i="38"/>
  <c r="I294" i="38"/>
  <c r="J294" i="38"/>
  <c r="K294" i="38"/>
  <c r="L294" i="38"/>
  <c r="M294" i="38"/>
  <c r="P294" i="38"/>
  <c r="Q294" i="38"/>
  <c r="R294" i="38"/>
  <c r="S294" i="38"/>
  <c r="T294" i="38"/>
  <c r="U294" i="38"/>
  <c r="V294" i="38"/>
  <c r="W294" i="38"/>
  <c r="X294" i="38"/>
  <c r="Y294" i="38"/>
  <c r="Z294" i="38"/>
  <c r="AA294" i="38"/>
  <c r="AB294" i="38"/>
  <c r="AC294" i="38"/>
  <c r="AD294" i="38"/>
  <c r="AE294" i="38"/>
  <c r="AF294" i="38"/>
  <c r="D295" i="38"/>
  <c r="E295" i="38"/>
  <c r="F295" i="38"/>
  <c r="G295" i="38"/>
  <c r="H295" i="38"/>
  <c r="I295" i="38"/>
  <c r="J295" i="38"/>
  <c r="K295" i="38"/>
  <c r="L295" i="38"/>
  <c r="M295" i="38"/>
  <c r="P295" i="38"/>
  <c r="Q295" i="38"/>
  <c r="R295" i="38"/>
  <c r="S295" i="38"/>
  <c r="T295" i="38"/>
  <c r="U295" i="38"/>
  <c r="V295" i="38"/>
  <c r="W295" i="38"/>
  <c r="X295" i="38"/>
  <c r="Y295" i="38"/>
  <c r="Z295" i="38"/>
  <c r="AA295" i="38"/>
  <c r="AB295" i="38"/>
  <c r="AC295" i="38"/>
  <c r="AD295" i="38"/>
  <c r="AE295" i="38"/>
  <c r="AF295" i="38"/>
  <c r="D296" i="38"/>
  <c r="E296" i="38"/>
  <c r="F296" i="38"/>
  <c r="G296" i="38"/>
  <c r="H296" i="38"/>
  <c r="I296" i="38"/>
  <c r="J296" i="38"/>
  <c r="K296" i="38"/>
  <c r="L296" i="38"/>
  <c r="M296" i="38"/>
  <c r="P296" i="38"/>
  <c r="Q296" i="38"/>
  <c r="R296" i="38"/>
  <c r="S296" i="38"/>
  <c r="T296" i="38"/>
  <c r="U296" i="38"/>
  <c r="V296" i="38"/>
  <c r="W296" i="38"/>
  <c r="X296" i="38"/>
  <c r="Y296" i="38"/>
  <c r="Z296" i="38"/>
  <c r="AA296" i="38"/>
  <c r="AB296" i="38"/>
  <c r="AC296" i="38"/>
  <c r="AD296" i="38"/>
  <c r="AE296" i="38"/>
  <c r="AF296" i="38"/>
  <c r="D297" i="38"/>
  <c r="E297" i="38"/>
  <c r="F297" i="38"/>
  <c r="G297" i="38"/>
  <c r="H297" i="38"/>
  <c r="I297" i="38"/>
  <c r="J297" i="38"/>
  <c r="K297" i="38"/>
  <c r="L297" i="38"/>
  <c r="M297" i="38"/>
  <c r="P297" i="38"/>
  <c r="Q297" i="38"/>
  <c r="R297" i="38"/>
  <c r="S297" i="38"/>
  <c r="T297" i="38"/>
  <c r="U297" i="38"/>
  <c r="V297" i="38"/>
  <c r="W297" i="38"/>
  <c r="X297" i="38"/>
  <c r="Y297" i="38"/>
  <c r="Z297" i="38"/>
  <c r="AA297" i="38"/>
  <c r="AB297" i="38"/>
  <c r="AC297" i="38"/>
  <c r="AD297" i="38"/>
  <c r="AE297" i="38"/>
  <c r="AF297" i="38"/>
  <c r="D298" i="38"/>
  <c r="E298" i="38"/>
  <c r="F298" i="38"/>
  <c r="G298" i="38"/>
  <c r="H298" i="38"/>
  <c r="I298" i="38"/>
  <c r="J298" i="38"/>
  <c r="K298" i="38"/>
  <c r="L298" i="38"/>
  <c r="M298" i="38"/>
  <c r="P298" i="38"/>
  <c r="Q298" i="38"/>
  <c r="R298" i="38"/>
  <c r="S298" i="38"/>
  <c r="T298" i="38"/>
  <c r="U298" i="38"/>
  <c r="V298" i="38"/>
  <c r="W298" i="38"/>
  <c r="X298" i="38"/>
  <c r="Y298" i="38"/>
  <c r="Z298" i="38"/>
  <c r="AA298" i="38"/>
  <c r="AB298" i="38"/>
  <c r="AC298" i="38"/>
  <c r="AD298" i="38"/>
  <c r="AE298" i="38"/>
  <c r="AF298" i="38"/>
  <c r="D299" i="38"/>
  <c r="E299" i="38"/>
  <c r="F299" i="38"/>
  <c r="G299" i="38"/>
  <c r="H299" i="38"/>
  <c r="I299" i="38"/>
  <c r="J299" i="38"/>
  <c r="K299" i="38"/>
  <c r="L299" i="38"/>
  <c r="M299" i="38"/>
  <c r="P299" i="38"/>
  <c r="Q299" i="38"/>
  <c r="R299" i="38"/>
  <c r="S299" i="38"/>
  <c r="T299" i="38"/>
  <c r="U299" i="38"/>
  <c r="V299" i="38"/>
  <c r="W299" i="38"/>
  <c r="X299" i="38"/>
  <c r="Y299" i="38"/>
  <c r="Z299" i="38"/>
  <c r="AA299" i="38"/>
  <c r="AB299" i="38"/>
  <c r="AC299" i="38"/>
  <c r="AD299" i="38"/>
  <c r="AE299" i="38"/>
  <c r="AF299" i="38"/>
  <c r="D300" i="38"/>
  <c r="E300" i="38"/>
  <c r="F300" i="38"/>
  <c r="G300" i="38"/>
  <c r="H300" i="38"/>
  <c r="I300" i="38"/>
  <c r="J300" i="38"/>
  <c r="K300" i="38"/>
  <c r="L300" i="38"/>
  <c r="M300" i="38"/>
  <c r="P300" i="38"/>
  <c r="Q300" i="38"/>
  <c r="R300" i="38"/>
  <c r="S300" i="38"/>
  <c r="T300" i="38"/>
  <c r="U300" i="38"/>
  <c r="V300" i="38"/>
  <c r="W300" i="38"/>
  <c r="X300" i="38"/>
  <c r="Y300" i="38"/>
  <c r="Z300" i="38"/>
  <c r="AA300" i="38"/>
  <c r="AB300" i="38"/>
  <c r="AC300" i="38"/>
  <c r="AD300" i="38"/>
  <c r="AE300" i="38"/>
  <c r="AF300" i="38"/>
  <c r="D301" i="38"/>
  <c r="E301" i="38"/>
  <c r="F301" i="38"/>
  <c r="G301" i="38"/>
  <c r="H301" i="38"/>
  <c r="I301" i="38"/>
  <c r="J301" i="38"/>
  <c r="K301" i="38"/>
  <c r="L301" i="38"/>
  <c r="M301" i="38"/>
  <c r="P301" i="38"/>
  <c r="Q301" i="38"/>
  <c r="R301" i="38"/>
  <c r="S301" i="38"/>
  <c r="T301" i="38"/>
  <c r="U301" i="38"/>
  <c r="V301" i="38"/>
  <c r="W301" i="38"/>
  <c r="X301" i="38"/>
  <c r="Y301" i="38"/>
  <c r="Z301" i="38"/>
  <c r="AA301" i="38"/>
  <c r="AB301" i="38"/>
  <c r="AC301" i="38"/>
  <c r="AD301" i="38"/>
  <c r="AE301" i="38"/>
  <c r="AF301" i="38"/>
  <c r="D302" i="38"/>
  <c r="E302" i="38"/>
  <c r="F302" i="38"/>
  <c r="G302" i="38"/>
  <c r="H302" i="38"/>
  <c r="I302" i="38"/>
  <c r="J302" i="38"/>
  <c r="K302" i="38"/>
  <c r="L302" i="38"/>
  <c r="M302" i="38"/>
  <c r="P302" i="38"/>
  <c r="Q302" i="38"/>
  <c r="R302" i="38"/>
  <c r="S302" i="38"/>
  <c r="T302" i="38"/>
  <c r="U302" i="38"/>
  <c r="V302" i="38"/>
  <c r="W302" i="38"/>
  <c r="X302" i="38"/>
  <c r="Y302" i="38"/>
  <c r="Z302" i="38"/>
  <c r="AA302" i="38"/>
  <c r="AB302" i="38"/>
  <c r="AC302" i="38"/>
  <c r="AD302" i="38"/>
  <c r="AE302" i="38"/>
  <c r="AF302" i="38"/>
  <c r="D303" i="38"/>
  <c r="E303" i="38"/>
  <c r="F303" i="38"/>
  <c r="G303" i="38"/>
  <c r="H303" i="38"/>
  <c r="I303" i="38"/>
  <c r="J303" i="38"/>
  <c r="K303" i="38"/>
  <c r="L303" i="38"/>
  <c r="M303" i="38"/>
  <c r="P303" i="38"/>
  <c r="Q303" i="38"/>
  <c r="R303" i="38"/>
  <c r="S303" i="38"/>
  <c r="T303" i="38"/>
  <c r="U303" i="38"/>
  <c r="V303" i="38"/>
  <c r="W303" i="38"/>
  <c r="X303" i="38"/>
  <c r="Y303" i="38"/>
  <c r="Z303" i="38"/>
  <c r="AA303" i="38"/>
  <c r="AB303" i="38"/>
  <c r="AC303" i="38"/>
  <c r="AD303" i="38"/>
  <c r="AE303" i="38"/>
  <c r="AF303" i="38"/>
  <c r="D304" i="38"/>
  <c r="E304" i="38"/>
  <c r="F304" i="38"/>
  <c r="G304" i="38"/>
  <c r="H304" i="38"/>
  <c r="I304" i="38"/>
  <c r="J304" i="38"/>
  <c r="K304" i="38"/>
  <c r="L304" i="38"/>
  <c r="M304" i="38"/>
  <c r="P304" i="38"/>
  <c r="Q304" i="38"/>
  <c r="R304" i="38"/>
  <c r="S304" i="38"/>
  <c r="T304" i="38"/>
  <c r="U304" i="38"/>
  <c r="V304" i="38"/>
  <c r="W304" i="38"/>
  <c r="X304" i="38"/>
  <c r="Y304" i="38"/>
  <c r="Z304" i="38"/>
  <c r="AA304" i="38"/>
  <c r="AB304" i="38"/>
  <c r="AC304" i="38"/>
  <c r="AD304" i="38"/>
  <c r="AE304" i="38"/>
  <c r="AF304" i="38"/>
  <c r="D305" i="38"/>
  <c r="E305" i="38"/>
  <c r="F305" i="38"/>
  <c r="G305" i="38"/>
  <c r="H305" i="38"/>
  <c r="I305" i="38"/>
  <c r="J305" i="38"/>
  <c r="K305" i="38"/>
  <c r="L305" i="38"/>
  <c r="M305" i="38"/>
  <c r="P305" i="38"/>
  <c r="Q305" i="38"/>
  <c r="R305" i="38"/>
  <c r="S305" i="38"/>
  <c r="T305" i="38"/>
  <c r="U305" i="38"/>
  <c r="V305" i="38"/>
  <c r="W305" i="38"/>
  <c r="X305" i="38"/>
  <c r="Y305" i="38"/>
  <c r="Z305" i="38"/>
  <c r="AA305" i="38"/>
  <c r="AB305" i="38"/>
  <c r="AC305" i="38"/>
  <c r="AD305" i="38"/>
  <c r="AE305" i="38"/>
  <c r="AF305" i="38"/>
  <c r="D306" i="38"/>
  <c r="E306" i="38"/>
  <c r="F306" i="38"/>
  <c r="G306" i="38"/>
  <c r="H306" i="38"/>
  <c r="I306" i="38"/>
  <c r="J306" i="38"/>
  <c r="K306" i="38"/>
  <c r="L306" i="38"/>
  <c r="M306" i="38"/>
  <c r="P306" i="38"/>
  <c r="Q306" i="38"/>
  <c r="R306" i="38"/>
  <c r="S306" i="38"/>
  <c r="T306" i="38"/>
  <c r="U306" i="38"/>
  <c r="V306" i="38"/>
  <c r="W306" i="38"/>
  <c r="X306" i="38"/>
  <c r="Y306" i="38"/>
  <c r="Z306" i="38"/>
  <c r="AA306" i="38"/>
  <c r="AB306" i="38"/>
  <c r="AC306" i="38"/>
  <c r="AD306" i="38"/>
  <c r="AE306" i="38"/>
  <c r="AF306" i="38"/>
  <c r="D307" i="38"/>
  <c r="E307" i="38"/>
  <c r="F307" i="38"/>
  <c r="G307" i="38"/>
  <c r="H307" i="38"/>
  <c r="I307" i="38"/>
  <c r="J307" i="38"/>
  <c r="K307" i="38"/>
  <c r="L307" i="38"/>
  <c r="M307" i="38"/>
  <c r="P307" i="38"/>
  <c r="Q307" i="38"/>
  <c r="R307" i="38"/>
  <c r="S307" i="38"/>
  <c r="T307" i="38"/>
  <c r="U307" i="38"/>
  <c r="V307" i="38"/>
  <c r="W307" i="38"/>
  <c r="X307" i="38"/>
  <c r="Y307" i="38"/>
  <c r="Z307" i="38"/>
  <c r="AA307" i="38"/>
  <c r="AB307" i="38"/>
  <c r="AC307" i="38"/>
  <c r="AD307" i="38"/>
  <c r="AE307" i="38"/>
  <c r="AF307" i="38"/>
  <c r="D308" i="38"/>
  <c r="E308" i="38"/>
  <c r="F308" i="38"/>
  <c r="G308" i="38"/>
  <c r="H308" i="38"/>
  <c r="I308" i="38"/>
  <c r="J308" i="38"/>
  <c r="K308" i="38"/>
  <c r="L308" i="38"/>
  <c r="M308" i="38"/>
  <c r="P308" i="38"/>
  <c r="Q308" i="38"/>
  <c r="R308" i="38"/>
  <c r="S308" i="38"/>
  <c r="T308" i="38"/>
  <c r="U308" i="38"/>
  <c r="V308" i="38"/>
  <c r="W308" i="38"/>
  <c r="X308" i="38"/>
  <c r="Y308" i="38"/>
  <c r="Z308" i="38"/>
  <c r="AA308" i="38"/>
  <c r="AB308" i="38"/>
  <c r="AC308" i="38"/>
  <c r="AD308" i="38"/>
  <c r="AE308" i="38"/>
  <c r="AF308" i="38"/>
  <c r="D309" i="38"/>
  <c r="E309" i="38"/>
  <c r="F309" i="38"/>
  <c r="G309" i="38"/>
  <c r="H309" i="38"/>
  <c r="I309" i="38"/>
  <c r="J309" i="38"/>
  <c r="K309" i="38"/>
  <c r="L309" i="38"/>
  <c r="M309" i="38"/>
  <c r="P309" i="38"/>
  <c r="Q309" i="38"/>
  <c r="R309" i="38"/>
  <c r="S309" i="38"/>
  <c r="T309" i="38"/>
  <c r="U309" i="38"/>
  <c r="V309" i="38"/>
  <c r="W309" i="38"/>
  <c r="X309" i="38"/>
  <c r="Y309" i="38"/>
  <c r="Z309" i="38"/>
  <c r="AA309" i="38"/>
  <c r="AB309" i="38"/>
  <c r="AC309" i="38"/>
  <c r="AD309" i="38"/>
  <c r="AE309" i="38"/>
  <c r="AF309" i="38"/>
  <c r="D310" i="38"/>
  <c r="E310" i="38"/>
  <c r="F310" i="38"/>
  <c r="G310" i="38"/>
  <c r="H310" i="38"/>
  <c r="I310" i="38"/>
  <c r="J310" i="38"/>
  <c r="K310" i="38"/>
  <c r="L310" i="38"/>
  <c r="M310" i="38"/>
  <c r="P310" i="38"/>
  <c r="Q310" i="38"/>
  <c r="R310" i="38"/>
  <c r="S310" i="38"/>
  <c r="T310" i="38"/>
  <c r="U310" i="38"/>
  <c r="V310" i="38"/>
  <c r="W310" i="38"/>
  <c r="X310" i="38"/>
  <c r="Y310" i="38"/>
  <c r="Z310" i="38"/>
  <c r="AA310" i="38"/>
  <c r="AB310" i="38"/>
  <c r="AC310" i="38"/>
  <c r="AD310" i="38"/>
  <c r="AE310" i="38"/>
  <c r="AF310" i="38"/>
  <c r="D311" i="38"/>
  <c r="E311" i="38"/>
  <c r="F311" i="38"/>
  <c r="G311" i="38"/>
  <c r="H311" i="38"/>
  <c r="I311" i="38"/>
  <c r="J311" i="38"/>
  <c r="K311" i="38"/>
  <c r="L311" i="38"/>
  <c r="M311" i="38"/>
  <c r="P311" i="38"/>
  <c r="Q311" i="38"/>
  <c r="R311" i="38"/>
  <c r="S311" i="38"/>
  <c r="T311" i="38"/>
  <c r="U311" i="38"/>
  <c r="V311" i="38"/>
  <c r="W311" i="38"/>
  <c r="X311" i="38"/>
  <c r="Y311" i="38"/>
  <c r="Z311" i="38"/>
  <c r="AA311" i="38"/>
  <c r="AB311" i="38"/>
  <c r="AC311" i="38"/>
  <c r="AD311" i="38"/>
  <c r="AE311" i="38"/>
  <c r="AF311" i="38"/>
  <c r="D312" i="38"/>
  <c r="E312" i="38"/>
  <c r="F312" i="38"/>
  <c r="G312" i="38"/>
  <c r="H312" i="38"/>
  <c r="I312" i="38"/>
  <c r="J312" i="38"/>
  <c r="K312" i="38"/>
  <c r="L312" i="38"/>
  <c r="M312" i="38"/>
  <c r="P312" i="38"/>
  <c r="Q312" i="38"/>
  <c r="R312" i="38"/>
  <c r="S312" i="38"/>
  <c r="T312" i="38"/>
  <c r="U312" i="38"/>
  <c r="V312" i="38"/>
  <c r="W312" i="38"/>
  <c r="X312" i="38"/>
  <c r="Y312" i="38"/>
  <c r="Z312" i="38"/>
  <c r="AA312" i="38"/>
  <c r="AB312" i="38"/>
  <c r="AC312" i="38"/>
  <c r="AD312" i="38"/>
  <c r="AE312" i="38"/>
  <c r="AF312" i="38"/>
  <c r="D313" i="38"/>
  <c r="E313" i="38"/>
  <c r="F313" i="38"/>
  <c r="G313" i="38"/>
  <c r="H313" i="38"/>
  <c r="I313" i="38"/>
  <c r="J313" i="38"/>
  <c r="K313" i="38"/>
  <c r="L313" i="38"/>
  <c r="M313" i="38"/>
  <c r="P313" i="38"/>
  <c r="Q313" i="38"/>
  <c r="R313" i="38"/>
  <c r="S313" i="38"/>
  <c r="T313" i="38"/>
  <c r="U313" i="38"/>
  <c r="V313" i="38"/>
  <c r="W313" i="38"/>
  <c r="X313" i="38"/>
  <c r="Y313" i="38"/>
  <c r="Z313" i="38"/>
  <c r="AA313" i="38"/>
  <c r="AB313" i="38"/>
  <c r="AC313" i="38"/>
  <c r="AD313" i="38"/>
  <c r="AE313" i="38"/>
  <c r="AF313" i="38"/>
  <c r="D314" i="38"/>
  <c r="E314" i="38"/>
  <c r="F314" i="38"/>
  <c r="G314" i="38"/>
  <c r="H314" i="38"/>
  <c r="I314" i="38"/>
  <c r="J314" i="38"/>
  <c r="K314" i="38"/>
  <c r="L314" i="38"/>
  <c r="M314" i="38"/>
  <c r="P314" i="38"/>
  <c r="Q314" i="38"/>
  <c r="R314" i="38"/>
  <c r="S314" i="38"/>
  <c r="T314" i="38"/>
  <c r="U314" i="38"/>
  <c r="V314" i="38"/>
  <c r="W314" i="38"/>
  <c r="X314" i="38"/>
  <c r="Y314" i="38"/>
  <c r="Z314" i="38"/>
  <c r="AA314" i="38"/>
  <c r="AB314" i="38"/>
  <c r="AC314" i="38"/>
  <c r="AD314" i="38"/>
  <c r="AE314" i="38"/>
  <c r="AF314" i="38"/>
  <c r="D315" i="38"/>
  <c r="E315" i="38"/>
  <c r="F315" i="38"/>
  <c r="G315" i="38"/>
  <c r="H315" i="38"/>
  <c r="I315" i="38"/>
  <c r="J315" i="38"/>
  <c r="K315" i="38"/>
  <c r="L315" i="38"/>
  <c r="M315" i="38"/>
  <c r="P315" i="38"/>
  <c r="Q315" i="38"/>
  <c r="R315" i="38"/>
  <c r="S315" i="38"/>
  <c r="T315" i="38"/>
  <c r="U315" i="38"/>
  <c r="V315" i="38"/>
  <c r="W315" i="38"/>
  <c r="X315" i="38"/>
  <c r="Y315" i="38"/>
  <c r="Z315" i="38"/>
  <c r="AA315" i="38"/>
  <c r="AB315" i="38"/>
  <c r="AC315" i="38"/>
  <c r="AD315" i="38"/>
  <c r="AE315" i="38"/>
  <c r="AF315" i="38"/>
  <c r="D316" i="38"/>
  <c r="E316" i="38"/>
  <c r="F316" i="38"/>
  <c r="G316" i="38"/>
  <c r="H316" i="38"/>
  <c r="I316" i="38"/>
  <c r="J316" i="38"/>
  <c r="K316" i="38"/>
  <c r="L316" i="38"/>
  <c r="M316" i="38"/>
  <c r="P316" i="38"/>
  <c r="Q316" i="38"/>
  <c r="R316" i="38"/>
  <c r="S316" i="38"/>
  <c r="T316" i="38"/>
  <c r="U316" i="38"/>
  <c r="V316" i="38"/>
  <c r="W316" i="38"/>
  <c r="X316" i="38"/>
  <c r="Y316" i="38"/>
  <c r="Z316" i="38"/>
  <c r="AA316" i="38"/>
  <c r="AB316" i="38"/>
  <c r="AC316" i="38"/>
  <c r="AD316" i="38"/>
  <c r="AE316" i="38"/>
  <c r="AF316" i="38"/>
  <c r="D317" i="38"/>
  <c r="E317" i="38"/>
  <c r="F317" i="38"/>
  <c r="G317" i="38"/>
  <c r="H317" i="38"/>
  <c r="I317" i="38"/>
  <c r="J317" i="38"/>
  <c r="K317" i="38"/>
  <c r="L317" i="38"/>
  <c r="M317" i="38"/>
  <c r="P317" i="38"/>
  <c r="Q317" i="38"/>
  <c r="R317" i="38"/>
  <c r="S317" i="38"/>
  <c r="T317" i="38"/>
  <c r="U317" i="38"/>
  <c r="V317" i="38"/>
  <c r="W317" i="38"/>
  <c r="X317" i="38"/>
  <c r="Y317" i="38"/>
  <c r="Z317" i="38"/>
  <c r="AA317" i="38"/>
  <c r="AB317" i="38"/>
  <c r="AC317" i="38"/>
  <c r="AD317" i="38"/>
  <c r="AE317" i="38"/>
  <c r="AF317" i="38"/>
  <c r="D318" i="38"/>
  <c r="E318" i="38"/>
  <c r="F318" i="38"/>
  <c r="G318" i="38"/>
  <c r="H318" i="38"/>
  <c r="I318" i="38"/>
  <c r="J318" i="38"/>
  <c r="K318" i="38"/>
  <c r="L318" i="38"/>
  <c r="M318" i="38"/>
  <c r="P318" i="38"/>
  <c r="Q318" i="38"/>
  <c r="R318" i="38"/>
  <c r="S318" i="38"/>
  <c r="T318" i="38"/>
  <c r="U318" i="38"/>
  <c r="V318" i="38"/>
  <c r="W318" i="38"/>
  <c r="X318" i="38"/>
  <c r="Y318" i="38"/>
  <c r="Z318" i="38"/>
  <c r="AA318" i="38"/>
  <c r="AB318" i="38"/>
  <c r="AC318" i="38"/>
  <c r="AD318" i="38"/>
  <c r="AE318" i="38"/>
  <c r="AF318" i="38"/>
  <c r="D319" i="38"/>
  <c r="E319" i="38"/>
  <c r="F319" i="38"/>
  <c r="G319" i="38"/>
  <c r="H319" i="38"/>
  <c r="I319" i="38"/>
  <c r="J319" i="38"/>
  <c r="K319" i="38"/>
  <c r="L319" i="38"/>
  <c r="M319" i="38"/>
  <c r="P319" i="38"/>
  <c r="Q319" i="38"/>
  <c r="R319" i="38"/>
  <c r="S319" i="38"/>
  <c r="T319" i="38"/>
  <c r="U319" i="38"/>
  <c r="V319" i="38"/>
  <c r="W319" i="38"/>
  <c r="X319" i="38"/>
  <c r="Y319" i="38"/>
  <c r="Z319" i="38"/>
  <c r="AA319" i="38"/>
  <c r="AB319" i="38"/>
  <c r="AC319" i="38"/>
  <c r="AD319" i="38"/>
  <c r="AE319" i="38"/>
  <c r="AF319" i="38"/>
  <c r="D320" i="38"/>
  <c r="E320" i="38"/>
  <c r="F320" i="38"/>
  <c r="G320" i="38"/>
  <c r="H320" i="38"/>
  <c r="I320" i="38"/>
  <c r="J320" i="38"/>
  <c r="K320" i="38"/>
  <c r="L320" i="38"/>
  <c r="M320" i="38"/>
  <c r="P320" i="38"/>
  <c r="Q320" i="38"/>
  <c r="R320" i="38"/>
  <c r="S320" i="38"/>
  <c r="T320" i="38"/>
  <c r="U320" i="38"/>
  <c r="V320" i="38"/>
  <c r="W320" i="38"/>
  <c r="X320" i="38"/>
  <c r="Y320" i="38"/>
  <c r="Z320" i="38"/>
  <c r="AA320" i="38"/>
  <c r="AB320" i="38"/>
  <c r="AC320" i="38"/>
  <c r="AD320" i="38"/>
  <c r="AE320" i="38"/>
  <c r="AF320" i="38"/>
  <c r="D321" i="38"/>
  <c r="E321" i="38"/>
  <c r="F321" i="38"/>
  <c r="G321" i="38"/>
  <c r="H321" i="38"/>
  <c r="I321" i="38"/>
  <c r="J321" i="38"/>
  <c r="K321" i="38"/>
  <c r="L321" i="38"/>
  <c r="M321" i="38"/>
  <c r="P321" i="38"/>
  <c r="Q321" i="38"/>
  <c r="R321" i="38"/>
  <c r="S321" i="38"/>
  <c r="T321" i="38"/>
  <c r="U321" i="38"/>
  <c r="V321" i="38"/>
  <c r="W321" i="38"/>
  <c r="X321" i="38"/>
  <c r="Y321" i="38"/>
  <c r="Z321" i="38"/>
  <c r="AA321" i="38"/>
  <c r="AB321" i="38"/>
  <c r="AC321" i="38"/>
  <c r="AD321" i="38"/>
  <c r="AE321" i="38"/>
  <c r="AF321" i="38"/>
  <c r="D322" i="38"/>
  <c r="E322" i="38"/>
  <c r="F322" i="38"/>
  <c r="G322" i="38"/>
  <c r="H322" i="38"/>
  <c r="I322" i="38"/>
  <c r="J322" i="38"/>
  <c r="K322" i="38"/>
  <c r="L322" i="38"/>
  <c r="M322" i="38"/>
  <c r="P322" i="38"/>
  <c r="Q322" i="38"/>
  <c r="R322" i="38"/>
  <c r="S322" i="38"/>
  <c r="T322" i="38"/>
  <c r="U322" i="38"/>
  <c r="V322" i="38"/>
  <c r="W322" i="38"/>
  <c r="X322" i="38"/>
  <c r="Y322" i="38"/>
  <c r="Z322" i="38"/>
  <c r="AA322" i="38"/>
  <c r="AB322" i="38"/>
  <c r="AC322" i="38"/>
  <c r="AD322" i="38"/>
  <c r="AE322" i="38"/>
  <c r="AF322" i="38"/>
  <c r="D323" i="38"/>
  <c r="E323" i="38"/>
  <c r="F323" i="38"/>
  <c r="G323" i="38"/>
  <c r="H323" i="38"/>
  <c r="I323" i="38"/>
  <c r="J323" i="38"/>
  <c r="K323" i="38"/>
  <c r="L323" i="38"/>
  <c r="M323" i="38"/>
  <c r="P323" i="38"/>
  <c r="Q323" i="38"/>
  <c r="R323" i="38"/>
  <c r="S323" i="38"/>
  <c r="T323" i="38"/>
  <c r="U323" i="38"/>
  <c r="V323" i="38"/>
  <c r="W323" i="38"/>
  <c r="X323" i="38"/>
  <c r="Y323" i="38"/>
  <c r="Z323" i="38"/>
  <c r="AA323" i="38"/>
  <c r="AB323" i="38"/>
  <c r="AC323" i="38"/>
  <c r="AD323" i="38"/>
  <c r="AE323" i="38"/>
  <c r="AF323" i="38"/>
  <c r="D324" i="38"/>
  <c r="E324" i="38"/>
  <c r="F324" i="38"/>
  <c r="G324" i="38"/>
  <c r="H324" i="38"/>
  <c r="I324" i="38"/>
  <c r="J324" i="38"/>
  <c r="K324" i="38"/>
  <c r="L324" i="38"/>
  <c r="M324" i="38"/>
  <c r="P324" i="38"/>
  <c r="Q324" i="38"/>
  <c r="R324" i="38"/>
  <c r="S324" i="38"/>
  <c r="T324" i="38"/>
  <c r="U324" i="38"/>
  <c r="V324" i="38"/>
  <c r="W324" i="38"/>
  <c r="X324" i="38"/>
  <c r="Y324" i="38"/>
  <c r="Z324" i="38"/>
  <c r="AA324" i="38"/>
  <c r="AB324" i="38"/>
  <c r="AC324" i="38"/>
  <c r="AD324" i="38"/>
  <c r="AE324" i="38"/>
  <c r="AF324" i="38"/>
  <c r="D325" i="38"/>
  <c r="E325" i="38"/>
  <c r="F325" i="38"/>
  <c r="G325" i="38"/>
  <c r="H325" i="38"/>
  <c r="I325" i="38"/>
  <c r="J325" i="38"/>
  <c r="K325" i="38"/>
  <c r="L325" i="38"/>
  <c r="M325" i="38"/>
  <c r="P325" i="38"/>
  <c r="Q325" i="38"/>
  <c r="R325" i="38"/>
  <c r="S325" i="38"/>
  <c r="T325" i="38"/>
  <c r="U325" i="38"/>
  <c r="V325" i="38"/>
  <c r="W325" i="38"/>
  <c r="X325" i="38"/>
  <c r="Y325" i="38"/>
  <c r="Z325" i="38"/>
  <c r="AA325" i="38"/>
  <c r="AB325" i="38"/>
  <c r="AC325" i="38"/>
  <c r="AD325" i="38"/>
  <c r="AE325" i="38"/>
  <c r="AF325" i="38"/>
  <c r="D326" i="38"/>
  <c r="E326" i="38"/>
  <c r="F326" i="38"/>
  <c r="G326" i="38"/>
  <c r="H326" i="38"/>
  <c r="I326" i="38"/>
  <c r="J326" i="38"/>
  <c r="K326" i="38"/>
  <c r="L326" i="38"/>
  <c r="M326" i="38"/>
  <c r="P326" i="38"/>
  <c r="Q326" i="38"/>
  <c r="R326" i="38"/>
  <c r="S326" i="38"/>
  <c r="T326" i="38"/>
  <c r="U326" i="38"/>
  <c r="V326" i="38"/>
  <c r="W326" i="38"/>
  <c r="X326" i="38"/>
  <c r="Y326" i="38"/>
  <c r="Z326" i="38"/>
  <c r="AA326" i="38"/>
  <c r="AB326" i="38"/>
  <c r="AC326" i="38"/>
  <c r="AD326" i="38"/>
  <c r="AE326" i="38"/>
  <c r="AF326" i="38"/>
  <c r="D327" i="38"/>
  <c r="E327" i="38"/>
  <c r="F327" i="38"/>
  <c r="G327" i="38"/>
  <c r="H327" i="38"/>
  <c r="I327" i="38"/>
  <c r="J327" i="38"/>
  <c r="K327" i="38"/>
  <c r="L327" i="38"/>
  <c r="M327" i="38"/>
  <c r="P327" i="38"/>
  <c r="Q327" i="38"/>
  <c r="R327" i="38"/>
  <c r="S327" i="38"/>
  <c r="T327" i="38"/>
  <c r="U327" i="38"/>
  <c r="V327" i="38"/>
  <c r="W327" i="38"/>
  <c r="X327" i="38"/>
  <c r="Y327" i="38"/>
  <c r="Z327" i="38"/>
  <c r="AA327" i="38"/>
  <c r="AB327" i="38"/>
  <c r="AC327" i="38"/>
  <c r="AD327" i="38"/>
  <c r="AE327" i="38"/>
  <c r="AF327" i="38"/>
  <c r="D328" i="38"/>
  <c r="E328" i="38"/>
  <c r="F328" i="38"/>
  <c r="G328" i="38"/>
  <c r="H328" i="38"/>
  <c r="I328" i="38"/>
  <c r="J328" i="38"/>
  <c r="K328" i="38"/>
  <c r="L328" i="38"/>
  <c r="M328" i="38"/>
  <c r="P328" i="38"/>
  <c r="Q328" i="38"/>
  <c r="R328" i="38"/>
  <c r="S328" i="38"/>
  <c r="T328" i="38"/>
  <c r="U328" i="38"/>
  <c r="V328" i="38"/>
  <c r="W328" i="38"/>
  <c r="X328" i="38"/>
  <c r="Y328" i="38"/>
  <c r="Z328" i="38"/>
  <c r="AA328" i="38"/>
  <c r="AB328" i="38"/>
  <c r="AC328" i="38"/>
  <c r="AD328" i="38"/>
  <c r="AE328" i="38"/>
  <c r="AF328" i="38"/>
  <c r="D329" i="38"/>
  <c r="E329" i="38"/>
  <c r="F329" i="38"/>
  <c r="G329" i="38"/>
  <c r="H329" i="38"/>
  <c r="I329" i="38"/>
  <c r="J329" i="38"/>
  <c r="K329" i="38"/>
  <c r="L329" i="38"/>
  <c r="M329" i="38"/>
  <c r="P329" i="38"/>
  <c r="Q329" i="38"/>
  <c r="R329" i="38"/>
  <c r="S329" i="38"/>
  <c r="T329" i="38"/>
  <c r="U329" i="38"/>
  <c r="V329" i="38"/>
  <c r="W329" i="38"/>
  <c r="X329" i="38"/>
  <c r="Y329" i="38"/>
  <c r="Z329" i="38"/>
  <c r="AA329" i="38"/>
  <c r="AB329" i="38"/>
  <c r="AC329" i="38"/>
  <c r="AD329" i="38"/>
  <c r="AE329" i="38"/>
  <c r="AF329" i="38"/>
  <c r="D330" i="38"/>
  <c r="E330" i="38"/>
  <c r="F330" i="38"/>
  <c r="G330" i="38"/>
  <c r="H330" i="38"/>
  <c r="I330" i="38"/>
  <c r="J330" i="38"/>
  <c r="K330" i="38"/>
  <c r="L330" i="38"/>
  <c r="M330" i="38"/>
  <c r="P330" i="38"/>
  <c r="Q330" i="38"/>
  <c r="R330" i="38"/>
  <c r="S330" i="38"/>
  <c r="T330" i="38"/>
  <c r="U330" i="38"/>
  <c r="V330" i="38"/>
  <c r="W330" i="38"/>
  <c r="X330" i="38"/>
  <c r="Y330" i="38"/>
  <c r="Z330" i="38"/>
  <c r="AA330" i="38"/>
  <c r="AB330" i="38"/>
  <c r="AC330" i="38"/>
  <c r="AD330" i="38"/>
  <c r="AE330" i="38"/>
  <c r="AF330" i="38"/>
  <c r="D331" i="38"/>
  <c r="E331" i="38"/>
  <c r="F331" i="38"/>
  <c r="G331" i="38"/>
  <c r="H331" i="38"/>
  <c r="I331" i="38"/>
  <c r="J331" i="38"/>
  <c r="K331" i="38"/>
  <c r="L331" i="38"/>
  <c r="M331" i="38"/>
  <c r="P331" i="38"/>
  <c r="Q331" i="38"/>
  <c r="R331" i="38"/>
  <c r="S331" i="38"/>
  <c r="T331" i="38"/>
  <c r="U331" i="38"/>
  <c r="V331" i="38"/>
  <c r="W331" i="38"/>
  <c r="X331" i="38"/>
  <c r="Y331" i="38"/>
  <c r="Z331" i="38"/>
  <c r="AA331" i="38"/>
  <c r="AB331" i="38"/>
  <c r="AC331" i="38"/>
  <c r="AD331" i="38"/>
  <c r="AE331" i="38"/>
  <c r="AF331" i="38"/>
  <c r="D332" i="38"/>
  <c r="E332" i="38"/>
  <c r="F332" i="38"/>
  <c r="G332" i="38"/>
  <c r="H332" i="38"/>
  <c r="I332" i="38"/>
  <c r="J332" i="38"/>
  <c r="K332" i="38"/>
  <c r="L332" i="38"/>
  <c r="M332" i="38"/>
  <c r="P332" i="38"/>
  <c r="Q332" i="38"/>
  <c r="R332" i="38"/>
  <c r="S332" i="38"/>
  <c r="T332" i="38"/>
  <c r="U332" i="38"/>
  <c r="V332" i="38"/>
  <c r="W332" i="38"/>
  <c r="X332" i="38"/>
  <c r="Y332" i="38"/>
  <c r="Z332" i="38"/>
  <c r="AA332" i="38"/>
  <c r="AB332" i="38"/>
  <c r="AC332" i="38"/>
  <c r="AD332" i="38"/>
  <c r="AE332" i="38"/>
  <c r="AF332" i="38"/>
  <c r="D333" i="38"/>
  <c r="E333" i="38"/>
  <c r="F333" i="38"/>
  <c r="G333" i="38"/>
  <c r="H333" i="38"/>
  <c r="I333" i="38"/>
  <c r="J333" i="38"/>
  <c r="K333" i="38"/>
  <c r="L333" i="38"/>
  <c r="M333" i="38"/>
  <c r="P333" i="38"/>
  <c r="Q333" i="38"/>
  <c r="R333" i="38"/>
  <c r="S333" i="38"/>
  <c r="T333" i="38"/>
  <c r="U333" i="38"/>
  <c r="V333" i="38"/>
  <c r="W333" i="38"/>
  <c r="X333" i="38"/>
  <c r="Y333" i="38"/>
  <c r="Z333" i="38"/>
  <c r="AA333" i="38"/>
  <c r="AB333" i="38"/>
  <c r="AC333" i="38"/>
  <c r="AD333" i="38"/>
  <c r="AE333" i="38"/>
  <c r="AF333" i="38"/>
  <c r="D334" i="38"/>
  <c r="E334" i="38"/>
  <c r="F334" i="38"/>
  <c r="G334" i="38"/>
  <c r="H334" i="38"/>
  <c r="I334" i="38"/>
  <c r="J334" i="38"/>
  <c r="K334" i="38"/>
  <c r="L334" i="38"/>
  <c r="M334" i="38"/>
  <c r="P334" i="38"/>
  <c r="Q334" i="38"/>
  <c r="R334" i="38"/>
  <c r="S334" i="38"/>
  <c r="T334" i="38"/>
  <c r="U334" i="38"/>
  <c r="V334" i="38"/>
  <c r="W334" i="38"/>
  <c r="X334" i="38"/>
  <c r="Y334" i="38"/>
  <c r="Z334" i="38"/>
  <c r="AA334" i="38"/>
  <c r="AB334" i="38"/>
  <c r="AC334" i="38"/>
  <c r="AD334" i="38"/>
  <c r="AE334" i="38"/>
  <c r="AF334" i="38"/>
  <c r="D335" i="38"/>
  <c r="E335" i="38"/>
  <c r="F335" i="38"/>
  <c r="G335" i="38"/>
  <c r="H335" i="38"/>
  <c r="I335" i="38"/>
  <c r="J335" i="38"/>
  <c r="K335" i="38"/>
  <c r="L335" i="38"/>
  <c r="M335" i="38"/>
  <c r="P335" i="38"/>
  <c r="Q335" i="38"/>
  <c r="R335" i="38"/>
  <c r="S335" i="38"/>
  <c r="T335" i="38"/>
  <c r="U335" i="38"/>
  <c r="V335" i="38"/>
  <c r="W335" i="38"/>
  <c r="X335" i="38"/>
  <c r="Y335" i="38"/>
  <c r="Z335" i="38"/>
  <c r="AA335" i="38"/>
  <c r="AB335" i="38"/>
  <c r="AC335" i="38"/>
  <c r="AD335" i="38"/>
  <c r="AE335" i="38"/>
  <c r="AF335" i="38"/>
  <c r="D336" i="38"/>
  <c r="E336" i="38"/>
  <c r="F336" i="38"/>
  <c r="G336" i="38"/>
  <c r="H336" i="38"/>
  <c r="I336" i="38"/>
  <c r="J336" i="38"/>
  <c r="K336" i="38"/>
  <c r="L336" i="38"/>
  <c r="M336" i="38"/>
  <c r="P336" i="38"/>
  <c r="Q336" i="38"/>
  <c r="R336" i="38"/>
  <c r="S336" i="38"/>
  <c r="T336" i="38"/>
  <c r="U336" i="38"/>
  <c r="V336" i="38"/>
  <c r="W336" i="38"/>
  <c r="X336" i="38"/>
  <c r="Y336" i="38"/>
  <c r="Z336" i="38"/>
  <c r="AA336" i="38"/>
  <c r="AB336" i="38"/>
  <c r="AC336" i="38"/>
  <c r="AD336" i="38"/>
  <c r="AE336" i="38"/>
  <c r="AF336" i="38"/>
  <c r="D337" i="38"/>
  <c r="E337" i="38"/>
  <c r="F337" i="38"/>
  <c r="G337" i="38"/>
  <c r="H337" i="38"/>
  <c r="I337" i="38"/>
  <c r="J337" i="38"/>
  <c r="K337" i="38"/>
  <c r="L337" i="38"/>
  <c r="M337" i="38"/>
  <c r="P337" i="38"/>
  <c r="Q337" i="38"/>
  <c r="R337" i="38"/>
  <c r="S337" i="38"/>
  <c r="T337" i="38"/>
  <c r="U337" i="38"/>
  <c r="V337" i="38"/>
  <c r="W337" i="38"/>
  <c r="X337" i="38"/>
  <c r="Y337" i="38"/>
  <c r="Z337" i="38"/>
  <c r="AA337" i="38"/>
  <c r="AB337" i="38"/>
  <c r="AC337" i="38"/>
  <c r="AD337" i="38"/>
  <c r="AE337" i="38"/>
  <c r="AF337" i="38"/>
  <c r="D338" i="38"/>
  <c r="E338" i="38"/>
  <c r="F338" i="38"/>
  <c r="G338" i="38"/>
  <c r="H338" i="38"/>
  <c r="I338" i="38"/>
  <c r="J338" i="38"/>
  <c r="K338" i="38"/>
  <c r="L338" i="38"/>
  <c r="M338" i="38"/>
  <c r="P338" i="38"/>
  <c r="Q338" i="38"/>
  <c r="R338" i="38"/>
  <c r="S338" i="38"/>
  <c r="T338" i="38"/>
  <c r="U338" i="38"/>
  <c r="V338" i="38"/>
  <c r="W338" i="38"/>
  <c r="X338" i="38"/>
  <c r="Y338" i="38"/>
  <c r="Z338" i="38"/>
  <c r="AA338" i="38"/>
  <c r="AB338" i="38"/>
  <c r="AC338" i="38"/>
  <c r="AD338" i="38"/>
  <c r="AE338" i="38"/>
  <c r="AF338" i="38"/>
  <c r="D339" i="38"/>
  <c r="E339" i="38"/>
  <c r="F339" i="38"/>
  <c r="G339" i="38"/>
  <c r="H339" i="38"/>
  <c r="I339" i="38"/>
  <c r="J339" i="38"/>
  <c r="K339" i="38"/>
  <c r="L339" i="38"/>
  <c r="M339" i="38"/>
  <c r="P339" i="38"/>
  <c r="Q339" i="38"/>
  <c r="R339" i="38"/>
  <c r="S339" i="38"/>
  <c r="T339" i="38"/>
  <c r="U339" i="38"/>
  <c r="V339" i="38"/>
  <c r="W339" i="38"/>
  <c r="X339" i="38"/>
  <c r="Y339" i="38"/>
  <c r="Z339" i="38"/>
  <c r="AA339" i="38"/>
  <c r="AB339" i="38"/>
  <c r="AC339" i="38"/>
  <c r="AD339" i="38"/>
  <c r="AE339" i="38"/>
  <c r="AF339" i="38"/>
  <c r="D340" i="38"/>
  <c r="E340" i="38"/>
  <c r="F340" i="38"/>
  <c r="G340" i="38"/>
  <c r="H340" i="38"/>
  <c r="I340" i="38"/>
  <c r="J340" i="38"/>
  <c r="K340" i="38"/>
  <c r="L340" i="38"/>
  <c r="M340" i="38"/>
  <c r="P340" i="38"/>
  <c r="Q340" i="38"/>
  <c r="R340" i="38"/>
  <c r="S340" i="38"/>
  <c r="T340" i="38"/>
  <c r="U340" i="38"/>
  <c r="V340" i="38"/>
  <c r="W340" i="38"/>
  <c r="X340" i="38"/>
  <c r="Y340" i="38"/>
  <c r="Z340" i="38"/>
  <c r="AA340" i="38"/>
  <c r="AB340" i="38"/>
  <c r="AC340" i="38"/>
  <c r="AD340" i="38"/>
  <c r="AE340" i="38"/>
  <c r="AF340" i="38"/>
  <c r="D341" i="38"/>
  <c r="E341" i="38"/>
  <c r="F341" i="38"/>
  <c r="G341" i="38"/>
  <c r="H341" i="38"/>
  <c r="I341" i="38"/>
  <c r="J341" i="38"/>
  <c r="K341" i="38"/>
  <c r="L341" i="38"/>
  <c r="M341" i="38"/>
  <c r="P341" i="38"/>
  <c r="Q341" i="38"/>
  <c r="R341" i="38"/>
  <c r="S341" i="38"/>
  <c r="T341" i="38"/>
  <c r="U341" i="38"/>
  <c r="V341" i="38"/>
  <c r="W341" i="38"/>
  <c r="X341" i="38"/>
  <c r="Y341" i="38"/>
  <c r="Z341" i="38"/>
  <c r="AA341" i="38"/>
  <c r="AB341" i="38"/>
  <c r="AC341" i="38"/>
  <c r="AD341" i="38"/>
  <c r="AE341" i="38"/>
  <c r="AF341" i="38"/>
  <c r="D342" i="38"/>
  <c r="E342" i="38"/>
  <c r="F342" i="38"/>
  <c r="G342" i="38"/>
  <c r="H342" i="38"/>
  <c r="I342" i="38"/>
  <c r="J342" i="38"/>
  <c r="K342" i="38"/>
  <c r="L342" i="38"/>
  <c r="M342" i="38"/>
  <c r="P342" i="38"/>
  <c r="Q342" i="38"/>
  <c r="R342" i="38"/>
  <c r="S342" i="38"/>
  <c r="T342" i="38"/>
  <c r="U342" i="38"/>
  <c r="V342" i="38"/>
  <c r="W342" i="38"/>
  <c r="X342" i="38"/>
  <c r="Y342" i="38"/>
  <c r="Z342" i="38"/>
  <c r="AA342" i="38"/>
  <c r="AB342" i="38"/>
  <c r="AC342" i="38"/>
  <c r="AD342" i="38"/>
  <c r="AE342" i="38"/>
  <c r="AF342" i="38"/>
  <c r="D343" i="38"/>
  <c r="E343" i="38"/>
  <c r="F343" i="38"/>
  <c r="G343" i="38"/>
  <c r="H343" i="38"/>
  <c r="I343" i="38"/>
  <c r="J343" i="38"/>
  <c r="K343" i="38"/>
  <c r="L343" i="38"/>
  <c r="M343" i="38"/>
  <c r="P343" i="38"/>
  <c r="Q343" i="38"/>
  <c r="R343" i="38"/>
  <c r="S343" i="38"/>
  <c r="T343" i="38"/>
  <c r="U343" i="38"/>
  <c r="V343" i="38"/>
  <c r="W343" i="38"/>
  <c r="X343" i="38"/>
  <c r="Y343" i="38"/>
  <c r="Z343" i="38"/>
  <c r="AA343" i="38"/>
  <c r="AB343" i="38"/>
  <c r="AC343" i="38"/>
  <c r="AD343" i="38"/>
  <c r="AE343" i="38"/>
  <c r="AF343" i="38"/>
  <c r="D344" i="38"/>
  <c r="E344" i="38"/>
  <c r="F344" i="38"/>
  <c r="G344" i="38"/>
  <c r="H344" i="38"/>
  <c r="I344" i="38"/>
  <c r="J344" i="38"/>
  <c r="K344" i="38"/>
  <c r="L344" i="38"/>
  <c r="M344" i="38"/>
  <c r="P344" i="38"/>
  <c r="Q344" i="38"/>
  <c r="R344" i="38"/>
  <c r="S344" i="38"/>
  <c r="T344" i="38"/>
  <c r="U344" i="38"/>
  <c r="V344" i="38"/>
  <c r="W344" i="38"/>
  <c r="X344" i="38"/>
  <c r="Y344" i="38"/>
  <c r="Z344" i="38"/>
  <c r="AA344" i="38"/>
  <c r="AB344" i="38"/>
  <c r="AC344" i="38"/>
  <c r="AD344" i="38"/>
  <c r="AE344" i="38"/>
  <c r="AF344" i="38"/>
  <c r="D345" i="38"/>
  <c r="E345" i="38"/>
  <c r="F345" i="38"/>
  <c r="G345" i="38"/>
  <c r="H345" i="38"/>
  <c r="I345" i="38"/>
  <c r="J345" i="38"/>
  <c r="K345" i="38"/>
  <c r="L345" i="38"/>
  <c r="M345" i="38"/>
  <c r="P345" i="38"/>
  <c r="Q345" i="38"/>
  <c r="R345" i="38"/>
  <c r="S345" i="38"/>
  <c r="T345" i="38"/>
  <c r="U345" i="38"/>
  <c r="V345" i="38"/>
  <c r="W345" i="38"/>
  <c r="X345" i="38"/>
  <c r="Y345" i="38"/>
  <c r="Z345" i="38"/>
  <c r="AA345" i="38"/>
  <c r="AB345" i="38"/>
  <c r="AC345" i="38"/>
  <c r="AD345" i="38"/>
  <c r="AE345" i="38"/>
  <c r="AF345" i="38"/>
  <c r="D346" i="38"/>
  <c r="E346" i="38"/>
  <c r="F346" i="38"/>
  <c r="G346" i="38"/>
  <c r="H346" i="38"/>
  <c r="I346" i="38"/>
  <c r="J346" i="38"/>
  <c r="K346" i="38"/>
  <c r="L346" i="38"/>
  <c r="M346" i="38"/>
  <c r="P346" i="38"/>
  <c r="Q346" i="38"/>
  <c r="R346" i="38"/>
  <c r="S346" i="38"/>
  <c r="T346" i="38"/>
  <c r="U346" i="38"/>
  <c r="V346" i="38"/>
  <c r="W346" i="38"/>
  <c r="X346" i="38"/>
  <c r="Y346" i="38"/>
  <c r="Z346" i="38"/>
  <c r="AA346" i="38"/>
  <c r="AB346" i="38"/>
  <c r="AC346" i="38"/>
  <c r="AD346" i="38"/>
  <c r="AE346" i="38"/>
  <c r="AF346" i="38"/>
  <c r="D347" i="38"/>
  <c r="E347" i="38"/>
  <c r="F347" i="38"/>
  <c r="G347" i="38"/>
  <c r="H347" i="38"/>
  <c r="I347" i="38"/>
  <c r="J347" i="38"/>
  <c r="K347" i="38"/>
  <c r="L347" i="38"/>
  <c r="M347" i="38"/>
  <c r="P347" i="38"/>
  <c r="Q347" i="38"/>
  <c r="R347" i="38"/>
  <c r="S347" i="38"/>
  <c r="T347" i="38"/>
  <c r="U347" i="38"/>
  <c r="V347" i="38"/>
  <c r="W347" i="38"/>
  <c r="X347" i="38"/>
  <c r="Y347" i="38"/>
  <c r="Z347" i="38"/>
  <c r="AA347" i="38"/>
  <c r="AB347" i="38"/>
  <c r="AC347" i="38"/>
  <c r="AD347" i="38"/>
  <c r="AE347" i="38"/>
  <c r="AF347" i="38"/>
  <c r="D348" i="38"/>
  <c r="E348" i="38"/>
  <c r="F348" i="38"/>
  <c r="G348" i="38"/>
  <c r="H348" i="38"/>
  <c r="I348" i="38"/>
  <c r="J348" i="38"/>
  <c r="K348" i="38"/>
  <c r="L348" i="38"/>
  <c r="M348" i="38"/>
  <c r="P348" i="38"/>
  <c r="Q348" i="38"/>
  <c r="R348" i="38"/>
  <c r="S348" i="38"/>
  <c r="T348" i="38"/>
  <c r="U348" i="38"/>
  <c r="V348" i="38"/>
  <c r="W348" i="38"/>
  <c r="X348" i="38"/>
  <c r="Y348" i="38"/>
  <c r="Z348" i="38"/>
  <c r="AA348" i="38"/>
  <c r="AB348" i="38"/>
  <c r="AC348" i="38"/>
  <c r="AD348" i="38"/>
  <c r="AE348" i="38"/>
  <c r="AF348" i="38"/>
  <c r="D349" i="38"/>
  <c r="E349" i="38"/>
  <c r="F349" i="38"/>
  <c r="G349" i="38"/>
  <c r="H349" i="38"/>
  <c r="I349" i="38"/>
  <c r="J349" i="38"/>
  <c r="K349" i="38"/>
  <c r="L349" i="38"/>
  <c r="M349" i="38"/>
  <c r="P349" i="38"/>
  <c r="Q349" i="38"/>
  <c r="R349" i="38"/>
  <c r="S349" i="38"/>
  <c r="T349" i="38"/>
  <c r="U349" i="38"/>
  <c r="V349" i="38"/>
  <c r="W349" i="38"/>
  <c r="X349" i="38"/>
  <c r="Y349" i="38"/>
  <c r="Z349" i="38"/>
  <c r="AA349" i="38"/>
  <c r="AB349" i="38"/>
  <c r="AC349" i="38"/>
  <c r="AD349" i="38"/>
  <c r="AE349" i="38"/>
  <c r="AF349" i="38"/>
  <c r="D350" i="38"/>
  <c r="E350" i="38"/>
  <c r="F350" i="38"/>
  <c r="G350" i="38"/>
  <c r="H350" i="38"/>
  <c r="I350" i="38"/>
  <c r="J350" i="38"/>
  <c r="K350" i="38"/>
  <c r="L350" i="38"/>
  <c r="M350" i="38"/>
  <c r="P350" i="38"/>
  <c r="Q350" i="38"/>
  <c r="R350" i="38"/>
  <c r="S350" i="38"/>
  <c r="T350" i="38"/>
  <c r="U350" i="38"/>
  <c r="V350" i="38"/>
  <c r="W350" i="38"/>
  <c r="X350" i="38"/>
  <c r="Y350" i="38"/>
  <c r="Z350" i="38"/>
  <c r="AA350" i="38"/>
  <c r="AB350" i="38"/>
  <c r="AC350" i="38"/>
  <c r="AD350" i="38"/>
  <c r="AE350" i="38"/>
  <c r="AF350" i="38"/>
  <c r="D351" i="38"/>
  <c r="E351" i="38"/>
  <c r="F351" i="38"/>
  <c r="G351" i="38"/>
  <c r="H351" i="38"/>
  <c r="I351" i="38"/>
  <c r="J351" i="38"/>
  <c r="K351" i="38"/>
  <c r="L351" i="38"/>
  <c r="M351" i="38"/>
  <c r="P351" i="38"/>
  <c r="Q351" i="38"/>
  <c r="R351" i="38"/>
  <c r="S351" i="38"/>
  <c r="T351" i="38"/>
  <c r="U351" i="38"/>
  <c r="V351" i="38"/>
  <c r="W351" i="38"/>
  <c r="X351" i="38"/>
  <c r="Y351" i="38"/>
  <c r="Z351" i="38"/>
  <c r="AA351" i="38"/>
  <c r="AB351" i="38"/>
  <c r="AC351" i="38"/>
  <c r="AD351" i="38"/>
  <c r="AE351" i="38"/>
  <c r="AF351" i="38"/>
  <c r="D352" i="38"/>
  <c r="E352" i="38"/>
  <c r="F352" i="38"/>
  <c r="G352" i="38"/>
  <c r="H352" i="38"/>
  <c r="I352" i="38"/>
  <c r="J352" i="38"/>
  <c r="K352" i="38"/>
  <c r="L352" i="38"/>
  <c r="M352" i="38"/>
  <c r="P352" i="38"/>
  <c r="Q352" i="38"/>
  <c r="R352" i="38"/>
  <c r="S352" i="38"/>
  <c r="T352" i="38"/>
  <c r="U352" i="38"/>
  <c r="V352" i="38"/>
  <c r="W352" i="38"/>
  <c r="X352" i="38"/>
  <c r="Y352" i="38"/>
  <c r="Z352" i="38"/>
  <c r="AA352" i="38"/>
  <c r="AB352" i="38"/>
  <c r="AC352" i="38"/>
  <c r="AD352" i="38"/>
  <c r="AE352" i="38"/>
  <c r="AF352" i="38"/>
  <c r="D353" i="38"/>
  <c r="E353" i="38"/>
  <c r="F353" i="38"/>
  <c r="G353" i="38"/>
  <c r="H353" i="38"/>
  <c r="I353" i="38"/>
  <c r="J353" i="38"/>
  <c r="K353" i="38"/>
  <c r="L353" i="38"/>
  <c r="M353" i="38"/>
  <c r="P353" i="38"/>
  <c r="Q353" i="38"/>
  <c r="R353" i="38"/>
  <c r="S353" i="38"/>
  <c r="T353" i="38"/>
  <c r="U353" i="38"/>
  <c r="V353" i="38"/>
  <c r="W353" i="38"/>
  <c r="X353" i="38"/>
  <c r="Y353" i="38"/>
  <c r="Z353" i="38"/>
  <c r="AA353" i="38"/>
  <c r="AB353" i="38"/>
  <c r="AC353" i="38"/>
  <c r="AD353" i="38"/>
  <c r="AE353" i="38"/>
  <c r="AF353" i="38"/>
  <c r="D354" i="38"/>
  <c r="E354" i="38"/>
  <c r="F354" i="38"/>
  <c r="G354" i="38"/>
  <c r="H354" i="38"/>
  <c r="I354" i="38"/>
  <c r="J354" i="38"/>
  <c r="K354" i="38"/>
  <c r="L354" i="38"/>
  <c r="M354" i="38"/>
  <c r="P354" i="38"/>
  <c r="Q354" i="38"/>
  <c r="R354" i="38"/>
  <c r="S354" i="38"/>
  <c r="T354" i="38"/>
  <c r="U354" i="38"/>
  <c r="V354" i="38"/>
  <c r="W354" i="38"/>
  <c r="X354" i="38"/>
  <c r="Y354" i="38"/>
  <c r="Z354" i="38"/>
  <c r="AA354" i="38"/>
  <c r="AB354" i="38"/>
  <c r="AC354" i="38"/>
  <c r="AD354" i="38"/>
  <c r="AE354" i="38"/>
  <c r="AF354" i="38"/>
  <c r="D355" i="38"/>
  <c r="E355" i="38"/>
  <c r="F355" i="38"/>
  <c r="G355" i="38"/>
  <c r="H355" i="38"/>
  <c r="I355" i="38"/>
  <c r="J355" i="38"/>
  <c r="K355" i="38"/>
  <c r="L355" i="38"/>
  <c r="M355" i="38"/>
  <c r="P355" i="38"/>
  <c r="Q355" i="38"/>
  <c r="R355" i="38"/>
  <c r="S355" i="38"/>
  <c r="T355" i="38"/>
  <c r="U355" i="38"/>
  <c r="V355" i="38"/>
  <c r="W355" i="38"/>
  <c r="X355" i="38"/>
  <c r="Y355" i="38"/>
  <c r="Z355" i="38"/>
  <c r="AA355" i="38"/>
  <c r="AB355" i="38"/>
  <c r="AC355" i="38"/>
  <c r="AD355" i="38"/>
  <c r="AE355" i="38"/>
  <c r="AF355" i="38"/>
  <c r="D356" i="38"/>
  <c r="E356" i="38"/>
  <c r="F356" i="38"/>
  <c r="G356" i="38"/>
  <c r="H356" i="38"/>
  <c r="I356" i="38"/>
  <c r="J356" i="38"/>
  <c r="K356" i="38"/>
  <c r="L356" i="38"/>
  <c r="M356" i="38"/>
  <c r="P356" i="38"/>
  <c r="Q356" i="38"/>
  <c r="R356" i="38"/>
  <c r="S356" i="38"/>
  <c r="T356" i="38"/>
  <c r="U356" i="38"/>
  <c r="V356" i="38"/>
  <c r="W356" i="38"/>
  <c r="X356" i="38"/>
  <c r="Y356" i="38"/>
  <c r="Z356" i="38"/>
  <c r="AA356" i="38"/>
  <c r="AB356" i="38"/>
  <c r="AC356" i="38"/>
  <c r="AD356" i="38"/>
  <c r="AE356" i="38"/>
  <c r="AF356" i="38"/>
  <c r="D357" i="38"/>
  <c r="E357" i="38"/>
  <c r="F357" i="38"/>
  <c r="G357" i="38"/>
  <c r="H357" i="38"/>
  <c r="I357" i="38"/>
  <c r="J357" i="38"/>
  <c r="K357" i="38"/>
  <c r="L357" i="38"/>
  <c r="M357" i="38"/>
  <c r="P357" i="38"/>
  <c r="Q357" i="38"/>
  <c r="R357" i="38"/>
  <c r="S357" i="38"/>
  <c r="T357" i="38"/>
  <c r="U357" i="38"/>
  <c r="V357" i="38"/>
  <c r="W357" i="38"/>
  <c r="X357" i="38"/>
  <c r="Y357" i="38"/>
  <c r="Z357" i="38"/>
  <c r="AA357" i="38"/>
  <c r="AB357" i="38"/>
  <c r="AC357" i="38"/>
  <c r="AD357" i="38"/>
  <c r="AE357" i="38"/>
  <c r="AF357" i="38"/>
  <c r="D358" i="38"/>
  <c r="E358" i="38"/>
  <c r="F358" i="38"/>
  <c r="G358" i="38"/>
  <c r="H358" i="38"/>
  <c r="I358" i="38"/>
  <c r="J358" i="38"/>
  <c r="K358" i="38"/>
  <c r="L358" i="38"/>
  <c r="M358" i="38"/>
  <c r="P358" i="38"/>
  <c r="Q358" i="38"/>
  <c r="R358" i="38"/>
  <c r="S358" i="38"/>
  <c r="T358" i="38"/>
  <c r="U358" i="38"/>
  <c r="V358" i="38"/>
  <c r="W358" i="38"/>
  <c r="X358" i="38"/>
  <c r="Y358" i="38"/>
  <c r="Z358" i="38"/>
  <c r="AA358" i="38"/>
  <c r="AB358" i="38"/>
  <c r="AC358" i="38"/>
  <c r="AD358" i="38"/>
  <c r="AE358" i="38"/>
  <c r="AF358" i="38"/>
  <c r="D359" i="38"/>
  <c r="E359" i="38"/>
  <c r="F359" i="38"/>
  <c r="G359" i="38"/>
  <c r="H359" i="38"/>
  <c r="I359" i="38"/>
  <c r="J359" i="38"/>
  <c r="K359" i="38"/>
  <c r="L359" i="38"/>
  <c r="M359" i="38"/>
  <c r="P359" i="38"/>
  <c r="Q359" i="38"/>
  <c r="R359" i="38"/>
  <c r="S359" i="38"/>
  <c r="T359" i="38"/>
  <c r="U359" i="38"/>
  <c r="V359" i="38"/>
  <c r="W359" i="38"/>
  <c r="X359" i="38"/>
  <c r="Y359" i="38"/>
  <c r="Z359" i="38"/>
  <c r="AA359" i="38"/>
  <c r="AB359" i="38"/>
  <c r="AC359" i="38"/>
  <c r="AD359" i="38"/>
  <c r="AE359" i="38"/>
  <c r="AF359" i="38"/>
  <c r="D360" i="38"/>
  <c r="E360" i="38"/>
  <c r="F360" i="38"/>
  <c r="G360" i="38"/>
  <c r="H360" i="38"/>
  <c r="I360" i="38"/>
  <c r="J360" i="38"/>
  <c r="K360" i="38"/>
  <c r="L360" i="38"/>
  <c r="M360" i="38"/>
  <c r="P360" i="38"/>
  <c r="Q360" i="38"/>
  <c r="R360" i="38"/>
  <c r="S360" i="38"/>
  <c r="T360" i="38"/>
  <c r="U360" i="38"/>
  <c r="V360" i="38"/>
  <c r="W360" i="38"/>
  <c r="X360" i="38"/>
  <c r="Y360" i="38"/>
  <c r="Z360" i="38"/>
  <c r="AA360" i="38"/>
  <c r="AB360" i="38"/>
  <c r="AC360" i="38"/>
  <c r="AD360" i="38"/>
  <c r="AE360" i="38"/>
  <c r="AF360" i="38"/>
  <c r="D361" i="38"/>
  <c r="E361" i="38"/>
  <c r="F361" i="38"/>
  <c r="G361" i="38"/>
  <c r="H361" i="38"/>
  <c r="I361" i="38"/>
  <c r="J361" i="38"/>
  <c r="K361" i="38"/>
  <c r="L361" i="38"/>
  <c r="M361" i="38"/>
  <c r="P361" i="38"/>
  <c r="Q361" i="38"/>
  <c r="R361" i="38"/>
  <c r="S361" i="38"/>
  <c r="T361" i="38"/>
  <c r="U361" i="38"/>
  <c r="V361" i="38"/>
  <c r="W361" i="38"/>
  <c r="X361" i="38"/>
  <c r="Y361" i="38"/>
  <c r="Z361" i="38"/>
  <c r="AA361" i="38"/>
  <c r="AB361" i="38"/>
  <c r="AC361" i="38"/>
  <c r="AD361" i="38"/>
  <c r="AE361" i="38"/>
  <c r="AF361" i="38"/>
  <c r="D362" i="38"/>
  <c r="E362" i="38"/>
  <c r="F362" i="38"/>
  <c r="G362" i="38"/>
  <c r="H362" i="38"/>
  <c r="I362" i="38"/>
  <c r="J362" i="38"/>
  <c r="K362" i="38"/>
  <c r="L362" i="38"/>
  <c r="M362" i="38"/>
  <c r="P362" i="38"/>
  <c r="Q362" i="38"/>
  <c r="R362" i="38"/>
  <c r="S362" i="38"/>
  <c r="T362" i="38"/>
  <c r="U362" i="38"/>
  <c r="V362" i="38"/>
  <c r="W362" i="38"/>
  <c r="X362" i="38"/>
  <c r="Y362" i="38"/>
  <c r="Z362" i="38"/>
  <c r="AA362" i="38"/>
  <c r="AB362" i="38"/>
  <c r="AC362" i="38"/>
  <c r="AD362" i="38"/>
  <c r="AE362" i="38"/>
  <c r="AF362" i="38"/>
  <c r="D363" i="38"/>
  <c r="E363" i="38"/>
  <c r="F363" i="38"/>
  <c r="G363" i="38"/>
  <c r="H363" i="38"/>
  <c r="I363" i="38"/>
  <c r="J363" i="38"/>
  <c r="K363" i="38"/>
  <c r="L363" i="38"/>
  <c r="M363" i="38"/>
  <c r="P363" i="38"/>
  <c r="Q363" i="38"/>
  <c r="R363" i="38"/>
  <c r="S363" i="38"/>
  <c r="T363" i="38"/>
  <c r="U363" i="38"/>
  <c r="V363" i="38"/>
  <c r="W363" i="38"/>
  <c r="X363" i="38"/>
  <c r="Y363" i="38"/>
  <c r="Z363" i="38"/>
  <c r="AA363" i="38"/>
  <c r="AB363" i="38"/>
  <c r="AC363" i="38"/>
  <c r="AD363" i="38"/>
  <c r="AE363" i="38"/>
  <c r="AF363" i="38"/>
  <c r="D364" i="38"/>
  <c r="E364" i="38"/>
  <c r="F364" i="38"/>
  <c r="G364" i="38"/>
  <c r="H364" i="38"/>
  <c r="I364" i="38"/>
  <c r="J364" i="38"/>
  <c r="K364" i="38"/>
  <c r="L364" i="38"/>
  <c r="M364" i="38"/>
  <c r="P364" i="38"/>
  <c r="Q364" i="38"/>
  <c r="R364" i="38"/>
  <c r="S364" i="38"/>
  <c r="T364" i="38"/>
  <c r="U364" i="38"/>
  <c r="V364" i="38"/>
  <c r="W364" i="38"/>
  <c r="X364" i="38"/>
  <c r="Y364" i="38"/>
  <c r="Z364" i="38"/>
  <c r="AA364" i="38"/>
  <c r="AB364" i="38"/>
  <c r="AC364" i="38"/>
  <c r="AD364" i="38"/>
  <c r="AE364" i="38"/>
  <c r="AF364" i="38"/>
  <c r="D365" i="38"/>
  <c r="E365" i="38"/>
  <c r="F365" i="38"/>
  <c r="G365" i="38"/>
  <c r="H365" i="38"/>
  <c r="I365" i="38"/>
  <c r="J365" i="38"/>
  <c r="K365" i="38"/>
  <c r="L365" i="38"/>
  <c r="M365" i="38"/>
  <c r="P365" i="38"/>
  <c r="Q365" i="38"/>
  <c r="R365" i="38"/>
  <c r="S365" i="38"/>
  <c r="T365" i="38"/>
  <c r="U365" i="38"/>
  <c r="V365" i="38"/>
  <c r="W365" i="38"/>
  <c r="X365" i="38"/>
  <c r="Y365" i="38"/>
  <c r="Z365" i="38"/>
  <c r="AA365" i="38"/>
  <c r="AB365" i="38"/>
  <c r="AC365" i="38"/>
  <c r="AD365" i="38"/>
  <c r="AE365" i="38"/>
  <c r="AF365" i="38"/>
  <c r="D366" i="38"/>
  <c r="E366" i="38"/>
  <c r="F366" i="38"/>
  <c r="G366" i="38"/>
  <c r="H366" i="38"/>
  <c r="I366" i="38"/>
  <c r="J366" i="38"/>
  <c r="K366" i="38"/>
  <c r="L366" i="38"/>
  <c r="M366" i="38"/>
  <c r="P366" i="38"/>
  <c r="Q366" i="38"/>
  <c r="R366" i="38"/>
  <c r="S366" i="38"/>
  <c r="T366" i="38"/>
  <c r="U366" i="38"/>
  <c r="V366" i="38"/>
  <c r="W366" i="38"/>
  <c r="X366" i="38"/>
  <c r="Y366" i="38"/>
  <c r="Z366" i="38"/>
  <c r="AA366" i="38"/>
  <c r="AB366" i="38"/>
  <c r="AC366" i="38"/>
  <c r="AD366" i="38"/>
  <c r="AE366" i="38"/>
  <c r="AF366" i="38"/>
  <c r="D367" i="38"/>
  <c r="E367" i="38"/>
  <c r="F367" i="38"/>
  <c r="G367" i="38"/>
  <c r="H367" i="38"/>
  <c r="I367" i="38"/>
  <c r="J367" i="38"/>
  <c r="K367" i="38"/>
  <c r="L367" i="38"/>
  <c r="M367" i="38"/>
  <c r="P367" i="38"/>
  <c r="Q367" i="38"/>
  <c r="R367" i="38"/>
  <c r="S367" i="38"/>
  <c r="T367" i="38"/>
  <c r="U367" i="38"/>
  <c r="V367" i="38"/>
  <c r="W367" i="38"/>
  <c r="X367" i="38"/>
  <c r="Y367" i="38"/>
  <c r="Z367" i="38"/>
  <c r="AA367" i="38"/>
  <c r="AB367" i="38"/>
  <c r="AC367" i="38"/>
  <c r="AD367" i="38"/>
  <c r="AE367" i="38"/>
  <c r="AF367" i="38"/>
  <c r="D368" i="38"/>
  <c r="E368" i="38"/>
  <c r="F368" i="38"/>
  <c r="G368" i="38"/>
  <c r="H368" i="38"/>
  <c r="I368" i="38"/>
  <c r="J368" i="38"/>
  <c r="K368" i="38"/>
  <c r="L368" i="38"/>
  <c r="M368" i="38"/>
  <c r="P368" i="38"/>
  <c r="Q368" i="38"/>
  <c r="R368" i="38"/>
  <c r="S368" i="38"/>
  <c r="T368" i="38"/>
  <c r="U368" i="38"/>
  <c r="V368" i="38"/>
  <c r="W368" i="38"/>
  <c r="X368" i="38"/>
  <c r="Y368" i="38"/>
  <c r="Z368" i="38"/>
  <c r="AA368" i="38"/>
  <c r="AB368" i="38"/>
  <c r="AC368" i="38"/>
  <c r="AD368" i="38"/>
  <c r="AE368" i="38"/>
  <c r="AF368" i="38"/>
  <c r="D369" i="38"/>
  <c r="E369" i="38"/>
  <c r="F369" i="38"/>
  <c r="G369" i="38"/>
  <c r="H369" i="38"/>
  <c r="I369" i="38"/>
  <c r="J369" i="38"/>
  <c r="K369" i="38"/>
  <c r="L369" i="38"/>
  <c r="M369" i="38"/>
  <c r="P369" i="38"/>
  <c r="Q369" i="38"/>
  <c r="R369" i="38"/>
  <c r="S369" i="38"/>
  <c r="T369" i="38"/>
  <c r="U369" i="38"/>
  <c r="V369" i="38"/>
  <c r="W369" i="38"/>
  <c r="X369" i="38"/>
  <c r="Y369" i="38"/>
  <c r="Z369" i="38"/>
  <c r="AA369" i="38"/>
  <c r="AB369" i="38"/>
  <c r="AC369" i="38"/>
  <c r="AD369" i="38"/>
  <c r="AE369" i="38"/>
  <c r="AF369" i="38"/>
  <c r="D370" i="38"/>
  <c r="E370" i="38"/>
  <c r="F370" i="38"/>
  <c r="G370" i="38"/>
  <c r="H370" i="38"/>
  <c r="I370" i="38"/>
  <c r="J370" i="38"/>
  <c r="K370" i="38"/>
  <c r="L370" i="38"/>
  <c r="M370" i="38"/>
  <c r="P370" i="38"/>
  <c r="Q370" i="38"/>
  <c r="R370" i="38"/>
  <c r="S370" i="38"/>
  <c r="T370" i="38"/>
  <c r="U370" i="38"/>
  <c r="V370" i="38"/>
  <c r="W370" i="38"/>
  <c r="X370" i="38"/>
  <c r="Y370" i="38"/>
  <c r="Z370" i="38"/>
  <c r="AA370" i="38"/>
  <c r="AB370" i="38"/>
  <c r="AC370" i="38"/>
  <c r="AD370" i="38"/>
  <c r="AE370" i="38"/>
  <c r="AF370" i="38"/>
  <c r="D371" i="38"/>
  <c r="E371" i="38"/>
  <c r="F371" i="38"/>
  <c r="G371" i="38"/>
  <c r="H371" i="38"/>
  <c r="I371" i="38"/>
  <c r="J371" i="38"/>
  <c r="K371" i="38"/>
  <c r="L371" i="38"/>
  <c r="M371" i="38"/>
  <c r="P371" i="38"/>
  <c r="Q371" i="38"/>
  <c r="R371" i="38"/>
  <c r="S371" i="38"/>
  <c r="T371" i="38"/>
  <c r="U371" i="38"/>
  <c r="V371" i="38"/>
  <c r="W371" i="38"/>
  <c r="X371" i="38"/>
  <c r="Y371" i="38"/>
  <c r="Z371" i="38"/>
  <c r="AA371" i="38"/>
  <c r="AB371" i="38"/>
  <c r="AC371" i="38"/>
  <c r="AD371" i="38"/>
  <c r="AE371" i="38"/>
  <c r="AF371" i="38"/>
  <c r="D372" i="38"/>
  <c r="E372" i="38"/>
  <c r="F372" i="38"/>
  <c r="G372" i="38"/>
  <c r="H372" i="38"/>
  <c r="I372" i="38"/>
  <c r="J372" i="38"/>
  <c r="K372" i="38"/>
  <c r="L372" i="38"/>
  <c r="M372" i="38"/>
  <c r="P372" i="38"/>
  <c r="Q372" i="38"/>
  <c r="R372" i="38"/>
  <c r="S372" i="38"/>
  <c r="T372" i="38"/>
  <c r="U372" i="38"/>
  <c r="V372" i="38"/>
  <c r="W372" i="38"/>
  <c r="X372" i="38"/>
  <c r="Y372" i="38"/>
  <c r="Z372" i="38"/>
  <c r="AA372" i="38"/>
  <c r="AB372" i="38"/>
  <c r="AC372" i="38"/>
  <c r="AD372" i="38"/>
  <c r="AE372" i="38"/>
  <c r="AF372" i="38"/>
  <c r="D373" i="38"/>
  <c r="E373" i="38"/>
  <c r="F373" i="38"/>
  <c r="G373" i="38"/>
  <c r="H373" i="38"/>
  <c r="I373" i="38"/>
  <c r="J373" i="38"/>
  <c r="K373" i="38"/>
  <c r="L373" i="38"/>
  <c r="M373" i="38"/>
  <c r="P373" i="38"/>
  <c r="Q373" i="38"/>
  <c r="R373" i="38"/>
  <c r="S373" i="38"/>
  <c r="T373" i="38"/>
  <c r="U373" i="38"/>
  <c r="V373" i="38"/>
  <c r="W373" i="38"/>
  <c r="X373" i="38"/>
  <c r="Y373" i="38"/>
  <c r="Z373" i="38"/>
  <c r="AA373" i="38"/>
  <c r="AB373" i="38"/>
  <c r="AC373" i="38"/>
  <c r="AD373" i="38"/>
  <c r="AE373" i="38"/>
  <c r="AF373" i="38"/>
  <c r="D374" i="38"/>
  <c r="E374" i="38"/>
  <c r="F374" i="38"/>
  <c r="G374" i="38"/>
  <c r="H374" i="38"/>
  <c r="I374" i="38"/>
  <c r="J374" i="38"/>
  <c r="K374" i="38"/>
  <c r="L374" i="38"/>
  <c r="M374" i="38"/>
  <c r="P374" i="38"/>
  <c r="Q374" i="38"/>
  <c r="R374" i="38"/>
  <c r="S374" i="38"/>
  <c r="T374" i="38"/>
  <c r="U374" i="38"/>
  <c r="V374" i="38"/>
  <c r="W374" i="38"/>
  <c r="X374" i="38"/>
  <c r="Y374" i="38"/>
  <c r="Z374" i="38"/>
  <c r="AA374" i="38"/>
  <c r="AB374" i="38"/>
  <c r="AC374" i="38"/>
  <c r="AD374" i="38"/>
  <c r="AE374" i="38"/>
  <c r="AF374" i="38"/>
  <c r="D375" i="38"/>
  <c r="E375" i="38"/>
  <c r="F375" i="38"/>
  <c r="G375" i="38"/>
  <c r="H375" i="38"/>
  <c r="I375" i="38"/>
  <c r="J375" i="38"/>
  <c r="K375" i="38"/>
  <c r="L375" i="38"/>
  <c r="M375" i="38"/>
  <c r="P375" i="38"/>
  <c r="Q375" i="38"/>
  <c r="R375" i="38"/>
  <c r="S375" i="38"/>
  <c r="T375" i="38"/>
  <c r="U375" i="38"/>
  <c r="V375" i="38"/>
  <c r="W375" i="38"/>
  <c r="X375" i="38"/>
  <c r="Y375" i="38"/>
  <c r="Z375" i="38"/>
  <c r="AA375" i="38"/>
  <c r="AB375" i="38"/>
  <c r="AC375" i="38"/>
  <c r="AD375" i="38"/>
  <c r="AE375" i="38"/>
  <c r="AF375" i="38"/>
  <c r="D376" i="38"/>
  <c r="E376" i="38"/>
  <c r="F376" i="38"/>
  <c r="G376" i="38"/>
  <c r="H376" i="38"/>
  <c r="I376" i="38"/>
  <c r="J376" i="38"/>
  <c r="K376" i="38"/>
  <c r="L376" i="38"/>
  <c r="M376" i="38"/>
  <c r="P376" i="38"/>
  <c r="Q376" i="38"/>
  <c r="R376" i="38"/>
  <c r="S376" i="38"/>
  <c r="T376" i="38"/>
  <c r="U376" i="38"/>
  <c r="V376" i="38"/>
  <c r="W376" i="38"/>
  <c r="X376" i="38"/>
  <c r="Y376" i="38"/>
  <c r="Z376" i="38"/>
  <c r="AA376" i="38"/>
  <c r="AB376" i="38"/>
  <c r="AC376" i="38"/>
  <c r="AD376" i="38"/>
  <c r="AE376" i="38"/>
  <c r="AF376" i="38"/>
  <c r="D377" i="38"/>
  <c r="E377" i="38"/>
  <c r="F377" i="38"/>
  <c r="G377" i="38"/>
  <c r="H377" i="38"/>
  <c r="I377" i="38"/>
  <c r="J377" i="38"/>
  <c r="K377" i="38"/>
  <c r="L377" i="38"/>
  <c r="M377" i="38"/>
  <c r="P377" i="38"/>
  <c r="Q377" i="38"/>
  <c r="R377" i="38"/>
  <c r="S377" i="38"/>
  <c r="T377" i="38"/>
  <c r="U377" i="38"/>
  <c r="V377" i="38"/>
  <c r="W377" i="38"/>
  <c r="X377" i="38"/>
  <c r="Y377" i="38"/>
  <c r="Z377" i="38"/>
  <c r="AA377" i="38"/>
  <c r="AB377" i="38"/>
  <c r="AC377" i="38"/>
  <c r="AD377" i="38"/>
  <c r="AE377" i="38"/>
  <c r="AF377" i="38"/>
  <c r="D378" i="38"/>
  <c r="E378" i="38"/>
  <c r="F378" i="38"/>
  <c r="G378" i="38"/>
  <c r="H378" i="38"/>
  <c r="I378" i="38"/>
  <c r="J378" i="38"/>
  <c r="K378" i="38"/>
  <c r="L378" i="38"/>
  <c r="M378" i="38"/>
  <c r="P378" i="38"/>
  <c r="Q378" i="38"/>
  <c r="R378" i="38"/>
  <c r="S378" i="38"/>
  <c r="T378" i="38"/>
  <c r="U378" i="38"/>
  <c r="V378" i="38"/>
  <c r="W378" i="38"/>
  <c r="X378" i="38"/>
  <c r="Y378" i="38"/>
  <c r="Z378" i="38"/>
  <c r="AA378" i="38"/>
  <c r="AB378" i="38"/>
  <c r="AC378" i="38"/>
  <c r="AD378" i="38"/>
  <c r="AE378" i="38"/>
  <c r="AF378" i="38"/>
  <c r="D379" i="38"/>
  <c r="E379" i="38"/>
  <c r="F379" i="38"/>
  <c r="G379" i="38"/>
  <c r="H379" i="38"/>
  <c r="I379" i="38"/>
  <c r="J379" i="38"/>
  <c r="K379" i="38"/>
  <c r="L379" i="38"/>
  <c r="M379" i="38"/>
  <c r="P379" i="38"/>
  <c r="Q379" i="38"/>
  <c r="R379" i="38"/>
  <c r="S379" i="38"/>
  <c r="T379" i="38"/>
  <c r="U379" i="38"/>
  <c r="V379" i="38"/>
  <c r="W379" i="38"/>
  <c r="X379" i="38"/>
  <c r="Y379" i="38"/>
  <c r="Z379" i="38"/>
  <c r="AA379" i="38"/>
  <c r="AB379" i="38"/>
  <c r="AC379" i="38"/>
  <c r="AD379" i="38"/>
  <c r="AE379" i="38"/>
  <c r="AF379" i="38"/>
  <c r="D380" i="38"/>
  <c r="E380" i="38"/>
  <c r="F380" i="38"/>
  <c r="G380" i="38"/>
  <c r="H380" i="38"/>
  <c r="I380" i="38"/>
  <c r="J380" i="38"/>
  <c r="K380" i="38"/>
  <c r="L380" i="38"/>
  <c r="M380" i="38"/>
  <c r="P380" i="38"/>
  <c r="Q380" i="38"/>
  <c r="R380" i="38"/>
  <c r="S380" i="38"/>
  <c r="T380" i="38"/>
  <c r="U380" i="38"/>
  <c r="V380" i="38"/>
  <c r="W380" i="38"/>
  <c r="X380" i="38"/>
  <c r="Y380" i="38"/>
  <c r="Z380" i="38"/>
  <c r="AA380" i="38"/>
  <c r="AB380" i="38"/>
  <c r="AC380" i="38"/>
  <c r="AD380" i="38"/>
  <c r="AE380" i="38"/>
  <c r="AF380" i="38"/>
  <c r="D381" i="38"/>
  <c r="E381" i="38"/>
  <c r="F381" i="38"/>
  <c r="G381" i="38"/>
  <c r="H381" i="38"/>
  <c r="I381" i="38"/>
  <c r="J381" i="38"/>
  <c r="K381" i="38"/>
  <c r="L381" i="38"/>
  <c r="M381" i="38"/>
  <c r="P381" i="38"/>
  <c r="Q381" i="38"/>
  <c r="R381" i="38"/>
  <c r="S381" i="38"/>
  <c r="T381" i="38"/>
  <c r="U381" i="38"/>
  <c r="V381" i="38"/>
  <c r="W381" i="38"/>
  <c r="X381" i="38"/>
  <c r="Y381" i="38"/>
  <c r="Z381" i="38"/>
  <c r="AA381" i="38"/>
  <c r="AB381" i="38"/>
  <c r="AC381" i="38"/>
  <c r="AD381" i="38"/>
  <c r="AE381" i="38"/>
  <c r="AF381" i="38"/>
  <c r="D382" i="38"/>
  <c r="E382" i="38"/>
  <c r="F382" i="38"/>
  <c r="G382" i="38"/>
  <c r="H382" i="38"/>
  <c r="I382" i="38"/>
  <c r="J382" i="38"/>
  <c r="K382" i="38"/>
  <c r="L382" i="38"/>
  <c r="M382" i="38"/>
  <c r="P382" i="38"/>
  <c r="Q382" i="38"/>
  <c r="R382" i="38"/>
  <c r="S382" i="38"/>
  <c r="T382" i="38"/>
  <c r="U382" i="38"/>
  <c r="V382" i="38"/>
  <c r="W382" i="38"/>
  <c r="X382" i="38"/>
  <c r="Y382" i="38"/>
  <c r="Z382" i="38"/>
  <c r="AA382" i="38"/>
  <c r="AB382" i="38"/>
  <c r="AC382" i="38"/>
  <c r="AD382" i="38"/>
  <c r="AE382" i="38"/>
  <c r="AF382" i="38"/>
  <c r="D383" i="38"/>
  <c r="E383" i="38"/>
  <c r="F383" i="38"/>
  <c r="G383" i="38"/>
  <c r="H383" i="38"/>
  <c r="I383" i="38"/>
  <c r="J383" i="38"/>
  <c r="K383" i="38"/>
  <c r="L383" i="38"/>
  <c r="M383" i="38"/>
  <c r="P383" i="38"/>
  <c r="Q383" i="38"/>
  <c r="R383" i="38"/>
  <c r="S383" i="38"/>
  <c r="T383" i="38"/>
  <c r="U383" i="38"/>
  <c r="V383" i="38"/>
  <c r="W383" i="38"/>
  <c r="X383" i="38"/>
  <c r="Y383" i="38"/>
  <c r="Z383" i="38"/>
  <c r="AA383" i="38"/>
  <c r="AB383" i="38"/>
  <c r="AC383" i="38"/>
  <c r="AD383" i="38"/>
  <c r="AE383" i="38"/>
  <c r="AF383" i="38"/>
  <c r="D384" i="38"/>
  <c r="E384" i="38"/>
  <c r="F384" i="38"/>
  <c r="G384" i="38"/>
  <c r="H384" i="38"/>
  <c r="I384" i="38"/>
  <c r="J384" i="38"/>
  <c r="K384" i="38"/>
  <c r="L384" i="38"/>
  <c r="M384" i="38"/>
  <c r="P384" i="38"/>
  <c r="Q384" i="38"/>
  <c r="R384" i="38"/>
  <c r="S384" i="38"/>
  <c r="T384" i="38"/>
  <c r="U384" i="38"/>
  <c r="V384" i="38"/>
  <c r="W384" i="38"/>
  <c r="X384" i="38"/>
  <c r="Y384" i="38"/>
  <c r="Z384" i="38"/>
  <c r="AA384" i="38"/>
  <c r="AB384" i="38"/>
  <c r="AC384" i="38"/>
  <c r="AD384" i="38"/>
  <c r="AE384" i="38"/>
  <c r="AF384" i="38"/>
  <c r="D385" i="38"/>
  <c r="E385" i="38"/>
  <c r="F385" i="38"/>
  <c r="G385" i="38"/>
  <c r="H385" i="38"/>
  <c r="I385" i="38"/>
  <c r="J385" i="38"/>
  <c r="K385" i="38"/>
  <c r="L385" i="38"/>
  <c r="M385" i="38"/>
  <c r="P385" i="38"/>
  <c r="Q385" i="38"/>
  <c r="R385" i="38"/>
  <c r="S385" i="38"/>
  <c r="T385" i="38"/>
  <c r="U385" i="38"/>
  <c r="V385" i="38"/>
  <c r="W385" i="38"/>
  <c r="X385" i="38"/>
  <c r="Y385" i="38"/>
  <c r="Z385" i="38"/>
  <c r="AA385" i="38"/>
  <c r="AB385" i="38"/>
  <c r="AC385" i="38"/>
  <c r="AD385" i="38"/>
  <c r="AE385" i="38"/>
  <c r="AF385" i="38"/>
  <c r="D386" i="38"/>
  <c r="E386" i="38"/>
  <c r="F386" i="38"/>
  <c r="G386" i="38"/>
  <c r="H386" i="38"/>
  <c r="I386" i="38"/>
  <c r="J386" i="38"/>
  <c r="K386" i="38"/>
  <c r="L386" i="38"/>
  <c r="M386" i="38"/>
  <c r="P386" i="38"/>
  <c r="Q386" i="38"/>
  <c r="R386" i="38"/>
  <c r="S386" i="38"/>
  <c r="T386" i="38"/>
  <c r="U386" i="38"/>
  <c r="V386" i="38"/>
  <c r="W386" i="38"/>
  <c r="X386" i="38"/>
  <c r="Y386" i="38"/>
  <c r="Z386" i="38"/>
  <c r="AA386" i="38"/>
  <c r="AB386" i="38"/>
  <c r="AC386" i="38"/>
  <c r="AD386" i="38"/>
  <c r="AE386" i="38"/>
  <c r="AF386" i="38"/>
  <c r="D387" i="38"/>
  <c r="E387" i="38"/>
  <c r="F387" i="38"/>
  <c r="G387" i="38"/>
  <c r="H387" i="38"/>
  <c r="I387" i="38"/>
  <c r="J387" i="38"/>
  <c r="K387" i="38"/>
  <c r="L387" i="38"/>
  <c r="M387" i="38"/>
  <c r="P387" i="38"/>
  <c r="Q387" i="38"/>
  <c r="R387" i="38"/>
  <c r="S387" i="38"/>
  <c r="T387" i="38"/>
  <c r="U387" i="38"/>
  <c r="V387" i="38"/>
  <c r="W387" i="38"/>
  <c r="X387" i="38"/>
  <c r="Y387" i="38"/>
  <c r="Z387" i="38"/>
  <c r="AA387" i="38"/>
  <c r="AB387" i="38"/>
  <c r="AC387" i="38"/>
  <c r="AD387" i="38"/>
  <c r="AE387" i="38"/>
  <c r="AF387" i="38"/>
  <c r="D388" i="38"/>
  <c r="E388" i="38"/>
  <c r="F388" i="38"/>
  <c r="G388" i="38"/>
  <c r="H388" i="38"/>
  <c r="I388" i="38"/>
  <c r="J388" i="38"/>
  <c r="K388" i="38"/>
  <c r="L388" i="38"/>
  <c r="M388" i="38"/>
  <c r="P388" i="38"/>
  <c r="Q388" i="38"/>
  <c r="R388" i="38"/>
  <c r="S388" i="38"/>
  <c r="T388" i="38"/>
  <c r="U388" i="38"/>
  <c r="V388" i="38"/>
  <c r="W388" i="38"/>
  <c r="X388" i="38"/>
  <c r="Y388" i="38"/>
  <c r="Z388" i="38"/>
  <c r="AA388" i="38"/>
  <c r="AB388" i="38"/>
  <c r="AC388" i="38"/>
  <c r="AD388" i="38"/>
  <c r="AE388" i="38"/>
  <c r="AF388" i="38"/>
  <c r="D389" i="38"/>
  <c r="E389" i="38"/>
  <c r="F389" i="38"/>
  <c r="G389" i="38"/>
  <c r="H389" i="38"/>
  <c r="I389" i="38"/>
  <c r="J389" i="38"/>
  <c r="K389" i="38"/>
  <c r="L389" i="38"/>
  <c r="M389" i="38"/>
  <c r="P389" i="38"/>
  <c r="Q389" i="38"/>
  <c r="R389" i="38"/>
  <c r="S389" i="38"/>
  <c r="T389" i="38"/>
  <c r="U389" i="38"/>
  <c r="V389" i="38"/>
  <c r="W389" i="38"/>
  <c r="X389" i="38"/>
  <c r="Y389" i="38"/>
  <c r="Z389" i="38"/>
  <c r="AA389" i="38"/>
  <c r="AB389" i="38"/>
  <c r="AC389" i="38"/>
  <c r="AD389" i="38"/>
  <c r="AE389" i="38"/>
  <c r="AF389" i="38"/>
  <c r="D390" i="38"/>
  <c r="E390" i="38"/>
  <c r="F390" i="38"/>
  <c r="G390" i="38"/>
  <c r="H390" i="38"/>
  <c r="I390" i="38"/>
  <c r="J390" i="38"/>
  <c r="K390" i="38"/>
  <c r="L390" i="38"/>
  <c r="M390" i="38"/>
  <c r="P390" i="38"/>
  <c r="Q390" i="38"/>
  <c r="R390" i="38"/>
  <c r="S390" i="38"/>
  <c r="T390" i="38"/>
  <c r="U390" i="38"/>
  <c r="V390" i="38"/>
  <c r="W390" i="38"/>
  <c r="X390" i="38"/>
  <c r="Y390" i="38"/>
  <c r="Z390" i="38"/>
  <c r="AA390" i="38"/>
  <c r="AB390" i="38"/>
  <c r="AC390" i="38"/>
  <c r="AD390" i="38"/>
  <c r="AE390" i="38"/>
  <c r="AF390" i="38"/>
  <c r="D391" i="38"/>
  <c r="E391" i="38"/>
  <c r="F391" i="38"/>
  <c r="G391" i="38"/>
  <c r="H391" i="38"/>
  <c r="I391" i="38"/>
  <c r="J391" i="38"/>
  <c r="K391" i="38"/>
  <c r="L391" i="38"/>
  <c r="M391" i="38"/>
  <c r="P391" i="38"/>
  <c r="Q391" i="38"/>
  <c r="R391" i="38"/>
  <c r="S391" i="38"/>
  <c r="T391" i="38"/>
  <c r="U391" i="38"/>
  <c r="V391" i="38"/>
  <c r="W391" i="38"/>
  <c r="X391" i="38"/>
  <c r="Y391" i="38"/>
  <c r="Z391" i="38"/>
  <c r="AA391" i="38"/>
  <c r="AB391" i="38"/>
  <c r="AC391" i="38"/>
  <c r="AD391" i="38"/>
  <c r="AE391" i="38"/>
  <c r="AF391" i="38"/>
  <c r="D392" i="38"/>
  <c r="E392" i="38"/>
  <c r="F392" i="38"/>
  <c r="G392" i="38"/>
  <c r="H392" i="38"/>
  <c r="I392" i="38"/>
  <c r="J392" i="38"/>
  <c r="K392" i="38"/>
  <c r="L392" i="38"/>
  <c r="M392" i="38"/>
  <c r="P392" i="38"/>
  <c r="Q392" i="38"/>
  <c r="R392" i="38"/>
  <c r="S392" i="38"/>
  <c r="T392" i="38"/>
  <c r="U392" i="38"/>
  <c r="V392" i="38"/>
  <c r="W392" i="38"/>
  <c r="X392" i="38"/>
  <c r="Y392" i="38"/>
  <c r="Z392" i="38"/>
  <c r="AA392" i="38"/>
  <c r="AB392" i="38"/>
  <c r="AC392" i="38"/>
  <c r="AD392" i="38"/>
  <c r="AE392" i="38"/>
  <c r="AF392" i="38"/>
  <c r="D393" i="38"/>
  <c r="E393" i="38"/>
  <c r="F393" i="38"/>
  <c r="G393" i="38"/>
  <c r="H393" i="38"/>
  <c r="I393" i="38"/>
  <c r="J393" i="38"/>
  <c r="K393" i="38"/>
  <c r="L393" i="38"/>
  <c r="M393" i="38"/>
  <c r="P393" i="38"/>
  <c r="Q393" i="38"/>
  <c r="R393" i="38"/>
  <c r="S393" i="38"/>
  <c r="T393" i="38"/>
  <c r="U393" i="38"/>
  <c r="V393" i="38"/>
  <c r="W393" i="38"/>
  <c r="X393" i="38"/>
  <c r="Y393" i="38"/>
  <c r="Z393" i="38"/>
  <c r="AA393" i="38"/>
  <c r="AB393" i="38"/>
  <c r="AC393" i="38"/>
  <c r="AD393" i="38"/>
  <c r="AE393" i="38"/>
  <c r="AF393" i="38"/>
  <c r="D394" i="38"/>
  <c r="E394" i="38"/>
  <c r="F394" i="38"/>
  <c r="G394" i="38"/>
  <c r="H394" i="38"/>
  <c r="I394" i="38"/>
  <c r="J394" i="38"/>
  <c r="K394" i="38"/>
  <c r="L394" i="38"/>
  <c r="M394" i="38"/>
  <c r="P394" i="38"/>
  <c r="Q394" i="38"/>
  <c r="R394" i="38"/>
  <c r="S394" i="38"/>
  <c r="T394" i="38"/>
  <c r="U394" i="38"/>
  <c r="V394" i="38"/>
  <c r="W394" i="38"/>
  <c r="X394" i="38"/>
  <c r="Y394" i="38"/>
  <c r="Z394" i="38"/>
  <c r="AA394" i="38"/>
  <c r="AB394" i="38"/>
  <c r="AC394" i="38"/>
  <c r="AD394" i="38"/>
  <c r="AE394" i="38"/>
  <c r="AF394" i="38"/>
  <c r="D395" i="38"/>
  <c r="E395" i="38"/>
  <c r="F395" i="38"/>
  <c r="G395" i="38"/>
  <c r="H395" i="38"/>
  <c r="I395" i="38"/>
  <c r="J395" i="38"/>
  <c r="K395" i="38"/>
  <c r="L395" i="38"/>
  <c r="M395" i="38"/>
  <c r="P395" i="38"/>
  <c r="Q395" i="38"/>
  <c r="R395" i="38"/>
  <c r="S395" i="38"/>
  <c r="T395" i="38"/>
  <c r="U395" i="38"/>
  <c r="V395" i="38"/>
  <c r="W395" i="38"/>
  <c r="X395" i="38"/>
  <c r="Y395" i="38"/>
  <c r="Z395" i="38"/>
  <c r="AA395" i="38"/>
  <c r="AB395" i="38"/>
  <c r="AC395" i="38"/>
  <c r="AD395" i="38"/>
  <c r="AE395" i="38"/>
  <c r="AF395" i="38"/>
  <c r="D396" i="38"/>
  <c r="E396" i="38"/>
  <c r="F396" i="38"/>
  <c r="G396" i="38"/>
  <c r="H396" i="38"/>
  <c r="I396" i="38"/>
  <c r="J396" i="38"/>
  <c r="K396" i="38"/>
  <c r="L396" i="38"/>
  <c r="M396" i="38"/>
  <c r="P396" i="38"/>
  <c r="Q396" i="38"/>
  <c r="R396" i="38"/>
  <c r="S396" i="38"/>
  <c r="T396" i="38"/>
  <c r="U396" i="38"/>
  <c r="V396" i="38"/>
  <c r="W396" i="38"/>
  <c r="X396" i="38"/>
  <c r="Y396" i="38"/>
  <c r="Z396" i="38"/>
  <c r="AA396" i="38"/>
  <c r="AB396" i="38"/>
  <c r="AC396" i="38"/>
  <c r="AD396" i="38"/>
  <c r="AE396" i="38"/>
  <c r="AF396" i="38"/>
  <c r="D397" i="38"/>
  <c r="E397" i="38"/>
  <c r="F397" i="38"/>
  <c r="G397" i="38"/>
  <c r="H397" i="38"/>
  <c r="I397" i="38"/>
  <c r="J397" i="38"/>
  <c r="K397" i="38"/>
  <c r="L397" i="38"/>
  <c r="M397" i="38"/>
  <c r="P397" i="38"/>
  <c r="Q397" i="38"/>
  <c r="R397" i="38"/>
  <c r="S397" i="38"/>
  <c r="T397" i="38"/>
  <c r="U397" i="38"/>
  <c r="V397" i="38"/>
  <c r="W397" i="38"/>
  <c r="X397" i="38"/>
  <c r="Y397" i="38"/>
  <c r="Z397" i="38"/>
  <c r="AA397" i="38"/>
  <c r="AB397" i="38"/>
  <c r="AC397" i="38"/>
  <c r="AD397" i="38"/>
  <c r="AE397" i="38"/>
  <c r="AF397" i="38"/>
  <c r="D398" i="38"/>
  <c r="E398" i="38"/>
  <c r="F398" i="38"/>
  <c r="G398" i="38"/>
  <c r="H398" i="38"/>
  <c r="I398" i="38"/>
  <c r="J398" i="38"/>
  <c r="K398" i="38"/>
  <c r="L398" i="38"/>
  <c r="M398" i="38"/>
  <c r="P398" i="38"/>
  <c r="Q398" i="38"/>
  <c r="R398" i="38"/>
  <c r="S398" i="38"/>
  <c r="T398" i="38"/>
  <c r="U398" i="38"/>
  <c r="V398" i="38"/>
  <c r="W398" i="38"/>
  <c r="X398" i="38"/>
  <c r="Y398" i="38"/>
  <c r="Z398" i="38"/>
  <c r="AA398" i="38"/>
  <c r="AB398" i="38"/>
  <c r="AC398" i="38"/>
  <c r="AD398" i="38"/>
  <c r="AE398" i="38"/>
  <c r="AF398" i="38"/>
  <c r="D399" i="38"/>
  <c r="E399" i="38"/>
  <c r="F399" i="38"/>
  <c r="G399" i="38"/>
  <c r="H399" i="38"/>
  <c r="I399" i="38"/>
  <c r="J399" i="38"/>
  <c r="K399" i="38"/>
  <c r="L399" i="38"/>
  <c r="M399" i="38"/>
  <c r="P399" i="38"/>
  <c r="Q399" i="38"/>
  <c r="R399" i="38"/>
  <c r="S399" i="38"/>
  <c r="T399" i="38"/>
  <c r="U399" i="38"/>
  <c r="V399" i="38"/>
  <c r="W399" i="38"/>
  <c r="X399" i="38"/>
  <c r="Y399" i="38"/>
  <c r="Z399" i="38"/>
  <c r="AA399" i="38"/>
  <c r="AB399" i="38"/>
  <c r="AC399" i="38"/>
  <c r="AD399" i="38"/>
  <c r="AE399" i="38"/>
  <c r="AF399" i="38"/>
  <c r="D400" i="38"/>
  <c r="E400" i="38"/>
  <c r="F400" i="38"/>
  <c r="G400" i="38"/>
  <c r="H400" i="38"/>
  <c r="I400" i="38"/>
  <c r="J400" i="38"/>
  <c r="K400" i="38"/>
  <c r="L400" i="38"/>
  <c r="M400" i="38"/>
  <c r="P400" i="38"/>
  <c r="Q400" i="38"/>
  <c r="R400" i="38"/>
  <c r="S400" i="38"/>
  <c r="T400" i="38"/>
  <c r="U400" i="38"/>
  <c r="V400" i="38"/>
  <c r="W400" i="38"/>
  <c r="X400" i="38"/>
  <c r="Y400" i="38"/>
  <c r="Z400" i="38"/>
  <c r="AA400" i="38"/>
  <c r="AB400" i="38"/>
  <c r="AC400" i="38"/>
  <c r="AD400" i="38"/>
  <c r="AE400" i="38"/>
  <c r="AF400" i="38"/>
  <c r="D401" i="38"/>
  <c r="E401" i="38"/>
  <c r="F401" i="38"/>
  <c r="G401" i="38"/>
  <c r="H401" i="38"/>
  <c r="I401" i="38"/>
  <c r="J401" i="38"/>
  <c r="K401" i="38"/>
  <c r="L401" i="38"/>
  <c r="M401" i="38"/>
  <c r="P401" i="38"/>
  <c r="Q401" i="38"/>
  <c r="R401" i="38"/>
  <c r="S401" i="38"/>
  <c r="T401" i="38"/>
  <c r="U401" i="38"/>
  <c r="V401" i="38"/>
  <c r="W401" i="38"/>
  <c r="X401" i="38"/>
  <c r="Y401" i="38"/>
  <c r="Z401" i="38"/>
  <c r="AA401" i="38"/>
  <c r="AB401" i="38"/>
  <c r="AC401" i="38"/>
  <c r="AD401" i="38"/>
  <c r="AE401" i="38"/>
  <c r="AF401" i="38"/>
  <c r="D402" i="38"/>
  <c r="E402" i="38"/>
  <c r="F402" i="38"/>
  <c r="G402" i="38"/>
  <c r="H402" i="38"/>
  <c r="I402" i="38"/>
  <c r="J402" i="38"/>
  <c r="K402" i="38"/>
  <c r="L402" i="38"/>
  <c r="M402" i="38"/>
  <c r="P402" i="38"/>
  <c r="Q402" i="38"/>
  <c r="R402" i="38"/>
  <c r="S402" i="38"/>
  <c r="T402" i="38"/>
  <c r="U402" i="38"/>
  <c r="V402" i="38"/>
  <c r="W402" i="38"/>
  <c r="X402" i="38"/>
  <c r="Y402" i="38"/>
  <c r="Z402" i="38"/>
  <c r="AA402" i="38"/>
  <c r="AB402" i="38"/>
  <c r="AC402" i="38"/>
  <c r="AD402" i="38"/>
  <c r="AE402" i="38"/>
  <c r="AF402" i="38"/>
  <c r="D403" i="38"/>
  <c r="E403" i="38"/>
  <c r="F403" i="38"/>
  <c r="G403" i="38"/>
  <c r="H403" i="38"/>
  <c r="I403" i="38"/>
  <c r="J403" i="38"/>
  <c r="K403" i="38"/>
  <c r="L403" i="38"/>
  <c r="M403" i="38"/>
  <c r="P403" i="38"/>
  <c r="Q403" i="38"/>
  <c r="R403" i="38"/>
  <c r="S403" i="38"/>
  <c r="T403" i="38"/>
  <c r="U403" i="38"/>
  <c r="V403" i="38"/>
  <c r="W403" i="38"/>
  <c r="X403" i="38"/>
  <c r="Y403" i="38"/>
  <c r="Z403" i="38"/>
  <c r="AA403" i="38"/>
  <c r="AB403" i="38"/>
  <c r="AC403" i="38"/>
  <c r="AD403" i="38"/>
  <c r="AE403" i="38"/>
  <c r="AF403" i="38"/>
  <c r="D404" i="38"/>
  <c r="E404" i="38"/>
  <c r="F404" i="38"/>
  <c r="G404" i="38"/>
  <c r="H404" i="38"/>
  <c r="I404" i="38"/>
  <c r="J404" i="38"/>
  <c r="K404" i="38"/>
  <c r="L404" i="38"/>
  <c r="M404" i="38"/>
  <c r="P404" i="38"/>
  <c r="Q404" i="38"/>
  <c r="R404" i="38"/>
  <c r="S404" i="38"/>
  <c r="T404" i="38"/>
  <c r="U404" i="38"/>
  <c r="V404" i="38"/>
  <c r="W404" i="38"/>
  <c r="X404" i="38"/>
  <c r="Y404" i="38"/>
  <c r="Z404" i="38"/>
  <c r="AA404" i="38"/>
  <c r="AB404" i="38"/>
  <c r="AC404" i="38"/>
  <c r="AD404" i="38"/>
  <c r="AE404" i="38"/>
  <c r="AF404" i="38"/>
  <c r="D405" i="38"/>
  <c r="E405" i="38"/>
  <c r="F405" i="38"/>
  <c r="G405" i="38"/>
  <c r="H405" i="38"/>
  <c r="I405" i="38"/>
  <c r="J405" i="38"/>
  <c r="K405" i="38"/>
  <c r="L405" i="38"/>
  <c r="M405" i="38"/>
  <c r="P405" i="38"/>
  <c r="Q405" i="38"/>
  <c r="R405" i="38"/>
  <c r="S405" i="38"/>
  <c r="T405" i="38"/>
  <c r="U405" i="38"/>
  <c r="V405" i="38"/>
  <c r="W405" i="38"/>
  <c r="X405" i="38"/>
  <c r="Y405" i="38"/>
  <c r="Z405" i="38"/>
  <c r="AA405" i="38"/>
  <c r="AB405" i="38"/>
  <c r="AC405" i="38"/>
  <c r="AD405" i="38"/>
  <c r="AE405" i="38"/>
  <c r="AF405" i="38"/>
  <c r="D406" i="38"/>
  <c r="E406" i="38"/>
  <c r="F406" i="38"/>
  <c r="G406" i="38"/>
  <c r="H406" i="38"/>
  <c r="I406" i="38"/>
  <c r="J406" i="38"/>
  <c r="K406" i="38"/>
  <c r="L406" i="38"/>
  <c r="M406" i="38"/>
  <c r="P406" i="38"/>
  <c r="Q406" i="38"/>
  <c r="R406" i="38"/>
  <c r="S406" i="38"/>
  <c r="T406" i="38"/>
  <c r="U406" i="38"/>
  <c r="V406" i="38"/>
  <c r="W406" i="38"/>
  <c r="X406" i="38"/>
  <c r="Y406" i="38"/>
  <c r="Z406" i="38"/>
  <c r="AA406" i="38"/>
  <c r="AB406" i="38"/>
  <c r="AC406" i="38"/>
  <c r="AD406" i="38"/>
  <c r="AE406" i="38"/>
  <c r="AF406" i="38"/>
  <c r="D407" i="38"/>
  <c r="E407" i="38"/>
  <c r="F407" i="38"/>
  <c r="G407" i="38"/>
  <c r="H407" i="38"/>
  <c r="I407" i="38"/>
  <c r="J407" i="38"/>
  <c r="K407" i="38"/>
  <c r="L407" i="38"/>
  <c r="M407" i="38"/>
  <c r="P407" i="38"/>
  <c r="Q407" i="38"/>
  <c r="R407" i="38"/>
  <c r="S407" i="38"/>
  <c r="T407" i="38"/>
  <c r="U407" i="38"/>
  <c r="V407" i="38"/>
  <c r="W407" i="38"/>
  <c r="X407" i="38"/>
  <c r="Y407" i="38"/>
  <c r="Z407" i="38"/>
  <c r="AA407" i="38"/>
  <c r="AB407" i="38"/>
  <c r="AC407" i="38"/>
  <c r="AD407" i="38"/>
  <c r="AE407" i="38"/>
  <c r="AF407" i="38"/>
  <c r="D408" i="38"/>
  <c r="E408" i="38"/>
  <c r="F408" i="38"/>
  <c r="G408" i="38"/>
  <c r="H408" i="38"/>
  <c r="I408" i="38"/>
  <c r="J408" i="38"/>
  <c r="K408" i="38"/>
  <c r="L408" i="38"/>
  <c r="M408" i="38"/>
  <c r="P408" i="38"/>
  <c r="Q408" i="38"/>
  <c r="R408" i="38"/>
  <c r="S408" i="38"/>
  <c r="T408" i="38"/>
  <c r="U408" i="38"/>
  <c r="V408" i="38"/>
  <c r="W408" i="38"/>
  <c r="X408" i="38"/>
  <c r="Y408" i="38"/>
  <c r="Z408" i="38"/>
  <c r="AA408" i="38"/>
  <c r="AB408" i="38"/>
  <c r="AC408" i="38"/>
  <c r="AD408" i="38"/>
  <c r="AE408" i="38"/>
  <c r="AF408" i="38"/>
  <c r="D409" i="38"/>
  <c r="E409" i="38"/>
  <c r="F409" i="38"/>
  <c r="G409" i="38"/>
  <c r="H409" i="38"/>
  <c r="I409" i="38"/>
  <c r="J409" i="38"/>
  <c r="K409" i="38"/>
  <c r="L409" i="38"/>
  <c r="M409" i="38"/>
  <c r="P409" i="38"/>
  <c r="Q409" i="38"/>
  <c r="R409" i="38"/>
  <c r="S409" i="38"/>
  <c r="T409" i="38"/>
  <c r="U409" i="38"/>
  <c r="V409" i="38"/>
  <c r="W409" i="38"/>
  <c r="X409" i="38"/>
  <c r="Y409" i="38"/>
  <c r="Z409" i="38"/>
  <c r="AA409" i="38"/>
  <c r="AB409" i="38"/>
  <c r="AC409" i="38"/>
  <c r="AD409" i="38"/>
  <c r="AE409" i="38"/>
  <c r="AF409" i="38"/>
  <c r="D410" i="38"/>
  <c r="E410" i="38"/>
  <c r="F410" i="38"/>
  <c r="G410" i="38"/>
  <c r="H410" i="38"/>
  <c r="I410" i="38"/>
  <c r="J410" i="38"/>
  <c r="K410" i="38"/>
  <c r="L410" i="38"/>
  <c r="M410" i="38"/>
  <c r="P410" i="38"/>
  <c r="Q410" i="38"/>
  <c r="R410" i="38"/>
  <c r="S410" i="38"/>
  <c r="T410" i="38"/>
  <c r="U410" i="38"/>
  <c r="V410" i="38"/>
  <c r="W410" i="38"/>
  <c r="X410" i="38"/>
  <c r="Y410" i="38"/>
  <c r="Z410" i="38"/>
  <c r="AA410" i="38"/>
  <c r="AB410" i="38"/>
  <c r="AC410" i="38"/>
  <c r="AD410" i="38"/>
  <c r="AE410" i="38"/>
  <c r="AF410" i="38"/>
  <c r="D411" i="38"/>
  <c r="E411" i="38"/>
  <c r="F411" i="38"/>
  <c r="G411" i="38"/>
  <c r="H411" i="38"/>
  <c r="I411" i="38"/>
  <c r="J411" i="38"/>
  <c r="K411" i="38"/>
  <c r="L411" i="38"/>
  <c r="M411" i="38"/>
  <c r="P411" i="38"/>
  <c r="Q411" i="38"/>
  <c r="R411" i="38"/>
  <c r="S411" i="38"/>
  <c r="T411" i="38"/>
  <c r="U411" i="38"/>
  <c r="V411" i="38"/>
  <c r="W411" i="38"/>
  <c r="X411" i="38"/>
  <c r="Y411" i="38"/>
  <c r="Z411" i="38"/>
  <c r="AA411" i="38"/>
  <c r="AB411" i="38"/>
  <c r="AC411" i="38"/>
  <c r="AD411" i="38"/>
  <c r="AE411" i="38"/>
  <c r="AF411" i="38"/>
  <c r="D412" i="38"/>
  <c r="E412" i="38"/>
  <c r="F412" i="38"/>
  <c r="G412" i="38"/>
  <c r="H412" i="38"/>
  <c r="I412" i="38"/>
  <c r="J412" i="38"/>
  <c r="K412" i="38"/>
  <c r="L412" i="38"/>
  <c r="M412" i="38"/>
  <c r="P412" i="38"/>
  <c r="Q412" i="38"/>
  <c r="R412" i="38"/>
  <c r="S412" i="38"/>
  <c r="T412" i="38"/>
  <c r="U412" i="38"/>
  <c r="V412" i="38"/>
  <c r="W412" i="38"/>
  <c r="X412" i="38"/>
  <c r="Y412" i="38"/>
  <c r="Z412" i="38"/>
  <c r="AA412" i="38"/>
  <c r="AB412" i="38"/>
  <c r="AC412" i="38"/>
  <c r="AD412" i="38"/>
  <c r="AE412" i="38"/>
  <c r="AF412" i="38"/>
  <c r="D413" i="38"/>
  <c r="E413" i="38"/>
  <c r="F413" i="38"/>
  <c r="G413" i="38"/>
  <c r="H413" i="38"/>
  <c r="I413" i="38"/>
  <c r="J413" i="38"/>
  <c r="K413" i="38"/>
  <c r="L413" i="38"/>
  <c r="M413" i="38"/>
  <c r="P413" i="38"/>
  <c r="Q413" i="38"/>
  <c r="R413" i="38"/>
  <c r="S413" i="38"/>
  <c r="T413" i="38"/>
  <c r="U413" i="38"/>
  <c r="V413" i="38"/>
  <c r="W413" i="38"/>
  <c r="X413" i="38"/>
  <c r="Y413" i="38"/>
  <c r="Z413" i="38"/>
  <c r="AA413" i="38"/>
  <c r="AB413" i="38"/>
  <c r="AC413" i="38"/>
  <c r="AD413" i="38"/>
  <c r="AE413" i="38"/>
  <c r="AF413" i="38"/>
  <c r="D414" i="38"/>
  <c r="E414" i="38"/>
  <c r="F414" i="38"/>
  <c r="G414" i="38"/>
  <c r="H414" i="38"/>
  <c r="I414" i="38"/>
  <c r="J414" i="38"/>
  <c r="K414" i="38"/>
  <c r="L414" i="38"/>
  <c r="M414" i="38"/>
  <c r="P414" i="38"/>
  <c r="Q414" i="38"/>
  <c r="R414" i="38"/>
  <c r="S414" i="38"/>
  <c r="T414" i="38"/>
  <c r="U414" i="38"/>
  <c r="V414" i="38"/>
  <c r="W414" i="38"/>
  <c r="X414" i="38"/>
  <c r="Y414" i="38"/>
  <c r="Z414" i="38"/>
  <c r="AA414" i="38"/>
  <c r="AB414" i="38"/>
  <c r="AC414" i="38"/>
  <c r="AD414" i="38"/>
  <c r="AE414" i="38"/>
  <c r="AF414" i="38"/>
  <c r="D415" i="38"/>
  <c r="E415" i="38"/>
  <c r="F415" i="38"/>
  <c r="G415" i="38"/>
  <c r="H415" i="38"/>
  <c r="I415" i="38"/>
  <c r="J415" i="38"/>
  <c r="K415" i="38"/>
  <c r="L415" i="38"/>
  <c r="M415" i="38"/>
  <c r="P415" i="38"/>
  <c r="Q415" i="38"/>
  <c r="R415" i="38"/>
  <c r="S415" i="38"/>
  <c r="T415" i="38"/>
  <c r="U415" i="38"/>
  <c r="V415" i="38"/>
  <c r="W415" i="38"/>
  <c r="X415" i="38"/>
  <c r="Y415" i="38"/>
  <c r="Z415" i="38"/>
  <c r="AA415" i="38"/>
  <c r="AB415" i="38"/>
  <c r="AC415" i="38"/>
  <c r="AD415" i="38"/>
  <c r="AE415" i="38"/>
  <c r="AF415" i="38"/>
  <c r="D416" i="38"/>
  <c r="E416" i="38"/>
  <c r="F416" i="38"/>
  <c r="G416" i="38"/>
  <c r="H416" i="38"/>
  <c r="I416" i="38"/>
  <c r="J416" i="38"/>
  <c r="K416" i="38"/>
  <c r="L416" i="38"/>
  <c r="M416" i="38"/>
  <c r="P416" i="38"/>
  <c r="Q416" i="38"/>
  <c r="R416" i="38"/>
  <c r="S416" i="38"/>
  <c r="T416" i="38"/>
  <c r="U416" i="38"/>
  <c r="V416" i="38"/>
  <c r="W416" i="38"/>
  <c r="X416" i="38"/>
  <c r="Y416" i="38"/>
  <c r="Z416" i="38"/>
  <c r="AA416" i="38"/>
  <c r="AB416" i="38"/>
  <c r="AC416" i="38"/>
  <c r="AD416" i="38"/>
  <c r="AE416" i="38"/>
  <c r="AF416" i="38"/>
  <c r="D417" i="38"/>
  <c r="E417" i="38"/>
  <c r="F417" i="38"/>
  <c r="G417" i="38"/>
  <c r="H417" i="38"/>
  <c r="I417" i="38"/>
  <c r="J417" i="38"/>
  <c r="K417" i="38"/>
  <c r="L417" i="38"/>
  <c r="M417" i="38"/>
  <c r="P417" i="38"/>
  <c r="Q417" i="38"/>
  <c r="R417" i="38"/>
  <c r="S417" i="38"/>
  <c r="T417" i="38"/>
  <c r="U417" i="38"/>
  <c r="V417" i="38"/>
  <c r="W417" i="38"/>
  <c r="X417" i="38"/>
  <c r="Y417" i="38"/>
  <c r="Z417" i="38"/>
  <c r="AA417" i="38"/>
  <c r="AB417" i="38"/>
  <c r="AC417" i="38"/>
  <c r="AD417" i="38"/>
  <c r="AE417" i="38"/>
  <c r="AF417" i="38"/>
  <c r="D418" i="38"/>
  <c r="E418" i="38"/>
  <c r="F418" i="38"/>
  <c r="G418" i="38"/>
  <c r="H418" i="38"/>
  <c r="I418" i="38"/>
  <c r="J418" i="38"/>
  <c r="K418" i="38"/>
  <c r="L418" i="38"/>
  <c r="M418" i="38"/>
  <c r="P418" i="38"/>
  <c r="Q418" i="38"/>
  <c r="R418" i="38"/>
  <c r="S418" i="38"/>
  <c r="T418" i="38"/>
  <c r="U418" i="38"/>
  <c r="V418" i="38"/>
  <c r="W418" i="38"/>
  <c r="X418" i="38"/>
  <c r="Y418" i="38"/>
  <c r="Z418" i="38"/>
  <c r="AA418" i="38"/>
  <c r="AB418" i="38"/>
  <c r="AC418" i="38"/>
  <c r="AD418" i="38"/>
  <c r="AE418" i="38"/>
  <c r="AF418" i="38"/>
  <c r="D419" i="38"/>
  <c r="E419" i="38"/>
  <c r="F419" i="38"/>
  <c r="G419" i="38"/>
  <c r="H419" i="38"/>
  <c r="I419" i="38"/>
  <c r="J419" i="38"/>
  <c r="K419" i="38"/>
  <c r="L419" i="38"/>
  <c r="M419" i="38"/>
  <c r="P419" i="38"/>
  <c r="Q419" i="38"/>
  <c r="R419" i="38"/>
  <c r="S419" i="38"/>
  <c r="T419" i="38"/>
  <c r="U419" i="38"/>
  <c r="V419" i="38"/>
  <c r="W419" i="38"/>
  <c r="X419" i="38"/>
  <c r="Y419" i="38"/>
  <c r="Z419" i="38"/>
  <c r="AA419" i="38"/>
  <c r="AB419" i="38"/>
  <c r="AC419" i="38"/>
  <c r="AD419" i="38"/>
  <c r="AE419" i="38"/>
  <c r="AF419" i="38"/>
  <c r="D420" i="38"/>
  <c r="E420" i="38"/>
  <c r="F420" i="38"/>
  <c r="G420" i="38"/>
  <c r="H420" i="38"/>
  <c r="I420" i="38"/>
  <c r="J420" i="38"/>
  <c r="K420" i="38"/>
  <c r="L420" i="38"/>
  <c r="M420" i="38"/>
  <c r="P420" i="38"/>
  <c r="Q420" i="38"/>
  <c r="R420" i="38"/>
  <c r="S420" i="38"/>
  <c r="T420" i="38"/>
  <c r="U420" i="38"/>
  <c r="V420" i="38"/>
  <c r="W420" i="38"/>
  <c r="X420" i="38"/>
  <c r="Y420" i="38"/>
  <c r="Z420" i="38"/>
  <c r="AA420" i="38"/>
  <c r="AB420" i="38"/>
  <c r="AC420" i="38"/>
  <c r="AD420" i="38"/>
  <c r="AE420" i="38"/>
  <c r="AF420" i="38"/>
  <c r="D421" i="38"/>
  <c r="E421" i="38"/>
  <c r="F421" i="38"/>
  <c r="G421" i="38"/>
  <c r="H421" i="38"/>
  <c r="I421" i="38"/>
  <c r="J421" i="38"/>
  <c r="K421" i="38"/>
  <c r="L421" i="38"/>
  <c r="M421" i="38"/>
  <c r="P421" i="38"/>
  <c r="Q421" i="38"/>
  <c r="R421" i="38"/>
  <c r="S421" i="38"/>
  <c r="T421" i="38"/>
  <c r="U421" i="38"/>
  <c r="V421" i="38"/>
  <c r="W421" i="38"/>
  <c r="X421" i="38"/>
  <c r="Y421" i="38"/>
  <c r="Z421" i="38"/>
  <c r="AA421" i="38"/>
  <c r="AB421" i="38"/>
  <c r="AC421" i="38"/>
  <c r="AD421" i="38"/>
  <c r="AE421" i="38"/>
  <c r="AF421" i="38"/>
  <c r="D422" i="38"/>
  <c r="E422" i="38"/>
  <c r="F422" i="38"/>
  <c r="G422" i="38"/>
  <c r="H422" i="38"/>
  <c r="I422" i="38"/>
  <c r="J422" i="38"/>
  <c r="K422" i="38"/>
  <c r="L422" i="38"/>
  <c r="M422" i="38"/>
  <c r="P422" i="38"/>
  <c r="Q422" i="38"/>
  <c r="R422" i="38"/>
  <c r="S422" i="38"/>
  <c r="T422" i="38"/>
  <c r="U422" i="38"/>
  <c r="V422" i="38"/>
  <c r="W422" i="38"/>
  <c r="X422" i="38"/>
  <c r="Y422" i="38"/>
  <c r="Z422" i="38"/>
  <c r="AA422" i="38"/>
  <c r="AB422" i="38"/>
  <c r="AC422" i="38"/>
  <c r="AD422" i="38"/>
  <c r="AE422" i="38"/>
  <c r="AF422" i="38"/>
  <c r="D423" i="38"/>
  <c r="E423" i="38"/>
  <c r="F423" i="38"/>
  <c r="G423" i="38"/>
  <c r="H423" i="38"/>
  <c r="I423" i="38"/>
  <c r="J423" i="38"/>
  <c r="K423" i="38"/>
  <c r="L423" i="38"/>
  <c r="M423" i="38"/>
  <c r="P423" i="38"/>
  <c r="Q423" i="38"/>
  <c r="R423" i="38"/>
  <c r="S423" i="38"/>
  <c r="T423" i="38"/>
  <c r="U423" i="38"/>
  <c r="V423" i="38"/>
  <c r="W423" i="38"/>
  <c r="X423" i="38"/>
  <c r="Y423" i="38"/>
  <c r="Z423" i="38"/>
  <c r="AA423" i="38"/>
  <c r="AB423" i="38"/>
  <c r="AC423" i="38"/>
  <c r="AD423" i="38"/>
  <c r="AE423" i="38"/>
  <c r="AF423" i="38"/>
  <c r="D424" i="38"/>
  <c r="E424" i="38"/>
  <c r="F424" i="38"/>
  <c r="G424" i="38"/>
  <c r="H424" i="38"/>
  <c r="I424" i="38"/>
  <c r="J424" i="38"/>
  <c r="K424" i="38"/>
  <c r="L424" i="38"/>
  <c r="M424" i="38"/>
  <c r="P424" i="38"/>
  <c r="Q424" i="38"/>
  <c r="R424" i="38"/>
  <c r="S424" i="38"/>
  <c r="T424" i="38"/>
  <c r="U424" i="38"/>
  <c r="V424" i="38"/>
  <c r="W424" i="38"/>
  <c r="X424" i="38"/>
  <c r="Y424" i="38"/>
  <c r="Z424" i="38"/>
  <c r="AA424" i="38"/>
  <c r="AB424" i="38"/>
  <c r="AC424" i="38"/>
  <c r="AD424" i="38"/>
  <c r="AE424" i="38"/>
  <c r="AF424" i="38"/>
  <c r="D425" i="38"/>
  <c r="E425" i="38"/>
  <c r="F425" i="38"/>
  <c r="G425" i="38"/>
  <c r="H425" i="38"/>
  <c r="I425" i="38"/>
  <c r="J425" i="38"/>
  <c r="K425" i="38"/>
  <c r="L425" i="38"/>
  <c r="M425" i="38"/>
  <c r="P425" i="38"/>
  <c r="Q425" i="38"/>
  <c r="R425" i="38"/>
  <c r="S425" i="38"/>
  <c r="T425" i="38"/>
  <c r="U425" i="38"/>
  <c r="V425" i="38"/>
  <c r="W425" i="38"/>
  <c r="X425" i="38"/>
  <c r="Y425" i="38"/>
  <c r="Z425" i="38"/>
  <c r="AA425" i="38"/>
  <c r="AB425" i="38"/>
  <c r="AC425" i="38"/>
  <c r="AD425" i="38"/>
  <c r="AE425" i="38"/>
  <c r="AF425" i="38"/>
  <c r="D426" i="38"/>
  <c r="E426" i="38"/>
  <c r="F426" i="38"/>
  <c r="G426" i="38"/>
  <c r="H426" i="38"/>
  <c r="I426" i="38"/>
  <c r="J426" i="38"/>
  <c r="K426" i="38"/>
  <c r="L426" i="38"/>
  <c r="M426" i="38"/>
  <c r="P426" i="38"/>
  <c r="Q426" i="38"/>
  <c r="R426" i="38"/>
  <c r="S426" i="38"/>
  <c r="T426" i="38"/>
  <c r="U426" i="38"/>
  <c r="V426" i="38"/>
  <c r="W426" i="38"/>
  <c r="X426" i="38"/>
  <c r="Y426" i="38"/>
  <c r="Z426" i="38"/>
  <c r="AA426" i="38"/>
  <c r="AB426" i="38"/>
  <c r="AC426" i="38"/>
  <c r="AD426" i="38"/>
  <c r="AE426" i="38"/>
  <c r="AF426" i="38"/>
  <c r="D427" i="38"/>
  <c r="E427" i="38"/>
  <c r="F427" i="38"/>
  <c r="G427" i="38"/>
  <c r="H427" i="38"/>
  <c r="I427" i="38"/>
  <c r="J427" i="38"/>
  <c r="K427" i="38"/>
  <c r="L427" i="38"/>
  <c r="M427" i="38"/>
  <c r="P427" i="38"/>
  <c r="Q427" i="38"/>
  <c r="R427" i="38"/>
  <c r="S427" i="38"/>
  <c r="T427" i="38"/>
  <c r="U427" i="38"/>
  <c r="V427" i="38"/>
  <c r="W427" i="38"/>
  <c r="X427" i="38"/>
  <c r="Y427" i="38"/>
  <c r="Z427" i="38"/>
  <c r="AA427" i="38"/>
  <c r="AB427" i="38"/>
  <c r="AC427" i="38"/>
  <c r="AD427" i="38"/>
  <c r="AE427" i="38"/>
  <c r="AF427" i="38"/>
  <c r="D428" i="38"/>
  <c r="E428" i="38"/>
  <c r="F428" i="38"/>
  <c r="G428" i="38"/>
  <c r="H428" i="38"/>
  <c r="I428" i="38"/>
  <c r="J428" i="38"/>
  <c r="K428" i="38"/>
  <c r="L428" i="38"/>
  <c r="M428" i="38"/>
  <c r="P428" i="38"/>
  <c r="Q428" i="38"/>
  <c r="R428" i="38"/>
  <c r="S428" i="38"/>
  <c r="T428" i="38"/>
  <c r="U428" i="38"/>
  <c r="V428" i="38"/>
  <c r="W428" i="38"/>
  <c r="X428" i="38"/>
  <c r="Y428" i="38"/>
  <c r="Z428" i="38"/>
  <c r="AA428" i="38"/>
  <c r="AB428" i="38"/>
  <c r="AC428" i="38"/>
  <c r="AD428" i="38"/>
  <c r="AE428" i="38"/>
  <c r="AF428" i="38"/>
  <c r="D429" i="38"/>
  <c r="E429" i="38"/>
  <c r="F429" i="38"/>
  <c r="G429" i="38"/>
  <c r="H429" i="38"/>
  <c r="I429" i="38"/>
  <c r="J429" i="38"/>
  <c r="K429" i="38"/>
  <c r="L429" i="38"/>
  <c r="M429" i="38"/>
  <c r="P429" i="38"/>
  <c r="Q429" i="38"/>
  <c r="R429" i="38"/>
  <c r="S429" i="38"/>
  <c r="T429" i="38"/>
  <c r="U429" i="38"/>
  <c r="V429" i="38"/>
  <c r="W429" i="38"/>
  <c r="X429" i="38"/>
  <c r="Y429" i="38"/>
  <c r="Z429" i="38"/>
  <c r="AA429" i="38"/>
  <c r="AB429" i="38"/>
  <c r="AC429" i="38"/>
  <c r="AD429" i="38"/>
  <c r="AE429" i="38"/>
  <c r="AF429" i="38"/>
  <c r="D430" i="38"/>
  <c r="E430" i="38"/>
  <c r="F430" i="38"/>
  <c r="G430" i="38"/>
  <c r="H430" i="38"/>
  <c r="I430" i="38"/>
  <c r="J430" i="38"/>
  <c r="K430" i="38"/>
  <c r="L430" i="38"/>
  <c r="M430" i="38"/>
  <c r="P430" i="38"/>
  <c r="Q430" i="38"/>
  <c r="R430" i="38"/>
  <c r="S430" i="38"/>
  <c r="T430" i="38"/>
  <c r="U430" i="38"/>
  <c r="V430" i="38"/>
  <c r="W430" i="38"/>
  <c r="X430" i="38"/>
  <c r="Y430" i="38"/>
  <c r="Z430" i="38"/>
  <c r="AA430" i="38"/>
  <c r="AB430" i="38"/>
  <c r="AC430" i="38"/>
  <c r="AD430" i="38"/>
  <c r="AE430" i="38"/>
  <c r="AF430" i="38"/>
  <c r="D431" i="38"/>
  <c r="E431" i="38"/>
  <c r="F431" i="38"/>
  <c r="G431" i="38"/>
  <c r="H431" i="38"/>
  <c r="I431" i="38"/>
  <c r="J431" i="38"/>
  <c r="K431" i="38"/>
  <c r="L431" i="38"/>
  <c r="M431" i="38"/>
  <c r="P431" i="38"/>
  <c r="Q431" i="38"/>
  <c r="R431" i="38"/>
  <c r="S431" i="38"/>
  <c r="T431" i="38"/>
  <c r="U431" i="38"/>
  <c r="V431" i="38"/>
  <c r="W431" i="38"/>
  <c r="X431" i="38"/>
  <c r="Y431" i="38"/>
  <c r="Z431" i="38"/>
  <c r="AA431" i="38"/>
  <c r="AB431" i="38"/>
  <c r="AC431" i="38"/>
  <c r="AD431" i="38"/>
  <c r="AE431" i="38"/>
  <c r="AF431" i="38"/>
  <c r="D432" i="38"/>
  <c r="E432" i="38"/>
  <c r="F432" i="38"/>
  <c r="G432" i="38"/>
  <c r="H432" i="38"/>
  <c r="I432" i="38"/>
  <c r="J432" i="38"/>
  <c r="K432" i="38"/>
  <c r="L432" i="38"/>
  <c r="M432" i="38"/>
  <c r="P432" i="38"/>
  <c r="Q432" i="38"/>
  <c r="R432" i="38"/>
  <c r="S432" i="38"/>
  <c r="T432" i="38"/>
  <c r="U432" i="38"/>
  <c r="V432" i="38"/>
  <c r="W432" i="38"/>
  <c r="X432" i="38"/>
  <c r="Y432" i="38"/>
  <c r="Z432" i="38"/>
  <c r="AA432" i="38"/>
  <c r="AB432" i="38"/>
  <c r="AC432" i="38"/>
  <c r="AD432" i="38"/>
  <c r="AE432" i="38"/>
  <c r="AF432" i="38"/>
  <c r="D433" i="38"/>
  <c r="E433" i="38"/>
  <c r="F433" i="38"/>
  <c r="G433" i="38"/>
  <c r="H433" i="38"/>
  <c r="I433" i="38"/>
  <c r="J433" i="38"/>
  <c r="K433" i="38"/>
  <c r="L433" i="38"/>
  <c r="M433" i="38"/>
  <c r="P433" i="38"/>
  <c r="Q433" i="38"/>
  <c r="R433" i="38"/>
  <c r="S433" i="38"/>
  <c r="T433" i="38"/>
  <c r="U433" i="38"/>
  <c r="V433" i="38"/>
  <c r="W433" i="38"/>
  <c r="X433" i="38"/>
  <c r="Y433" i="38"/>
  <c r="Z433" i="38"/>
  <c r="AA433" i="38"/>
  <c r="AB433" i="38"/>
  <c r="AC433" i="38"/>
  <c r="AD433" i="38"/>
  <c r="AE433" i="38"/>
  <c r="AF433" i="38"/>
  <c r="D434" i="38"/>
  <c r="E434" i="38"/>
  <c r="F434" i="38"/>
  <c r="G434" i="38"/>
  <c r="H434" i="38"/>
  <c r="I434" i="38"/>
  <c r="J434" i="38"/>
  <c r="K434" i="38"/>
  <c r="L434" i="38"/>
  <c r="M434" i="38"/>
  <c r="P434" i="38"/>
  <c r="Q434" i="38"/>
  <c r="R434" i="38"/>
  <c r="S434" i="38"/>
  <c r="T434" i="38"/>
  <c r="U434" i="38"/>
  <c r="V434" i="38"/>
  <c r="W434" i="38"/>
  <c r="X434" i="38"/>
  <c r="Y434" i="38"/>
  <c r="Z434" i="38"/>
  <c r="AA434" i="38"/>
  <c r="AB434" i="38"/>
  <c r="AC434" i="38"/>
  <c r="AD434" i="38"/>
  <c r="AE434" i="38"/>
  <c r="AF434" i="38"/>
  <c r="D435" i="38"/>
  <c r="E435" i="38"/>
  <c r="F435" i="38"/>
  <c r="G435" i="38"/>
  <c r="H435" i="38"/>
  <c r="I435" i="38"/>
  <c r="J435" i="38"/>
  <c r="K435" i="38"/>
  <c r="L435" i="38"/>
  <c r="M435" i="38"/>
  <c r="P435" i="38"/>
  <c r="Q435" i="38"/>
  <c r="R435" i="38"/>
  <c r="S435" i="38"/>
  <c r="T435" i="38"/>
  <c r="U435" i="38"/>
  <c r="V435" i="38"/>
  <c r="W435" i="38"/>
  <c r="X435" i="38"/>
  <c r="Y435" i="38"/>
  <c r="Z435" i="38"/>
  <c r="AA435" i="38"/>
  <c r="AB435" i="38"/>
  <c r="AC435" i="38"/>
  <c r="AD435" i="38"/>
  <c r="AE435" i="38"/>
  <c r="AF435" i="38"/>
  <c r="D436" i="38"/>
  <c r="E436" i="38"/>
  <c r="F436" i="38"/>
  <c r="G436" i="38"/>
  <c r="H436" i="38"/>
  <c r="I436" i="38"/>
  <c r="J436" i="38"/>
  <c r="K436" i="38"/>
  <c r="L436" i="38"/>
  <c r="M436" i="38"/>
  <c r="P436" i="38"/>
  <c r="Q436" i="38"/>
  <c r="R436" i="38"/>
  <c r="S436" i="38"/>
  <c r="T436" i="38"/>
  <c r="U436" i="38"/>
  <c r="V436" i="38"/>
  <c r="W436" i="38"/>
  <c r="X436" i="38"/>
  <c r="Y436" i="38"/>
  <c r="Z436" i="38"/>
  <c r="AA436" i="38"/>
  <c r="AB436" i="38"/>
  <c r="AC436" i="38"/>
  <c r="AD436" i="38"/>
  <c r="AE436" i="38"/>
  <c r="AF436" i="38"/>
  <c r="D437" i="38"/>
  <c r="E437" i="38"/>
  <c r="F437" i="38"/>
  <c r="G437" i="38"/>
  <c r="H437" i="38"/>
  <c r="I437" i="38"/>
  <c r="J437" i="38"/>
  <c r="K437" i="38"/>
  <c r="L437" i="38"/>
  <c r="M437" i="38"/>
  <c r="P437" i="38"/>
  <c r="Q437" i="38"/>
  <c r="R437" i="38"/>
  <c r="S437" i="38"/>
  <c r="T437" i="38"/>
  <c r="U437" i="38"/>
  <c r="V437" i="38"/>
  <c r="W437" i="38"/>
  <c r="X437" i="38"/>
  <c r="Y437" i="38"/>
  <c r="Z437" i="38"/>
  <c r="AA437" i="38"/>
  <c r="AB437" i="38"/>
  <c r="AC437" i="38"/>
  <c r="AD437" i="38"/>
  <c r="AE437" i="38"/>
  <c r="AF437" i="38"/>
  <c r="D438" i="38"/>
  <c r="E438" i="38"/>
  <c r="F438" i="38"/>
  <c r="G438" i="38"/>
  <c r="H438" i="38"/>
  <c r="I438" i="38"/>
  <c r="J438" i="38"/>
  <c r="K438" i="38"/>
  <c r="L438" i="38"/>
  <c r="M438" i="38"/>
  <c r="P438" i="38"/>
  <c r="Q438" i="38"/>
  <c r="R438" i="38"/>
  <c r="S438" i="38"/>
  <c r="T438" i="38"/>
  <c r="U438" i="38"/>
  <c r="V438" i="38"/>
  <c r="W438" i="38"/>
  <c r="X438" i="38"/>
  <c r="Y438" i="38"/>
  <c r="Z438" i="38"/>
  <c r="AA438" i="38"/>
  <c r="AB438" i="38"/>
  <c r="AC438" i="38"/>
  <c r="AD438" i="38"/>
  <c r="AE438" i="38"/>
  <c r="AF438" i="38"/>
  <c r="D439" i="38"/>
  <c r="E439" i="38"/>
  <c r="F439" i="38"/>
  <c r="G439" i="38"/>
  <c r="H439" i="38"/>
  <c r="I439" i="38"/>
  <c r="J439" i="38"/>
  <c r="K439" i="38"/>
  <c r="L439" i="38"/>
  <c r="M439" i="38"/>
  <c r="P439" i="38"/>
  <c r="Q439" i="38"/>
  <c r="R439" i="38"/>
  <c r="S439" i="38"/>
  <c r="T439" i="38"/>
  <c r="U439" i="38"/>
  <c r="V439" i="38"/>
  <c r="W439" i="38"/>
  <c r="X439" i="38"/>
  <c r="Y439" i="38"/>
  <c r="Z439" i="38"/>
  <c r="AA439" i="38"/>
  <c r="AB439" i="38"/>
  <c r="AC439" i="38"/>
  <c r="AD439" i="38"/>
  <c r="AE439" i="38"/>
  <c r="AF439" i="38"/>
  <c r="D440" i="38"/>
  <c r="E440" i="38"/>
  <c r="F440" i="38"/>
  <c r="G440" i="38"/>
  <c r="H440" i="38"/>
  <c r="I440" i="38"/>
  <c r="J440" i="38"/>
  <c r="K440" i="38"/>
  <c r="L440" i="38"/>
  <c r="M440" i="38"/>
  <c r="P440" i="38"/>
  <c r="Q440" i="38"/>
  <c r="R440" i="38"/>
  <c r="S440" i="38"/>
  <c r="T440" i="38"/>
  <c r="U440" i="38"/>
  <c r="V440" i="38"/>
  <c r="W440" i="38"/>
  <c r="X440" i="38"/>
  <c r="Y440" i="38"/>
  <c r="Z440" i="38"/>
  <c r="AA440" i="38"/>
  <c r="AB440" i="38"/>
  <c r="AC440" i="38"/>
  <c r="AD440" i="38"/>
  <c r="AE440" i="38"/>
  <c r="AF440" i="38"/>
  <c r="D441" i="38"/>
  <c r="E441" i="38"/>
  <c r="F441" i="38"/>
  <c r="G441" i="38"/>
  <c r="H441" i="38"/>
  <c r="I441" i="38"/>
  <c r="J441" i="38"/>
  <c r="K441" i="38"/>
  <c r="L441" i="38"/>
  <c r="M441" i="38"/>
  <c r="P441" i="38"/>
  <c r="Q441" i="38"/>
  <c r="R441" i="38"/>
  <c r="S441" i="38"/>
  <c r="T441" i="38"/>
  <c r="U441" i="38"/>
  <c r="V441" i="38"/>
  <c r="W441" i="38"/>
  <c r="X441" i="38"/>
  <c r="Y441" i="38"/>
  <c r="Z441" i="38"/>
  <c r="AA441" i="38"/>
  <c r="AB441" i="38"/>
  <c r="AC441" i="38"/>
  <c r="AD441" i="38"/>
  <c r="AE441" i="38"/>
  <c r="AF441" i="38"/>
  <c r="D442" i="38"/>
  <c r="E442" i="38"/>
  <c r="F442" i="38"/>
  <c r="G442" i="38"/>
  <c r="H442" i="38"/>
  <c r="I442" i="38"/>
  <c r="J442" i="38"/>
  <c r="K442" i="38"/>
  <c r="L442" i="38"/>
  <c r="M442" i="38"/>
  <c r="P442" i="38"/>
  <c r="Q442" i="38"/>
  <c r="R442" i="38"/>
  <c r="S442" i="38"/>
  <c r="T442" i="38"/>
  <c r="U442" i="38"/>
  <c r="V442" i="38"/>
  <c r="W442" i="38"/>
  <c r="X442" i="38"/>
  <c r="Y442" i="38"/>
  <c r="Z442" i="38"/>
  <c r="AA442" i="38"/>
  <c r="AB442" i="38"/>
  <c r="AC442" i="38"/>
  <c r="AD442" i="38"/>
  <c r="AE442" i="38"/>
  <c r="AF442" i="38"/>
  <c r="D443" i="38"/>
  <c r="E443" i="38"/>
  <c r="F443" i="38"/>
  <c r="G443" i="38"/>
  <c r="H443" i="38"/>
  <c r="I443" i="38"/>
  <c r="J443" i="38"/>
  <c r="K443" i="38"/>
  <c r="L443" i="38"/>
  <c r="M443" i="38"/>
  <c r="P443" i="38"/>
  <c r="Q443" i="38"/>
  <c r="R443" i="38"/>
  <c r="S443" i="38"/>
  <c r="T443" i="38"/>
  <c r="U443" i="38"/>
  <c r="V443" i="38"/>
  <c r="W443" i="38"/>
  <c r="X443" i="38"/>
  <c r="Y443" i="38"/>
  <c r="Z443" i="38"/>
  <c r="AA443" i="38"/>
  <c r="AB443" i="38"/>
  <c r="AC443" i="38"/>
  <c r="AD443" i="38"/>
  <c r="AE443" i="38"/>
  <c r="AF443" i="38"/>
  <c r="D444" i="38"/>
  <c r="E444" i="38"/>
  <c r="F444" i="38"/>
  <c r="G444" i="38"/>
  <c r="H444" i="38"/>
  <c r="I444" i="38"/>
  <c r="J444" i="38"/>
  <c r="K444" i="38"/>
  <c r="L444" i="38"/>
  <c r="M444" i="38"/>
  <c r="P444" i="38"/>
  <c r="Q444" i="38"/>
  <c r="R444" i="38"/>
  <c r="S444" i="38"/>
  <c r="T444" i="38"/>
  <c r="U444" i="38"/>
  <c r="V444" i="38"/>
  <c r="W444" i="38"/>
  <c r="X444" i="38"/>
  <c r="Y444" i="38"/>
  <c r="Z444" i="38"/>
  <c r="AA444" i="38"/>
  <c r="AB444" i="38"/>
  <c r="AC444" i="38"/>
  <c r="AD444" i="38"/>
  <c r="AE444" i="38"/>
  <c r="AF444" i="38"/>
  <c r="D445" i="38"/>
  <c r="E445" i="38"/>
  <c r="F445" i="38"/>
  <c r="G445" i="38"/>
  <c r="H445" i="38"/>
  <c r="I445" i="38"/>
  <c r="J445" i="38"/>
  <c r="K445" i="38"/>
  <c r="L445" i="38"/>
  <c r="M445" i="38"/>
  <c r="P445" i="38"/>
  <c r="Q445" i="38"/>
  <c r="R445" i="38"/>
  <c r="S445" i="38"/>
  <c r="T445" i="38"/>
  <c r="U445" i="38"/>
  <c r="V445" i="38"/>
  <c r="W445" i="38"/>
  <c r="X445" i="38"/>
  <c r="Y445" i="38"/>
  <c r="Z445" i="38"/>
  <c r="AA445" i="38"/>
  <c r="AB445" i="38"/>
  <c r="AC445" i="38"/>
  <c r="AD445" i="38"/>
  <c r="AE445" i="38"/>
  <c r="AF445" i="38"/>
  <c r="D446" i="38"/>
  <c r="E446" i="38"/>
  <c r="F446" i="38"/>
  <c r="G446" i="38"/>
  <c r="H446" i="38"/>
  <c r="I446" i="38"/>
  <c r="J446" i="38"/>
  <c r="K446" i="38"/>
  <c r="L446" i="38"/>
  <c r="M446" i="38"/>
  <c r="P446" i="38"/>
  <c r="Q446" i="38"/>
  <c r="R446" i="38"/>
  <c r="S446" i="38"/>
  <c r="T446" i="38"/>
  <c r="U446" i="38"/>
  <c r="V446" i="38"/>
  <c r="W446" i="38"/>
  <c r="X446" i="38"/>
  <c r="Y446" i="38"/>
  <c r="Z446" i="38"/>
  <c r="AA446" i="38"/>
  <c r="AB446" i="38"/>
  <c r="AC446" i="38"/>
  <c r="AD446" i="38"/>
  <c r="AE446" i="38"/>
  <c r="AF446" i="38"/>
  <c r="D447" i="38"/>
  <c r="E447" i="38"/>
  <c r="F447" i="38"/>
  <c r="G447" i="38"/>
  <c r="H447" i="38"/>
  <c r="I447" i="38"/>
  <c r="J447" i="38"/>
  <c r="K447" i="38"/>
  <c r="L447" i="38"/>
  <c r="M447" i="38"/>
  <c r="P447" i="38"/>
  <c r="Q447" i="38"/>
  <c r="R447" i="38"/>
  <c r="S447" i="38"/>
  <c r="T447" i="38"/>
  <c r="U447" i="38"/>
  <c r="V447" i="38"/>
  <c r="W447" i="38"/>
  <c r="X447" i="38"/>
  <c r="Y447" i="38"/>
  <c r="Z447" i="38"/>
  <c r="AA447" i="38"/>
  <c r="AB447" i="38"/>
  <c r="AC447" i="38"/>
  <c r="AD447" i="38"/>
  <c r="AE447" i="38"/>
  <c r="AF447" i="38"/>
  <c r="D448" i="38"/>
  <c r="E448" i="38"/>
  <c r="F448" i="38"/>
  <c r="G448" i="38"/>
  <c r="H448" i="38"/>
  <c r="I448" i="38"/>
  <c r="J448" i="38"/>
  <c r="K448" i="38"/>
  <c r="L448" i="38"/>
  <c r="M448" i="38"/>
  <c r="P448" i="38"/>
  <c r="Q448" i="38"/>
  <c r="R448" i="38"/>
  <c r="S448" i="38"/>
  <c r="T448" i="38"/>
  <c r="U448" i="38"/>
  <c r="V448" i="38"/>
  <c r="W448" i="38"/>
  <c r="X448" i="38"/>
  <c r="Y448" i="38"/>
  <c r="Z448" i="38"/>
  <c r="AA448" i="38"/>
  <c r="AB448" i="38"/>
  <c r="AC448" i="38"/>
  <c r="AD448" i="38"/>
  <c r="AE448" i="38"/>
  <c r="AF448" i="38"/>
  <c r="D449" i="38"/>
  <c r="E449" i="38"/>
  <c r="F449" i="38"/>
  <c r="G449" i="38"/>
  <c r="H449" i="38"/>
  <c r="I449" i="38"/>
  <c r="J449" i="38"/>
  <c r="K449" i="38"/>
  <c r="L449" i="38"/>
  <c r="M449" i="38"/>
  <c r="P449" i="38"/>
  <c r="Q449" i="38"/>
  <c r="R449" i="38"/>
  <c r="S449" i="38"/>
  <c r="T449" i="38"/>
  <c r="U449" i="38"/>
  <c r="V449" i="38"/>
  <c r="W449" i="38"/>
  <c r="X449" i="38"/>
  <c r="Y449" i="38"/>
  <c r="Z449" i="38"/>
  <c r="AA449" i="38"/>
  <c r="AB449" i="38"/>
  <c r="AC449" i="38"/>
  <c r="AD449" i="38"/>
  <c r="AE449" i="38"/>
  <c r="AF449" i="38"/>
  <c r="D450" i="38"/>
  <c r="E450" i="38"/>
  <c r="F450" i="38"/>
  <c r="G450" i="38"/>
  <c r="H450" i="38"/>
  <c r="I450" i="38"/>
  <c r="J450" i="38"/>
  <c r="K450" i="38"/>
  <c r="L450" i="38"/>
  <c r="M450" i="38"/>
  <c r="P450" i="38"/>
  <c r="Q450" i="38"/>
  <c r="R450" i="38"/>
  <c r="S450" i="38"/>
  <c r="T450" i="38"/>
  <c r="U450" i="38"/>
  <c r="V450" i="38"/>
  <c r="W450" i="38"/>
  <c r="X450" i="38"/>
  <c r="Y450" i="38"/>
  <c r="Z450" i="38"/>
  <c r="AA450" i="38"/>
  <c r="AB450" i="38"/>
  <c r="AC450" i="38"/>
  <c r="AD450" i="38"/>
  <c r="AE450" i="38"/>
  <c r="AF450" i="38"/>
  <c r="D451" i="38"/>
  <c r="E451" i="38"/>
  <c r="F451" i="38"/>
  <c r="G451" i="38"/>
  <c r="H451" i="38"/>
  <c r="I451" i="38"/>
  <c r="J451" i="38"/>
  <c r="K451" i="38"/>
  <c r="L451" i="38"/>
  <c r="M451" i="38"/>
  <c r="P451" i="38"/>
  <c r="Q451" i="38"/>
  <c r="R451" i="38"/>
  <c r="S451" i="38"/>
  <c r="T451" i="38"/>
  <c r="U451" i="38"/>
  <c r="V451" i="38"/>
  <c r="W451" i="38"/>
  <c r="X451" i="38"/>
  <c r="Y451" i="38"/>
  <c r="Z451" i="38"/>
  <c r="AA451" i="38"/>
  <c r="AB451" i="38"/>
  <c r="AC451" i="38"/>
  <c r="AD451" i="38"/>
  <c r="AE451" i="38"/>
  <c r="AF451" i="38"/>
  <c r="D452" i="38"/>
  <c r="E452" i="38"/>
  <c r="F452" i="38"/>
  <c r="G452" i="38"/>
  <c r="H452" i="38"/>
  <c r="I452" i="38"/>
  <c r="J452" i="38"/>
  <c r="K452" i="38"/>
  <c r="L452" i="38"/>
  <c r="M452" i="38"/>
  <c r="P452" i="38"/>
  <c r="Q452" i="38"/>
  <c r="R452" i="38"/>
  <c r="S452" i="38"/>
  <c r="T452" i="38"/>
  <c r="U452" i="38"/>
  <c r="V452" i="38"/>
  <c r="W452" i="38"/>
  <c r="X452" i="38"/>
  <c r="Y452" i="38"/>
  <c r="Z452" i="38"/>
  <c r="AA452" i="38"/>
  <c r="AB452" i="38"/>
  <c r="AC452" i="38"/>
  <c r="AD452" i="38"/>
  <c r="AE452" i="38"/>
  <c r="AF452" i="38"/>
  <c r="D453" i="38"/>
  <c r="E453" i="38"/>
  <c r="F453" i="38"/>
  <c r="G453" i="38"/>
  <c r="H453" i="38"/>
  <c r="I453" i="38"/>
  <c r="J453" i="38"/>
  <c r="K453" i="38"/>
  <c r="L453" i="38"/>
  <c r="M453" i="38"/>
  <c r="P453" i="38"/>
  <c r="Q453" i="38"/>
  <c r="R453" i="38"/>
  <c r="S453" i="38"/>
  <c r="T453" i="38"/>
  <c r="U453" i="38"/>
  <c r="V453" i="38"/>
  <c r="W453" i="38"/>
  <c r="X453" i="38"/>
  <c r="Y453" i="38"/>
  <c r="Z453" i="38"/>
  <c r="AA453" i="38"/>
  <c r="AB453" i="38"/>
  <c r="AC453" i="38"/>
  <c r="AD453" i="38"/>
  <c r="AE453" i="38"/>
  <c r="AF453" i="38"/>
  <c r="D454" i="38"/>
  <c r="E454" i="38"/>
  <c r="F454" i="38"/>
  <c r="G454" i="38"/>
  <c r="H454" i="38"/>
  <c r="I454" i="38"/>
  <c r="J454" i="38"/>
  <c r="K454" i="38"/>
  <c r="L454" i="38"/>
  <c r="M454" i="38"/>
  <c r="P454" i="38"/>
  <c r="Q454" i="38"/>
  <c r="R454" i="38"/>
  <c r="S454" i="38"/>
  <c r="T454" i="38"/>
  <c r="U454" i="38"/>
  <c r="V454" i="38"/>
  <c r="W454" i="38"/>
  <c r="X454" i="38"/>
  <c r="Y454" i="38"/>
  <c r="Z454" i="38"/>
  <c r="AA454" i="38"/>
  <c r="AB454" i="38"/>
  <c r="AC454" i="38"/>
  <c r="AD454" i="38"/>
  <c r="AE454" i="38"/>
  <c r="AF454" i="38"/>
  <c r="D455" i="38"/>
  <c r="E455" i="38"/>
  <c r="F455" i="38"/>
  <c r="G455" i="38"/>
  <c r="H455" i="38"/>
  <c r="I455" i="38"/>
  <c r="J455" i="38"/>
  <c r="K455" i="38"/>
  <c r="L455" i="38"/>
  <c r="M455" i="38"/>
  <c r="P455" i="38"/>
  <c r="Q455" i="38"/>
  <c r="R455" i="38"/>
  <c r="S455" i="38"/>
  <c r="T455" i="38"/>
  <c r="U455" i="38"/>
  <c r="V455" i="38"/>
  <c r="W455" i="38"/>
  <c r="X455" i="38"/>
  <c r="Y455" i="38"/>
  <c r="Z455" i="38"/>
  <c r="AA455" i="38"/>
  <c r="AB455" i="38"/>
  <c r="AC455" i="38"/>
  <c r="AD455" i="38"/>
  <c r="AE455" i="38"/>
  <c r="AF455" i="38"/>
  <c r="D456" i="38"/>
  <c r="E456" i="38"/>
  <c r="F456" i="38"/>
  <c r="G456" i="38"/>
  <c r="H456" i="38"/>
  <c r="I456" i="38"/>
  <c r="J456" i="38"/>
  <c r="K456" i="38"/>
  <c r="L456" i="38"/>
  <c r="M456" i="38"/>
  <c r="P456" i="38"/>
  <c r="Q456" i="38"/>
  <c r="R456" i="38"/>
  <c r="S456" i="38"/>
  <c r="T456" i="38"/>
  <c r="U456" i="38"/>
  <c r="V456" i="38"/>
  <c r="W456" i="38"/>
  <c r="X456" i="38"/>
  <c r="Y456" i="38"/>
  <c r="Z456" i="38"/>
  <c r="AA456" i="38"/>
  <c r="AB456" i="38"/>
  <c r="AC456" i="38"/>
  <c r="AD456" i="38"/>
  <c r="AE456" i="38"/>
  <c r="AF456" i="38"/>
  <c r="D457" i="38"/>
  <c r="E457" i="38"/>
  <c r="F457" i="38"/>
  <c r="G457" i="38"/>
  <c r="H457" i="38"/>
  <c r="I457" i="38"/>
  <c r="J457" i="38"/>
  <c r="K457" i="38"/>
  <c r="L457" i="38"/>
  <c r="M457" i="38"/>
  <c r="P457" i="38"/>
  <c r="Q457" i="38"/>
  <c r="R457" i="38"/>
  <c r="S457" i="38"/>
  <c r="T457" i="38"/>
  <c r="U457" i="38"/>
  <c r="V457" i="38"/>
  <c r="W457" i="38"/>
  <c r="X457" i="38"/>
  <c r="Y457" i="38"/>
  <c r="Z457" i="38"/>
  <c r="AA457" i="38"/>
  <c r="AB457" i="38"/>
  <c r="AC457" i="38"/>
  <c r="AD457" i="38"/>
  <c r="AE457" i="38"/>
  <c r="AF457" i="38"/>
  <c r="D458" i="38"/>
  <c r="E458" i="38"/>
  <c r="F458" i="38"/>
  <c r="G458" i="38"/>
  <c r="H458" i="38"/>
  <c r="I458" i="38"/>
  <c r="J458" i="38"/>
  <c r="K458" i="38"/>
  <c r="L458" i="38"/>
  <c r="M458" i="38"/>
  <c r="P458" i="38"/>
  <c r="Q458" i="38"/>
  <c r="R458" i="38"/>
  <c r="S458" i="38"/>
  <c r="T458" i="38"/>
  <c r="U458" i="38"/>
  <c r="V458" i="38"/>
  <c r="W458" i="38"/>
  <c r="X458" i="38"/>
  <c r="Y458" i="38"/>
  <c r="Z458" i="38"/>
  <c r="AA458" i="38"/>
  <c r="AB458" i="38"/>
  <c r="AC458" i="38"/>
  <c r="AD458" i="38"/>
  <c r="AE458" i="38"/>
  <c r="AF458" i="38"/>
  <c r="D459" i="38"/>
  <c r="E459" i="38"/>
  <c r="F459" i="38"/>
  <c r="G459" i="38"/>
  <c r="H459" i="38"/>
  <c r="I459" i="38"/>
  <c r="J459" i="38"/>
  <c r="K459" i="38"/>
  <c r="L459" i="38"/>
  <c r="M459" i="38"/>
  <c r="P459" i="38"/>
  <c r="Q459" i="38"/>
  <c r="R459" i="38"/>
  <c r="S459" i="38"/>
  <c r="T459" i="38"/>
  <c r="U459" i="38"/>
  <c r="V459" i="38"/>
  <c r="W459" i="38"/>
  <c r="X459" i="38"/>
  <c r="Y459" i="38"/>
  <c r="Z459" i="38"/>
  <c r="AA459" i="38"/>
  <c r="AB459" i="38"/>
  <c r="AC459" i="38"/>
  <c r="AD459" i="38"/>
  <c r="AE459" i="38"/>
  <c r="AF459" i="38"/>
  <c r="D460" i="38"/>
  <c r="E460" i="38"/>
  <c r="F460" i="38"/>
  <c r="G460" i="38"/>
  <c r="H460" i="38"/>
  <c r="I460" i="38"/>
  <c r="J460" i="38"/>
  <c r="K460" i="38"/>
  <c r="L460" i="38"/>
  <c r="M460" i="38"/>
  <c r="P460" i="38"/>
  <c r="Q460" i="38"/>
  <c r="R460" i="38"/>
  <c r="S460" i="38"/>
  <c r="T460" i="38"/>
  <c r="U460" i="38"/>
  <c r="V460" i="38"/>
  <c r="W460" i="38"/>
  <c r="X460" i="38"/>
  <c r="Y460" i="38"/>
  <c r="Z460" i="38"/>
  <c r="AA460" i="38"/>
  <c r="AB460" i="38"/>
  <c r="AC460" i="38"/>
  <c r="AD460" i="38"/>
  <c r="AE460" i="38"/>
  <c r="AF460" i="38"/>
  <c r="D461" i="38"/>
  <c r="E461" i="38"/>
  <c r="F461" i="38"/>
  <c r="G461" i="38"/>
  <c r="H461" i="38"/>
  <c r="I461" i="38"/>
  <c r="J461" i="38"/>
  <c r="K461" i="38"/>
  <c r="L461" i="38"/>
  <c r="M461" i="38"/>
  <c r="P461" i="38"/>
  <c r="Q461" i="38"/>
  <c r="R461" i="38"/>
  <c r="S461" i="38"/>
  <c r="T461" i="38"/>
  <c r="U461" i="38"/>
  <c r="V461" i="38"/>
  <c r="W461" i="38"/>
  <c r="X461" i="38"/>
  <c r="Y461" i="38"/>
  <c r="Z461" i="38"/>
  <c r="AA461" i="38"/>
  <c r="AB461" i="38"/>
  <c r="AC461" i="38"/>
  <c r="AD461" i="38"/>
  <c r="AE461" i="38"/>
  <c r="AF461" i="38"/>
  <c r="D462" i="38"/>
  <c r="E462" i="38"/>
  <c r="F462" i="38"/>
  <c r="G462" i="38"/>
  <c r="H462" i="38"/>
  <c r="I462" i="38"/>
  <c r="J462" i="38"/>
  <c r="K462" i="38"/>
  <c r="L462" i="38"/>
  <c r="M462" i="38"/>
  <c r="P462" i="38"/>
  <c r="Q462" i="38"/>
  <c r="R462" i="38"/>
  <c r="S462" i="38"/>
  <c r="T462" i="38"/>
  <c r="U462" i="38"/>
  <c r="V462" i="38"/>
  <c r="W462" i="38"/>
  <c r="X462" i="38"/>
  <c r="Y462" i="38"/>
  <c r="Z462" i="38"/>
  <c r="AA462" i="38"/>
  <c r="AB462" i="38"/>
  <c r="AC462" i="38"/>
  <c r="AD462" i="38"/>
  <c r="AE462" i="38"/>
  <c r="AF462" i="38"/>
  <c r="D463" i="38"/>
  <c r="E463" i="38"/>
  <c r="F463" i="38"/>
  <c r="G463" i="38"/>
  <c r="H463" i="38"/>
  <c r="I463" i="38"/>
  <c r="J463" i="38"/>
  <c r="K463" i="38"/>
  <c r="L463" i="38"/>
  <c r="M463" i="38"/>
  <c r="P463" i="38"/>
  <c r="Q463" i="38"/>
  <c r="R463" i="38"/>
  <c r="S463" i="38"/>
  <c r="T463" i="38"/>
  <c r="U463" i="38"/>
  <c r="V463" i="38"/>
  <c r="W463" i="38"/>
  <c r="X463" i="38"/>
  <c r="Y463" i="38"/>
  <c r="Z463" i="38"/>
  <c r="AA463" i="38"/>
  <c r="AB463" i="38"/>
  <c r="AC463" i="38"/>
  <c r="AD463" i="38"/>
  <c r="AE463" i="38"/>
  <c r="AF463" i="38"/>
  <c r="D464" i="38"/>
  <c r="E464" i="38"/>
  <c r="F464" i="38"/>
  <c r="G464" i="38"/>
  <c r="H464" i="38"/>
  <c r="I464" i="38"/>
  <c r="J464" i="38"/>
  <c r="K464" i="38"/>
  <c r="L464" i="38"/>
  <c r="M464" i="38"/>
  <c r="P464" i="38"/>
  <c r="Q464" i="38"/>
  <c r="R464" i="38"/>
  <c r="S464" i="38"/>
  <c r="T464" i="38"/>
  <c r="U464" i="38"/>
  <c r="V464" i="38"/>
  <c r="W464" i="38"/>
  <c r="X464" i="38"/>
  <c r="Y464" i="38"/>
  <c r="Z464" i="38"/>
  <c r="AA464" i="38"/>
  <c r="AB464" i="38"/>
  <c r="AC464" i="38"/>
  <c r="AD464" i="38"/>
  <c r="AE464" i="38"/>
  <c r="AF464" i="38"/>
  <c r="D465" i="38"/>
  <c r="E465" i="38"/>
  <c r="F465" i="38"/>
  <c r="G465" i="38"/>
  <c r="H465" i="38"/>
  <c r="I465" i="38"/>
  <c r="J465" i="38"/>
  <c r="K465" i="38"/>
  <c r="L465" i="38"/>
  <c r="M465" i="38"/>
  <c r="P465" i="38"/>
  <c r="Q465" i="38"/>
  <c r="R465" i="38"/>
  <c r="S465" i="38"/>
  <c r="T465" i="38"/>
  <c r="U465" i="38"/>
  <c r="V465" i="38"/>
  <c r="W465" i="38"/>
  <c r="X465" i="38"/>
  <c r="Y465" i="38"/>
  <c r="Z465" i="38"/>
  <c r="AA465" i="38"/>
  <c r="AB465" i="38"/>
  <c r="AC465" i="38"/>
  <c r="AD465" i="38"/>
  <c r="AE465" i="38"/>
  <c r="AF465" i="38"/>
  <c r="D466" i="38"/>
  <c r="E466" i="38"/>
  <c r="F466" i="38"/>
  <c r="G466" i="38"/>
  <c r="H466" i="38"/>
  <c r="I466" i="38"/>
  <c r="J466" i="38"/>
  <c r="K466" i="38"/>
  <c r="L466" i="38"/>
  <c r="M466" i="38"/>
  <c r="P466" i="38"/>
  <c r="Q466" i="38"/>
  <c r="R466" i="38"/>
  <c r="S466" i="38"/>
  <c r="T466" i="38"/>
  <c r="U466" i="38"/>
  <c r="V466" i="38"/>
  <c r="W466" i="38"/>
  <c r="X466" i="38"/>
  <c r="Y466" i="38"/>
  <c r="Z466" i="38"/>
  <c r="AA466" i="38"/>
  <c r="AB466" i="38"/>
  <c r="AC466" i="38"/>
  <c r="AD466" i="38"/>
  <c r="AE466" i="38"/>
  <c r="AF466" i="38"/>
  <c r="D467" i="38"/>
  <c r="E467" i="38"/>
  <c r="F467" i="38"/>
  <c r="G467" i="38"/>
  <c r="H467" i="38"/>
  <c r="I467" i="38"/>
  <c r="J467" i="38"/>
  <c r="K467" i="38"/>
  <c r="L467" i="38"/>
  <c r="M467" i="38"/>
  <c r="P467" i="38"/>
  <c r="Q467" i="38"/>
  <c r="R467" i="38"/>
  <c r="S467" i="38"/>
  <c r="T467" i="38"/>
  <c r="U467" i="38"/>
  <c r="V467" i="38"/>
  <c r="W467" i="38"/>
  <c r="X467" i="38"/>
  <c r="Y467" i="38"/>
  <c r="Z467" i="38"/>
  <c r="AA467" i="38"/>
  <c r="AB467" i="38"/>
  <c r="AC467" i="38"/>
  <c r="AD467" i="38"/>
  <c r="AE467" i="38"/>
  <c r="AF467" i="38"/>
  <c r="D468" i="38"/>
  <c r="E468" i="38"/>
  <c r="F468" i="38"/>
  <c r="G468" i="38"/>
  <c r="H468" i="38"/>
  <c r="I468" i="38"/>
  <c r="J468" i="38"/>
  <c r="K468" i="38"/>
  <c r="L468" i="38"/>
  <c r="M468" i="38"/>
  <c r="P468" i="38"/>
  <c r="Q468" i="38"/>
  <c r="R468" i="38"/>
  <c r="S468" i="38"/>
  <c r="T468" i="38"/>
  <c r="U468" i="38"/>
  <c r="V468" i="38"/>
  <c r="W468" i="38"/>
  <c r="X468" i="38"/>
  <c r="Y468" i="38"/>
  <c r="Z468" i="38"/>
  <c r="AA468" i="38"/>
  <c r="AB468" i="38"/>
  <c r="AC468" i="38"/>
  <c r="AD468" i="38"/>
  <c r="AE468" i="38"/>
  <c r="AF468" i="38"/>
  <c r="D469" i="38"/>
  <c r="E469" i="38"/>
  <c r="F469" i="38"/>
  <c r="G469" i="38"/>
  <c r="H469" i="38"/>
  <c r="I469" i="38"/>
  <c r="J469" i="38"/>
  <c r="K469" i="38"/>
  <c r="L469" i="38"/>
  <c r="M469" i="38"/>
  <c r="P469" i="38"/>
  <c r="Q469" i="38"/>
  <c r="R469" i="38"/>
  <c r="S469" i="38"/>
  <c r="T469" i="38"/>
  <c r="U469" i="38"/>
  <c r="V469" i="38"/>
  <c r="W469" i="38"/>
  <c r="X469" i="38"/>
  <c r="Y469" i="38"/>
  <c r="Z469" i="38"/>
  <c r="AA469" i="38"/>
  <c r="AB469" i="38"/>
  <c r="AC469" i="38"/>
  <c r="AD469" i="38"/>
  <c r="AE469" i="38"/>
  <c r="AF469" i="38"/>
  <c r="D470" i="38"/>
  <c r="E470" i="38"/>
  <c r="F470" i="38"/>
  <c r="G470" i="38"/>
  <c r="H470" i="38"/>
  <c r="I470" i="38"/>
  <c r="J470" i="38"/>
  <c r="K470" i="38"/>
  <c r="L470" i="38"/>
  <c r="M470" i="38"/>
  <c r="P470" i="38"/>
  <c r="Q470" i="38"/>
  <c r="R470" i="38"/>
  <c r="S470" i="38"/>
  <c r="T470" i="38"/>
  <c r="U470" i="38"/>
  <c r="V470" i="38"/>
  <c r="W470" i="38"/>
  <c r="X470" i="38"/>
  <c r="Y470" i="38"/>
  <c r="Z470" i="38"/>
  <c r="AA470" i="38"/>
  <c r="AB470" i="38"/>
  <c r="AC470" i="38"/>
  <c r="AD470" i="38"/>
  <c r="AE470" i="38"/>
  <c r="AF470" i="38"/>
  <c r="D471" i="38"/>
  <c r="E471" i="38"/>
  <c r="F471" i="38"/>
  <c r="G471" i="38"/>
  <c r="H471" i="38"/>
  <c r="I471" i="38"/>
  <c r="J471" i="38"/>
  <c r="K471" i="38"/>
  <c r="L471" i="38"/>
  <c r="M471" i="38"/>
  <c r="P471" i="38"/>
  <c r="Q471" i="38"/>
  <c r="R471" i="38"/>
  <c r="S471" i="38"/>
  <c r="T471" i="38"/>
  <c r="U471" i="38"/>
  <c r="V471" i="38"/>
  <c r="W471" i="38"/>
  <c r="X471" i="38"/>
  <c r="Y471" i="38"/>
  <c r="Z471" i="38"/>
  <c r="AA471" i="38"/>
  <c r="AB471" i="38"/>
  <c r="AC471" i="38"/>
  <c r="AD471" i="38"/>
  <c r="AE471" i="38"/>
  <c r="AF471" i="38"/>
  <c r="D472" i="38"/>
  <c r="E472" i="38"/>
  <c r="F472" i="38"/>
  <c r="G472" i="38"/>
  <c r="H472" i="38"/>
  <c r="I472" i="38"/>
  <c r="J472" i="38"/>
  <c r="K472" i="38"/>
  <c r="L472" i="38"/>
  <c r="M472" i="38"/>
  <c r="P472" i="38"/>
  <c r="Q472" i="38"/>
  <c r="R472" i="38"/>
  <c r="S472" i="38"/>
  <c r="T472" i="38"/>
  <c r="U472" i="38"/>
  <c r="V472" i="38"/>
  <c r="W472" i="38"/>
  <c r="X472" i="38"/>
  <c r="Y472" i="38"/>
  <c r="Z472" i="38"/>
  <c r="AA472" i="38"/>
  <c r="AB472" i="38"/>
  <c r="AC472" i="38"/>
  <c r="AD472" i="38"/>
  <c r="AE472" i="38"/>
  <c r="AF472" i="38"/>
  <c r="M73" i="38"/>
  <c r="R73" i="38"/>
  <c r="S73" i="38"/>
  <c r="AD73" i="38"/>
  <c r="AE73" i="38"/>
  <c r="P73" i="38" l="1"/>
  <c r="Y75" i="25" l="1"/>
  <c r="BF75" i="19" s="1"/>
  <c r="Z75" i="25"/>
  <c r="BG75" i="19" s="1"/>
  <c r="Y76" i="25"/>
  <c r="BF76" i="19" s="1"/>
  <c r="Z76" i="25"/>
  <c r="BG76" i="19" s="1"/>
  <c r="Y77" i="25"/>
  <c r="BF77" i="19" s="1"/>
  <c r="Z77" i="25"/>
  <c r="Y78" i="25"/>
  <c r="BF78" i="19" s="1"/>
  <c r="Z78" i="25"/>
  <c r="Y80" i="25"/>
  <c r="Z80" i="25"/>
  <c r="Y81" i="25"/>
  <c r="Z81" i="25"/>
  <c r="Y82" i="25"/>
  <c r="Z82" i="25"/>
  <c r="Y84" i="25"/>
  <c r="Z84" i="25"/>
  <c r="Y85" i="25"/>
  <c r="Z85" i="25"/>
  <c r="Y86" i="25"/>
  <c r="Z86" i="25"/>
  <c r="Y87" i="25"/>
  <c r="Z87" i="25"/>
  <c r="Y88" i="25"/>
  <c r="Z88" i="25"/>
  <c r="Y89" i="25"/>
  <c r="Z89" i="25"/>
  <c r="Y90" i="25"/>
  <c r="Z90" i="25"/>
  <c r="Y91" i="25"/>
  <c r="Z91" i="25"/>
  <c r="Y92" i="25"/>
  <c r="Z92" i="25"/>
  <c r="Y93" i="25"/>
  <c r="Z93" i="25"/>
  <c r="Y94" i="25"/>
  <c r="Z94" i="25"/>
  <c r="Y95" i="25"/>
  <c r="Z95" i="25"/>
  <c r="Y96" i="25"/>
  <c r="Z96" i="25"/>
  <c r="Y97" i="25"/>
  <c r="Z97" i="25"/>
  <c r="Y98" i="25"/>
  <c r="Z98" i="25"/>
  <c r="Y99" i="25"/>
  <c r="Z99" i="25"/>
  <c r="Y100" i="25"/>
  <c r="Z100" i="25"/>
  <c r="Y101" i="25"/>
  <c r="Z101" i="25"/>
  <c r="Y102" i="25"/>
  <c r="Z102" i="25"/>
  <c r="Y103" i="25"/>
  <c r="Z103" i="25"/>
  <c r="Y104" i="25"/>
  <c r="Z104" i="25"/>
  <c r="Y105" i="25"/>
  <c r="Z105" i="25"/>
  <c r="Y106" i="25"/>
  <c r="Z106" i="25"/>
  <c r="Y107" i="25"/>
  <c r="Z107" i="25"/>
  <c r="Y108" i="25"/>
  <c r="Z108" i="25"/>
  <c r="Y109" i="25"/>
  <c r="Z109" i="25"/>
  <c r="Y110" i="25"/>
  <c r="Z110" i="25"/>
  <c r="Y111" i="25"/>
  <c r="Z111" i="25"/>
  <c r="Y112" i="25"/>
  <c r="Z112" i="25"/>
  <c r="Y113" i="25"/>
  <c r="Z113" i="25"/>
  <c r="Y114" i="25"/>
  <c r="Z114" i="25"/>
  <c r="Y115" i="25"/>
  <c r="Z115" i="25"/>
  <c r="Y116" i="25"/>
  <c r="Z116" i="25"/>
  <c r="Y117" i="25"/>
  <c r="Z117" i="25"/>
  <c r="Y118" i="25"/>
  <c r="Z118" i="25"/>
  <c r="Y119" i="25"/>
  <c r="Z119" i="25"/>
  <c r="Y120" i="25"/>
  <c r="Z120" i="25"/>
  <c r="Y121" i="25"/>
  <c r="Z121" i="25"/>
  <c r="Y122" i="25"/>
  <c r="Z122" i="25"/>
  <c r="Y123" i="25"/>
  <c r="Z123" i="25"/>
  <c r="Y124" i="25"/>
  <c r="Z124" i="25"/>
  <c r="Y125" i="25"/>
  <c r="Z125" i="25"/>
  <c r="Y126" i="25"/>
  <c r="Z126" i="25"/>
  <c r="Y127" i="25"/>
  <c r="Z127" i="25"/>
  <c r="Y128" i="25"/>
  <c r="Z128" i="25"/>
  <c r="Y129" i="25"/>
  <c r="Z129" i="25"/>
  <c r="Y130" i="25"/>
  <c r="Z130" i="25"/>
  <c r="Y131" i="25"/>
  <c r="Z131" i="25"/>
  <c r="Y132" i="25"/>
  <c r="Z132" i="25"/>
  <c r="Y133" i="25"/>
  <c r="Z133" i="25"/>
  <c r="Y134" i="25"/>
  <c r="Z134" i="25"/>
  <c r="Y135" i="25"/>
  <c r="Z135" i="25"/>
  <c r="Y136" i="25"/>
  <c r="Z136" i="25"/>
  <c r="Y137" i="25"/>
  <c r="Z137" i="25"/>
  <c r="Y138" i="25"/>
  <c r="Z138" i="25"/>
  <c r="Y139" i="25"/>
  <c r="Z139" i="25"/>
  <c r="Y140" i="25"/>
  <c r="Z140" i="25"/>
  <c r="Y141" i="25"/>
  <c r="Z141" i="25"/>
  <c r="Y142" i="25"/>
  <c r="Z142" i="25"/>
  <c r="Y143" i="25"/>
  <c r="Z143" i="25"/>
  <c r="Y144" i="25"/>
  <c r="Z144" i="25"/>
  <c r="Y145" i="25"/>
  <c r="Z145" i="25"/>
  <c r="Y146" i="25"/>
  <c r="Z146" i="25"/>
  <c r="Y147" i="25"/>
  <c r="Z147" i="25"/>
  <c r="Y148" i="25"/>
  <c r="Z148" i="25"/>
  <c r="Y149" i="25"/>
  <c r="Z149" i="25"/>
  <c r="Y150" i="25"/>
  <c r="Z150" i="25"/>
  <c r="Y151" i="25"/>
  <c r="Z151" i="25"/>
  <c r="Y152" i="25"/>
  <c r="Z152" i="25"/>
  <c r="Y153" i="25"/>
  <c r="Z153" i="25"/>
  <c r="Y154" i="25"/>
  <c r="Z154" i="25"/>
  <c r="Y155" i="25"/>
  <c r="Z155" i="25"/>
  <c r="Y156" i="25"/>
  <c r="Z156" i="25"/>
  <c r="Y157" i="25"/>
  <c r="Z157" i="25"/>
  <c r="Y158" i="25"/>
  <c r="Z158" i="25"/>
  <c r="Y159" i="25"/>
  <c r="Z159" i="25"/>
  <c r="Y160" i="25"/>
  <c r="Z160" i="25"/>
  <c r="Y161" i="25"/>
  <c r="Z161" i="25"/>
  <c r="Y162" i="25"/>
  <c r="Z162" i="25"/>
  <c r="Y163" i="25"/>
  <c r="Z163" i="25"/>
  <c r="Y164" i="25"/>
  <c r="Z164" i="25"/>
  <c r="Y165" i="25"/>
  <c r="Z165" i="25"/>
  <c r="Y166" i="25"/>
  <c r="Z166" i="25"/>
  <c r="Y167" i="25"/>
  <c r="Z167" i="25"/>
  <c r="Y168" i="25"/>
  <c r="Z168" i="25"/>
  <c r="Y169" i="25"/>
  <c r="Z169" i="25"/>
  <c r="Y170" i="25"/>
  <c r="Z170" i="25"/>
  <c r="Y171" i="25"/>
  <c r="Z171" i="25"/>
  <c r="Y172" i="25"/>
  <c r="Z172" i="25"/>
  <c r="Y173" i="25"/>
  <c r="Z173" i="25"/>
  <c r="Y174" i="25"/>
  <c r="Z174" i="25"/>
  <c r="Y175" i="25"/>
  <c r="Z175" i="25"/>
  <c r="Y176" i="25"/>
  <c r="Z176" i="25"/>
  <c r="Y177" i="25"/>
  <c r="Z177" i="25"/>
  <c r="Y178" i="25"/>
  <c r="Z178" i="25"/>
  <c r="Y179" i="25"/>
  <c r="Z179" i="25"/>
  <c r="Y180" i="25"/>
  <c r="Z180" i="25"/>
  <c r="Y181" i="25"/>
  <c r="Z181" i="25"/>
  <c r="Y182" i="25"/>
  <c r="Z182" i="25"/>
  <c r="Y183" i="25"/>
  <c r="Z183" i="25"/>
  <c r="Y184" i="25"/>
  <c r="Z184" i="25"/>
  <c r="Y185" i="25"/>
  <c r="Z185" i="25"/>
  <c r="Y186" i="25"/>
  <c r="Z186" i="25"/>
  <c r="Y187" i="25"/>
  <c r="Z187" i="25"/>
  <c r="Y188" i="25"/>
  <c r="Z188" i="25"/>
  <c r="Y189" i="25"/>
  <c r="Z189" i="25"/>
  <c r="Y190" i="25"/>
  <c r="Z190" i="25"/>
  <c r="Y191" i="25"/>
  <c r="Z191" i="25"/>
  <c r="Y192" i="25"/>
  <c r="Z192" i="25"/>
  <c r="Y193" i="25"/>
  <c r="Z193" i="25"/>
  <c r="Y194" i="25"/>
  <c r="Z194" i="25"/>
  <c r="Y195" i="25"/>
  <c r="Z195" i="25"/>
  <c r="Y196" i="25"/>
  <c r="Z196" i="25"/>
  <c r="Y197" i="25"/>
  <c r="Z197" i="25"/>
  <c r="Y198" i="25"/>
  <c r="Z198" i="25"/>
  <c r="Y199" i="25"/>
  <c r="Z199" i="25"/>
  <c r="Y200" i="25"/>
  <c r="Z200" i="25"/>
  <c r="Y201" i="25"/>
  <c r="Z201" i="25"/>
  <c r="Y202" i="25"/>
  <c r="Z202" i="25"/>
  <c r="Y203" i="25"/>
  <c r="Z203" i="25"/>
  <c r="Y204" i="25"/>
  <c r="Z204" i="25"/>
  <c r="Y205" i="25"/>
  <c r="Z205" i="25"/>
  <c r="Y206" i="25"/>
  <c r="Z206" i="25"/>
  <c r="Y207" i="25"/>
  <c r="Z207" i="25"/>
  <c r="Y208" i="25"/>
  <c r="Z208" i="25"/>
  <c r="Y209" i="25"/>
  <c r="Z209" i="25"/>
  <c r="Y210" i="25"/>
  <c r="Z210" i="25"/>
  <c r="Y211" i="25"/>
  <c r="Z211" i="25"/>
  <c r="Y212" i="25"/>
  <c r="Z212" i="25"/>
  <c r="Y213" i="25"/>
  <c r="Z213" i="25"/>
  <c r="Y214" i="25"/>
  <c r="Z214" i="25"/>
  <c r="Y215" i="25"/>
  <c r="Z215" i="25"/>
  <c r="Y216" i="25"/>
  <c r="Z216" i="25"/>
  <c r="Y217" i="25"/>
  <c r="Z217" i="25"/>
  <c r="Y218" i="25"/>
  <c r="Z218" i="25"/>
  <c r="Y219" i="25"/>
  <c r="Z219" i="25"/>
  <c r="Y220" i="25"/>
  <c r="Z220" i="25"/>
  <c r="Y221" i="25"/>
  <c r="Z221" i="25"/>
  <c r="Y222" i="25"/>
  <c r="Z222" i="25"/>
  <c r="Y223" i="25"/>
  <c r="Z223" i="25"/>
  <c r="Y224" i="25"/>
  <c r="Z224" i="25"/>
  <c r="Y225" i="25"/>
  <c r="Z225" i="25"/>
  <c r="Y226" i="25"/>
  <c r="Z226" i="25"/>
  <c r="Y227" i="25"/>
  <c r="Z227" i="25"/>
  <c r="Y228" i="25"/>
  <c r="Z228" i="25"/>
  <c r="Y229" i="25"/>
  <c r="Z229" i="25"/>
  <c r="Y230" i="25"/>
  <c r="Z230" i="25"/>
  <c r="Y231" i="25"/>
  <c r="Z231" i="25"/>
  <c r="Y232" i="25"/>
  <c r="Z232" i="25"/>
  <c r="Y233" i="25"/>
  <c r="Z233" i="25"/>
  <c r="Y234" i="25"/>
  <c r="Z234" i="25"/>
  <c r="Y235" i="25"/>
  <c r="Z235" i="25"/>
  <c r="Y236" i="25"/>
  <c r="Z236" i="25"/>
  <c r="Y237" i="25"/>
  <c r="Z237" i="25"/>
  <c r="Y238" i="25"/>
  <c r="Z238" i="25"/>
  <c r="Y239" i="25"/>
  <c r="Z239" i="25"/>
  <c r="Y240" i="25"/>
  <c r="Z240" i="25"/>
  <c r="Y241" i="25"/>
  <c r="Z241" i="25"/>
  <c r="Y242" i="25"/>
  <c r="Z242" i="25"/>
  <c r="Y243" i="25"/>
  <c r="Z243" i="25"/>
  <c r="Y244" i="25"/>
  <c r="Z244" i="25"/>
  <c r="Y245" i="25"/>
  <c r="Z245" i="25"/>
  <c r="Y246" i="25"/>
  <c r="Z246" i="25"/>
  <c r="Y247" i="25"/>
  <c r="Z247" i="25"/>
  <c r="Y248" i="25"/>
  <c r="Z248" i="25"/>
  <c r="Y249" i="25"/>
  <c r="Z249" i="25"/>
  <c r="Y250" i="25"/>
  <c r="Z250" i="25"/>
  <c r="Y251" i="25"/>
  <c r="Z251" i="25"/>
  <c r="Y252" i="25"/>
  <c r="Z252" i="25"/>
  <c r="Y253" i="25"/>
  <c r="Z253" i="25"/>
  <c r="Y254" i="25"/>
  <c r="Z254" i="25"/>
  <c r="Y255" i="25"/>
  <c r="Z255" i="25"/>
  <c r="Y256" i="25"/>
  <c r="Z256" i="25"/>
  <c r="Y257" i="25"/>
  <c r="Z257" i="25"/>
  <c r="Y258" i="25"/>
  <c r="Z258" i="25"/>
  <c r="Y259" i="25"/>
  <c r="Z259" i="25"/>
  <c r="Y260" i="25"/>
  <c r="Z260" i="25"/>
  <c r="Y261" i="25"/>
  <c r="Z261" i="25"/>
  <c r="Y262" i="25"/>
  <c r="Z262" i="25"/>
  <c r="Y263" i="25"/>
  <c r="Z263" i="25"/>
  <c r="Y264" i="25"/>
  <c r="Z264" i="25"/>
  <c r="Y265" i="25"/>
  <c r="Z265" i="25"/>
  <c r="Y266" i="25"/>
  <c r="Z266" i="25"/>
  <c r="Y267" i="25"/>
  <c r="Z267" i="25"/>
  <c r="Y268" i="25"/>
  <c r="Z268" i="25"/>
  <c r="Y269" i="25"/>
  <c r="Z269" i="25"/>
  <c r="Y270" i="25"/>
  <c r="Z270" i="25"/>
  <c r="Y271" i="25"/>
  <c r="Z271" i="25"/>
  <c r="Y272" i="25"/>
  <c r="Z272" i="25"/>
  <c r="Y273" i="25"/>
  <c r="Z273" i="25"/>
  <c r="Y274" i="25"/>
  <c r="Z274" i="25"/>
  <c r="Y275" i="25"/>
  <c r="Z275" i="25"/>
  <c r="Y276" i="25"/>
  <c r="Z276" i="25"/>
  <c r="Y277" i="25"/>
  <c r="Z277" i="25"/>
  <c r="Y278" i="25"/>
  <c r="Z278" i="25"/>
  <c r="Y279" i="25"/>
  <c r="Z279" i="25"/>
  <c r="Y280" i="25"/>
  <c r="Z280" i="25"/>
  <c r="Y281" i="25"/>
  <c r="Z281" i="25"/>
  <c r="Y282" i="25"/>
  <c r="Z282" i="25"/>
  <c r="Y283" i="25"/>
  <c r="Z283" i="25"/>
  <c r="Y284" i="25"/>
  <c r="Z284" i="25"/>
  <c r="Y285" i="25"/>
  <c r="Z285" i="25"/>
  <c r="Y286" i="25"/>
  <c r="Z286" i="25"/>
  <c r="Y287" i="25"/>
  <c r="Z287" i="25"/>
  <c r="Y288" i="25"/>
  <c r="Z288" i="25"/>
  <c r="Y289" i="25"/>
  <c r="Z289" i="25"/>
  <c r="Y290" i="25"/>
  <c r="Z290" i="25"/>
  <c r="Y291" i="25"/>
  <c r="Z291" i="25"/>
  <c r="Y292" i="25"/>
  <c r="Z292" i="25"/>
  <c r="Y293" i="25"/>
  <c r="Z293" i="25"/>
  <c r="Y294" i="25"/>
  <c r="Z294" i="25"/>
  <c r="Y295" i="25"/>
  <c r="Z295" i="25"/>
  <c r="Y296" i="25"/>
  <c r="Z296" i="25"/>
  <c r="Y297" i="25"/>
  <c r="Z297" i="25"/>
  <c r="Y298" i="25"/>
  <c r="Z298" i="25"/>
  <c r="Y299" i="25"/>
  <c r="Z299" i="25"/>
  <c r="Y300" i="25"/>
  <c r="Z300" i="25"/>
  <c r="Y301" i="25"/>
  <c r="Z301" i="25"/>
  <c r="Y302" i="25"/>
  <c r="Z302" i="25"/>
  <c r="Y303" i="25"/>
  <c r="Z303" i="25"/>
  <c r="Y304" i="25"/>
  <c r="Z304" i="25"/>
  <c r="Y305" i="25"/>
  <c r="Z305" i="25"/>
  <c r="Y306" i="25"/>
  <c r="Z306" i="25"/>
  <c r="Y307" i="25"/>
  <c r="Z307" i="25"/>
  <c r="Y308" i="25"/>
  <c r="Z308" i="25"/>
  <c r="Y309" i="25"/>
  <c r="Z309" i="25"/>
  <c r="Y310" i="25"/>
  <c r="Z310" i="25"/>
  <c r="Y311" i="25"/>
  <c r="Z311" i="25"/>
  <c r="Y312" i="25"/>
  <c r="Z312" i="25"/>
  <c r="Y313" i="25"/>
  <c r="Z313" i="25"/>
  <c r="Y314" i="25"/>
  <c r="Z314" i="25"/>
  <c r="Y315" i="25"/>
  <c r="Z315" i="25"/>
  <c r="Y316" i="25"/>
  <c r="Z316" i="25"/>
  <c r="Y317" i="25"/>
  <c r="Z317" i="25"/>
  <c r="Y318" i="25"/>
  <c r="Z318" i="25"/>
  <c r="Y319" i="25"/>
  <c r="Z319" i="25"/>
  <c r="Y320" i="25"/>
  <c r="Z320" i="25"/>
  <c r="Y321" i="25"/>
  <c r="Z321" i="25"/>
  <c r="Y322" i="25"/>
  <c r="Z322" i="25"/>
  <c r="Y323" i="25"/>
  <c r="Z323" i="25"/>
  <c r="Y324" i="25"/>
  <c r="Z324" i="25"/>
  <c r="Y325" i="25"/>
  <c r="Z325" i="25"/>
  <c r="Y326" i="25"/>
  <c r="Z326" i="25"/>
  <c r="Y327" i="25"/>
  <c r="Z327" i="25"/>
  <c r="Y328" i="25"/>
  <c r="Z328" i="25"/>
  <c r="Y329" i="25"/>
  <c r="Z329" i="25"/>
  <c r="Y330" i="25"/>
  <c r="Z330" i="25"/>
  <c r="Y331" i="25"/>
  <c r="Z331" i="25"/>
  <c r="Y332" i="25"/>
  <c r="Z332" i="25"/>
  <c r="Y333" i="25"/>
  <c r="Z333" i="25"/>
  <c r="Y334" i="25"/>
  <c r="Z334" i="25"/>
  <c r="Y335" i="25"/>
  <c r="Z335" i="25"/>
  <c r="Y336" i="25"/>
  <c r="Z336" i="25"/>
  <c r="Y337" i="25"/>
  <c r="Z337" i="25"/>
  <c r="Y338" i="25"/>
  <c r="Z338" i="25"/>
  <c r="Y339" i="25"/>
  <c r="Z339" i="25"/>
  <c r="Y340" i="25"/>
  <c r="Z340" i="25"/>
  <c r="Y341" i="25"/>
  <c r="Z341" i="25"/>
  <c r="Y342" i="25"/>
  <c r="Z342" i="25"/>
  <c r="Y343" i="25"/>
  <c r="Z343" i="25"/>
  <c r="Y344" i="25"/>
  <c r="Z344" i="25"/>
  <c r="Y345" i="25"/>
  <c r="Z345" i="25"/>
  <c r="Y346" i="25"/>
  <c r="Z346" i="25"/>
  <c r="Y347" i="25"/>
  <c r="Z347" i="25"/>
  <c r="Y348" i="25"/>
  <c r="Z348" i="25"/>
  <c r="Y349" i="25"/>
  <c r="Z349" i="25"/>
  <c r="Y350" i="25"/>
  <c r="Z350" i="25"/>
  <c r="Y351" i="25"/>
  <c r="Z351" i="25"/>
  <c r="Y352" i="25"/>
  <c r="Z352" i="25"/>
  <c r="Y353" i="25"/>
  <c r="Z353" i="25"/>
  <c r="Y354" i="25"/>
  <c r="Z354" i="25"/>
  <c r="Y355" i="25"/>
  <c r="Z355" i="25"/>
  <c r="Y356" i="25"/>
  <c r="Z356" i="25"/>
  <c r="Y357" i="25"/>
  <c r="Z357" i="25"/>
  <c r="Y358" i="25"/>
  <c r="Z358" i="25"/>
  <c r="Y359" i="25"/>
  <c r="Z359" i="25"/>
  <c r="Y360" i="25"/>
  <c r="Z360" i="25"/>
  <c r="Y361" i="25"/>
  <c r="Z361" i="25"/>
  <c r="Y362" i="25"/>
  <c r="Z362" i="25"/>
  <c r="Y363" i="25"/>
  <c r="Z363" i="25"/>
  <c r="Y364" i="25"/>
  <c r="Z364" i="25"/>
  <c r="Y365" i="25"/>
  <c r="Z365" i="25"/>
  <c r="Y366" i="25"/>
  <c r="Z366" i="25"/>
  <c r="Y367" i="25"/>
  <c r="Z367" i="25"/>
  <c r="Y368" i="25"/>
  <c r="Z368" i="25"/>
  <c r="Y369" i="25"/>
  <c r="Z369" i="25"/>
  <c r="Y370" i="25"/>
  <c r="Z370" i="25"/>
  <c r="Y371" i="25"/>
  <c r="Z371" i="25"/>
  <c r="Y372" i="25"/>
  <c r="Z372" i="25"/>
  <c r="Y373" i="25"/>
  <c r="Z373" i="25"/>
  <c r="Y374" i="25"/>
  <c r="Z374" i="25"/>
  <c r="Y375" i="25"/>
  <c r="Z375" i="25"/>
  <c r="Y376" i="25"/>
  <c r="Z376" i="25"/>
  <c r="Y377" i="25"/>
  <c r="Z377" i="25"/>
  <c r="Y378" i="25"/>
  <c r="Z378" i="25"/>
  <c r="Y379" i="25"/>
  <c r="Z379" i="25"/>
  <c r="Y380" i="25"/>
  <c r="Z380" i="25"/>
  <c r="Y381" i="25"/>
  <c r="Z381" i="25"/>
  <c r="Y382" i="25"/>
  <c r="Z382" i="25"/>
  <c r="Y383" i="25"/>
  <c r="Z383" i="25"/>
  <c r="Y384" i="25"/>
  <c r="Z384" i="25"/>
  <c r="Y385" i="25"/>
  <c r="Z385" i="25"/>
  <c r="Y386" i="25"/>
  <c r="Z386" i="25"/>
  <c r="Y387" i="25"/>
  <c r="Z387" i="25"/>
  <c r="Y388" i="25"/>
  <c r="Z388" i="25"/>
  <c r="Y389" i="25"/>
  <c r="Z389" i="25"/>
  <c r="Y390" i="25"/>
  <c r="Z390" i="25"/>
  <c r="Y391" i="25"/>
  <c r="Z391" i="25"/>
  <c r="Y392" i="25"/>
  <c r="Z392" i="25"/>
  <c r="Y393" i="25"/>
  <c r="Z393" i="25"/>
  <c r="Y394" i="25"/>
  <c r="Z394" i="25"/>
  <c r="Y395" i="25"/>
  <c r="Z395" i="25"/>
  <c r="Y396" i="25"/>
  <c r="Z396" i="25"/>
  <c r="Y397" i="25"/>
  <c r="Z397" i="25"/>
  <c r="Y398" i="25"/>
  <c r="Z398" i="25"/>
  <c r="Y399" i="25"/>
  <c r="Z399" i="25"/>
  <c r="Y400" i="25"/>
  <c r="Z400" i="25"/>
  <c r="Y401" i="25"/>
  <c r="Z401" i="25"/>
  <c r="Y402" i="25"/>
  <c r="Z402" i="25"/>
  <c r="Y403" i="25"/>
  <c r="Z403" i="25"/>
  <c r="Y404" i="25"/>
  <c r="Z404" i="25"/>
  <c r="Y405" i="25"/>
  <c r="Z405" i="25"/>
  <c r="Y406" i="25"/>
  <c r="Z406" i="25"/>
  <c r="Y407" i="25"/>
  <c r="Z407" i="25"/>
  <c r="Y408" i="25"/>
  <c r="Z408" i="25"/>
  <c r="Y409" i="25"/>
  <c r="Z409" i="25"/>
  <c r="Y410" i="25"/>
  <c r="Z410" i="25"/>
  <c r="Y411" i="25"/>
  <c r="Z411" i="25"/>
  <c r="Y412" i="25"/>
  <c r="Z412" i="25"/>
  <c r="Y413" i="25"/>
  <c r="Z413" i="25"/>
  <c r="Y414" i="25"/>
  <c r="Z414" i="25"/>
  <c r="Y415" i="25"/>
  <c r="Z415" i="25"/>
  <c r="Y416" i="25"/>
  <c r="Z416" i="25"/>
  <c r="Y417" i="25"/>
  <c r="Z417" i="25"/>
  <c r="Y418" i="25"/>
  <c r="Z418" i="25"/>
  <c r="Y419" i="25"/>
  <c r="Z419" i="25"/>
  <c r="Y420" i="25"/>
  <c r="Z420" i="25"/>
  <c r="Y421" i="25"/>
  <c r="Z421" i="25"/>
  <c r="Y422" i="25"/>
  <c r="Z422" i="25"/>
  <c r="Y423" i="25"/>
  <c r="Z423" i="25"/>
  <c r="Y424" i="25"/>
  <c r="Z424" i="25"/>
  <c r="Y425" i="25"/>
  <c r="Z425" i="25"/>
  <c r="Y426" i="25"/>
  <c r="Z426" i="25"/>
  <c r="Y427" i="25"/>
  <c r="Z427" i="25"/>
  <c r="Y428" i="25"/>
  <c r="Z428" i="25"/>
  <c r="Y429" i="25"/>
  <c r="Z429" i="25"/>
  <c r="Y430" i="25"/>
  <c r="Z430" i="25"/>
  <c r="Y431" i="25"/>
  <c r="Z431" i="25"/>
  <c r="Y432" i="25"/>
  <c r="Z432" i="25"/>
  <c r="Y433" i="25"/>
  <c r="Z433" i="25"/>
  <c r="Y434" i="25"/>
  <c r="Z434" i="25"/>
  <c r="Y435" i="25"/>
  <c r="Z435" i="25"/>
  <c r="Y436" i="25"/>
  <c r="Z436" i="25"/>
  <c r="Y437" i="25"/>
  <c r="Z437" i="25"/>
  <c r="Y438" i="25"/>
  <c r="Z438" i="25"/>
  <c r="Y439" i="25"/>
  <c r="Z439" i="25"/>
  <c r="Y440" i="25"/>
  <c r="Z440" i="25"/>
  <c r="Y441" i="25"/>
  <c r="Z441" i="25"/>
  <c r="Y442" i="25"/>
  <c r="Z442" i="25"/>
  <c r="Y443" i="25"/>
  <c r="Z443" i="25"/>
  <c r="Y444" i="25"/>
  <c r="Z444" i="25"/>
  <c r="Y445" i="25"/>
  <c r="Z445" i="25"/>
  <c r="Y446" i="25"/>
  <c r="Z446" i="25"/>
  <c r="Y447" i="25"/>
  <c r="Z447" i="25"/>
  <c r="Y448" i="25"/>
  <c r="Z448" i="25"/>
  <c r="Y449" i="25"/>
  <c r="Z449" i="25"/>
  <c r="Y450" i="25"/>
  <c r="Z450" i="25"/>
  <c r="Y451" i="25"/>
  <c r="Z451" i="25"/>
  <c r="Y452" i="25"/>
  <c r="Z452" i="25"/>
  <c r="Y453" i="25"/>
  <c r="Z453" i="25"/>
  <c r="Y454" i="25"/>
  <c r="Z454" i="25"/>
  <c r="Y455" i="25"/>
  <c r="Z455" i="25"/>
  <c r="Y456" i="25"/>
  <c r="Z456" i="25"/>
  <c r="Y457" i="25"/>
  <c r="Z457" i="25"/>
  <c r="Y458" i="25"/>
  <c r="Z458" i="25"/>
  <c r="Y459" i="25"/>
  <c r="Z459" i="25"/>
  <c r="Y460" i="25"/>
  <c r="Z460" i="25"/>
  <c r="Y461" i="25"/>
  <c r="Z461" i="25"/>
  <c r="Y462" i="25"/>
  <c r="Z462" i="25"/>
  <c r="Y463" i="25"/>
  <c r="Z463" i="25"/>
  <c r="Y464" i="25"/>
  <c r="Z464" i="25"/>
  <c r="Y465" i="25"/>
  <c r="Z465" i="25"/>
  <c r="Y466" i="25"/>
  <c r="Z466" i="25"/>
  <c r="Y467" i="25"/>
  <c r="Z467" i="25"/>
  <c r="Y468" i="25"/>
  <c r="Z468" i="25"/>
  <c r="Y469" i="25"/>
  <c r="Z469" i="25"/>
  <c r="Y470" i="25"/>
  <c r="Z470" i="25"/>
  <c r="Y471" i="25"/>
  <c r="Z471" i="25"/>
  <c r="Y472" i="25"/>
  <c r="Z472" i="25"/>
  <c r="V75" i="25"/>
  <c r="W75" i="25"/>
  <c r="X75" i="25"/>
  <c r="V76" i="25"/>
  <c r="W76" i="25"/>
  <c r="X76" i="25"/>
  <c r="V77" i="25"/>
  <c r="W77" i="25"/>
  <c r="X77" i="25"/>
  <c r="AH77" i="25" s="1"/>
  <c r="V78" i="25"/>
  <c r="W78" i="25"/>
  <c r="X78" i="25"/>
  <c r="AH78" i="25" s="1"/>
  <c r="V80" i="25"/>
  <c r="W80" i="25"/>
  <c r="X80" i="25"/>
  <c r="AH80" i="25" s="1"/>
  <c r="V81" i="25"/>
  <c r="W81" i="25"/>
  <c r="X81" i="25"/>
  <c r="AH81" i="25" s="1"/>
  <c r="V82" i="25"/>
  <c r="W82" i="25"/>
  <c r="X82" i="25"/>
  <c r="AH82" i="25" s="1"/>
  <c r="V84" i="25"/>
  <c r="W84" i="25"/>
  <c r="X84" i="25"/>
  <c r="AH84" i="25" s="1"/>
  <c r="V85" i="25"/>
  <c r="W85" i="25"/>
  <c r="X85" i="25"/>
  <c r="AH85" i="25" s="1"/>
  <c r="V86" i="25"/>
  <c r="W86" i="25"/>
  <c r="X86" i="25"/>
  <c r="AH86" i="25" s="1"/>
  <c r="V87" i="25"/>
  <c r="W87" i="25"/>
  <c r="X87" i="25"/>
  <c r="AH87" i="25" s="1"/>
  <c r="V88" i="25"/>
  <c r="W88" i="25"/>
  <c r="X88" i="25"/>
  <c r="AH88" i="25" s="1"/>
  <c r="V89" i="25"/>
  <c r="W89" i="25"/>
  <c r="X89" i="25"/>
  <c r="AH89" i="25" s="1"/>
  <c r="V90" i="25"/>
  <c r="W90" i="25"/>
  <c r="X90" i="25"/>
  <c r="AH90" i="25" s="1"/>
  <c r="V91" i="25"/>
  <c r="W91" i="25"/>
  <c r="X91" i="25"/>
  <c r="AH91" i="25" s="1"/>
  <c r="V92" i="25"/>
  <c r="W92" i="25"/>
  <c r="X92" i="25"/>
  <c r="AH92" i="25" s="1"/>
  <c r="V93" i="25"/>
  <c r="W93" i="25"/>
  <c r="X93" i="25"/>
  <c r="AH93" i="25" s="1"/>
  <c r="V94" i="25"/>
  <c r="W94" i="25"/>
  <c r="X94" i="25"/>
  <c r="AH94" i="25" s="1"/>
  <c r="V95" i="25"/>
  <c r="W95" i="25"/>
  <c r="X95" i="25"/>
  <c r="AH95" i="25" s="1"/>
  <c r="V96" i="25"/>
  <c r="W96" i="25"/>
  <c r="X96" i="25"/>
  <c r="AH96" i="25" s="1"/>
  <c r="V97" i="25"/>
  <c r="W97" i="25"/>
  <c r="X97" i="25"/>
  <c r="AH97" i="25" s="1"/>
  <c r="V98" i="25"/>
  <c r="W98" i="25"/>
  <c r="X98" i="25"/>
  <c r="AH98" i="25" s="1"/>
  <c r="V99" i="25"/>
  <c r="W99" i="25"/>
  <c r="X99" i="25"/>
  <c r="AH99" i="25" s="1"/>
  <c r="V100" i="25"/>
  <c r="W100" i="25"/>
  <c r="X100" i="25"/>
  <c r="AH100" i="25" s="1"/>
  <c r="V101" i="25"/>
  <c r="W101" i="25"/>
  <c r="X101" i="25"/>
  <c r="AH101" i="25" s="1"/>
  <c r="V102" i="25"/>
  <c r="W102" i="25"/>
  <c r="X102" i="25"/>
  <c r="AH102" i="25" s="1"/>
  <c r="V103" i="25"/>
  <c r="W103" i="25"/>
  <c r="X103" i="25"/>
  <c r="AH103" i="25" s="1"/>
  <c r="V104" i="25"/>
  <c r="W104" i="25"/>
  <c r="X104" i="25"/>
  <c r="AH104" i="25" s="1"/>
  <c r="V105" i="25"/>
  <c r="W105" i="25"/>
  <c r="X105" i="25"/>
  <c r="AH105" i="25" s="1"/>
  <c r="V106" i="25"/>
  <c r="W106" i="25"/>
  <c r="X106" i="25"/>
  <c r="AH106" i="25" s="1"/>
  <c r="V107" i="25"/>
  <c r="W107" i="25"/>
  <c r="X107" i="25"/>
  <c r="AH107" i="25" s="1"/>
  <c r="V108" i="25"/>
  <c r="W108" i="25"/>
  <c r="X108" i="25"/>
  <c r="AH108" i="25" s="1"/>
  <c r="V109" i="25"/>
  <c r="W109" i="25"/>
  <c r="X109" i="25"/>
  <c r="AH109" i="25" s="1"/>
  <c r="V110" i="25"/>
  <c r="W110" i="25"/>
  <c r="X110" i="25"/>
  <c r="AH110" i="25" s="1"/>
  <c r="V111" i="25"/>
  <c r="W111" i="25"/>
  <c r="X111" i="25"/>
  <c r="AH111" i="25" s="1"/>
  <c r="V112" i="25"/>
  <c r="W112" i="25"/>
  <c r="X112" i="25"/>
  <c r="AH112" i="25" s="1"/>
  <c r="V113" i="25"/>
  <c r="W113" i="25"/>
  <c r="X113" i="25"/>
  <c r="AH113" i="25" s="1"/>
  <c r="V114" i="25"/>
  <c r="W114" i="25"/>
  <c r="X114" i="25"/>
  <c r="AH114" i="25" s="1"/>
  <c r="V115" i="25"/>
  <c r="W115" i="25"/>
  <c r="X115" i="25"/>
  <c r="AH115" i="25" s="1"/>
  <c r="V116" i="25"/>
  <c r="W116" i="25"/>
  <c r="X116" i="25"/>
  <c r="AH116" i="25" s="1"/>
  <c r="V117" i="25"/>
  <c r="W117" i="25"/>
  <c r="X117" i="25"/>
  <c r="AH117" i="25" s="1"/>
  <c r="V118" i="25"/>
  <c r="W118" i="25"/>
  <c r="X118" i="25"/>
  <c r="AH118" i="25" s="1"/>
  <c r="V119" i="25"/>
  <c r="W119" i="25"/>
  <c r="X119" i="25"/>
  <c r="AH119" i="25" s="1"/>
  <c r="V120" i="25"/>
  <c r="W120" i="25"/>
  <c r="X120" i="25"/>
  <c r="AH120" i="25" s="1"/>
  <c r="V121" i="25"/>
  <c r="W121" i="25"/>
  <c r="X121" i="25"/>
  <c r="AH121" i="25" s="1"/>
  <c r="V122" i="25"/>
  <c r="W122" i="25"/>
  <c r="X122" i="25"/>
  <c r="AH122" i="25" s="1"/>
  <c r="V123" i="25"/>
  <c r="W123" i="25"/>
  <c r="X123" i="25"/>
  <c r="AH123" i="25" s="1"/>
  <c r="V124" i="25"/>
  <c r="W124" i="25"/>
  <c r="X124" i="25"/>
  <c r="AH124" i="25" s="1"/>
  <c r="V125" i="25"/>
  <c r="W125" i="25"/>
  <c r="X125" i="25"/>
  <c r="AH125" i="25" s="1"/>
  <c r="V126" i="25"/>
  <c r="W126" i="25"/>
  <c r="X126" i="25"/>
  <c r="AH126" i="25" s="1"/>
  <c r="V127" i="25"/>
  <c r="W127" i="25"/>
  <c r="X127" i="25"/>
  <c r="AH127" i="25" s="1"/>
  <c r="V128" i="25"/>
  <c r="W128" i="25"/>
  <c r="X128" i="25"/>
  <c r="AH128" i="25" s="1"/>
  <c r="V129" i="25"/>
  <c r="W129" i="25"/>
  <c r="X129" i="25"/>
  <c r="AH129" i="25" s="1"/>
  <c r="V130" i="25"/>
  <c r="W130" i="25"/>
  <c r="X130" i="25"/>
  <c r="AH130" i="25" s="1"/>
  <c r="V131" i="25"/>
  <c r="W131" i="25"/>
  <c r="X131" i="25"/>
  <c r="AH131" i="25" s="1"/>
  <c r="V132" i="25"/>
  <c r="W132" i="25"/>
  <c r="X132" i="25"/>
  <c r="AH132" i="25" s="1"/>
  <c r="V133" i="25"/>
  <c r="W133" i="25"/>
  <c r="X133" i="25"/>
  <c r="AH133" i="25" s="1"/>
  <c r="V134" i="25"/>
  <c r="W134" i="25"/>
  <c r="X134" i="25"/>
  <c r="AH134" i="25" s="1"/>
  <c r="V135" i="25"/>
  <c r="W135" i="25"/>
  <c r="X135" i="25"/>
  <c r="AH135" i="25" s="1"/>
  <c r="V136" i="25"/>
  <c r="W136" i="25"/>
  <c r="X136" i="25"/>
  <c r="AH136" i="25" s="1"/>
  <c r="V137" i="25"/>
  <c r="W137" i="25"/>
  <c r="X137" i="25"/>
  <c r="AH137" i="25" s="1"/>
  <c r="V138" i="25"/>
  <c r="W138" i="25"/>
  <c r="X138" i="25"/>
  <c r="AH138" i="25" s="1"/>
  <c r="V139" i="25"/>
  <c r="W139" i="25"/>
  <c r="X139" i="25"/>
  <c r="AH139" i="25" s="1"/>
  <c r="V140" i="25"/>
  <c r="W140" i="25"/>
  <c r="X140" i="25"/>
  <c r="AH140" i="25" s="1"/>
  <c r="V141" i="25"/>
  <c r="W141" i="25"/>
  <c r="X141" i="25"/>
  <c r="AH141" i="25" s="1"/>
  <c r="V142" i="25"/>
  <c r="W142" i="25"/>
  <c r="X142" i="25"/>
  <c r="AH142" i="25" s="1"/>
  <c r="V143" i="25"/>
  <c r="W143" i="25"/>
  <c r="X143" i="25"/>
  <c r="AH143" i="25" s="1"/>
  <c r="V144" i="25"/>
  <c r="W144" i="25"/>
  <c r="X144" i="25"/>
  <c r="AH144" i="25" s="1"/>
  <c r="V145" i="25"/>
  <c r="W145" i="25"/>
  <c r="X145" i="25"/>
  <c r="AH145" i="25" s="1"/>
  <c r="V146" i="25"/>
  <c r="W146" i="25"/>
  <c r="X146" i="25"/>
  <c r="AH146" i="25" s="1"/>
  <c r="V147" i="25"/>
  <c r="W147" i="25"/>
  <c r="X147" i="25"/>
  <c r="AH147" i="25" s="1"/>
  <c r="V148" i="25"/>
  <c r="W148" i="25"/>
  <c r="X148" i="25"/>
  <c r="AH148" i="25" s="1"/>
  <c r="V149" i="25"/>
  <c r="W149" i="25"/>
  <c r="X149" i="25"/>
  <c r="AH149" i="25" s="1"/>
  <c r="V150" i="25"/>
  <c r="W150" i="25"/>
  <c r="X150" i="25"/>
  <c r="AH150" i="25" s="1"/>
  <c r="V151" i="25"/>
  <c r="W151" i="25"/>
  <c r="X151" i="25"/>
  <c r="AH151" i="25" s="1"/>
  <c r="V152" i="25"/>
  <c r="W152" i="25"/>
  <c r="X152" i="25"/>
  <c r="AH152" i="25" s="1"/>
  <c r="V153" i="25"/>
  <c r="W153" i="25"/>
  <c r="X153" i="25"/>
  <c r="AH153" i="25" s="1"/>
  <c r="V154" i="25"/>
  <c r="W154" i="25"/>
  <c r="X154" i="25"/>
  <c r="AH154" i="25" s="1"/>
  <c r="V155" i="25"/>
  <c r="W155" i="25"/>
  <c r="X155" i="25"/>
  <c r="AH155" i="25" s="1"/>
  <c r="V156" i="25"/>
  <c r="W156" i="25"/>
  <c r="X156" i="25"/>
  <c r="AH156" i="25" s="1"/>
  <c r="V157" i="25"/>
  <c r="W157" i="25"/>
  <c r="X157" i="25"/>
  <c r="AH157" i="25" s="1"/>
  <c r="V158" i="25"/>
  <c r="W158" i="25"/>
  <c r="X158" i="25"/>
  <c r="AH158" i="25" s="1"/>
  <c r="V159" i="25"/>
  <c r="W159" i="25"/>
  <c r="X159" i="25"/>
  <c r="AH159" i="25" s="1"/>
  <c r="V160" i="25"/>
  <c r="W160" i="25"/>
  <c r="X160" i="25"/>
  <c r="AH160" i="25" s="1"/>
  <c r="V161" i="25"/>
  <c r="W161" i="25"/>
  <c r="X161" i="25"/>
  <c r="AH161" i="25" s="1"/>
  <c r="V162" i="25"/>
  <c r="W162" i="25"/>
  <c r="X162" i="25"/>
  <c r="AH162" i="25" s="1"/>
  <c r="V163" i="25"/>
  <c r="W163" i="25"/>
  <c r="X163" i="25"/>
  <c r="AH163" i="25" s="1"/>
  <c r="V164" i="25"/>
  <c r="W164" i="25"/>
  <c r="X164" i="25"/>
  <c r="AH164" i="25" s="1"/>
  <c r="V165" i="25"/>
  <c r="W165" i="25"/>
  <c r="X165" i="25"/>
  <c r="AH165" i="25" s="1"/>
  <c r="V166" i="25"/>
  <c r="W166" i="25"/>
  <c r="X166" i="25"/>
  <c r="AH166" i="25" s="1"/>
  <c r="V167" i="25"/>
  <c r="W167" i="25"/>
  <c r="X167" i="25"/>
  <c r="AH167" i="25" s="1"/>
  <c r="V168" i="25"/>
  <c r="W168" i="25"/>
  <c r="X168" i="25"/>
  <c r="AH168" i="25" s="1"/>
  <c r="V169" i="25"/>
  <c r="W169" i="25"/>
  <c r="X169" i="25"/>
  <c r="AH169" i="25" s="1"/>
  <c r="V170" i="25"/>
  <c r="W170" i="25"/>
  <c r="X170" i="25"/>
  <c r="AH170" i="25" s="1"/>
  <c r="V171" i="25"/>
  <c r="W171" i="25"/>
  <c r="X171" i="25"/>
  <c r="AH171" i="25" s="1"/>
  <c r="V172" i="25"/>
  <c r="W172" i="25"/>
  <c r="X172" i="25"/>
  <c r="AH172" i="25" s="1"/>
  <c r="V173" i="25"/>
  <c r="W173" i="25"/>
  <c r="X173" i="25"/>
  <c r="AH173" i="25" s="1"/>
  <c r="V174" i="25"/>
  <c r="W174" i="25"/>
  <c r="X174" i="25"/>
  <c r="AH174" i="25" s="1"/>
  <c r="V175" i="25"/>
  <c r="W175" i="25"/>
  <c r="X175" i="25"/>
  <c r="AH175" i="25" s="1"/>
  <c r="V176" i="25"/>
  <c r="W176" i="25"/>
  <c r="X176" i="25"/>
  <c r="AH176" i="25" s="1"/>
  <c r="V177" i="25"/>
  <c r="W177" i="25"/>
  <c r="X177" i="25"/>
  <c r="AH177" i="25" s="1"/>
  <c r="V178" i="25"/>
  <c r="W178" i="25"/>
  <c r="X178" i="25"/>
  <c r="AH178" i="25" s="1"/>
  <c r="V179" i="25"/>
  <c r="W179" i="25"/>
  <c r="X179" i="25"/>
  <c r="AH179" i="25" s="1"/>
  <c r="V180" i="25"/>
  <c r="W180" i="25"/>
  <c r="X180" i="25"/>
  <c r="AH180" i="25" s="1"/>
  <c r="V181" i="25"/>
  <c r="W181" i="25"/>
  <c r="X181" i="25"/>
  <c r="AH181" i="25" s="1"/>
  <c r="V182" i="25"/>
  <c r="W182" i="25"/>
  <c r="X182" i="25"/>
  <c r="AH182" i="25" s="1"/>
  <c r="V183" i="25"/>
  <c r="W183" i="25"/>
  <c r="X183" i="25"/>
  <c r="AH183" i="25" s="1"/>
  <c r="V184" i="25"/>
  <c r="W184" i="25"/>
  <c r="X184" i="25"/>
  <c r="AH184" i="25" s="1"/>
  <c r="V185" i="25"/>
  <c r="W185" i="25"/>
  <c r="X185" i="25"/>
  <c r="AH185" i="25" s="1"/>
  <c r="V186" i="25"/>
  <c r="W186" i="25"/>
  <c r="X186" i="25"/>
  <c r="AH186" i="25" s="1"/>
  <c r="V187" i="25"/>
  <c r="W187" i="25"/>
  <c r="X187" i="25"/>
  <c r="AH187" i="25" s="1"/>
  <c r="V188" i="25"/>
  <c r="W188" i="25"/>
  <c r="X188" i="25"/>
  <c r="AH188" i="25" s="1"/>
  <c r="V189" i="25"/>
  <c r="W189" i="25"/>
  <c r="X189" i="25"/>
  <c r="AH189" i="25" s="1"/>
  <c r="V190" i="25"/>
  <c r="W190" i="25"/>
  <c r="X190" i="25"/>
  <c r="AH190" i="25" s="1"/>
  <c r="V191" i="25"/>
  <c r="W191" i="25"/>
  <c r="X191" i="25"/>
  <c r="AH191" i="25" s="1"/>
  <c r="V192" i="25"/>
  <c r="W192" i="25"/>
  <c r="X192" i="25"/>
  <c r="AH192" i="25" s="1"/>
  <c r="V193" i="25"/>
  <c r="W193" i="25"/>
  <c r="X193" i="25"/>
  <c r="AH193" i="25" s="1"/>
  <c r="V194" i="25"/>
  <c r="W194" i="25"/>
  <c r="X194" i="25"/>
  <c r="AH194" i="25" s="1"/>
  <c r="V195" i="25"/>
  <c r="W195" i="25"/>
  <c r="X195" i="25"/>
  <c r="AH195" i="25" s="1"/>
  <c r="V196" i="25"/>
  <c r="W196" i="25"/>
  <c r="X196" i="25"/>
  <c r="AH196" i="25" s="1"/>
  <c r="V197" i="25"/>
  <c r="W197" i="25"/>
  <c r="X197" i="25"/>
  <c r="AH197" i="25" s="1"/>
  <c r="V198" i="25"/>
  <c r="W198" i="25"/>
  <c r="X198" i="25"/>
  <c r="AH198" i="25" s="1"/>
  <c r="V199" i="25"/>
  <c r="W199" i="25"/>
  <c r="X199" i="25"/>
  <c r="AH199" i="25" s="1"/>
  <c r="V200" i="25"/>
  <c r="W200" i="25"/>
  <c r="X200" i="25"/>
  <c r="AH200" i="25" s="1"/>
  <c r="V201" i="25"/>
  <c r="W201" i="25"/>
  <c r="X201" i="25"/>
  <c r="AH201" i="25" s="1"/>
  <c r="V202" i="25"/>
  <c r="W202" i="25"/>
  <c r="X202" i="25"/>
  <c r="AH202" i="25" s="1"/>
  <c r="V203" i="25"/>
  <c r="W203" i="25"/>
  <c r="X203" i="25"/>
  <c r="AH203" i="25" s="1"/>
  <c r="V204" i="25"/>
  <c r="W204" i="25"/>
  <c r="X204" i="25"/>
  <c r="AH204" i="25" s="1"/>
  <c r="V205" i="25"/>
  <c r="W205" i="25"/>
  <c r="X205" i="25"/>
  <c r="AH205" i="25" s="1"/>
  <c r="V206" i="25"/>
  <c r="W206" i="25"/>
  <c r="X206" i="25"/>
  <c r="AH206" i="25" s="1"/>
  <c r="V207" i="25"/>
  <c r="W207" i="25"/>
  <c r="X207" i="25"/>
  <c r="AH207" i="25" s="1"/>
  <c r="V208" i="25"/>
  <c r="W208" i="25"/>
  <c r="X208" i="25"/>
  <c r="AH208" i="25" s="1"/>
  <c r="V209" i="25"/>
  <c r="W209" i="25"/>
  <c r="X209" i="25"/>
  <c r="AH209" i="25" s="1"/>
  <c r="V210" i="25"/>
  <c r="W210" i="25"/>
  <c r="X210" i="25"/>
  <c r="AH210" i="25" s="1"/>
  <c r="V211" i="25"/>
  <c r="W211" i="25"/>
  <c r="X211" i="25"/>
  <c r="AH211" i="25" s="1"/>
  <c r="V212" i="25"/>
  <c r="W212" i="25"/>
  <c r="X212" i="25"/>
  <c r="AH212" i="25" s="1"/>
  <c r="V213" i="25"/>
  <c r="W213" i="25"/>
  <c r="X213" i="25"/>
  <c r="AH213" i="25" s="1"/>
  <c r="V214" i="25"/>
  <c r="W214" i="25"/>
  <c r="X214" i="25"/>
  <c r="AH214" i="25" s="1"/>
  <c r="V215" i="25"/>
  <c r="W215" i="25"/>
  <c r="X215" i="25"/>
  <c r="AH215" i="25" s="1"/>
  <c r="V216" i="25"/>
  <c r="W216" i="25"/>
  <c r="X216" i="25"/>
  <c r="AH216" i="25" s="1"/>
  <c r="V217" i="25"/>
  <c r="W217" i="25"/>
  <c r="X217" i="25"/>
  <c r="AH217" i="25" s="1"/>
  <c r="V218" i="25"/>
  <c r="W218" i="25"/>
  <c r="X218" i="25"/>
  <c r="AH218" i="25" s="1"/>
  <c r="V219" i="25"/>
  <c r="W219" i="25"/>
  <c r="X219" i="25"/>
  <c r="AH219" i="25" s="1"/>
  <c r="V220" i="25"/>
  <c r="W220" i="25"/>
  <c r="X220" i="25"/>
  <c r="AH220" i="25" s="1"/>
  <c r="V221" i="25"/>
  <c r="W221" i="25"/>
  <c r="X221" i="25"/>
  <c r="AH221" i="25" s="1"/>
  <c r="V222" i="25"/>
  <c r="W222" i="25"/>
  <c r="X222" i="25"/>
  <c r="AH222" i="25" s="1"/>
  <c r="V223" i="25"/>
  <c r="W223" i="25"/>
  <c r="X223" i="25"/>
  <c r="AH223" i="25" s="1"/>
  <c r="V224" i="25"/>
  <c r="W224" i="25"/>
  <c r="X224" i="25"/>
  <c r="AH224" i="25" s="1"/>
  <c r="V225" i="25"/>
  <c r="W225" i="25"/>
  <c r="X225" i="25"/>
  <c r="AH225" i="25" s="1"/>
  <c r="V226" i="25"/>
  <c r="W226" i="25"/>
  <c r="X226" i="25"/>
  <c r="AH226" i="25" s="1"/>
  <c r="V227" i="25"/>
  <c r="W227" i="25"/>
  <c r="X227" i="25"/>
  <c r="AH227" i="25" s="1"/>
  <c r="V228" i="25"/>
  <c r="W228" i="25"/>
  <c r="X228" i="25"/>
  <c r="AH228" i="25" s="1"/>
  <c r="V229" i="25"/>
  <c r="W229" i="25"/>
  <c r="X229" i="25"/>
  <c r="AH229" i="25" s="1"/>
  <c r="V230" i="25"/>
  <c r="W230" i="25"/>
  <c r="X230" i="25"/>
  <c r="AH230" i="25" s="1"/>
  <c r="V231" i="25"/>
  <c r="W231" i="25"/>
  <c r="X231" i="25"/>
  <c r="AH231" i="25" s="1"/>
  <c r="V232" i="25"/>
  <c r="W232" i="25"/>
  <c r="X232" i="25"/>
  <c r="AH232" i="25" s="1"/>
  <c r="V233" i="25"/>
  <c r="W233" i="25"/>
  <c r="X233" i="25"/>
  <c r="AH233" i="25" s="1"/>
  <c r="V234" i="25"/>
  <c r="W234" i="25"/>
  <c r="X234" i="25"/>
  <c r="AH234" i="25" s="1"/>
  <c r="V235" i="25"/>
  <c r="W235" i="25"/>
  <c r="X235" i="25"/>
  <c r="AH235" i="25" s="1"/>
  <c r="V236" i="25"/>
  <c r="W236" i="25"/>
  <c r="X236" i="25"/>
  <c r="AH236" i="25" s="1"/>
  <c r="V237" i="25"/>
  <c r="W237" i="25"/>
  <c r="X237" i="25"/>
  <c r="AH237" i="25" s="1"/>
  <c r="V238" i="25"/>
  <c r="W238" i="25"/>
  <c r="X238" i="25"/>
  <c r="AH238" i="25" s="1"/>
  <c r="V239" i="25"/>
  <c r="W239" i="25"/>
  <c r="X239" i="25"/>
  <c r="AH239" i="25" s="1"/>
  <c r="V240" i="25"/>
  <c r="W240" i="25"/>
  <c r="X240" i="25"/>
  <c r="AH240" i="25" s="1"/>
  <c r="V241" i="25"/>
  <c r="W241" i="25"/>
  <c r="X241" i="25"/>
  <c r="AH241" i="25" s="1"/>
  <c r="V242" i="25"/>
  <c r="W242" i="25"/>
  <c r="X242" i="25"/>
  <c r="AH242" i="25" s="1"/>
  <c r="V243" i="25"/>
  <c r="W243" i="25"/>
  <c r="X243" i="25"/>
  <c r="AH243" i="25" s="1"/>
  <c r="V244" i="25"/>
  <c r="W244" i="25"/>
  <c r="X244" i="25"/>
  <c r="AH244" i="25" s="1"/>
  <c r="V245" i="25"/>
  <c r="W245" i="25"/>
  <c r="X245" i="25"/>
  <c r="AH245" i="25" s="1"/>
  <c r="V246" i="25"/>
  <c r="W246" i="25"/>
  <c r="X246" i="25"/>
  <c r="AH246" i="25" s="1"/>
  <c r="V247" i="25"/>
  <c r="W247" i="25"/>
  <c r="X247" i="25"/>
  <c r="AH247" i="25" s="1"/>
  <c r="V248" i="25"/>
  <c r="W248" i="25"/>
  <c r="X248" i="25"/>
  <c r="AH248" i="25" s="1"/>
  <c r="V249" i="25"/>
  <c r="W249" i="25"/>
  <c r="X249" i="25"/>
  <c r="AH249" i="25" s="1"/>
  <c r="V250" i="25"/>
  <c r="W250" i="25"/>
  <c r="X250" i="25"/>
  <c r="AH250" i="25" s="1"/>
  <c r="V251" i="25"/>
  <c r="W251" i="25"/>
  <c r="X251" i="25"/>
  <c r="AH251" i="25" s="1"/>
  <c r="V252" i="25"/>
  <c r="W252" i="25"/>
  <c r="X252" i="25"/>
  <c r="AH252" i="25" s="1"/>
  <c r="V253" i="25"/>
  <c r="W253" i="25"/>
  <c r="X253" i="25"/>
  <c r="AH253" i="25" s="1"/>
  <c r="V254" i="25"/>
  <c r="W254" i="25"/>
  <c r="X254" i="25"/>
  <c r="AH254" i="25" s="1"/>
  <c r="V255" i="25"/>
  <c r="W255" i="25"/>
  <c r="X255" i="25"/>
  <c r="AH255" i="25" s="1"/>
  <c r="V256" i="25"/>
  <c r="W256" i="25"/>
  <c r="X256" i="25"/>
  <c r="AH256" i="25" s="1"/>
  <c r="V257" i="25"/>
  <c r="W257" i="25"/>
  <c r="X257" i="25"/>
  <c r="AH257" i="25" s="1"/>
  <c r="V258" i="25"/>
  <c r="W258" i="25"/>
  <c r="X258" i="25"/>
  <c r="AH258" i="25" s="1"/>
  <c r="V259" i="25"/>
  <c r="W259" i="25"/>
  <c r="X259" i="25"/>
  <c r="AH259" i="25" s="1"/>
  <c r="V260" i="25"/>
  <c r="W260" i="25"/>
  <c r="X260" i="25"/>
  <c r="AH260" i="25" s="1"/>
  <c r="V261" i="25"/>
  <c r="W261" i="25"/>
  <c r="X261" i="25"/>
  <c r="AH261" i="25" s="1"/>
  <c r="V262" i="25"/>
  <c r="W262" i="25"/>
  <c r="X262" i="25"/>
  <c r="AH262" i="25" s="1"/>
  <c r="V263" i="25"/>
  <c r="W263" i="25"/>
  <c r="X263" i="25"/>
  <c r="AH263" i="25" s="1"/>
  <c r="V264" i="25"/>
  <c r="W264" i="25"/>
  <c r="X264" i="25"/>
  <c r="AH264" i="25" s="1"/>
  <c r="V265" i="25"/>
  <c r="W265" i="25"/>
  <c r="X265" i="25"/>
  <c r="AH265" i="25" s="1"/>
  <c r="V266" i="25"/>
  <c r="W266" i="25"/>
  <c r="X266" i="25"/>
  <c r="AH266" i="25" s="1"/>
  <c r="V267" i="25"/>
  <c r="W267" i="25"/>
  <c r="X267" i="25"/>
  <c r="AH267" i="25" s="1"/>
  <c r="V268" i="25"/>
  <c r="W268" i="25"/>
  <c r="X268" i="25"/>
  <c r="AH268" i="25" s="1"/>
  <c r="V269" i="25"/>
  <c r="W269" i="25"/>
  <c r="X269" i="25"/>
  <c r="AH269" i="25" s="1"/>
  <c r="V270" i="25"/>
  <c r="W270" i="25"/>
  <c r="X270" i="25"/>
  <c r="AH270" i="25" s="1"/>
  <c r="V271" i="25"/>
  <c r="W271" i="25"/>
  <c r="X271" i="25"/>
  <c r="AH271" i="25" s="1"/>
  <c r="V272" i="25"/>
  <c r="W272" i="25"/>
  <c r="X272" i="25"/>
  <c r="AH272" i="25" s="1"/>
  <c r="V273" i="25"/>
  <c r="W273" i="25"/>
  <c r="X273" i="25"/>
  <c r="AH273" i="25" s="1"/>
  <c r="V274" i="25"/>
  <c r="W274" i="25"/>
  <c r="X274" i="25"/>
  <c r="AH274" i="25" s="1"/>
  <c r="V275" i="25"/>
  <c r="W275" i="25"/>
  <c r="X275" i="25"/>
  <c r="AH275" i="25" s="1"/>
  <c r="V276" i="25"/>
  <c r="W276" i="25"/>
  <c r="X276" i="25"/>
  <c r="AH276" i="25" s="1"/>
  <c r="V277" i="25"/>
  <c r="W277" i="25"/>
  <c r="X277" i="25"/>
  <c r="AH277" i="25" s="1"/>
  <c r="V278" i="25"/>
  <c r="W278" i="25"/>
  <c r="X278" i="25"/>
  <c r="AH278" i="25" s="1"/>
  <c r="V279" i="25"/>
  <c r="W279" i="25"/>
  <c r="X279" i="25"/>
  <c r="AH279" i="25" s="1"/>
  <c r="V280" i="25"/>
  <c r="W280" i="25"/>
  <c r="X280" i="25"/>
  <c r="AH280" i="25" s="1"/>
  <c r="V281" i="25"/>
  <c r="W281" i="25"/>
  <c r="X281" i="25"/>
  <c r="AH281" i="25" s="1"/>
  <c r="V282" i="25"/>
  <c r="W282" i="25"/>
  <c r="X282" i="25"/>
  <c r="AH282" i="25" s="1"/>
  <c r="V283" i="25"/>
  <c r="W283" i="25"/>
  <c r="X283" i="25"/>
  <c r="AH283" i="25" s="1"/>
  <c r="V284" i="25"/>
  <c r="W284" i="25"/>
  <c r="X284" i="25"/>
  <c r="AH284" i="25" s="1"/>
  <c r="V285" i="25"/>
  <c r="W285" i="25"/>
  <c r="X285" i="25"/>
  <c r="AH285" i="25" s="1"/>
  <c r="V286" i="25"/>
  <c r="W286" i="25"/>
  <c r="X286" i="25"/>
  <c r="AH286" i="25" s="1"/>
  <c r="V287" i="25"/>
  <c r="W287" i="25"/>
  <c r="X287" i="25"/>
  <c r="AH287" i="25" s="1"/>
  <c r="V288" i="25"/>
  <c r="W288" i="25"/>
  <c r="X288" i="25"/>
  <c r="AH288" i="25" s="1"/>
  <c r="V289" i="25"/>
  <c r="W289" i="25"/>
  <c r="X289" i="25"/>
  <c r="AH289" i="25" s="1"/>
  <c r="V290" i="25"/>
  <c r="W290" i="25"/>
  <c r="X290" i="25"/>
  <c r="AH290" i="25" s="1"/>
  <c r="V291" i="25"/>
  <c r="W291" i="25"/>
  <c r="X291" i="25"/>
  <c r="AH291" i="25" s="1"/>
  <c r="V292" i="25"/>
  <c r="W292" i="25"/>
  <c r="X292" i="25"/>
  <c r="AH292" i="25" s="1"/>
  <c r="V293" i="25"/>
  <c r="W293" i="25"/>
  <c r="X293" i="25"/>
  <c r="AH293" i="25" s="1"/>
  <c r="V294" i="25"/>
  <c r="W294" i="25"/>
  <c r="X294" i="25"/>
  <c r="AH294" i="25" s="1"/>
  <c r="V295" i="25"/>
  <c r="W295" i="25"/>
  <c r="X295" i="25"/>
  <c r="AH295" i="25" s="1"/>
  <c r="V296" i="25"/>
  <c r="W296" i="25"/>
  <c r="X296" i="25"/>
  <c r="AH296" i="25" s="1"/>
  <c r="V297" i="25"/>
  <c r="W297" i="25"/>
  <c r="X297" i="25"/>
  <c r="AH297" i="25" s="1"/>
  <c r="V298" i="25"/>
  <c r="W298" i="25"/>
  <c r="X298" i="25"/>
  <c r="AH298" i="25" s="1"/>
  <c r="V299" i="25"/>
  <c r="W299" i="25"/>
  <c r="X299" i="25"/>
  <c r="AH299" i="25" s="1"/>
  <c r="V300" i="25"/>
  <c r="W300" i="25"/>
  <c r="X300" i="25"/>
  <c r="AH300" i="25" s="1"/>
  <c r="V301" i="25"/>
  <c r="W301" i="25"/>
  <c r="X301" i="25"/>
  <c r="AH301" i="25" s="1"/>
  <c r="V302" i="25"/>
  <c r="W302" i="25"/>
  <c r="X302" i="25"/>
  <c r="AH302" i="25" s="1"/>
  <c r="V303" i="25"/>
  <c r="W303" i="25"/>
  <c r="X303" i="25"/>
  <c r="AH303" i="25" s="1"/>
  <c r="V304" i="25"/>
  <c r="W304" i="25"/>
  <c r="X304" i="25"/>
  <c r="AH304" i="25" s="1"/>
  <c r="V305" i="25"/>
  <c r="W305" i="25"/>
  <c r="X305" i="25"/>
  <c r="AH305" i="25" s="1"/>
  <c r="V306" i="25"/>
  <c r="W306" i="25"/>
  <c r="X306" i="25"/>
  <c r="AH306" i="25" s="1"/>
  <c r="V307" i="25"/>
  <c r="W307" i="25"/>
  <c r="X307" i="25"/>
  <c r="AH307" i="25" s="1"/>
  <c r="V308" i="25"/>
  <c r="W308" i="25"/>
  <c r="X308" i="25"/>
  <c r="AH308" i="25" s="1"/>
  <c r="V309" i="25"/>
  <c r="W309" i="25"/>
  <c r="X309" i="25"/>
  <c r="AH309" i="25" s="1"/>
  <c r="V310" i="25"/>
  <c r="W310" i="25"/>
  <c r="X310" i="25"/>
  <c r="AH310" i="25" s="1"/>
  <c r="V311" i="25"/>
  <c r="W311" i="25"/>
  <c r="X311" i="25"/>
  <c r="AH311" i="25" s="1"/>
  <c r="V312" i="25"/>
  <c r="W312" i="25"/>
  <c r="X312" i="25"/>
  <c r="AH312" i="25" s="1"/>
  <c r="V313" i="25"/>
  <c r="W313" i="25"/>
  <c r="X313" i="25"/>
  <c r="AH313" i="25" s="1"/>
  <c r="V314" i="25"/>
  <c r="W314" i="25"/>
  <c r="X314" i="25"/>
  <c r="AH314" i="25" s="1"/>
  <c r="V315" i="25"/>
  <c r="W315" i="25"/>
  <c r="X315" i="25"/>
  <c r="AH315" i="25" s="1"/>
  <c r="V316" i="25"/>
  <c r="W316" i="25"/>
  <c r="X316" i="25"/>
  <c r="AH316" i="25" s="1"/>
  <c r="V317" i="25"/>
  <c r="W317" i="25"/>
  <c r="X317" i="25"/>
  <c r="AH317" i="25" s="1"/>
  <c r="V318" i="25"/>
  <c r="W318" i="25"/>
  <c r="X318" i="25"/>
  <c r="AH318" i="25" s="1"/>
  <c r="V319" i="25"/>
  <c r="W319" i="25"/>
  <c r="X319" i="25"/>
  <c r="AH319" i="25" s="1"/>
  <c r="V320" i="25"/>
  <c r="W320" i="25"/>
  <c r="X320" i="25"/>
  <c r="AH320" i="25" s="1"/>
  <c r="V321" i="25"/>
  <c r="W321" i="25"/>
  <c r="X321" i="25"/>
  <c r="AH321" i="25" s="1"/>
  <c r="V322" i="25"/>
  <c r="W322" i="25"/>
  <c r="X322" i="25"/>
  <c r="AH322" i="25" s="1"/>
  <c r="V323" i="25"/>
  <c r="W323" i="25"/>
  <c r="X323" i="25"/>
  <c r="AH323" i="25" s="1"/>
  <c r="V324" i="25"/>
  <c r="W324" i="25"/>
  <c r="X324" i="25"/>
  <c r="AH324" i="25" s="1"/>
  <c r="V325" i="25"/>
  <c r="W325" i="25"/>
  <c r="X325" i="25"/>
  <c r="AH325" i="25" s="1"/>
  <c r="V326" i="25"/>
  <c r="W326" i="25"/>
  <c r="X326" i="25"/>
  <c r="AH326" i="25" s="1"/>
  <c r="V327" i="25"/>
  <c r="W327" i="25"/>
  <c r="X327" i="25"/>
  <c r="AH327" i="25" s="1"/>
  <c r="V328" i="25"/>
  <c r="W328" i="25"/>
  <c r="X328" i="25"/>
  <c r="AH328" i="25" s="1"/>
  <c r="V329" i="25"/>
  <c r="W329" i="25"/>
  <c r="X329" i="25"/>
  <c r="AH329" i="25" s="1"/>
  <c r="V330" i="25"/>
  <c r="W330" i="25"/>
  <c r="X330" i="25"/>
  <c r="AH330" i="25" s="1"/>
  <c r="V331" i="25"/>
  <c r="W331" i="25"/>
  <c r="X331" i="25"/>
  <c r="AH331" i="25" s="1"/>
  <c r="V332" i="25"/>
  <c r="W332" i="25"/>
  <c r="X332" i="25"/>
  <c r="AH332" i="25" s="1"/>
  <c r="V333" i="25"/>
  <c r="W333" i="25"/>
  <c r="X333" i="25"/>
  <c r="AH333" i="25" s="1"/>
  <c r="V334" i="25"/>
  <c r="W334" i="25"/>
  <c r="X334" i="25"/>
  <c r="AH334" i="25" s="1"/>
  <c r="V335" i="25"/>
  <c r="W335" i="25"/>
  <c r="X335" i="25"/>
  <c r="AH335" i="25" s="1"/>
  <c r="V336" i="25"/>
  <c r="W336" i="25"/>
  <c r="X336" i="25"/>
  <c r="AH336" i="25" s="1"/>
  <c r="V337" i="25"/>
  <c r="W337" i="25"/>
  <c r="X337" i="25"/>
  <c r="AH337" i="25" s="1"/>
  <c r="V338" i="25"/>
  <c r="W338" i="25"/>
  <c r="X338" i="25"/>
  <c r="AH338" i="25" s="1"/>
  <c r="V339" i="25"/>
  <c r="W339" i="25"/>
  <c r="X339" i="25"/>
  <c r="AH339" i="25" s="1"/>
  <c r="V340" i="25"/>
  <c r="W340" i="25"/>
  <c r="X340" i="25"/>
  <c r="AH340" i="25" s="1"/>
  <c r="V341" i="25"/>
  <c r="W341" i="25"/>
  <c r="X341" i="25"/>
  <c r="AH341" i="25" s="1"/>
  <c r="V342" i="25"/>
  <c r="W342" i="25"/>
  <c r="X342" i="25"/>
  <c r="AH342" i="25" s="1"/>
  <c r="V343" i="25"/>
  <c r="W343" i="25"/>
  <c r="X343" i="25"/>
  <c r="AH343" i="25" s="1"/>
  <c r="V344" i="25"/>
  <c r="W344" i="25"/>
  <c r="X344" i="25"/>
  <c r="AH344" i="25" s="1"/>
  <c r="V345" i="25"/>
  <c r="W345" i="25"/>
  <c r="X345" i="25"/>
  <c r="AH345" i="25" s="1"/>
  <c r="V346" i="25"/>
  <c r="W346" i="25"/>
  <c r="X346" i="25"/>
  <c r="AH346" i="25" s="1"/>
  <c r="V347" i="25"/>
  <c r="W347" i="25"/>
  <c r="X347" i="25"/>
  <c r="AH347" i="25" s="1"/>
  <c r="V348" i="25"/>
  <c r="W348" i="25"/>
  <c r="X348" i="25"/>
  <c r="AH348" i="25" s="1"/>
  <c r="V349" i="25"/>
  <c r="W349" i="25"/>
  <c r="X349" i="25"/>
  <c r="AH349" i="25" s="1"/>
  <c r="V350" i="25"/>
  <c r="W350" i="25"/>
  <c r="X350" i="25"/>
  <c r="AH350" i="25" s="1"/>
  <c r="V351" i="25"/>
  <c r="W351" i="25"/>
  <c r="X351" i="25"/>
  <c r="AH351" i="25" s="1"/>
  <c r="V352" i="25"/>
  <c r="W352" i="25"/>
  <c r="X352" i="25"/>
  <c r="AH352" i="25" s="1"/>
  <c r="V353" i="25"/>
  <c r="W353" i="25"/>
  <c r="X353" i="25"/>
  <c r="AH353" i="25" s="1"/>
  <c r="V354" i="25"/>
  <c r="W354" i="25"/>
  <c r="X354" i="25"/>
  <c r="AH354" i="25" s="1"/>
  <c r="V355" i="25"/>
  <c r="W355" i="25"/>
  <c r="X355" i="25"/>
  <c r="AH355" i="25" s="1"/>
  <c r="V356" i="25"/>
  <c r="W356" i="25"/>
  <c r="X356" i="25"/>
  <c r="AH356" i="25" s="1"/>
  <c r="V357" i="25"/>
  <c r="W357" i="25"/>
  <c r="X357" i="25"/>
  <c r="AH357" i="25" s="1"/>
  <c r="V358" i="25"/>
  <c r="W358" i="25"/>
  <c r="X358" i="25"/>
  <c r="AH358" i="25" s="1"/>
  <c r="V359" i="25"/>
  <c r="W359" i="25"/>
  <c r="X359" i="25"/>
  <c r="AH359" i="25" s="1"/>
  <c r="V360" i="25"/>
  <c r="W360" i="25"/>
  <c r="X360" i="25"/>
  <c r="AH360" i="25" s="1"/>
  <c r="V361" i="25"/>
  <c r="W361" i="25"/>
  <c r="X361" i="25"/>
  <c r="AH361" i="25" s="1"/>
  <c r="V362" i="25"/>
  <c r="W362" i="25"/>
  <c r="X362" i="25"/>
  <c r="AH362" i="25" s="1"/>
  <c r="V363" i="25"/>
  <c r="W363" i="25"/>
  <c r="X363" i="25"/>
  <c r="AH363" i="25" s="1"/>
  <c r="V364" i="25"/>
  <c r="W364" i="25"/>
  <c r="X364" i="25"/>
  <c r="AH364" i="25" s="1"/>
  <c r="V365" i="25"/>
  <c r="W365" i="25"/>
  <c r="X365" i="25"/>
  <c r="AH365" i="25" s="1"/>
  <c r="V366" i="25"/>
  <c r="W366" i="25"/>
  <c r="X366" i="25"/>
  <c r="AH366" i="25" s="1"/>
  <c r="V367" i="25"/>
  <c r="W367" i="25"/>
  <c r="X367" i="25"/>
  <c r="AH367" i="25" s="1"/>
  <c r="V368" i="25"/>
  <c r="W368" i="25"/>
  <c r="X368" i="25"/>
  <c r="AH368" i="25" s="1"/>
  <c r="V369" i="25"/>
  <c r="W369" i="25"/>
  <c r="X369" i="25"/>
  <c r="AH369" i="25" s="1"/>
  <c r="V370" i="25"/>
  <c r="W370" i="25"/>
  <c r="X370" i="25"/>
  <c r="AH370" i="25" s="1"/>
  <c r="V371" i="25"/>
  <c r="W371" i="25"/>
  <c r="X371" i="25"/>
  <c r="AH371" i="25" s="1"/>
  <c r="V372" i="25"/>
  <c r="W372" i="25"/>
  <c r="X372" i="25"/>
  <c r="AH372" i="25" s="1"/>
  <c r="V373" i="25"/>
  <c r="W373" i="25"/>
  <c r="X373" i="25"/>
  <c r="AH373" i="25" s="1"/>
  <c r="V374" i="25"/>
  <c r="W374" i="25"/>
  <c r="X374" i="25"/>
  <c r="AH374" i="25" s="1"/>
  <c r="V375" i="25"/>
  <c r="W375" i="25"/>
  <c r="X375" i="25"/>
  <c r="AH375" i="25" s="1"/>
  <c r="V376" i="25"/>
  <c r="W376" i="25"/>
  <c r="X376" i="25"/>
  <c r="AH376" i="25" s="1"/>
  <c r="V377" i="25"/>
  <c r="W377" i="25"/>
  <c r="X377" i="25"/>
  <c r="AH377" i="25" s="1"/>
  <c r="V378" i="25"/>
  <c r="W378" i="25"/>
  <c r="X378" i="25"/>
  <c r="AH378" i="25" s="1"/>
  <c r="V379" i="25"/>
  <c r="W379" i="25"/>
  <c r="X379" i="25"/>
  <c r="AH379" i="25" s="1"/>
  <c r="V380" i="25"/>
  <c r="W380" i="25"/>
  <c r="X380" i="25"/>
  <c r="AH380" i="25" s="1"/>
  <c r="V381" i="25"/>
  <c r="W381" i="25"/>
  <c r="X381" i="25"/>
  <c r="AH381" i="25" s="1"/>
  <c r="V382" i="25"/>
  <c r="W382" i="25"/>
  <c r="X382" i="25"/>
  <c r="AH382" i="25" s="1"/>
  <c r="V383" i="25"/>
  <c r="W383" i="25"/>
  <c r="X383" i="25"/>
  <c r="AH383" i="25" s="1"/>
  <c r="V384" i="25"/>
  <c r="W384" i="25"/>
  <c r="X384" i="25"/>
  <c r="AH384" i="25" s="1"/>
  <c r="V385" i="25"/>
  <c r="W385" i="25"/>
  <c r="X385" i="25"/>
  <c r="AH385" i="25" s="1"/>
  <c r="V386" i="25"/>
  <c r="W386" i="25"/>
  <c r="X386" i="25"/>
  <c r="AH386" i="25" s="1"/>
  <c r="V387" i="25"/>
  <c r="W387" i="25"/>
  <c r="X387" i="25"/>
  <c r="AH387" i="25" s="1"/>
  <c r="V388" i="25"/>
  <c r="W388" i="25"/>
  <c r="X388" i="25"/>
  <c r="AH388" i="25" s="1"/>
  <c r="V389" i="25"/>
  <c r="W389" i="25"/>
  <c r="X389" i="25"/>
  <c r="AH389" i="25" s="1"/>
  <c r="V390" i="25"/>
  <c r="W390" i="25"/>
  <c r="X390" i="25"/>
  <c r="AH390" i="25" s="1"/>
  <c r="V391" i="25"/>
  <c r="W391" i="25"/>
  <c r="X391" i="25"/>
  <c r="AH391" i="25" s="1"/>
  <c r="V392" i="25"/>
  <c r="W392" i="25"/>
  <c r="X392" i="25"/>
  <c r="AH392" i="25" s="1"/>
  <c r="V393" i="25"/>
  <c r="W393" i="25"/>
  <c r="X393" i="25"/>
  <c r="AH393" i="25" s="1"/>
  <c r="V394" i="25"/>
  <c r="W394" i="25"/>
  <c r="X394" i="25"/>
  <c r="AH394" i="25" s="1"/>
  <c r="V395" i="25"/>
  <c r="W395" i="25"/>
  <c r="X395" i="25"/>
  <c r="AH395" i="25" s="1"/>
  <c r="V396" i="25"/>
  <c r="W396" i="25"/>
  <c r="X396" i="25"/>
  <c r="AH396" i="25" s="1"/>
  <c r="V397" i="25"/>
  <c r="W397" i="25"/>
  <c r="X397" i="25"/>
  <c r="AH397" i="25" s="1"/>
  <c r="V398" i="25"/>
  <c r="W398" i="25"/>
  <c r="X398" i="25"/>
  <c r="AH398" i="25" s="1"/>
  <c r="V399" i="25"/>
  <c r="W399" i="25"/>
  <c r="X399" i="25"/>
  <c r="AH399" i="25" s="1"/>
  <c r="V400" i="25"/>
  <c r="W400" i="25"/>
  <c r="X400" i="25"/>
  <c r="AH400" i="25" s="1"/>
  <c r="V401" i="25"/>
  <c r="W401" i="25"/>
  <c r="X401" i="25"/>
  <c r="AH401" i="25" s="1"/>
  <c r="V402" i="25"/>
  <c r="W402" i="25"/>
  <c r="X402" i="25"/>
  <c r="AH402" i="25" s="1"/>
  <c r="V403" i="25"/>
  <c r="W403" i="25"/>
  <c r="X403" i="25"/>
  <c r="AH403" i="25" s="1"/>
  <c r="V404" i="25"/>
  <c r="W404" i="25"/>
  <c r="X404" i="25"/>
  <c r="AH404" i="25" s="1"/>
  <c r="V405" i="25"/>
  <c r="W405" i="25"/>
  <c r="X405" i="25"/>
  <c r="AH405" i="25" s="1"/>
  <c r="V406" i="25"/>
  <c r="W406" i="25"/>
  <c r="X406" i="25"/>
  <c r="AH406" i="25" s="1"/>
  <c r="V407" i="25"/>
  <c r="W407" i="25"/>
  <c r="X407" i="25"/>
  <c r="AH407" i="25" s="1"/>
  <c r="V408" i="25"/>
  <c r="W408" i="25"/>
  <c r="X408" i="25"/>
  <c r="AH408" i="25" s="1"/>
  <c r="V409" i="25"/>
  <c r="W409" i="25"/>
  <c r="X409" i="25"/>
  <c r="AH409" i="25" s="1"/>
  <c r="V410" i="25"/>
  <c r="W410" i="25"/>
  <c r="X410" i="25"/>
  <c r="AH410" i="25" s="1"/>
  <c r="V411" i="25"/>
  <c r="W411" i="25"/>
  <c r="X411" i="25"/>
  <c r="AH411" i="25" s="1"/>
  <c r="V412" i="25"/>
  <c r="W412" i="25"/>
  <c r="X412" i="25"/>
  <c r="AH412" i="25" s="1"/>
  <c r="V413" i="25"/>
  <c r="W413" i="25"/>
  <c r="X413" i="25"/>
  <c r="AH413" i="25" s="1"/>
  <c r="V414" i="25"/>
  <c r="W414" i="25"/>
  <c r="X414" i="25"/>
  <c r="AH414" i="25" s="1"/>
  <c r="V415" i="25"/>
  <c r="W415" i="25"/>
  <c r="X415" i="25"/>
  <c r="AH415" i="25" s="1"/>
  <c r="V416" i="25"/>
  <c r="W416" i="25"/>
  <c r="X416" i="25"/>
  <c r="AH416" i="25" s="1"/>
  <c r="V417" i="25"/>
  <c r="W417" i="25"/>
  <c r="X417" i="25"/>
  <c r="AH417" i="25" s="1"/>
  <c r="V418" i="25"/>
  <c r="W418" i="25"/>
  <c r="X418" i="25"/>
  <c r="AH418" i="25" s="1"/>
  <c r="V419" i="25"/>
  <c r="W419" i="25"/>
  <c r="X419" i="25"/>
  <c r="AH419" i="25" s="1"/>
  <c r="V420" i="25"/>
  <c r="W420" i="25"/>
  <c r="X420" i="25"/>
  <c r="AH420" i="25" s="1"/>
  <c r="V421" i="25"/>
  <c r="W421" i="25"/>
  <c r="X421" i="25"/>
  <c r="AH421" i="25" s="1"/>
  <c r="V422" i="25"/>
  <c r="W422" i="25"/>
  <c r="X422" i="25"/>
  <c r="AH422" i="25" s="1"/>
  <c r="V423" i="25"/>
  <c r="W423" i="25"/>
  <c r="X423" i="25"/>
  <c r="AH423" i="25" s="1"/>
  <c r="V424" i="25"/>
  <c r="W424" i="25"/>
  <c r="X424" i="25"/>
  <c r="AH424" i="25" s="1"/>
  <c r="V425" i="25"/>
  <c r="W425" i="25"/>
  <c r="X425" i="25"/>
  <c r="AH425" i="25" s="1"/>
  <c r="V426" i="25"/>
  <c r="W426" i="25"/>
  <c r="X426" i="25"/>
  <c r="AH426" i="25" s="1"/>
  <c r="V427" i="25"/>
  <c r="W427" i="25"/>
  <c r="X427" i="25"/>
  <c r="AH427" i="25" s="1"/>
  <c r="V428" i="25"/>
  <c r="W428" i="25"/>
  <c r="X428" i="25"/>
  <c r="AH428" i="25" s="1"/>
  <c r="V429" i="25"/>
  <c r="W429" i="25"/>
  <c r="X429" i="25"/>
  <c r="AH429" i="25" s="1"/>
  <c r="V430" i="25"/>
  <c r="W430" i="25"/>
  <c r="X430" i="25"/>
  <c r="AH430" i="25" s="1"/>
  <c r="V431" i="25"/>
  <c r="W431" i="25"/>
  <c r="X431" i="25"/>
  <c r="AH431" i="25" s="1"/>
  <c r="V432" i="25"/>
  <c r="W432" i="25"/>
  <c r="X432" i="25"/>
  <c r="AH432" i="25" s="1"/>
  <c r="V433" i="25"/>
  <c r="W433" i="25"/>
  <c r="X433" i="25"/>
  <c r="AH433" i="25" s="1"/>
  <c r="V434" i="25"/>
  <c r="W434" i="25"/>
  <c r="X434" i="25"/>
  <c r="AH434" i="25" s="1"/>
  <c r="V435" i="25"/>
  <c r="W435" i="25"/>
  <c r="X435" i="25"/>
  <c r="AH435" i="25" s="1"/>
  <c r="V436" i="25"/>
  <c r="W436" i="25"/>
  <c r="X436" i="25"/>
  <c r="AH436" i="25" s="1"/>
  <c r="V437" i="25"/>
  <c r="W437" i="25"/>
  <c r="X437" i="25"/>
  <c r="AH437" i="25" s="1"/>
  <c r="V438" i="25"/>
  <c r="W438" i="25"/>
  <c r="X438" i="25"/>
  <c r="AH438" i="25" s="1"/>
  <c r="V439" i="25"/>
  <c r="W439" i="25"/>
  <c r="X439" i="25"/>
  <c r="AH439" i="25" s="1"/>
  <c r="V440" i="25"/>
  <c r="W440" i="25"/>
  <c r="X440" i="25"/>
  <c r="AH440" i="25" s="1"/>
  <c r="V441" i="25"/>
  <c r="W441" i="25"/>
  <c r="X441" i="25"/>
  <c r="AH441" i="25" s="1"/>
  <c r="V442" i="25"/>
  <c r="W442" i="25"/>
  <c r="X442" i="25"/>
  <c r="AH442" i="25" s="1"/>
  <c r="V443" i="25"/>
  <c r="W443" i="25"/>
  <c r="X443" i="25"/>
  <c r="AH443" i="25" s="1"/>
  <c r="V444" i="25"/>
  <c r="W444" i="25"/>
  <c r="X444" i="25"/>
  <c r="AH444" i="25" s="1"/>
  <c r="V445" i="25"/>
  <c r="W445" i="25"/>
  <c r="X445" i="25"/>
  <c r="AH445" i="25" s="1"/>
  <c r="V446" i="25"/>
  <c r="W446" i="25"/>
  <c r="X446" i="25"/>
  <c r="AH446" i="25" s="1"/>
  <c r="V447" i="25"/>
  <c r="W447" i="25"/>
  <c r="X447" i="25"/>
  <c r="AH447" i="25" s="1"/>
  <c r="V448" i="25"/>
  <c r="W448" i="25"/>
  <c r="X448" i="25"/>
  <c r="AH448" i="25" s="1"/>
  <c r="V449" i="25"/>
  <c r="W449" i="25"/>
  <c r="X449" i="25"/>
  <c r="AH449" i="25" s="1"/>
  <c r="V450" i="25"/>
  <c r="W450" i="25"/>
  <c r="X450" i="25"/>
  <c r="AH450" i="25" s="1"/>
  <c r="V451" i="25"/>
  <c r="W451" i="25"/>
  <c r="X451" i="25"/>
  <c r="AH451" i="25" s="1"/>
  <c r="V452" i="25"/>
  <c r="W452" i="25"/>
  <c r="X452" i="25"/>
  <c r="AH452" i="25" s="1"/>
  <c r="V453" i="25"/>
  <c r="W453" i="25"/>
  <c r="X453" i="25"/>
  <c r="AH453" i="25" s="1"/>
  <c r="V454" i="25"/>
  <c r="W454" i="25"/>
  <c r="X454" i="25"/>
  <c r="AH454" i="25" s="1"/>
  <c r="V455" i="25"/>
  <c r="W455" i="25"/>
  <c r="X455" i="25"/>
  <c r="AH455" i="25" s="1"/>
  <c r="V456" i="25"/>
  <c r="W456" i="25"/>
  <c r="X456" i="25"/>
  <c r="AH456" i="25" s="1"/>
  <c r="V457" i="25"/>
  <c r="W457" i="25"/>
  <c r="X457" i="25"/>
  <c r="AH457" i="25" s="1"/>
  <c r="V458" i="25"/>
  <c r="W458" i="25"/>
  <c r="X458" i="25"/>
  <c r="AH458" i="25" s="1"/>
  <c r="V459" i="25"/>
  <c r="W459" i="25"/>
  <c r="X459" i="25"/>
  <c r="AH459" i="25" s="1"/>
  <c r="V460" i="25"/>
  <c r="W460" i="25"/>
  <c r="X460" i="25"/>
  <c r="AH460" i="25" s="1"/>
  <c r="V461" i="25"/>
  <c r="W461" i="25"/>
  <c r="X461" i="25"/>
  <c r="AH461" i="25" s="1"/>
  <c r="V462" i="25"/>
  <c r="W462" i="25"/>
  <c r="X462" i="25"/>
  <c r="AH462" i="25" s="1"/>
  <c r="V463" i="25"/>
  <c r="W463" i="25"/>
  <c r="X463" i="25"/>
  <c r="AH463" i="25" s="1"/>
  <c r="V464" i="25"/>
  <c r="W464" i="25"/>
  <c r="X464" i="25"/>
  <c r="AH464" i="25" s="1"/>
  <c r="V465" i="25"/>
  <c r="W465" i="25"/>
  <c r="X465" i="25"/>
  <c r="AH465" i="25" s="1"/>
  <c r="V466" i="25"/>
  <c r="W466" i="25"/>
  <c r="X466" i="25"/>
  <c r="AH466" i="25" s="1"/>
  <c r="V467" i="25"/>
  <c r="W467" i="25"/>
  <c r="X467" i="25"/>
  <c r="AH467" i="25" s="1"/>
  <c r="V468" i="25"/>
  <c r="W468" i="25"/>
  <c r="X468" i="25"/>
  <c r="AH468" i="25" s="1"/>
  <c r="V469" i="25"/>
  <c r="W469" i="25"/>
  <c r="X469" i="25"/>
  <c r="AH469" i="25" s="1"/>
  <c r="V470" i="25"/>
  <c r="W470" i="25"/>
  <c r="X470" i="25"/>
  <c r="AH470" i="25" s="1"/>
  <c r="V471" i="25"/>
  <c r="W471" i="25"/>
  <c r="X471" i="25"/>
  <c r="AH471" i="25" s="1"/>
  <c r="V472" i="25"/>
  <c r="W472" i="25"/>
  <c r="X472" i="25"/>
  <c r="AH472" i="25" s="1"/>
  <c r="L84" i="25"/>
  <c r="L85" i="25"/>
  <c r="L86" i="25"/>
  <c r="L87" i="25"/>
  <c r="L88" i="25"/>
  <c r="L89" i="25"/>
  <c r="L90" i="25"/>
  <c r="L91" i="25"/>
  <c r="L92" i="25"/>
  <c r="L93" i="25"/>
  <c r="L94" i="25"/>
  <c r="L95" i="25"/>
  <c r="L96" i="25"/>
  <c r="L97" i="25"/>
  <c r="L98" i="25"/>
  <c r="L99" i="25"/>
  <c r="L100" i="25"/>
  <c r="L101" i="25"/>
  <c r="L102" i="25"/>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47" i="25"/>
  <c r="L148" i="25"/>
  <c r="L149" i="25"/>
  <c r="L150" i="25"/>
  <c r="L151" i="25"/>
  <c r="L152" i="25"/>
  <c r="L153" i="25"/>
  <c r="L154" i="25"/>
  <c r="L155" i="25"/>
  <c r="L156" i="25"/>
  <c r="L157" i="25"/>
  <c r="L158" i="25"/>
  <c r="L159" i="25"/>
  <c r="L160" i="25"/>
  <c r="L161" i="25"/>
  <c r="L162" i="25"/>
  <c r="L163" i="25"/>
  <c r="L164" i="25"/>
  <c r="L165" i="25"/>
  <c r="L166" i="25"/>
  <c r="L167" i="25"/>
  <c r="L168" i="25"/>
  <c r="L169" i="25"/>
  <c r="L170" i="25"/>
  <c r="L171" i="25"/>
  <c r="L172" i="25"/>
  <c r="L173" i="25"/>
  <c r="L174" i="25"/>
  <c r="L175" i="25"/>
  <c r="L176" i="25"/>
  <c r="L177" i="25"/>
  <c r="L178" i="25"/>
  <c r="L179" i="25"/>
  <c r="L180" i="25"/>
  <c r="L181" i="25"/>
  <c r="L182" i="25"/>
  <c r="L183" i="25"/>
  <c r="L184" i="25"/>
  <c r="L185" i="25"/>
  <c r="L186" i="25"/>
  <c r="L187" i="25"/>
  <c r="L188" i="25"/>
  <c r="L189" i="25"/>
  <c r="L190" i="25"/>
  <c r="L191" i="25"/>
  <c r="L192" i="25"/>
  <c r="L193" i="25"/>
  <c r="L194" i="25"/>
  <c r="L195" i="25"/>
  <c r="L196" i="25"/>
  <c r="L197" i="25"/>
  <c r="L198" i="25"/>
  <c r="L199" i="25"/>
  <c r="L200" i="25"/>
  <c r="L201" i="25"/>
  <c r="L202" i="25"/>
  <c r="L203" i="25"/>
  <c r="L204" i="25"/>
  <c r="L205" i="25"/>
  <c r="L206" i="25"/>
  <c r="L207" i="25"/>
  <c r="L208" i="25"/>
  <c r="L209" i="25"/>
  <c r="L210" i="25"/>
  <c r="L211" i="25"/>
  <c r="L212" i="25"/>
  <c r="L213" i="25"/>
  <c r="L214" i="25"/>
  <c r="L215" i="25"/>
  <c r="L216" i="25"/>
  <c r="L217" i="25"/>
  <c r="L218" i="25"/>
  <c r="L219" i="25"/>
  <c r="L220" i="25"/>
  <c r="L221" i="25"/>
  <c r="L222" i="25"/>
  <c r="L223" i="25"/>
  <c r="L224" i="25"/>
  <c r="L225" i="25"/>
  <c r="L226" i="25"/>
  <c r="L227" i="25"/>
  <c r="L228" i="25"/>
  <c r="L229" i="25"/>
  <c r="L230" i="25"/>
  <c r="L231" i="25"/>
  <c r="L232" i="25"/>
  <c r="L233" i="25"/>
  <c r="L234" i="25"/>
  <c r="L235" i="25"/>
  <c r="L236" i="25"/>
  <c r="L237" i="25"/>
  <c r="L238" i="25"/>
  <c r="L239" i="25"/>
  <c r="L240" i="25"/>
  <c r="L241" i="25"/>
  <c r="L242" i="25"/>
  <c r="L243" i="25"/>
  <c r="L244" i="25"/>
  <c r="L245" i="25"/>
  <c r="L246" i="25"/>
  <c r="L247" i="25"/>
  <c r="L248" i="25"/>
  <c r="L249" i="25"/>
  <c r="L250" i="25"/>
  <c r="L251" i="25"/>
  <c r="L252" i="25"/>
  <c r="L253" i="25"/>
  <c r="L254" i="25"/>
  <c r="L255" i="25"/>
  <c r="L256" i="25"/>
  <c r="L257" i="25"/>
  <c r="L258" i="25"/>
  <c r="L259" i="25"/>
  <c r="L260" i="25"/>
  <c r="L261" i="25"/>
  <c r="L262" i="25"/>
  <c r="L263" i="25"/>
  <c r="L264" i="25"/>
  <c r="L265" i="25"/>
  <c r="L266" i="25"/>
  <c r="L267" i="25"/>
  <c r="L268" i="25"/>
  <c r="L269" i="25"/>
  <c r="L270" i="25"/>
  <c r="L271" i="25"/>
  <c r="L272" i="25"/>
  <c r="L273" i="25"/>
  <c r="L274" i="25"/>
  <c r="L275" i="25"/>
  <c r="L276" i="25"/>
  <c r="L277" i="25"/>
  <c r="L278" i="25"/>
  <c r="L279" i="25"/>
  <c r="L280" i="25"/>
  <c r="L281" i="25"/>
  <c r="L282" i="25"/>
  <c r="L283" i="25"/>
  <c r="L284" i="25"/>
  <c r="L285" i="25"/>
  <c r="L286" i="25"/>
  <c r="L287" i="25"/>
  <c r="L288" i="25"/>
  <c r="L289" i="25"/>
  <c r="L290" i="25"/>
  <c r="L291" i="25"/>
  <c r="L292" i="25"/>
  <c r="L293" i="25"/>
  <c r="L294" i="25"/>
  <c r="L295" i="25"/>
  <c r="L296" i="25"/>
  <c r="L297" i="25"/>
  <c r="L298" i="25"/>
  <c r="L299" i="25"/>
  <c r="L300" i="25"/>
  <c r="L301" i="25"/>
  <c r="L302" i="25"/>
  <c r="L303" i="25"/>
  <c r="L304" i="25"/>
  <c r="L305" i="25"/>
  <c r="L306" i="25"/>
  <c r="L307" i="25"/>
  <c r="L308" i="25"/>
  <c r="L309" i="25"/>
  <c r="L310" i="25"/>
  <c r="L311" i="25"/>
  <c r="L312" i="25"/>
  <c r="L313" i="25"/>
  <c r="L314" i="25"/>
  <c r="L315" i="25"/>
  <c r="L316" i="25"/>
  <c r="L317" i="25"/>
  <c r="L318" i="25"/>
  <c r="L319" i="25"/>
  <c r="L320" i="25"/>
  <c r="L321" i="25"/>
  <c r="L322" i="25"/>
  <c r="L323" i="25"/>
  <c r="L324" i="25"/>
  <c r="L325" i="25"/>
  <c r="L326" i="25"/>
  <c r="L327" i="25"/>
  <c r="L328" i="25"/>
  <c r="L329" i="25"/>
  <c r="L330" i="25"/>
  <c r="L331" i="25"/>
  <c r="L332" i="25"/>
  <c r="L333" i="25"/>
  <c r="L334" i="25"/>
  <c r="L335" i="25"/>
  <c r="L336" i="25"/>
  <c r="L337" i="25"/>
  <c r="L338" i="25"/>
  <c r="L339" i="25"/>
  <c r="L340" i="25"/>
  <c r="L341" i="25"/>
  <c r="L342" i="25"/>
  <c r="L343" i="25"/>
  <c r="L344" i="25"/>
  <c r="L345" i="25"/>
  <c r="L346" i="25"/>
  <c r="L347" i="25"/>
  <c r="L348" i="25"/>
  <c r="L349" i="25"/>
  <c r="L350" i="25"/>
  <c r="L351" i="25"/>
  <c r="L352" i="25"/>
  <c r="L353" i="25"/>
  <c r="L354" i="25"/>
  <c r="L355" i="25"/>
  <c r="L356" i="25"/>
  <c r="L357" i="25"/>
  <c r="L358" i="25"/>
  <c r="L359" i="25"/>
  <c r="L360" i="25"/>
  <c r="L361" i="25"/>
  <c r="L362" i="25"/>
  <c r="L363" i="25"/>
  <c r="L364" i="25"/>
  <c r="L365" i="25"/>
  <c r="L366" i="25"/>
  <c r="L367" i="25"/>
  <c r="L368" i="25"/>
  <c r="L369" i="25"/>
  <c r="L370" i="25"/>
  <c r="L371" i="25"/>
  <c r="L372" i="25"/>
  <c r="L373" i="25"/>
  <c r="L374" i="25"/>
  <c r="L375" i="25"/>
  <c r="L376" i="25"/>
  <c r="L377" i="25"/>
  <c r="L378" i="25"/>
  <c r="L379" i="25"/>
  <c r="L380" i="25"/>
  <c r="L381" i="25"/>
  <c r="L382" i="25"/>
  <c r="L383" i="25"/>
  <c r="L384" i="25"/>
  <c r="L385" i="25"/>
  <c r="L386" i="25"/>
  <c r="L387" i="25"/>
  <c r="L388" i="25"/>
  <c r="L389" i="25"/>
  <c r="L390" i="25"/>
  <c r="L391" i="25"/>
  <c r="L392" i="25"/>
  <c r="L393" i="25"/>
  <c r="L394" i="25"/>
  <c r="L395" i="25"/>
  <c r="L396" i="25"/>
  <c r="L397" i="25"/>
  <c r="L398" i="25"/>
  <c r="L399" i="25"/>
  <c r="L400" i="25"/>
  <c r="L401" i="25"/>
  <c r="L402" i="25"/>
  <c r="L403" i="25"/>
  <c r="L404" i="25"/>
  <c r="L405" i="25"/>
  <c r="L406" i="25"/>
  <c r="L407" i="25"/>
  <c r="L408" i="25"/>
  <c r="L409" i="25"/>
  <c r="L410" i="25"/>
  <c r="L411" i="25"/>
  <c r="L412" i="25"/>
  <c r="L413" i="25"/>
  <c r="L414" i="25"/>
  <c r="L415" i="25"/>
  <c r="L416" i="25"/>
  <c r="L417" i="25"/>
  <c r="L418" i="25"/>
  <c r="L419" i="25"/>
  <c r="L420" i="25"/>
  <c r="L421" i="25"/>
  <c r="L422" i="25"/>
  <c r="L423" i="25"/>
  <c r="L424" i="25"/>
  <c r="L425" i="25"/>
  <c r="L426" i="25"/>
  <c r="L427" i="25"/>
  <c r="L428" i="25"/>
  <c r="L429" i="25"/>
  <c r="L430" i="25"/>
  <c r="L431" i="25"/>
  <c r="L432" i="25"/>
  <c r="L433" i="25"/>
  <c r="L434" i="25"/>
  <c r="L435" i="25"/>
  <c r="L436" i="25"/>
  <c r="L437" i="25"/>
  <c r="L438" i="25"/>
  <c r="L439" i="25"/>
  <c r="L440" i="25"/>
  <c r="L441" i="25"/>
  <c r="L442" i="25"/>
  <c r="L443" i="25"/>
  <c r="L444" i="25"/>
  <c r="L445" i="25"/>
  <c r="L446" i="25"/>
  <c r="L447" i="25"/>
  <c r="L448" i="25"/>
  <c r="L449" i="25"/>
  <c r="L450" i="25"/>
  <c r="L451" i="25"/>
  <c r="L452" i="25"/>
  <c r="L453" i="25"/>
  <c r="L454" i="25"/>
  <c r="L455" i="25"/>
  <c r="L456" i="25"/>
  <c r="L457" i="25"/>
  <c r="L458" i="25"/>
  <c r="L459" i="25"/>
  <c r="L460" i="25"/>
  <c r="L461" i="25"/>
  <c r="L462" i="25"/>
  <c r="L463" i="25"/>
  <c r="L464" i="25"/>
  <c r="L465" i="25"/>
  <c r="L466" i="25"/>
  <c r="L467" i="25"/>
  <c r="L468" i="25"/>
  <c r="L469" i="25"/>
  <c r="L470" i="25"/>
  <c r="L471" i="25"/>
  <c r="L472" i="25"/>
  <c r="K75" i="25"/>
  <c r="K76" i="25"/>
  <c r="K77" i="25"/>
  <c r="K78" i="25"/>
  <c r="K80" i="25"/>
  <c r="K81" i="25"/>
  <c r="K82" i="25"/>
  <c r="K84" i="25"/>
  <c r="K85" i="25"/>
  <c r="K86" i="25"/>
  <c r="K87" i="25"/>
  <c r="K88" i="25"/>
  <c r="K89" i="25"/>
  <c r="K90" i="25"/>
  <c r="K91" i="25"/>
  <c r="K92" i="25"/>
  <c r="K93" i="25"/>
  <c r="K94" i="25"/>
  <c r="K95" i="25"/>
  <c r="K96" i="25"/>
  <c r="K97" i="25"/>
  <c r="K98" i="25"/>
  <c r="K99" i="25"/>
  <c r="K100" i="25"/>
  <c r="K101" i="25"/>
  <c r="K102" i="25"/>
  <c r="K103" i="25"/>
  <c r="K104" i="25"/>
  <c r="K105" i="25"/>
  <c r="K106" i="25"/>
  <c r="K107" i="25"/>
  <c r="K108" i="25"/>
  <c r="K109" i="25"/>
  <c r="K110" i="25"/>
  <c r="K111" i="25"/>
  <c r="K112" i="25"/>
  <c r="K113" i="25"/>
  <c r="K114" i="25"/>
  <c r="K115" i="25"/>
  <c r="K116" i="25"/>
  <c r="K117" i="25"/>
  <c r="K118" i="25"/>
  <c r="K119" i="25"/>
  <c r="K120" i="25"/>
  <c r="K121" i="25"/>
  <c r="K122" i="25"/>
  <c r="K123" i="25"/>
  <c r="K124" i="25"/>
  <c r="K125" i="25"/>
  <c r="K126" i="25"/>
  <c r="K127" i="25"/>
  <c r="K128" i="25"/>
  <c r="K129" i="25"/>
  <c r="K130" i="25"/>
  <c r="K131" i="25"/>
  <c r="K132" i="25"/>
  <c r="K133" i="25"/>
  <c r="K134" i="25"/>
  <c r="K135" i="25"/>
  <c r="K136" i="25"/>
  <c r="K137" i="25"/>
  <c r="K138" i="25"/>
  <c r="K139" i="25"/>
  <c r="K140" i="25"/>
  <c r="K141" i="25"/>
  <c r="K142" i="25"/>
  <c r="K143" i="25"/>
  <c r="K144" i="25"/>
  <c r="K145" i="25"/>
  <c r="K146" i="25"/>
  <c r="K147" i="25"/>
  <c r="K148" i="25"/>
  <c r="K149" i="25"/>
  <c r="K150" i="25"/>
  <c r="K151" i="25"/>
  <c r="K152" i="25"/>
  <c r="K153" i="25"/>
  <c r="K154" i="25"/>
  <c r="K155" i="25"/>
  <c r="K156" i="25"/>
  <c r="K157" i="25"/>
  <c r="K158" i="25"/>
  <c r="K159" i="25"/>
  <c r="K160" i="25"/>
  <c r="K161" i="25"/>
  <c r="K162" i="25"/>
  <c r="K163" i="25"/>
  <c r="K164" i="25"/>
  <c r="K165" i="25"/>
  <c r="K166" i="25"/>
  <c r="K167" i="25"/>
  <c r="K168" i="25"/>
  <c r="K169" i="25"/>
  <c r="K170" i="25"/>
  <c r="K171" i="25"/>
  <c r="K172" i="25"/>
  <c r="K173" i="25"/>
  <c r="K174" i="25"/>
  <c r="K175" i="25"/>
  <c r="K176" i="25"/>
  <c r="K177" i="25"/>
  <c r="K178" i="25"/>
  <c r="K179" i="25"/>
  <c r="K180" i="25"/>
  <c r="K181" i="25"/>
  <c r="K182" i="25"/>
  <c r="K183" i="25"/>
  <c r="K184" i="25"/>
  <c r="K185" i="25"/>
  <c r="K186" i="25"/>
  <c r="K187" i="25"/>
  <c r="K188" i="25"/>
  <c r="K189" i="25"/>
  <c r="K190" i="25"/>
  <c r="K191" i="25"/>
  <c r="K192" i="25"/>
  <c r="K193" i="25"/>
  <c r="K194" i="25"/>
  <c r="K195" i="25"/>
  <c r="K196" i="25"/>
  <c r="K197" i="25"/>
  <c r="K198" i="25"/>
  <c r="K199" i="25"/>
  <c r="K200" i="25"/>
  <c r="K201" i="25"/>
  <c r="K202" i="25"/>
  <c r="K203" i="25"/>
  <c r="K204" i="25"/>
  <c r="K205" i="25"/>
  <c r="K206" i="25"/>
  <c r="K207" i="25"/>
  <c r="K208" i="25"/>
  <c r="K209" i="25"/>
  <c r="K210" i="25"/>
  <c r="K211" i="25"/>
  <c r="K212" i="25"/>
  <c r="K213" i="25"/>
  <c r="K214" i="25"/>
  <c r="K215" i="25"/>
  <c r="K216" i="25"/>
  <c r="K217" i="25"/>
  <c r="K218" i="25"/>
  <c r="K219" i="25"/>
  <c r="K220" i="25"/>
  <c r="K221" i="25"/>
  <c r="K222" i="25"/>
  <c r="K223" i="25"/>
  <c r="K224" i="25"/>
  <c r="K225" i="25"/>
  <c r="K226" i="25"/>
  <c r="K227" i="25"/>
  <c r="K228" i="25"/>
  <c r="K229" i="25"/>
  <c r="K230" i="25"/>
  <c r="K231" i="25"/>
  <c r="K232" i="25"/>
  <c r="K233" i="25"/>
  <c r="K234" i="25"/>
  <c r="K235" i="25"/>
  <c r="K236" i="25"/>
  <c r="K237" i="25"/>
  <c r="K238" i="25"/>
  <c r="K239" i="25"/>
  <c r="K240" i="25"/>
  <c r="K241" i="25"/>
  <c r="K242" i="25"/>
  <c r="K243" i="25"/>
  <c r="K244" i="25"/>
  <c r="K245" i="25"/>
  <c r="K246" i="25"/>
  <c r="K247" i="25"/>
  <c r="K248" i="25"/>
  <c r="K249" i="25"/>
  <c r="K250" i="25"/>
  <c r="K251" i="25"/>
  <c r="K252" i="25"/>
  <c r="K253" i="25"/>
  <c r="K254" i="25"/>
  <c r="K255" i="25"/>
  <c r="K256" i="25"/>
  <c r="K257" i="25"/>
  <c r="K258" i="25"/>
  <c r="K259" i="25"/>
  <c r="K260" i="25"/>
  <c r="K261" i="25"/>
  <c r="K262" i="25"/>
  <c r="K263" i="25"/>
  <c r="K264" i="25"/>
  <c r="K265" i="25"/>
  <c r="K266" i="25"/>
  <c r="K267" i="25"/>
  <c r="K268" i="25"/>
  <c r="K269" i="25"/>
  <c r="K270" i="25"/>
  <c r="K271" i="25"/>
  <c r="K272" i="25"/>
  <c r="K273" i="25"/>
  <c r="K274" i="25"/>
  <c r="K275" i="25"/>
  <c r="K276" i="25"/>
  <c r="K277" i="25"/>
  <c r="K278" i="25"/>
  <c r="K279" i="25"/>
  <c r="K280" i="25"/>
  <c r="K281" i="25"/>
  <c r="K282" i="25"/>
  <c r="K283" i="25"/>
  <c r="K284" i="25"/>
  <c r="K285" i="25"/>
  <c r="K286" i="25"/>
  <c r="K287" i="25"/>
  <c r="K288" i="25"/>
  <c r="K289" i="25"/>
  <c r="K290" i="25"/>
  <c r="K291" i="25"/>
  <c r="K292" i="25"/>
  <c r="K293" i="25"/>
  <c r="K294" i="25"/>
  <c r="K295" i="25"/>
  <c r="K296" i="25"/>
  <c r="K297" i="25"/>
  <c r="K298" i="25"/>
  <c r="K299" i="25"/>
  <c r="K300" i="25"/>
  <c r="K301" i="25"/>
  <c r="K302" i="25"/>
  <c r="K303" i="25"/>
  <c r="K304" i="25"/>
  <c r="K305" i="25"/>
  <c r="K306" i="25"/>
  <c r="K307" i="25"/>
  <c r="K308" i="25"/>
  <c r="K309" i="25"/>
  <c r="K310" i="25"/>
  <c r="K311" i="25"/>
  <c r="K312" i="25"/>
  <c r="K313" i="25"/>
  <c r="K314" i="25"/>
  <c r="K315" i="25"/>
  <c r="K316" i="25"/>
  <c r="K317" i="25"/>
  <c r="K318" i="25"/>
  <c r="K319" i="25"/>
  <c r="K320" i="25"/>
  <c r="K321" i="25"/>
  <c r="K322" i="25"/>
  <c r="K323" i="25"/>
  <c r="K324" i="25"/>
  <c r="K325" i="25"/>
  <c r="K326" i="25"/>
  <c r="K327" i="25"/>
  <c r="K328" i="25"/>
  <c r="K329" i="25"/>
  <c r="K330" i="25"/>
  <c r="K331" i="25"/>
  <c r="K332" i="25"/>
  <c r="K333" i="25"/>
  <c r="K334" i="25"/>
  <c r="K335" i="25"/>
  <c r="K336" i="25"/>
  <c r="K337" i="25"/>
  <c r="K338" i="25"/>
  <c r="K339" i="25"/>
  <c r="K340" i="25"/>
  <c r="K341" i="25"/>
  <c r="K342" i="25"/>
  <c r="K343" i="25"/>
  <c r="K344" i="25"/>
  <c r="K345" i="25"/>
  <c r="K346" i="25"/>
  <c r="K347" i="25"/>
  <c r="K348" i="25"/>
  <c r="K349" i="25"/>
  <c r="K350" i="25"/>
  <c r="K351" i="25"/>
  <c r="K352" i="25"/>
  <c r="K353" i="25"/>
  <c r="K354" i="25"/>
  <c r="K355" i="25"/>
  <c r="K356" i="25"/>
  <c r="K357" i="25"/>
  <c r="K358" i="25"/>
  <c r="K359" i="25"/>
  <c r="K360" i="25"/>
  <c r="K361" i="25"/>
  <c r="K362" i="25"/>
  <c r="K363" i="25"/>
  <c r="K364" i="25"/>
  <c r="K365" i="25"/>
  <c r="K366" i="25"/>
  <c r="K367" i="25"/>
  <c r="K368" i="25"/>
  <c r="K369" i="25"/>
  <c r="K370" i="25"/>
  <c r="K371" i="25"/>
  <c r="K372" i="25"/>
  <c r="K373" i="25"/>
  <c r="K374" i="25"/>
  <c r="K375" i="25"/>
  <c r="K376" i="25"/>
  <c r="K377" i="25"/>
  <c r="K378" i="25"/>
  <c r="K379" i="25"/>
  <c r="K380" i="25"/>
  <c r="K381" i="25"/>
  <c r="K382" i="25"/>
  <c r="K383" i="25"/>
  <c r="K384" i="25"/>
  <c r="K385" i="25"/>
  <c r="K386" i="25"/>
  <c r="K387" i="25"/>
  <c r="K388" i="25"/>
  <c r="K389" i="25"/>
  <c r="K390" i="25"/>
  <c r="K391" i="25"/>
  <c r="K392" i="25"/>
  <c r="K393" i="25"/>
  <c r="K394" i="25"/>
  <c r="K395" i="25"/>
  <c r="K396" i="25"/>
  <c r="K397" i="25"/>
  <c r="K398" i="25"/>
  <c r="K399" i="25"/>
  <c r="K400" i="25"/>
  <c r="K401" i="25"/>
  <c r="K402" i="25"/>
  <c r="K403" i="25"/>
  <c r="K404" i="25"/>
  <c r="K405" i="25"/>
  <c r="K406" i="25"/>
  <c r="K407" i="25"/>
  <c r="K408" i="25"/>
  <c r="K409" i="25"/>
  <c r="K410" i="25"/>
  <c r="K411" i="25"/>
  <c r="K412" i="25"/>
  <c r="K413" i="25"/>
  <c r="K414" i="25"/>
  <c r="K415" i="25"/>
  <c r="K416" i="25"/>
  <c r="K417" i="25"/>
  <c r="K418" i="25"/>
  <c r="K419" i="25"/>
  <c r="K420" i="25"/>
  <c r="K421" i="25"/>
  <c r="K422" i="25"/>
  <c r="K423" i="25"/>
  <c r="K424" i="25"/>
  <c r="K425" i="25"/>
  <c r="K426" i="25"/>
  <c r="K427" i="25"/>
  <c r="K428" i="25"/>
  <c r="K429" i="25"/>
  <c r="K430" i="25"/>
  <c r="K431" i="25"/>
  <c r="K432" i="25"/>
  <c r="K433" i="25"/>
  <c r="K434" i="25"/>
  <c r="K435" i="25"/>
  <c r="K436" i="25"/>
  <c r="K437" i="25"/>
  <c r="K438" i="25"/>
  <c r="K439" i="25"/>
  <c r="K440" i="25"/>
  <c r="K441" i="25"/>
  <c r="K442" i="25"/>
  <c r="K443" i="25"/>
  <c r="K444" i="25"/>
  <c r="K445" i="25"/>
  <c r="K446" i="25"/>
  <c r="K447" i="25"/>
  <c r="K448" i="25"/>
  <c r="K449" i="25"/>
  <c r="K450" i="25"/>
  <c r="K451" i="25"/>
  <c r="K452" i="25"/>
  <c r="K453" i="25"/>
  <c r="K454" i="25"/>
  <c r="K455" i="25"/>
  <c r="K456" i="25"/>
  <c r="K457" i="25"/>
  <c r="K458" i="25"/>
  <c r="K459" i="25"/>
  <c r="K460" i="25"/>
  <c r="K461" i="25"/>
  <c r="K462" i="25"/>
  <c r="K463" i="25"/>
  <c r="K464" i="25"/>
  <c r="K465" i="25"/>
  <c r="K466" i="25"/>
  <c r="K467" i="25"/>
  <c r="K468" i="25"/>
  <c r="K469" i="25"/>
  <c r="K470" i="25"/>
  <c r="K471" i="25"/>
  <c r="K472" i="25"/>
  <c r="G75" i="25"/>
  <c r="H75" i="25"/>
  <c r="G76" i="25"/>
  <c r="H76" i="25"/>
  <c r="G77" i="25"/>
  <c r="H77" i="25"/>
  <c r="G78" i="25"/>
  <c r="H78" i="25"/>
  <c r="G80" i="25"/>
  <c r="H80" i="25"/>
  <c r="G81" i="25"/>
  <c r="H81" i="25"/>
  <c r="G82" i="25"/>
  <c r="H82" i="25"/>
  <c r="G84" i="25"/>
  <c r="H84" i="25"/>
  <c r="G85" i="25"/>
  <c r="H85" i="25"/>
  <c r="G86" i="25"/>
  <c r="H86" i="25"/>
  <c r="G87" i="25"/>
  <c r="H87" i="25"/>
  <c r="G88" i="25"/>
  <c r="H88" i="25"/>
  <c r="G89" i="25"/>
  <c r="H89" i="25"/>
  <c r="G90" i="25"/>
  <c r="H90" i="25"/>
  <c r="G91" i="25"/>
  <c r="H91" i="25"/>
  <c r="G92" i="25"/>
  <c r="H92" i="25"/>
  <c r="G93" i="25"/>
  <c r="H93" i="25"/>
  <c r="G94" i="25"/>
  <c r="H94" i="25"/>
  <c r="G95" i="25"/>
  <c r="H95" i="25"/>
  <c r="G96" i="25"/>
  <c r="H96" i="25"/>
  <c r="G97" i="25"/>
  <c r="H97" i="25"/>
  <c r="G98" i="25"/>
  <c r="H98" i="25"/>
  <c r="G99" i="25"/>
  <c r="H99" i="25"/>
  <c r="G100" i="25"/>
  <c r="H100" i="25"/>
  <c r="G101" i="25"/>
  <c r="H101" i="25"/>
  <c r="G102" i="25"/>
  <c r="H102" i="25"/>
  <c r="G103" i="25"/>
  <c r="H103" i="25"/>
  <c r="G104" i="25"/>
  <c r="H104" i="25"/>
  <c r="G105" i="25"/>
  <c r="H105" i="25"/>
  <c r="G106" i="25"/>
  <c r="H106" i="25"/>
  <c r="G107" i="25"/>
  <c r="H107" i="25"/>
  <c r="G108" i="25"/>
  <c r="H108" i="25"/>
  <c r="G109" i="25"/>
  <c r="H109" i="25"/>
  <c r="G110" i="25"/>
  <c r="H110" i="25"/>
  <c r="G111" i="25"/>
  <c r="H111" i="25"/>
  <c r="G112" i="25"/>
  <c r="H112" i="25"/>
  <c r="G113" i="25"/>
  <c r="H113" i="25"/>
  <c r="G114" i="25"/>
  <c r="H114" i="25"/>
  <c r="G115" i="25"/>
  <c r="H115" i="25"/>
  <c r="G116" i="25"/>
  <c r="H116" i="25"/>
  <c r="G117" i="25"/>
  <c r="H117" i="25"/>
  <c r="G118" i="25"/>
  <c r="H118" i="25"/>
  <c r="G119" i="25"/>
  <c r="H119" i="25"/>
  <c r="G120" i="25"/>
  <c r="H120" i="25"/>
  <c r="G121" i="25"/>
  <c r="H121" i="25"/>
  <c r="G122" i="25"/>
  <c r="H122" i="25"/>
  <c r="G123" i="25"/>
  <c r="H123" i="25"/>
  <c r="G124" i="25"/>
  <c r="H124" i="25"/>
  <c r="G125" i="25"/>
  <c r="H125" i="25"/>
  <c r="G126" i="25"/>
  <c r="H126" i="25"/>
  <c r="G127" i="25"/>
  <c r="H127" i="25"/>
  <c r="G128" i="25"/>
  <c r="H128" i="25"/>
  <c r="G129" i="25"/>
  <c r="H129" i="25"/>
  <c r="G130" i="25"/>
  <c r="H130" i="25"/>
  <c r="G131" i="25"/>
  <c r="H131" i="25"/>
  <c r="G132" i="25"/>
  <c r="H132" i="25"/>
  <c r="G133" i="25"/>
  <c r="H133" i="25"/>
  <c r="G134" i="25"/>
  <c r="H134" i="25"/>
  <c r="G135" i="25"/>
  <c r="H135" i="25"/>
  <c r="G136" i="25"/>
  <c r="H136" i="25"/>
  <c r="G137" i="25"/>
  <c r="H137" i="25"/>
  <c r="G138" i="25"/>
  <c r="H138" i="25"/>
  <c r="G139" i="25"/>
  <c r="H139" i="25"/>
  <c r="G140" i="25"/>
  <c r="H140" i="25"/>
  <c r="G141" i="25"/>
  <c r="H141" i="25"/>
  <c r="G142" i="25"/>
  <c r="H142" i="25"/>
  <c r="G143" i="25"/>
  <c r="H143" i="25"/>
  <c r="G144" i="25"/>
  <c r="H144" i="25"/>
  <c r="G145" i="25"/>
  <c r="H145" i="25"/>
  <c r="G146" i="25"/>
  <c r="H146" i="25"/>
  <c r="G147" i="25"/>
  <c r="H147" i="25"/>
  <c r="G148" i="25"/>
  <c r="H148" i="25"/>
  <c r="G149" i="25"/>
  <c r="H149" i="25"/>
  <c r="G150" i="25"/>
  <c r="H150" i="25"/>
  <c r="G151" i="25"/>
  <c r="H151" i="25"/>
  <c r="G152" i="25"/>
  <c r="H152" i="25"/>
  <c r="G153" i="25"/>
  <c r="H153" i="25"/>
  <c r="G154" i="25"/>
  <c r="H154" i="25"/>
  <c r="G155" i="25"/>
  <c r="H155" i="25"/>
  <c r="G156" i="25"/>
  <c r="H156" i="25"/>
  <c r="G157" i="25"/>
  <c r="H157" i="25"/>
  <c r="G158" i="25"/>
  <c r="H158" i="25"/>
  <c r="G159" i="25"/>
  <c r="H159" i="25"/>
  <c r="G160" i="25"/>
  <c r="H160" i="25"/>
  <c r="G161" i="25"/>
  <c r="H161" i="25"/>
  <c r="G162" i="25"/>
  <c r="H162" i="25"/>
  <c r="G163" i="25"/>
  <c r="H163" i="25"/>
  <c r="G164" i="25"/>
  <c r="H164" i="25"/>
  <c r="G165" i="25"/>
  <c r="H165" i="25"/>
  <c r="G166" i="25"/>
  <c r="H166" i="25"/>
  <c r="G167" i="25"/>
  <c r="H167" i="25"/>
  <c r="G168" i="25"/>
  <c r="H168" i="25"/>
  <c r="G169" i="25"/>
  <c r="H169" i="25"/>
  <c r="G170" i="25"/>
  <c r="H170" i="25"/>
  <c r="G171" i="25"/>
  <c r="H171" i="25"/>
  <c r="G172" i="25"/>
  <c r="H172" i="25"/>
  <c r="G173" i="25"/>
  <c r="H173" i="25"/>
  <c r="G174" i="25"/>
  <c r="H174" i="25"/>
  <c r="G175" i="25"/>
  <c r="H175" i="25"/>
  <c r="G176" i="25"/>
  <c r="H176" i="25"/>
  <c r="G177" i="25"/>
  <c r="H177" i="25"/>
  <c r="G178" i="25"/>
  <c r="H178" i="25"/>
  <c r="G179" i="25"/>
  <c r="H179" i="25"/>
  <c r="G180" i="25"/>
  <c r="H180" i="25"/>
  <c r="G181" i="25"/>
  <c r="H181" i="25"/>
  <c r="G182" i="25"/>
  <c r="H182" i="25"/>
  <c r="G183" i="25"/>
  <c r="H183" i="25"/>
  <c r="G184" i="25"/>
  <c r="H184" i="25"/>
  <c r="G185" i="25"/>
  <c r="H185" i="25"/>
  <c r="G186" i="25"/>
  <c r="H186" i="25"/>
  <c r="G187" i="25"/>
  <c r="H187" i="25"/>
  <c r="G188" i="25"/>
  <c r="H188" i="25"/>
  <c r="G189" i="25"/>
  <c r="H189" i="25"/>
  <c r="G190" i="25"/>
  <c r="H190" i="25"/>
  <c r="G191" i="25"/>
  <c r="H191" i="25"/>
  <c r="G192" i="25"/>
  <c r="H192" i="25"/>
  <c r="G193" i="25"/>
  <c r="H193" i="25"/>
  <c r="G194" i="25"/>
  <c r="H194" i="25"/>
  <c r="G195" i="25"/>
  <c r="H195" i="25"/>
  <c r="G196" i="25"/>
  <c r="H196" i="25"/>
  <c r="G197" i="25"/>
  <c r="H197" i="25"/>
  <c r="G198" i="25"/>
  <c r="H198" i="25"/>
  <c r="G199" i="25"/>
  <c r="H199" i="25"/>
  <c r="G200" i="25"/>
  <c r="H200" i="25"/>
  <c r="G201" i="25"/>
  <c r="H201" i="25"/>
  <c r="G202" i="25"/>
  <c r="H202" i="25"/>
  <c r="G203" i="25"/>
  <c r="H203" i="25"/>
  <c r="G204" i="25"/>
  <c r="H204" i="25"/>
  <c r="G205" i="25"/>
  <c r="H205" i="25"/>
  <c r="G206" i="25"/>
  <c r="H206" i="25"/>
  <c r="G207" i="25"/>
  <c r="H207" i="25"/>
  <c r="G208" i="25"/>
  <c r="H208" i="25"/>
  <c r="G209" i="25"/>
  <c r="H209" i="25"/>
  <c r="G210" i="25"/>
  <c r="H210" i="25"/>
  <c r="G211" i="25"/>
  <c r="H211" i="25"/>
  <c r="G212" i="25"/>
  <c r="H212" i="25"/>
  <c r="G213" i="25"/>
  <c r="H213" i="25"/>
  <c r="G214" i="25"/>
  <c r="H214" i="25"/>
  <c r="G215" i="25"/>
  <c r="H215" i="25"/>
  <c r="G216" i="25"/>
  <c r="H216" i="25"/>
  <c r="G217" i="25"/>
  <c r="H217" i="25"/>
  <c r="G218" i="25"/>
  <c r="H218" i="25"/>
  <c r="G219" i="25"/>
  <c r="H219" i="25"/>
  <c r="G220" i="25"/>
  <c r="H220" i="25"/>
  <c r="G221" i="25"/>
  <c r="H221" i="25"/>
  <c r="G222" i="25"/>
  <c r="H222" i="25"/>
  <c r="G223" i="25"/>
  <c r="H223" i="25"/>
  <c r="G224" i="25"/>
  <c r="H224" i="25"/>
  <c r="G225" i="25"/>
  <c r="H225" i="25"/>
  <c r="G226" i="25"/>
  <c r="H226" i="25"/>
  <c r="G227" i="25"/>
  <c r="H227" i="25"/>
  <c r="G228" i="25"/>
  <c r="H228" i="25"/>
  <c r="G229" i="25"/>
  <c r="H229" i="25"/>
  <c r="G230" i="25"/>
  <c r="H230" i="25"/>
  <c r="G231" i="25"/>
  <c r="H231" i="25"/>
  <c r="G232" i="25"/>
  <c r="H232" i="25"/>
  <c r="G233" i="25"/>
  <c r="H233" i="25"/>
  <c r="G234" i="25"/>
  <c r="H234" i="25"/>
  <c r="G235" i="25"/>
  <c r="H235" i="25"/>
  <c r="G236" i="25"/>
  <c r="H236" i="25"/>
  <c r="G237" i="25"/>
  <c r="H237" i="25"/>
  <c r="G238" i="25"/>
  <c r="H238" i="25"/>
  <c r="G239" i="25"/>
  <c r="H239" i="25"/>
  <c r="G240" i="25"/>
  <c r="H240" i="25"/>
  <c r="G241" i="25"/>
  <c r="H241" i="25"/>
  <c r="G242" i="25"/>
  <c r="H242" i="25"/>
  <c r="G243" i="25"/>
  <c r="H243" i="25"/>
  <c r="G244" i="25"/>
  <c r="H244" i="25"/>
  <c r="G245" i="25"/>
  <c r="H245" i="25"/>
  <c r="G246" i="25"/>
  <c r="H246" i="25"/>
  <c r="G247" i="25"/>
  <c r="H247" i="25"/>
  <c r="G248" i="25"/>
  <c r="H248" i="25"/>
  <c r="G249" i="25"/>
  <c r="H249" i="25"/>
  <c r="G250" i="25"/>
  <c r="H250" i="25"/>
  <c r="G251" i="25"/>
  <c r="H251" i="25"/>
  <c r="G252" i="25"/>
  <c r="H252" i="25"/>
  <c r="G253" i="25"/>
  <c r="H253" i="25"/>
  <c r="G254" i="25"/>
  <c r="H254" i="25"/>
  <c r="G255" i="25"/>
  <c r="H255" i="25"/>
  <c r="G256" i="25"/>
  <c r="H256" i="25"/>
  <c r="G257" i="25"/>
  <c r="H257" i="25"/>
  <c r="G258" i="25"/>
  <c r="H258" i="25"/>
  <c r="G259" i="25"/>
  <c r="H259" i="25"/>
  <c r="G260" i="25"/>
  <c r="H260" i="25"/>
  <c r="G261" i="25"/>
  <c r="H261" i="25"/>
  <c r="G262" i="25"/>
  <c r="H262" i="25"/>
  <c r="G263" i="25"/>
  <c r="H263" i="25"/>
  <c r="G264" i="25"/>
  <c r="H264" i="25"/>
  <c r="G265" i="25"/>
  <c r="H265" i="25"/>
  <c r="G266" i="25"/>
  <c r="H266" i="25"/>
  <c r="G267" i="25"/>
  <c r="H267" i="25"/>
  <c r="G268" i="25"/>
  <c r="H268" i="25"/>
  <c r="G269" i="25"/>
  <c r="H269" i="25"/>
  <c r="G270" i="25"/>
  <c r="H270" i="25"/>
  <c r="G271" i="25"/>
  <c r="H271" i="25"/>
  <c r="G272" i="25"/>
  <c r="H272" i="25"/>
  <c r="G273" i="25"/>
  <c r="H273" i="25"/>
  <c r="G274" i="25"/>
  <c r="H274" i="25"/>
  <c r="G275" i="25"/>
  <c r="H275" i="25"/>
  <c r="G276" i="25"/>
  <c r="H276" i="25"/>
  <c r="G277" i="25"/>
  <c r="H277" i="25"/>
  <c r="G278" i="25"/>
  <c r="H278" i="25"/>
  <c r="G279" i="25"/>
  <c r="H279" i="25"/>
  <c r="G280" i="25"/>
  <c r="H280" i="25"/>
  <c r="G281" i="25"/>
  <c r="H281" i="25"/>
  <c r="G282" i="25"/>
  <c r="H282" i="25"/>
  <c r="G283" i="25"/>
  <c r="H283" i="25"/>
  <c r="G284" i="25"/>
  <c r="H284" i="25"/>
  <c r="G285" i="25"/>
  <c r="H285" i="25"/>
  <c r="G286" i="25"/>
  <c r="H286" i="25"/>
  <c r="G287" i="25"/>
  <c r="H287" i="25"/>
  <c r="G288" i="25"/>
  <c r="H288" i="25"/>
  <c r="G289" i="25"/>
  <c r="H289" i="25"/>
  <c r="G290" i="25"/>
  <c r="H290" i="25"/>
  <c r="G291" i="25"/>
  <c r="H291" i="25"/>
  <c r="G292" i="25"/>
  <c r="H292" i="25"/>
  <c r="G293" i="25"/>
  <c r="H293" i="25"/>
  <c r="G294" i="25"/>
  <c r="H294" i="25"/>
  <c r="G295" i="25"/>
  <c r="H295" i="25"/>
  <c r="G296" i="25"/>
  <c r="H296" i="25"/>
  <c r="G297" i="25"/>
  <c r="H297" i="25"/>
  <c r="G298" i="25"/>
  <c r="H298" i="25"/>
  <c r="G299" i="25"/>
  <c r="H299" i="25"/>
  <c r="G300" i="25"/>
  <c r="H300" i="25"/>
  <c r="G301" i="25"/>
  <c r="H301" i="25"/>
  <c r="G302" i="25"/>
  <c r="H302" i="25"/>
  <c r="G303" i="25"/>
  <c r="H303" i="25"/>
  <c r="G304" i="25"/>
  <c r="H304" i="25"/>
  <c r="G305" i="25"/>
  <c r="H305" i="25"/>
  <c r="G306" i="25"/>
  <c r="H306" i="25"/>
  <c r="G307" i="25"/>
  <c r="H307" i="25"/>
  <c r="G308" i="25"/>
  <c r="H308" i="25"/>
  <c r="G309" i="25"/>
  <c r="H309" i="25"/>
  <c r="G310" i="25"/>
  <c r="H310" i="25"/>
  <c r="G311" i="25"/>
  <c r="H311" i="25"/>
  <c r="G312" i="25"/>
  <c r="H312" i="25"/>
  <c r="G313" i="25"/>
  <c r="H313" i="25"/>
  <c r="G314" i="25"/>
  <c r="H314" i="25"/>
  <c r="G315" i="25"/>
  <c r="H315" i="25"/>
  <c r="G316" i="25"/>
  <c r="H316" i="25"/>
  <c r="G317" i="25"/>
  <c r="H317" i="25"/>
  <c r="G318" i="25"/>
  <c r="H318" i="25"/>
  <c r="G319" i="25"/>
  <c r="H319" i="25"/>
  <c r="G320" i="25"/>
  <c r="H320" i="25"/>
  <c r="G321" i="25"/>
  <c r="H321" i="25"/>
  <c r="G322" i="25"/>
  <c r="H322" i="25"/>
  <c r="G323" i="25"/>
  <c r="H323" i="25"/>
  <c r="G324" i="25"/>
  <c r="H324" i="25"/>
  <c r="G325" i="25"/>
  <c r="H325" i="25"/>
  <c r="G326" i="25"/>
  <c r="H326" i="25"/>
  <c r="G327" i="25"/>
  <c r="H327" i="25"/>
  <c r="G328" i="25"/>
  <c r="H328" i="25"/>
  <c r="G329" i="25"/>
  <c r="H329" i="25"/>
  <c r="G330" i="25"/>
  <c r="H330" i="25"/>
  <c r="G331" i="25"/>
  <c r="H331" i="25"/>
  <c r="G332" i="25"/>
  <c r="H332" i="25"/>
  <c r="G333" i="25"/>
  <c r="H333" i="25"/>
  <c r="G334" i="25"/>
  <c r="H334" i="25"/>
  <c r="G335" i="25"/>
  <c r="H335" i="25"/>
  <c r="G336" i="25"/>
  <c r="H336" i="25"/>
  <c r="G337" i="25"/>
  <c r="H337" i="25"/>
  <c r="G338" i="25"/>
  <c r="H338" i="25"/>
  <c r="G339" i="25"/>
  <c r="H339" i="25"/>
  <c r="G340" i="25"/>
  <c r="H340" i="25"/>
  <c r="G341" i="25"/>
  <c r="H341" i="25"/>
  <c r="G342" i="25"/>
  <c r="H342" i="25"/>
  <c r="G343" i="25"/>
  <c r="H343" i="25"/>
  <c r="G344" i="25"/>
  <c r="H344" i="25"/>
  <c r="G345" i="25"/>
  <c r="H345" i="25"/>
  <c r="G346" i="25"/>
  <c r="H346" i="25"/>
  <c r="G347" i="25"/>
  <c r="H347" i="25"/>
  <c r="G348" i="25"/>
  <c r="H348" i="25"/>
  <c r="G349" i="25"/>
  <c r="H349" i="25"/>
  <c r="G350" i="25"/>
  <c r="H350" i="25"/>
  <c r="G351" i="25"/>
  <c r="H351" i="25"/>
  <c r="G352" i="25"/>
  <c r="H352" i="25"/>
  <c r="G353" i="25"/>
  <c r="H353" i="25"/>
  <c r="G354" i="25"/>
  <c r="H354" i="25"/>
  <c r="G355" i="25"/>
  <c r="H355" i="25"/>
  <c r="G356" i="25"/>
  <c r="H356" i="25"/>
  <c r="G357" i="25"/>
  <c r="H357" i="25"/>
  <c r="G358" i="25"/>
  <c r="H358" i="25"/>
  <c r="G359" i="25"/>
  <c r="H359" i="25"/>
  <c r="G360" i="25"/>
  <c r="H360" i="25"/>
  <c r="G361" i="25"/>
  <c r="H361" i="25"/>
  <c r="G362" i="25"/>
  <c r="H362" i="25"/>
  <c r="G363" i="25"/>
  <c r="H363" i="25"/>
  <c r="G364" i="25"/>
  <c r="H364" i="25"/>
  <c r="G365" i="25"/>
  <c r="H365" i="25"/>
  <c r="G366" i="25"/>
  <c r="H366" i="25"/>
  <c r="G367" i="25"/>
  <c r="H367" i="25"/>
  <c r="G368" i="25"/>
  <c r="H368" i="25"/>
  <c r="G369" i="25"/>
  <c r="H369" i="25"/>
  <c r="G370" i="25"/>
  <c r="H370" i="25"/>
  <c r="G371" i="25"/>
  <c r="H371" i="25"/>
  <c r="G372" i="25"/>
  <c r="H372" i="25"/>
  <c r="G373" i="25"/>
  <c r="H373" i="25"/>
  <c r="G374" i="25"/>
  <c r="H374" i="25"/>
  <c r="G375" i="25"/>
  <c r="H375" i="25"/>
  <c r="G376" i="25"/>
  <c r="H376" i="25"/>
  <c r="G377" i="25"/>
  <c r="H377" i="25"/>
  <c r="G378" i="25"/>
  <c r="H378" i="25"/>
  <c r="G379" i="25"/>
  <c r="H379" i="25"/>
  <c r="G380" i="25"/>
  <c r="H380" i="25"/>
  <c r="G381" i="25"/>
  <c r="H381" i="25"/>
  <c r="G382" i="25"/>
  <c r="H382" i="25"/>
  <c r="G383" i="25"/>
  <c r="H383" i="25"/>
  <c r="G384" i="25"/>
  <c r="H384" i="25"/>
  <c r="G385" i="25"/>
  <c r="H385" i="25"/>
  <c r="G386" i="25"/>
  <c r="H386" i="25"/>
  <c r="G387" i="25"/>
  <c r="H387" i="25"/>
  <c r="G388" i="25"/>
  <c r="H388" i="25"/>
  <c r="G389" i="25"/>
  <c r="H389" i="25"/>
  <c r="G390" i="25"/>
  <c r="H390" i="25"/>
  <c r="G391" i="25"/>
  <c r="H391" i="25"/>
  <c r="G392" i="25"/>
  <c r="H392" i="25"/>
  <c r="G393" i="25"/>
  <c r="H393" i="25"/>
  <c r="G394" i="25"/>
  <c r="H394" i="25"/>
  <c r="G395" i="25"/>
  <c r="H395" i="25"/>
  <c r="G396" i="25"/>
  <c r="H396" i="25"/>
  <c r="G397" i="25"/>
  <c r="H397" i="25"/>
  <c r="G398" i="25"/>
  <c r="H398" i="25"/>
  <c r="G399" i="25"/>
  <c r="H399" i="25"/>
  <c r="G400" i="25"/>
  <c r="H400" i="25"/>
  <c r="G401" i="25"/>
  <c r="H401" i="25"/>
  <c r="G402" i="25"/>
  <c r="H402" i="25"/>
  <c r="G403" i="25"/>
  <c r="H403" i="25"/>
  <c r="G404" i="25"/>
  <c r="H404" i="25"/>
  <c r="G405" i="25"/>
  <c r="H405" i="25"/>
  <c r="G406" i="25"/>
  <c r="H406" i="25"/>
  <c r="G407" i="25"/>
  <c r="H407" i="25"/>
  <c r="G408" i="25"/>
  <c r="H408" i="25"/>
  <c r="G409" i="25"/>
  <c r="H409" i="25"/>
  <c r="G410" i="25"/>
  <c r="H410" i="25"/>
  <c r="G411" i="25"/>
  <c r="H411" i="25"/>
  <c r="G412" i="25"/>
  <c r="H412" i="25"/>
  <c r="G413" i="25"/>
  <c r="H413" i="25"/>
  <c r="G414" i="25"/>
  <c r="H414" i="25"/>
  <c r="G415" i="25"/>
  <c r="H415" i="25"/>
  <c r="G416" i="25"/>
  <c r="H416" i="25"/>
  <c r="G417" i="25"/>
  <c r="H417" i="25"/>
  <c r="G418" i="25"/>
  <c r="H418" i="25"/>
  <c r="G419" i="25"/>
  <c r="H419" i="25"/>
  <c r="G420" i="25"/>
  <c r="H420" i="25"/>
  <c r="G421" i="25"/>
  <c r="H421" i="25"/>
  <c r="G422" i="25"/>
  <c r="H422" i="25"/>
  <c r="G423" i="25"/>
  <c r="H423" i="25"/>
  <c r="G424" i="25"/>
  <c r="H424" i="25"/>
  <c r="G425" i="25"/>
  <c r="H425" i="25"/>
  <c r="G426" i="25"/>
  <c r="H426" i="25"/>
  <c r="G427" i="25"/>
  <c r="H427" i="25"/>
  <c r="G428" i="25"/>
  <c r="H428" i="25"/>
  <c r="G429" i="25"/>
  <c r="H429" i="25"/>
  <c r="G430" i="25"/>
  <c r="H430" i="25"/>
  <c r="G431" i="25"/>
  <c r="H431" i="25"/>
  <c r="G432" i="25"/>
  <c r="H432" i="25"/>
  <c r="G433" i="25"/>
  <c r="H433" i="25"/>
  <c r="G434" i="25"/>
  <c r="H434" i="25"/>
  <c r="G435" i="25"/>
  <c r="H435" i="25"/>
  <c r="G436" i="25"/>
  <c r="H436" i="25"/>
  <c r="G437" i="25"/>
  <c r="H437" i="25"/>
  <c r="G438" i="25"/>
  <c r="H438" i="25"/>
  <c r="G439" i="25"/>
  <c r="H439" i="25"/>
  <c r="G440" i="25"/>
  <c r="H440" i="25"/>
  <c r="G441" i="25"/>
  <c r="H441" i="25"/>
  <c r="G442" i="25"/>
  <c r="H442" i="25"/>
  <c r="G443" i="25"/>
  <c r="H443" i="25"/>
  <c r="G444" i="25"/>
  <c r="H444" i="25"/>
  <c r="G445" i="25"/>
  <c r="H445" i="25"/>
  <c r="G446" i="25"/>
  <c r="H446" i="25"/>
  <c r="G447" i="25"/>
  <c r="H447" i="25"/>
  <c r="G448" i="25"/>
  <c r="H448" i="25"/>
  <c r="G449" i="25"/>
  <c r="H449" i="25"/>
  <c r="G450" i="25"/>
  <c r="H450" i="25"/>
  <c r="G451" i="25"/>
  <c r="H451" i="25"/>
  <c r="G452" i="25"/>
  <c r="H452" i="25"/>
  <c r="G453" i="25"/>
  <c r="H453" i="25"/>
  <c r="G454" i="25"/>
  <c r="H454" i="25"/>
  <c r="G455" i="25"/>
  <c r="H455" i="25"/>
  <c r="G456" i="25"/>
  <c r="H456" i="25"/>
  <c r="G457" i="25"/>
  <c r="H457" i="25"/>
  <c r="G458" i="25"/>
  <c r="H458" i="25"/>
  <c r="G459" i="25"/>
  <c r="H459" i="25"/>
  <c r="G460" i="25"/>
  <c r="H460" i="25"/>
  <c r="G461" i="25"/>
  <c r="H461" i="25"/>
  <c r="G462" i="25"/>
  <c r="H462" i="25"/>
  <c r="G463" i="25"/>
  <c r="H463" i="25"/>
  <c r="G464" i="25"/>
  <c r="H464" i="25"/>
  <c r="G465" i="25"/>
  <c r="H465" i="25"/>
  <c r="G466" i="25"/>
  <c r="H466" i="25"/>
  <c r="G467" i="25"/>
  <c r="H467" i="25"/>
  <c r="G468" i="25"/>
  <c r="H468" i="25"/>
  <c r="G469" i="25"/>
  <c r="H469" i="25"/>
  <c r="G470" i="25"/>
  <c r="H470" i="25"/>
  <c r="G471" i="25"/>
  <c r="H471" i="25"/>
  <c r="G472" i="25"/>
  <c r="H472" i="25"/>
  <c r="F75" i="25"/>
  <c r="F76" i="25"/>
  <c r="F77" i="25"/>
  <c r="F78" i="25"/>
  <c r="F80" i="25"/>
  <c r="AQ80" i="25" s="1"/>
  <c r="BQ80" i="19" s="1"/>
  <c r="F81" i="25"/>
  <c r="F82" i="25"/>
  <c r="F84" i="25"/>
  <c r="F85" i="25"/>
  <c r="F86" i="25"/>
  <c r="F87" i="25"/>
  <c r="F88" i="25"/>
  <c r="F89" i="25"/>
  <c r="F90" i="25"/>
  <c r="F91" i="25"/>
  <c r="F92" i="25"/>
  <c r="F93" i="25"/>
  <c r="F94" i="25"/>
  <c r="F95" i="25"/>
  <c r="F96" i="25"/>
  <c r="F97" i="25"/>
  <c r="F98" i="25"/>
  <c r="F99" i="25"/>
  <c r="F100" i="25"/>
  <c r="F101" i="25"/>
  <c r="F102" i="25"/>
  <c r="F103" i="25"/>
  <c r="F104" i="25"/>
  <c r="F105" i="25"/>
  <c r="F106" i="25"/>
  <c r="F107" i="25"/>
  <c r="F108" i="25"/>
  <c r="F109" i="25"/>
  <c r="F110" i="25"/>
  <c r="F111" i="25"/>
  <c r="F112" i="25"/>
  <c r="F113" i="25"/>
  <c r="F114" i="25"/>
  <c r="F115" i="25"/>
  <c r="F116" i="25"/>
  <c r="F117" i="25"/>
  <c r="F118" i="25"/>
  <c r="F119" i="25"/>
  <c r="F120" i="25"/>
  <c r="F121" i="25"/>
  <c r="F122" i="25"/>
  <c r="F123" i="25"/>
  <c r="F124" i="25"/>
  <c r="F125" i="25"/>
  <c r="F126" i="25"/>
  <c r="F127" i="25"/>
  <c r="F128" i="25"/>
  <c r="F129" i="25"/>
  <c r="F130" i="25"/>
  <c r="F131" i="25"/>
  <c r="F132" i="25"/>
  <c r="F133" i="25"/>
  <c r="F134" i="25"/>
  <c r="F135" i="25"/>
  <c r="F136" i="25"/>
  <c r="F137" i="25"/>
  <c r="F138" i="25"/>
  <c r="F139" i="25"/>
  <c r="F140" i="25"/>
  <c r="F141" i="25"/>
  <c r="F142" i="25"/>
  <c r="F143" i="25"/>
  <c r="F144" i="25"/>
  <c r="F145" i="25"/>
  <c r="F146" i="25"/>
  <c r="F147" i="25"/>
  <c r="F148" i="25"/>
  <c r="F149" i="25"/>
  <c r="F150" i="25"/>
  <c r="F151" i="25"/>
  <c r="F152" i="25"/>
  <c r="F153" i="25"/>
  <c r="F154" i="25"/>
  <c r="F155" i="25"/>
  <c r="F156" i="25"/>
  <c r="F157" i="25"/>
  <c r="F158" i="25"/>
  <c r="F159" i="25"/>
  <c r="F160" i="25"/>
  <c r="F161" i="25"/>
  <c r="F162" i="25"/>
  <c r="F163" i="25"/>
  <c r="F164" i="25"/>
  <c r="F165" i="25"/>
  <c r="F166" i="25"/>
  <c r="F167" i="25"/>
  <c r="F168" i="25"/>
  <c r="F169" i="25"/>
  <c r="F170" i="25"/>
  <c r="F171" i="25"/>
  <c r="F172" i="25"/>
  <c r="F173" i="25"/>
  <c r="F174" i="25"/>
  <c r="F175" i="25"/>
  <c r="F176" i="25"/>
  <c r="F177" i="25"/>
  <c r="F178" i="25"/>
  <c r="F179" i="25"/>
  <c r="F180" i="25"/>
  <c r="F181" i="25"/>
  <c r="F182" i="25"/>
  <c r="F183" i="25"/>
  <c r="F184" i="25"/>
  <c r="F185" i="25"/>
  <c r="F186" i="25"/>
  <c r="F187" i="25"/>
  <c r="F188" i="25"/>
  <c r="F189" i="25"/>
  <c r="F190" i="25"/>
  <c r="F191" i="25"/>
  <c r="F192" i="25"/>
  <c r="F193" i="25"/>
  <c r="F194" i="25"/>
  <c r="F195" i="25"/>
  <c r="F196" i="25"/>
  <c r="F197" i="25"/>
  <c r="F198" i="25"/>
  <c r="F199" i="25"/>
  <c r="F200" i="25"/>
  <c r="F201" i="25"/>
  <c r="F202" i="25"/>
  <c r="F203" i="25"/>
  <c r="F204" i="25"/>
  <c r="F205" i="25"/>
  <c r="F206" i="25"/>
  <c r="F207" i="25"/>
  <c r="F208" i="25"/>
  <c r="F209" i="25"/>
  <c r="F210" i="25"/>
  <c r="F211" i="25"/>
  <c r="F212" i="25"/>
  <c r="F213" i="25"/>
  <c r="F214" i="25"/>
  <c r="F215" i="25"/>
  <c r="F216" i="25"/>
  <c r="F217" i="25"/>
  <c r="F218" i="25"/>
  <c r="F219" i="25"/>
  <c r="F220" i="25"/>
  <c r="F221" i="25"/>
  <c r="F222" i="25"/>
  <c r="F223" i="25"/>
  <c r="F224" i="25"/>
  <c r="F225" i="25"/>
  <c r="F226" i="25"/>
  <c r="F227" i="25"/>
  <c r="F228" i="25"/>
  <c r="F229" i="25"/>
  <c r="F230" i="25"/>
  <c r="F231" i="25"/>
  <c r="F232" i="25"/>
  <c r="F233" i="25"/>
  <c r="F234" i="25"/>
  <c r="F235" i="25"/>
  <c r="F236" i="25"/>
  <c r="F237" i="25"/>
  <c r="F238" i="25"/>
  <c r="F239" i="25"/>
  <c r="F240" i="25"/>
  <c r="F241" i="25"/>
  <c r="F242" i="25"/>
  <c r="F243" i="25"/>
  <c r="F244" i="25"/>
  <c r="F245" i="25"/>
  <c r="F246" i="25"/>
  <c r="F247" i="25"/>
  <c r="F248" i="25"/>
  <c r="F249" i="25"/>
  <c r="F250" i="25"/>
  <c r="F251" i="25"/>
  <c r="F252" i="25"/>
  <c r="F253" i="25"/>
  <c r="F254" i="25"/>
  <c r="F255" i="25"/>
  <c r="F256" i="25"/>
  <c r="F257" i="25"/>
  <c r="F258" i="25"/>
  <c r="F259" i="25"/>
  <c r="F260" i="25"/>
  <c r="F261" i="25"/>
  <c r="F262" i="25"/>
  <c r="F263" i="25"/>
  <c r="F264" i="25"/>
  <c r="F265" i="25"/>
  <c r="F266" i="25"/>
  <c r="F267" i="25"/>
  <c r="F268" i="25"/>
  <c r="F269" i="25"/>
  <c r="F270" i="25"/>
  <c r="F271" i="25"/>
  <c r="F272" i="25"/>
  <c r="F273" i="25"/>
  <c r="F274" i="25"/>
  <c r="F275" i="25"/>
  <c r="F276" i="25"/>
  <c r="F277" i="25"/>
  <c r="F278" i="25"/>
  <c r="F279" i="25"/>
  <c r="F280" i="25"/>
  <c r="F281" i="25"/>
  <c r="F282" i="25"/>
  <c r="F283" i="25"/>
  <c r="F284" i="25"/>
  <c r="F285" i="25"/>
  <c r="F286" i="25"/>
  <c r="F287" i="25"/>
  <c r="F288" i="25"/>
  <c r="F289" i="25"/>
  <c r="F290" i="25"/>
  <c r="F291" i="25"/>
  <c r="F292" i="25"/>
  <c r="F293" i="25"/>
  <c r="F294" i="25"/>
  <c r="F295" i="25"/>
  <c r="F296" i="25"/>
  <c r="F297" i="25"/>
  <c r="F298" i="25"/>
  <c r="F299" i="25"/>
  <c r="F300" i="25"/>
  <c r="F301" i="25"/>
  <c r="F302" i="25"/>
  <c r="F303" i="25"/>
  <c r="F304" i="25"/>
  <c r="F305" i="25"/>
  <c r="F306" i="25"/>
  <c r="F307" i="25"/>
  <c r="F308" i="25"/>
  <c r="F309" i="25"/>
  <c r="F310" i="25"/>
  <c r="F311" i="25"/>
  <c r="F312" i="25"/>
  <c r="F313" i="25"/>
  <c r="F314" i="25"/>
  <c r="F315" i="25"/>
  <c r="F316" i="25"/>
  <c r="F317" i="25"/>
  <c r="F318" i="25"/>
  <c r="F319" i="25"/>
  <c r="F320" i="25"/>
  <c r="F321" i="25"/>
  <c r="F322" i="25"/>
  <c r="F323" i="25"/>
  <c r="F324" i="25"/>
  <c r="F325" i="25"/>
  <c r="F326" i="25"/>
  <c r="F327" i="25"/>
  <c r="F328" i="25"/>
  <c r="F329" i="25"/>
  <c r="F330" i="25"/>
  <c r="F331" i="25"/>
  <c r="F332" i="25"/>
  <c r="F333" i="25"/>
  <c r="F334" i="25"/>
  <c r="F335" i="25"/>
  <c r="F336" i="25"/>
  <c r="F337" i="25"/>
  <c r="F338" i="25"/>
  <c r="F339" i="25"/>
  <c r="F340" i="25"/>
  <c r="F341" i="25"/>
  <c r="F342" i="25"/>
  <c r="F343" i="25"/>
  <c r="F344" i="25"/>
  <c r="F345" i="25"/>
  <c r="F346" i="25"/>
  <c r="F347" i="25"/>
  <c r="F348" i="25"/>
  <c r="F349" i="25"/>
  <c r="F350" i="25"/>
  <c r="F351" i="25"/>
  <c r="F352" i="25"/>
  <c r="F353" i="25"/>
  <c r="F354" i="25"/>
  <c r="F355" i="25"/>
  <c r="F356" i="25"/>
  <c r="F357" i="25"/>
  <c r="F358" i="25"/>
  <c r="F359" i="25"/>
  <c r="F360" i="25"/>
  <c r="F361" i="25"/>
  <c r="F362" i="25"/>
  <c r="F363" i="25"/>
  <c r="F364" i="25"/>
  <c r="F365" i="25"/>
  <c r="F366" i="25"/>
  <c r="F367" i="25"/>
  <c r="F368" i="25"/>
  <c r="F369" i="25"/>
  <c r="F370" i="25"/>
  <c r="F371" i="25"/>
  <c r="F372" i="25"/>
  <c r="F373" i="25"/>
  <c r="F374" i="25"/>
  <c r="F375" i="25"/>
  <c r="F376" i="25"/>
  <c r="F377" i="25"/>
  <c r="F378" i="25"/>
  <c r="F379" i="25"/>
  <c r="F380" i="25"/>
  <c r="F381" i="25"/>
  <c r="F382" i="25"/>
  <c r="F383" i="25"/>
  <c r="F384" i="25"/>
  <c r="F385" i="25"/>
  <c r="F386" i="25"/>
  <c r="F387" i="25"/>
  <c r="F388" i="25"/>
  <c r="F389" i="25"/>
  <c r="F390" i="25"/>
  <c r="F391" i="25"/>
  <c r="F392" i="25"/>
  <c r="F393" i="25"/>
  <c r="F394" i="25"/>
  <c r="F395" i="25"/>
  <c r="F396" i="25"/>
  <c r="F397" i="25"/>
  <c r="F398" i="25"/>
  <c r="F399" i="25"/>
  <c r="F400" i="25"/>
  <c r="F401" i="25"/>
  <c r="F402" i="25"/>
  <c r="F403" i="25"/>
  <c r="F404" i="25"/>
  <c r="F405" i="25"/>
  <c r="F406" i="25"/>
  <c r="F407" i="25"/>
  <c r="F408" i="25"/>
  <c r="F409" i="25"/>
  <c r="F410" i="25"/>
  <c r="F411" i="25"/>
  <c r="F412" i="25"/>
  <c r="F413" i="25"/>
  <c r="F414" i="25"/>
  <c r="F415" i="25"/>
  <c r="F416" i="25"/>
  <c r="F417" i="25"/>
  <c r="F418" i="25"/>
  <c r="F419" i="25"/>
  <c r="F420" i="25"/>
  <c r="F421" i="25"/>
  <c r="F422" i="25"/>
  <c r="F423" i="25"/>
  <c r="F424" i="25"/>
  <c r="F425" i="25"/>
  <c r="F426" i="25"/>
  <c r="F427" i="25"/>
  <c r="F428" i="25"/>
  <c r="F429" i="25"/>
  <c r="F430" i="25"/>
  <c r="F431" i="25"/>
  <c r="F432" i="25"/>
  <c r="F433" i="25"/>
  <c r="F434" i="25"/>
  <c r="F435" i="25"/>
  <c r="F436" i="25"/>
  <c r="F437" i="25"/>
  <c r="F438" i="25"/>
  <c r="F439" i="25"/>
  <c r="F440" i="25"/>
  <c r="F441" i="25"/>
  <c r="F442" i="25"/>
  <c r="F443" i="25"/>
  <c r="F444" i="25"/>
  <c r="F445" i="25"/>
  <c r="F446" i="25"/>
  <c r="F447" i="25"/>
  <c r="F448" i="25"/>
  <c r="F449" i="25"/>
  <c r="F450" i="25"/>
  <c r="F451" i="25"/>
  <c r="F452" i="25"/>
  <c r="F453" i="25"/>
  <c r="F454" i="25"/>
  <c r="F455" i="25"/>
  <c r="F456" i="25"/>
  <c r="F457" i="25"/>
  <c r="F458" i="25"/>
  <c r="F459" i="25"/>
  <c r="F460" i="25"/>
  <c r="F461" i="25"/>
  <c r="F462" i="25"/>
  <c r="F463" i="25"/>
  <c r="F464" i="25"/>
  <c r="F465" i="25"/>
  <c r="F466" i="25"/>
  <c r="F467" i="25"/>
  <c r="F468" i="25"/>
  <c r="F469" i="25"/>
  <c r="F470" i="25"/>
  <c r="F471" i="25"/>
  <c r="F472" i="25"/>
  <c r="AQ86" i="25"/>
  <c r="BQ86" i="19" s="1"/>
  <c r="AQ87" i="25"/>
  <c r="BQ87" i="19" s="1"/>
  <c r="AQ88" i="25"/>
  <c r="BQ88" i="19" s="1"/>
  <c r="AQ89" i="25"/>
  <c r="BQ89" i="19" s="1"/>
  <c r="AQ90" i="25"/>
  <c r="BQ90" i="19" s="1"/>
  <c r="AQ91" i="25"/>
  <c r="BQ91" i="19" s="1"/>
  <c r="AQ92" i="25"/>
  <c r="BQ92" i="19" s="1"/>
  <c r="AQ93" i="25"/>
  <c r="BQ93" i="19" s="1"/>
  <c r="AQ94" i="25"/>
  <c r="BQ94" i="19" s="1"/>
  <c r="AQ95" i="25"/>
  <c r="BQ95" i="19" s="1"/>
  <c r="AQ96" i="25"/>
  <c r="BQ96" i="19" s="1"/>
  <c r="AQ97" i="25"/>
  <c r="BQ97" i="19" s="1"/>
  <c r="AQ98" i="25"/>
  <c r="BQ98" i="19" s="1"/>
  <c r="AQ99" i="25"/>
  <c r="BQ99" i="19" s="1"/>
  <c r="AQ100" i="25"/>
  <c r="BQ100" i="19" s="1"/>
  <c r="AQ101" i="25"/>
  <c r="BQ101" i="19" s="1"/>
  <c r="AQ102" i="25"/>
  <c r="BQ102" i="19" s="1"/>
  <c r="AQ103" i="25"/>
  <c r="BQ103" i="19" s="1"/>
  <c r="AQ104" i="25"/>
  <c r="BQ104" i="19" s="1"/>
  <c r="AQ105" i="25"/>
  <c r="BQ105" i="19" s="1"/>
  <c r="AQ106" i="25"/>
  <c r="BQ106" i="19" s="1"/>
  <c r="AQ107" i="25"/>
  <c r="BQ107" i="19" s="1"/>
  <c r="AQ108" i="25"/>
  <c r="BQ108" i="19" s="1"/>
  <c r="AQ109" i="25"/>
  <c r="BQ109" i="19" s="1"/>
  <c r="AQ110" i="25"/>
  <c r="BQ110" i="19" s="1"/>
  <c r="AQ111" i="25"/>
  <c r="BQ111" i="19" s="1"/>
  <c r="AQ112" i="25"/>
  <c r="BQ112" i="19" s="1"/>
  <c r="AQ113" i="25"/>
  <c r="BQ113" i="19" s="1"/>
  <c r="AQ114" i="25"/>
  <c r="BQ114" i="19" s="1"/>
  <c r="AQ115" i="25"/>
  <c r="BQ115" i="19" s="1"/>
  <c r="AQ116" i="25"/>
  <c r="BQ116" i="19" s="1"/>
  <c r="AQ117" i="25"/>
  <c r="BQ117" i="19" s="1"/>
  <c r="AQ118" i="25"/>
  <c r="BQ118" i="19" s="1"/>
  <c r="AQ119" i="25"/>
  <c r="BQ119" i="19" s="1"/>
  <c r="AQ120" i="25"/>
  <c r="BQ120" i="19" s="1"/>
  <c r="AQ121" i="25"/>
  <c r="BQ121" i="19" s="1"/>
  <c r="AQ122" i="25"/>
  <c r="BQ122" i="19" s="1"/>
  <c r="AQ123" i="25"/>
  <c r="BQ123" i="19" s="1"/>
  <c r="AQ124" i="25"/>
  <c r="BQ124" i="19" s="1"/>
  <c r="AQ125" i="25"/>
  <c r="BQ125" i="19" s="1"/>
  <c r="AQ126" i="25"/>
  <c r="BQ126" i="19" s="1"/>
  <c r="AQ127" i="25"/>
  <c r="BQ127" i="19" s="1"/>
  <c r="AQ128" i="25"/>
  <c r="BQ128" i="19" s="1"/>
  <c r="AQ129" i="25"/>
  <c r="BQ129" i="19" s="1"/>
  <c r="AQ130" i="25"/>
  <c r="BQ130" i="19" s="1"/>
  <c r="AQ131" i="25"/>
  <c r="BQ131" i="19" s="1"/>
  <c r="AQ132" i="25"/>
  <c r="BQ132" i="19" s="1"/>
  <c r="AQ133" i="25"/>
  <c r="BQ133" i="19" s="1"/>
  <c r="AQ134" i="25"/>
  <c r="BQ134" i="19" s="1"/>
  <c r="AQ135" i="25"/>
  <c r="BQ135" i="19" s="1"/>
  <c r="AQ136" i="25"/>
  <c r="BQ136" i="19" s="1"/>
  <c r="AQ137" i="25"/>
  <c r="BQ137" i="19" s="1"/>
  <c r="AQ138" i="25"/>
  <c r="BQ138" i="19" s="1"/>
  <c r="AQ139" i="25"/>
  <c r="BQ139" i="19" s="1"/>
  <c r="AQ140" i="25"/>
  <c r="BQ140" i="19" s="1"/>
  <c r="AQ141" i="25"/>
  <c r="BQ141" i="19" s="1"/>
  <c r="AQ142" i="25"/>
  <c r="BQ142" i="19" s="1"/>
  <c r="AQ143" i="25"/>
  <c r="BQ143" i="19" s="1"/>
  <c r="AQ144" i="25"/>
  <c r="BQ144" i="19" s="1"/>
  <c r="AQ145" i="25"/>
  <c r="BQ145" i="19" s="1"/>
  <c r="AQ146" i="25"/>
  <c r="BQ146" i="19" s="1"/>
  <c r="AQ147" i="25"/>
  <c r="BQ147" i="19" s="1"/>
  <c r="AQ148" i="25"/>
  <c r="BQ148" i="19" s="1"/>
  <c r="AQ149" i="25"/>
  <c r="BQ149" i="19" s="1"/>
  <c r="AQ150" i="25"/>
  <c r="BQ150" i="19" s="1"/>
  <c r="AQ151" i="25"/>
  <c r="BQ151" i="19" s="1"/>
  <c r="AQ152" i="25"/>
  <c r="BQ152" i="19" s="1"/>
  <c r="AQ153" i="25"/>
  <c r="BQ153" i="19" s="1"/>
  <c r="AQ154" i="25"/>
  <c r="BQ154" i="19" s="1"/>
  <c r="AQ155" i="25"/>
  <c r="BQ155" i="19" s="1"/>
  <c r="AQ156" i="25"/>
  <c r="BQ156" i="19" s="1"/>
  <c r="AQ157" i="25"/>
  <c r="BQ157" i="19" s="1"/>
  <c r="AQ158" i="25"/>
  <c r="BQ158" i="19" s="1"/>
  <c r="AQ159" i="25"/>
  <c r="BQ159" i="19" s="1"/>
  <c r="AQ160" i="25"/>
  <c r="BQ160" i="19" s="1"/>
  <c r="AQ161" i="25"/>
  <c r="BQ161" i="19" s="1"/>
  <c r="AQ162" i="25"/>
  <c r="BQ162" i="19" s="1"/>
  <c r="AQ163" i="25"/>
  <c r="BQ163" i="19" s="1"/>
  <c r="AQ164" i="25"/>
  <c r="BQ164" i="19" s="1"/>
  <c r="AQ165" i="25"/>
  <c r="BQ165" i="19" s="1"/>
  <c r="AQ166" i="25"/>
  <c r="BQ166" i="19" s="1"/>
  <c r="AQ167" i="25"/>
  <c r="BQ167" i="19" s="1"/>
  <c r="AQ168" i="25"/>
  <c r="BQ168" i="19" s="1"/>
  <c r="AQ169" i="25"/>
  <c r="BQ169" i="19" s="1"/>
  <c r="AQ170" i="25"/>
  <c r="BQ170" i="19" s="1"/>
  <c r="AQ171" i="25"/>
  <c r="BQ171" i="19" s="1"/>
  <c r="AQ172" i="25"/>
  <c r="BQ172" i="19" s="1"/>
  <c r="AQ173" i="25"/>
  <c r="BQ173" i="19" s="1"/>
  <c r="AQ174" i="25"/>
  <c r="BQ174" i="19" s="1"/>
  <c r="AQ175" i="25"/>
  <c r="BQ175" i="19" s="1"/>
  <c r="AQ176" i="25"/>
  <c r="BQ176" i="19" s="1"/>
  <c r="AQ177" i="25"/>
  <c r="BQ177" i="19" s="1"/>
  <c r="AQ178" i="25"/>
  <c r="BQ178" i="19" s="1"/>
  <c r="AQ179" i="25"/>
  <c r="BQ179" i="19" s="1"/>
  <c r="AQ180" i="25"/>
  <c r="BQ180" i="19" s="1"/>
  <c r="AQ181" i="25"/>
  <c r="BQ181" i="19" s="1"/>
  <c r="AQ182" i="25"/>
  <c r="BQ182" i="19" s="1"/>
  <c r="AQ183" i="25"/>
  <c r="BQ183" i="19" s="1"/>
  <c r="AQ184" i="25"/>
  <c r="BQ184" i="19" s="1"/>
  <c r="AQ185" i="25"/>
  <c r="BQ185" i="19" s="1"/>
  <c r="AQ186" i="25"/>
  <c r="BQ186" i="19" s="1"/>
  <c r="AQ187" i="25"/>
  <c r="BQ187" i="19" s="1"/>
  <c r="AQ188" i="25"/>
  <c r="BQ188" i="19" s="1"/>
  <c r="AQ189" i="25"/>
  <c r="BQ189" i="19" s="1"/>
  <c r="AQ190" i="25"/>
  <c r="BQ190" i="19" s="1"/>
  <c r="AQ191" i="25"/>
  <c r="BQ191" i="19" s="1"/>
  <c r="AQ192" i="25"/>
  <c r="BQ192" i="19" s="1"/>
  <c r="AQ193" i="25"/>
  <c r="BQ193" i="19" s="1"/>
  <c r="AQ194" i="25"/>
  <c r="BQ194" i="19" s="1"/>
  <c r="AQ195" i="25"/>
  <c r="BQ195" i="19" s="1"/>
  <c r="AQ196" i="25"/>
  <c r="BQ196" i="19" s="1"/>
  <c r="AQ197" i="25"/>
  <c r="BQ197" i="19" s="1"/>
  <c r="AQ198" i="25"/>
  <c r="BQ198" i="19" s="1"/>
  <c r="AQ199" i="25"/>
  <c r="BQ199" i="19" s="1"/>
  <c r="AQ200" i="25"/>
  <c r="BQ200" i="19" s="1"/>
  <c r="AQ201" i="25"/>
  <c r="BQ201" i="19" s="1"/>
  <c r="AQ202" i="25"/>
  <c r="BQ202" i="19" s="1"/>
  <c r="AQ203" i="25"/>
  <c r="BQ203" i="19" s="1"/>
  <c r="AQ204" i="25"/>
  <c r="BQ204" i="19" s="1"/>
  <c r="AQ205" i="25"/>
  <c r="BQ205" i="19" s="1"/>
  <c r="AQ206" i="25"/>
  <c r="BQ206" i="19" s="1"/>
  <c r="AQ207" i="25"/>
  <c r="BQ207" i="19" s="1"/>
  <c r="AQ208" i="25"/>
  <c r="BQ208" i="19" s="1"/>
  <c r="AQ209" i="25"/>
  <c r="BQ209" i="19" s="1"/>
  <c r="AQ210" i="25"/>
  <c r="BQ210" i="19" s="1"/>
  <c r="AQ211" i="25"/>
  <c r="BQ211" i="19" s="1"/>
  <c r="AQ212" i="25"/>
  <c r="BQ212" i="19" s="1"/>
  <c r="AQ213" i="25"/>
  <c r="BQ213" i="19" s="1"/>
  <c r="AQ214" i="25"/>
  <c r="BQ214" i="19" s="1"/>
  <c r="AQ215" i="25"/>
  <c r="BQ215" i="19" s="1"/>
  <c r="AQ216" i="25"/>
  <c r="BQ216" i="19" s="1"/>
  <c r="AQ217" i="25"/>
  <c r="BQ217" i="19" s="1"/>
  <c r="AQ218" i="25"/>
  <c r="BQ218" i="19" s="1"/>
  <c r="AQ219" i="25"/>
  <c r="BQ219" i="19" s="1"/>
  <c r="AQ220" i="25"/>
  <c r="BQ220" i="19" s="1"/>
  <c r="AQ221" i="25"/>
  <c r="BQ221" i="19" s="1"/>
  <c r="AQ222" i="25"/>
  <c r="BQ222" i="19" s="1"/>
  <c r="AQ223" i="25"/>
  <c r="BQ223" i="19" s="1"/>
  <c r="AQ224" i="25"/>
  <c r="BQ224" i="19" s="1"/>
  <c r="AQ225" i="25"/>
  <c r="BQ225" i="19" s="1"/>
  <c r="AQ226" i="25"/>
  <c r="BQ226" i="19" s="1"/>
  <c r="AQ227" i="25"/>
  <c r="BQ227" i="19" s="1"/>
  <c r="AQ228" i="25"/>
  <c r="BQ228" i="19" s="1"/>
  <c r="AQ229" i="25"/>
  <c r="BQ229" i="19" s="1"/>
  <c r="AQ230" i="25"/>
  <c r="BQ230" i="19" s="1"/>
  <c r="AQ231" i="25"/>
  <c r="BQ231" i="19" s="1"/>
  <c r="AQ232" i="25"/>
  <c r="BQ232" i="19" s="1"/>
  <c r="AQ233" i="25"/>
  <c r="BQ233" i="19" s="1"/>
  <c r="AQ234" i="25"/>
  <c r="BQ234" i="19" s="1"/>
  <c r="AQ235" i="25"/>
  <c r="BQ235" i="19" s="1"/>
  <c r="AQ236" i="25"/>
  <c r="BQ236" i="19" s="1"/>
  <c r="AQ237" i="25"/>
  <c r="BQ237" i="19" s="1"/>
  <c r="AQ238" i="25"/>
  <c r="BQ238" i="19" s="1"/>
  <c r="AQ239" i="25"/>
  <c r="BQ239" i="19" s="1"/>
  <c r="AQ240" i="25"/>
  <c r="BQ240" i="19" s="1"/>
  <c r="AQ241" i="25"/>
  <c r="BQ241" i="19" s="1"/>
  <c r="AQ242" i="25"/>
  <c r="BQ242" i="19" s="1"/>
  <c r="AQ243" i="25"/>
  <c r="BQ243" i="19" s="1"/>
  <c r="AQ244" i="25"/>
  <c r="BQ244" i="19" s="1"/>
  <c r="AQ245" i="25"/>
  <c r="BQ245" i="19" s="1"/>
  <c r="AQ246" i="25"/>
  <c r="BQ246" i="19" s="1"/>
  <c r="AQ247" i="25"/>
  <c r="BQ247" i="19" s="1"/>
  <c r="AQ248" i="25"/>
  <c r="BQ248" i="19" s="1"/>
  <c r="AQ249" i="25"/>
  <c r="BQ249" i="19" s="1"/>
  <c r="AQ250" i="25"/>
  <c r="BQ250" i="19" s="1"/>
  <c r="AQ251" i="25"/>
  <c r="BQ251" i="19" s="1"/>
  <c r="AQ252" i="25"/>
  <c r="BQ252" i="19" s="1"/>
  <c r="AQ253" i="25"/>
  <c r="BQ253" i="19" s="1"/>
  <c r="AQ254" i="25"/>
  <c r="BQ254" i="19" s="1"/>
  <c r="AQ255" i="25"/>
  <c r="BQ255" i="19" s="1"/>
  <c r="AQ256" i="25"/>
  <c r="BQ256" i="19" s="1"/>
  <c r="AQ257" i="25"/>
  <c r="BQ257" i="19" s="1"/>
  <c r="AQ258" i="25"/>
  <c r="BQ258" i="19" s="1"/>
  <c r="AQ259" i="25"/>
  <c r="BQ259" i="19" s="1"/>
  <c r="AQ260" i="25"/>
  <c r="BQ260" i="19" s="1"/>
  <c r="AQ261" i="25"/>
  <c r="BQ261" i="19" s="1"/>
  <c r="AQ262" i="25"/>
  <c r="BQ262" i="19" s="1"/>
  <c r="AQ263" i="25"/>
  <c r="BQ263" i="19" s="1"/>
  <c r="AQ264" i="25"/>
  <c r="BQ264" i="19" s="1"/>
  <c r="AQ265" i="25"/>
  <c r="BQ265" i="19" s="1"/>
  <c r="AQ266" i="25"/>
  <c r="BQ266" i="19" s="1"/>
  <c r="AQ267" i="25"/>
  <c r="BQ267" i="19" s="1"/>
  <c r="AQ268" i="25"/>
  <c r="BQ268" i="19" s="1"/>
  <c r="AQ269" i="25"/>
  <c r="BQ269" i="19" s="1"/>
  <c r="AQ270" i="25"/>
  <c r="BQ270" i="19" s="1"/>
  <c r="AQ271" i="25"/>
  <c r="BQ271" i="19" s="1"/>
  <c r="AQ272" i="25"/>
  <c r="BQ272" i="19" s="1"/>
  <c r="AQ273" i="25"/>
  <c r="BQ273" i="19" s="1"/>
  <c r="AQ274" i="25"/>
  <c r="BQ274" i="19" s="1"/>
  <c r="AQ275" i="25"/>
  <c r="BQ275" i="19" s="1"/>
  <c r="AQ276" i="25"/>
  <c r="BQ276" i="19" s="1"/>
  <c r="AQ277" i="25"/>
  <c r="BQ277" i="19" s="1"/>
  <c r="AQ278" i="25"/>
  <c r="BQ278" i="19" s="1"/>
  <c r="AQ279" i="25"/>
  <c r="BQ279" i="19" s="1"/>
  <c r="AQ280" i="25"/>
  <c r="BQ280" i="19" s="1"/>
  <c r="AQ281" i="25"/>
  <c r="BQ281" i="19" s="1"/>
  <c r="AQ282" i="25"/>
  <c r="BQ282" i="19" s="1"/>
  <c r="AQ283" i="25"/>
  <c r="BQ283" i="19" s="1"/>
  <c r="AQ284" i="25"/>
  <c r="BQ284" i="19" s="1"/>
  <c r="AQ285" i="25"/>
  <c r="BQ285" i="19" s="1"/>
  <c r="AQ286" i="25"/>
  <c r="BQ286" i="19" s="1"/>
  <c r="AQ287" i="25"/>
  <c r="BQ287" i="19" s="1"/>
  <c r="AQ288" i="25"/>
  <c r="BQ288" i="19" s="1"/>
  <c r="AQ289" i="25"/>
  <c r="BQ289" i="19" s="1"/>
  <c r="AQ290" i="25"/>
  <c r="BQ290" i="19" s="1"/>
  <c r="AQ291" i="25"/>
  <c r="BQ291" i="19" s="1"/>
  <c r="AQ292" i="25"/>
  <c r="BQ292" i="19" s="1"/>
  <c r="AQ293" i="25"/>
  <c r="BQ293" i="19" s="1"/>
  <c r="AQ294" i="25"/>
  <c r="BQ294" i="19" s="1"/>
  <c r="AQ295" i="25"/>
  <c r="BQ295" i="19" s="1"/>
  <c r="AQ296" i="25"/>
  <c r="BQ296" i="19" s="1"/>
  <c r="AQ297" i="25"/>
  <c r="BQ297" i="19" s="1"/>
  <c r="AQ298" i="25"/>
  <c r="BQ298" i="19" s="1"/>
  <c r="AQ299" i="25"/>
  <c r="BQ299" i="19" s="1"/>
  <c r="AQ300" i="25"/>
  <c r="BQ300" i="19" s="1"/>
  <c r="AQ301" i="25"/>
  <c r="BQ301" i="19" s="1"/>
  <c r="AQ302" i="25"/>
  <c r="BQ302" i="19" s="1"/>
  <c r="AQ303" i="25"/>
  <c r="BQ303" i="19" s="1"/>
  <c r="AQ304" i="25"/>
  <c r="BQ304" i="19" s="1"/>
  <c r="AQ305" i="25"/>
  <c r="BQ305" i="19" s="1"/>
  <c r="AQ306" i="25"/>
  <c r="BQ306" i="19" s="1"/>
  <c r="AQ307" i="25"/>
  <c r="BQ307" i="19" s="1"/>
  <c r="AQ308" i="25"/>
  <c r="BQ308" i="19" s="1"/>
  <c r="AQ309" i="25"/>
  <c r="BQ309" i="19" s="1"/>
  <c r="AQ310" i="25"/>
  <c r="BQ310" i="19" s="1"/>
  <c r="AQ311" i="25"/>
  <c r="BQ311" i="19" s="1"/>
  <c r="AQ312" i="25"/>
  <c r="BQ312" i="19" s="1"/>
  <c r="AQ313" i="25"/>
  <c r="BQ313" i="19" s="1"/>
  <c r="AQ314" i="25"/>
  <c r="BQ314" i="19" s="1"/>
  <c r="AQ315" i="25"/>
  <c r="BQ315" i="19" s="1"/>
  <c r="AQ316" i="25"/>
  <c r="BQ316" i="19" s="1"/>
  <c r="AQ317" i="25"/>
  <c r="BQ317" i="19" s="1"/>
  <c r="AQ318" i="25"/>
  <c r="BQ318" i="19" s="1"/>
  <c r="AQ319" i="25"/>
  <c r="BQ319" i="19" s="1"/>
  <c r="AQ320" i="25"/>
  <c r="BQ320" i="19" s="1"/>
  <c r="AQ321" i="25"/>
  <c r="BQ321" i="19" s="1"/>
  <c r="AQ322" i="25"/>
  <c r="BQ322" i="19" s="1"/>
  <c r="AQ323" i="25"/>
  <c r="BQ323" i="19" s="1"/>
  <c r="AQ324" i="25"/>
  <c r="BQ324" i="19" s="1"/>
  <c r="AQ325" i="25"/>
  <c r="BQ325" i="19" s="1"/>
  <c r="AQ326" i="25"/>
  <c r="BQ326" i="19" s="1"/>
  <c r="AQ327" i="25"/>
  <c r="BQ327" i="19" s="1"/>
  <c r="AQ328" i="25"/>
  <c r="BQ328" i="19" s="1"/>
  <c r="AQ329" i="25"/>
  <c r="BQ329" i="19" s="1"/>
  <c r="AQ330" i="25"/>
  <c r="BQ330" i="19" s="1"/>
  <c r="AQ331" i="25"/>
  <c r="BQ331" i="19" s="1"/>
  <c r="AQ332" i="25"/>
  <c r="BQ332" i="19" s="1"/>
  <c r="AQ333" i="25"/>
  <c r="BQ333" i="19" s="1"/>
  <c r="AQ334" i="25"/>
  <c r="BQ334" i="19" s="1"/>
  <c r="AQ335" i="25"/>
  <c r="BQ335" i="19" s="1"/>
  <c r="AQ336" i="25"/>
  <c r="BQ336" i="19" s="1"/>
  <c r="AQ337" i="25"/>
  <c r="BQ337" i="19" s="1"/>
  <c r="AQ338" i="25"/>
  <c r="BQ338" i="19" s="1"/>
  <c r="AQ339" i="25"/>
  <c r="BQ339" i="19" s="1"/>
  <c r="AQ340" i="25"/>
  <c r="BQ340" i="19" s="1"/>
  <c r="AQ341" i="25"/>
  <c r="BQ341" i="19" s="1"/>
  <c r="AQ342" i="25"/>
  <c r="BQ342" i="19" s="1"/>
  <c r="AQ343" i="25"/>
  <c r="BQ343" i="19" s="1"/>
  <c r="AQ344" i="25"/>
  <c r="BQ344" i="19" s="1"/>
  <c r="AQ345" i="25"/>
  <c r="BQ345" i="19" s="1"/>
  <c r="AQ346" i="25"/>
  <c r="BQ346" i="19" s="1"/>
  <c r="AQ347" i="25"/>
  <c r="BQ347" i="19" s="1"/>
  <c r="AQ348" i="25"/>
  <c r="BQ348" i="19" s="1"/>
  <c r="AQ349" i="25"/>
  <c r="BQ349" i="19" s="1"/>
  <c r="AQ350" i="25"/>
  <c r="BQ350" i="19" s="1"/>
  <c r="AQ351" i="25"/>
  <c r="BQ351" i="19" s="1"/>
  <c r="AQ352" i="25"/>
  <c r="BQ352" i="19" s="1"/>
  <c r="AQ353" i="25"/>
  <c r="BQ353" i="19" s="1"/>
  <c r="AQ354" i="25"/>
  <c r="BQ354" i="19" s="1"/>
  <c r="AQ355" i="25"/>
  <c r="BQ355" i="19" s="1"/>
  <c r="AQ356" i="25"/>
  <c r="BQ356" i="19" s="1"/>
  <c r="AQ357" i="25"/>
  <c r="BQ357" i="19" s="1"/>
  <c r="AQ358" i="25"/>
  <c r="BQ358" i="19" s="1"/>
  <c r="AQ359" i="25"/>
  <c r="BQ359" i="19" s="1"/>
  <c r="AQ360" i="25"/>
  <c r="BQ360" i="19" s="1"/>
  <c r="AQ361" i="25"/>
  <c r="BQ361" i="19" s="1"/>
  <c r="AQ362" i="25"/>
  <c r="BQ362" i="19" s="1"/>
  <c r="AQ363" i="25"/>
  <c r="BQ363" i="19" s="1"/>
  <c r="AQ364" i="25"/>
  <c r="BQ364" i="19" s="1"/>
  <c r="AQ365" i="25"/>
  <c r="BQ365" i="19" s="1"/>
  <c r="AQ366" i="25"/>
  <c r="BQ366" i="19" s="1"/>
  <c r="AQ367" i="25"/>
  <c r="BQ367" i="19" s="1"/>
  <c r="AQ368" i="25"/>
  <c r="BQ368" i="19" s="1"/>
  <c r="AQ369" i="25"/>
  <c r="BQ369" i="19" s="1"/>
  <c r="AQ370" i="25"/>
  <c r="BQ370" i="19" s="1"/>
  <c r="AQ371" i="25"/>
  <c r="BQ371" i="19" s="1"/>
  <c r="AQ372" i="25"/>
  <c r="BQ372" i="19" s="1"/>
  <c r="AQ373" i="25"/>
  <c r="BQ373" i="19" s="1"/>
  <c r="AQ374" i="25"/>
  <c r="BQ374" i="19" s="1"/>
  <c r="AQ375" i="25"/>
  <c r="BQ375" i="19" s="1"/>
  <c r="AQ376" i="25"/>
  <c r="BQ376" i="19" s="1"/>
  <c r="AQ377" i="25"/>
  <c r="BQ377" i="19" s="1"/>
  <c r="AQ378" i="25"/>
  <c r="BQ378" i="19" s="1"/>
  <c r="AQ379" i="25"/>
  <c r="BQ379" i="19" s="1"/>
  <c r="AQ380" i="25"/>
  <c r="BQ380" i="19" s="1"/>
  <c r="AQ381" i="25"/>
  <c r="BQ381" i="19" s="1"/>
  <c r="AQ382" i="25"/>
  <c r="BQ382" i="19" s="1"/>
  <c r="AQ383" i="25"/>
  <c r="BQ383" i="19" s="1"/>
  <c r="AQ384" i="25"/>
  <c r="BQ384" i="19" s="1"/>
  <c r="AQ385" i="25"/>
  <c r="BQ385" i="19" s="1"/>
  <c r="AQ386" i="25"/>
  <c r="BQ386" i="19" s="1"/>
  <c r="AQ387" i="25"/>
  <c r="BQ387" i="19" s="1"/>
  <c r="AQ388" i="25"/>
  <c r="BQ388" i="19" s="1"/>
  <c r="AQ389" i="25"/>
  <c r="BQ389" i="19" s="1"/>
  <c r="AQ390" i="25"/>
  <c r="BQ390" i="19" s="1"/>
  <c r="AQ391" i="25"/>
  <c r="BQ391" i="19" s="1"/>
  <c r="AQ392" i="25"/>
  <c r="BQ392" i="19" s="1"/>
  <c r="AQ393" i="25"/>
  <c r="BQ393" i="19" s="1"/>
  <c r="AQ394" i="25"/>
  <c r="BQ394" i="19" s="1"/>
  <c r="AQ395" i="25"/>
  <c r="BQ395" i="19" s="1"/>
  <c r="AQ396" i="25"/>
  <c r="BQ396" i="19" s="1"/>
  <c r="AQ397" i="25"/>
  <c r="BQ397" i="19" s="1"/>
  <c r="AQ398" i="25"/>
  <c r="BQ398" i="19" s="1"/>
  <c r="AQ399" i="25"/>
  <c r="BQ399" i="19" s="1"/>
  <c r="AQ400" i="25"/>
  <c r="BQ400" i="19" s="1"/>
  <c r="AQ401" i="25"/>
  <c r="BQ401" i="19" s="1"/>
  <c r="AQ402" i="25"/>
  <c r="BQ402" i="19" s="1"/>
  <c r="AQ403" i="25"/>
  <c r="BQ403" i="19" s="1"/>
  <c r="AQ404" i="25"/>
  <c r="BQ404" i="19" s="1"/>
  <c r="AQ405" i="25"/>
  <c r="BQ405" i="19" s="1"/>
  <c r="AQ406" i="25"/>
  <c r="BQ406" i="19" s="1"/>
  <c r="AQ407" i="25"/>
  <c r="BQ407" i="19" s="1"/>
  <c r="AQ408" i="25"/>
  <c r="BQ408" i="19" s="1"/>
  <c r="AQ409" i="25"/>
  <c r="BQ409" i="19" s="1"/>
  <c r="AQ410" i="25"/>
  <c r="BQ410" i="19" s="1"/>
  <c r="AQ411" i="25"/>
  <c r="BQ411" i="19" s="1"/>
  <c r="AQ412" i="25"/>
  <c r="BQ412" i="19" s="1"/>
  <c r="AQ413" i="25"/>
  <c r="BQ413" i="19" s="1"/>
  <c r="AQ414" i="25"/>
  <c r="BQ414" i="19" s="1"/>
  <c r="AQ415" i="25"/>
  <c r="BQ415" i="19" s="1"/>
  <c r="AQ416" i="25"/>
  <c r="BQ416" i="19" s="1"/>
  <c r="AQ417" i="25"/>
  <c r="BQ417" i="19" s="1"/>
  <c r="AQ418" i="25"/>
  <c r="BQ418" i="19" s="1"/>
  <c r="AQ419" i="25"/>
  <c r="BQ419" i="19" s="1"/>
  <c r="AQ420" i="25"/>
  <c r="BQ420" i="19" s="1"/>
  <c r="AQ421" i="25"/>
  <c r="BQ421" i="19" s="1"/>
  <c r="AQ422" i="25"/>
  <c r="BQ422" i="19" s="1"/>
  <c r="AQ423" i="25"/>
  <c r="BQ423" i="19" s="1"/>
  <c r="AQ424" i="25"/>
  <c r="BQ424" i="19" s="1"/>
  <c r="AQ425" i="25"/>
  <c r="BQ425" i="19" s="1"/>
  <c r="AQ426" i="25"/>
  <c r="BQ426" i="19" s="1"/>
  <c r="AQ427" i="25"/>
  <c r="BQ427" i="19" s="1"/>
  <c r="AQ428" i="25"/>
  <c r="BQ428" i="19" s="1"/>
  <c r="AQ429" i="25"/>
  <c r="BQ429" i="19" s="1"/>
  <c r="AQ430" i="25"/>
  <c r="BQ430" i="19" s="1"/>
  <c r="AQ431" i="25"/>
  <c r="BQ431" i="19" s="1"/>
  <c r="AQ432" i="25"/>
  <c r="BQ432" i="19" s="1"/>
  <c r="AQ433" i="25"/>
  <c r="BQ433" i="19" s="1"/>
  <c r="AQ434" i="25"/>
  <c r="BQ434" i="19" s="1"/>
  <c r="AQ435" i="25"/>
  <c r="BQ435" i="19" s="1"/>
  <c r="AQ436" i="25"/>
  <c r="BQ436" i="19" s="1"/>
  <c r="AQ437" i="25"/>
  <c r="BQ437" i="19" s="1"/>
  <c r="AQ438" i="25"/>
  <c r="BQ438" i="19" s="1"/>
  <c r="AQ439" i="25"/>
  <c r="BQ439" i="19" s="1"/>
  <c r="AQ440" i="25"/>
  <c r="BQ440" i="19" s="1"/>
  <c r="AQ441" i="25"/>
  <c r="BQ441" i="19" s="1"/>
  <c r="AQ442" i="25"/>
  <c r="BQ442" i="19" s="1"/>
  <c r="AQ443" i="25"/>
  <c r="BQ443" i="19" s="1"/>
  <c r="AQ444" i="25"/>
  <c r="BQ444" i="19" s="1"/>
  <c r="AQ445" i="25"/>
  <c r="BQ445" i="19" s="1"/>
  <c r="AQ446" i="25"/>
  <c r="BQ446" i="19" s="1"/>
  <c r="AQ447" i="25"/>
  <c r="BQ447" i="19" s="1"/>
  <c r="AQ448" i="25"/>
  <c r="BQ448" i="19" s="1"/>
  <c r="AQ449" i="25"/>
  <c r="BQ449" i="19" s="1"/>
  <c r="AQ450" i="25"/>
  <c r="BQ450" i="19" s="1"/>
  <c r="AQ451" i="25"/>
  <c r="BQ451" i="19" s="1"/>
  <c r="AQ452" i="25"/>
  <c r="BQ452" i="19" s="1"/>
  <c r="AQ453" i="25"/>
  <c r="BQ453" i="19" s="1"/>
  <c r="AQ454" i="25"/>
  <c r="BQ454" i="19" s="1"/>
  <c r="AQ455" i="25"/>
  <c r="BQ455" i="19" s="1"/>
  <c r="AQ456" i="25"/>
  <c r="BQ456" i="19" s="1"/>
  <c r="AQ457" i="25"/>
  <c r="BQ457" i="19" s="1"/>
  <c r="AQ458" i="25"/>
  <c r="BQ458" i="19" s="1"/>
  <c r="AQ459" i="25"/>
  <c r="BQ459" i="19" s="1"/>
  <c r="AQ460" i="25"/>
  <c r="BQ460" i="19" s="1"/>
  <c r="AQ461" i="25"/>
  <c r="BQ461" i="19" s="1"/>
  <c r="AQ462" i="25"/>
  <c r="BQ462" i="19" s="1"/>
  <c r="AQ463" i="25"/>
  <c r="BQ463" i="19" s="1"/>
  <c r="AQ464" i="25"/>
  <c r="BQ464" i="19" s="1"/>
  <c r="AQ465" i="25"/>
  <c r="BQ465" i="19" s="1"/>
  <c r="AQ466" i="25"/>
  <c r="BQ466" i="19" s="1"/>
  <c r="AQ467" i="25"/>
  <c r="BQ467" i="19" s="1"/>
  <c r="AQ468" i="25"/>
  <c r="BQ468" i="19" s="1"/>
  <c r="AQ469" i="25"/>
  <c r="BQ469" i="19" s="1"/>
  <c r="AQ470" i="25"/>
  <c r="BQ470" i="19" s="1"/>
  <c r="AQ471" i="25"/>
  <c r="BQ471" i="19" s="1"/>
  <c r="AQ472" i="25"/>
  <c r="BQ472" i="19" s="1"/>
  <c r="BG78" i="19" l="1"/>
  <c r="BH78" i="19"/>
  <c r="AQ78" i="25"/>
  <c r="BQ78" i="19" s="1"/>
  <c r="AQ77" i="25"/>
  <c r="BH77" i="19"/>
  <c r="BG77" i="19"/>
  <c r="AQ85" i="25"/>
  <c r="BQ85" i="19" s="1"/>
  <c r="AQ75" i="25"/>
  <c r="BQ75" i="19" s="1"/>
  <c r="AQ76" i="25"/>
  <c r="BQ76" i="19" s="1"/>
  <c r="AQ84" i="25"/>
  <c r="BQ84" i="19" s="1"/>
  <c r="D52" i="20"/>
  <c r="B8" i="22" l="1"/>
  <c r="B9" i="22"/>
  <c r="B10" i="22"/>
  <c r="B11" i="22"/>
  <c r="B13" i="22"/>
  <c r="B14" i="22"/>
  <c r="B15" i="22"/>
  <c r="B17" i="22"/>
  <c r="B18" i="22"/>
  <c r="B19" i="22"/>
  <c r="B20" i="22"/>
  <c r="B21" i="22"/>
  <c r="B22" i="22"/>
  <c r="B23" i="22"/>
  <c r="B24" i="22"/>
  <c r="B25" i="22"/>
  <c r="B26" i="22"/>
  <c r="B27" i="22"/>
  <c r="B28" i="22"/>
  <c r="B29" i="22"/>
  <c r="B30" i="22"/>
  <c r="B31" i="22"/>
  <c r="B32" i="22"/>
  <c r="B33" i="22"/>
  <c r="B34" i="22"/>
  <c r="B35" i="22"/>
  <c r="B36" i="22"/>
  <c r="B37" i="22"/>
  <c r="B38" i="22"/>
  <c r="B39" i="22"/>
  <c r="B40" i="22"/>
  <c r="B41" i="22"/>
  <c r="B42" i="22"/>
  <c r="B43" i="22"/>
  <c r="B44" i="22"/>
  <c r="B45" i="22"/>
  <c r="B46" i="22"/>
  <c r="B47" i="22"/>
  <c r="B48" i="22"/>
  <c r="B49" i="22"/>
  <c r="B50" i="22"/>
  <c r="B51" i="22"/>
  <c r="B52" i="22"/>
  <c r="B53" i="22"/>
  <c r="B54" i="22"/>
  <c r="B55" i="22"/>
  <c r="B56" i="22"/>
  <c r="B57" i="22"/>
  <c r="B58" i="22"/>
  <c r="B59" i="22"/>
  <c r="B60" i="22"/>
  <c r="B61" i="22"/>
  <c r="B62" i="22"/>
  <c r="B63" i="22"/>
  <c r="B64" i="22"/>
  <c r="B65" i="22"/>
  <c r="B66" i="22"/>
  <c r="B67" i="22"/>
  <c r="B68" i="22"/>
  <c r="B69" i="22"/>
  <c r="B70" i="22"/>
  <c r="B71" i="22"/>
  <c r="B72" i="22"/>
  <c r="B73" i="22"/>
  <c r="B74" i="22"/>
  <c r="B75" i="22"/>
  <c r="B76" i="22"/>
  <c r="B77" i="22"/>
  <c r="B78" i="22"/>
  <c r="B79" i="22"/>
  <c r="B80" i="22"/>
  <c r="B81" i="22"/>
  <c r="B82" i="22"/>
  <c r="B83" i="22"/>
  <c r="B84" i="22"/>
  <c r="B85" i="22"/>
  <c r="B86" i="22"/>
  <c r="B87" i="22"/>
  <c r="B88" i="22"/>
  <c r="B89" i="22"/>
  <c r="B90" i="22"/>
  <c r="B91" i="22"/>
  <c r="B92" i="22"/>
  <c r="B93" i="22"/>
  <c r="B94" i="22"/>
  <c r="B95" i="22"/>
  <c r="B96" i="22"/>
  <c r="B97" i="22"/>
  <c r="B98" i="22"/>
  <c r="B99" i="22"/>
  <c r="B100" i="22"/>
  <c r="B101" i="22"/>
  <c r="B102" i="22"/>
  <c r="B103" i="22"/>
  <c r="B104" i="22"/>
  <c r="B105" i="22"/>
  <c r="B106" i="22"/>
  <c r="B107" i="22"/>
  <c r="B108" i="22"/>
  <c r="B109" i="22"/>
  <c r="B110" i="22"/>
  <c r="B111" i="22"/>
  <c r="B112" i="22"/>
  <c r="B113" i="22"/>
  <c r="B114" i="22"/>
  <c r="B115" i="22"/>
  <c r="B116" i="22"/>
  <c r="B117" i="22"/>
  <c r="B118" i="22"/>
  <c r="B119" i="22"/>
  <c r="B120" i="22"/>
  <c r="B121" i="22"/>
  <c r="B122" i="22"/>
  <c r="B123" i="22"/>
  <c r="B124" i="22"/>
  <c r="B125" i="22"/>
  <c r="B126" i="22"/>
  <c r="B127" i="22"/>
  <c r="B128" i="22"/>
  <c r="B129" i="22"/>
  <c r="B130" i="22"/>
  <c r="B131" i="22"/>
  <c r="B132" i="22"/>
  <c r="B133" i="22"/>
  <c r="B134" i="22"/>
  <c r="B135" i="22"/>
  <c r="B136" i="22"/>
  <c r="B137" i="22"/>
  <c r="B138" i="22"/>
  <c r="B139" i="22"/>
  <c r="B140" i="22"/>
  <c r="B141" i="22"/>
  <c r="B142" i="22"/>
  <c r="B143" i="22"/>
  <c r="B144" i="22"/>
  <c r="B145" i="22"/>
  <c r="B146" i="22"/>
  <c r="B147" i="22"/>
  <c r="B148" i="22"/>
  <c r="B149" i="22"/>
  <c r="B150" i="22"/>
  <c r="B151" i="22"/>
  <c r="B152" i="22"/>
  <c r="B153" i="22"/>
  <c r="B154" i="22"/>
  <c r="B155" i="22"/>
  <c r="B156" i="22"/>
  <c r="B157" i="22"/>
  <c r="B158" i="22"/>
  <c r="B159" i="22"/>
  <c r="B160" i="22"/>
  <c r="B161" i="22"/>
  <c r="B162" i="22"/>
  <c r="B163" i="22"/>
  <c r="B164" i="22"/>
  <c r="B165" i="22"/>
  <c r="B166" i="22"/>
  <c r="B167" i="22"/>
  <c r="B168" i="22"/>
  <c r="B169" i="22"/>
  <c r="B170" i="22"/>
  <c r="B171" i="22"/>
  <c r="B172" i="22"/>
  <c r="B173" i="22"/>
  <c r="B174" i="22"/>
  <c r="B175" i="22"/>
  <c r="B176" i="22"/>
  <c r="B177" i="22"/>
  <c r="B178" i="22"/>
  <c r="B179" i="22"/>
  <c r="B180" i="22"/>
  <c r="B181" i="22"/>
  <c r="B182" i="22"/>
  <c r="B183" i="22"/>
  <c r="B184" i="22"/>
  <c r="B185" i="22"/>
  <c r="B186" i="22"/>
  <c r="B187" i="22"/>
  <c r="B188" i="22"/>
  <c r="B189" i="22"/>
  <c r="B190" i="22"/>
  <c r="B191" i="22"/>
  <c r="B192" i="22"/>
  <c r="B193" i="22"/>
  <c r="B194" i="22"/>
  <c r="B195" i="22"/>
  <c r="B196" i="22"/>
  <c r="B197" i="22"/>
  <c r="B198" i="22"/>
  <c r="B199" i="22"/>
  <c r="B200" i="22"/>
  <c r="B201" i="22"/>
  <c r="B202" i="22"/>
  <c r="B203" i="22"/>
  <c r="B204" i="22"/>
  <c r="B205" i="22"/>
  <c r="B206" i="22"/>
  <c r="B207" i="22"/>
  <c r="B208" i="22"/>
  <c r="B209" i="22"/>
  <c r="B210" i="22"/>
  <c r="B211" i="22"/>
  <c r="B212" i="22"/>
  <c r="B213" i="22"/>
  <c r="B214" i="22"/>
  <c r="B215" i="22"/>
  <c r="B216" i="22"/>
  <c r="B217" i="22"/>
  <c r="B218" i="22"/>
  <c r="B219" i="22"/>
  <c r="B220" i="22"/>
  <c r="B221" i="22"/>
  <c r="B222" i="22"/>
  <c r="B223" i="22"/>
  <c r="B224" i="22"/>
  <c r="B225" i="22"/>
  <c r="B226" i="22"/>
  <c r="B227" i="22"/>
  <c r="B228" i="22"/>
  <c r="B229" i="22"/>
  <c r="B230" i="22"/>
  <c r="B231" i="22"/>
  <c r="B232" i="22"/>
  <c r="B233" i="22"/>
  <c r="B234" i="22"/>
  <c r="B235" i="22"/>
  <c r="B236" i="22"/>
  <c r="B237" i="22"/>
  <c r="B238" i="22"/>
  <c r="B239" i="22"/>
  <c r="B240" i="22"/>
  <c r="B241" i="22"/>
  <c r="B242" i="22"/>
  <c r="B243" i="22"/>
  <c r="B244" i="22"/>
  <c r="B245" i="22"/>
  <c r="B246" i="22"/>
  <c r="B247" i="22"/>
  <c r="B248" i="22"/>
  <c r="B249" i="22"/>
  <c r="B250" i="22"/>
  <c r="B251" i="22"/>
  <c r="B252" i="22"/>
  <c r="B253" i="22"/>
  <c r="B254" i="22"/>
  <c r="B255" i="22"/>
  <c r="B256" i="22"/>
  <c r="B257" i="22"/>
  <c r="B258" i="22"/>
  <c r="B259" i="22"/>
  <c r="B260" i="22"/>
  <c r="B261" i="22"/>
  <c r="B262" i="22"/>
  <c r="B263" i="22"/>
  <c r="B264" i="22"/>
  <c r="B265" i="22"/>
  <c r="B266" i="22"/>
  <c r="B267" i="22"/>
  <c r="B268" i="22"/>
  <c r="B269" i="22"/>
  <c r="B270" i="22"/>
  <c r="B271" i="22"/>
  <c r="B272" i="22"/>
  <c r="B273" i="22"/>
  <c r="B274" i="22"/>
  <c r="B275" i="22"/>
  <c r="B276" i="22"/>
  <c r="B277" i="22"/>
  <c r="B278" i="22"/>
  <c r="B279" i="22"/>
  <c r="B280" i="22"/>
  <c r="B281" i="22"/>
  <c r="B282" i="22"/>
  <c r="B283" i="22"/>
  <c r="B284" i="22"/>
  <c r="B285" i="22"/>
  <c r="B286" i="22"/>
  <c r="B287" i="22"/>
  <c r="B288" i="22"/>
  <c r="B289" i="22"/>
  <c r="B290" i="22"/>
  <c r="B291" i="22"/>
  <c r="B292" i="22"/>
  <c r="B293" i="22"/>
  <c r="B294" i="22"/>
  <c r="B295" i="22"/>
  <c r="B296" i="22"/>
  <c r="B297" i="22"/>
  <c r="B298" i="22"/>
  <c r="B299" i="22"/>
  <c r="B300" i="22"/>
  <c r="B301" i="22"/>
  <c r="B302" i="22"/>
  <c r="B303" i="22"/>
  <c r="B304" i="22"/>
  <c r="B305" i="22"/>
  <c r="B306" i="22"/>
  <c r="B307" i="22"/>
  <c r="B308" i="22"/>
  <c r="B309" i="22"/>
  <c r="B310" i="22"/>
  <c r="B311" i="22"/>
  <c r="B312" i="22"/>
  <c r="B313" i="22"/>
  <c r="B314" i="22"/>
  <c r="B315" i="22"/>
  <c r="B316" i="22"/>
  <c r="B317" i="22"/>
  <c r="B318" i="22"/>
  <c r="B319" i="22"/>
  <c r="B320" i="22"/>
  <c r="B321" i="22"/>
  <c r="B322" i="22"/>
  <c r="B323" i="22"/>
  <c r="B324" i="22"/>
  <c r="B325" i="22"/>
  <c r="B326" i="22"/>
  <c r="B327" i="22"/>
  <c r="B328" i="22"/>
  <c r="B329" i="22"/>
  <c r="B330" i="22"/>
  <c r="B331" i="22"/>
  <c r="B332" i="22"/>
  <c r="B333" i="22"/>
  <c r="B334" i="22"/>
  <c r="B335" i="22"/>
  <c r="B336" i="22"/>
  <c r="B337" i="22"/>
  <c r="B338" i="22"/>
  <c r="B339" i="22"/>
  <c r="B340" i="22"/>
  <c r="B341" i="22"/>
  <c r="B342" i="22"/>
  <c r="B343" i="22"/>
  <c r="B344" i="22"/>
  <c r="B345" i="22"/>
  <c r="B346" i="22"/>
  <c r="B347" i="22"/>
  <c r="B348" i="22"/>
  <c r="B349" i="22"/>
  <c r="B350" i="22"/>
  <c r="B351" i="22"/>
  <c r="B352" i="22"/>
  <c r="B353" i="22"/>
  <c r="B354" i="22"/>
  <c r="B355" i="22"/>
  <c r="B356" i="22"/>
  <c r="B357" i="22"/>
  <c r="B358" i="22"/>
  <c r="B359" i="22"/>
  <c r="B360" i="22"/>
  <c r="B361" i="22"/>
  <c r="B362" i="22"/>
  <c r="B363" i="22"/>
  <c r="B364" i="22"/>
  <c r="B365" i="22"/>
  <c r="B366" i="22"/>
  <c r="B367" i="22"/>
  <c r="B368" i="22"/>
  <c r="B369" i="22"/>
  <c r="B370" i="22"/>
  <c r="B371" i="22"/>
  <c r="B372" i="22"/>
  <c r="B373" i="22"/>
  <c r="B374" i="22"/>
  <c r="B375" i="22"/>
  <c r="B376" i="22"/>
  <c r="B377" i="22"/>
  <c r="B378" i="22"/>
  <c r="B379" i="22"/>
  <c r="B380" i="22"/>
  <c r="B381" i="22"/>
  <c r="B382" i="22"/>
  <c r="B383" i="22"/>
  <c r="B384" i="22"/>
  <c r="B385" i="22"/>
  <c r="B386" i="22"/>
  <c r="B387" i="22"/>
  <c r="B388" i="22"/>
  <c r="B389" i="22"/>
  <c r="B390" i="22"/>
  <c r="B391" i="22"/>
  <c r="B392" i="22"/>
  <c r="B393" i="22"/>
  <c r="B394" i="22"/>
  <c r="B395" i="22"/>
  <c r="B396" i="22"/>
  <c r="B397" i="22"/>
  <c r="B398" i="22"/>
  <c r="B399" i="22"/>
  <c r="B400" i="22"/>
  <c r="B401" i="22"/>
  <c r="B402" i="22"/>
  <c r="B403" i="22"/>
  <c r="B404" i="22"/>
  <c r="B405" i="22"/>
  <c r="O14" i="39"/>
  <c r="I45" i="39" l="1"/>
  <c r="H44" i="39"/>
  <c r="I30" i="39"/>
  <c r="H30" i="39"/>
  <c r="I27" i="39"/>
  <c r="H27" i="39"/>
  <c r="O83" i="38" l="1"/>
  <c r="AB83" i="38"/>
  <c r="AA83" i="38"/>
  <c r="N472" i="38"/>
  <c r="O472" i="38"/>
  <c r="O75" i="38"/>
  <c r="O76" i="38"/>
  <c r="O77" i="38"/>
  <c r="O78" i="38"/>
  <c r="O80" i="38"/>
  <c r="O81" i="38"/>
  <c r="O82" i="38"/>
  <c r="O84" i="38"/>
  <c r="O85" i="38"/>
  <c r="W83" i="38" l="1"/>
  <c r="W83" i="25"/>
  <c r="L83" i="38"/>
  <c r="N83" i="38"/>
  <c r="U83" i="38"/>
  <c r="X83" i="38"/>
  <c r="X83" i="25"/>
  <c r="AH83" i="25" s="1"/>
  <c r="B16" i="22"/>
  <c r="V83" i="38"/>
  <c r="V83" i="25"/>
  <c r="Y83" i="38"/>
  <c r="Y83" i="25"/>
  <c r="Z83" i="38"/>
  <c r="Z83" i="25"/>
  <c r="D83" i="38"/>
  <c r="E83" i="38"/>
  <c r="F83" i="38"/>
  <c r="F83" i="25"/>
  <c r="AF83" i="38"/>
  <c r="G83" i="38"/>
  <c r="G83" i="25"/>
  <c r="H83" i="38"/>
  <c r="H83" i="25"/>
  <c r="J83" i="38"/>
  <c r="K83" i="38"/>
  <c r="K83" i="25"/>
  <c r="N447" i="38"/>
  <c r="O447" i="38"/>
  <c r="N363" i="38"/>
  <c r="O363" i="38"/>
  <c r="N422" i="38"/>
  <c r="O422" i="38"/>
  <c r="N326" i="38"/>
  <c r="O326" i="38"/>
  <c r="N278" i="38"/>
  <c r="O278" i="38"/>
  <c r="N242" i="38"/>
  <c r="O242" i="38"/>
  <c r="N457" i="38"/>
  <c r="O457" i="38"/>
  <c r="N397" i="38"/>
  <c r="O397" i="38"/>
  <c r="N361" i="38"/>
  <c r="O361" i="38"/>
  <c r="N337" i="38"/>
  <c r="O337" i="38"/>
  <c r="N289" i="38"/>
  <c r="O289" i="38"/>
  <c r="N253" i="38"/>
  <c r="O253" i="38"/>
  <c r="N217" i="38"/>
  <c r="O217" i="38"/>
  <c r="N181" i="38"/>
  <c r="O181" i="38"/>
  <c r="N157" i="38"/>
  <c r="O157" i="38"/>
  <c r="N109" i="38"/>
  <c r="O109" i="38"/>
  <c r="N466" i="38"/>
  <c r="O466" i="38"/>
  <c r="N442" i="38"/>
  <c r="O442" i="38"/>
  <c r="N418" i="38"/>
  <c r="O418" i="38"/>
  <c r="N394" i="38"/>
  <c r="O394" i="38"/>
  <c r="N370" i="38"/>
  <c r="O370" i="38"/>
  <c r="N346" i="38"/>
  <c r="O346" i="38"/>
  <c r="N322" i="38"/>
  <c r="O322" i="38"/>
  <c r="N298" i="38"/>
  <c r="O298" i="38"/>
  <c r="N274" i="38"/>
  <c r="O274" i="38"/>
  <c r="N250" i="38"/>
  <c r="O250" i="38"/>
  <c r="N226" i="38"/>
  <c r="O226" i="38"/>
  <c r="N202" i="38"/>
  <c r="O202" i="38"/>
  <c r="N190" i="38"/>
  <c r="O190" i="38"/>
  <c r="N166" i="38"/>
  <c r="O166" i="38"/>
  <c r="N130" i="38"/>
  <c r="O130" i="38"/>
  <c r="N453" i="38"/>
  <c r="O453" i="38"/>
  <c r="N429" i="38"/>
  <c r="O429" i="38"/>
  <c r="N405" i="38"/>
  <c r="O405" i="38"/>
  <c r="N381" i="38"/>
  <c r="O381" i="38"/>
  <c r="N357" i="38"/>
  <c r="O357" i="38"/>
  <c r="N333" i="38"/>
  <c r="O333" i="38"/>
  <c r="N309" i="38"/>
  <c r="O309" i="38"/>
  <c r="N285" i="38"/>
  <c r="O285" i="38"/>
  <c r="N261" i="38"/>
  <c r="O261" i="38"/>
  <c r="N237" i="38"/>
  <c r="O237" i="38"/>
  <c r="N213" i="38"/>
  <c r="O213" i="38"/>
  <c r="N189" i="38"/>
  <c r="O189" i="38"/>
  <c r="N153" i="38"/>
  <c r="O153" i="38"/>
  <c r="N129" i="38"/>
  <c r="O129" i="38"/>
  <c r="N464" i="38"/>
  <c r="O464" i="38"/>
  <c r="N452" i="38"/>
  <c r="O452" i="38"/>
  <c r="N440" i="38"/>
  <c r="O440" i="38"/>
  <c r="N428" i="38"/>
  <c r="O428" i="38"/>
  <c r="N416" i="38"/>
  <c r="O416" i="38"/>
  <c r="N404" i="38"/>
  <c r="O404" i="38"/>
  <c r="N392" i="38"/>
  <c r="O392" i="38"/>
  <c r="N380" i="38"/>
  <c r="O380" i="38"/>
  <c r="N368" i="38"/>
  <c r="O368" i="38"/>
  <c r="N356" i="38"/>
  <c r="O356" i="38"/>
  <c r="N344" i="38"/>
  <c r="O344" i="38"/>
  <c r="N332" i="38"/>
  <c r="O332" i="38"/>
  <c r="N320" i="38"/>
  <c r="O320" i="38"/>
  <c r="N308" i="38"/>
  <c r="O308" i="38"/>
  <c r="N296" i="38"/>
  <c r="O296" i="38"/>
  <c r="N284" i="38"/>
  <c r="O284" i="38"/>
  <c r="N272" i="38"/>
  <c r="O272" i="38"/>
  <c r="N260" i="38"/>
  <c r="O260" i="38"/>
  <c r="N248" i="38"/>
  <c r="O248" i="38"/>
  <c r="N236" i="38"/>
  <c r="O236" i="38"/>
  <c r="N224" i="38"/>
  <c r="O224" i="38"/>
  <c r="N212" i="38"/>
  <c r="O212" i="38"/>
  <c r="N200" i="38"/>
  <c r="O200" i="38"/>
  <c r="N188" i="38"/>
  <c r="O188" i="38"/>
  <c r="N176" i="38"/>
  <c r="O176" i="38"/>
  <c r="N164" i="38"/>
  <c r="O164" i="38"/>
  <c r="N152" i="38"/>
  <c r="O152" i="38"/>
  <c r="N140" i="38"/>
  <c r="O140" i="38"/>
  <c r="N128" i="38"/>
  <c r="O128" i="38"/>
  <c r="N116" i="38"/>
  <c r="O116" i="38"/>
  <c r="N104" i="38"/>
  <c r="O104" i="38"/>
  <c r="N92" i="38"/>
  <c r="O92" i="38"/>
  <c r="N423" i="38"/>
  <c r="O423" i="38"/>
  <c r="N446" i="38"/>
  <c r="O446" i="38"/>
  <c r="N362" i="38"/>
  <c r="O362" i="38"/>
  <c r="N314" i="38"/>
  <c r="O314" i="38"/>
  <c r="N230" i="38"/>
  <c r="O230" i="38"/>
  <c r="N469" i="38"/>
  <c r="O469" i="38"/>
  <c r="N409" i="38"/>
  <c r="O409" i="38"/>
  <c r="N373" i="38"/>
  <c r="O373" i="38"/>
  <c r="N325" i="38"/>
  <c r="O325" i="38"/>
  <c r="N277" i="38"/>
  <c r="O277" i="38"/>
  <c r="N241" i="38"/>
  <c r="O241" i="38"/>
  <c r="N193" i="38"/>
  <c r="O193" i="38"/>
  <c r="N145" i="38"/>
  <c r="O145" i="38"/>
  <c r="N97" i="38"/>
  <c r="O97" i="38"/>
  <c r="N454" i="38"/>
  <c r="O454" i="38"/>
  <c r="N430" i="38"/>
  <c r="O430" i="38"/>
  <c r="N406" i="38"/>
  <c r="O406" i="38"/>
  <c r="N382" i="38"/>
  <c r="O382" i="38"/>
  <c r="N358" i="38"/>
  <c r="O358" i="38"/>
  <c r="N334" i="38"/>
  <c r="O334" i="38"/>
  <c r="N310" i="38"/>
  <c r="O310" i="38"/>
  <c r="N286" i="38"/>
  <c r="O286" i="38"/>
  <c r="N262" i="38"/>
  <c r="O262" i="38"/>
  <c r="N238" i="38"/>
  <c r="O238" i="38"/>
  <c r="N214" i="38"/>
  <c r="O214" i="38"/>
  <c r="N178" i="38"/>
  <c r="O178" i="38"/>
  <c r="N154" i="38"/>
  <c r="O154" i="38"/>
  <c r="N142" i="38"/>
  <c r="O142" i="38"/>
  <c r="N118" i="38"/>
  <c r="O118" i="38"/>
  <c r="N106" i="38"/>
  <c r="O106" i="38"/>
  <c r="N94" i="38"/>
  <c r="O94" i="38"/>
  <c r="N465" i="38"/>
  <c r="O465" i="38"/>
  <c r="N441" i="38"/>
  <c r="O441" i="38"/>
  <c r="N417" i="38"/>
  <c r="O417" i="38"/>
  <c r="N393" i="38"/>
  <c r="O393" i="38"/>
  <c r="N369" i="38"/>
  <c r="O369" i="38"/>
  <c r="N345" i="38"/>
  <c r="O345" i="38"/>
  <c r="N321" i="38"/>
  <c r="O321" i="38"/>
  <c r="N297" i="38"/>
  <c r="O297" i="38"/>
  <c r="N273" i="38"/>
  <c r="O273" i="38"/>
  <c r="N249" i="38"/>
  <c r="O249" i="38"/>
  <c r="N225" i="38"/>
  <c r="O225" i="38"/>
  <c r="N201" i="38"/>
  <c r="O201" i="38"/>
  <c r="N177" i="38"/>
  <c r="O177" i="38"/>
  <c r="N165" i="38"/>
  <c r="O165" i="38"/>
  <c r="N141" i="38"/>
  <c r="O141" i="38"/>
  <c r="N117" i="38"/>
  <c r="O117" i="38"/>
  <c r="N105" i="38"/>
  <c r="O105" i="38"/>
  <c r="N93" i="38"/>
  <c r="O93" i="38"/>
  <c r="N463" i="38"/>
  <c r="O463" i="38"/>
  <c r="N451" i="38"/>
  <c r="O451" i="38"/>
  <c r="N439" i="38"/>
  <c r="O439" i="38"/>
  <c r="N427" i="38"/>
  <c r="O427" i="38"/>
  <c r="N415" i="38"/>
  <c r="O415" i="38"/>
  <c r="N403" i="38"/>
  <c r="O403" i="38"/>
  <c r="N391" i="38"/>
  <c r="O391" i="38"/>
  <c r="N379" i="38"/>
  <c r="O379" i="38"/>
  <c r="N367" i="38"/>
  <c r="O367" i="38"/>
  <c r="N355" i="38"/>
  <c r="O355" i="38"/>
  <c r="N343" i="38"/>
  <c r="O343" i="38"/>
  <c r="N331" i="38"/>
  <c r="O331" i="38"/>
  <c r="N319" i="38"/>
  <c r="O319" i="38"/>
  <c r="N307" i="38"/>
  <c r="O307" i="38"/>
  <c r="N295" i="38"/>
  <c r="O295" i="38"/>
  <c r="N283" i="38"/>
  <c r="O283" i="38"/>
  <c r="N271" i="38"/>
  <c r="O271" i="38"/>
  <c r="N259" i="38"/>
  <c r="O259" i="38"/>
  <c r="N247" i="38"/>
  <c r="O247" i="38"/>
  <c r="N235" i="38"/>
  <c r="O235" i="38"/>
  <c r="N223" i="38"/>
  <c r="O223" i="38"/>
  <c r="N211" i="38"/>
  <c r="O211" i="38"/>
  <c r="N199" i="38"/>
  <c r="O199" i="38"/>
  <c r="N187" i="38"/>
  <c r="O187" i="38"/>
  <c r="N175" i="38"/>
  <c r="O175" i="38"/>
  <c r="N163" i="38"/>
  <c r="O163" i="38"/>
  <c r="N151" i="38"/>
  <c r="O151" i="38"/>
  <c r="N139" i="38"/>
  <c r="O139" i="38"/>
  <c r="N127" i="38"/>
  <c r="O127" i="38"/>
  <c r="N115" i="38"/>
  <c r="O115" i="38"/>
  <c r="N103" i="38"/>
  <c r="O103" i="38"/>
  <c r="N91" i="38"/>
  <c r="O91" i="38"/>
  <c r="N411" i="38"/>
  <c r="O411" i="38"/>
  <c r="N470" i="38"/>
  <c r="O470" i="38"/>
  <c r="N398" i="38"/>
  <c r="O398" i="38"/>
  <c r="N462" i="38"/>
  <c r="O462" i="38"/>
  <c r="N426" i="38"/>
  <c r="O426" i="38"/>
  <c r="N390" i="38"/>
  <c r="O390" i="38"/>
  <c r="N354" i="38"/>
  <c r="O354" i="38"/>
  <c r="N318" i="38"/>
  <c r="O318" i="38"/>
  <c r="N282" i="38"/>
  <c r="O282" i="38"/>
  <c r="N246" i="38"/>
  <c r="O246" i="38"/>
  <c r="N210" i="38"/>
  <c r="O210" i="38"/>
  <c r="N174" i="38"/>
  <c r="O174" i="38"/>
  <c r="N138" i="38"/>
  <c r="O138" i="38"/>
  <c r="N126" i="38"/>
  <c r="O126" i="38"/>
  <c r="N90" i="38"/>
  <c r="O90" i="38"/>
  <c r="N435" i="38"/>
  <c r="O435" i="38"/>
  <c r="N327" i="38"/>
  <c r="O327" i="38"/>
  <c r="N374" i="38"/>
  <c r="O374" i="38"/>
  <c r="N450" i="38"/>
  <c r="O450" i="38"/>
  <c r="N414" i="38"/>
  <c r="O414" i="38"/>
  <c r="N378" i="38"/>
  <c r="O378" i="38"/>
  <c r="N342" i="38"/>
  <c r="O342" i="38"/>
  <c r="N306" i="38"/>
  <c r="O306" i="38"/>
  <c r="N270" i="38"/>
  <c r="O270" i="38"/>
  <c r="N234" i="38"/>
  <c r="O234" i="38"/>
  <c r="N198" i="38"/>
  <c r="O198" i="38"/>
  <c r="N150" i="38"/>
  <c r="O150" i="38"/>
  <c r="N102" i="38"/>
  <c r="O102" i="38"/>
  <c r="N437" i="38"/>
  <c r="O437" i="38"/>
  <c r="N389" i="38"/>
  <c r="O389" i="38"/>
  <c r="N269" i="38"/>
  <c r="O269" i="38"/>
  <c r="N399" i="38"/>
  <c r="O399" i="38"/>
  <c r="N458" i="38"/>
  <c r="O458" i="38"/>
  <c r="N386" i="38"/>
  <c r="O386" i="38"/>
  <c r="N438" i="38"/>
  <c r="O438" i="38"/>
  <c r="N402" i="38"/>
  <c r="O402" i="38"/>
  <c r="N366" i="38"/>
  <c r="O366" i="38"/>
  <c r="N330" i="38"/>
  <c r="O330" i="38"/>
  <c r="N294" i="38"/>
  <c r="O294" i="38"/>
  <c r="N258" i="38"/>
  <c r="O258" i="38"/>
  <c r="N222" i="38"/>
  <c r="O222" i="38"/>
  <c r="N186" i="38"/>
  <c r="O186" i="38"/>
  <c r="N162" i="38"/>
  <c r="O162" i="38"/>
  <c r="N114" i="38"/>
  <c r="O114" i="38"/>
  <c r="N461" i="38"/>
  <c r="O461" i="38"/>
  <c r="N449" i="38"/>
  <c r="O449" i="38"/>
  <c r="N425" i="38"/>
  <c r="O425" i="38"/>
  <c r="N413" i="38"/>
  <c r="O413" i="38"/>
  <c r="N401" i="38"/>
  <c r="O401" i="38"/>
  <c r="N377" i="38"/>
  <c r="O377" i="38"/>
  <c r="N365" i="38"/>
  <c r="O365" i="38"/>
  <c r="N353" i="38"/>
  <c r="O353" i="38"/>
  <c r="N341" i="38"/>
  <c r="O341" i="38"/>
  <c r="N329" i="38"/>
  <c r="O329" i="38"/>
  <c r="N317" i="38"/>
  <c r="O317" i="38"/>
  <c r="N305" i="38"/>
  <c r="O305" i="38"/>
  <c r="N293" i="38"/>
  <c r="O293" i="38"/>
  <c r="N281" i="38"/>
  <c r="O281" i="38"/>
  <c r="N257" i="38"/>
  <c r="O257" i="38"/>
  <c r="N245" i="38"/>
  <c r="O245" i="38"/>
  <c r="N233" i="38"/>
  <c r="O233" i="38"/>
  <c r="N221" i="38"/>
  <c r="O221" i="38"/>
  <c r="N209" i="38"/>
  <c r="O209" i="38"/>
  <c r="N197" i="38"/>
  <c r="O197" i="38"/>
  <c r="N185" i="38"/>
  <c r="O185" i="38"/>
  <c r="N173" i="38"/>
  <c r="O173" i="38"/>
  <c r="N161" i="38"/>
  <c r="O161" i="38"/>
  <c r="N149" i="38"/>
  <c r="O149" i="38"/>
  <c r="N137" i="38"/>
  <c r="O137" i="38"/>
  <c r="N125" i="38"/>
  <c r="O125" i="38"/>
  <c r="N113" i="38"/>
  <c r="O113" i="38"/>
  <c r="N101" i="38"/>
  <c r="O101" i="38"/>
  <c r="N89" i="38"/>
  <c r="O89" i="38"/>
  <c r="N460" i="38"/>
  <c r="O460" i="38"/>
  <c r="N448" i="38"/>
  <c r="O448" i="38"/>
  <c r="N436" i="38"/>
  <c r="O436" i="38"/>
  <c r="N424" i="38"/>
  <c r="O424" i="38"/>
  <c r="N412" i="38"/>
  <c r="O412" i="38"/>
  <c r="N400" i="38"/>
  <c r="O400" i="38"/>
  <c r="N388" i="38"/>
  <c r="O388" i="38"/>
  <c r="N376" i="38"/>
  <c r="O376" i="38"/>
  <c r="N364" i="38"/>
  <c r="O364" i="38"/>
  <c r="N352" i="38"/>
  <c r="O352" i="38"/>
  <c r="N340" i="38"/>
  <c r="O340" i="38"/>
  <c r="N328" i="38"/>
  <c r="O328" i="38"/>
  <c r="N316" i="38"/>
  <c r="O316" i="38"/>
  <c r="N304" i="38"/>
  <c r="O304" i="38"/>
  <c r="N292" i="38"/>
  <c r="O292" i="38"/>
  <c r="N280" i="38"/>
  <c r="O280" i="38"/>
  <c r="N268" i="38"/>
  <c r="O268" i="38"/>
  <c r="N256" i="38"/>
  <c r="O256" i="38"/>
  <c r="N244" i="38"/>
  <c r="O244" i="38"/>
  <c r="N232" i="38"/>
  <c r="O232" i="38"/>
  <c r="N220" i="38"/>
  <c r="O220" i="38"/>
  <c r="N208" i="38"/>
  <c r="O208" i="38"/>
  <c r="N196" i="38"/>
  <c r="O196" i="38"/>
  <c r="N184" i="38"/>
  <c r="O184" i="38"/>
  <c r="N172" i="38"/>
  <c r="O172" i="38"/>
  <c r="N160" i="38"/>
  <c r="O160" i="38"/>
  <c r="N148" i="38"/>
  <c r="O148" i="38"/>
  <c r="N136" i="38"/>
  <c r="O136" i="38"/>
  <c r="N124" i="38"/>
  <c r="O124" i="38"/>
  <c r="N112" i="38"/>
  <c r="O112" i="38"/>
  <c r="N100" i="38"/>
  <c r="O100" i="38"/>
  <c r="N88" i="38"/>
  <c r="O88" i="38"/>
  <c r="N375" i="38"/>
  <c r="O375" i="38"/>
  <c r="N315" i="38"/>
  <c r="O315" i="38"/>
  <c r="N303" i="38"/>
  <c r="O303" i="38"/>
  <c r="N291" i="38"/>
  <c r="O291" i="38"/>
  <c r="N279" i="38"/>
  <c r="O279" i="38"/>
  <c r="N267" i="38"/>
  <c r="O267" i="38"/>
  <c r="N255" i="38"/>
  <c r="O255" i="38"/>
  <c r="N243" i="38"/>
  <c r="O243" i="38"/>
  <c r="N231" i="38"/>
  <c r="O231" i="38"/>
  <c r="N219" i="38"/>
  <c r="O219" i="38"/>
  <c r="N207" i="38"/>
  <c r="O207" i="38"/>
  <c r="N195" i="38"/>
  <c r="O195" i="38"/>
  <c r="N183" i="38"/>
  <c r="O183" i="38"/>
  <c r="N171" i="38"/>
  <c r="O171" i="38"/>
  <c r="N159" i="38"/>
  <c r="O159" i="38"/>
  <c r="N147" i="38"/>
  <c r="O147" i="38"/>
  <c r="N135" i="38"/>
  <c r="O135" i="38"/>
  <c r="N123" i="38"/>
  <c r="O123" i="38"/>
  <c r="N111" i="38"/>
  <c r="O111" i="38"/>
  <c r="N99" i="38"/>
  <c r="O99" i="38"/>
  <c r="N87" i="38"/>
  <c r="O87" i="38"/>
  <c r="N459" i="38"/>
  <c r="O459" i="38"/>
  <c r="N350" i="38"/>
  <c r="O350" i="38"/>
  <c r="N290" i="38"/>
  <c r="O290" i="38"/>
  <c r="N254" i="38"/>
  <c r="O254" i="38"/>
  <c r="N206" i="38"/>
  <c r="O206" i="38"/>
  <c r="N194" i="38"/>
  <c r="O194" i="38"/>
  <c r="N182" i="38"/>
  <c r="O182" i="38"/>
  <c r="N170" i="38"/>
  <c r="O170" i="38"/>
  <c r="N158" i="38"/>
  <c r="O158" i="38"/>
  <c r="N146" i="38"/>
  <c r="O146" i="38"/>
  <c r="N134" i="38"/>
  <c r="O134" i="38"/>
  <c r="N122" i="38"/>
  <c r="O122" i="38"/>
  <c r="N110" i="38"/>
  <c r="O110" i="38"/>
  <c r="N98" i="38"/>
  <c r="O98" i="38"/>
  <c r="N86" i="38"/>
  <c r="O86" i="38"/>
  <c r="N471" i="38"/>
  <c r="O471" i="38"/>
  <c r="N351" i="38"/>
  <c r="O351" i="38"/>
  <c r="N410" i="38"/>
  <c r="O410" i="38"/>
  <c r="N266" i="38"/>
  <c r="O266" i="38"/>
  <c r="N445" i="38"/>
  <c r="O445" i="38"/>
  <c r="N313" i="38"/>
  <c r="O313" i="38"/>
  <c r="N205" i="38"/>
  <c r="O205" i="38"/>
  <c r="N121" i="38"/>
  <c r="O121" i="38"/>
  <c r="N339" i="38"/>
  <c r="O339" i="38"/>
  <c r="N421" i="38"/>
  <c r="O421" i="38"/>
  <c r="N387" i="38"/>
  <c r="O387" i="38"/>
  <c r="N434" i="38"/>
  <c r="O434" i="38"/>
  <c r="N338" i="38"/>
  <c r="O338" i="38"/>
  <c r="N302" i="38"/>
  <c r="O302" i="38"/>
  <c r="N218" i="38"/>
  <c r="O218" i="38"/>
  <c r="N433" i="38"/>
  <c r="O433" i="38"/>
  <c r="N385" i="38"/>
  <c r="O385" i="38"/>
  <c r="N349" i="38"/>
  <c r="O349" i="38"/>
  <c r="N301" i="38"/>
  <c r="O301" i="38"/>
  <c r="N265" i="38"/>
  <c r="O265" i="38"/>
  <c r="N229" i="38"/>
  <c r="O229" i="38"/>
  <c r="N169" i="38"/>
  <c r="O169" i="38"/>
  <c r="N133" i="38"/>
  <c r="O133" i="38"/>
  <c r="N468" i="38"/>
  <c r="O468" i="38"/>
  <c r="N456" i="38"/>
  <c r="O456" i="38"/>
  <c r="N444" i="38"/>
  <c r="O444" i="38"/>
  <c r="N432" i="38"/>
  <c r="O432" i="38"/>
  <c r="N420" i="38"/>
  <c r="O420" i="38"/>
  <c r="N408" i="38"/>
  <c r="O408" i="38"/>
  <c r="N396" i="38"/>
  <c r="O396" i="38"/>
  <c r="N384" i="38"/>
  <c r="O384" i="38"/>
  <c r="N372" i="38"/>
  <c r="O372" i="38"/>
  <c r="N360" i="38"/>
  <c r="O360" i="38"/>
  <c r="N348" i="38"/>
  <c r="O348" i="38"/>
  <c r="N336" i="38"/>
  <c r="O336" i="38"/>
  <c r="N324" i="38"/>
  <c r="O324" i="38"/>
  <c r="N312" i="38"/>
  <c r="O312" i="38"/>
  <c r="N300" i="38"/>
  <c r="O300" i="38"/>
  <c r="N288" i="38"/>
  <c r="O288" i="38"/>
  <c r="N276" i="38"/>
  <c r="O276" i="38"/>
  <c r="N264" i="38"/>
  <c r="O264" i="38"/>
  <c r="N252" i="38"/>
  <c r="O252" i="38"/>
  <c r="N240" i="38"/>
  <c r="O240" i="38"/>
  <c r="N228" i="38"/>
  <c r="O228" i="38"/>
  <c r="N216" i="38"/>
  <c r="O216" i="38"/>
  <c r="N204" i="38"/>
  <c r="O204" i="38"/>
  <c r="N192" i="38"/>
  <c r="O192" i="38"/>
  <c r="N180" i="38"/>
  <c r="O180" i="38"/>
  <c r="N168" i="38"/>
  <c r="O168" i="38"/>
  <c r="N156" i="38"/>
  <c r="O156" i="38"/>
  <c r="N144" i="38"/>
  <c r="O144" i="38"/>
  <c r="N132" i="38"/>
  <c r="O132" i="38"/>
  <c r="N120" i="38"/>
  <c r="O120" i="38"/>
  <c r="N108" i="38"/>
  <c r="O108" i="38"/>
  <c r="N96" i="38"/>
  <c r="O96" i="38"/>
  <c r="N467" i="38"/>
  <c r="O467" i="38"/>
  <c r="N455" i="38"/>
  <c r="O455" i="38"/>
  <c r="N443" i="38"/>
  <c r="O443" i="38"/>
  <c r="N431" i="38"/>
  <c r="O431" i="38"/>
  <c r="N419" i="38"/>
  <c r="O419" i="38"/>
  <c r="N407" i="38"/>
  <c r="O407" i="38"/>
  <c r="N395" i="38"/>
  <c r="O395" i="38"/>
  <c r="N383" i="38"/>
  <c r="O383" i="38"/>
  <c r="N371" i="38"/>
  <c r="O371" i="38"/>
  <c r="N359" i="38"/>
  <c r="O359" i="38"/>
  <c r="N347" i="38"/>
  <c r="O347" i="38"/>
  <c r="N335" i="38"/>
  <c r="O335" i="38"/>
  <c r="N323" i="38"/>
  <c r="O323" i="38"/>
  <c r="N311" i="38"/>
  <c r="O311" i="38"/>
  <c r="N299" i="38"/>
  <c r="O299" i="38"/>
  <c r="N287" i="38"/>
  <c r="O287" i="38"/>
  <c r="N275" i="38"/>
  <c r="O275" i="38"/>
  <c r="N263" i="38"/>
  <c r="O263" i="38"/>
  <c r="N251" i="38"/>
  <c r="O251" i="38"/>
  <c r="N239" i="38"/>
  <c r="O239" i="38"/>
  <c r="N227" i="38"/>
  <c r="O227" i="38"/>
  <c r="N215" i="38"/>
  <c r="O215" i="38"/>
  <c r="N203" i="38"/>
  <c r="O203" i="38"/>
  <c r="N191" i="38"/>
  <c r="O191" i="38"/>
  <c r="N179" i="38"/>
  <c r="O179" i="38"/>
  <c r="N167" i="38"/>
  <c r="O167" i="38"/>
  <c r="N155" i="38"/>
  <c r="O155" i="38"/>
  <c r="N143" i="38"/>
  <c r="O143" i="38"/>
  <c r="N131" i="38"/>
  <c r="O131" i="38"/>
  <c r="N119" i="38"/>
  <c r="O119" i="38"/>
  <c r="N107" i="38"/>
  <c r="O107" i="38"/>
  <c r="N95" i="38"/>
  <c r="O95" i="38"/>
  <c r="N84" i="38"/>
  <c r="N85" i="38"/>
  <c r="N81" i="38"/>
  <c r="N78" i="38"/>
  <c r="N77" i="38"/>
  <c r="N76" i="38"/>
  <c r="N75" i="38"/>
  <c r="N82" i="38"/>
  <c r="D35" i="20"/>
  <c r="AQ83" i="25" l="1"/>
  <c r="BQ83" i="19" s="1"/>
  <c r="N80" i="38"/>
  <c r="U80" i="38"/>
  <c r="P72" i="19" l="1"/>
  <c r="Q6" i="19" s="1"/>
  <c r="R79" i="38" l="1"/>
  <c r="R72" i="19"/>
  <c r="Q8" i="19" s="1"/>
  <c r="P79" i="38"/>
  <c r="N9" i="39" l="1"/>
  <c r="I56" i="39" l="1"/>
  <c r="H56" i="39"/>
  <c r="O44" i="39"/>
  <c r="O43" i="39"/>
  <c r="O37" i="39"/>
  <c r="O16" i="39"/>
  <c r="O15" i="39"/>
  <c r="N13" i="39"/>
  <c r="O13" i="39" s="1"/>
  <c r="N12" i="39"/>
  <c r="O12" i="39" s="1"/>
  <c r="O9" i="39"/>
  <c r="O8" i="39"/>
  <c r="O7" i="39"/>
  <c r="O6" i="39"/>
  <c r="O5" i="39"/>
  <c r="H5" i="39"/>
  <c r="H4" i="39"/>
  <c r="D4" i="39"/>
  <c r="E59" i="39" l="1"/>
  <c r="J65" i="39" s="1"/>
  <c r="J61" i="39" s="1"/>
  <c r="J66" i="39" s="1"/>
  <c r="N10" i="39" l="1"/>
  <c r="O10" i="39" s="1"/>
  <c r="Q79" i="38"/>
  <c r="O79" i="38" l="1"/>
  <c r="U79" i="38"/>
  <c r="V79" i="38"/>
  <c r="K79" i="38"/>
  <c r="I79" i="38"/>
  <c r="J79" i="38"/>
  <c r="AF79" i="38"/>
  <c r="AB79" i="38"/>
  <c r="G79" i="38"/>
  <c r="Z79" i="38"/>
  <c r="Y79" i="38"/>
  <c r="AA79" i="38"/>
  <c r="L79" i="38"/>
  <c r="W79" i="38"/>
  <c r="X79" i="38"/>
  <c r="H79" i="38"/>
  <c r="D79" i="38"/>
  <c r="T79" i="38" l="1"/>
  <c r="E79" i="38"/>
  <c r="E79" i="25"/>
  <c r="AC79" i="38"/>
  <c r="AC79" i="25"/>
  <c r="F79" i="38"/>
  <c r="I83" i="38"/>
  <c r="G79" i="25"/>
  <c r="N79" i="38"/>
  <c r="H79" i="25"/>
  <c r="W79" i="25"/>
  <c r="K79" i="25"/>
  <c r="V79" i="25"/>
  <c r="Y79" i="25"/>
  <c r="Z79" i="25"/>
  <c r="F79" i="25"/>
  <c r="B12" i="22"/>
  <c r="X79" i="25"/>
  <c r="AH79" i="25" s="1"/>
  <c r="AI83" i="38" l="1"/>
  <c r="AG83" i="38"/>
  <c r="AH83" i="38"/>
  <c r="AI414" i="38" l="1"/>
  <c r="AI402" i="38"/>
  <c r="AI342" i="38"/>
  <c r="AI466" i="38"/>
  <c r="AI472" i="38"/>
  <c r="AI460" i="38"/>
  <c r="AI448" i="38"/>
  <c r="AI436" i="38"/>
  <c r="AI424" i="38"/>
  <c r="AI412" i="38"/>
  <c r="AI400" i="38"/>
  <c r="AI388" i="38"/>
  <c r="AI376" i="38"/>
  <c r="AI364" i="38"/>
  <c r="AI352" i="38"/>
  <c r="AI340" i="38"/>
  <c r="AI328" i="38"/>
  <c r="AI316" i="38"/>
  <c r="AI304" i="38"/>
  <c r="AI292" i="38"/>
  <c r="AI280" i="38"/>
  <c r="AI268" i="38"/>
  <c r="AI256" i="38"/>
  <c r="AI244" i="38"/>
  <c r="AI232" i="38"/>
  <c r="AI220" i="38"/>
  <c r="AI208" i="38"/>
  <c r="AI196" i="38"/>
  <c r="AI184" i="38"/>
  <c r="AI172" i="38"/>
  <c r="AI160" i="38"/>
  <c r="AI148" i="38"/>
  <c r="AI136" i="38"/>
  <c r="AI124" i="38"/>
  <c r="AI112" i="38"/>
  <c r="AI100" i="38"/>
  <c r="AI88" i="38"/>
  <c r="AI76" i="38"/>
  <c r="AI426" i="38"/>
  <c r="AI318" i="38"/>
  <c r="AI270" i="38"/>
  <c r="AI162" i="38"/>
  <c r="AI467" i="38"/>
  <c r="AI455" i="38"/>
  <c r="AI443" i="38"/>
  <c r="AI431" i="38"/>
  <c r="AI419" i="38"/>
  <c r="AI407" i="38"/>
  <c r="AI395" i="38"/>
  <c r="AI383" i="38"/>
  <c r="AI371" i="38"/>
  <c r="AI359" i="38"/>
  <c r="AI347" i="38"/>
  <c r="AI335" i="38"/>
  <c r="AI323" i="38"/>
  <c r="AI311" i="38"/>
  <c r="AI299" i="38"/>
  <c r="AI287" i="38"/>
  <c r="AI275" i="38"/>
  <c r="AI263" i="38"/>
  <c r="AI251" i="38"/>
  <c r="AI239" i="38"/>
  <c r="AI227" i="38"/>
  <c r="AI215" i="38"/>
  <c r="AI203" i="38"/>
  <c r="AI191" i="38"/>
  <c r="AI179" i="38"/>
  <c r="AI167" i="38"/>
  <c r="AI155" i="38"/>
  <c r="AI143" i="38"/>
  <c r="AI131" i="38"/>
  <c r="AI119" i="38"/>
  <c r="AI107" i="38"/>
  <c r="AI95" i="38"/>
  <c r="AI366" i="38"/>
  <c r="AI294" i="38"/>
  <c r="AI186" i="38"/>
  <c r="AI126" i="38"/>
  <c r="AI114" i="38"/>
  <c r="AI90" i="38"/>
  <c r="AI469" i="38"/>
  <c r="AI457" i="38"/>
  <c r="AI445" i="38"/>
  <c r="AI433" i="38"/>
  <c r="AI421" i="38"/>
  <c r="AI409" i="38"/>
  <c r="AI397" i="38"/>
  <c r="AI385" i="38"/>
  <c r="AI373" i="38"/>
  <c r="AI361" i="38"/>
  <c r="AI349" i="38"/>
  <c r="AI337" i="38"/>
  <c r="AI325" i="38"/>
  <c r="AI313" i="38"/>
  <c r="AI301" i="38"/>
  <c r="AI289" i="38"/>
  <c r="AI277" i="38"/>
  <c r="AI265" i="38"/>
  <c r="AI253" i="38"/>
  <c r="AI241" i="38"/>
  <c r="AI229" i="38"/>
  <c r="AI217" i="38"/>
  <c r="AI205" i="38"/>
  <c r="AI193" i="38"/>
  <c r="AI181" i="38"/>
  <c r="AI169" i="38"/>
  <c r="AI157" i="38"/>
  <c r="AI145" i="38"/>
  <c r="AI133" i="38"/>
  <c r="AI121" i="38"/>
  <c r="AI109" i="38"/>
  <c r="AI97" i="38"/>
  <c r="AI85" i="38"/>
  <c r="AI450" i="38"/>
  <c r="AI438" i="38"/>
  <c r="AI282" i="38"/>
  <c r="AI246" i="38"/>
  <c r="AI198" i="38"/>
  <c r="AI138" i="38"/>
  <c r="AI464" i="38"/>
  <c r="AI452" i="38"/>
  <c r="AI440" i="38"/>
  <c r="AI428" i="38"/>
  <c r="AI416" i="38"/>
  <c r="AI404" i="38"/>
  <c r="AI392" i="38"/>
  <c r="AI380" i="38"/>
  <c r="AI368" i="38"/>
  <c r="AI356" i="38"/>
  <c r="AI344" i="38"/>
  <c r="AI332" i="38"/>
  <c r="AI320" i="38"/>
  <c r="AI308" i="38"/>
  <c r="AI296" i="38"/>
  <c r="AI284" i="38"/>
  <c r="AI272" i="38"/>
  <c r="AI260" i="38"/>
  <c r="AI248" i="38"/>
  <c r="AI236" i="38"/>
  <c r="AI224" i="38"/>
  <c r="AI212" i="38"/>
  <c r="AI200" i="38"/>
  <c r="AI188" i="38"/>
  <c r="AI176" i="38"/>
  <c r="AI164" i="38"/>
  <c r="AI152" i="38"/>
  <c r="AI140" i="38"/>
  <c r="AI128" i="38"/>
  <c r="AI116" i="38"/>
  <c r="AI104" i="38"/>
  <c r="AI92" i="38"/>
  <c r="AI390" i="38"/>
  <c r="AI378" i="38"/>
  <c r="AI354" i="38"/>
  <c r="AI330" i="38"/>
  <c r="AI210" i="38"/>
  <c r="AI150" i="38"/>
  <c r="AI102" i="38"/>
  <c r="AI471" i="38"/>
  <c r="AI459" i="38"/>
  <c r="AI447" i="38"/>
  <c r="AI435" i="38"/>
  <c r="AI423" i="38"/>
  <c r="AI411" i="38"/>
  <c r="AI399" i="38"/>
  <c r="AI387" i="38"/>
  <c r="AI375" i="38"/>
  <c r="AI363" i="38"/>
  <c r="AI351" i="38"/>
  <c r="AI339" i="38"/>
  <c r="AI327" i="38"/>
  <c r="AI315" i="38"/>
  <c r="AI303" i="38"/>
  <c r="AI291" i="38"/>
  <c r="AI279" i="38"/>
  <c r="AI267" i="38"/>
  <c r="AI255" i="38"/>
  <c r="AI243" i="38"/>
  <c r="AI231" i="38"/>
  <c r="AI219" i="38"/>
  <c r="AI207" i="38"/>
  <c r="AI195" i="38"/>
  <c r="AI183" i="38"/>
  <c r="AI171" i="38"/>
  <c r="AI159" i="38"/>
  <c r="AI147" i="38"/>
  <c r="AI135" i="38"/>
  <c r="AI123" i="38"/>
  <c r="AI111" i="38"/>
  <c r="AI99" i="38"/>
  <c r="AI87" i="38"/>
  <c r="AI454" i="38"/>
  <c r="AI442" i="38"/>
  <c r="AI430" i="38"/>
  <c r="AI418" i="38"/>
  <c r="AI406" i="38"/>
  <c r="AI394" i="38"/>
  <c r="AI382" i="38"/>
  <c r="AI370" i="38"/>
  <c r="AI358" i="38"/>
  <c r="AI346" i="38"/>
  <c r="AI334" i="38"/>
  <c r="AI322" i="38"/>
  <c r="AI310" i="38"/>
  <c r="AI298" i="38"/>
  <c r="AI286" i="38"/>
  <c r="AI274" i="38"/>
  <c r="AI262" i="38"/>
  <c r="AI250" i="38"/>
  <c r="AI238" i="38"/>
  <c r="AI226" i="38"/>
  <c r="AI214" i="38"/>
  <c r="AI202" i="38"/>
  <c r="AI190" i="38"/>
  <c r="AI178" i="38"/>
  <c r="AI166" i="38"/>
  <c r="AI154" i="38"/>
  <c r="AI142" i="38"/>
  <c r="AI130" i="38"/>
  <c r="AI118" i="38"/>
  <c r="AI106" i="38"/>
  <c r="AI94" i="38"/>
  <c r="AI82" i="38"/>
  <c r="AI461" i="38"/>
  <c r="AI449" i="38"/>
  <c r="AI437" i="38"/>
  <c r="AI425" i="38"/>
  <c r="AI413" i="38"/>
  <c r="AI401" i="38"/>
  <c r="AI389" i="38"/>
  <c r="AI377" i="38"/>
  <c r="AI365" i="38"/>
  <c r="AI353" i="38"/>
  <c r="AI341" i="38"/>
  <c r="AI329" i="38"/>
  <c r="AI317" i="38"/>
  <c r="AI305" i="38"/>
  <c r="AI293" i="38"/>
  <c r="AI281" i="38"/>
  <c r="AI269" i="38"/>
  <c r="AI257" i="38"/>
  <c r="AI245" i="38"/>
  <c r="AI233" i="38"/>
  <c r="AI221" i="38"/>
  <c r="AI209" i="38"/>
  <c r="AI197" i="38"/>
  <c r="AI185" i="38"/>
  <c r="AI173" i="38"/>
  <c r="AI161" i="38"/>
  <c r="AI149" i="38"/>
  <c r="AI137" i="38"/>
  <c r="AI125" i="38"/>
  <c r="AI113" i="38"/>
  <c r="AI101" i="38"/>
  <c r="AI89" i="38"/>
  <c r="AI77" i="38"/>
  <c r="AI222" i="38"/>
  <c r="AI468" i="38"/>
  <c r="AI456" i="38"/>
  <c r="AI444" i="38"/>
  <c r="AI432" i="38"/>
  <c r="AI420" i="38"/>
  <c r="AI408" i="38"/>
  <c r="AI396" i="38"/>
  <c r="AI384" i="38"/>
  <c r="AI372" i="38"/>
  <c r="AI360" i="38"/>
  <c r="AI348" i="38"/>
  <c r="AI336" i="38"/>
  <c r="AI324" i="38"/>
  <c r="AI312" i="38"/>
  <c r="AI300" i="38"/>
  <c r="AI288" i="38"/>
  <c r="AI276" i="38"/>
  <c r="AI264" i="38"/>
  <c r="AI252" i="38"/>
  <c r="AI240" i="38"/>
  <c r="AI228" i="38"/>
  <c r="AI216" i="38"/>
  <c r="AI204" i="38"/>
  <c r="AI192" i="38"/>
  <c r="AI180" i="38"/>
  <c r="AI168" i="38"/>
  <c r="AI156" i="38"/>
  <c r="AI144" i="38"/>
  <c r="AI132" i="38"/>
  <c r="AI120" i="38"/>
  <c r="AI108" i="38"/>
  <c r="AI96" i="38"/>
  <c r="AI84" i="38"/>
  <c r="AI463" i="38"/>
  <c r="AI451" i="38"/>
  <c r="AI439" i="38"/>
  <c r="AI427" i="38"/>
  <c r="AI415" i="38"/>
  <c r="AI403" i="38"/>
  <c r="AI391" i="38"/>
  <c r="AI379" i="38"/>
  <c r="AI367" i="38"/>
  <c r="AI355" i="38"/>
  <c r="AI343" i="38"/>
  <c r="AI331" i="38"/>
  <c r="AI319" i="38"/>
  <c r="AI307" i="38"/>
  <c r="AI295" i="38"/>
  <c r="AI283" i="38"/>
  <c r="AI271" i="38"/>
  <c r="AI259" i="38"/>
  <c r="AI247" i="38"/>
  <c r="AI235" i="38"/>
  <c r="AI223" i="38"/>
  <c r="AI211" i="38"/>
  <c r="AI199" i="38"/>
  <c r="AI187" i="38"/>
  <c r="AI175" i="38"/>
  <c r="AI163" i="38"/>
  <c r="AI151" i="38"/>
  <c r="AI139" i="38"/>
  <c r="AI127" i="38"/>
  <c r="AI115" i="38"/>
  <c r="AI103" i="38"/>
  <c r="AI91" i="38"/>
  <c r="AI79" i="38"/>
  <c r="AI78" i="38"/>
  <c r="AI470" i="38"/>
  <c r="AI458" i="38"/>
  <c r="AI446" i="38"/>
  <c r="AI434" i="38"/>
  <c r="AI422" i="38"/>
  <c r="AI410" i="38"/>
  <c r="AI398" i="38"/>
  <c r="AI386" i="38"/>
  <c r="AI374" i="38"/>
  <c r="AI362" i="38"/>
  <c r="AI350" i="38"/>
  <c r="AI338" i="38"/>
  <c r="AI326" i="38"/>
  <c r="AI314" i="38"/>
  <c r="AI302" i="38"/>
  <c r="AI290" i="38"/>
  <c r="AI278" i="38"/>
  <c r="AI266" i="38"/>
  <c r="AI254" i="38"/>
  <c r="AI242" i="38"/>
  <c r="AI230" i="38"/>
  <c r="AI218" i="38"/>
  <c r="AI206" i="38"/>
  <c r="AI194" i="38"/>
  <c r="AI182" i="38"/>
  <c r="AI170" i="38"/>
  <c r="AI158" i="38"/>
  <c r="AI146" i="38"/>
  <c r="AI134" i="38"/>
  <c r="AI122" i="38"/>
  <c r="AI110" i="38"/>
  <c r="AI98" i="38"/>
  <c r="AI86" i="38"/>
  <c r="AI462" i="38"/>
  <c r="AI306" i="38"/>
  <c r="AI258" i="38"/>
  <c r="AI234" i="38"/>
  <c r="AI174" i="38"/>
  <c r="AI465" i="38"/>
  <c r="AI453" i="38"/>
  <c r="AI441" i="38"/>
  <c r="AI429" i="38"/>
  <c r="AI417" i="38"/>
  <c r="AI405" i="38"/>
  <c r="AI393" i="38"/>
  <c r="AI381" i="38"/>
  <c r="AI369" i="38"/>
  <c r="AI357" i="38"/>
  <c r="AI345" i="38"/>
  <c r="AI333" i="38"/>
  <c r="AI321" i="38"/>
  <c r="AI309" i="38"/>
  <c r="AI297" i="38"/>
  <c r="AI285" i="38"/>
  <c r="AI273" i="38"/>
  <c r="AI261" i="38"/>
  <c r="AI249" i="38"/>
  <c r="AI237" i="38"/>
  <c r="AI225" i="38"/>
  <c r="AI213" i="38"/>
  <c r="AI201" i="38"/>
  <c r="AI189" i="38"/>
  <c r="AI177" i="38"/>
  <c r="AI165" i="38"/>
  <c r="AI153" i="38"/>
  <c r="AI141" i="38"/>
  <c r="AI129" i="38"/>
  <c r="AI117" i="38"/>
  <c r="AI105" i="38"/>
  <c r="AI93" i="38"/>
  <c r="AI81" i="38"/>
  <c r="I5" i="19" l="1"/>
  <c r="AG3" i="19" l="1"/>
  <c r="W8" i="19" s="1"/>
  <c r="W13" i="19" s="1"/>
  <c r="W14" i="19" s="1"/>
  <c r="AG20" i="19"/>
  <c r="AC16" i="19"/>
  <c r="AC10" i="19"/>
  <c r="AC4" i="19"/>
  <c r="AC3" i="19"/>
  <c r="U8" i="19" s="1"/>
  <c r="U13" i="19" s="1"/>
  <c r="U19" i="19"/>
  <c r="Q11" i="19"/>
  <c r="AC17" i="19"/>
  <c r="D5" i="39"/>
  <c r="E21" i="39" s="1"/>
  <c r="AC5" i="19" s="1"/>
  <c r="AG4" i="19" l="1"/>
  <c r="E101" i="39"/>
  <c r="E100" i="39"/>
  <c r="E104" i="39"/>
  <c r="AC19" i="19"/>
  <c r="U11" i="19" s="1"/>
  <c r="U16" i="19" s="1"/>
  <c r="E18" i="39"/>
  <c r="E60" i="39"/>
  <c r="E61" i="39" s="1"/>
  <c r="O45" i="39" s="1"/>
  <c r="E102" i="39"/>
  <c r="E19" i="39"/>
  <c r="E105" i="39" l="1"/>
  <c r="AC11" i="19"/>
  <c r="AK9" i="19" s="1"/>
  <c r="E22" i="39"/>
  <c r="Q73" i="19"/>
  <c r="O46" i="39"/>
  <c r="N17" i="39"/>
  <c r="O17" i="39" s="1"/>
  <c r="O73" i="19" l="1"/>
  <c r="AM12" i="19"/>
  <c r="Q72" i="19"/>
  <c r="Q73" i="38"/>
  <c r="J73" i="19" l="1"/>
  <c r="J73" i="25" s="1"/>
  <c r="D73" i="19"/>
  <c r="D73" i="25" s="1"/>
  <c r="Q7" i="19"/>
  <c r="AM9" i="19" s="1"/>
  <c r="E73" i="19"/>
  <c r="K73" i="19"/>
  <c r="I73" i="19"/>
  <c r="AI11" i="19" s="1"/>
  <c r="H73" i="19"/>
  <c r="G73" i="19"/>
  <c r="V73" i="19"/>
  <c r="AC73" i="19"/>
  <c r="F73" i="19"/>
  <c r="AO73" i="19" s="1"/>
  <c r="AA73" i="19"/>
  <c r="U73" i="19"/>
  <c r="N73" i="19" s="1"/>
  <c r="AD73" i="19"/>
  <c r="L73" i="19"/>
  <c r="Y73" i="19"/>
  <c r="AK11" i="19" s="1"/>
  <c r="AB73" i="19"/>
  <c r="Z73" i="19"/>
  <c r="AG73" i="19"/>
  <c r="AF73" i="25" s="1"/>
  <c r="W73" i="19"/>
  <c r="X73" i="19"/>
  <c r="C8" i="22"/>
  <c r="D8" i="22" s="1"/>
  <c r="E8" i="22" s="1"/>
  <c r="C9" i="22"/>
  <c r="D9" i="22" s="1"/>
  <c r="E9" i="22" s="1"/>
  <c r="C10" i="22"/>
  <c r="D10" i="22" s="1"/>
  <c r="E10" i="22" s="1"/>
  <c r="C11" i="22"/>
  <c r="D11" i="22" s="1"/>
  <c r="E11" i="22" s="1"/>
  <c r="C12" i="22"/>
  <c r="D12" i="22" s="1"/>
  <c r="E12" i="22" s="1"/>
  <c r="C14" i="22"/>
  <c r="D14" i="22" s="1"/>
  <c r="E14" i="22" s="1"/>
  <c r="C15" i="22"/>
  <c r="D15" i="22" s="1"/>
  <c r="E15" i="22" s="1"/>
  <c r="C16" i="22"/>
  <c r="D16" i="22" s="1"/>
  <c r="E16" i="22" s="1"/>
  <c r="C17" i="22"/>
  <c r="D17" i="22" s="1"/>
  <c r="E17" i="22" s="1"/>
  <c r="C18" i="22"/>
  <c r="D18" i="22" s="1"/>
  <c r="E18" i="22" s="1"/>
  <c r="C19" i="22"/>
  <c r="D19" i="22" s="1"/>
  <c r="E19" i="22" s="1"/>
  <c r="C20" i="22"/>
  <c r="D20" i="22" s="1"/>
  <c r="E20" i="22" s="1"/>
  <c r="C21" i="22"/>
  <c r="D21" i="22" s="1"/>
  <c r="E21" i="22" s="1"/>
  <c r="C22" i="22"/>
  <c r="D22" i="22" s="1"/>
  <c r="E22" i="22" s="1"/>
  <c r="C23" i="22"/>
  <c r="D23" i="22" s="1"/>
  <c r="E23" i="22" s="1"/>
  <c r="C24" i="22"/>
  <c r="D24" i="22" s="1"/>
  <c r="E24" i="22" s="1"/>
  <c r="C25" i="22"/>
  <c r="D25" i="22" s="1"/>
  <c r="E25" i="22" s="1"/>
  <c r="C26" i="22"/>
  <c r="D26" i="22" s="1"/>
  <c r="E26" i="22" s="1"/>
  <c r="C27" i="22"/>
  <c r="D27" i="22" s="1"/>
  <c r="E27" i="22" s="1"/>
  <c r="C28" i="22"/>
  <c r="D28" i="22" s="1"/>
  <c r="E28" i="22" s="1"/>
  <c r="C29" i="22"/>
  <c r="D29" i="22" s="1"/>
  <c r="E29" i="22" s="1"/>
  <c r="C30" i="22"/>
  <c r="D30" i="22" s="1"/>
  <c r="E30" i="22" s="1"/>
  <c r="C31" i="22"/>
  <c r="D31" i="22" s="1"/>
  <c r="E31" i="22" s="1"/>
  <c r="C32" i="22"/>
  <c r="D32" i="22" s="1"/>
  <c r="E32" i="22" s="1"/>
  <c r="C33" i="22"/>
  <c r="D33" i="22" s="1"/>
  <c r="E33" i="22" s="1"/>
  <c r="C34" i="22"/>
  <c r="D34" i="22" s="1"/>
  <c r="E34" i="22" s="1"/>
  <c r="C35" i="22"/>
  <c r="D35" i="22" s="1"/>
  <c r="E35" i="22" s="1"/>
  <c r="C36" i="22"/>
  <c r="D36" i="22" s="1"/>
  <c r="E36" i="22" s="1"/>
  <c r="C37" i="22"/>
  <c r="D37" i="22" s="1"/>
  <c r="E37" i="22" s="1"/>
  <c r="C38" i="22"/>
  <c r="D38" i="22" s="1"/>
  <c r="E38" i="22" s="1"/>
  <c r="C39" i="22"/>
  <c r="D39" i="22" s="1"/>
  <c r="E39" i="22" s="1"/>
  <c r="C40" i="22"/>
  <c r="D40" i="22" s="1"/>
  <c r="E40" i="22" s="1"/>
  <c r="C41" i="22"/>
  <c r="D41" i="22" s="1"/>
  <c r="E41" i="22" s="1"/>
  <c r="C42" i="22"/>
  <c r="D42" i="22" s="1"/>
  <c r="E42" i="22" s="1"/>
  <c r="C43" i="22"/>
  <c r="D43" i="22" s="1"/>
  <c r="E43" i="22" s="1"/>
  <c r="C44" i="22"/>
  <c r="D44" i="22" s="1"/>
  <c r="E44" i="22" s="1"/>
  <c r="C45" i="22"/>
  <c r="D45" i="22" s="1"/>
  <c r="E45" i="22" s="1"/>
  <c r="C46" i="22"/>
  <c r="D46" i="22" s="1"/>
  <c r="E46" i="22" s="1"/>
  <c r="C47" i="22"/>
  <c r="D47" i="22" s="1"/>
  <c r="E47" i="22" s="1"/>
  <c r="C48" i="22"/>
  <c r="D48" i="22" s="1"/>
  <c r="E48" i="22" s="1"/>
  <c r="C49" i="22"/>
  <c r="D49" i="22" s="1"/>
  <c r="E49" i="22" s="1"/>
  <c r="C50" i="22"/>
  <c r="D50" i="22" s="1"/>
  <c r="E50" i="22" s="1"/>
  <c r="C51" i="22"/>
  <c r="D51" i="22" s="1"/>
  <c r="E51" i="22" s="1"/>
  <c r="C52" i="22"/>
  <c r="D52" i="22" s="1"/>
  <c r="E52" i="22" s="1"/>
  <c r="C53" i="22"/>
  <c r="D53" i="22" s="1"/>
  <c r="E53" i="22" s="1"/>
  <c r="C54" i="22"/>
  <c r="D54" i="22" s="1"/>
  <c r="E54" i="22" s="1"/>
  <c r="C55" i="22"/>
  <c r="D55" i="22" s="1"/>
  <c r="E55" i="22" s="1"/>
  <c r="C56" i="22"/>
  <c r="D56" i="22" s="1"/>
  <c r="E56" i="22" s="1"/>
  <c r="C57" i="22"/>
  <c r="D57" i="22" s="1"/>
  <c r="E57" i="22" s="1"/>
  <c r="C58" i="22"/>
  <c r="D58" i="22" s="1"/>
  <c r="E58" i="22" s="1"/>
  <c r="C59" i="22"/>
  <c r="D59" i="22" s="1"/>
  <c r="E59" i="22" s="1"/>
  <c r="C60" i="22"/>
  <c r="D60" i="22" s="1"/>
  <c r="E60" i="22" s="1"/>
  <c r="C61" i="22"/>
  <c r="D61" i="22" s="1"/>
  <c r="E61" i="22" s="1"/>
  <c r="C62" i="22"/>
  <c r="D62" i="22" s="1"/>
  <c r="E62" i="22" s="1"/>
  <c r="C63" i="22"/>
  <c r="D63" i="22" s="1"/>
  <c r="E63" i="22" s="1"/>
  <c r="C64" i="22"/>
  <c r="D64" i="22" s="1"/>
  <c r="E64" i="22" s="1"/>
  <c r="C65" i="22"/>
  <c r="D65" i="22" s="1"/>
  <c r="E65" i="22" s="1"/>
  <c r="C66" i="22"/>
  <c r="D66" i="22" s="1"/>
  <c r="E66" i="22" s="1"/>
  <c r="C67" i="22"/>
  <c r="D67" i="22" s="1"/>
  <c r="E67" i="22" s="1"/>
  <c r="C68" i="22"/>
  <c r="D68" i="22" s="1"/>
  <c r="E68" i="22" s="1"/>
  <c r="C69" i="22"/>
  <c r="D69" i="22" s="1"/>
  <c r="E69" i="22" s="1"/>
  <c r="C70" i="22"/>
  <c r="D70" i="22" s="1"/>
  <c r="E70" i="22" s="1"/>
  <c r="C71" i="22"/>
  <c r="D71" i="22" s="1"/>
  <c r="E71" i="22" s="1"/>
  <c r="C72" i="22"/>
  <c r="D72" i="22" s="1"/>
  <c r="E72" i="22" s="1"/>
  <c r="C73" i="22"/>
  <c r="D73" i="22" s="1"/>
  <c r="E73" i="22" s="1"/>
  <c r="C74" i="22"/>
  <c r="D74" i="22" s="1"/>
  <c r="E74" i="22" s="1"/>
  <c r="C75" i="22"/>
  <c r="D75" i="22" s="1"/>
  <c r="E75" i="22" s="1"/>
  <c r="C76" i="22"/>
  <c r="D76" i="22" s="1"/>
  <c r="E76" i="22" s="1"/>
  <c r="C77" i="22"/>
  <c r="D77" i="22" s="1"/>
  <c r="E77" i="22" s="1"/>
  <c r="C78" i="22"/>
  <c r="D78" i="22" s="1"/>
  <c r="E78" i="22" s="1"/>
  <c r="C79" i="22"/>
  <c r="D79" i="22" s="1"/>
  <c r="E79" i="22" s="1"/>
  <c r="C80" i="22"/>
  <c r="D80" i="22" s="1"/>
  <c r="E80" i="22" s="1"/>
  <c r="C81" i="22"/>
  <c r="D81" i="22" s="1"/>
  <c r="E81" i="22" s="1"/>
  <c r="C82" i="22"/>
  <c r="D82" i="22" s="1"/>
  <c r="E82" i="22" s="1"/>
  <c r="C83" i="22"/>
  <c r="D83" i="22" s="1"/>
  <c r="E83" i="22" s="1"/>
  <c r="C84" i="22"/>
  <c r="D84" i="22" s="1"/>
  <c r="E84" i="22" s="1"/>
  <c r="C85" i="22"/>
  <c r="D85" i="22" s="1"/>
  <c r="E85" i="22" s="1"/>
  <c r="C86" i="22"/>
  <c r="D86" i="22" s="1"/>
  <c r="E86" i="22" s="1"/>
  <c r="C87" i="22"/>
  <c r="D87" i="22" s="1"/>
  <c r="E87" i="22" s="1"/>
  <c r="C88" i="22"/>
  <c r="D88" i="22" s="1"/>
  <c r="E88" i="22" s="1"/>
  <c r="C89" i="22"/>
  <c r="D89" i="22" s="1"/>
  <c r="E89" i="22" s="1"/>
  <c r="C90" i="22"/>
  <c r="D90" i="22" s="1"/>
  <c r="E90" i="22" s="1"/>
  <c r="C91" i="22"/>
  <c r="D91" i="22" s="1"/>
  <c r="E91" i="22" s="1"/>
  <c r="C92" i="22"/>
  <c r="D92" i="22" s="1"/>
  <c r="E92" i="22" s="1"/>
  <c r="C93" i="22"/>
  <c r="D93" i="22" s="1"/>
  <c r="E93" i="22" s="1"/>
  <c r="C94" i="22"/>
  <c r="D94" i="22" s="1"/>
  <c r="E94" i="22" s="1"/>
  <c r="C95" i="22"/>
  <c r="D95" i="22" s="1"/>
  <c r="E95" i="22" s="1"/>
  <c r="C96" i="22"/>
  <c r="D96" i="22" s="1"/>
  <c r="E96" i="22" s="1"/>
  <c r="C97" i="22"/>
  <c r="D97" i="22" s="1"/>
  <c r="E97" i="22" s="1"/>
  <c r="C98" i="22"/>
  <c r="D98" i="22" s="1"/>
  <c r="E98" i="22" s="1"/>
  <c r="C99" i="22"/>
  <c r="D99" i="22" s="1"/>
  <c r="E99" i="22" s="1"/>
  <c r="C100" i="22"/>
  <c r="D100" i="22" s="1"/>
  <c r="E100" i="22" s="1"/>
  <c r="C101" i="22"/>
  <c r="D101" i="22" s="1"/>
  <c r="E101" i="22" s="1"/>
  <c r="C102" i="22"/>
  <c r="D102" i="22" s="1"/>
  <c r="E102" i="22" s="1"/>
  <c r="C103" i="22"/>
  <c r="D103" i="22" s="1"/>
  <c r="E103" i="22" s="1"/>
  <c r="C104" i="22"/>
  <c r="D104" i="22" s="1"/>
  <c r="E104" i="22" s="1"/>
  <c r="C105" i="22"/>
  <c r="D105" i="22" s="1"/>
  <c r="E105" i="22" s="1"/>
  <c r="C106" i="22"/>
  <c r="D106" i="22" s="1"/>
  <c r="E106" i="22" s="1"/>
  <c r="C107" i="22"/>
  <c r="D107" i="22" s="1"/>
  <c r="E107" i="22" s="1"/>
  <c r="C108" i="22"/>
  <c r="D108" i="22" s="1"/>
  <c r="E108" i="22" s="1"/>
  <c r="C109" i="22"/>
  <c r="D109" i="22" s="1"/>
  <c r="E109" i="22" s="1"/>
  <c r="C110" i="22"/>
  <c r="D110" i="22" s="1"/>
  <c r="E110" i="22" s="1"/>
  <c r="C111" i="22"/>
  <c r="D111" i="22" s="1"/>
  <c r="E111" i="22" s="1"/>
  <c r="C112" i="22"/>
  <c r="D112" i="22" s="1"/>
  <c r="E112" i="22" s="1"/>
  <c r="C113" i="22"/>
  <c r="D113" i="22" s="1"/>
  <c r="E113" i="22" s="1"/>
  <c r="C114" i="22"/>
  <c r="D114" i="22" s="1"/>
  <c r="E114" i="22" s="1"/>
  <c r="C115" i="22"/>
  <c r="D115" i="22" s="1"/>
  <c r="E115" i="22" s="1"/>
  <c r="C116" i="22"/>
  <c r="D116" i="22" s="1"/>
  <c r="E116" i="22" s="1"/>
  <c r="C117" i="22"/>
  <c r="D117" i="22" s="1"/>
  <c r="E117" i="22" s="1"/>
  <c r="C118" i="22"/>
  <c r="D118" i="22" s="1"/>
  <c r="E118" i="22" s="1"/>
  <c r="C119" i="22"/>
  <c r="D119" i="22" s="1"/>
  <c r="E119" i="22" s="1"/>
  <c r="C120" i="22"/>
  <c r="D120" i="22" s="1"/>
  <c r="E120" i="22" s="1"/>
  <c r="C121" i="22"/>
  <c r="D121" i="22" s="1"/>
  <c r="E121" i="22" s="1"/>
  <c r="C122" i="22"/>
  <c r="D122" i="22" s="1"/>
  <c r="E122" i="22" s="1"/>
  <c r="C123" i="22"/>
  <c r="D123" i="22" s="1"/>
  <c r="E123" i="22" s="1"/>
  <c r="C124" i="22"/>
  <c r="D124" i="22" s="1"/>
  <c r="E124" i="22" s="1"/>
  <c r="C125" i="22"/>
  <c r="D125" i="22" s="1"/>
  <c r="E125" i="22" s="1"/>
  <c r="C126" i="22"/>
  <c r="D126" i="22" s="1"/>
  <c r="E126" i="22" s="1"/>
  <c r="C127" i="22"/>
  <c r="D127" i="22" s="1"/>
  <c r="E127" i="22" s="1"/>
  <c r="C128" i="22"/>
  <c r="D128" i="22" s="1"/>
  <c r="E128" i="22" s="1"/>
  <c r="C129" i="22"/>
  <c r="D129" i="22" s="1"/>
  <c r="E129" i="22" s="1"/>
  <c r="C130" i="22"/>
  <c r="D130" i="22" s="1"/>
  <c r="E130" i="22" s="1"/>
  <c r="C131" i="22"/>
  <c r="D131" i="22" s="1"/>
  <c r="E131" i="22" s="1"/>
  <c r="C132" i="22"/>
  <c r="D132" i="22" s="1"/>
  <c r="E132" i="22" s="1"/>
  <c r="C133" i="22"/>
  <c r="D133" i="22" s="1"/>
  <c r="E133" i="22" s="1"/>
  <c r="C134" i="22"/>
  <c r="D134" i="22" s="1"/>
  <c r="E134" i="22" s="1"/>
  <c r="C135" i="22"/>
  <c r="D135" i="22" s="1"/>
  <c r="E135" i="22" s="1"/>
  <c r="C136" i="22"/>
  <c r="D136" i="22" s="1"/>
  <c r="E136" i="22" s="1"/>
  <c r="C137" i="22"/>
  <c r="D137" i="22" s="1"/>
  <c r="E137" i="22" s="1"/>
  <c r="C138" i="22"/>
  <c r="D138" i="22" s="1"/>
  <c r="E138" i="22" s="1"/>
  <c r="C139" i="22"/>
  <c r="D139" i="22" s="1"/>
  <c r="E139" i="22" s="1"/>
  <c r="C140" i="22"/>
  <c r="D140" i="22" s="1"/>
  <c r="E140" i="22" s="1"/>
  <c r="C141" i="22"/>
  <c r="D141" i="22" s="1"/>
  <c r="E141" i="22" s="1"/>
  <c r="C142" i="22"/>
  <c r="D142" i="22" s="1"/>
  <c r="E142" i="22" s="1"/>
  <c r="C143" i="22"/>
  <c r="D143" i="22" s="1"/>
  <c r="E143" i="22" s="1"/>
  <c r="C144" i="22"/>
  <c r="D144" i="22" s="1"/>
  <c r="E144" i="22" s="1"/>
  <c r="C145" i="22"/>
  <c r="D145" i="22" s="1"/>
  <c r="E145" i="22" s="1"/>
  <c r="C146" i="22"/>
  <c r="D146" i="22" s="1"/>
  <c r="E146" i="22" s="1"/>
  <c r="C147" i="22"/>
  <c r="D147" i="22" s="1"/>
  <c r="E147" i="22" s="1"/>
  <c r="C148" i="22"/>
  <c r="D148" i="22" s="1"/>
  <c r="E148" i="22" s="1"/>
  <c r="C149" i="22"/>
  <c r="D149" i="22" s="1"/>
  <c r="E149" i="22" s="1"/>
  <c r="C150" i="22"/>
  <c r="D150" i="22" s="1"/>
  <c r="E150" i="22" s="1"/>
  <c r="C151" i="22"/>
  <c r="D151" i="22" s="1"/>
  <c r="E151" i="22" s="1"/>
  <c r="C152" i="22"/>
  <c r="D152" i="22" s="1"/>
  <c r="E152" i="22" s="1"/>
  <c r="C153" i="22"/>
  <c r="D153" i="22" s="1"/>
  <c r="E153" i="22" s="1"/>
  <c r="C154" i="22"/>
  <c r="D154" i="22" s="1"/>
  <c r="E154" i="22" s="1"/>
  <c r="C155" i="22"/>
  <c r="D155" i="22" s="1"/>
  <c r="E155" i="22" s="1"/>
  <c r="C156" i="22"/>
  <c r="D156" i="22" s="1"/>
  <c r="E156" i="22" s="1"/>
  <c r="C157" i="22"/>
  <c r="D157" i="22" s="1"/>
  <c r="E157" i="22" s="1"/>
  <c r="C158" i="22"/>
  <c r="D158" i="22" s="1"/>
  <c r="E158" i="22" s="1"/>
  <c r="C159" i="22"/>
  <c r="D159" i="22" s="1"/>
  <c r="E159" i="22" s="1"/>
  <c r="C160" i="22"/>
  <c r="D160" i="22" s="1"/>
  <c r="E160" i="22" s="1"/>
  <c r="C161" i="22"/>
  <c r="D161" i="22" s="1"/>
  <c r="E161" i="22" s="1"/>
  <c r="C162" i="22"/>
  <c r="D162" i="22" s="1"/>
  <c r="E162" i="22" s="1"/>
  <c r="C163" i="22"/>
  <c r="D163" i="22" s="1"/>
  <c r="E163" i="22" s="1"/>
  <c r="C164" i="22"/>
  <c r="D164" i="22" s="1"/>
  <c r="E164" i="22" s="1"/>
  <c r="C165" i="22"/>
  <c r="D165" i="22" s="1"/>
  <c r="E165" i="22" s="1"/>
  <c r="C166" i="22"/>
  <c r="D166" i="22" s="1"/>
  <c r="E166" i="22" s="1"/>
  <c r="C167" i="22"/>
  <c r="D167" i="22" s="1"/>
  <c r="E167" i="22" s="1"/>
  <c r="C168" i="22"/>
  <c r="D168" i="22" s="1"/>
  <c r="E168" i="22" s="1"/>
  <c r="C169" i="22"/>
  <c r="D169" i="22" s="1"/>
  <c r="E169" i="22" s="1"/>
  <c r="C170" i="22"/>
  <c r="D170" i="22" s="1"/>
  <c r="E170" i="22" s="1"/>
  <c r="C171" i="22"/>
  <c r="D171" i="22" s="1"/>
  <c r="E171" i="22" s="1"/>
  <c r="C172" i="22"/>
  <c r="D172" i="22" s="1"/>
  <c r="E172" i="22" s="1"/>
  <c r="C173" i="22"/>
  <c r="D173" i="22" s="1"/>
  <c r="E173" i="22" s="1"/>
  <c r="C174" i="22"/>
  <c r="D174" i="22" s="1"/>
  <c r="E174" i="22" s="1"/>
  <c r="C175" i="22"/>
  <c r="D175" i="22" s="1"/>
  <c r="E175" i="22" s="1"/>
  <c r="C176" i="22"/>
  <c r="D176" i="22" s="1"/>
  <c r="E176" i="22" s="1"/>
  <c r="C177" i="22"/>
  <c r="D177" i="22" s="1"/>
  <c r="E177" i="22" s="1"/>
  <c r="C178" i="22"/>
  <c r="D178" i="22" s="1"/>
  <c r="E178" i="22" s="1"/>
  <c r="C179" i="22"/>
  <c r="D179" i="22" s="1"/>
  <c r="E179" i="22" s="1"/>
  <c r="C180" i="22"/>
  <c r="D180" i="22" s="1"/>
  <c r="E180" i="22" s="1"/>
  <c r="C181" i="22"/>
  <c r="D181" i="22" s="1"/>
  <c r="E181" i="22" s="1"/>
  <c r="C182" i="22"/>
  <c r="D182" i="22" s="1"/>
  <c r="E182" i="22" s="1"/>
  <c r="C183" i="22"/>
  <c r="D183" i="22" s="1"/>
  <c r="E183" i="22" s="1"/>
  <c r="C184" i="22"/>
  <c r="D184" i="22" s="1"/>
  <c r="E184" i="22" s="1"/>
  <c r="C185" i="22"/>
  <c r="D185" i="22" s="1"/>
  <c r="E185" i="22" s="1"/>
  <c r="C186" i="22"/>
  <c r="D186" i="22" s="1"/>
  <c r="E186" i="22" s="1"/>
  <c r="C187" i="22"/>
  <c r="D187" i="22" s="1"/>
  <c r="E187" i="22" s="1"/>
  <c r="C188" i="22"/>
  <c r="D188" i="22" s="1"/>
  <c r="E188" i="22" s="1"/>
  <c r="C189" i="22"/>
  <c r="D189" i="22" s="1"/>
  <c r="E189" i="22" s="1"/>
  <c r="C190" i="22"/>
  <c r="D190" i="22" s="1"/>
  <c r="E190" i="22" s="1"/>
  <c r="C191" i="22"/>
  <c r="D191" i="22" s="1"/>
  <c r="E191" i="22" s="1"/>
  <c r="C192" i="22"/>
  <c r="D192" i="22" s="1"/>
  <c r="E192" i="22" s="1"/>
  <c r="C193" i="22"/>
  <c r="D193" i="22" s="1"/>
  <c r="E193" i="22" s="1"/>
  <c r="C194" i="22"/>
  <c r="D194" i="22" s="1"/>
  <c r="E194" i="22" s="1"/>
  <c r="C195" i="22"/>
  <c r="D195" i="22" s="1"/>
  <c r="E195" i="22" s="1"/>
  <c r="C196" i="22"/>
  <c r="D196" i="22" s="1"/>
  <c r="E196" i="22" s="1"/>
  <c r="C197" i="22"/>
  <c r="D197" i="22" s="1"/>
  <c r="E197" i="22" s="1"/>
  <c r="C198" i="22"/>
  <c r="D198" i="22" s="1"/>
  <c r="E198" i="22" s="1"/>
  <c r="C199" i="22"/>
  <c r="D199" i="22" s="1"/>
  <c r="E199" i="22" s="1"/>
  <c r="C200" i="22"/>
  <c r="D200" i="22" s="1"/>
  <c r="E200" i="22" s="1"/>
  <c r="C201" i="22"/>
  <c r="D201" i="22" s="1"/>
  <c r="E201" i="22" s="1"/>
  <c r="C202" i="22"/>
  <c r="D202" i="22" s="1"/>
  <c r="E202" i="22" s="1"/>
  <c r="C203" i="22"/>
  <c r="D203" i="22" s="1"/>
  <c r="E203" i="22" s="1"/>
  <c r="C204" i="22"/>
  <c r="D204" i="22" s="1"/>
  <c r="E204" i="22" s="1"/>
  <c r="C205" i="22"/>
  <c r="D205" i="22" s="1"/>
  <c r="E205" i="22" s="1"/>
  <c r="C206" i="22"/>
  <c r="D206" i="22" s="1"/>
  <c r="E206" i="22" s="1"/>
  <c r="C207" i="22"/>
  <c r="D207" i="22" s="1"/>
  <c r="E207" i="22" s="1"/>
  <c r="C208" i="22"/>
  <c r="D208" i="22" s="1"/>
  <c r="E208" i="22" s="1"/>
  <c r="C209" i="22"/>
  <c r="D209" i="22" s="1"/>
  <c r="E209" i="22" s="1"/>
  <c r="C210" i="22"/>
  <c r="D210" i="22" s="1"/>
  <c r="E210" i="22" s="1"/>
  <c r="C211" i="22"/>
  <c r="D211" i="22" s="1"/>
  <c r="E211" i="22" s="1"/>
  <c r="C212" i="22"/>
  <c r="D212" i="22" s="1"/>
  <c r="E212" i="22" s="1"/>
  <c r="C213" i="22"/>
  <c r="D213" i="22" s="1"/>
  <c r="E213" i="22" s="1"/>
  <c r="C214" i="22"/>
  <c r="D214" i="22" s="1"/>
  <c r="E214" i="22" s="1"/>
  <c r="C215" i="22"/>
  <c r="D215" i="22" s="1"/>
  <c r="E215" i="22" s="1"/>
  <c r="C216" i="22"/>
  <c r="D216" i="22" s="1"/>
  <c r="E216" i="22" s="1"/>
  <c r="C217" i="22"/>
  <c r="D217" i="22" s="1"/>
  <c r="E217" i="22" s="1"/>
  <c r="C218" i="22"/>
  <c r="D218" i="22" s="1"/>
  <c r="E218" i="22" s="1"/>
  <c r="C219" i="22"/>
  <c r="D219" i="22" s="1"/>
  <c r="E219" i="22" s="1"/>
  <c r="C220" i="22"/>
  <c r="D220" i="22" s="1"/>
  <c r="E220" i="22" s="1"/>
  <c r="C221" i="22"/>
  <c r="D221" i="22" s="1"/>
  <c r="E221" i="22" s="1"/>
  <c r="C222" i="22"/>
  <c r="D222" i="22" s="1"/>
  <c r="E222" i="22" s="1"/>
  <c r="C223" i="22"/>
  <c r="D223" i="22" s="1"/>
  <c r="E223" i="22" s="1"/>
  <c r="C224" i="22"/>
  <c r="D224" i="22" s="1"/>
  <c r="E224" i="22" s="1"/>
  <c r="C225" i="22"/>
  <c r="D225" i="22" s="1"/>
  <c r="E225" i="22" s="1"/>
  <c r="C226" i="22"/>
  <c r="D226" i="22" s="1"/>
  <c r="E226" i="22" s="1"/>
  <c r="C227" i="22"/>
  <c r="D227" i="22" s="1"/>
  <c r="E227" i="22" s="1"/>
  <c r="C228" i="22"/>
  <c r="D228" i="22" s="1"/>
  <c r="E228" i="22" s="1"/>
  <c r="C229" i="22"/>
  <c r="D229" i="22" s="1"/>
  <c r="E229" i="22" s="1"/>
  <c r="C230" i="22"/>
  <c r="D230" i="22" s="1"/>
  <c r="E230" i="22" s="1"/>
  <c r="C231" i="22"/>
  <c r="D231" i="22" s="1"/>
  <c r="E231" i="22" s="1"/>
  <c r="C232" i="22"/>
  <c r="D232" i="22" s="1"/>
  <c r="E232" i="22" s="1"/>
  <c r="C233" i="22"/>
  <c r="D233" i="22" s="1"/>
  <c r="E233" i="22" s="1"/>
  <c r="C234" i="22"/>
  <c r="D234" i="22" s="1"/>
  <c r="E234" i="22" s="1"/>
  <c r="C235" i="22"/>
  <c r="D235" i="22" s="1"/>
  <c r="E235" i="22" s="1"/>
  <c r="C236" i="22"/>
  <c r="D236" i="22" s="1"/>
  <c r="E236" i="22" s="1"/>
  <c r="C237" i="22"/>
  <c r="D237" i="22" s="1"/>
  <c r="E237" i="22" s="1"/>
  <c r="C238" i="22"/>
  <c r="D238" i="22" s="1"/>
  <c r="E238" i="22" s="1"/>
  <c r="C239" i="22"/>
  <c r="D239" i="22" s="1"/>
  <c r="E239" i="22" s="1"/>
  <c r="C240" i="22"/>
  <c r="D240" i="22" s="1"/>
  <c r="E240" i="22" s="1"/>
  <c r="C241" i="22"/>
  <c r="D241" i="22" s="1"/>
  <c r="E241" i="22" s="1"/>
  <c r="C242" i="22"/>
  <c r="D242" i="22" s="1"/>
  <c r="E242" i="22" s="1"/>
  <c r="C243" i="22"/>
  <c r="D243" i="22" s="1"/>
  <c r="E243" i="22" s="1"/>
  <c r="C244" i="22"/>
  <c r="D244" i="22" s="1"/>
  <c r="E244" i="22" s="1"/>
  <c r="C245" i="22"/>
  <c r="D245" i="22" s="1"/>
  <c r="E245" i="22" s="1"/>
  <c r="C246" i="22"/>
  <c r="D246" i="22" s="1"/>
  <c r="E246" i="22" s="1"/>
  <c r="C247" i="22"/>
  <c r="D247" i="22" s="1"/>
  <c r="E247" i="22" s="1"/>
  <c r="C248" i="22"/>
  <c r="D248" i="22" s="1"/>
  <c r="E248" i="22" s="1"/>
  <c r="C249" i="22"/>
  <c r="D249" i="22" s="1"/>
  <c r="E249" i="22" s="1"/>
  <c r="C250" i="22"/>
  <c r="D250" i="22" s="1"/>
  <c r="E250" i="22" s="1"/>
  <c r="C251" i="22"/>
  <c r="D251" i="22" s="1"/>
  <c r="E251" i="22" s="1"/>
  <c r="C252" i="22"/>
  <c r="D252" i="22" s="1"/>
  <c r="E252" i="22" s="1"/>
  <c r="C253" i="22"/>
  <c r="D253" i="22" s="1"/>
  <c r="E253" i="22" s="1"/>
  <c r="C254" i="22"/>
  <c r="D254" i="22" s="1"/>
  <c r="E254" i="22" s="1"/>
  <c r="C255" i="22"/>
  <c r="D255" i="22" s="1"/>
  <c r="E255" i="22" s="1"/>
  <c r="C256" i="22"/>
  <c r="D256" i="22" s="1"/>
  <c r="E256" i="22" s="1"/>
  <c r="C257" i="22"/>
  <c r="D257" i="22" s="1"/>
  <c r="E257" i="22" s="1"/>
  <c r="C258" i="22"/>
  <c r="D258" i="22" s="1"/>
  <c r="E258" i="22" s="1"/>
  <c r="C259" i="22"/>
  <c r="D259" i="22" s="1"/>
  <c r="E259" i="22" s="1"/>
  <c r="C260" i="22"/>
  <c r="D260" i="22" s="1"/>
  <c r="E260" i="22" s="1"/>
  <c r="C261" i="22"/>
  <c r="D261" i="22" s="1"/>
  <c r="E261" i="22" s="1"/>
  <c r="C262" i="22"/>
  <c r="D262" i="22" s="1"/>
  <c r="E262" i="22" s="1"/>
  <c r="C263" i="22"/>
  <c r="D263" i="22" s="1"/>
  <c r="E263" i="22" s="1"/>
  <c r="C264" i="22"/>
  <c r="D264" i="22" s="1"/>
  <c r="E264" i="22" s="1"/>
  <c r="C265" i="22"/>
  <c r="D265" i="22" s="1"/>
  <c r="E265" i="22" s="1"/>
  <c r="C266" i="22"/>
  <c r="D266" i="22" s="1"/>
  <c r="E266" i="22" s="1"/>
  <c r="C267" i="22"/>
  <c r="D267" i="22" s="1"/>
  <c r="E267" i="22" s="1"/>
  <c r="C268" i="22"/>
  <c r="D268" i="22" s="1"/>
  <c r="E268" i="22" s="1"/>
  <c r="C269" i="22"/>
  <c r="D269" i="22" s="1"/>
  <c r="E269" i="22" s="1"/>
  <c r="C270" i="22"/>
  <c r="D270" i="22" s="1"/>
  <c r="E270" i="22" s="1"/>
  <c r="C271" i="22"/>
  <c r="D271" i="22" s="1"/>
  <c r="E271" i="22" s="1"/>
  <c r="C272" i="22"/>
  <c r="D272" i="22" s="1"/>
  <c r="E272" i="22" s="1"/>
  <c r="C273" i="22"/>
  <c r="D273" i="22" s="1"/>
  <c r="E273" i="22" s="1"/>
  <c r="C274" i="22"/>
  <c r="D274" i="22" s="1"/>
  <c r="E274" i="22" s="1"/>
  <c r="C275" i="22"/>
  <c r="D275" i="22" s="1"/>
  <c r="E275" i="22" s="1"/>
  <c r="C276" i="22"/>
  <c r="D276" i="22" s="1"/>
  <c r="E276" i="22" s="1"/>
  <c r="C277" i="22"/>
  <c r="D277" i="22" s="1"/>
  <c r="E277" i="22" s="1"/>
  <c r="C278" i="22"/>
  <c r="D278" i="22" s="1"/>
  <c r="E278" i="22" s="1"/>
  <c r="C279" i="22"/>
  <c r="D279" i="22" s="1"/>
  <c r="E279" i="22" s="1"/>
  <c r="C280" i="22"/>
  <c r="D280" i="22" s="1"/>
  <c r="E280" i="22" s="1"/>
  <c r="C281" i="22"/>
  <c r="D281" i="22" s="1"/>
  <c r="E281" i="22" s="1"/>
  <c r="C282" i="22"/>
  <c r="D282" i="22" s="1"/>
  <c r="E282" i="22" s="1"/>
  <c r="C283" i="22"/>
  <c r="D283" i="22" s="1"/>
  <c r="E283" i="22" s="1"/>
  <c r="C284" i="22"/>
  <c r="D284" i="22" s="1"/>
  <c r="E284" i="22" s="1"/>
  <c r="C285" i="22"/>
  <c r="D285" i="22" s="1"/>
  <c r="E285" i="22" s="1"/>
  <c r="C286" i="22"/>
  <c r="D286" i="22" s="1"/>
  <c r="E286" i="22" s="1"/>
  <c r="C287" i="22"/>
  <c r="D287" i="22" s="1"/>
  <c r="E287" i="22" s="1"/>
  <c r="C288" i="22"/>
  <c r="D288" i="22" s="1"/>
  <c r="E288" i="22" s="1"/>
  <c r="C289" i="22"/>
  <c r="D289" i="22" s="1"/>
  <c r="E289" i="22" s="1"/>
  <c r="C290" i="22"/>
  <c r="D290" i="22" s="1"/>
  <c r="E290" i="22" s="1"/>
  <c r="C291" i="22"/>
  <c r="D291" i="22" s="1"/>
  <c r="E291" i="22" s="1"/>
  <c r="C292" i="22"/>
  <c r="D292" i="22" s="1"/>
  <c r="E292" i="22" s="1"/>
  <c r="C293" i="22"/>
  <c r="D293" i="22" s="1"/>
  <c r="E293" i="22" s="1"/>
  <c r="C294" i="22"/>
  <c r="D294" i="22" s="1"/>
  <c r="E294" i="22" s="1"/>
  <c r="C295" i="22"/>
  <c r="D295" i="22" s="1"/>
  <c r="E295" i="22" s="1"/>
  <c r="C296" i="22"/>
  <c r="D296" i="22" s="1"/>
  <c r="E296" i="22" s="1"/>
  <c r="C297" i="22"/>
  <c r="D297" i="22" s="1"/>
  <c r="E297" i="22" s="1"/>
  <c r="C298" i="22"/>
  <c r="D298" i="22" s="1"/>
  <c r="E298" i="22" s="1"/>
  <c r="C299" i="22"/>
  <c r="D299" i="22" s="1"/>
  <c r="E299" i="22" s="1"/>
  <c r="C300" i="22"/>
  <c r="D300" i="22" s="1"/>
  <c r="E300" i="22" s="1"/>
  <c r="C301" i="22"/>
  <c r="D301" i="22" s="1"/>
  <c r="E301" i="22" s="1"/>
  <c r="C302" i="22"/>
  <c r="D302" i="22" s="1"/>
  <c r="E302" i="22" s="1"/>
  <c r="C303" i="22"/>
  <c r="D303" i="22" s="1"/>
  <c r="E303" i="22" s="1"/>
  <c r="C304" i="22"/>
  <c r="D304" i="22" s="1"/>
  <c r="E304" i="22" s="1"/>
  <c r="C305" i="22"/>
  <c r="D305" i="22" s="1"/>
  <c r="E305" i="22" s="1"/>
  <c r="C306" i="22"/>
  <c r="D306" i="22" s="1"/>
  <c r="E306" i="22" s="1"/>
  <c r="C307" i="22"/>
  <c r="D307" i="22" s="1"/>
  <c r="E307" i="22" s="1"/>
  <c r="C308" i="22"/>
  <c r="D308" i="22" s="1"/>
  <c r="E308" i="22" s="1"/>
  <c r="C309" i="22"/>
  <c r="D309" i="22" s="1"/>
  <c r="E309" i="22" s="1"/>
  <c r="C310" i="22"/>
  <c r="D310" i="22" s="1"/>
  <c r="E310" i="22" s="1"/>
  <c r="C311" i="22"/>
  <c r="D311" i="22" s="1"/>
  <c r="E311" i="22" s="1"/>
  <c r="C312" i="22"/>
  <c r="D312" i="22" s="1"/>
  <c r="E312" i="22" s="1"/>
  <c r="C313" i="22"/>
  <c r="D313" i="22" s="1"/>
  <c r="E313" i="22" s="1"/>
  <c r="C314" i="22"/>
  <c r="D314" i="22" s="1"/>
  <c r="E314" i="22" s="1"/>
  <c r="C315" i="22"/>
  <c r="D315" i="22" s="1"/>
  <c r="E315" i="22" s="1"/>
  <c r="C316" i="22"/>
  <c r="D316" i="22" s="1"/>
  <c r="E316" i="22" s="1"/>
  <c r="C317" i="22"/>
  <c r="D317" i="22" s="1"/>
  <c r="E317" i="22" s="1"/>
  <c r="C318" i="22"/>
  <c r="D318" i="22" s="1"/>
  <c r="E318" i="22" s="1"/>
  <c r="C319" i="22"/>
  <c r="D319" i="22" s="1"/>
  <c r="E319" i="22" s="1"/>
  <c r="C320" i="22"/>
  <c r="D320" i="22" s="1"/>
  <c r="E320" i="22" s="1"/>
  <c r="C321" i="22"/>
  <c r="D321" i="22" s="1"/>
  <c r="E321" i="22" s="1"/>
  <c r="C322" i="22"/>
  <c r="D322" i="22" s="1"/>
  <c r="E322" i="22" s="1"/>
  <c r="C323" i="22"/>
  <c r="D323" i="22" s="1"/>
  <c r="E323" i="22" s="1"/>
  <c r="C324" i="22"/>
  <c r="D324" i="22" s="1"/>
  <c r="E324" i="22" s="1"/>
  <c r="C325" i="22"/>
  <c r="D325" i="22" s="1"/>
  <c r="E325" i="22" s="1"/>
  <c r="C326" i="22"/>
  <c r="D326" i="22" s="1"/>
  <c r="E326" i="22" s="1"/>
  <c r="C327" i="22"/>
  <c r="D327" i="22" s="1"/>
  <c r="E327" i="22" s="1"/>
  <c r="C328" i="22"/>
  <c r="D328" i="22" s="1"/>
  <c r="E328" i="22" s="1"/>
  <c r="C329" i="22"/>
  <c r="D329" i="22" s="1"/>
  <c r="E329" i="22" s="1"/>
  <c r="C330" i="22"/>
  <c r="D330" i="22" s="1"/>
  <c r="E330" i="22" s="1"/>
  <c r="C331" i="22"/>
  <c r="D331" i="22" s="1"/>
  <c r="E331" i="22" s="1"/>
  <c r="C332" i="22"/>
  <c r="D332" i="22" s="1"/>
  <c r="E332" i="22" s="1"/>
  <c r="C333" i="22"/>
  <c r="D333" i="22" s="1"/>
  <c r="E333" i="22" s="1"/>
  <c r="C334" i="22"/>
  <c r="D334" i="22" s="1"/>
  <c r="E334" i="22" s="1"/>
  <c r="C335" i="22"/>
  <c r="D335" i="22" s="1"/>
  <c r="E335" i="22" s="1"/>
  <c r="C336" i="22"/>
  <c r="D336" i="22" s="1"/>
  <c r="E336" i="22" s="1"/>
  <c r="C337" i="22"/>
  <c r="D337" i="22" s="1"/>
  <c r="E337" i="22" s="1"/>
  <c r="C338" i="22"/>
  <c r="D338" i="22" s="1"/>
  <c r="E338" i="22" s="1"/>
  <c r="C339" i="22"/>
  <c r="D339" i="22" s="1"/>
  <c r="E339" i="22" s="1"/>
  <c r="C340" i="22"/>
  <c r="D340" i="22" s="1"/>
  <c r="E340" i="22" s="1"/>
  <c r="C341" i="22"/>
  <c r="D341" i="22" s="1"/>
  <c r="E341" i="22" s="1"/>
  <c r="C342" i="22"/>
  <c r="D342" i="22" s="1"/>
  <c r="E342" i="22" s="1"/>
  <c r="C343" i="22"/>
  <c r="D343" i="22" s="1"/>
  <c r="E343" i="22" s="1"/>
  <c r="C344" i="22"/>
  <c r="D344" i="22" s="1"/>
  <c r="E344" i="22" s="1"/>
  <c r="C345" i="22"/>
  <c r="D345" i="22" s="1"/>
  <c r="E345" i="22" s="1"/>
  <c r="C346" i="22"/>
  <c r="D346" i="22" s="1"/>
  <c r="E346" i="22" s="1"/>
  <c r="C347" i="22"/>
  <c r="D347" i="22" s="1"/>
  <c r="E347" i="22" s="1"/>
  <c r="C348" i="22"/>
  <c r="D348" i="22" s="1"/>
  <c r="E348" i="22" s="1"/>
  <c r="C349" i="22"/>
  <c r="D349" i="22" s="1"/>
  <c r="E349" i="22" s="1"/>
  <c r="C350" i="22"/>
  <c r="D350" i="22" s="1"/>
  <c r="E350" i="22" s="1"/>
  <c r="C351" i="22"/>
  <c r="D351" i="22" s="1"/>
  <c r="E351" i="22" s="1"/>
  <c r="C352" i="22"/>
  <c r="D352" i="22" s="1"/>
  <c r="E352" i="22" s="1"/>
  <c r="C353" i="22"/>
  <c r="D353" i="22" s="1"/>
  <c r="E353" i="22" s="1"/>
  <c r="C354" i="22"/>
  <c r="D354" i="22" s="1"/>
  <c r="E354" i="22" s="1"/>
  <c r="C355" i="22"/>
  <c r="D355" i="22" s="1"/>
  <c r="E355" i="22" s="1"/>
  <c r="C356" i="22"/>
  <c r="D356" i="22" s="1"/>
  <c r="E356" i="22" s="1"/>
  <c r="C357" i="22"/>
  <c r="D357" i="22" s="1"/>
  <c r="E357" i="22" s="1"/>
  <c r="C358" i="22"/>
  <c r="D358" i="22" s="1"/>
  <c r="E358" i="22" s="1"/>
  <c r="C359" i="22"/>
  <c r="D359" i="22" s="1"/>
  <c r="E359" i="22" s="1"/>
  <c r="C360" i="22"/>
  <c r="D360" i="22" s="1"/>
  <c r="E360" i="22" s="1"/>
  <c r="C361" i="22"/>
  <c r="D361" i="22" s="1"/>
  <c r="E361" i="22" s="1"/>
  <c r="C362" i="22"/>
  <c r="D362" i="22" s="1"/>
  <c r="E362" i="22" s="1"/>
  <c r="C363" i="22"/>
  <c r="D363" i="22" s="1"/>
  <c r="E363" i="22" s="1"/>
  <c r="C364" i="22"/>
  <c r="D364" i="22" s="1"/>
  <c r="E364" i="22" s="1"/>
  <c r="C365" i="22"/>
  <c r="D365" i="22" s="1"/>
  <c r="E365" i="22" s="1"/>
  <c r="C366" i="22"/>
  <c r="D366" i="22" s="1"/>
  <c r="E366" i="22" s="1"/>
  <c r="C367" i="22"/>
  <c r="D367" i="22" s="1"/>
  <c r="E367" i="22" s="1"/>
  <c r="C368" i="22"/>
  <c r="D368" i="22" s="1"/>
  <c r="E368" i="22" s="1"/>
  <c r="C369" i="22"/>
  <c r="D369" i="22" s="1"/>
  <c r="E369" i="22" s="1"/>
  <c r="C370" i="22"/>
  <c r="D370" i="22" s="1"/>
  <c r="E370" i="22" s="1"/>
  <c r="C371" i="22"/>
  <c r="D371" i="22" s="1"/>
  <c r="E371" i="22" s="1"/>
  <c r="C372" i="22"/>
  <c r="D372" i="22" s="1"/>
  <c r="E372" i="22" s="1"/>
  <c r="C373" i="22"/>
  <c r="D373" i="22" s="1"/>
  <c r="E373" i="22" s="1"/>
  <c r="C374" i="22"/>
  <c r="D374" i="22" s="1"/>
  <c r="E374" i="22" s="1"/>
  <c r="C375" i="22"/>
  <c r="D375" i="22" s="1"/>
  <c r="E375" i="22" s="1"/>
  <c r="C376" i="22"/>
  <c r="D376" i="22" s="1"/>
  <c r="E376" i="22" s="1"/>
  <c r="C377" i="22"/>
  <c r="D377" i="22" s="1"/>
  <c r="E377" i="22" s="1"/>
  <c r="C378" i="22"/>
  <c r="D378" i="22" s="1"/>
  <c r="E378" i="22" s="1"/>
  <c r="C379" i="22"/>
  <c r="D379" i="22" s="1"/>
  <c r="E379" i="22" s="1"/>
  <c r="C380" i="22"/>
  <c r="D380" i="22" s="1"/>
  <c r="E380" i="22" s="1"/>
  <c r="C381" i="22"/>
  <c r="D381" i="22" s="1"/>
  <c r="E381" i="22" s="1"/>
  <c r="C382" i="22"/>
  <c r="D382" i="22" s="1"/>
  <c r="E382" i="22" s="1"/>
  <c r="C383" i="22"/>
  <c r="D383" i="22" s="1"/>
  <c r="E383" i="22" s="1"/>
  <c r="C384" i="22"/>
  <c r="D384" i="22" s="1"/>
  <c r="E384" i="22" s="1"/>
  <c r="C385" i="22"/>
  <c r="D385" i="22" s="1"/>
  <c r="E385" i="22" s="1"/>
  <c r="C386" i="22"/>
  <c r="D386" i="22" s="1"/>
  <c r="E386" i="22" s="1"/>
  <c r="C387" i="22"/>
  <c r="D387" i="22" s="1"/>
  <c r="E387" i="22" s="1"/>
  <c r="C388" i="22"/>
  <c r="D388" i="22" s="1"/>
  <c r="E388" i="22" s="1"/>
  <c r="C389" i="22"/>
  <c r="D389" i="22" s="1"/>
  <c r="E389" i="22" s="1"/>
  <c r="C390" i="22"/>
  <c r="D390" i="22" s="1"/>
  <c r="E390" i="22" s="1"/>
  <c r="C391" i="22"/>
  <c r="D391" i="22" s="1"/>
  <c r="E391" i="22" s="1"/>
  <c r="C392" i="22"/>
  <c r="D392" i="22" s="1"/>
  <c r="E392" i="22" s="1"/>
  <c r="C393" i="22"/>
  <c r="D393" i="22" s="1"/>
  <c r="E393" i="22" s="1"/>
  <c r="C394" i="22"/>
  <c r="D394" i="22" s="1"/>
  <c r="E394" i="22" s="1"/>
  <c r="C395" i="22"/>
  <c r="D395" i="22" s="1"/>
  <c r="E395" i="22" s="1"/>
  <c r="C396" i="22"/>
  <c r="D396" i="22" s="1"/>
  <c r="E396" i="22" s="1"/>
  <c r="C397" i="22"/>
  <c r="D397" i="22" s="1"/>
  <c r="E397" i="22" s="1"/>
  <c r="C398" i="22"/>
  <c r="D398" i="22" s="1"/>
  <c r="E398" i="22" s="1"/>
  <c r="C399" i="22"/>
  <c r="D399" i="22" s="1"/>
  <c r="E399" i="22" s="1"/>
  <c r="C400" i="22"/>
  <c r="D400" i="22" s="1"/>
  <c r="E400" i="22" s="1"/>
  <c r="C401" i="22"/>
  <c r="D401" i="22" s="1"/>
  <c r="E401" i="22" s="1"/>
  <c r="C402" i="22"/>
  <c r="D402" i="22" s="1"/>
  <c r="E402" i="22" s="1"/>
  <c r="C403" i="22"/>
  <c r="D403" i="22" s="1"/>
  <c r="E403" i="22" s="1"/>
  <c r="C404" i="22"/>
  <c r="D404" i="22" s="1"/>
  <c r="E404" i="22" s="1"/>
  <c r="C405" i="22"/>
  <c r="D405" i="22" s="1"/>
  <c r="E405" i="22" s="1"/>
  <c r="G3" i="21"/>
  <c r="AJ73" i="19" l="1"/>
  <c r="BP73" i="19"/>
  <c r="BO73" i="19"/>
  <c r="AL73" i="19"/>
  <c r="AY73" i="19"/>
  <c r="AM73" i="19"/>
  <c r="BN73" i="19"/>
  <c r="BR73" i="19"/>
  <c r="AQ73" i="19"/>
  <c r="BD73" i="19"/>
  <c r="AW73" i="19"/>
  <c r="AK73" i="19"/>
  <c r="AP73" i="19"/>
  <c r="AN73" i="19"/>
  <c r="AX73" i="19"/>
  <c r="BE73" i="19"/>
  <c r="BI73" i="19"/>
  <c r="D34" i="20"/>
  <c r="D33" i="20"/>
  <c r="D40" i="20"/>
  <c r="F40" i="20" s="1"/>
  <c r="AH429" i="38"/>
  <c r="D46" i="20"/>
  <c r="AH132" i="38" l="1"/>
  <c r="AH143" i="38"/>
  <c r="AH287" i="38"/>
  <c r="AH359" i="38"/>
  <c r="AH108" i="38"/>
  <c r="AH297" i="38"/>
  <c r="AH274" i="38"/>
  <c r="AH95" i="38"/>
  <c r="AH167" i="38"/>
  <c r="AH239" i="38"/>
  <c r="AH311" i="38"/>
  <c r="AH383" i="38"/>
  <c r="AH455" i="38"/>
  <c r="AH204" i="38"/>
  <c r="AH276" i="38"/>
  <c r="AH348" i="38"/>
  <c r="AH420" i="38"/>
  <c r="AH97" i="38"/>
  <c r="AH169" i="38"/>
  <c r="AH241" i="38"/>
  <c r="AH313" i="38"/>
  <c r="AH385" i="38"/>
  <c r="AH457" i="38"/>
  <c r="AH146" i="38"/>
  <c r="AH218" i="38"/>
  <c r="AH290" i="38"/>
  <c r="AH362" i="38"/>
  <c r="AH434" i="38"/>
  <c r="AH111" i="38"/>
  <c r="AH183" i="38"/>
  <c r="AH255" i="38"/>
  <c r="AH327" i="38"/>
  <c r="AH453" i="38"/>
  <c r="AH81" i="38"/>
  <c r="AH130" i="38"/>
  <c r="AH418" i="38"/>
  <c r="AH93" i="38"/>
  <c r="AH309" i="38"/>
  <c r="AH107" i="38"/>
  <c r="AH142" i="38"/>
  <c r="AH430" i="38"/>
  <c r="AH358" i="38"/>
  <c r="AH465" i="38"/>
  <c r="AH369" i="38"/>
  <c r="AH381" i="38"/>
  <c r="AH225" i="38"/>
  <c r="AH346" i="38"/>
  <c r="AH165" i="38"/>
  <c r="AH214" i="38"/>
  <c r="AH153" i="38"/>
  <c r="AH202" i="38"/>
  <c r="AH237" i="38"/>
  <c r="AH286" i="38"/>
  <c r="AH179" i="38"/>
  <c r="AG429" i="38"/>
  <c r="AH251" i="38"/>
  <c r="AH252" i="38"/>
  <c r="AH396" i="38"/>
  <c r="AH145" i="38"/>
  <c r="AH289" i="38"/>
  <c r="AH361" i="38"/>
  <c r="AH433" i="38"/>
  <c r="AH194" i="38"/>
  <c r="AH266" i="38"/>
  <c r="AH338" i="38"/>
  <c r="AH410" i="38"/>
  <c r="AH87" i="38"/>
  <c r="AH159" i="38"/>
  <c r="AH231" i="38"/>
  <c r="AH303" i="38"/>
  <c r="AH215" i="38"/>
  <c r="AH431" i="38"/>
  <c r="AH180" i="38"/>
  <c r="AH324" i="38"/>
  <c r="AH468" i="38"/>
  <c r="AH217" i="38"/>
  <c r="AH122" i="38"/>
  <c r="AH102" i="38"/>
  <c r="AH174" i="38"/>
  <c r="AH246" i="38"/>
  <c r="AH318" i="38"/>
  <c r="AH78" i="38"/>
  <c r="AH294" i="38"/>
  <c r="AH438" i="38"/>
  <c r="AH187" i="38"/>
  <c r="AH224" i="38"/>
  <c r="AH366" i="38"/>
  <c r="AH115" i="38"/>
  <c r="AH259" i="38"/>
  <c r="AH152" i="38"/>
  <c r="AH222" i="38"/>
  <c r="AH403" i="38"/>
  <c r="AH331" i="38"/>
  <c r="AH150" i="38"/>
  <c r="AH395" i="38"/>
  <c r="AH467" i="38"/>
  <c r="AH144" i="38"/>
  <c r="AH360" i="38"/>
  <c r="AH325" i="38"/>
  <c r="AH469" i="38"/>
  <c r="AH158" i="38"/>
  <c r="AH302" i="38"/>
  <c r="AH446" i="38"/>
  <c r="AH195" i="38"/>
  <c r="AH339" i="38"/>
  <c r="AH148" i="38"/>
  <c r="AH364" i="38"/>
  <c r="AH436" i="38"/>
  <c r="AH101" i="38"/>
  <c r="AH323" i="38"/>
  <c r="AH216" i="38"/>
  <c r="AH288" i="38"/>
  <c r="AH432" i="38"/>
  <c r="AH109" i="38"/>
  <c r="AH181" i="38"/>
  <c r="AH253" i="38"/>
  <c r="AH397" i="38"/>
  <c r="AH230" i="38"/>
  <c r="AH374" i="38"/>
  <c r="AH123" i="38"/>
  <c r="AH267" i="38"/>
  <c r="AH411" i="38"/>
  <c r="AH76" i="38"/>
  <c r="AH220" i="38"/>
  <c r="AH292" i="38"/>
  <c r="AH375" i="38"/>
  <c r="AH447" i="38"/>
  <c r="AH399" i="38"/>
  <c r="AH471" i="38"/>
  <c r="AH136" i="38"/>
  <c r="AH208" i="38"/>
  <c r="AH280" i="38"/>
  <c r="AH352" i="38"/>
  <c r="AH424" i="38"/>
  <c r="AH200" i="38"/>
  <c r="AH272" i="38"/>
  <c r="AH344" i="38"/>
  <c r="AH173" i="38"/>
  <c r="AH245" i="38"/>
  <c r="AH296" i="38"/>
  <c r="AH405" i="38"/>
  <c r="AH390" i="38"/>
  <c r="AH462" i="38"/>
  <c r="AH139" i="38"/>
  <c r="AH211" i="38"/>
  <c r="AH317" i="38"/>
  <c r="AH389" i="38"/>
  <c r="AH461" i="38"/>
  <c r="AH368" i="38"/>
  <c r="AH452" i="38"/>
  <c r="AH89" i="38"/>
  <c r="AH161" i="38"/>
  <c r="AH233" i="38"/>
  <c r="AH305" i="38"/>
  <c r="AH377" i="38"/>
  <c r="AH449" i="38"/>
  <c r="AH440" i="38"/>
  <c r="AH238" i="38"/>
  <c r="AH382" i="38"/>
  <c r="AH131" i="38"/>
  <c r="AH347" i="38"/>
  <c r="AH96" i="38"/>
  <c r="AH168" i="38"/>
  <c r="AH312" i="38"/>
  <c r="AH384" i="38"/>
  <c r="AH133" i="38"/>
  <c r="AH277" i="38"/>
  <c r="AH421" i="38"/>
  <c r="AH98" i="38"/>
  <c r="AH254" i="38"/>
  <c r="AH326" i="38"/>
  <c r="AH398" i="38"/>
  <c r="AH470" i="38"/>
  <c r="AH147" i="38"/>
  <c r="AH219" i="38"/>
  <c r="AH291" i="38"/>
  <c r="AH363" i="38"/>
  <c r="AH435" i="38"/>
  <c r="AH117" i="38"/>
  <c r="AH189" i="38"/>
  <c r="AH261" i="38"/>
  <c r="AH333" i="38"/>
  <c r="AH94" i="38"/>
  <c r="AH166" i="38"/>
  <c r="AH310" i="38"/>
  <c r="AH454" i="38"/>
  <c r="AH203" i="38"/>
  <c r="AH275" i="38"/>
  <c r="AH419" i="38"/>
  <c r="AH240" i="38"/>
  <c r="AH456" i="38"/>
  <c r="AH205" i="38"/>
  <c r="AH349" i="38"/>
  <c r="AH182" i="38"/>
  <c r="AH112" i="38"/>
  <c r="AH184" i="38"/>
  <c r="AH256" i="38"/>
  <c r="AH328" i="38"/>
  <c r="AH400" i="38"/>
  <c r="AH472" i="38"/>
  <c r="AH137" i="38"/>
  <c r="AH209" i="38"/>
  <c r="AH281" i="38"/>
  <c r="AH353" i="38"/>
  <c r="AH425" i="38"/>
  <c r="AH283" i="38"/>
  <c r="AH355" i="38"/>
  <c r="AH427" i="38"/>
  <c r="AH104" i="38"/>
  <c r="AH176" i="38"/>
  <c r="AH248" i="38"/>
  <c r="AH320" i="38"/>
  <c r="AH392" i="38"/>
  <c r="AG126" i="38"/>
  <c r="AH126" i="38"/>
  <c r="AG198" i="38"/>
  <c r="AH198" i="38"/>
  <c r="AG270" i="38"/>
  <c r="AH270" i="38"/>
  <c r="AG342" i="38"/>
  <c r="AH342" i="38"/>
  <c r="AG414" i="38"/>
  <c r="AH414" i="38"/>
  <c r="AG91" i="38"/>
  <c r="AH91" i="38"/>
  <c r="AG163" i="38"/>
  <c r="AH163" i="38"/>
  <c r="AG235" i="38"/>
  <c r="AH235" i="38"/>
  <c r="AG307" i="38"/>
  <c r="AH307" i="38"/>
  <c r="AG379" i="38"/>
  <c r="AH379" i="38"/>
  <c r="AG451" i="38"/>
  <c r="AH451" i="38"/>
  <c r="AG128" i="38"/>
  <c r="AH128" i="38"/>
  <c r="AH416" i="38"/>
  <c r="AG110" i="38"/>
  <c r="AH110" i="38"/>
  <c r="AH138" i="38"/>
  <c r="AH210" i="38"/>
  <c r="AH282" i="38"/>
  <c r="AH354" i="38"/>
  <c r="AH426" i="38"/>
  <c r="AH103" i="38"/>
  <c r="AH175" i="38"/>
  <c r="AH247" i="38"/>
  <c r="AH319" i="38"/>
  <c r="AH391" i="38"/>
  <c r="AH463" i="38"/>
  <c r="AH140" i="38"/>
  <c r="AH212" i="38"/>
  <c r="AH284" i="38"/>
  <c r="AH356" i="38"/>
  <c r="AH428" i="38"/>
  <c r="AG105" i="38"/>
  <c r="AH105" i="38"/>
  <c r="AG177" i="38"/>
  <c r="AH177" i="38"/>
  <c r="AG249" i="38"/>
  <c r="AH249" i="38"/>
  <c r="AG321" i="38"/>
  <c r="AH321" i="38"/>
  <c r="AG393" i="38"/>
  <c r="AH393" i="38"/>
  <c r="AG82" i="38"/>
  <c r="AH82" i="38"/>
  <c r="AG154" i="38"/>
  <c r="AH154" i="38"/>
  <c r="AG226" i="38"/>
  <c r="AH226" i="38"/>
  <c r="AG298" i="38"/>
  <c r="AH298" i="38"/>
  <c r="AG370" i="38"/>
  <c r="AH370" i="38"/>
  <c r="AG442" i="38"/>
  <c r="AH442" i="38"/>
  <c r="AG119" i="38"/>
  <c r="AH119" i="38"/>
  <c r="AG191" i="38"/>
  <c r="AH191" i="38"/>
  <c r="AG263" i="38"/>
  <c r="AH263" i="38"/>
  <c r="AG335" i="38"/>
  <c r="AH335" i="38"/>
  <c r="AG407" i="38"/>
  <c r="AH407" i="38"/>
  <c r="AG84" i="38"/>
  <c r="AH84" i="38"/>
  <c r="AG156" i="38"/>
  <c r="AH156" i="38"/>
  <c r="AG228" i="38"/>
  <c r="AH228" i="38"/>
  <c r="AG300" i="38"/>
  <c r="AH300" i="38"/>
  <c r="AG372" i="38"/>
  <c r="AH372" i="38"/>
  <c r="AG444" i="38"/>
  <c r="AH444" i="38"/>
  <c r="AG121" i="38"/>
  <c r="AH121" i="38"/>
  <c r="AG193" i="38"/>
  <c r="AH193" i="38"/>
  <c r="AG265" i="38"/>
  <c r="AH265" i="38"/>
  <c r="AG337" i="38"/>
  <c r="AH337" i="38"/>
  <c r="AG409" i="38"/>
  <c r="AH409" i="38"/>
  <c r="AG86" i="38"/>
  <c r="AH86" i="38"/>
  <c r="AG170" i="38"/>
  <c r="AH170" i="38"/>
  <c r="AG242" i="38"/>
  <c r="AH242" i="38"/>
  <c r="AG314" i="38"/>
  <c r="AH314" i="38"/>
  <c r="AG386" i="38"/>
  <c r="AH386" i="38"/>
  <c r="AG458" i="38"/>
  <c r="AH458" i="38"/>
  <c r="AG135" i="38"/>
  <c r="AH135" i="38"/>
  <c r="AG207" i="38"/>
  <c r="AH207" i="38"/>
  <c r="AG279" i="38"/>
  <c r="AH279" i="38"/>
  <c r="AG351" i="38"/>
  <c r="AH351" i="38"/>
  <c r="AG423" i="38"/>
  <c r="AH423" i="38"/>
  <c r="AH88" i="38"/>
  <c r="AH160" i="38"/>
  <c r="AH232" i="38"/>
  <c r="AH304" i="38"/>
  <c r="AH376" i="38"/>
  <c r="AH448" i="38"/>
  <c r="AH113" i="38"/>
  <c r="AH185" i="38"/>
  <c r="AH257" i="38"/>
  <c r="AH329" i="38"/>
  <c r="AH401" i="38"/>
  <c r="AH100" i="38"/>
  <c r="AH172" i="38"/>
  <c r="AH244" i="38"/>
  <c r="AH316" i="38"/>
  <c r="AH388" i="38"/>
  <c r="AH460" i="38"/>
  <c r="AH125" i="38"/>
  <c r="AH197" i="38"/>
  <c r="AH269" i="38"/>
  <c r="AH341" i="38"/>
  <c r="AH413" i="38"/>
  <c r="AG90" i="38"/>
  <c r="AH90" i="38"/>
  <c r="AG162" i="38"/>
  <c r="AH162" i="38"/>
  <c r="AG234" i="38"/>
  <c r="AH234" i="38"/>
  <c r="AG306" i="38"/>
  <c r="AH306" i="38"/>
  <c r="AG378" i="38"/>
  <c r="AH378" i="38"/>
  <c r="AG450" i="38"/>
  <c r="AH450" i="38"/>
  <c r="AG127" i="38"/>
  <c r="AH127" i="38"/>
  <c r="AG199" i="38"/>
  <c r="AH199" i="38"/>
  <c r="AG271" i="38"/>
  <c r="AH271" i="38"/>
  <c r="AG343" i="38"/>
  <c r="AH343" i="38"/>
  <c r="AG415" i="38"/>
  <c r="AH415" i="38"/>
  <c r="AG92" i="38"/>
  <c r="AH92" i="38"/>
  <c r="AG164" i="38"/>
  <c r="AH164" i="38"/>
  <c r="AG236" i="38"/>
  <c r="AH236" i="38"/>
  <c r="AG308" i="38"/>
  <c r="AH308" i="38"/>
  <c r="AG380" i="38"/>
  <c r="AH380" i="38"/>
  <c r="AG417" i="38"/>
  <c r="AH417" i="38"/>
  <c r="AG466" i="38"/>
  <c r="AH466" i="38"/>
  <c r="AG201" i="38"/>
  <c r="AH201" i="38"/>
  <c r="AG106" i="38"/>
  <c r="AH106" i="38"/>
  <c r="AG322" i="38"/>
  <c r="AH322" i="38"/>
  <c r="AH464" i="38"/>
  <c r="AG129" i="38"/>
  <c r="AH129" i="38"/>
  <c r="AG345" i="38"/>
  <c r="AH345" i="38"/>
  <c r="AG250" i="38"/>
  <c r="AH250" i="38"/>
  <c r="AG213" i="38"/>
  <c r="AH213" i="38"/>
  <c r="AG357" i="38"/>
  <c r="AH357" i="38"/>
  <c r="AG118" i="38"/>
  <c r="AH118" i="38"/>
  <c r="AG190" i="38"/>
  <c r="AH190" i="38"/>
  <c r="AG262" i="38"/>
  <c r="AH262" i="38"/>
  <c r="AG334" i="38"/>
  <c r="AH334" i="38"/>
  <c r="AG406" i="38"/>
  <c r="AH406" i="38"/>
  <c r="AG155" i="38"/>
  <c r="AH155" i="38"/>
  <c r="AG227" i="38"/>
  <c r="AH227" i="38"/>
  <c r="AG299" i="38"/>
  <c r="AH299" i="38"/>
  <c r="AG371" i="38"/>
  <c r="AH371" i="38"/>
  <c r="AG443" i="38"/>
  <c r="AH443" i="38"/>
  <c r="AG120" i="38"/>
  <c r="AH120" i="38"/>
  <c r="AG192" i="38"/>
  <c r="AH192" i="38"/>
  <c r="AG264" i="38"/>
  <c r="AH264" i="38"/>
  <c r="AG336" i="38"/>
  <c r="AH336" i="38"/>
  <c r="AG408" i="38"/>
  <c r="AH408" i="38"/>
  <c r="AG85" i="38"/>
  <c r="AH85" i="38"/>
  <c r="AG157" i="38"/>
  <c r="AH157" i="38"/>
  <c r="AG229" i="38"/>
  <c r="AH229" i="38"/>
  <c r="AG301" i="38"/>
  <c r="AH301" i="38"/>
  <c r="AG373" i="38"/>
  <c r="AH373" i="38"/>
  <c r="AG445" i="38"/>
  <c r="AH445" i="38"/>
  <c r="AG134" i="38"/>
  <c r="AH134" i="38"/>
  <c r="AG206" i="38"/>
  <c r="AH206" i="38"/>
  <c r="AG278" i="38"/>
  <c r="AH278" i="38"/>
  <c r="AG350" i="38"/>
  <c r="AH350" i="38"/>
  <c r="AG422" i="38"/>
  <c r="AH422" i="38"/>
  <c r="AG99" i="38"/>
  <c r="AH99" i="38"/>
  <c r="AG171" i="38"/>
  <c r="AH171" i="38"/>
  <c r="AG243" i="38"/>
  <c r="AH243" i="38"/>
  <c r="AG315" i="38"/>
  <c r="AH315" i="38"/>
  <c r="AG387" i="38"/>
  <c r="AH387" i="38"/>
  <c r="AG459" i="38"/>
  <c r="AH459" i="38"/>
  <c r="AH124" i="38"/>
  <c r="AH196" i="38"/>
  <c r="AH268" i="38"/>
  <c r="AH340" i="38"/>
  <c r="AH412" i="38"/>
  <c r="AH77" i="38"/>
  <c r="AH149" i="38"/>
  <c r="AH221" i="38"/>
  <c r="AH293" i="38"/>
  <c r="AH365" i="38"/>
  <c r="AH437" i="38"/>
  <c r="AG273" i="38"/>
  <c r="AH273" i="38"/>
  <c r="AG178" i="38"/>
  <c r="AH178" i="38"/>
  <c r="AG394" i="38"/>
  <c r="AH394" i="38"/>
  <c r="AG141" i="38"/>
  <c r="AH141" i="38"/>
  <c r="AG285" i="38"/>
  <c r="AH285" i="38"/>
  <c r="AG441" i="38"/>
  <c r="AH441" i="38"/>
  <c r="AG114" i="38"/>
  <c r="AH114" i="38"/>
  <c r="AG186" i="38"/>
  <c r="AH186" i="38"/>
  <c r="AG258" i="38"/>
  <c r="AH258" i="38"/>
  <c r="AG330" i="38"/>
  <c r="AH330" i="38"/>
  <c r="AG402" i="38"/>
  <c r="AH402" i="38"/>
  <c r="AG79" i="38"/>
  <c r="AH79" i="38"/>
  <c r="AG151" i="38"/>
  <c r="AH151" i="38"/>
  <c r="AG223" i="38"/>
  <c r="AH223" i="38"/>
  <c r="AG295" i="38"/>
  <c r="AH295" i="38"/>
  <c r="AG367" i="38"/>
  <c r="AH367" i="38"/>
  <c r="AG439" i="38"/>
  <c r="AH439" i="38"/>
  <c r="AG116" i="38"/>
  <c r="AH116" i="38"/>
  <c r="AG188" i="38"/>
  <c r="AH188" i="38"/>
  <c r="AG260" i="38"/>
  <c r="AH260" i="38"/>
  <c r="AG332" i="38"/>
  <c r="AH332" i="38"/>
  <c r="AG404" i="38"/>
  <c r="AH404" i="38"/>
  <c r="AG225" i="38"/>
  <c r="AG274" i="38"/>
  <c r="AG239" i="38"/>
  <c r="AG455" i="38"/>
  <c r="AG348" i="38"/>
  <c r="AG420" i="38"/>
  <c r="AG97" i="38"/>
  <c r="AG169" i="38"/>
  <c r="AG241" i="38"/>
  <c r="AG313" i="38"/>
  <c r="AG385" i="38"/>
  <c r="AG457" i="38"/>
  <c r="AG146" i="38"/>
  <c r="AG218" i="38"/>
  <c r="AG290" i="38"/>
  <c r="AG362" i="38"/>
  <c r="AG434" i="38"/>
  <c r="AG111" i="38"/>
  <c r="AG183" i="38"/>
  <c r="AG255" i="38"/>
  <c r="AG327" i="38"/>
  <c r="AG399" i="38"/>
  <c r="AG471" i="38"/>
  <c r="AG153" i="38"/>
  <c r="AG453" i="38"/>
  <c r="AG346" i="38"/>
  <c r="AG167" i="38"/>
  <c r="AG383" i="38"/>
  <c r="AG200" i="38"/>
  <c r="AG272" i="38"/>
  <c r="AG344" i="38"/>
  <c r="AG81" i="38"/>
  <c r="AG369" i="38"/>
  <c r="AG202" i="38"/>
  <c r="AG418" i="38"/>
  <c r="AG311" i="38"/>
  <c r="AG204" i="38"/>
  <c r="AG297" i="38"/>
  <c r="AG130" i="38"/>
  <c r="AG95" i="38"/>
  <c r="AG276" i="38"/>
  <c r="AG150" i="38"/>
  <c r="AG222" i="38"/>
  <c r="AG294" i="38"/>
  <c r="AG366" i="38"/>
  <c r="AG438" i="38"/>
  <c r="AG115" i="38"/>
  <c r="AG187" i="38"/>
  <c r="AG259" i="38"/>
  <c r="AG331" i="38"/>
  <c r="AG403" i="38"/>
  <c r="AG152" i="38"/>
  <c r="AG224" i="38"/>
  <c r="AG296" i="38"/>
  <c r="AG452" i="38"/>
  <c r="AG102" i="38"/>
  <c r="AG174" i="38"/>
  <c r="AG318" i="38"/>
  <c r="AG390" i="38"/>
  <c r="AG462" i="38"/>
  <c r="AG139" i="38"/>
  <c r="AG211" i="38"/>
  <c r="AG283" i="38"/>
  <c r="AG355" i="38"/>
  <c r="AG427" i="38"/>
  <c r="AG104" i="38"/>
  <c r="AG176" i="38"/>
  <c r="AG248" i="38"/>
  <c r="AG320" i="38"/>
  <c r="AG392" i="38"/>
  <c r="AG464" i="38"/>
  <c r="AG196" i="38"/>
  <c r="AG124" i="38"/>
  <c r="AG136" i="38"/>
  <c r="AG416" i="38"/>
  <c r="AG165" i="38"/>
  <c r="AG323" i="38"/>
  <c r="AG292" i="38"/>
  <c r="AG237" i="38"/>
  <c r="AG251" i="38"/>
  <c r="AG220" i="38"/>
  <c r="AG430" i="38"/>
  <c r="AG144" i="38"/>
  <c r="AG88" i="38"/>
  <c r="AG368" i="38"/>
  <c r="AG309" i="38"/>
  <c r="AG381" i="38"/>
  <c r="AG465" i="38"/>
  <c r="AG142" i="38"/>
  <c r="AG214" i="38"/>
  <c r="AG358" i="38"/>
  <c r="AG179" i="38"/>
  <c r="AG395" i="38"/>
  <c r="AG467" i="38"/>
  <c r="AG216" i="38"/>
  <c r="AG288" i="38"/>
  <c r="AG360" i="38"/>
  <c r="AG432" i="38"/>
  <c r="AG109" i="38"/>
  <c r="AG181" i="38"/>
  <c r="AG253" i="38"/>
  <c r="AG325" i="38"/>
  <c r="AG397" i="38"/>
  <c r="AG469" i="38"/>
  <c r="AG158" i="38"/>
  <c r="AG230" i="38"/>
  <c r="AG302" i="38"/>
  <c r="AG374" i="38"/>
  <c r="AG446" i="38"/>
  <c r="AG123" i="38"/>
  <c r="AG195" i="38"/>
  <c r="AG267" i="38"/>
  <c r="AG339" i="38"/>
  <c r="AG148" i="38"/>
  <c r="AG93" i="38"/>
  <c r="AG107" i="38"/>
  <c r="AG76" i="38"/>
  <c r="AG286" i="38"/>
  <c r="AG411" i="38"/>
  <c r="AG246" i="38"/>
  <c r="AG78" i="38"/>
  <c r="AG189" i="38"/>
  <c r="AG166" i="38"/>
  <c r="U75" i="38"/>
  <c r="AG268" i="38"/>
  <c r="AG340" i="38"/>
  <c r="AG412" i="38"/>
  <c r="AG77" i="38"/>
  <c r="AG149" i="38"/>
  <c r="AG221" i="38"/>
  <c r="AG293" i="38"/>
  <c r="AG365" i="38"/>
  <c r="AG437" i="38"/>
  <c r="AG208" i="38"/>
  <c r="AG280" i="38"/>
  <c r="AG352" i="38"/>
  <c r="AG424" i="38"/>
  <c r="AG89" i="38"/>
  <c r="AG161" i="38"/>
  <c r="AG233" i="38"/>
  <c r="AG305" i="38"/>
  <c r="AG377" i="38"/>
  <c r="AG449" i="38"/>
  <c r="AG364" i="38"/>
  <c r="AG436" i="38"/>
  <c r="AG101" i="38"/>
  <c r="AG173" i="38"/>
  <c r="AG245" i="38"/>
  <c r="AG317" i="38"/>
  <c r="AG389" i="38"/>
  <c r="AG461" i="38"/>
  <c r="AG138" i="38"/>
  <c r="AG210" i="38"/>
  <c r="AG282" i="38"/>
  <c r="AG354" i="38"/>
  <c r="AG426" i="38"/>
  <c r="AG103" i="38"/>
  <c r="AG175" i="38"/>
  <c r="AG247" i="38"/>
  <c r="AG319" i="38"/>
  <c r="AG391" i="38"/>
  <c r="AG463" i="38"/>
  <c r="AG140" i="38"/>
  <c r="AG212" i="38"/>
  <c r="AG284" i="38"/>
  <c r="AG356" i="38"/>
  <c r="AG428" i="38"/>
  <c r="AG160" i="38"/>
  <c r="AG232" i="38"/>
  <c r="AG304" i="38"/>
  <c r="AG376" i="38"/>
  <c r="AG448" i="38"/>
  <c r="AG113" i="38"/>
  <c r="AG185" i="38"/>
  <c r="AG257" i="38"/>
  <c r="AG329" i="38"/>
  <c r="AG401" i="38"/>
  <c r="AG440" i="38"/>
  <c r="AG333" i="38"/>
  <c r="AG310" i="38"/>
  <c r="AG454" i="38"/>
  <c r="AG347" i="38"/>
  <c r="AG168" i="38"/>
  <c r="AG240" i="38"/>
  <c r="AG312" i="38"/>
  <c r="AG384" i="38"/>
  <c r="AG456" i="38"/>
  <c r="AG133" i="38"/>
  <c r="AG205" i="38"/>
  <c r="AG277" i="38"/>
  <c r="AG349" i="38"/>
  <c r="AG421" i="38"/>
  <c r="AG98" i="38"/>
  <c r="AG182" i="38"/>
  <c r="AG254" i="38"/>
  <c r="AG326" i="38"/>
  <c r="AG398" i="38"/>
  <c r="AG470" i="38"/>
  <c r="AG147" i="38"/>
  <c r="AG219" i="38"/>
  <c r="AG291" i="38"/>
  <c r="AG363" i="38"/>
  <c r="AG435" i="38"/>
  <c r="AG100" i="38"/>
  <c r="AG172" i="38"/>
  <c r="AG244" i="38"/>
  <c r="AG316" i="38"/>
  <c r="AG388" i="38"/>
  <c r="AG460" i="38"/>
  <c r="AG125" i="38"/>
  <c r="AG197" i="38"/>
  <c r="AG269" i="38"/>
  <c r="AG341" i="38"/>
  <c r="AG413" i="38"/>
  <c r="AG261" i="38"/>
  <c r="AG238" i="38"/>
  <c r="AG382" i="38"/>
  <c r="AG131" i="38"/>
  <c r="AG203" i="38"/>
  <c r="AG275" i="38"/>
  <c r="AG419" i="38"/>
  <c r="AG96" i="38"/>
  <c r="AG117" i="38"/>
  <c r="AG405" i="38"/>
  <c r="AG94" i="38"/>
  <c r="AG143" i="38"/>
  <c r="AG287" i="38"/>
  <c r="AG359" i="38"/>
  <c r="AG431" i="38"/>
  <c r="AG252" i="38"/>
  <c r="AG396" i="38"/>
  <c r="AG145" i="38"/>
  <c r="AG217" i="38"/>
  <c r="AG433" i="38"/>
  <c r="AG231" i="38"/>
  <c r="AG303" i="38"/>
  <c r="AG447" i="38"/>
  <c r="AG112" i="38"/>
  <c r="AG184" i="38"/>
  <c r="AG256" i="38"/>
  <c r="AG328" i="38"/>
  <c r="AG400" i="38"/>
  <c r="AG472" i="38"/>
  <c r="AG137" i="38"/>
  <c r="AG209" i="38"/>
  <c r="AG281" i="38"/>
  <c r="AG353" i="38"/>
  <c r="AG425" i="38"/>
  <c r="AG215" i="38"/>
  <c r="AG108" i="38"/>
  <c r="AG180" i="38"/>
  <c r="AG324" i="38"/>
  <c r="AG468" i="38"/>
  <c r="AG289" i="38"/>
  <c r="AG361" i="38"/>
  <c r="AG122" i="38"/>
  <c r="AG194" i="38"/>
  <c r="AG266" i="38"/>
  <c r="AG338" i="38"/>
  <c r="AG410" i="38"/>
  <c r="AG87" i="38"/>
  <c r="AG159" i="38"/>
  <c r="AG375" i="38"/>
  <c r="AG132" i="38" l="1"/>
  <c r="AH75" i="38"/>
  <c r="AI75" i="38"/>
  <c r="AG75" i="38"/>
  <c r="AH9" i="19" l="1"/>
  <c r="AX15" i="6" l="1"/>
  <c r="AX12" i="6"/>
  <c r="O74" i="38" l="1"/>
  <c r="I74" i="38"/>
  <c r="V74" i="38"/>
  <c r="L74" i="38"/>
  <c r="T74" i="38"/>
  <c r="K74" i="38"/>
  <c r="U74" i="38"/>
  <c r="J74" i="38"/>
  <c r="AF74" i="38"/>
  <c r="AC74" i="25"/>
  <c r="BM74" i="19" s="1"/>
  <c r="H74" i="38"/>
  <c r="AB74" i="38"/>
  <c r="G74" i="38"/>
  <c r="AA74" i="38"/>
  <c r="F74" i="38"/>
  <c r="Z74" i="38"/>
  <c r="Y74" i="38"/>
  <c r="X74" i="38"/>
  <c r="W74" i="38"/>
  <c r="AC74" i="38" l="1"/>
  <c r="E74" i="38"/>
  <c r="E74" i="25"/>
  <c r="W74" i="25"/>
  <c r="K74" i="25"/>
  <c r="Y74" i="25"/>
  <c r="BF74" i="19" s="1"/>
  <c r="V74" i="25"/>
  <c r="Z74" i="25"/>
  <c r="BG74" i="19" s="1"/>
  <c r="G74" i="25"/>
  <c r="H74" i="25"/>
  <c r="B7" i="22"/>
  <c r="X74" i="25"/>
  <c r="F74" i="25"/>
  <c r="N74" i="38"/>
  <c r="BQ77" i="19"/>
  <c r="AI74" i="38" l="1"/>
  <c r="D39" i="20"/>
  <c r="E3" i="20"/>
  <c r="E2" i="20"/>
  <c r="AG74" i="38" l="1"/>
  <c r="AH74" i="38" l="1"/>
  <c r="F35" i="20" l="1"/>
  <c r="C7" i="22" l="1"/>
  <c r="D7" i="22" s="1"/>
  <c r="E7" i="22" s="1"/>
  <c r="AQ74" i="25" l="1"/>
  <c r="BQ74" i="19" s="1"/>
  <c r="F22" i="20" l="1"/>
  <c r="E1" i="20"/>
  <c r="AX6" i="6" l="1"/>
  <c r="AX9" i="6"/>
  <c r="AC15" i="19" l="1"/>
  <c r="U10" i="19" s="1"/>
  <c r="U15" i="19" s="1"/>
  <c r="F52" i="20"/>
  <c r="AC9" i="19" l="1"/>
  <c r="F10" i="20"/>
  <c r="AC20" i="19" l="1"/>
  <c r="AD67" i="19" s="1"/>
  <c r="U9" i="19"/>
  <c r="U14" i="19" s="1"/>
  <c r="U17" i="19" s="1"/>
  <c r="AL9" i="19"/>
  <c r="D24" i="20" s="1"/>
  <c r="L2" i="21"/>
  <c r="O73" i="38" l="1"/>
  <c r="O72" i="19"/>
  <c r="U73" i="38"/>
  <c r="L73" i="38"/>
  <c r="X73" i="38"/>
  <c r="Y73" i="38"/>
  <c r="F73" i="38"/>
  <c r="J73" i="38"/>
  <c r="Z73" i="38"/>
  <c r="AA73" i="38"/>
  <c r="H73" i="38"/>
  <c r="AB73" i="38"/>
  <c r="AF73" i="38"/>
  <c r="G73" i="38"/>
  <c r="K73" i="38"/>
  <c r="U72" i="19"/>
  <c r="V73" i="38"/>
  <c r="W73" i="38"/>
  <c r="F14" i="20"/>
  <c r="F15" i="20"/>
  <c r="F16" i="20"/>
  <c r="F17" i="20"/>
  <c r="F18" i="20"/>
  <c r="F21" i="20"/>
  <c r="F13" i="20"/>
  <c r="F11" i="20"/>
  <c r="F7" i="20"/>
  <c r="F8" i="20"/>
  <c r="F9" i="20"/>
  <c r="F6" i="20"/>
  <c r="AC73" i="38" l="1"/>
  <c r="AC73" i="25"/>
  <c r="BM73" i="19" s="1"/>
  <c r="E73" i="38"/>
  <c r="E73" i="25"/>
  <c r="T73" i="38"/>
  <c r="I73" i="38"/>
  <c r="D73" i="38"/>
  <c r="D47" i="20"/>
  <c r="B6" i="22"/>
  <c r="Z73" i="25"/>
  <c r="BG73" i="19" s="1"/>
  <c r="Y73" i="25"/>
  <c r="BF73" i="19" s="1"/>
  <c r="U67" i="19"/>
  <c r="AI73" i="38" l="1"/>
  <c r="N73" i="38"/>
  <c r="AJ73" i="38" s="1"/>
  <c r="N72" i="19"/>
  <c r="AH73" i="38" l="1"/>
  <c r="AG73" i="38"/>
  <c r="G73" i="25"/>
  <c r="K73" i="25"/>
  <c r="H73" i="25"/>
  <c r="V73" i="25"/>
  <c r="F24" i="20"/>
  <c r="W73" i="25"/>
  <c r="F46" i="20"/>
  <c r="F34" i="20"/>
  <c r="F33" i="20"/>
  <c r="D48" i="20" l="1"/>
  <c r="D45" i="20"/>
  <c r="D32" i="20"/>
  <c r="D28" i="20"/>
  <c r="D27" i="20"/>
  <c r="D30" i="20"/>
  <c r="D50" i="20"/>
  <c r="D49" i="20"/>
  <c r="D37" i="20"/>
  <c r="F73" i="25"/>
  <c r="AI12" i="19" s="1"/>
  <c r="D41" i="20"/>
  <c r="D29" i="20"/>
  <c r="D44" i="20"/>
  <c r="D31" i="20"/>
  <c r="X73" i="25"/>
  <c r="D42" i="20"/>
  <c r="C6" i="22"/>
  <c r="D6" i="22" s="1"/>
  <c r="E6" i="22" s="1"/>
  <c r="D26" i="20"/>
  <c r="D25" i="20"/>
  <c r="D36" i="20" l="1"/>
  <c r="F36" i="20" s="1"/>
  <c r="D38" i="20"/>
  <c r="F38" i="20" s="1"/>
  <c r="AQ73" i="25"/>
  <c r="BQ73" i="19" s="1"/>
  <c r="D51" i="20" l="1"/>
  <c r="C13" i="22" l="1"/>
  <c r="D13" i="22" s="1"/>
  <c r="E13" i="22" s="1"/>
  <c r="K4" i="21" s="1"/>
  <c r="F39" i="20"/>
  <c r="F32" i="20"/>
  <c r="F50" i="20"/>
  <c r="F49" i="20"/>
  <c r="F30" i="20"/>
  <c r="F48" i="20"/>
  <c r="F28" i="20"/>
  <c r="F44" i="20"/>
  <c r="F25" i="20"/>
  <c r="F42" i="20"/>
  <c r="F37" i="20"/>
  <c r="F31" i="20"/>
  <c r="F47" i="20"/>
  <c r="F27" i="20"/>
  <c r="F41" i="20"/>
  <c r="F45" i="20"/>
  <c r="F26" i="20"/>
  <c r="D53" i="20"/>
  <c r="F53" i="20" s="1"/>
  <c r="F29" i="20"/>
  <c r="F51" i="20" l="1"/>
  <c r="L4" i="21"/>
  <c r="K16" i="21"/>
  <c r="L16" i="21" s="1"/>
  <c r="K5" i="21"/>
  <c r="L5" i="21" s="1"/>
  <c r="K17" i="21"/>
  <c r="L17" i="21" s="1"/>
  <c r="K9" i="21"/>
  <c r="L9" i="21" s="1"/>
  <c r="K11" i="21"/>
  <c r="L11" i="21" s="1"/>
  <c r="K18" i="21"/>
  <c r="L18" i="21" s="1"/>
  <c r="K13" i="21"/>
  <c r="L13" i="21" s="1"/>
  <c r="K12" i="21"/>
  <c r="L12" i="21" s="1"/>
  <c r="K7" i="21"/>
  <c r="L7" i="21" s="1"/>
  <c r="K14" i="21"/>
  <c r="L14" i="21" s="1"/>
  <c r="K8" i="21"/>
  <c r="L8" i="21" s="1"/>
  <c r="K15" i="21"/>
  <c r="L15" i="21" s="1"/>
  <c r="K6" i="21"/>
  <c r="L6" i="21" s="1"/>
  <c r="K10" i="21"/>
  <c r="L10" i="21" s="1"/>
  <c r="AI80" i="38"/>
  <c r="AI14" i="19" l="1"/>
  <c r="D43" i="20"/>
  <c r="F43" i="20" s="1"/>
  <c r="AH80" i="38"/>
  <c r="AI15" i="19"/>
  <c r="AG80" i="38"/>
  <c r="AI13" i="19" s="1"/>
  <c r="N11" i="39"/>
  <c r="O11" i="39" s="1"/>
  <c r="O22" i="39" s="1"/>
  <c r="N1" i="39" l="1"/>
  <c r="D54" i="20" s="1"/>
  <c r="F54" i="20" s="1"/>
  <c r="F55" i="20" s="1"/>
  <c r="A3" i="20" s="1"/>
</calcChain>
</file>

<file path=xl/sharedStrings.xml><?xml version="1.0" encoding="utf-8"?>
<sst xmlns="http://schemas.openxmlformats.org/spreadsheetml/2006/main" count="22846" uniqueCount="7878">
  <si>
    <t>r7物価_1_2</t>
    <rPh sb="2" eb="4">
      <t>ブッカ</t>
    </rPh>
    <phoneticPr fontId="29"/>
  </si>
  <si>
    <t>令和７年度　物価高騰対応重点支援地方創生臨時交付金実施計画</t>
    <rPh sb="0" eb="2">
      <t>レイワ</t>
    </rPh>
    <rPh sb="6" eb="8">
      <t>ブッカ</t>
    </rPh>
    <rPh sb="8" eb="10">
      <t>コウトウ</t>
    </rPh>
    <rPh sb="10" eb="12">
      <t>タイオウ</t>
    </rPh>
    <rPh sb="12" eb="14">
      <t>ジュウテン</t>
    </rPh>
    <rPh sb="14" eb="16">
      <t>シエン</t>
    </rPh>
    <rPh sb="16" eb="18">
      <t>チホウ</t>
    </rPh>
    <rPh sb="18" eb="20">
      <t>ソウセイ</t>
    </rPh>
    <rPh sb="20" eb="22">
      <t>リンジ</t>
    </rPh>
    <rPh sb="22" eb="25">
      <t>コウフキン</t>
    </rPh>
    <phoneticPr fontId="19"/>
  </si>
  <si>
    <t>（単位：千円）</t>
    <rPh sb="1" eb="3">
      <t>タンイ</t>
    </rPh>
    <rPh sb="4" eb="6">
      <t>センエン</t>
    </rPh>
    <phoneticPr fontId="19"/>
  </si>
  <si>
    <t>都道府県区分</t>
    <rPh sb="4" eb="6">
      <t>クブン</t>
    </rPh>
    <phoneticPr fontId="29"/>
  </si>
  <si>
    <t>【40_福岡県】</t>
  </si>
  <si>
    <t>電話番号</t>
  </si>
  <si>
    <t>0942-77-0355</t>
    <phoneticPr fontId="19"/>
  </si>
  <si>
    <t>令和７年度既配分額
国のR6補正予算分（推奨事業メニュー分）
交付限度額①</t>
    <rPh sb="0" eb="2">
      <t>レイワ</t>
    </rPh>
    <rPh sb="3" eb="5">
      <t>ネンド</t>
    </rPh>
    <phoneticPr fontId="19"/>
  </si>
  <si>
    <r>
      <t>令和７年度既配分額
国の</t>
    </r>
    <r>
      <rPr>
        <b/>
        <sz val="14"/>
        <color rgb="FFFF0000"/>
        <rFont val="ＭＳ Ｐゴシック"/>
        <family val="3"/>
        <charset val="128"/>
      </rPr>
      <t>R7予備費</t>
    </r>
    <r>
      <rPr>
        <sz val="14"/>
        <rFont val="ＭＳ Ｐゴシック"/>
        <family val="3"/>
        <charset val="128"/>
      </rPr>
      <t>分（推奨事業メニュー分）
交付限度額⑤</t>
    </r>
    <rPh sb="0" eb="2">
      <t>レイワ</t>
    </rPh>
    <rPh sb="3" eb="5">
      <t>ネンド</t>
    </rPh>
    <rPh sb="14" eb="17">
      <t>ヨビヒ</t>
    </rPh>
    <phoneticPr fontId="19"/>
  </si>
  <si>
    <t>国のR6補正分（推奨事業メニュー分）
交付限度額①　（令和6年度本省繰越分）</t>
    <rPh sb="31" eb="32">
      <t>ド</t>
    </rPh>
    <rPh sb="32" eb="36">
      <t>ホンショ</t>
    </rPh>
    <phoneticPr fontId="29"/>
  </si>
  <si>
    <r>
      <t>国の</t>
    </r>
    <r>
      <rPr>
        <b/>
        <sz val="14"/>
        <color rgb="FFFF0000"/>
        <rFont val="ＭＳ Ｐゴシック"/>
        <family val="3"/>
        <charset val="128"/>
      </rPr>
      <t>R7予備費</t>
    </r>
    <r>
      <rPr>
        <sz val="14"/>
        <rFont val="ＭＳ Ｐゴシック"/>
        <family val="3"/>
      </rPr>
      <t>分（推奨事業メニュー分）
交付限度額⑤　（令和7年●月●日通知分）</t>
    </r>
    <rPh sb="4" eb="7">
      <t>ヨビヒ</t>
    </rPh>
    <rPh sb="33" eb="34">
      <t>ガツ</t>
    </rPh>
    <rPh sb="35" eb="36">
      <t>ニチ</t>
    </rPh>
    <rPh sb="36" eb="38">
      <t>ツウチ</t>
    </rPh>
    <rPh sb="38" eb="39">
      <t>ブン</t>
    </rPh>
    <phoneticPr fontId="29"/>
  </si>
  <si>
    <t>エラー（自治体名記載不備）</t>
    <phoneticPr fontId="29"/>
  </si>
  <si>
    <t>エラー（担当者・連絡先記載不備）</t>
    <rPh sb="4" eb="7">
      <t>タントウシャ</t>
    </rPh>
    <rPh sb="8" eb="11">
      <t>レンラクサキ</t>
    </rPh>
    <phoneticPr fontId="29"/>
  </si>
  <si>
    <t>エラー（既配分額記載不備）</t>
    <rPh sb="4" eb="5">
      <t>キ</t>
    </rPh>
    <rPh sb="5" eb="7">
      <t>ハイブン</t>
    </rPh>
    <rPh sb="7" eb="8">
      <t>ガク</t>
    </rPh>
    <rPh sb="8" eb="10">
      <t>キサイ</t>
    </rPh>
    <phoneticPr fontId="29"/>
  </si>
  <si>
    <t>エラー（交付限度額記載不備）</t>
    <rPh sb="4" eb="6">
      <t>コウフ</t>
    </rPh>
    <rPh sb="6" eb="8">
      <t>ゲンド</t>
    </rPh>
    <rPh sb="8" eb="9">
      <t>ガク</t>
    </rPh>
    <phoneticPr fontId="29"/>
  </si>
  <si>
    <t>エラー（交付限度額&lt;既配分額）</t>
    <rPh sb="10" eb="11">
      <t>スデ</t>
    </rPh>
    <rPh sb="11" eb="13">
      <t>ハイブン</t>
    </rPh>
    <rPh sb="13" eb="14">
      <t>ガク</t>
    </rPh>
    <phoneticPr fontId="29"/>
  </si>
  <si>
    <t>エラー（交付対象経費&lt;既配分額）</t>
    <rPh sb="4" eb="10">
      <t>コウフタイショウケイヒ</t>
    </rPh>
    <phoneticPr fontId="29"/>
  </si>
  <si>
    <t>地方公共団体名（コード有り）</t>
    <rPh sb="11" eb="12">
      <t>ア</t>
    </rPh>
    <phoneticPr fontId="29"/>
  </si>
  <si>
    <t>40503_福岡県大刀洗町</t>
  </si>
  <si>
    <t>メールアドレス</t>
  </si>
  <si>
    <t>zaisei@town.tachiarai.lg.jp</t>
    <phoneticPr fontId="19"/>
  </si>
  <si>
    <t>令和７年度既配分額
国のR6補正予算分（令和６年度低所得世帯支援枠等分）
給付費　交付限度額②</t>
    <rPh sb="5" eb="6">
      <t>キ</t>
    </rPh>
    <rPh sb="6" eb="8">
      <t>ハイブン</t>
    </rPh>
    <rPh sb="8" eb="9">
      <t>ガク</t>
    </rPh>
    <rPh sb="34" eb="35">
      <t>ブン</t>
    </rPh>
    <rPh sb="37" eb="40">
      <t>キュウフヒ</t>
    </rPh>
    <phoneticPr fontId="29"/>
  </si>
  <si>
    <t>国のR6補正分（令和６年度低所得世帯支援枠等分）
給付費　交付限度額②　（令和6年度本省繰越分）</t>
    <phoneticPr fontId="29"/>
  </si>
  <si>
    <t>小計　交付限度額（R7予備費分）</t>
  </si>
  <si>
    <t>都道府県・市町村コード（５桁）</t>
  </si>
  <si>
    <t>令和７年度既配分額
国のR6補正予算分（令和６年度低所得世帯支援枠等分）
事務費　交付限度額③</t>
    <rPh sb="5" eb="6">
      <t>キ</t>
    </rPh>
    <rPh sb="6" eb="8">
      <t>ハイブン</t>
    </rPh>
    <rPh sb="8" eb="9">
      <t>ガク</t>
    </rPh>
    <rPh sb="34" eb="35">
      <t>ブン</t>
    </rPh>
    <phoneticPr fontId="29"/>
  </si>
  <si>
    <t>国のR6補正分（令和６年度低所得世帯支援枠等分）
給付費　交付限度額②　（今回追加分）</t>
    <rPh sb="37" eb="41">
      <t>コンカイツイカ</t>
    </rPh>
    <phoneticPr fontId="29"/>
  </si>
  <si>
    <t>担当部局課名</t>
    <phoneticPr fontId="29"/>
  </si>
  <si>
    <t>企画財政課</t>
    <rPh sb="0" eb="5">
      <t>キカクザイセイカ</t>
    </rPh>
    <phoneticPr fontId="19"/>
  </si>
  <si>
    <t>交付対象経費(地方単独事業費)
（R6経済対策分）</t>
    <rPh sb="0" eb="2">
      <t>コウフ</t>
    </rPh>
    <rPh sb="2" eb="4">
      <t>タイショウ</t>
    </rPh>
    <rPh sb="4" eb="6">
      <t>ケイヒ</t>
    </rPh>
    <rPh sb="19" eb="24">
      <t>ケイザイタイサクブン</t>
    </rPh>
    <phoneticPr fontId="19"/>
  </si>
  <si>
    <t>国のR6補正予算分（推奨事業メニュー分）　交付限度額①
にかかる交付対象経費</t>
    <rPh sb="10" eb="12">
      <t>スイショウ</t>
    </rPh>
    <rPh sb="12" eb="14">
      <t>ジギョウ</t>
    </rPh>
    <rPh sb="18" eb="19">
      <t>ブン</t>
    </rPh>
    <phoneticPr fontId="29"/>
  </si>
  <si>
    <t>令和７年度既配分額
国のR6補正予算分（給付支援サービス分）
交付限度額④</t>
    <rPh sb="5" eb="6">
      <t>キ</t>
    </rPh>
    <rPh sb="6" eb="8">
      <t>ハイブン</t>
    </rPh>
    <rPh sb="8" eb="9">
      <t>ガク</t>
    </rPh>
    <rPh sb="28" eb="29">
      <t>ブン</t>
    </rPh>
    <phoneticPr fontId="29"/>
  </si>
  <si>
    <t>国のR6補正分（令和６年度低所得世帯支援枠等分）
給付費　交付限度額②　（令和●年●月通知分）</t>
    <rPh sb="37" eb="39">
      <t>レイワ</t>
    </rPh>
    <rPh sb="40" eb="41">
      <t>ネン</t>
    </rPh>
    <rPh sb="42" eb="43">
      <t>ガツ</t>
    </rPh>
    <rPh sb="43" eb="45">
      <t>ツウチ</t>
    </rPh>
    <rPh sb="45" eb="46">
      <t>ブン</t>
    </rPh>
    <phoneticPr fontId="29"/>
  </si>
  <si>
    <t>担当者氏名</t>
    <phoneticPr fontId="29"/>
  </si>
  <si>
    <t>福岡　信義</t>
    <rPh sb="0" eb="2">
      <t>フクオカ</t>
    </rPh>
    <rPh sb="3" eb="5">
      <t>ノブヨシ</t>
    </rPh>
    <phoneticPr fontId="19"/>
  </si>
  <si>
    <t>国のR6補正予算分（令和６年度低所得世帯支援枠等分）
給付費　交付限度額②にかかる交付対象経費</t>
    <rPh sb="4" eb="9">
      <t>ホセイヨサンブン</t>
    </rPh>
    <rPh sb="27" eb="30">
      <t>キュウフヒ</t>
    </rPh>
    <phoneticPr fontId="29"/>
  </si>
  <si>
    <t>国のR6補正予算分（令和６年度低所得世帯支援枠等分）
事務費　交付限度額③にかかる交付対象経費</t>
    <phoneticPr fontId="19"/>
  </si>
  <si>
    <t>今回配分予定額
国のR6補正予算分（推奨事業メニュー分）
交付限度額①</t>
    <phoneticPr fontId="19"/>
  </si>
  <si>
    <r>
      <t>今回配分予定額
国の</t>
    </r>
    <r>
      <rPr>
        <b/>
        <sz val="14"/>
        <color rgb="FFFF0000"/>
        <rFont val="ＭＳ Ｐゴシック"/>
        <family val="3"/>
        <charset val="128"/>
      </rPr>
      <t>R7予備費</t>
    </r>
    <r>
      <rPr>
        <sz val="14"/>
        <rFont val="ＭＳ Ｐゴシック"/>
        <family val="3"/>
        <charset val="128"/>
      </rPr>
      <t>分（推奨事業メニュー分）
交付限度額⑤</t>
    </r>
    <rPh sb="12" eb="15">
      <t>ヨビヒ</t>
    </rPh>
    <phoneticPr fontId="19"/>
  </si>
  <si>
    <t>国のR6補正予算分（給付支援サービス分）　交付限度額④
にかかる交付対象経費</t>
    <phoneticPr fontId="19"/>
  </si>
  <si>
    <t>今回配分予定額
国のR6補正予算分（令和６年度低所得世帯支援枠等分）
給付費　交付限度額②</t>
    <rPh sb="32" eb="33">
      <t>ブン</t>
    </rPh>
    <rPh sb="35" eb="38">
      <t>キュウフヒ</t>
    </rPh>
    <phoneticPr fontId="29"/>
  </si>
  <si>
    <t>小計　交付限度額②</t>
    <phoneticPr fontId="29"/>
  </si>
  <si>
    <t>交付対象経費(地方単独事業費)
（R7予備費分）</t>
    <rPh sb="0" eb="2">
      <t>コウフ</t>
    </rPh>
    <rPh sb="2" eb="4">
      <t>タイショウ</t>
    </rPh>
    <rPh sb="4" eb="6">
      <t>ケイヒ</t>
    </rPh>
    <rPh sb="22" eb="23">
      <t>ブン</t>
    </rPh>
    <phoneticPr fontId="19"/>
  </si>
  <si>
    <r>
      <t>国の</t>
    </r>
    <r>
      <rPr>
        <b/>
        <sz val="15"/>
        <color rgb="FFFF0000"/>
        <rFont val="ＭＳ Ｐゴシック"/>
        <family val="3"/>
        <charset val="128"/>
      </rPr>
      <t>R7予備費</t>
    </r>
    <r>
      <rPr>
        <sz val="15"/>
        <rFont val="ＭＳ Ｐゴシック"/>
        <family val="3"/>
        <charset val="128"/>
      </rPr>
      <t>分（推奨事業メニュー分）　交付限度額⑤
にかかる交付対象経費</t>
    </r>
    <rPh sb="4" eb="7">
      <t>ヨビヒ</t>
    </rPh>
    <rPh sb="9" eb="11">
      <t>スイショウ</t>
    </rPh>
    <rPh sb="11" eb="13">
      <t>ジギョウ</t>
    </rPh>
    <rPh sb="17" eb="18">
      <t>ブン</t>
    </rPh>
    <phoneticPr fontId="29"/>
  </si>
  <si>
    <t>今回配分予定額
国のR6補正予算分（令和６年度低所得世帯支援枠等分）
事務費　交付限度額③</t>
    <rPh sb="32" eb="33">
      <t>ブン</t>
    </rPh>
    <phoneticPr fontId="29"/>
  </si>
  <si>
    <t>国のR6補正分（令和６年度低所得世帯支援枠等分）
事務費　交付限度額③　（令和6年度本省繰越分）</t>
    <rPh sb="25" eb="27">
      <t>ジム</t>
    </rPh>
    <phoneticPr fontId="29"/>
  </si>
  <si>
    <t>交付対象経費(地方単独事業費)
（その他）</t>
    <rPh sb="0" eb="2">
      <t>コウフ</t>
    </rPh>
    <rPh sb="2" eb="4">
      <t>タイショウ</t>
    </rPh>
    <rPh sb="4" eb="6">
      <t>ケイヒ</t>
    </rPh>
    <rPh sb="19" eb="20">
      <t>タ</t>
    </rPh>
    <phoneticPr fontId="19"/>
  </si>
  <si>
    <t>令和７年３月17日事務連絡に基づく追加分
にかかる交付対象経費</t>
    <phoneticPr fontId="19"/>
  </si>
  <si>
    <t>今回配分予定額
国のR6補正予算分（給付支援サービス分）
交付限度額④</t>
    <rPh sb="26" eb="27">
      <t>ブン</t>
    </rPh>
    <phoneticPr fontId="29"/>
  </si>
  <si>
    <t>国のR6補正分（令和６年度低所得世帯支援枠等分）
事務費　交付限度額③　（今回追加分）</t>
    <rPh sb="25" eb="27">
      <t>ジム</t>
    </rPh>
    <phoneticPr fontId="29"/>
  </si>
  <si>
    <t>事業数</t>
    <rPh sb="0" eb="2">
      <t>ジギョウ</t>
    </rPh>
    <rPh sb="2" eb="3">
      <t>スウ</t>
    </rPh>
    <phoneticPr fontId="19"/>
  </si>
  <si>
    <t>基金事業数</t>
    <rPh sb="0" eb="2">
      <t>キキン</t>
    </rPh>
    <rPh sb="2" eb="4">
      <t>ジギョウ</t>
    </rPh>
    <rPh sb="4" eb="5">
      <t>スウ</t>
    </rPh>
    <phoneticPr fontId="29"/>
  </si>
  <si>
    <t>R6補正_推奨</t>
    <rPh sb="2" eb="4">
      <t>ホセイ</t>
    </rPh>
    <rPh sb="5" eb="7">
      <t>スイショウ</t>
    </rPh>
    <phoneticPr fontId="29"/>
  </si>
  <si>
    <t>国のR6補正分（令和６年度低所得世帯支援枠等分）
事務費　交付限度額③　（令和●年●月通知分）</t>
    <rPh sb="25" eb="27">
      <t>ジム</t>
    </rPh>
    <phoneticPr fontId="29"/>
  </si>
  <si>
    <t>最終事業NO</t>
  </si>
  <si>
    <t>R6補正_低</t>
    <rPh sb="2" eb="4">
      <t>ホセイ</t>
    </rPh>
    <rPh sb="5" eb="6">
      <t>テイ</t>
    </rPh>
    <phoneticPr fontId="29"/>
  </si>
  <si>
    <t>配分予定額計
国のR6補正予算分（推奨事業メニュー分）
交付限度額①</t>
    <rPh sb="0" eb="2">
      <t>ハイブン</t>
    </rPh>
    <rPh sb="2" eb="4">
      <t>ヨテイ</t>
    </rPh>
    <rPh sb="4" eb="5">
      <t>ガク</t>
    </rPh>
    <rPh sb="5" eb="6">
      <t>ケイ</t>
    </rPh>
    <rPh sb="17" eb="19">
      <t>スイショウ</t>
    </rPh>
    <rPh sb="19" eb="21">
      <t>ジギョウ</t>
    </rPh>
    <rPh sb="25" eb="26">
      <t>ブン</t>
    </rPh>
    <phoneticPr fontId="19"/>
  </si>
  <si>
    <r>
      <rPr>
        <sz val="14"/>
        <color rgb="FF000000"/>
        <rFont val="ＭＳ Ｐゴシック"/>
        <family val="3"/>
        <charset val="128"/>
      </rPr>
      <t>配分予定額計
国の</t>
    </r>
    <r>
      <rPr>
        <b/>
        <sz val="14"/>
        <color rgb="FFFF0000"/>
        <rFont val="ＭＳ Ｐゴシック"/>
        <family val="3"/>
        <charset val="128"/>
      </rPr>
      <t>R7予備費</t>
    </r>
    <r>
      <rPr>
        <sz val="14"/>
        <color rgb="FF000000"/>
        <rFont val="ＭＳ Ｐゴシック"/>
        <family val="3"/>
        <charset val="128"/>
      </rPr>
      <t>分（推奨事業メニュー分）
交付限度額⑤</t>
    </r>
  </si>
  <si>
    <t>前回から記載内容に変更があった事業数</t>
    <rPh sb="0" eb="2">
      <t>ゼンカイ</t>
    </rPh>
    <rPh sb="4" eb="8">
      <t>キサイナイヨウ</t>
    </rPh>
    <rPh sb="9" eb="11">
      <t>ヘンコウ</t>
    </rPh>
    <rPh sb="15" eb="18">
      <t>ジギョウスウ</t>
    </rPh>
    <phoneticPr fontId="29"/>
  </si>
  <si>
    <t>R7予備_推奨</t>
    <rPh sb="2" eb="4">
      <t>ヨビ</t>
    </rPh>
    <rPh sb="5" eb="7">
      <t>スイショウ</t>
    </rPh>
    <phoneticPr fontId="29"/>
  </si>
  <si>
    <t>配分予定額計
国のR6補正予算分（令和６年度低所得世帯支援枠等分）
給付費　交付限度額②</t>
    <rPh sb="31" eb="32">
      <t>ブン</t>
    </rPh>
    <rPh sb="34" eb="37">
      <t>キュウフヒ</t>
    </rPh>
    <phoneticPr fontId="29"/>
  </si>
  <si>
    <t>小計　配分予定額計
（R7予備費分）</t>
    <rPh sb="0" eb="2">
      <t>ショウケイ</t>
    </rPh>
    <rPh sb="3" eb="5">
      <t>ハイブン</t>
    </rPh>
    <rPh sb="8" eb="9">
      <t>ケイ</t>
    </rPh>
    <phoneticPr fontId="29"/>
  </si>
  <si>
    <t>　（うち"交付対象経費のみの変更"を除いた変更事業数）</t>
    <rPh sb="5" eb="11">
      <t>コウフタイショウケイヒ</t>
    </rPh>
    <rPh sb="14" eb="16">
      <t>ヘンコウ</t>
    </rPh>
    <rPh sb="18" eb="19">
      <t>ノゾ</t>
    </rPh>
    <rPh sb="21" eb="23">
      <t>ヘンコウ</t>
    </rPh>
    <rPh sb="23" eb="26">
      <t>ジギョウスウ</t>
    </rPh>
    <phoneticPr fontId="29"/>
  </si>
  <si>
    <t>配分予定額計
国のR6補正予算分（令和６年度低所得世帯支援枠等分）
事務費　交付限度額③</t>
    <rPh sb="31" eb="32">
      <t>ブン</t>
    </rPh>
    <phoneticPr fontId="29"/>
  </si>
  <si>
    <t>小計　交付限度額③</t>
    <phoneticPr fontId="29"/>
  </si>
  <si>
    <t>　（うち給付金事業数）</t>
    <rPh sb="4" eb="7">
      <t>キュウフキン</t>
    </rPh>
    <rPh sb="7" eb="10">
      <t>ジギョウスウ</t>
    </rPh>
    <phoneticPr fontId="29"/>
  </si>
  <si>
    <t>配分予定額計
国のR6補正予算分（給付支援サービス分）
交付限度額④</t>
    <rPh sb="25" eb="26">
      <t>ブン</t>
    </rPh>
    <phoneticPr fontId="29"/>
  </si>
  <si>
    <t>国のR6補正分（給付支援サービス分）
交付限度額④　（令和６年度本省繰越分）</t>
    <rPh sb="27" eb="29">
      <t>レイワ</t>
    </rPh>
    <rPh sb="30" eb="32">
      <t>ネンド</t>
    </rPh>
    <rPh sb="32" eb="36">
      <t>ホンショウクリコシ</t>
    </rPh>
    <rPh sb="36" eb="37">
      <t>ブン</t>
    </rPh>
    <phoneticPr fontId="29"/>
  </si>
  <si>
    <t>小計　配分予定額計
（R6経済対策分）</t>
    <rPh sb="0" eb="2">
      <t>ショウケイ</t>
    </rPh>
    <rPh sb="3" eb="5">
      <t>ハイブン</t>
    </rPh>
    <rPh sb="8" eb="9">
      <t>ケイ</t>
    </rPh>
    <rPh sb="13" eb="17">
      <t>ケイザイタイサク</t>
    </rPh>
    <rPh sb="17" eb="18">
      <t>ブン</t>
    </rPh>
    <phoneticPr fontId="29"/>
  </si>
  <si>
    <t>国のR6補正分（給付支援サービス分）
交付限度額④　（今回追加分）</t>
    <rPh sb="27" eb="29">
      <t>コンカイ</t>
    </rPh>
    <rPh sb="29" eb="31">
      <t>ツイカ</t>
    </rPh>
    <phoneticPr fontId="29"/>
  </si>
  <si>
    <t>国のR6補正分（給付支援サービス分）
交付限度額④　（令和●年●月通知分）</t>
    <phoneticPr fontId="29"/>
  </si>
  <si>
    <t>今回配分予定額（配分予定額計）
令和７年３月17日事務連絡に基づく追加分
※事務連絡は該当団体のみに通知</t>
    <rPh sb="0" eb="2">
      <t>コンカイ</t>
    </rPh>
    <rPh sb="2" eb="4">
      <t>ハイブン</t>
    </rPh>
    <rPh sb="4" eb="6">
      <t>ヨテイ</t>
    </rPh>
    <rPh sb="6" eb="7">
      <t>ガク</t>
    </rPh>
    <rPh sb="8" eb="14">
      <t>ハイブンヨテイガクケイ</t>
    </rPh>
    <rPh sb="50" eb="52">
      <t>ツウチ</t>
    </rPh>
    <phoneticPr fontId="29"/>
  </si>
  <si>
    <t>小計　交付限度額④</t>
    <phoneticPr fontId="29"/>
  </si>
  <si>
    <t>小計　交付限度額（R6経済対策分）</t>
    <phoneticPr fontId="19"/>
  </si>
  <si>
    <t>令和７年３月17日事務連絡に基づく追加分
交付限度額</t>
    <rPh sb="0" eb="2">
      <t>レイワ</t>
    </rPh>
    <rPh sb="3" eb="4">
      <t>ネン</t>
    </rPh>
    <rPh sb="5" eb="6">
      <t>ガツ</t>
    </rPh>
    <rPh sb="8" eb="9">
      <t>ニチ</t>
    </rPh>
    <rPh sb="9" eb="13">
      <t>ジムレンラク</t>
    </rPh>
    <rPh sb="14" eb="15">
      <t>モト</t>
    </rPh>
    <rPh sb="17" eb="20">
      <t>ツイカブン</t>
    </rPh>
    <rPh sb="21" eb="26">
      <t>コウフゲンドガク</t>
    </rPh>
    <phoneticPr fontId="29"/>
  </si>
  <si>
    <t>配分予定額計</t>
    <rPh sb="0" eb="2">
      <t>ハイブン</t>
    </rPh>
    <rPh sb="5" eb="6">
      <t>ケイ</t>
    </rPh>
    <phoneticPr fontId="29"/>
  </si>
  <si>
    <t>移替先</t>
    <phoneticPr fontId="29"/>
  </si>
  <si>
    <t>総務省</t>
    <phoneticPr fontId="29"/>
  </si>
  <si>
    <t>交付限度額計</t>
    <rPh sb="0" eb="5">
      <t>コウフゲンドガク</t>
    </rPh>
    <phoneticPr fontId="29"/>
  </si>
  <si>
    <t>Ｎｏ</t>
  </si>
  <si>
    <t>国の予算年度</t>
    <rPh sb="0" eb="1">
      <t>クニ</t>
    </rPh>
    <rPh sb="2" eb="4">
      <t>ヨサン</t>
    </rPh>
    <rPh sb="4" eb="6">
      <t>ネンド</t>
    </rPh>
    <phoneticPr fontId="19"/>
  </si>
  <si>
    <t>枠</t>
    <rPh sb="0" eb="1">
      <t>ワク</t>
    </rPh>
    <phoneticPr fontId="29"/>
  </si>
  <si>
    <t>地方単独事業</t>
    <rPh sb="0" eb="2">
      <t>チホウ</t>
    </rPh>
    <rPh sb="2" eb="4">
      <t>タンドク</t>
    </rPh>
    <rPh sb="4" eb="6">
      <t>ジギョウ</t>
    </rPh>
    <phoneticPr fontId="29"/>
  </si>
  <si>
    <t>エネルギー・食料品価格等の物価高騰の影響を受けた生活者等に対して事業の効果が直接及ぶ</t>
    <rPh sb="6" eb="9">
      <t>ショクリョウヒン</t>
    </rPh>
    <rPh sb="9" eb="11">
      <t>カカク</t>
    </rPh>
    <rPh sb="11" eb="12">
      <t>トウ</t>
    </rPh>
    <rPh sb="13" eb="15">
      <t>ブッカ</t>
    </rPh>
    <rPh sb="15" eb="17">
      <t>コウトウ</t>
    </rPh>
    <rPh sb="18" eb="20">
      <t>エイキョウ</t>
    </rPh>
    <rPh sb="21" eb="22">
      <t>ウ</t>
    </rPh>
    <rPh sb="24" eb="27">
      <t>セイカツシャ</t>
    </rPh>
    <rPh sb="27" eb="28">
      <t>トウ</t>
    </rPh>
    <rPh sb="29" eb="30">
      <t>タイ</t>
    </rPh>
    <rPh sb="32" eb="34">
      <t>ジギョウ</t>
    </rPh>
    <rPh sb="35" eb="37">
      <t>コウカ</t>
    </rPh>
    <rPh sb="38" eb="40">
      <t>チョクセツ</t>
    </rPh>
    <rPh sb="40" eb="41">
      <t>オヨ</t>
    </rPh>
    <phoneticPr fontId="29"/>
  </si>
  <si>
    <t>臨時の措置であることが分かる事業名称としている</t>
    <rPh sb="0" eb="2">
      <t>リンジ</t>
    </rPh>
    <rPh sb="3" eb="5">
      <t>ソチ</t>
    </rPh>
    <rPh sb="11" eb="12">
      <t>ワ</t>
    </rPh>
    <rPh sb="14" eb="16">
      <t>ジギョウ</t>
    </rPh>
    <rPh sb="16" eb="18">
      <t>メイショウ</t>
    </rPh>
    <phoneticPr fontId="29"/>
  </si>
  <si>
    <t>交付対象事業の名称</t>
    <rPh sb="0" eb="2">
      <t>コウフ</t>
    </rPh>
    <phoneticPr fontId="29"/>
  </si>
  <si>
    <t>経済対策等との関係</t>
    <rPh sb="0" eb="2">
      <t>ケイザイ</t>
    </rPh>
    <rPh sb="2" eb="4">
      <t>タイサク</t>
    </rPh>
    <rPh sb="4" eb="5">
      <t>ナド</t>
    </rPh>
    <rPh sb="7" eb="9">
      <t>カンケイ</t>
    </rPh>
    <phoneticPr fontId="29"/>
  </si>
  <si>
    <t>対象外経費に臨時交付金を充当していない</t>
    <rPh sb="0" eb="2">
      <t>タイショウ</t>
    </rPh>
    <rPh sb="2" eb="3">
      <t>ガイ</t>
    </rPh>
    <rPh sb="3" eb="5">
      <t>ケイヒ</t>
    </rPh>
    <rPh sb="6" eb="8">
      <t>リンジ</t>
    </rPh>
    <rPh sb="8" eb="11">
      <t>コウフキン</t>
    </rPh>
    <rPh sb="12" eb="14">
      <t>ジュウトウ</t>
    </rPh>
    <phoneticPr fontId="29"/>
  </si>
  <si>
    <t>推奨事業メニュー</t>
    <rPh sb="0" eb="2">
      <t>スイショウ</t>
    </rPh>
    <rPh sb="2" eb="4">
      <t>ジギョウ</t>
    </rPh>
    <phoneticPr fontId="29"/>
  </si>
  <si>
    <t>Ａ</t>
  </si>
  <si>
    <t>事業の概要(①②③④を必ずそれぞれの項目毎に明記)
①目的・効果
②交付金を充当する経費内容
③積算根拠（対象数、単価等）
④事業の対象（交付対象者、対象施設等）</t>
    <rPh sb="18" eb="20">
      <t>コウモク</t>
    </rPh>
    <rPh sb="20" eb="21">
      <t>ゴト</t>
    </rPh>
    <rPh sb="27" eb="29">
      <t>モクテキ</t>
    </rPh>
    <rPh sb="30" eb="32">
      <t>コウカ</t>
    </rPh>
    <phoneticPr fontId="19"/>
  </si>
  <si>
    <t>特定事業者等支援</t>
    <rPh sb="0" eb="2">
      <t>トクテイ</t>
    </rPh>
    <rPh sb="2" eb="5">
      <t>ジギョウシャ</t>
    </rPh>
    <rPh sb="5" eb="6">
      <t>トウ</t>
    </rPh>
    <rPh sb="6" eb="8">
      <t>シエン</t>
    </rPh>
    <phoneticPr fontId="19"/>
  </si>
  <si>
    <t>個人を対象とした給付金等</t>
    <phoneticPr fontId="19"/>
  </si>
  <si>
    <t>基金</t>
    <rPh sb="0" eb="2">
      <t>キキン</t>
    </rPh>
    <phoneticPr fontId="19"/>
  </si>
  <si>
    <t>事業
始期</t>
  </si>
  <si>
    <t>事業
終期</t>
  </si>
  <si>
    <t>成果目標（可能な限り定量的指標を設定）</t>
    <phoneticPr fontId="19"/>
  </si>
  <si>
    <t>実施状況の公表等について（HP,広報紙など）</t>
    <rPh sb="0" eb="2">
      <t>ジッシ</t>
    </rPh>
    <rPh sb="2" eb="4">
      <t>ジョウキョウ</t>
    </rPh>
    <rPh sb="5" eb="7">
      <t>コウヒョウ</t>
    </rPh>
    <rPh sb="7" eb="8">
      <t>トウ</t>
    </rPh>
    <phoneticPr fontId="19"/>
  </si>
  <si>
    <t>備考1
(重点支援地方交付金の追加を踏まえた各省庁の通知の発出状況に定義されている対象分野)</t>
    <rPh sb="0" eb="2">
      <t>ビコウ</t>
    </rPh>
    <rPh sb="5" eb="9">
      <t>ジュウテンシエン</t>
    </rPh>
    <rPh sb="9" eb="11">
      <t>チホウ</t>
    </rPh>
    <rPh sb="11" eb="14">
      <t>コウフキン</t>
    </rPh>
    <rPh sb="15" eb="17">
      <t>ツイカ</t>
    </rPh>
    <rPh sb="18" eb="19">
      <t>フ</t>
    </rPh>
    <rPh sb="22" eb="25">
      <t>カクショウチョウ</t>
    </rPh>
    <rPh sb="26" eb="28">
      <t>ツウチ</t>
    </rPh>
    <rPh sb="29" eb="33">
      <t>ハッシュツジョウキョウ</t>
    </rPh>
    <rPh sb="34" eb="36">
      <t>テイギ</t>
    </rPh>
    <rPh sb="41" eb="43">
      <t>タイショウ</t>
    </rPh>
    <rPh sb="43" eb="45">
      <t>ブンヤ</t>
    </rPh>
    <phoneticPr fontId="29"/>
  </si>
  <si>
    <t>備考2</t>
    <rPh sb="0" eb="2">
      <t>ビコウ</t>
    </rPh>
    <phoneticPr fontId="19"/>
  </si>
  <si>
    <t>備考3</t>
    <rPh sb="0" eb="2">
      <t>ビコウ</t>
    </rPh>
    <phoneticPr fontId="29"/>
  </si>
  <si>
    <t>自治体での予算区分</t>
    <rPh sb="0" eb="3">
      <t>ジチタイ</t>
    </rPh>
    <rPh sb="5" eb="7">
      <t>ヨサン</t>
    </rPh>
    <rPh sb="7" eb="9">
      <t>クブン</t>
    </rPh>
    <phoneticPr fontId="19"/>
  </si>
  <si>
    <t>自治体利用欄</t>
    <rPh sb="0" eb="3">
      <t>ジチタイ</t>
    </rPh>
    <rPh sb="3" eb="5">
      <t>リヨウ</t>
    </rPh>
    <rPh sb="5" eb="6">
      <t>ラン</t>
    </rPh>
    <phoneticPr fontId="19"/>
  </si>
  <si>
    <t>エラー（予算年度選択漏れ）</t>
    <rPh sb="4" eb="8">
      <t>ヨサンネンド</t>
    </rPh>
    <rPh sb="8" eb="10">
      <t>センタク</t>
    </rPh>
    <rPh sb="10" eb="11">
      <t>モ</t>
    </rPh>
    <phoneticPr fontId="19"/>
  </si>
  <si>
    <t>エラー（枠選択漏れ）</t>
    <rPh sb="4" eb="5">
      <t>ワク</t>
    </rPh>
    <rPh sb="5" eb="7">
      <t>センタク</t>
    </rPh>
    <rPh sb="7" eb="8">
      <t>モ</t>
    </rPh>
    <phoneticPr fontId="19"/>
  </si>
  <si>
    <t>エラー（効果直接選択漏れ）</t>
    <rPh sb="4" eb="8">
      <t>コウカチョクセツ</t>
    </rPh>
    <rPh sb="8" eb="10">
      <t>センタク</t>
    </rPh>
    <rPh sb="10" eb="11">
      <t>モ</t>
    </rPh>
    <phoneticPr fontId="19"/>
  </si>
  <si>
    <t>エラー（臨時名称選択漏れ）</t>
    <rPh sb="4" eb="6">
      <t>リンジ</t>
    </rPh>
    <rPh sb="6" eb="8">
      <t>メイショウ</t>
    </rPh>
    <phoneticPr fontId="19"/>
  </si>
  <si>
    <t>エラー（事業名称入力漏れ）</t>
    <rPh sb="4" eb="8">
      <t>ジギョウメイショウ</t>
    </rPh>
    <rPh sb="8" eb="10">
      <t>ニュウリョク</t>
    </rPh>
    <rPh sb="10" eb="11">
      <t>モ</t>
    </rPh>
    <phoneticPr fontId="19"/>
  </si>
  <si>
    <t>エラー（経済対策選択漏れ）</t>
    <rPh sb="4" eb="8">
      <t>ケイザイタイサク</t>
    </rPh>
    <rPh sb="8" eb="10">
      <t>センタク</t>
    </rPh>
    <rPh sb="10" eb="11">
      <t>モ</t>
    </rPh>
    <phoneticPr fontId="19"/>
  </si>
  <si>
    <t>エラー（対象外でない選択漏れ）</t>
    <rPh sb="4" eb="7">
      <t>タイショウガイ</t>
    </rPh>
    <phoneticPr fontId="19"/>
  </si>
  <si>
    <t>エラー（メニュー番号選択漏れ）</t>
    <rPh sb="8" eb="10">
      <t>バンゴウ</t>
    </rPh>
    <phoneticPr fontId="19"/>
  </si>
  <si>
    <t>エラー（⑨を選択しているのに理由なし）</t>
    <rPh sb="6" eb="8">
      <t>センタク</t>
    </rPh>
    <rPh sb="14" eb="16">
      <t>リユウ</t>
    </rPh>
    <phoneticPr fontId="19"/>
  </si>
  <si>
    <t>エラー（⑨ではないのに理由有り）</t>
    <rPh sb="11" eb="13">
      <t>リユウ</t>
    </rPh>
    <rPh sb="13" eb="14">
      <t>ア</t>
    </rPh>
    <phoneticPr fontId="19"/>
  </si>
  <si>
    <t>エラー（（B1）入力関連）</t>
    <rPh sb="8" eb="10">
      <t>ニュウリョク</t>
    </rPh>
    <rPh sb="10" eb="12">
      <t>カンレン</t>
    </rPh>
    <phoneticPr fontId="29"/>
  </si>
  <si>
    <t>予備１</t>
    <rPh sb="0" eb="2">
      <t>ヨビ</t>
    </rPh>
    <phoneticPr fontId="29"/>
  </si>
  <si>
    <t>予備２</t>
    <rPh sb="0" eb="2">
      <t>ヨビ</t>
    </rPh>
    <phoneticPr fontId="29"/>
  </si>
  <si>
    <t>エラー（交付対象経費&gt;0）</t>
    <phoneticPr fontId="29"/>
  </si>
  <si>
    <t>エラー（交付対象経費に小数点以下の数値）</t>
    <phoneticPr fontId="29"/>
  </si>
  <si>
    <t>エラー（総事業費）</t>
    <rPh sb="4" eb="7">
      <t>ソウジギョウ</t>
    </rPh>
    <phoneticPr fontId="29"/>
  </si>
  <si>
    <t>エラー（国の予算年度、枠、対象経費の組み合わせエラー）①</t>
    <rPh sb="4" eb="5">
      <t>クニ</t>
    </rPh>
    <rPh sb="6" eb="8">
      <t>ヨサン</t>
    </rPh>
    <rPh sb="8" eb="10">
      <t>ネンド</t>
    </rPh>
    <rPh sb="11" eb="12">
      <t>ワク</t>
    </rPh>
    <rPh sb="13" eb="17">
      <t>タイショウケイヒ</t>
    </rPh>
    <rPh sb="18" eb="19">
      <t>ク</t>
    </rPh>
    <rPh sb="20" eb="21">
      <t>ア</t>
    </rPh>
    <phoneticPr fontId="29"/>
  </si>
  <si>
    <t>エラー（国の予算年度、枠、対象経費の組み合わせエラー）②</t>
    <phoneticPr fontId="29"/>
  </si>
  <si>
    <t>予備３</t>
    <rPh sb="0" eb="2">
      <t>ヨビ</t>
    </rPh>
    <phoneticPr fontId="29"/>
  </si>
  <si>
    <t>予備４</t>
    <rPh sb="0" eb="2">
      <t>ヨビ</t>
    </rPh>
    <phoneticPr fontId="29"/>
  </si>
  <si>
    <t>エラー（事業概要入力漏れ）</t>
    <rPh sb="4" eb="8">
      <t>ジギョウガイヨウ</t>
    </rPh>
    <rPh sb="8" eb="10">
      <t>ニュウリョク</t>
    </rPh>
    <phoneticPr fontId="29"/>
  </si>
  <si>
    <t>エラー（特定事業者、個人を対象、基金選択漏れ）</t>
    <rPh sb="4" eb="6">
      <t>トクテイ</t>
    </rPh>
    <rPh sb="6" eb="9">
      <t>ジギョウシャ</t>
    </rPh>
    <rPh sb="10" eb="12">
      <t>コジン</t>
    </rPh>
    <rPh sb="13" eb="15">
      <t>タイショウ</t>
    </rPh>
    <rPh sb="16" eb="18">
      <t>キキン</t>
    </rPh>
    <rPh sb="18" eb="20">
      <t>センタク</t>
    </rPh>
    <rPh sb="20" eb="21">
      <t>モ</t>
    </rPh>
    <phoneticPr fontId="19"/>
  </si>
  <si>
    <t>エラー（事業始期選択漏れ）</t>
    <phoneticPr fontId="29"/>
  </si>
  <si>
    <t>エラー（事業終期選択漏れ）</t>
    <rPh sb="6" eb="8">
      <t>シュウキ</t>
    </rPh>
    <phoneticPr fontId="29"/>
  </si>
  <si>
    <t>エラー（事業終期想定外）</t>
    <rPh sb="8" eb="11">
      <t>ソウテイガイ</t>
    </rPh>
    <phoneticPr fontId="29"/>
  </si>
  <si>
    <t>エラー（事業始期・終期比較）</t>
    <phoneticPr fontId="29"/>
  </si>
  <si>
    <t>予備５</t>
    <rPh sb="0" eb="2">
      <t>ヨビ</t>
    </rPh>
    <phoneticPr fontId="29"/>
  </si>
  <si>
    <t>予備６</t>
    <rPh sb="0" eb="2">
      <t>ヨビ</t>
    </rPh>
    <phoneticPr fontId="29"/>
  </si>
  <si>
    <t>予備７</t>
    <rPh sb="0" eb="2">
      <t>ヨビ</t>
    </rPh>
    <phoneticPr fontId="29"/>
  </si>
  <si>
    <t>エラー（備考１記載漏れ）</t>
    <rPh sb="4" eb="6">
      <t>ビコウ</t>
    </rPh>
    <phoneticPr fontId="29"/>
  </si>
  <si>
    <t>エラー（成果目標、実施状況記載漏れ）</t>
    <rPh sb="4" eb="8">
      <t>セイカモクヒョウ</t>
    </rPh>
    <rPh sb="9" eb="13">
      <t>ジッシジョウキョウ</t>
    </rPh>
    <rPh sb="13" eb="15">
      <t>キサイ</t>
    </rPh>
    <rPh sb="15" eb="16">
      <t>モ</t>
    </rPh>
    <phoneticPr fontId="19"/>
  </si>
  <si>
    <t>エラー（予算区分選択漏れ）</t>
    <rPh sb="4" eb="6">
      <t>ヨサン</t>
    </rPh>
    <rPh sb="6" eb="8">
      <t>クブン</t>
    </rPh>
    <rPh sb="8" eb="10">
      <t>センタク</t>
    </rPh>
    <rPh sb="10" eb="11">
      <t>モ</t>
    </rPh>
    <phoneticPr fontId="19"/>
  </si>
  <si>
    <t>エラー（予算区分想定外）</t>
    <rPh sb="4" eb="6">
      <t>ヨサン</t>
    </rPh>
    <rPh sb="6" eb="8">
      <t>クブン</t>
    </rPh>
    <rPh sb="8" eb="11">
      <t>ソウテイガイ</t>
    </rPh>
    <phoneticPr fontId="19"/>
  </si>
  <si>
    <t>エラー（プルダウン外の入力）</t>
    <rPh sb="9" eb="10">
      <t>ガイ</t>
    </rPh>
    <rPh sb="11" eb="13">
      <t>ニュウリョク</t>
    </rPh>
    <phoneticPr fontId="29"/>
  </si>
  <si>
    <t>エラー（キー項目記載漏れまたはその他項目削除漏れ）</t>
    <rPh sb="6" eb="8">
      <t>コウモク</t>
    </rPh>
    <rPh sb="8" eb="10">
      <t>キサイ</t>
    </rPh>
    <rPh sb="10" eb="11">
      <t>モ</t>
    </rPh>
    <rPh sb="17" eb="18">
      <t>タ</t>
    </rPh>
    <rPh sb="18" eb="20">
      <t>コウモク</t>
    </rPh>
    <rPh sb="20" eb="22">
      <t>サクジョ</t>
    </rPh>
    <rPh sb="22" eb="23">
      <t>モ</t>
    </rPh>
    <phoneticPr fontId="29"/>
  </si>
  <si>
    <t>⑨を選択した場合、より効果があると考える理由</t>
    <phoneticPr fontId="29"/>
  </si>
  <si>
    <t>総事業費</t>
  </si>
  <si>
    <t>Ｂ</t>
    <phoneticPr fontId="29"/>
  </si>
  <si>
    <t>Ｃ</t>
  </si>
  <si>
    <t>Ｂ１</t>
    <phoneticPr fontId="19"/>
  </si>
  <si>
    <t>Ｂ２</t>
    <phoneticPr fontId="29"/>
  </si>
  <si>
    <t>Ｂ３</t>
    <phoneticPr fontId="29"/>
  </si>
  <si>
    <t>Ｂ４</t>
  </si>
  <si>
    <t>交付対象経費</t>
    <rPh sb="0" eb="2">
      <t>コウフ</t>
    </rPh>
    <rPh sb="2" eb="4">
      <t>タイショウ</t>
    </rPh>
    <rPh sb="4" eb="6">
      <t>ケイヒ</t>
    </rPh>
    <phoneticPr fontId="29"/>
  </si>
  <si>
    <t>国のR6補正予算分
（交付限度額①）
（推奨事業メニュー分）</t>
    <rPh sb="4" eb="6">
      <t>ホセイ</t>
    </rPh>
    <phoneticPr fontId="29"/>
  </si>
  <si>
    <t>国のR6補正予算分
（交付限度額②）
（令和６年度低所得世帯支援枠等分）
給付費</t>
    <rPh sb="4" eb="6">
      <t>ホセイ</t>
    </rPh>
    <rPh sb="34" eb="35">
      <t>ブン</t>
    </rPh>
    <rPh sb="37" eb="40">
      <t>キュウフヒ</t>
    </rPh>
    <phoneticPr fontId="29"/>
  </si>
  <si>
    <t>国のR6補正予算分
（交付限度額③）
（令和６年度低所得世帯支援枠等分）
事務費</t>
    <rPh sb="4" eb="8">
      <t>ホセイヨサン</t>
    </rPh>
    <rPh sb="8" eb="9">
      <t>ブン</t>
    </rPh>
    <rPh sb="34" eb="35">
      <t>ブン</t>
    </rPh>
    <rPh sb="37" eb="40">
      <t>ジムヒ</t>
    </rPh>
    <phoneticPr fontId="29"/>
  </si>
  <si>
    <t>国のR6補正予算分
（交付限度額④）
（給付支援サービス分）</t>
    <rPh sb="4" eb="8">
      <t>ホセイヨサン</t>
    </rPh>
    <rPh sb="8" eb="9">
      <t>ブン</t>
    </rPh>
    <rPh sb="15" eb="16">
      <t>ガク</t>
    </rPh>
    <rPh sb="20" eb="22">
      <t>キュウフ</t>
    </rPh>
    <rPh sb="22" eb="24">
      <t>シエン</t>
    </rPh>
    <rPh sb="28" eb="29">
      <t>ブン</t>
    </rPh>
    <phoneticPr fontId="29"/>
  </si>
  <si>
    <r>
      <t>国の</t>
    </r>
    <r>
      <rPr>
        <b/>
        <sz val="14"/>
        <color rgb="FFFF0000"/>
        <rFont val="ＭＳ ゴシック"/>
        <family val="3"/>
        <charset val="128"/>
      </rPr>
      <t>R7予備費</t>
    </r>
    <r>
      <rPr>
        <sz val="14"/>
        <rFont val="ＭＳ ゴシック"/>
        <family val="3"/>
        <charset val="128"/>
      </rPr>
      <t>分
（交付限度額⑤）
（推奨事業メニュー分）</t>
    </r>
    <rPh sb="4" eb="7">
      <t>ヨビヒ</t>
    </rPh>
    <phoneticPr fontId="29"/>
  </si>
  <si>
    <t>その他
（一般財源や補助対象外経費等）</t>
  </si>
  <si>
    <t>合計</t>
    <phoneticPr fontId="29"/>
  </si>
  <si>
    <r>
      <t>　</t>
    </r>
    <r>
      <rPr>
        <b/>
        <sz val="16"/>
        <rFont val="ＭＳ Ｐゴシック"/>
        <family val="3"/>
        <charset val="128"/>
      </rPr>
      <t>【Ｒ６経済対策等】</t>
    </r>
    <r>
      <rPr>
        <b/>
        <sz val="16"/>
        <color rgb="FFFF0000"/>
        <rFont val="ＭＳ Ｐゴシック"/>
        <family val="3"/>
        <charset val="128"/>
      </rPr>
      <t>差押禁止法の対象範囲</t>
    </r>
    <r>
      <rPr>
        <b/>
        <sz val="14"/>
        <color rgb="FFFF0000"/>
        <rFont val="ＭＳ Ｐゴシック"/>
        <family val="3"/>
        <charset val="128"/>
      </rPr>
      <t>　</t>
    </r>
    <r>
      <rPr>
        <b/>
        <sz val="11"/>
        <rFont val="ＭＳ Ｐゴシック"/>
        <family val="3"/>
        <charset val="128"/>
      </rPr>
      <t>※事務連絡参照</t>
    </r>
    <rPh sb="4" eb="8">
      <t>ケイザイタイサク</t>
    </rPh>
    <rPh sb="8" eb="9">
      <t>トウ</t>
    </rPh>
    <rPh sb="16" eb="18">
      <t>タイショウ</t>
    </rPh>
    <phoneticPr fontId="29"/>
  </si>
  <si>
    <r>
      <t xml:space="preserve">
令和6年度住民税均等割非課税世帯（</t>
    </r>
    <r>
      <rPr>
        <b/>
        <sz val="16"/>
        <color rgb="FFFF0000"/>
        <rFont val="ＭＳ Ｐゴシック"/>
        <family val="3"/>
        <charset val="128"/>
      </rPr>
      <t>3万円</t>
    </r>
    <r>
      <rPr>
        <sz val="16"/>
        <color theme="1"/>
        <rFont val="ＭＳ Ｐゴシック"/>
        <family val="3"/>
      </rPr>
      <t>）
＋こども加算（</t>
    </r>
    <r>
      <rPr>
        <b/>
        <sz val="16"/>
        <color rgb="FFFF0000"/>
        <rFont val="ＭＳ Ｐゴシック"/>
        <family val="3"/>
        <charset val="128"/>
      </rPr>
      <t>2万円</t>
    </r>
    <r>
      <rPr>
        <sz val="16"/>
        <color theme="1"/>
        <rFont val="ＭＳ Ｐゴシック"/>
        <family val="3"/>
      </rPr>
      <t>）
＋</t>
    </r>
    <r>
      <rPr>
        <b/>
        <u/>
        <sz val="16"/>
        <color rgb="FFFF0000"/>
        <rFont val="ＭＳ Ｐゴシック"/>
        <family val="3"/>
        <charset val="128"/>
      </rPr>
      <t>不足額給付</t>
    </r>
    <r>
      <rPr>
        <sz val="16"/>
        <color theme="1"/>
        <rFont val="ＭＳ Ｐゴシック"/>
        <family val="3"/>
      </rPr>
      <t xml:space="preserve">
（令和６年度低所得世帯支援枠等）
</t>
    </r>
    <phoneticPr fontId="29"/>
  </si>
  <si>
    <t xml:space="preserve">
（デジタル庁）
給付支援サービス
（R6補正）
</t>
    <rPh sb="6" eb="7">
      <t>チョウ</t>
    </rPh>
    <rPh sb="21" eb="23">
      <t>ホセイ</t>
    </rPh>
    <phoneticPr fontId="29"/>
  </si>
  <si>
    <t xml:space="preserve">
令和６年度低所得世帯支援枠等関連の給付費
（家計急変への横出し等・R6補正）
</t>
    <rPh sb="15" eb="17">
      <t>カンレン</t>
    </rPh>
    <rPh sb="18" eb="20">
      <t>キュウフ</t>
    </rPh>
    <rPh sb="20" eb="21">
      <t>ヒ</t>
    </rPh>
    <rPh sb="23" eb="27">
      <t>カケイキュウヘン</t>
    </rPh>
    <rPh sb="29" eb="31">
      <t>ヨコダ</t>
    </rPh>
    <rPh sb="32" eb="33">
      <t>ナド</t>
    </rPh>
    <rPh sb="36" eb="38">
      <t>ホセイ</t>
    </rPh>
    <phoneticPr fontId="29"/>
  </si>
  <si>
    <t xml:space="preserve">
事務費
（上乗せ・横出し）
</t>
    <rPh sb="1" eb="4">
      <t>ジムヒ</t>
    </rPh>
    <rPh sb="6" eb="8">
      <t>ウワノ</t>
    </rPh>
    <rPh sb="10" eb="12">
      <t>ヨコダ</t>
    </rPh>
    <phoneticPr fontId="29"/>
  </si>
  <si>
    <t>R7_予備</t>
    <rPh sb="3" eb="5">
      <t>ヨビ</t>
    </rPh>
    <phoneticPr fontId="19"/>
  </si>
  <si>
    <t>推奨事業</t>
    <rPh sb="0" eb="2">
      <t>スイショウ</t>
    </rPh>
    <rPh sb="2" eb="4">
      <t>ジギョウ</t>
    </rPh>
    <phoneticPr fontId="19"/>
  </si>
  <si>
    <t>○</t>
  </si>
  <si>
    <t>学校給食費補助事業</t>
    <rPh sb="0" eb="5">
      <t>ガッコウキュウショクヒ</t>
    </rPh>
    <rPh sb="5" eb="9">
      <t>ホジョジギョウ</t>
    </rPh>
    <phoneticPr fontId="19"/>
  </si>
  <si>
    <t>米国関税措置</t>
    <rPh sb="0" eb="2">
      <t>ベイコク</t>
    </rPh>
    <rPh sb="2" eb="6">
      <t>カンゼイソチ</t>
    </rPh>
    <phoneticPr fontId="19"/>
  </si>
  <si>
    <t>②エネルギー・食料品価格等の物価高騰に伴う子育て世帯支援</t>
    <rPh sb="7" eb="10">
      <t>ショクリョウヒン</t>
    </rPh>
    <rPh sb="10" eb="12">
      <t>カカク</t>
    </rPh>
    <rPh sb="12" eb="13">
      <t>トウ</t>
    </rPh>
    <rPh sb="14" eb="16">
      <t>ブッカ</t>
    </rPh>
    <rPh sb="16" eb="18">
      <t>コウトウ</t>
    </rPh>
    <rPh sb="19" eb="20">
      <t>トモナ</t>
    </rPh>
    <rPh sb="21" eb="23">
      <t>コソダ</t>
    </rPh>
    <rPh sb="24" eb="26">
      <t>セタイ</t>
    </rPh>
    <rPh sb="26" eb="28">
      <t>シエン</t>
    </rPh>
    <phoneticPr fontId="19"/>
  </si>
  <si>
    <t>①米国関税措置及び物価高騰により、食材が高騰する中、小学校給食費の負担額を引き上げざるを得なくなったが、子育て世帯が電気代やガス代等の経費負担増加に直面している現状を鑑み、米国関税措置・物価高騰対応事業として食費の値上げ分を補助して保護者の実質負担額を据え置くことにより、子育て世帯を支援する。
②小中学校の給食費が月額500円引き上げとなった差額を補助する。
③事業費　28,160,000円
（内訳）
（1）補助費　28,160,000円
小学校　1,600円×11月×1,000人（児童数）
中学校　2,000円×11月×480人（生徒数）
④小中学校児童生徒の保護者（教職員等は支援対象から除く）</t>
    <rPh sb="288" eb="291">
      <t>キョウショクイン</t>
    </rPh>
    <rPh sb="291" eb="292">
      <t>トウ</t>
    </rPh>
    <rPh sb="293" eb="297">
      <t>シエンタイショウ</t>
    </rPh>
    <rPh sb="299" eb="300">
      <t>ノゾ</t>
    </rPh>
    <phoneticPr fontId="19"/>
  </si>
  <si>
    <t>－</t>
  </si>
  <si>
    <t>R7.4</t>
  </si>
  <si>
    <t>R8.3</t>
  </si>
  <si>
    <t>給食費の滞納率
⇒前年度比増加なし</t>
    <phoneticPr fontId="19"/>
  </si>
  <si>
    <t>ホームページ等</t>
    <phoneticPr fontId="19"/>
  </si>
  <si>
    <t>給食</t>
    <rPh sb="0" eb="2">
      <t>キュウショク</t>
    </rPh>
    <phoneticPr fontId="29"/>
  </si>
  <si>
    <t>R7当初（地）</t>
    <rPh sb="2" eb="4">
      <t>トウショ</t>
    </rPh>
    <phoneticPr fontId="19"/>
  </si>
  <si>
    <t>令和７年度　第１回　物価高騰対応重点支援地方創生臨時交付金実施計画</t>
    <rPh sb="6" eb="7">
      <t>ダイ</t>
    </rPh>
    <rPh sb="8" eb="9">
      <t>カイ</t>
    </rPh>
    <phoneticPr fontId="29"/>
  </si>
  <si>
    <t>No.</t>
    <phoneticPr fontId="29"/>
  </si>
  <si>
    <t>推奨事業メニュー</t>
    <rPh sb="0" eb="4">
      <t>スイショウジギョウ</t>
    </rPh>
    <phoneticPr fontId="29"/>
  </si>
  <si>
    <t>交付対象事業の名称</t>
  </si>
  <si>
    <t>事業の概要
①目的・効果
②交付金を充当する経費内容
③積算根拠（対象数、単価等）
④事業の対象（交付対象者、対象施設等）</t>
    <phoneticPr fontId="29"/>
  </si>
  <si>
    <t>事業始期</t>
    <rPh sb="0" eb="4">
      <t>ジギョウシキ</t>
    </rPh>
    <phoneticPr fontId="29"/>
  </si>
  <si>
    <t>事業終期</t>
    <rPh sb="0" eb="2">
      <t>ジギョウ</t>
    </rPh>
    <rPh sb="2" eb="4">
      <t>シュウキ</t>
    </rPh>
    <phoneticPr fontId="29"/>
  </si>
  <si>
    <t>国の予算年度_R5補正orR5予備</t>
    <rPh sb="0" eb="1">
      <t>クニ</t>
    </rPh>
    <rPh sb="2" eb="4">
      <t>ヨサン</t>
    </rPh>
    <rPh sb="4" eb="6">
      <t>ネンド</t>
    </rPh>
    <rPh sb="9" eb="11">
      <t>ホセイ</t>
    </rPh>
    <rPh sb="15" eb="17">
      <t>ヨビ</t>
    </rPh>
    <phoneticPr fontId="19"/>
  </si>
  <si>
    <t>枠_推奨</t>
    <phoneticPr fontId="19"/>
  </si>
  <si>
    <t>地方単独事業</t>
    <rPh sb="0" eb="2">
      <t>チホウ</t>
    </rPh>
    <rPh sb="2" eb="4">
      <t>タンドク</t>
    </rPh>
    <rPh sb="4" eb="6">
      <t>ジギョウ</t>
    </rPh>
    <phoneticPr fontId="19"/>
  </si>
  <si>
    <t>エネルギー・食料品価格等の物価高騰の影響を受けた生活者等に対して事業の効果が直接及ぶ</t>
    <phoneticPr fontId="19"/>
  </si>
  <si>
    <t>臨時の措置であることが分かる名称</t>
    <phoneticPr fontId="19"/>
  </si>
  <si>
    <t>経済対策との関係</t>
    <phoneticPr fontId="19"/>
  </si>
  <si>
    <t>対象外経費に臨時交付金を充当していない</t>
    <phoneticPr fontId="19"/>
  </si>
  <si>
    <t>種類_推奨事業メニュー</t>
    <rPh sb="0" eb="2">
      <t>シュルイ</t>
    </rPh>
    <rPh sb="3" eb="5">
      <t>スイショウ</t>
    </rPh>
    <rPh sb="5" eb="7">
      <t>ジギョウ</t>
    </rPh>
    <phoneticPr fontId="19"/>
  </si>
  <si>
    <t>特定事業者等支援</t>
    <phoneticPr fontId="19"/>
  </si>
  <si>
    <t>基金_地単_通常</t>
    <rPh sb="0" eb="2">
      <t>キキン</t>
    </rPh>
    <rPh sb="3" eb="4">
      <t>チ</t>
    </rPh>
    <rPh sb="4" eb="5">
      <t>タン</t>
    </rPh>
    <rPh sb="6" eb="8">
      <t>ツウジョウ</t>
    </rPh>
    <phoneticPr fontId="19"/>
  </si>
  <si>
    <t>事業始期_R5_通常</t>
    <rPh sb="0" eb="2">
      <t>ジギョウ</t>
    </rPh>
    <rPh sb="2" eb="4">
      <t>シキ</t>
    </rPh>
    <rPh sb="8" eb="10">
      <t>ツウジョウ</t>
    </rPh>
    <phoneticPr fontId="19"/>
  </si>
  <si>
    <t>事業終期_R5_通常</t>
    <rPh sb="0" eb="2">
      <t>ジギョウ</t>
    </rPh>
    <rPh sb="2" eb="4">
      <t>シュウキ</t>
    </rPh>
    <rPh sb="8" eb="10">
      <t>ツウジョウ</t>
    </rPh>
    <phoneticPr fontId="19"/>
  </si>
  <si>
    <t>事業始期_別表１</t>
    <rPh sb="2" eb="3">
      <t>シ</t>
    </rPh>
    <rPh sb="5" eb="7">
      <t>ベッピョウ</t>
    </rPh>
    <phoneticPr fontId="19"/>
  </si>
  <si>
    <t>事業終期_別表１</t>
    <rPh sb="0" eb="4">
      <t>ジギョウシュウキ</t>
    </rPh>
    <rPh sb="5" eb="7">
      <t>ベッピョウ</t>
    </rPh>
    <phoneticPr fontId="19"/>
  </si>
  <si>
    <t>予算区分_通常</t>
    <rPh sb="0" eb="2">
      <t>ヨサン</t>
    </rPh>
    <rPh sb="2" eb="4">
      <t>クブン</t>
    </rPh>
    <rPh sb="5" eb="7">
      <t>ツウジョウ</t>
    </rPh>
    <phoneticPr fontId="19"/>
  </si>
  <si>
    <t>事業始期終期計算用</t>
    <rPh sb="0" eb="2">
      <t>ジギョウ</t>
    </rPh>
    <rPh sb="2" eb="4">
      <t>シキ</t>
    </rPh>
    <rPh sb="4" eb="6">
      <t>シュウキ</t>
    </rPh>
    <rPh sb="6" eb="9">
      <t>ケイサンヨウ</t>
    </rPh>
    <phoneticPr fontId="19"/>
  </si>
  <si>
    <t>基金の要件</t>
    <rPh sb="0" eb="2">
      <t>キキン</t>
    </rPh>
    <rPh sb="3" eb="5">
      <t>ヨウケン</t>
    </rPh>
    <phoneticPr fontId="19"/>
  </si>
  <si>
    <t>予算区分確認用</t>
    <rPh sb="0" eb="2">
      <t>ヨサン</t>
    </rPh>
    <rPh sb="2" eb="4">
      <t>クブン</t>
    </rPh>
    <rPh sb="4" eb="6">
      <t>カクニン</t>
    </rPh>
    <rPh sb="6" eb="7">
      <t>ヨウ</t>
    </rPh>
    <phoneticPr fontId="19"/>
  </si>
  <si>
    <t>住民税均等割非課税世帯への給付のための費用以外には使用していない</t>
    <phoneticPr fontId="19"/>
  </si>
  <si>
    <t>低所得世帯支援_目標</t>
    <rPh sb="0" eb="3">
      <t>テイショトク</t>
    </rPh>
    <rPh sb="3" eb="5">
      <t>セタイ</t>
    </rPh>
    <rPh sb="5" eb="7">
      <t>シエン</t>
    </rPh>
    <rPh sb="8" eb="10">
      <t>モクヒョウ</t>
    </rPh>
    <phoneticPr fontId="19"/>
  </si>
  <si>
    <t>低所得世帯支援_周知方法</t>
    <rPh sb="0" eb="3">
      <t>テイショトク</t>
    </rPh>
    <rPh sb="3" eb="5">
      <t>セタイ</t>
    </rPh>
    <rPh sb="5" eb="7">
      <t>シエン</t>
    </rPh>
    <rPh sb="8" eb="10">
      <t>シュウチ</t>
    </rPh>
    <rPh sb="10" eb="12">
      <t>ホウホウ</t>
    </rPh>
    <phoneticPr fontId="19"/>
  </si>
  <si>
    <t>分類無し1</t>
    <rPh sb="0" eb="2">
      <t>ブンルイ</t>
    </rPh>
    <rPh sb="2" eb="3">
      <t>ナ</t>
    </rPh>
    <phoneticPr fontId="19"/>
  </si>
  <si>
    <t>分類無し2</t>
    <rPh sb="0" eb="3">
      <t>ブンルイナ</t>
    </rPh>
    <phoneticPr fontId="19"/>
  </si>
  <si>
    <t>別表_事故対応</t>
    <rPh sb="0" eb="2">
      <t>ベッピョウ</t>
    </rPh>
    <rPh sb="3" eb="7">
      <t>ジコタイオウ</t>
    </rPh>
    <phoneticPr fontId="19"/>
  </si>
  <si>
    <t>R5_補正</t>
    <rPh sb="3" eb="5">
      <t>ホセイ</t>
    </rPh>
    <phoneticPr fontId="19"/>
  </si>
  <si>
    <t>○</t>
    <phoneticPr fontId="19"/>
  </si>
  <si>
    <t>Ⅰ．物価高から国民生活を守る</t>
    <rPh sb="2" eb="5">
      <t>ブッカダカ</t>
    </rPh>
    <rPh sb="7" eb="9">
      <t>コクミン</t>
    </rPh>
    <rPh sb="9" eb="11">
      <t>セイカツ</t>
    </rPh>
    <rPh sb="12" eb="13">
      <t>マモ</t>
    </rPh>
    <phoneticPr fontId="19"/>
  </si>
  <si>
    <t>①エネルギー・食料品価格等の物価高騰に伴う低所得世帯支援</t>
    <rPh sb="7" eb="10">
      <t>ショクリョウヒン</t>
    </rPh>
    <rPh sb="10" eb="12">
      <t>カカク</t>
    </rPh>
    <rPh sb="12" eb="13">
      <t>トウ</t>
    </rPh>
    <rPh sb="14" eb="16">
      <t>ブッカ</t>
    </rPh>
    <rPh sb="16" eb="18">
      <t>コウトウ</t>
    </rPh>
    <rPh sb="19" eb="20">
      <t>トモナ</t>
    </rPh>
    <rPh sb="21" eb="24">
      <t>テイショトク</t>
    </rPh>
    <rPh sb="24" eb="26">
      <t>セタイ</t>
    </rPh>
    <rPh sb="26" eb="28">
      <t>シエン</t>
    </rPh>
    <phoneticPr fontId="19"/>
  </si>
  <si>
    <t>－</t>
    <phoneticPr fontId="19"/>
  </si>
  <si>
    <t>R5.4</t>
    <phoneticPr fontId="19"/>
  </si>
  <si>
    <t>R5.12</t>
  </si>
  <si>
    <t>R6.4</t>
  </si>
  <si>
    <t>R5当初（地）</t>
    <rPh sb="2" eb="4">
      <t>トウショ</t>
    </rPh>
    <phoneticPr fontId="19"/>
  </si>
  <si>
    <t>R5.4</t>
  </si>
  <si>
    <t>イ 利子補給事業又は信用保証料補助事業</t>
  </si>
  <si>
    <t>対象世帯に対して令和5年12月までに支給を開始する</t>
    <rPh sb="0" eb="2">
      <t>タイショウ</t>
    </rPh>
    <rPh sb="2" eb="4">
      <t>セタイ</t>
    </rPh>
    <rPh sb="5" eb="6">
      <t>タイ</t>
    </rPh>
    <rPh sb="8" eb="10">
      <t>レイワ</t>
    </rPh>
    <rPh sb="11" eb="12">
      <t>ネン</t>
    </rPh>
    <rPh sb="14" eb="15">
      <t>ガツ</t>
    </rPh>
    <rPh sb="18" eb="20">
      <t>シキュウ</t>
    </rPh>
    <rPh sb="21" eb="23">
      <t>カイシ</t>
    </rPh>
    <phoneticPr fontId="19"/>
  </si>
  <si>
    <t>ホームページ</t>
    <phoneticPr fontId="19"/>
  </si>
  <si>
    <t>無し</t>
    <rPh sb="0" eb="1">
      <t>ナ</t>
    </rPh>
    <phoneticPr fontId="19"/>
  </si>
  <si>
    <t>希望する</t>
    <rPh sb="0" eb="2">
      <t>キボウ</t>
    </rPh>
    <phoneticPr fontId="19"/>
  </si>
  <si>
    <t>R5_予備</t>
    <rPh sb="3" eb="5">
      <t>ヨビ</t>
    </rPh>
    <phoneticPr fontId="19"/>
  </si>
  <si>
    <t>枠_推奨or推奨・低</t>
    <phoneticPr fontId="19"/>
  </si>
  <si>
    <t>経済対策との関係_R6</t>
    <phoneticPr fontId="19"/>
  </si>
  <si>
    <t>R5.5</t>
  </si>
  <si>
    <t>R6.1</t>
  </si>
  <si>
    <t>R6.5</t>
  </si>
  <si>
    <t>R5補正（地）</t>
    <rPh sb="2" eb="4">
      <t>ホセイ</t>
    </rPh>
    <rPh sb="5" eb="6">
      <t>チ</t>
    </rPh>
    <phoneticPr fontId="19"/>
  </si>
  <si>
    <t>ロ 不確実な事故等の発生に応じて資金を交付する事業</t>
  </si>
  <si>
    <t>住民税均等割のみ課税世帯への給付のための費用以外には使用していない</t>
    <phoneticPr fontId="19"/>
  </si>
  <si>
    <t>対象世帯に対して令和6年1月までに支給を開始する</t>
    <rPh sb="0" eb="2">
      <t>タイショウ</t>
    </rPh>
    <rPh sb="2" eb="4">
      <t>セタイ</t>
    </rPh>
    <rPh sb="5" eb="6">
      <t>タイ</t>
    </rPh>
    <rPh sb="8" eb="10">
      <t>レイワ</t>
    </rPh>
    <rPh sb="11" eb="12">
      <t>ネン</t>
    </rPh>
    <rPh sb="13" eb="14">
      <t>ガツ</t>
    </rPh>
    <rPh sb="17" eb="19">
      <t>シキュウ</t>
    </rPh>
    <rPh sb="20" eb="22">
      <t>カイシ</t>
    </rPh>
    <phoneticPr fontId="19"/>
  </si>
  <si>
    <t>ホームページ等</t>
    <rPh sb="6" eb="7">
      <t>トウ</t>
    </rPh>
    <phoneticPr fontId="19"/>
  </si>
  <si>
    <t>有り</t>
    <rPh sb="0" eb="1">
      <t>ア</t>
    </rPh>
    <phoneticPr fontId="19"/>
  </si>
  <si>
    <t>希望しない</t>
    <rPh sb="0" eb="2">
      <t>キボウ</t>
    </rPh>
    <phoneticPr fontId="19"/>
  </si>
  <si>
    <t>国の予算年度_R5補正</t>
    <rPh sb="0" eb="1">
      <t>クニ</t>
    </rPh>
    <rPh sb="2" eb="4">
      <t>ヨサン</t>
    </rPh>
    <rPh sb="4" eb="6">
      <t>ネンド</t>
    </rPh>
    <rPh sb="9" eb="11">
      <t>ホセイ</t>
    </rPh>
    <phoneticPr fontId="19"/>
  </si>
  <si>
    <t>推奨事業</t>
    <rPh sb="0" eb="4">
      <t>スイショウジギョウ</t>
    </rPh>
    <phoneticPr fontId="19"/>
  </si>
  <si>
    <t>Ⅱ．物価高の克服</t>
    <phoneticPr fontId="19"/>
  </si>
  <si>
    <t>③消費下支え等を通じた生活者支援</t>
    <rPh sb="1" eb="3">
      <t>ショウヒ</t>
    </rPh>
    <rPh sb="3" eb="4">
      <t>シタ</t>
    </rPh>
    <rPh sb="4" eb="5">
      <t>ササ</t>
    </rPh>
    <rPh sb="6" eb="7">
      <t>トウ</t>
    </rPh>
    <rPh sb="8" eb="9">
      <t>ツウ</t>
    </rPh>
    <rPh sb="11" eb="14">
      <t>セイカツシャ</t>
    </rPh>
    <rPh sb="14" eb="16">
      <t>シエン</t>
    </rPh>
    <phoneticPr fontId="19"/>
  </si>
  <si>
    <t>特定事業者等支援_低所得</t>
    <rPh sb="9" eb="12">
      <t>テイショトク</t>
    </rPh>
    <phoneticPr fontId="19"/>
  </si>
  <si>
    <t>個人を対象とした給付金等_低所得</t>
    <phoneticPr fontId="19"/>
  </si>
  <si>
    <t>基金_低所得</t>
    <rPh sb="0" eb="2">
      <t>キキン</t>
    </rPh>
    <rPh sb="3" eb="6">
      <t>テイショトク</t>
    </rPh>
    <phoneticPr fontId="19"/>
  </si>
  <si>
    <t>R5.6</t>
  </si>
  <si>
    <t>R6.2</t>
  </si>
  <si>
    <t>R6.6</t>
  </si>
  <si>
    <t>R5予備費（地）</t>
    <rPh sb="2" eb="5">
      <t>ヨビヒ</t>
    </rPh>
    <rPh sb="6" eb="7">
      <t>チ</t>
    </rPh>
    <phoneticPr fontId="19"/>
  </si>
  <si>
    <t>ロ 当該事業の進捗が他の事業の進捗に依存するもの</t>
  </si>
  <si>
    <t>対象世帯に対して令和6年2月までに支給を開始する</t>
    <rPh sb="0" eb="2">
      <t>タイショウ</t>
    </rPh>
    <rPh sb="2" eb="4">
      <t>セタイ</t>
    </rPh>
    <rPh sb="5" eb="6">
      <t>タイ</t>
    </rPh>
    <rPh sb="8" eb="10">
      <t>レイワ</t>
    </rPh>
    <rPh sb="11" eb="12">
      <t>ネン</t>
    </rPh>
    <rPh sb="13" eb="14">
      <t>ガツ</t>
    </rPh>
    <rPh sb="17" eb="19">
      <t>シキュウ</t>
    </rPh>
    <rPh sb="20" eb="22">
      <t>カイシ</t>
    </rPh>
    <phoneticPr fontId="19"/>
  </si>
  <si>
    <t>広報誌</t>
    <rPh sb="0" eb="3">
      <t>コウホウシ</t>
    </rPh>
    <phoneticPr fontId="19"/>
  </si>
  <si>
    <t>推奨事業・低所得</t>
    <phoneticPr fontId="19"/>
  </si>
  <si>
    <t>経済対策との関係_R7予備</t>
    <rPh sb="11" eb="13">
      <t>ヨビ</t>
    </rPh>
    <phoneticPr fontId="19"/>
  </si>
  <si>
    <t>④省エネ家電等への買い換え促進による生活者支援</t>
    <rPh sb="1" eb="2">
      <t>ショウ</t>
    </rPh>
    <rPh sb="4" eb="6">
      <t>カデン</t>
    </rPh>
    <rPh sb="6" eb="7">
      <t>トウ</t>
    </rPh>
    <rPh sb="9" eb="10">
      <t>カ</t>
    </rPh>
    <rPh sb="11" eb="12">
      <t>カ</t>
    </rPh>
    <rPh sb="13" eb="15">
      <t>ソクシン</t>
    </rPh>
    <rPh sb="18" eb="21">
      <t>セイカツシャ</t>
    </rPh>
    <rPh sb="21" eb="23">
      <t>シエン</t>
    </rPh>
    <phoneticPr fontId="19"/>
  </si>
  <si>
    <t>R5.7</t>
  </si>
  <si>
    <t>R6.3</t>
  </si>
  <si>
    <t>R6.7</t>
  </si>
  <si>
    <t>R6当初（地）</t>
    <rPh sb="2" eb="4">
      <t>トウショ</t>
    </rPh>
    <phoneticPr fontId="19"/>
  </si>
  <si>
    <t>子ども加算給付のための費用以外には使用していない</t>
    <phoneticPr fontId="19"/>
  </si>
  <si>
    <t>対象世帯に対して令和6年3月までに支給を開始する</t>
    <rPh sb="0" eb="2">
      <t>タイショウ</t>
    </rPh>
    <rPh sb="2" eb="4">
      <t>セタイ</t>
    </rPh>
    <rPh sb="5" eb="6">
      <t>タイ</t>
    </rPh>
    <rPh sb="8" eb="10">
      <t>レイワ</t>
    </rPh>
    <rPh sb="11" eb="12">
      <t>ネン</t>
    </rPh>
    <rPh sb="13" eb="14">
      <t>ガツ</t>
    </rPh>
    <rPh sb="17" eb="19">
      <t>シキュウ</t>
    </rPh>
    <rPh sb="20" eb="22">
      <t>カイシ</t>
    </rPh>
    <phoneticPr fontId="19"/>
  </si>
  <si>
    <t>広報誌等</t>
    <rPh sb="0" eb="3">
      <t>コウホウシ</t>
    </rPh>
    <rPh sb="3" eb="4">
      <t>トウ</t>
    </rPh>
    <phoneticPr fontId="19"/>
  </si>
  <si>
    <t>低所得_給付費</t>
    <rPh sb="0" eb="3">
      <t>テイショトク</t>
    </rPh>
    <rPh sb="4" eb="7">
      <t>キュウフヒ</t>
    </rPh>
    <phoneticPr fontId="19"/>
  </si>
  <si>
    <t>国の予算年度_R5予備</t>
    <rPh sb="0" eb="1">
      <t>クニ</t>
    </rPh>
    <rPh sb="2" eb="4">
      <t>ヨサン</t>
    </rPh>
    <rPh sb="4" eb="6">
      <t>ネンド</t>
    </rPh>
    <rPh sb="9" eb="11">
      <t>ヨビ</t>
    </rPh>
    <phoneticPr fontId="19"/>
  </si>
  <si>
    <t>枠_推奨or推奨・一体</t>
    <rPh sb="9" eb="11">
      <t>イッタイ</t>
    </rPh>
    <phoneticPr fontId="19"/>
  </si>
  <si>
    <t>⑤医療・介護・保育施設、学校施設、公衆浴場等に対する物価高騰対策支援</t>
    <rPh sb="1" eb="3">
      <t>イリョウ</t>
    </rPh>
    <rPh sb="4" eb="6">
      <t>カイゴ</t>
    </rPh>
    <rPh sb="7" eb="9">
      <t>ホイク</t>
    </rPh>
    <rPh sb="9" eb="11">
      <t>シセツ</t>
    </rPh>
    <rPh sb="12" eb="14">
      <t>ガッコウ</t>
    </rPh>
    <rPh sb="14" eb="16">
      <t>シセツ</t>
    </rPh>
    <rPh sb="17" eb="19">
      <t>コウシュウ</t>
    </rPh>
    <rPh sb="19" eb="21">
      <t>ヨクジョウ</t>
    </rPh>
    <rPh sb="21" eb="22">
      <t>トウ</t>
    </rPh>
    <rPh sb="23" eb="24">
      <t>タイ</t>
    </rPh>
    <rPh sb="26" eb="28">
      <t>ブッカ</t>
    </rPh>
    <rPh sb="28" eb="30">
      <t>コウトウ</t>
    </rPh>
    <rPh sb="30" eb="32">
      <t>タイサク</t>
    </rPh>
    <rPh sb="32" eb="34">
      <t>シエン</t>
    </rPh>
    <phoneticPr fontId="19"/>
  </si>
  <si>
    <t>R5.8</t>
  </si>
  <si>
    <t>R6.8</t>
  </si>
  <si>
    <t>R6補正（地）</t>
    <rPh sb="2" eb="4">
      <t>ホセイ</t>
    </rPh>
    <rPh sb="5" eb="6">
      <t>チ</t>
    </rPh>
    <phoneticPr fontId="19"/>
  </si>
  <si>
    <t>ホームページ、広報誌</t>
    <rPh sb="7" eb="10">
      <t>コウホウシ</t>
    </rPh>
    <phoneticPr fontId="19"/>
  </si>
  <si>
    <t>推奨事業</t>
    <phoneticPr fontId="19"/>
  </si>
  <si>
    <t>経済対策との関係_R6・R7予備</t>
    <rPh sb="14" eb="16">
      <t>ヨビ</t>
    </rPh>
    <phoneticPr fontId="19"/>
  </si>
  <si>
    <t>⑥農林水産業における物価高騰対策支援</t>
    <rPh sb="1" eb="3">
      <t>ノウリン</t>
    </rPh>
    <rPh sb="3" eb="6">
      <t>スイサンギョウ</t>
    </rPh>
    <rPh sb="10" eb="12">
      <t>ブッカ</t>
    </rPh>
    <rPh sb="12" eb="14">
      <t>コウトウ</t>
    </rPh>
    <rPh sb="14" eb="16">
      <t>タイサク</t>
    </rPh>
    <rPh sb="16" eb="18">
      <t>シエン</t>
    </rPh>
    <phoneticPr fontId="19"/>
  </si>
  <si>
    <t>R5.9</t>
  </si>
  <si>
    <t>R6.9</t>
  </si>
  <si>
    <t>R6予備費（地）</t>
    <rPh sb="2" eb="5">
      <t>ヨビヒ</t>
    </rPh>
    <rPh sb="6" eb="7">
      <t>チ</t>
    </rPh>
    <phoneticPr fontId="19"/>
  </si>
  <si>
    <t>低所得世帯支援_目標_R6</t>
    <phoneticPr fontId="19"/>
  </si>
  <si>
    <t>ホームページ、広報誌等</t>
    <rPh sb="7" eb="10">
      <t>コウホウシ</t>
    </rPh>
    <rPh sb="10" eb="11">
      <t>トウ</t>
    </rPh>
    <phoneticPr fontId="19"/>
  </si>
  <si>
    <t>国の予算年度_R5補正予備</t>
    <rPh sb="0" eb="1">
      <t>クニ</t>
    </rPh>
    <rPh sb="2" eb="4">
      <t>ヨサン</t>
    </rPh>
    <rPh sb="4" eb="6">
      <t>ネンド</t>
    </rPh>
    <rPh sb="9" eb="11">
      <t>ホセイ</t>
    </rPh>
    <rPh sb="11" eb="13">
      <t>ヨビ</t>
    </rPh>
    <phoneticPr fontId="19"/>
  </si>
  <si>
    <t>推奨事業・一体支援</t>
    <phoneticPr fontId="19"/>
  </si>
  <si>
    <t>Ⅱ．物価高の克服／米国関税措置</t>
    <rPh sb="9" eb="15">
      <t>ベイコクカンゼイソチ</t>
    </rPh>
    <phoneticPr fontId="19"/>
  </si>
  <si>
    <t>⑦中小企業等に対するエネルギー価格高騰対策支援</t>
    <rPh sb="1" eb="3">
      <t>チュウショウ</t>
    </rPh>
    <rPh sb="3" eb="5">
      <t>キギョウ</t>
    </rPh>
    <rPh sb="5" eb="6">
      <t>トウ</t>
    </rPh>
    <rPh sb="7" eb="8">
      <t>タイ</t>
    </rPh>
    <rPh sb="15" eb="17">
      <t>カカク</t>
    </rPh>
    <rPh sb="17" eb="19">
      <t>コウトウ</t>
    </rPh>
    <rPh sb="19" eb="21">
      <t>タイサク</t>
    </rPh>
    <rPh sb="21" eb="23">
      <t>シエン</t>
    </rPh>
    <phoneticPr fontId="19"/>
  </si>
  <si>
    <t>R5.10</t>
  </si>
  <si>
    <t>R6.10</t>
  </si>
  <si>
    <t>予算区分_R6_通常</t>
    <rPh sb="0" eb="2">
      <t>ヨサン</t>
    </rPh>
    <rPh sb="2" eb="4">
      <t>クブン</t>
    </rPh>
    <rPh sb="8" eb="10">
      <t>ツウジョウ</t>
    </rPh>
    <phoneticPr fontId="19"/>
  </si>
  <si>
    <t>低所得_事務費</t>
    <rPh sb="0" eb="3">
      <t>テイショトク</t>
    </rPh>
    <rPh sb="4" eb="7">
      <t>ジムヒ</t>
    </rPh>
    <phoneticPr fontId="19"/>
  </si>
  <si>
    <t>R5_補正・予備</t>
    <rPh sb="3" eb="5">
      <t>ホセイ</t>
    </rPh>
    <rPh sb="6" eb="8">
      <t>ヨビ</t>
    </rPh>
    <phoneticPr fontId="19"/>
  </si>
  <si>
    <t>枠_給付支援</t>
    <rPh sb="0" eb="1">
      <t>ワク</t>
    </rPh>
    <rPh sb="2" eb="6">
      <t>キュウフシエン</t>
    </rPh>
    <phoneticPr fontId="19"/>
  </si>
  <si>
    <t>⑧地域公共交通・物流や地域観光業等に対する支援</t>
    <rPh sb="1" eb="3">
      <t>チイキ</t>
    </rPh>
    <rPh sb="3" eb="5">
      <t>コウキョウ</t>
    </rPh>
    <rPh sb="5" eb="7">
      <t>コウツウ</t>
    </rPh>
    <rPh sb="8" eb="10">
      <t>ブツリュウ</t>
    </rPh>
    <rPh sb="11" eb="13">
      <t>チイキ</t>
    </rPh>
    <rPh sb="13" eb="15">
      <t>カンコウ</t>
    </rPh>
    <rPh sb="15" eb="16">
      <t>ギョウ</t>
    </rPh>
    <rPh sb="16" eb="17">
      <t>トウ</t>
    </rPh>
    <rPh sb="18" eb="19">
      <t>タイ</t>
    </rPh>
    <rPh sb="21" eb="23">
      <t>シエン</t>
    </rPh>
    <phoneticPr fontId="19"/>
  </si>
  <si>
    <t>R5.11</t>
  </si>
  <si>
    <t>R6.11</t>
  </si>
  <si>
    <t>国の予算年度_R5予備orR5補正予備</t>
    <rPh sb="0" eb="1">
      <t>クニ</t>
    </rPh>
    <rPh sb="2" eb="4">
      <t>ヨサン</t>
    </rPh>
    <rPh sb="4" eb="6">
      <t>ネンド</t>
    </rPh>
    <rPh sb="9" eb="11">
      <t>ヨビ</t>
    </rPh>
    <rPh sb="15" eb="17">
      <t>ホセイ</t>
    </rPh>
    <rPh sb="17" eb="19">
      <t>ヨビ</t>
    </rPh>
    <phoneticPr fontId="19"/>
  </si>
  <si>
    <t>給付支援</t>
    <rPh sb="0" eb="4">
      <t>キュウフシエン</t>
    </rPh>
    <phoneticPr fontId="19"/>
  </si>
  <si>
    <t>⑨推奨事業メニュー例よりも更に効果があると判断する地方単独事業</t>
    <rPh sb="1" eb="3">
      <t>スイショウ</t>
    </rPh>
    <rPh sb="3" eb="5">
      <t>ジギョウ</t>
    </rPh>
    <rPh sb="9" eb="10">
      <t>レイ</t>
    </rPh>
    <rPh sb="13" eb="14">
      <t>サラ</t>
    </rPh>
    <rPh sb="15" eb="17">
      <t>コウカ</t>
    </rPh>
    <rPh sb="21" eb="23">
      <t>ハンダン</t>
    </rPh>
    <rPh sb="25" eb="27">
      <t>チホウ</t>
    </rPh>
    <rPh sb="27" eb="29">
      <t>タンドク</t>
    </rPh>
    <rPh sb="29" eb="31">
      <t>ジギョウ</t>
    </rPh>
    <phoneticPr fontId="19"/>
  </si>
  <si>
    <t>R6.12</t>
  </si>
  <si>
    <t>枠_事務費_1</t>
    <rPh sb="0" eb="1">
      <t>ワク</t>
    </rPh>
    <rPh sb="2" eb="5">
      <t>ジムヒ</t>
    </rPh>
    <phoneticPr fontId="19"/>
  </si>
  <si>
    <t>低_推奨事業メニュー</t>
    <rPh sb="0" eb="1">
      <t>テイ</t>
    </rPh>
    <rPh sb="2" eb="6">
      <t>スイショウジギョウ</t>
    </rPh>
    <phoneticPr fontId="19"/>
  </si>
  <si>
    <t>R6.1</t>
    <phoneticPr fontId="19"/>
  </si>
  <si>
    <t>R7.1</t>
  </si>
  <si>
    <t>一体支援_給付費</t>
    <rPh sb="0" eb="4">
      <t>イッタイシエン</t>
    </rPh>
    <rPh sb="5" eb="8">
      <t>キュウフヒ</t>
    </rPh>
    <phoneticPr fontId="19"/>
  </si>
  <si>
    <t>R6.2</t>
    <phoneticPr fontId="19"/>
  </si>
  <si>
    <t>R7.2</t>
  </si>
  <si>
    <t>予算区分_R7_通常</t>
    <rPh sb="0" eb="2">
      <t>ヨサン</t>
    </rPh>
    <rPh sb="2" eb="4">
      <t>クブン</t>
    </rPh>
    <rPh sb="8" eb="10">
      <t>ツウジョウ</t>
    </rPh>
    <phoneticPr fontId="19"/>
  </si>
  <si>
    <t>対象世帯に対して令和6年4月までに支給を開始する</t>
    <rPh sb="0" eb="2">
      <t>タイショウ</t>
    </rPh>
    <rPh sb="2" eb="4">
      <t>セタイ</t>
    </rPh>
    <rPh sb="5" eb="6">
      <t>タイ</t>
    </rPh>
    <rPh sb="8" eb="10">
      <t>レイワ</t>
    </rPh>
    <rPh sb="11" eb="12">
      <t>ネン</t>
    </rPh>
    <rPh sb="13" eb="14">
      <t>ガツ</t>
    </rPh>
    <rPh sb="17" eb="19">
      <t>シキュウ</t>
    </rPh>
    <rPh sb="20" eb="22">
      <t>カイシ</t>
    </rPh>
    <phoneticPr fontId="19"/>
  </si>
  <si>
    <t>国の予算年度_R5全部</t>
    <rPh sb="9" eb="11">
      <t>ゼンブ</t>
    </rPh>
    <phoneticPr fontId="19"/>
  </si>
  <si>
    <t>低所得</t>
    <rPh sb="0" eb="3">
      <t>テイショトク</t>
    </rPh>
    <phoneticPr fontId="19"/>
  </si>
  <si>
    <t>R6.3</t>
    <phoneticPr fontId="19"/>
  </si>
  <si>
    <t>R7.3</t>
  </si>
  <si>
    <t>対象世帯に対して令和6年5月までに支給を開始する</t>
    <rPh sb="0" eb="2">
      <t>タイショウ</t>
    </rPh>
    <rPh sb="2" eb="4">
      <t>セタイ</t>
    </rPh>
    <rPh sb="5" eb="6">
      <t>タイ</t>
    </rPh>
    <rPh sb="8" eb="10">
      <t>レイワ</t>
    </rPh>
    <rPh sb="11" eb="12">
      <t>ネン</t>
    </rPh>
    <rPh sb="13" eb="14">
      <t>ガツ</t>
    </rPh>
    <rPh sb="17" eb="19">
      <t>シキュウ</t>
    </rPh>
    <rPh sb="20" eb="22">
      <t>カイシ</t>
    </rPh>
    <phoneticPr fontId="19"/>
  </si>
  <si>
    <t>一体支援</t>
    <rPh sb="0" eb="4">
      <t>イッタイシエン</t>
    </rPh>
    <phoneticPr fontId="19"/>
  </si>
  <si>
    <t>事業終期_基金</t>
    <rPh sb="0" eb="2">
      <t>ジギョウ</t>
    </rPh>
    <rPh sb="2" eb="4">
      <t>シュウキ</t>
    </rPh>
    <rPh sb="5" eb="7">
      <t>キキン</t>
    </rPh>
    <phoneticPr fontId="19"/>
  </si>
  <si>
    <t>R6.4以降</t>
    <rPh sb="4" eb="6">
      <t>イコウ</t>
    </rPh>
    <phoneticPr fontId="19"/>
  </si>
  <si>
    <t>対象世帯に対して令和6年6月までに支給を開始する</t>
    <rPh sb="0" eb="2">
      <t>タイショウ</t>
    </rPh>
    <rPh sb="2" eb="4">
      <t>セタイ</t>
    </rPh>
    <rPh sb="5" eb="6">
      <t>タイ</t>
    </rPh>
    <rPh sb="8" eb="10">
      <t>レイワ</t>
    </rPh>
    <rPh sb="11" eb="12">
      <t>ネン</t>
    </rPh>
    <rPh sb="13" eb="14">
      <t>ガツ</t>
    </rPh>
    <rPh sb="17" eb="19">
      <t>シキュウ</t>
    </rPh>
    <rPh sb="20" eb="22">
      <t>カイシ</t>
    </rPh>
    <phoneticPr fontId="19"/>
  </si>
  <si>
    <t>一体支援_事務費</t>
    <rPh sb="0" eb="4">
      <t>イッタイシエン</t>
    </rPh>
    <rPh sb="5" eb="8">
      <t>ジムヒ</t>
    </rPh>
    <phoneticPr fontId="19"/>
  </si>
  <si>
    <t>推奨事業・低所得</t>
  </si>
  <si>
    <t>推奨事業・一体支援</t>
  </si>
  <si>
    <t>国の予算年度_R5全部改</t>
    <rPh sb="9" eb="11">
      <t>ゼンブ</t>
    </rPh>
    <rPh sb="11" eb="12">
      <t>カイ</t>
    </rPh>
    <phoneticPr fontId="19"/>
  </si>
  <si>
    <t>低所得・一体支援</t>
  </si>
  <si>
    <t>R7補正（地）</t>
    <rPh sb="2" eb="4">
      <t>ホセイ</t>
    </rPh>
    <rPh sb="5" eb="6">
      <t>チ</t>
    </rPh>
    <phoneticPr fontId="19"/>
  </si>
  <si>
    <t>該当なし</t>
    <rPh sb="0" eb="2">
      <t>ガイトウ</t>
    </rPh>
    <phoneticPr fontId="19"/>
  </si>
  <si>
    <t>推奨事業・低所得・一体支援</t>
  </si>
  <si>
    <t>事業始期_別表2</t>
    <rPh sb="2" eb="3">
      <t>シ</t>
    </rPh>
    <rPh sb="5" eb="7">
      <t>ベッピョウ</t>
    </rPh>
    <phoneticPr fontId="19"/>
  </si>
  <si>
    <t>事業終期_別表2</t>
    <rPh sb="2" eb="3">
      <t>シュウ</t>
    </rPh>
    <rPh sb="5" eb="7">
      <t>ベッピョウ</t>
    </rPh>
    <phoneticPr fontId="19"/>
  </si>
  <si>
    <t>R7予備費（地）</t>
    <rPh sb="2" eb="5">
      <t>ヨビヒ</t>
    </rPh>
    <rPh sb="6" eb="7">
      <t>チ</t>
    </rPh>
    <phoneticPr fontId="19"/>
  </si>
  <si>
    <t>R5_予備(※)</t>
    <rPh sb="3" eb="5">
      <t>ヨビ</t>
    </rPh>
    <phoneticPr fontId="19"/>
  </si>
  <si>
    <t>枠_事務費_2</t>
    <phoneticPr fontId="19"/>
  </si>
  <si>
    <t>予算区分_R7_のみ</t>
    <rPh sb="0" eb="2">
      <t>ヨサン</t>
    </rPh>
    <rPh sb="2" eb="4">
      <t>クブン</t>
    </rPh>
    <phoneticPr fontId="19"/>
  </si>
  <si>
    <t>R5_補正・予備(※)</t>
    <rPh sb="3" eb="5">
      <t>ホセイ</t>
    </rPh>
    <rPh sb="6" eb="8">
      <t>ヨビ</t>
    </rPh>
    <phoneticPr fontId="19"/>
  </si>
  <si>
    <t>国の予算年度_R6補正</t>
    <rPh sb="0" eb="1">
      <t>クニ</t>
    </rPh>
    <rPh sb="2" eb="4">
      <t>ヨサン</t>
    </rPh>
    <rPh sb="4" eb="6">
      <t>ネンド</t>
    </rPh>
    <rPh sb="9" eb="11">
      <t>ホセイ</t>
    </rPh>
    <phoneticPr fontId="19"/>
  </si>
  <si>
    <t>R6_補正</t>
    <rPh sb="3" eb="5">
      <t>ホセイ</t>
    </rPh>
    <phoneticPr fontId="19"/>
  </si>
  <si>
    <t>国の予算年度_R5補正orR6補正</t>
    <rPh sb="0" eb="1">
      <t>クニ</t>
    </rPh>
    <rPh sb="2" eb="4">
      <t>ヨサン</t>
    </rPh>
    <rPh sb="4" eb="6">
      <t>ネンド</t>
    </rPh>
    <rPh sb="9" eb="11">
      <t>ホセイ</t>
    </rPh>
    <rPh sb="15" eb="17">
      <t>ホセイ</t>
    </rPh>
    <phoneticPr fontId="19"/>
  </si>
  <si>
    <t>枠_事務費_3</t>
    <phoneticPr fontId="19"/>
  </si>
  <si>
    <t>R7.1</t>
    <phoneticPr fontId="19"/>
  </si>
  <si>
    <t>枠_事務費_4</t>
    <phoneticPr fontId="19"/>
  </si>
  <si>
    <t>R7.2</t>
    <phoneticPr fontId="19"/>
  </si>
  <si>
    <t>R7.3</t>
    <phoneticPr fontId="19"/>
  </si>
  <si>
    <t>一体支援_目標_R6</t>
    <rPh sb="0" eb="4">
      <t>イッタイシエン</t>
    </rPh>
    <phoneticPr fontId="19"/>
  </si>
  <si>
    <t>国の予算年度_R5全部改＋R6補正</t>
    <rPh sb="9" eb="11">
      <t>ゼンブ</t>
    </rPh>
    <rPh sb="11" eb="12">
      <t>カイ</t>
    </rPh>
    <rPh sb="15" eb="17">
      <t>ホセイ</t>
    </rPh>
    <phoneticPr fontId="19"/>
  </si>
  <si>
    <t>低所得・一体支援</t>
    <phoneticPr fontId="19"/>
  </si>
  <si>
    <t>R7.4以降</t>
    <phoneticPr fontId="19"/>
  </si>
  <si>
    <t>事業始期_R6_通常</t>
    <rPh sb="0" eb="2">
      <t>ジギョウ</t>
    </rPh>
    <rPh sb="2" eb="4">
      <t>シキ</t>
    </rPh>
    <rPh sb="8" eb="10">
      <t>ツウジョウ</t>
    </rPh>
    <phoneticPr fontId="19"/>
  </si>
  <si>
    <t>事業終期_R6_通常</t>
    <rPh sb="2" eb="3">
      <t>オ</t>
    </rPh>
    <phoneticPr fontId="19"/>
  </si>
  <si>
    <t>R7.4</t>
    <phoneticPr fontId="19"/>
  </si>
  <si>
    <t>枠_事務費_5</t>
    <phoneticPr fontId="19"/>
  </si>
  <si>
    <t>R7.5</t>
    <phoneticPr fontId="19"/>
  </si>
  <si>
    <t>R7.6</t>
    <phoneticPr fontId="19"/>
  </si>
  <si>
    <t>R5_補正・R6_補正</t>
    <phoneticPr fontId="19"/>
  </si>
  <si>
    <t>R7.7</t>
    <phoneticPr fontId="19"/>
  </si>
  <si>
    <t>R5_予備(※)・R6_補正</t>
    <rPh sb="3" eb="5">
      <t>ヨビ</t>
    </rPh>
    <phoneticPr fontId="19"/>
  </si>
  <si>
    <t>枠_事務費_6</t>
    <rPh sb="0" eb="1">
      <t>ワク</t>
    </rPh>
    <rPh sb="2" eb="5">
      <t>ジムヒ</t>
    </rPh>
    <phoneticPr fontId="19"/>
  </si>
  <si>
    <t>事業始期_別表3</t>
    <rPh sb="2" eb="3">
      <t>シ</t>
    </rPh>
    <rPh sb="5" eb="7">
      <t>ベッピョウ</t>
    </rPh>
    <phoneticPr fontId="19"/>
  </si>
  <si>
    <t>事業終期_別表3</t>
    <rPh sb="2" eb="3">
      <t>シュウ</t>
    </rPh>
    <rPh sb="5" eb="7">
      <t>ベッピョウ</t>
    </rPh>
    <phoneticPr fontId="19"/>
  </si>
  <si>
    <t>R7.8</t>
    <phoneticPr fontId="19"/>
  </si>
  <si>
    <t>R5_補正・予備(※)・R6_補正</t>
    <rPh sb="3" eb="5">
      <t>ホセイ</t>
    </rPh>
    <rPh sb="6" eb="8">
      <t>ヨビ</t>
    </rPh>
    <phoneticPr fontId="19"/>
  </si>
  <si>
    <t>R7.9</t>
    <phoneticPr fontId="19"/>
  </si>
  <si>
    <t>国の予算年度_R6補正orR7予備</t>
    <rPh sb="0" eb="1">
      <t>クニ</t>
    </rPh>
    <rPh sb="2" eb="4">
      <t>ヨサン</t>
    </rPh>
    <rPh sb="4" eb="6">
      <t>ネンド</t>
    </rPh>
    <rPh sb="9" eb="11">
      <t>ホセイ</t>
    </rPh>
    <rPh sb="15" eb="17">
      <t>ヨビ</t>
    </rPh>
    <phoneticPr fontId="19"/>
  </si>
  <si>
    <t>R7.10</t>
    <phoneticPr fontId="19"/>
  </si>
  <si>
    <t>対象世帯に対して令和6年7月までに支給を開始する</t>
    <rPh sb="0" eb="2">
      <t>タイショウ</t>
    </rPh>
    <rPh sb="2" eb="4">
      <t>セタイ</t>
    </rPh>
    <rPh sb="5" eb="6">
      <t>タイ</t>
    </rPh>
    <rPh sb="8" eb="10">
      <t>レイワ</t>
    </rPh>
    <rPh sb="11" eb="12">
      <t>ネン</t>
    </rPh>
    <rPh sb="13" eb="14">
      <t>ガツ</t>
    </rPh>
    <rPh sb="17" eb="19">
      <t>シキュウ</t>
    </rPh>
    <rPh sb="20" eb="22">
      <t>カイシ</t>
    </rPh>
    <phoneticPr fontId="19"/>
  </si>
  <si>
    <t>R7.11</t>
    <phoneticPr fontId="19"/>
  </si>
  <si>
    <t>対象世帯に対して令和6年8月までに支給を開始する</t>
    <rPh sb="0" eb="2">
      <t>タイショウ</t>
    </rPh>
    <rPh sb="2" eb="4">
      <t>セタイ</t>
    </rPh>
    <rPh sb="5" eb="6">
      <t>タイ</t>
    </rPh>
    <rPh sb="8" eb="10">
      <t>レイワ</t>
    </rPh>
    <rPh sb="11" eb="12">
      <t>ネン</t>
    </rPh>
    <rPh sb="13" eb="14">
      <t>ガツ</t>
    </rPh>
    <rPh sb="17" eb="19">
      <t>シキュウ</t>
    </rPh>
    <rPh sb="20" eb="22">
      <t>カイシ</t>
    </rPh>
    <phoneticPr fontId="19"/>
  </si>
  <si>
    <t>R7.12</t>
    <phoneticPr fontId="19"/>
  </si>
  <si>
    <t>対象世帯に対して令和6年9月までに支給を開始する</t>
    <rPh sb="0" eb="2">
      <t>タイショウ</t>
    </rPh>
    <rPh sb="2" eb="4">
      <t>セタイ</t>
    </rPh>
    <rPh sb="5" eb="6">
      <t>タイ</t>
    </rPh>
    <rPh sb="8" eb="10">
      <t>レイワ</t>
    </rPh>
    <rPh sb="11" eb="12">
      <t>ネン</t>
    </rPh>
    <rPh sb="13" eb="14">
      <t>ガツ</t>
    </rPh>
    <rPh sb="17" eb="19">
      <t>シキュウ</t>
    </rPh>
    <rPh sb="20" eb="22">
      <t>カイシ</t>
    </rPh>
    <phoneticPr fontId="19"/>
  </si>
  <si>
    <t>国の予算年度_R6補正orR7予備or両方</t>
    <rPh sb="0" eb="1">
      <t>クニ</t>
    </rPh>
    <rPh sb="2" eb="4">
      <t>ヨサン</t>
    </rPh>
    <rPh sb="4" eb="6">
      <t>ネンド</t>
    </rPh>
    <rPh sb="9" eb="11">
      <t>ホセイ</t>
    </rPh>
    <rPh sb="15" eb="17">
      <t>ヨビ</t>
    </rPh>
    <rPh sb="19" eb="21">
      <t>リョウホウ</t>
    </rPh>
    <phoneticPr fontId="19"/>
  </si>
  <si>
    <t>R8.1</t>
    <phoneticPr fontId="19"/>
  </si>
  <si>
    <t>対象世帯に対して令和6年10月までに支給を開始する</t>
    <rPh sb="0" eb="2">
      <t>タイショウ</t>
    </rPh>
    <rPh sb="2" eb="4">
      <t>セタイ</t>
    </rPh>
    <rPh sb="5" eb="6">
      <t>タイ</t>
    </rPh>
    <rPh sb="8" eb="10">
      <t>レイワ</t>
    </rPh>
    <rPh sb="11" eb="12">
      <t>ネン</t>
    </rPh>
    <rPh sb="14" eb="15">
      <t>ガツ</t>
    </rPh>
    <rPh sb="18" eb="20">
      <t>シキュウ</t>
    </rPh>
    <rPh sb="21" eb="23">
      <t>カイシ</t>
    </rPh>
    <phoneticPr fontId="19"/>
  </si>
  <si>
    <t>R7.5</t>
  </si>
  <si>
    <t>R8.2</t>
    <phoneticPr fontId="19"/>
  </si>
  <si>
    <t>対象世帯に対して令和6年11月までに支給を開始する</t>
    <rPh sb="0" eb="2">
      <t>タイショウ</t>
    </rPh>
    <rPh sb="2" eb="4">
      <t>セタイ</t>
    </rPh>
    <rPh sb="5" eb="6">
      <t>タイ</t>
    </rPh>
    <rPh sb="8" eb="10">
      <t>レイワ</t>
    </rPh>
    <rPh sb="11" eb="12">
      <t>ネン</t>
    </rPh>
    <rPh sb="14" eb="15">
      <t>ガツ</t>
    </rPh>
    <rPh sb="18" eb="20">
      <t>シキュウ</t>
    </rPh>
    <rPh sb="21" eb="23">
      <t>カイシ</t>
    </rPh>
    <phoneticPr fontId="19"/>
  </si>
  <si>
    <t>R7.6</t>
  </si>
  <si>
    <t>R8.3</t>
    <phoneticPr fontId="19"/>
  </si>
  <si>
    <t>対象世帯に対して令和6年12月までに支給を開始する</t>
    <rPh sb="0" eb="2">
      <t>タイショウ</t>
    </rPh>
    <rPh sb="2" eb="4">
      <t>セタイ</t>
    </rPh>
    <rPh sb="5" eb="6">
      <t>タイ</t>
    </rPh>
    <rPh sb="8" eb="10">
      <t>レイワ</t>
    </rPh>
    <rPh sb="11" eb="12">
      <t>ネン</t>
    </rPh>
    <rPh sb="14" eb="15">
      <t>ガツ</t>
    </rPh>
    <rPh sb="18" eb="20">
      <t>シキュウ</t>
    </rPh>
    <rPh sb="21" eb="23">
      <t>カイシ</t>
    </rPh>
    <phoneticPr fontId="19"/>
  </si>
  <si>
    <t>R6_補正・R7_予備</t>
    <rPh sb="3" eb="5">
      <t>ホセイ</t>
    </rPh>
    <rPh sb="9" eb="11">
      <t>ヨビ</t>
    </rPh>
    <phoneticPr fontId="19"/>
  </si>
  <si>
    <t>R7.7</t>
  </si>
  <si>
    <t>R8.4以降</t>
    <phoneticPr fontId="19"/>
  </si>
  <si>
    <t>事業終期_R6_基金</t>
    <rPh sb="2" eb="3">
      <t>オ</t>
    </rPh>
    <rPh sb="8" eb="10">
      <t>キキン</t>
    </rPh>
    <phoneticPr fontId="19"/>
  </si>
  <si>
    <t>R7.8</t>
  </si>
  <si>
    <t>R7.9</t>
  </si>
  <si>
    <t>不足額給付・新給付金_目標_R6</t>
    <rPh sb="0" eb="2">
      <t>フソク</t>
    </rPh>
    <rPh sb="2" eb="3">
      <t>ガク</t>
    </rPh>
    <rPh sb="3" eb="5">
      <t>キュウフ</t>
    </rPh>
    <rPh sb="6" eb="10">
      <t>シンキュウフキン</t>
    </rPh>
    <phoneticPr fontId="19"/>
  </si>
  <si>
    <t>R7.10</t>
  </si>
  <si>
    <t>R7.11</t>
  </si>
  <si>
    <t>対象世帯に対して令和7年1月までに支給を開始する</t>
    <rPh sb="0" eb="2">
      <t>タイショウ</t>
    </rPh>
    <rPh sb="2" eb="4">
      <t>セタイ</t>
    </rPh>
    <rPh sb="5" eb="6">
      <t>タイ</t>
    </rPh>
    <rPh sb="8" eb="10">
      <t>レイワ</t>
    </rPh>
    <rPh sb="11" eb="12">
      <t>ネン</t>
    </rPh>
    <rPh sb="13" eb="14">
      <t>ガツ</t>
    </rPh>
    <rPh sb="17" eb="19">
      <t>シキュウ</t>
    </rPh>
    <rPh sb="20" eb="22">
      <t>カイシ</t>
    </rPh>
    <phoneticPr fontId="19"/>
  </si>
  <si>
    <t>R7.12</t>
  </si>
  <si>
    <t>対象世帯に対して令和7年2月までに支給を開始する</t>
    <rPh sb="0" eb="2">
      <t>タイショウ</t>
    </rPh>
    <rPh sb="2" eb="4">
      <t>セタイ</t>
    </rPh>
    <rPh sb="5" eb="6">
      <t>タイ</t>
    </rPh>
    <rPh sb="8" eb="10">
      <t>レイワ</t>
    </rPh>
    <rPh sb="11" eb="12">
      <t>ネン</t>
    </rPh>
    <rPh sb="13" eb="14">
      <t>ガツ</t>
    </rPh>
    <rPh sb="17" eb="19">
      <t>シキュウ</t>
    </rPh>
    <rPh sb="20" eb="22">
      <t>カイシ</t>
    </rPh>
    <phoneticPr fontId="19"/>
  </si>
  <si>
    <t>推奨事業・低所得・一体支援</t>
    <phoneticPr fontId="19"/>
  </si>
  <si>
    <t>R8.1</t>
  </si>
  <si>
    <t>対象世帯に対して令和7年3月までに支給を開始する</t>
    <rPh sb="0" eb="2">
      <t>タイショウ</t>
    </rPh>
    <rPh sb="2" eb="4">
      <t>セタイ</t>
    </rPh>
    <rPh sb="5" eb="6">
      <t>タイ</t>
    </rPh>
    <rPh sb="8" eb="10">
      <t>レイワ</t>
    </rPh>
    <rPh sb="11" eb="12">
      <t>ネン</t>
    </rPh>
    <rPh sb="13" eb="14">
      <t>ガツ</t>
    </rPh>
    <rPh sb="17" eb="19">
      <t>シキュウ</t>
    </rPh>
    <rPh sb="20" eb="22">
      <t>カイシ</t>
    </rPh>
    <phoneticPr fontId="19"/>
  </si>
  <si>
    <t>R8.2</t>
  </si>
  <si>
    <t>対象世帯に対して令和7年4月までに支給を開始する</t>
    <rPh sb="0" eb="2">
      <t>タイショウ</t>
    </rPh>
    <rPh sb="2" eb="4">
      <t>セタイ</t>
    </rPh>
    <rPh sb="5" eb="6">
      <t>タイ</t>
    </rPh>
    <rPh sb="8" eb="10">
      <t>レイワ</t>
    </rPh>
    <rPh sb="11" eb="12">
      <t>ネン</t>
    </rPh>
    <rPh sb="13" eb="14">
      <t>ガツ</t>
    </rPh>
    <rPh sb="17" eb="19">
      <t>シキュウ</t>
    </rPh>
    <rPh sb="20" eb="22">
      <t>カイシ</t>
    </rPh>
    <phoneticPr fontId="19"/>
  </si>
  <si>
    <t>対象世帯に対して令和7年5月までに支給を開始する</t>
    <rPh sb="0" eb="2">
      <t>タイショウ</t>
    </rPh>
    <rPh sb="2" eb="4">
      <t>セタイ</t>
    </rPh>
    <rPh sb="5" eb="6">
      <t>タイ</t>
    </rPh>
    <rPh sb="8" eb="10">
      <t>レイワ</t>
    </rPh>
    <rPh sb="11" eb="12">
      <t>ネン</t>
    </rPh>
    <rPh sb="13" eb="14">
      <t>ガツ</t>
    </rPh>
    <rPh sb="17" eb="19">
      <t>シキュウ</t>
    </rPh>
    <rPh sb="20" eb="22">
      <t>カイシ</t>
    </rPh>
    <phoneticPr fontId="19"/>
  </si>
  <si>
    <t>対象世帯に対して令和7年6月までに支給を開始する</t>
    <rPh sb="0" eb="2">
      <t>タイショウ</t>
    </rPh>
    <rPh sb="2" eb="4">
      <t>セタイ</t>
    </rPh>
    <rPh sb="5" eb="6">
      <t>タイ</t>
    </rPh>
    <rPh sb="8" eb="10">
      <t>レイワ</t>
    </rPh>
    <rPh sb="11" eb="12">
      <t>ネン</t>
    </rPh>
    <rPh sb="13" eb="14">
      <t>ガツ</t>
    </rPh>
    <rPh sb="17" eb="19">
      <t>シキュウ</t>
    </rPh>
    <rPh sb="20" eb="22">
      <t>カイシ</t>
    </rPh>
    <phoneticPr fontId="19"/>
  </si>
  <si>
    <t>対象世帯に対して令和7年7月までに支給を開始する</t>
    <rPh sb="0" eb="2">
      <t>タイショウ</t>
    </rPh>
    <rPh sb="2" eb="4">
      <t>セタイ</t>
    </rPh>
    <rPh sb="5" eb="6">
      <t>タイ</t>
    </rPh>
    <rPh sb="8" eb="10">
      <t>レイワ</t>
    </rPh>
    <rPh sb="11" eb="12">
      <t>ネン</t>
    </rPh>
    <rPh sb="13" eb="14">
      <t>ガツ</t>
    </rPh>
    <rPh sb="17" eb="19">
      <t>シキュウ</t>
    </rPh>
    <rPh sb="20" eb="22">
      <t>カイシ</t>
    </rPh>
    <phoneticPr fontId="19"/>
  </si>
  <si>
    <t>対象世帯に対して令和7年8月までに支給を開始する</t>
    <rPh sb="0" eb="2">
      <t>タイショウ</t>
    </rPh>
    <rPh sb="2" eb="4">
      <t>セタイ</t>
    </rPh>
    <rPh sb="5" eb="6">
      <t>タイ</t>
    </rPh>
    <rPh sb="8" eb="10">
      <t>レイワ</t>
    </rPh>
    <rPh sb="11" eb="12">
      <t>ネン</t>
    </rPh>
    <rPh sb="13" eb="14">
      <t>ガツ</t>
    </rPh>
    <rPh sb="17" eb="19">
      <t>シキュウ</t>
    </rPh>
    <rPh sb="20" eb="22">
      <t>カイシ</t>
    </rPh>
    <phoneticPr fontId="19"/>
  </si>
  <si>
    <t>R7.4以降</t>
  </si>
  <si>
    <t>事業始期_R7_通常</t>
    <rPh sb="0" eb="2">
      <t>ジギョウ</t>
    </rPh>
    <rPh sb="2" eb="4">
      <t>シキ</t>
    </rPh>
    <rPh sb="8" eb="10">
      <t>ツウジョウ</t>
    </rPh>
    <phoneticPr fontId="19"/>
  </si>
  <si>
    <t>事業終期_R7_通常</t>
    <rPh sb="2" eb="3">
      <t>オ</t>
    </rPh>
    <phoneticPr fontId="19"/>
  </si>
  <si>
    <t>事業終期_R7_基金</t>
    <rPh sb="2" eb="3">
      <t>オ</t>
    </rPh>
    <rPh sb="8" eb="10">
      <t>キキン</t>
    </rPh>
    <phoneticPr fontId="19"/>
  </si>
  <si>
    <t>R8.4以降</t>
  </si>
  <si>
    <t>臨時の措置であることが分かる名称</t>
    <rPh sb="0" eb="2">
      <t>リンジ</t>
    </rPh>
    <rPh sb="3" eb="5">
      <t>ソチ</t>
    </rPh>
    <rPh sb="11" eb="12">
      <t>ワ</t>
    </rPh>
    <rPh sb="14" eb="16">
      <t>メイショウ</t>
    </rPh>
    <phoneticPr fontId="29"/>
  </si>
  <si>
    <t>経済対策等との関係</t>
    <rPh sb="0" eb="2">
      <t>ケイザイ</t>
    </rPh>
    <rPh sb="2" eb="4">
      <t>タイサク</t>
    </rPh>
    <rPh sb="4" eb="5">
      <t>トウ</t>
    </rPh>
    <rPh sb="7" eb="9">
      <t>カンケイ</t>
    </rPh>
    <phoneticPr fontId="29"/>
  </si>
  <si>
    <t>種類</t>
    <rPh sb="0" eb="2">
      <t>シュルイ</t>
    </rPh>
    <phoneticPr fontId="29"/>
  </si>
  <si>
    <t>地域住民への周知方法（HP,広報紙など）</t>
    <phoneticPr fontId="19"/>
  </si>
  <si>
    <t>備考1
(●●に定義されている対象分野)</t>
    <rPh sb="0" eb="2">
      <t>ビコウ</t>
    </rPh>
    <rPh sb="8" eb="10">
      <t>テイギ</t>
    </rPh>
    <rPh sb="15" eb="17">
      <t>タイショウ</t>
    </rPh>
    <rPh sb="17" eb="19">
      <t>ブンヤ</t>
    </rPh>
    <phoneticPr fontId="29"/>
  </si>
  <si>
    <t>参考資料</t>
    <rPh sb="0" eb="2">
      <t>サンコウ</t>
    </rPh>
    <rPh sb="2" eb="4">
      <t>シリョウ</t>
    </rPh>
    <phoneticPr fontId="29"/>
  </si>
  <si>
    <t>Ｂ１</t>
    <phoneticPr fontId="29"/>
  </si>
  <si>
    <t>国のR6補正予算分
（交付限度額①）</t>
    <rPh sb="4" eb="6">
      <t>ホセイ</t>
    </rPh>
    <phoneticPr fontId="29"/>
  </si>
  <si>
    <t>国のR6補正予算分
（交付限度額②）</t>
    <rPh sb="4" eb="6">
      <t>ホセイ</t>
    </rPh>
    <phoneticPr fontId="29"/>
  </si>
  <si>
    <t>国のR6補正予算分
（交付限度額③）</t>
    <rPh sb="4" eb="8">
      <t>ホセイヨサン</t>
    </rPh>
    <rPh sb="8" eb="9">
      <t>ブン</t>
    </rPh>
    <phoneticPr fontId="29"/>
  </si>
  <si>
    <t>国のR6補正予算分
（交付限度額④）</t>
    <rPh sb="4" eb="8">
      <t>ホセイヨサン</t>
    </rPh>
    <rPh sb="8" eb="9">
      <t>ブン</t>
    </rPh>
    <rPh sb="15" eb="16">
      <t>ガク</t>
    </rPh>
    <phoneticPr fontId="29"/>
  </si>
  <si>
    <t>事業終期フラグ</t>
    <rPh sb="0" eb="2">
      <t>ジギョウ</t>
    </rPh>
    <rPh sb="2" eb="4">
      <t>シュウキ</t>
    </rPh>
    <phoneticPr fontId="29"/>
  </si>
  <si>
    <t>枠_分岐(給付金)</t>
    <rPh sb="0" eb="1">
      <t>ワク</t>
    </rPh>
    <rPh sb="2" eb="4">
      <t>ブンキ</t>
    </rPh>
    <rPh sb="5" eb="8">
      <t>キュウフキン</t>
    </rPh>
    <phoneticPr fontId="29"/>
  </si>
  <si>
    <t>自治体予算区分
・分岐</t>
    <rPh sb="0" eb="7">
      <t>ジチタイヨサンクブン</t>
    </rPh>
    <rPh sb="9" eb="11">
      <t>ブンキ</t>
    </rPh>
    <phoneticPr fontId="29"/>
  </si>
  <si>
    <t>経済対策・分岐</t>
    <rPh sb="0" eb="4">
      <t>ケイザイタイサク</t>
    </rPh>
    <rPh sb="5" eb="7">
      <t>ブンキ</t>
    </rPh>
    <phoneticPr fontId="30"/>
  </si>
  <si>
    <t xml:space="preserve">令和6年度住民税均等割非課税世帯（3万円）
＋こども加算（2万円）
＋不足額給付
（令和６年度低所得世帯支援枠等）
</t>
    <phoneticPr fontId="29"/>
  </si>
  <si>
    <r>
      <t>給付支援サービス
（</t>
    </r>
    <r>
      <rPr>
        <b/>
        <sz val="16"/>
        <color rgb="FFFF0000"/>
        <rFont val="ＭＳ Ｐゴシック"/>
        <family val="3"/>
        <charset val="128"/>
      </rPr>
      <t>R6補正</t>
    </r>
    <r>
      <rPr>
        <sz val="16"/>
        <rFont val="ＭＳ Ｐゴシック"/>
        <family val="3"/>
        <charset val="128"/>
      </rPr>
      <t xml:space="preserve">）
</t>
    </r>
    <rPh sb="12" eb="14">
      <t>ホセイ</t>
    </rPh>
    <phoneticPr fontId="29"/>
  </si>
  <si>
    <t xml:space="preserve">家計急変への横出し等・R6補正
</t>
    <rPh sb="0" eb="4">
      <t>カケイキュウヘン</t>
    </rPh>
    <rPh sb="6" eb="8">
      <t>ヨコダ</t>
    </rPh>
    <rPh sb="9" eb="10">
      <t>ナド</t>
    </rPh>
    <rPh sb="13" eb="15">
      <t>ホセイ</t>
    </rPh>
    <phoneticPr fontId="29"/>
  </si>
  <si>
    <t xml:space="preserve">事務費
（上乗せ・横出し）
</t>
    <rPh sb="0" eb="3">
      <t>ジムヒ</t>
    </rPh>
    <rPh sb="5" eb="7">
      <t>ウワノ</t>
    </rPh>
    <rPh sb="9" eb="11">
      <t>ヨコダ</t>
    </rPh>
    <phoneticPr fontId="29"/>
  </si>
  <si>
    <t>管理用コード</t>
    <rPh sb="0" eb="3">
      <t>カンリヨウ</t>
    </rPh>
    <phoneticPr fontId="29"/>
  </si>
  <si>
    <t>R7.3.17事務連絡追加分</t>
    <rPh sb="7" eb="11">
      <t>ジムレンラク</t>
    </rPh>
    <rPh sb="11" eb="14">
      <t>ツイカブン</t>
    </rPh>
    <phoneticPr fontId="29"/>
  </si>
  <si>
    <t>①推奨_R6限度</t>
    <rPh sb="1" eb="3">
      <t>スイショウ</t>
    </rPh>
    <rPh sb="6" eb="8">
      <t>ゲンド</t>
    </rPh>
    <phoneticPr fontId="1"/>
  </si>
  <si>
    <t>①推奨_R6既配分</t>
    <rPh sb="1" eb="3">
      <t>スイショウ</t>
    </rPh>
    <rPh sb="6" eb="9">
      <t>キハイブン</t>
    </rPh>
    <phoneticPr fontId="1"/>
  </si>
  <si>
    <t>①推奨_R7限度(本省繰越分)</t>
    <rPh sb="1" eb="3">
      <t>スイショウ</t>
    </rPh>
    <rPh sb="6" eb="8">
      <t>ゲンド</t>
    </rPh>
    <rPh sb="9" eb="11">
      <t>ホンショウ</t>
    </rPh>
    <rPh sb="11" eb="13">
      <t>クリコシ</t>
    </rPh>
    <rPh sb="13" eb="14">
      <t>ブン</t>
    </rPh>
    <phoneticPr fontId="1"/>
  </si>
  <si>
    <t>②R6低・一体_R6限度</t>
    <rPh sb="3" eb="4">
      <t>テイ</t>
    </rPh>
    <rPh sb="5" eb="7">
      <t>イッタイ</t>
    </rPh>
    <rPh sb="10" eb="12">
      <t>ゲンド</t>
    </rPh>
    <phoneticPr fontId="29"/>
  </si>
  <si>
    <t>（R6限度うちR6非課税+こども）</t>
    <rPh sb="3" eb="5">
      <t>ゲンド</t>
    </rPh>
    <rPh sb="9" eb="12">
      <t>ヒカゼイ</t>
    </rPh>
    <phoneticPr fontId="29"/>
  </si>
  <si>
    <t>②R6低・一体_R6既配分</t>
    <rPh sb="3" eb="4">
      <t>テイ</t>
    </rPh>
    <rPh sb="5" eb="7">
      <t>イッタイ</t>
    </rPh>
    <rPh sb="10" eb="13">
      <t>キハイブン</t>
    </rPh>
    <phoneticPr fontId="29"/>
  </si>
  <si>
    <t>②R6低・一体_R7限度(本省繰越分)</t>
    <rPh sb="3" eb="4">
      <t>テイ</t>
    </rPh>
    <rPh sb="5" eb="7">
      <t>イッタイ</t>
    </rPh>
    <rPh sb="10" eb="12">
      <t>ゲンド</t>
    </rPh>
    <rPh sb="13" eb="15">
      <t>ホンショウ</t>
    </rPh>
    <rPh sb="15" eb="17">
      <t>クリコシ</t>
    </rPh>
    <rPh sb="17" eb="18">
      <t>ブン</t>
    </rPh>
    <phoneticPr fontId="29"/>
  </si>
  <si>
    <t>③R6低・一体_事務_R6限度</t>
    <rPh sb="3" eb="4">
      <t>テイ</t>
    </rPh>
    <rPh sb="5" eb="7">
      <t>イッタイ</t>
    </rPh>
    <rPh sb="8" eb="10">
      <t>ジム</t>
    </rPh>
    <rPh sb="13" eb="15">
      <t>ゲンド</t>
    </rPh>
    <phoneticPr fontId="29"/>
  </si>
  <si>
    <t>（R6限度うちR6非課税＋こども）</t>
    <rPh sb="3" eb="5">
      <t>ゲンド</t>
    </rPh>
    <rPh sb="9" eb="12">
      <t>ヒカゼイ</t>
    </rPh>
    <phoneticPr fontId="29"/>
  </si>
  <si>
    <t>③R6低・一体_事務_R6既配分</t>
    <rPh sb="3" eb="4">
      <t>テイ</t>
    </rPh>
    <rPh sb="5" eb="7">
      <t>イッタイ</t>
    </rPh>
    <rPh sb="8" eb="10">
      <t>ジム</t>
    </rPh>
    <rPh sb="13" eb="14">
      <t>キ</t>
    </rPh>
    <rPh sb="14" eb="16">
      <t>ハイブン</t>
    </rPh>
    <phoneticPr fontId="29"/>
  </si>
  <si>
    <t>③R6低・一体_事務_R7限度(本省繰越分)</t>
    <rPh sb="3" eb="4">
      <t>テイ</t>
    </rPh>
    <rPh sb="5" eb="7">
      <t>イッタイ</t>
    </rPh>
    <rPh sb="8" eb="10">
      <t>ジム</t>
    </rPh>
    <rPh sb="13" eb="15">
      <t>ゲンド</t>
    </rPh>
    <rPh sb="16" eb="18">
      <t>ホンショウ</t>
    </rPh>
    <rPh sb="18" eb="20">
      <t>クリコシ</t>
    </rPh>
    <rPh sb="20" eb="21">
      <t>ブン</t>
    </rPh>
    <phoneticPr fontId="29"/>
  </si>
  <si>
    <t>④給付支援(R7)_R6限度額候補</t>
    <rPh sb="1" eb="3">
      <t>キュウフ</t>
    </rPh>
    <rPh sb="3" eb="5">
      <t>シエン</t>
    </rPh>
    <rPh sb="12" eb="17">
      <t>ゲンドガクコウホ</t>
    </rPh>
    <phoneticPr fontId="29"/>
  </si>
  <si>
    <t>④給付支援(R7)_R6追加</t>
    <rPh sb="1" eb="3">
      <t>キュウフ</t>
    </rPh>
    <rPh sb="3" eb="5">
      <t>シエン</t>
    </rPh>
    <rPh sb="12" eb="14">
      <t>ツイカ</t>
    </rPh>
    <phoneticPr fontId="29"/>
  </si>
  <si>
    <t>④給付支援(R7)_R6既配分</t>
    <rPh sb="1" eb="3">
      <t>キュウフ</t>
    </rPh>
    <rPh sb="3" eb="5">
      <t>シエン</t>
    </rPh>
    <rPh sb="12" eb="13">
      <t>キ</t>
    </rPh>
    <rPh sb="13" eb="15">
      <t>ハイブン</t>
    </rPh>
    <phoneticPr fontId="29"/>
  </si>
  <si>
    <t>④給付支援(R7)_R7限度(本省繰越分)</t>
    <rPh sb="1" eb="3">
      <t>キュウフ</t>
    </rPh>
    <rPh sb="3" eb="5">
      <t>シエン</t>
    </rPh>
    <rPh sb="12" eb="14">
      <t>ゲンド</t>
    </rPh>
    <rPh sb="15" eb="17">
      <t>ホンショウ</t>
    </rPh>
    <rPh sb="17" eb="19">
      <t>クリコシ</t>
    </rPh>
    <rPh sb="19" eb="20">
      <t>ブン</t>
    </rPh>
    <phoneticPr fontId="29"/>
  </si>
  <si>
    <t>④給付支援(R7)_R7限度額候補</t>
    <rPh sb="1" eb="3">
      <t>キュウフ</t>
    </rPh>
    <rPh sb="3" eb="5">
      <t>シエン</t>
    </rPh>
    <rPh sb="12" eb="17">
      <t>ゲンドガクコウホ</t>
    </rPh>
    <phoneticPr fontId="29"/>
  </si>
  <si>
    <t>⑤推奨_R7予備_R7限度</t>
    <rPh sb="1" eb="3">
      <t>スイショウ</t>
    </rPh>
    <rPh sb="6" eb="8">
      <t>ヨビ</t>
    </rPh>
    <rPh sb="11" eb="13">
      <t>ゲンド</t>
    </rPh>
    <phoneticPr fontId="1"/>
  </si>
  <si>
    <t>自治体コード</t>
    <rPh sb="0" eb="3">
      <t>ジチタイ</t>
    </rPh>
    <phoneticPr fontId="29"/>
  </si>
  <si>
    <t>都道府県名</t>
    <rPh sb="0" eb="5">
      <t>トドウフケンメイ</t>
    </rPh>
    <phoneticPr fontId="29"/>
  </si>
  <si>
    <t>自治体名</t>
    <rPh sb="0" eb="4">
      <t>ジチタイメイ</t>
    </rPh>
    <phoneticPr fontId="29"/>
  </si>
  <si>
    <t>01000</t>
  </si>
  <si>
    <t>北海道</t>
  </si>
  <si>
    <t>01100</t>
  </si>
  <si>
    <t>札幌市</t>
  </si>
  <si>
    <t>01202</t>
  </si>
  <si>
    <t>函館市</t>
  </si>
  <si>
    <t>01203</t>
  </si>
  <si>
    <t>小樽市</t>
  </si>
  <si>
    <t>01204</t>
  </si>
  <si>
    <t>旭川市</t>
  </si>
  <si>
    <t>01205</t>
  </si>
  <si>
    <t>室蘭市</t>
  </si>
  <si>
    <t>01206</t>
  </si>
  <si>
    <t>釧路市</t>
  </si>
  <si>
    <t>01207</t>
  </si>
  <si>
    <t>帯広市</t>
  </si>
  <si>
    <t>01208</t>
  </si>
  <si>
    <t>北見市</t>
  </si>
  <si>
    <t>01209</t>
  </si>
  <si>
    <t>夕張市</t>
  </si>
  <si>
    <t>01210</t>
  </si>
  <si>
    <t>岩見沢市</t>
  </si>
  <si>
    <t>01211</t>
  </si>
  <si>
    <t>網走市</t>
  </si>
  <si>
    <t>01212</t>
  </si>
  <si>
    <t>留萌市</t>
  </si>
  <si>
    <t>01213</t>
  </si>
  <si>
    <t>苫小牧市</t>
  </si>
  <si>
    <t>01214</t>
  </si>
  <si>
    <t>稚内市</t>
  </si>
  <si>
    <t>01215</t>
  </si>
  <si>
    <t>美唄市</t>
  </si>
  <si>
    <t>01216</t>
  </si>
  <si>
    <t>芦別市</t>
  </si>
  <si>
    <t>01217</t>
  </si>
  <si>
    <t>江別市</t>
  </si>
  <si>
    <t>01218</t>
  </si>
  <si>
    <t>赤平市</t>
  </si>
  <si>
    <t>01219</t>
  </si>
  <si>
    <t>紋別市</t>
  </si>
  <si>
    <t>01220</t>
  </si>
  <si>
    <t>士別市</t>
  </si>
  <si>
    <t>01221</t>
  </si>
  <si>
    <t>名寄市</t>
  </si>
  <si>
    <t>01222</t>
  </si>
  <si>
    <t>三笠市</t>
  </si>
  <si>
    <t>01223</t>
  </si>
  <si>
    <t>根室市</t>
  </si>
  <si>
    <t>01224</t>
  </si>
  <si>
    <t>千歳市</t>
  </si>
  <si>
    <t>01225</t>
  </si>
  <si>
    <t>滝川市</t>
  </si>
  <si>
    <t>01226</t>
  </si>
  <si>
    <t>砂川市</t>
  </si>
  <si>
    <t>01227</t>
  </si>
  <si>
    <t>歌志内市</t>
  </si>
  <si>
    <t>01228</t>
  </si>
  <si>
    <t>深川市</t>
  </si>
  <si>
    <t>01229</t>
  </si>
  <si>
    <t>富良野市</t>
  </si>
  <si>
    <t>01230</t>
  </si>
  <si>
    <t>登別市</t>
  </si>
  <si>
    <t>01231</t>
  </si>
  <si>
    <t>恵庭市</t>
  </si>
  <si>
    <t>01233</t>
  </si>
  <si>
    <t>伊達市</t>
  </si>
  <si>
    <t>01234</t>
  </si>
  <si>
    <t>北広島市</t>
  </si>
  <si>
    <t>01235</t>
  </si>
  <si>
    <t>石狩市</t>
  </si>
  <si>
    <t>01236</t>
  </si>
  <si>
    <t>北斗市</t>
  </si>
  <si>
    <t>01303</t>
  </si>
  <si>
    <t>当別町</t>
  </si>
  <si>
    <t>01304</t>
  </si>
  <si>
    <t>新篠津村</t>
  </si>
  <si>
    <t>01331</t>
  </si>
  <si>
    <t>松前町</t>
  </si>
  <si>
    <t>01332</t>
  </si>
  <si>
    <t>福島町</t>
  </si>
  <si>
    <t>01333</t>
  </si>
  <si>
    <t>知内町</t>
  </si>
  <si>
    <t>01334</t>
  </si>
  <si>
    <t>木古内町</t>
  </si>
  <si>
    <t>01337</t>
  </si>
  <si>
    <t>七飯町</t>
  </si>
  <si>
    <t>01343</t>
  </si>
  <si>
    <t>鹿部町</t>
  </si>
  <si>
    <t>01345</t>
  </si>
  <si>
    <t>森町</t>
  </si>
  <si>
    <t>01346</t>
  </si>
  <si>
    <t>八雲町</t>
  </si>
  <si>
    <t>01347</t>
  </si>
  <si>
    <t>長万部町</t>
  </si>
  <si>
    <t>01361</t>
  </si>
  <si>
    <t>江差町</t>
  </si>
  <si>
    <t>01362</t>
  </si>
  <si>
    <t>上ノ国町</t>
  </si>
  <si>
    <t>01363</t>
  </si>
  <si>
    <t>厚沢部町</t>
  </si>
  <si>
    <t>01364</t>
  </si>
  <si>
    <t>乙部町</t>
  </si>
  <si>
    <t>01367</t>
  </si>
  <si>
    <t>奥尻町</t>
  </si>
  <si>
    <t>01370</t>
  </si>
  <si>
    <t>今金町</t>
  </si>
  <si>
    <t>01371</t>
  </si>
  <si>
    <t>せたな町</t>
  </si>
  <si>
    <t>01391</t>
  </si>
  <si>
    <t>島牧村</t>
  </si>
  <si>
    <t>01392</t>
  </si>
  <si>
    <t>寿都町</t>
  </si>
  <si>
    <t>01393</t>
  </si>
  <si>
    <t>黒松内町</t>
  </si>
  <si>
    <t>01394</t>
  </si>
  <si>
    <t>蘭越町</t>
  </si>
  <si>
    <t>01395</t>
  </si>
  <si>
    <t>ニセコ町</t>
  </si>
  <si>
    <t>01396</t>
  </si>
  <si>
    <t>真狩村</t>
  </si>
  <si>
    <t>01397</t>
  </si>
  <si>
    <t>留寿都村</t>
  </si>
  <si>
    <t>01398</t>
  </si>
  <si>
    <t>喜茂別町</t>
  </si>
  <si>
    <t>01399</t>
  </si>
  <si>
    <t>京極町</t>
  </si>
  <si>
    <t>01400</t>
  </si>
  <si>
    <t>倶知安町</t>
  </si>
  <si>
    <t>01401</t>
  </si>
  <si>
    <t>共和町</t>
  </si>
  <si>
    <t>01402</t>
  </si>
  <si>
    <t>岩内町</t>
  </si>
  <si>
    <t>01403</t>
  </si>
  <si>
    <t>泊村</t>
  </si>
  <si>
    <t>01404</t>
  </si>
  <si>
    <t>神恵内村</t>
  </si>
  <si>
    <t>01405</t>
  </si>
  <si>
    <t>積丹町</t>
  </si>
  <si>
    <t>01406</t>
  </si>
  <si>
    <t>古平町</t>
  </si>
  <si>
    <t>01407</t>
  </si>
  <si>
    <t>仁木町</t>
  </si>
  <si>
    <t>01408</t>
  </si>
  <si>
    <t>余市町</t>
  </si>
  <si>
    <t>01409</t>
  </si>
  <si>
    <t>赤井川村</t>
  </si>
  <si>
    <t>01423</t>
  </si>
  <si>
    <t>南幌町</t>
  </si>
  <si>
    <t>01424</t>
  </si>
  <si>
    <t>奈井江町</t>
  </si>
  <si>
    <t>01425</t>
  </si>
  <si>
    <t>上砂川町</t>
  </si>
  <si>
    <t>01427</t>
  </si>
  <si>
    <t>由仁町</t>
  </si>
  <si>
    <t>01428</t>
  </si>
  <si>
    <t>長沼町</t>
  </si>
  <si>
    <t>01429</t>
  </si>
  <si>
    <t>栗山町</t>
  </si>
  <si>
    <t>01430</t>
  </si>
  <si>
    <t>月形町</t>
  </si>
  <si>
    <t>01431</t>
  </si>
  <si>
    <t>浦臼町</t>
  </si>
  <si>
    <t>01432</t>
  </si>
  <si>
    <t>新十津川町</t>
  </si>
  <si>
    <t>01433</t>
  </si>
  <si>
    <t>妹背牛町</t>
  </si>
  <si>
    <t>01434</t>
  </si>
  <si>
    <t>秩父別町</t>
  </si>
  <si>
    <t>01436</t>
  </si>
  <si>
    <t>雨竜町</t>
  </si>
  <si>
    <t>01437</t>
  </si>
  <si>
    <t>北竜町</t>
  </si>
  <si>
    <t>01438</t>
  </si>
  <si>
    <t>沼田町</t>
  </si>
  <si>
    <t>01452</t>
  </si>
  <si>
    <t>鷹栖町</t>
  </si>
  <si>
    <t>01453</t>
  </si>
  <si>
    <t>東神楽町</t>
  </si>
  <si>
    <t>01454</t>
  </si>
  <si>
    <t>当麻町</t>
  </si>
  <si>
    <t>01455</t>
  </si>
  <si>
    <t>比布町</t>
  </si>
  <si>
    <t>01456</t>
  </si>
  <si>
    <t>愛別町</t>
  </si>
  <si>
    <t>01457</t>
  </si>
  <si>
    <t>上川町</t>
  </si>
  <si>
    <t>01458</t>
  </si>
  <si>
    <t>東川町</t>
  </si>
  <si>
    <t>01459</t>
  </si>
  <si>
    <t>美瑛町</t>
  </si>
  <si>
    <t>01460</t>
  </si>
  <si>
    <t>上富良野町</t>
  </si>
  <si>
    <t>01461</t>
  </si>
  <si>
    <t>中富良野町</t>
  </si>
  <si>
    <t>01462</t>
  </si>
  <si>
    <t>南富良野町</t>
  </si>
  <si>
    <t>01463</t>
  </si>
  <si>
    <t>占冠村</t>
  </si>
  <si>
    <t>01464</t>
  </si>
  <si>
    <t>和寒町</t>
  </si>
  <si>
    <t>01465</t>
  </si>
  <si>
    <t>剣淵町</t>
  </si>
  <si>
    <t>01468</t>
  </si>
  <si>
    <t>下川町</t>
  </si>
  <si>
    <t>01469</t>
  </si>
  <si>
    <t>美深町</t>
  </si>
  <si>
    <t>01470</t>
  </si>
  <si>
    <t>音威子府村</t>
  </si>
  <si>
    <t>01471</t>
  </si>
  <si>
    <t>中川町</t>
  </si>
  <si>
    <t>01472</t>
  </si>
  <si>
    <t>幌加内町</t>
  </si>
  <si>
    <t>01481</t>
  </si>
  <si>
    <t>増毛町</t>
  </si>
  <si>
    <t>01482</t>
  </si>
  <si>
    <t>小平町</t>
  </si>
  <si>
    <t>01483</t>
  </si>
  <si>
    <t>苫前町</t>
  </si>
  <si>
    <t>01484</t>
  </si>
  <si>
    <t>羽幌町</t>
  </si>
  <si>
    <t>01485</t>
  </si>
  <si>
    <t>初山別村</t>
  </si>
  <si>
    <t>01486</t>
  </si>
  <si>
    <t>遠別町</t>
  </si>
  <si>
    <t>01487</t>
  </si>
  <si>
    <t>天塩町</t>
  </si>
  <si>
    <t>01511</t>
  </si>
  <si>
    <t>猿払村</t>
  </si>
  <si>
    <t>01512</t>
  </si>
  <si>
    <t>浜頓別町</t>
  </si>
  <si>
    <t>01513</t>
  </si>
  <si>
    <t>中頓別町</t>
  </si>
  <si>
    <t>01514</t>
  </si>
  <si>
    <t>枝幸町</t>
  </si>
  <si>
    <t>01516</t>
  </si>
  <si>
    <t>豊富町</t>
  </si>
  <si>
    <t>01517</t>
  </si>
  <si>
    <t>礼文町</t>
  </si>
  <si>
    <t>01518</t>
  </si>
  <si>
    <t>利尻町</t>
  </si>
  <si>
    <t>01519</t>
  </si>
  <si>
    <t>利尻富士町</t>
  </si>
  <si>
    <t>01520</t>
  </si>
  <si>
    <t>幌延町</t>
  </si>
  <si>
    <t>01543</t>
  </si>
  <si>
    <t>美幌町</t>
  </si>
  <si>
    <t>01544</t>
  </si>
  <si>
    <t>津別町</t>
  </si>
  <si>
    <t>01545</t>
  </si>
  <si>
    <t>斜里町</t>
  </si>
  <si>
    <t>01546</t>
  </si>
  <si>
    <t>清里町</t>
  </si>
  <si>
    <t>01547</t>
  </si>
  <si>
    <t>小清水町</t>
  </si>
  <si>
    <t>01549</t>
  </si>
  <si>
    <t>訓子府町</t>
  </si>
  <si>
    <t>01550</t>
  </si>
  <si>
    <t>置戸町</t>
  </si>
  <si>
    <t>01552</t>
  </si>
  <si>
    <t>佐呂間町</t>
  </si>
  <si>
    <t>01555</t>
  </si>
  <si>
    <t>遠軽町</t>
  </si>
  <si>
    <t>01559</t>
  </si>
  <si>
    <t>湧別町</t>
  </si>
  <si>
    <t>01560</t>
  </si>
  <si>
    <t>滝上町</t>
  </si>
  <si>
    <t>01561</t>
  </si>
  <si>
    <t>興部町</t>
  </si>
  <si>
    <t>01562</t>
  </si>
  <si>
    <t>西興部村</t>
  </si>
  <si>
    <t>01563</t>
  </si>
  <si>
    <t>雄武町</t>
  </si>
  <si>
    <t>01564</t>
  </si>
  <si>
    <t>大空町</t>
  </si>
  <si>
    <t>01571</t>
  </si>
  <si>
    <t>豊浦町</t>
  </si>
  <si>
    <t>01575</t>
  </si>
  <si>
    <t>壮瞥町</t>
  </si>
  <si>
    <t>01578</t>
  </si>
  <si>
    <t>白老町</t>
  </si>
  <si>
    <t>01581</t>
  </si>
  <si>
    <t>厚真町</t>
  </si>
  <si>
    <t>01584</t>
  </si>
  <si>
    <t>洞爺湖町</t>
  </si>
  <si>
    <t>01585</t>
  </si>
  <si>
    <t>安平町</t>
  </si>
  <si>
    <t>01586</t>
  </si>
  <si>
    <t>むかわ町</t>
  </si>
  <si>
    <t>01601</t>
  </si>
  <si>
    <t>日高町</t>
  </si>
  <si>
    <t>01602</t>
  </si>
  <si>
    <t>平取町</t>
  </si>
  <si>
    <t>01604</t>
  </si>
  <si>
    <t>新冠町</t>
  </si>
  <si>
    <t>01607</t>
  </si>
  <si>
    <t>浦河町</t>
  </si>
  <si>
    <t>01608</t>
  </si>
  <si>
    <t>様似町</t>
  </si>
  <si>
    <t>01609</t>
  </si>
  <si>
    <t>えりも町</t>
  </si>
  <si>
    <t>01610</t>
  </si>
  <si>
    <t>新ひだか町</t>
  </si>
  <si>
    <t>01631</t>
  </si>
  <si>
    <t>音更町</t>
  </si>
  <si>
    <t>01632</t>
  </si>
  <si>
    <t>士幌町</t>
  </si>
  <si>
    <t>01633</t>
  </si>
  <si>
    <t>上士幌町</t>
  </si>
  <si>
    <t>01634</t>
  </si>
  <si>
    <t>鹿追町</t>
  </si>
  <si>
    <t>01635</t>
  </si>
  <si>
    <t>新得町</t>
  </si>
  <si>
    <t>01636</t>
  </si>
  <si>
    <t>清水町</t>
  </si>
  <si>
    <t>01637</t>
  </si>
  <si>
    <t>芽室町</t>
  </si>
  <si>
    <t>01638</t>
  </si>
  <si>
    <t>中札内村</t>
  </si>
  <si>
    <t>01639</t>
  </si>
  <si>
    <t>更別村</t>
  </si>
  <si>
    <t>01641</t>
  </si>
  <si>
    <t>大樹町</t>
  </si>
  <si>
    <t>01642</t>
  </si>
  <si>
    <t>広尾町</t>
  </si>
  <si>
    <t>01643</t>
  </si>
  <si>
    <t>幕別町</t>
  </si>
  <si>
    <t>01644</t>
  </si>
  <si>
    <t>池田町</t>
  </si>
  <si>
    <t>01645</t>
  </si>
  <si>
    <t>豊頃町</t>
  </si>
  <si>
    <t>01646</t>
  </si>
  <si>
    <t>本別町</t>
  </si>
  <si>
    <t>01647</t>
  </si>
  <si>
    <t>足寄町</t>
  </si>
  <si>
    <t>01648</t>
  </si>
  <si>
    <t>陸別町</t>
  </si>
  <si>
    <t>01649</t>
  </si>
  <si>
    <t>浦幌町</t>
  </si>
  <si>
    <t>01661</t>
  </si>
  <si>
    <t>釧路町</t>
  </si>
  <si>
    <t>01662</t>
  </si>
  <si>
    <t>厚岸町</t>
  </si>
  <si>
    <t>01663</t>
  </si>
  <si>
    <t>浜中町</t>
  </si>
  <si>
    <t>01664</t>
  </si>
  <si>
    <t>標茶町</t>
  </si>
  <si>
    <t>01665</t>
  </si>
  <si>
    <t>弟子屈町</t>
  </si>
  <si>
    <t>01667</t>
  </si>
  <si>
    <t>鶴居村</t>
  </si>
  <si>
    <t>01668</t>
  </si>
  <si>
    <t>白糠町</t>
  </si>
  <si>
    <t>01691</t>
  </si>
  <si>
    <t>別海町</t>
  </si>
  <si>
    <t>01692</t>
  </si>
  <si>
    <t>中標津町</t>
  </si>
  <si>
    <t>01693</t>
  </si>
  <si>
    <t>標津町</t>
  </si>
  <si>
    <t>01694</t>
  </si>
  <si>
    <t>羅臼町</t>
  </si>
  <si>
    <t>02000</t>
  </si>
  <si>
    <t>青森県</t>
  </si>
  <si>
    <t>02201</t>
  </si>
  <si>
    <t>青森市</t>
  </si>
  <si>
    <t>02202</t>
  </si>
  <si>
    <t>弘前市</t>
  </si>
  <si>
    <t>02203</t>
  </si>
  <si>
    <t>八戸市</t>
  </si>
  <si>
    <t>02204</t>
  </si>
  <si>
    <t>黒石市</t>
  </si>
  <si>
    <t>02205</t>
  </si>
  <si>
    <t>五所川原市</t>
  </si>
  <si>
    <t>02206</t>
  </si>
  <si>
    <t>十和田市</t>
  </si>
  <si>
    <t>02207</t>
  </si>
  <si>
    <t>三沢市</t>
  </si>
  <si>
    <t>02208</t>
  </si>
  <si>
    <t>むつ市</t>
  </si>
  <si>
    <t>02209</t>
  </si>
  <si>
    <t>つがる市</t>
  </si>
  <si>
    <t>02210</t>
  </si>
  <si>
    <t>平川市</t>
  </si>
  <si>
    <t>02301</t>
  </si>
  <si>
    <t>平内町</t>
  </si>
  <si>
    <t>02303</t>
  </si>
  <si>
    <t>今別町</t>
  </si>
  <si>
    <t>02304</t>
  </si>
  <si>
    <t>蓬田村</t>
  </si>
  <si>
    <t>02307</t>
  </si>
  <si>
    <t>外ヶ浜町</t>
  </si>
  <si>
    <t>02321</t>
  </si>
  <si>
    <t>鰺ヶ沢町</t>
  </si>
  <si>
    <t>02323</t>
  </si>
  <si>
    <t>深浦町</t>
  </si>
  <si>
    <t>02343</t>
  </si>
  <si>
    <t>西目屋村</t>
  </si>
  <si>
    <t>02361</t>
  </si>
  <si>
    <t>藤崎町</t>
  </si>
  <si>
    <t>02362</t>
  </si>
  <si>
    <t>大鰐町</t>
  </si>
  <si>
    <t>02367</t>
  </si>
  <si>
    <t>田舎館村</t>
  </si>
  <si>
    <t>02381</t>
  </si>
  <si>
    <t>板柳町</t>
  </si>
  <si>
    <t>02384</t>
  </si>
  <si>
    <t>鶴田町</t>
  </si>
  <si>
    <t>02387</t>
  </si>
  <si>
    <t>中泊町</t>
  </si>
  <si>
    <t>02401</t>
  </si>
  <si>
    <t>野辺地町</t>
  </si>
  <si>
    <t>02402</t>
  </si>
  <si>
    <t>七戸町</t>
  </si>
  <si>
    <t>02405</t>
  </si>
  <si>
    <t>六戸町</t>
  </si>
  <si>
    <t>02406</t>
  </si>
  <si>
    <t>横浜町</t>
  </si>
  <si>
    <t>02408</t>
  </si>
  <si>
    <t>東北町</t>
  </si>
  <si>
    <t>02411</t>
  </si>
  <si>
    <t>六ヶ所村</t>
  </si>
  <si>
    <t>02412</t>
  </si>
  <si>
    <t>おいらせ町</t>
  </si>
  <si>
    <t>02423</t>
  </si>
  <si>
    <t>大間町</t>
  </si>
  <si>
    <t>02424</t>
  </si>
  <si>
    <t>東通村</t>
  </si>
  <si>
    <t>02425</t>
  </si>
  <si>
    <t>風間浦村</t>
  </si>
  <si>
    <t>02426</t>
  </si>
  <si>
    <t>佐井村</t>
  </si>
  <si>
    <t>02441</t>
  </si>
  <si>
    <t>三戸町</t>
  </si>
  <si>
    <t>02442</t>
  </si>
  <si>
    <t>五戸町</t>
  </si>
  <si>
    <t>02443</t>
  </si>
  <si>
    <t>田子町</t>
  </si>
  <si>
    <t>02445</t>
  </si>
  <si>
    <t>南部町</t>
  </si>
  <si>
    <t>02446</t>
  </si>
  <si>
    <t>階上町</t>
  </si>
  <si>
    <t>02450</t>
  </si>
  <si>
    <t>新郷村</t>
  </si>
  <si>
    <t>03000</t>
  </si>
  <si>
    <t>岩手県</t>
  </si>
  <si>
    <t>03201</t>
  </si>
  <si>
    <t>盛岡市</t>
  </si>
  <si>
    <t>03202</t>
  </si>
  <si>
    <t>宮古市</t>
  </si>
  <si>
    <t>03203</t>
  </si>
  <si>
    <t>大船渡市</t>
  </si>
  <si>
    <t>03205</t>
  </si>
  <si>
    <t>花巻市</t>
  </si>
  <si>
    <t>03206</t>
  </si>
  <si>
    <t>北上市</t>
  </si>
  <si>
    <t>03207</t>
  </si>
  <si>
    <t>久慈市</t>
  </si>
  <si>
    <t>03208</t>
  </si>
  <si>
    <t>遠野市</t>
  </si>
  <si>
    <t>03209</t>
  </si>
  <si>
    <t>一関市</t>
  </si>
  <si>
    <t>03210</t>
  </si>
  <si>
    <t>陸前高田市</t>
  </si>
  <si>
    <t>03211</t>
  </si>
  <si>
    <t>釜石市</t>
  </si>
  <si>
    <t>03213</t>
  </si>
  <si>
    <t>二戸市</t>
  </si>
  <si>
    <t>03214</t>
  </si>
  <si>
    <t>八幡平市</t>
  </si>
  <si>
    <t>03215</t>
  </si>
  <si>
    <t>奥州市</t>
  </si>
  <si>
    <t>03216</t>
  </si>
  <si>
    <t>滝沢市</t>
  </si>
  <si>
    <t>03301</t>
  </si>
  <si>
    <t>雫石町</t>
  </si>
  <si>
    <t>03302</t>
  </si>
  <si>
    <t>葛巻町</t>
  </si>
  <si>
    <t>03303</t>
  </si>
  <si>
    <t>岩手町</t>
  </si>
  <si>
    <t>03321</t>
  </si>
  <si>
    <t>紫波町</t>
  </si>
  <si>
    <t>03322</t>
  </si>
  <si>
    <t>矢巾町</t>
  </si>
  <si>
    <t>03366</t>
  </si>
  <si>
    <t>西和賀町</t>
  </si>
  <si>
    <t>03381</t>
  </si>
  <si>
    <t>金ケ崎町</t>
  </si>
  <si>
    <t>03402</t>
  </si>
  <si>
    <t>平泉町</t>
  </si>
  <si>
    <t>03441</t>
  </si>
  <si>
    <t>住田町</t>
  </si>
  <si>
    <t>03461</t>
  </si>
  <si>
    <t>大槌町</t>
  </si>
  <si>
    <t>03482</t>
  </si>
  <si>
    <t>山田町</t>
  </si>
  <si>
    <t>03483</t>
  </si>
  <si>
    <t>岩泉町</t>
  </si>
  <si>
    <t>03484</t>
  </si>
  <si>
    <t>田野畑村</t>
  </si>
  <si>
    <t>03485</t>
  </si>
  <si>
    <t>普代村</t>
  </si>
  <si>
    <t>03501</t>
  </si>
  <si>
    <t>軽米町</t>
  </si>
  <si>
    <t>03503</t>
  </si>
  <si>
    <t>野田村</t>
  </si>
  <si>
    <t>03506</t>
  </si>
  <si>
    <t>九戸村</t>
  </si>
  <si>
    <t>03507</t>
  </si>
  <si>
    <t>洋野町</t>
  </si>
  <si>
    <t>03524</t>
  </si>
  <si>
    <t>一戸町</t>
  </si>
  <si>
    <t>04000</t>
  </si>
  <si>
    <t>宮城県</t>
  </si>
  <si>
    <t>04100</t>
  </si>
  <si>
    <t>仙台市</t>
  </si>
  <si>
    <t>04202</t>
  </si>
  <si>
    <t>石巻市</t>
  </si>
  <si>
    <t>04203</t>
  </si>
  <si>
    <t>塩竈市</t>
  </si>
  <si>
    <t>04205</t>
  </si>
  <si>
    <t>気仙沼市</t>
  </si>
  <si>
    <t>04206</t>
  </si>
  <si>
    <t>白石市</t>
  </si>
  <si>
    <t>04207</t>
  </si>
  <si>
    <t>名取市</t>
  </si>
  <si>
    <t>04208</t>
  </si>
  <si>
    <t>角田市</t>
  </si>
  <si>
    <t>04209</t>
  </si>
  <si>
    <t>多賀城市</t>
  </si>
  <si>
    <t>04211</t>
  </si>
  <si>
    <t>岩沼市</t>
  </si>
  <si>
    <t>04212</t>
  </si>
  <si>
    <t>登米市</t>
  </si>
  <si>
    <t>04213</t>
  </si>
  <si>
    <t>栗原市</t>
  </si>
  <si>
    <t>04214</t>
  </si>
  <si>
    <t>東松島市</t>
  </si>
  <si>
    <t>04215</t>
  </si>
  <si>
    <t>大崎市</t>
  </si>
  <si>
    <t>04216</t>
  </si>
  <si>
    <t>富谷市</t>
  </si>
  <si>
    <t>04301</t>
  </si>
  <si>
    <t>蔵王町</t>
  </si>
  <si>
    <t>04302</t>
  </si>
  <si>
    <t>七ヶ宿町</t>
  </si>
  <si>
    <t>04321</t>
  </si>
  <si>
    <t>大河原町</t>
  </si>
  <si>
    <t>04322</t>
  </si>
  <si>
    <t>村田町</t>
  </si>
  <si>
    <t>04323</t>
  </si>
  <si>
    <t>柴田町</t>
  </si>
  <si>
    <t>04324</t>
  </si>
  <si>
    <t>川崎町</t>
  </si>
  <si>
    <t>04341</t>
  </si>
  <si>
    <t>丸森町</t>
  </si>
  <si>
    <t>04361</t>
  </si>
  <si>
    <t>亘理町</t>
  </si>
  <si>
    <t>04362</t>
  </si>
  <si>
    <t>山元町</t>
  </si>
  <si>
    <t>04401</t>
  </si>
  <si>
    <t>松島町</t>
  </si>
  <si>
    <t>04404</t>
  </si>
  <si>
    <t>七ヶ浜町</t>
  </si>
  <si>
    <t>04406</t>
  </si>
  <si>
    <t>利府町</t>
  </si>
  <si>
    <t>04421</t>
  </si>
  <si>
    <t>大和町</t>
  </si>
  <si>
    <t>04422</t>
  </si>
  <si>
    <t>大郷町</t>
  </si>
  <si>
    <t>04424</t>
  </si>
  <si>
    <t>大衡村</t>
  </si>
  <si>
    <t>04444</t>
  </si>
  <si>
    <t>色麻町</t>
  </si>
  <si>
    <t>04445</t>
  </si>
  <si>
    <t>加美町</t>
  </si>
  <si>
    <t>04501</t>
  </si>
  <si>
    <t>涌谷町</t>
  </si>
  <si>
    <t>04505</t>
  </si>
  <si>
    <t>美里町</t>
  </si>
  <si>
    <t>04581</t>
  </si>
  <si>
    <t>女川町</t>
  </si>
  <si>
    <t>04606</t>
  </si>
  <si>
    <t>南三陸町</t>
  </si>
  <si>
    <t>05000</t>
  </si>
  <si>
    <t>秋田県</t>
  </si>
  <si>
    <t>05201</t>
  </si>
  <si>
    <t>秋田市</t>
  </si>
  <si>
    <t>05202</t>
  </si>
  <si>
    <t>能代市</t>
  </si>
  <si>
    <t>05203</t>
  </si>
  <si>
    <t>横手市</t>
  </si>
  <si>
    <t>05204</t>
  </si>
  <si>
    <t>大館市</t>
  </si>
  <si>
    <t>05206</t>
  </si>
  <si>
    <t>男鹿市</t>
  </si>
  <si>
    <t>05207</t>
  </si>
  <si>
    <t>湯沢市</t>
  </si>
  <si>
    <t>05209</t>
  </si>
  <si>
    <t>鹿角市</t>
  </si>
  <si>
    <t>05210</t>
  </si>
  <si>
    <t>由利本荘市</t>
  </si>
  <si>
    <t>05211</t>
  </si>
  <si>
    <t>潟上市</t>
  </si>
  <si>
    <t>05212</t>
  </si>
  <si>
    <t>大仙市</t>
  </si>
  <si>
    <t>05213</t>
  </si>
  <si>
    <t>北秋田市</t>
  </si>
  <si>
    <t>05214</t>
  </si>
  <si>
    <t>にかほ市</t>
  </si>
  <si>
    <t>05215</t>
  </si>
  <si>
    <t>仙北市</t>
  </si>
  <si>
    <t>05303</t>
  </si>
  <si>
    <t>小坂町</t>
  </si>
  <si>
    <t>05327</t>
  </si>
  <si>
    <t>上小阿仁村</t>
  </si>
  <si>
    <t>05346</t>
  </si>
  <si>
    <t>藤里町</t>
  </si>
  <si>
    <t>05348</t>
  </si>
  <si>
    <t>三種町</t>
  </si>
  <si>
    <t>05349</t>
  </si>
  <si>
    <t>八峰町</t>
  </si>
  <si>
    <t>05361</t>
  </si>
  <si>
    <t>五城目町</t>
  </si>
  <si>
    <t>05363</t>
  </si>
  <si>
    <t>八郎潟町</t>
  </si>
  <si>
    <t>05366</t>
  </si>
  <si>
    <t>井川町</t>
  </si>
  <si>
    <t>05368</t>
  </si>
  <si>
    <t>大潟村</t>
  </si>
  <si>
    <t>05434</t>
  </si>
  <si>
    <t>美郷町</t>
  </si>
  <si>
    <t>05463</t>
  </si>
  <si>
    <t>羽後町</t>
  </si>
  <si>
    <t>05464</t>
  </si>
  <si>
    <t>東成瀬村</t>
  </si>
  <si>
    <t>06000</t>
  </si>
  <si>
    <t>山形県</t>
  </si>
  <si>
    <t>06201</t>
  </si>
  <si>
    <t>山形市</t>
  </si>
  <si>
    <t>06202</t>
  </si>
  <si>
    <t>米沢市</t>
  </si>
  <si>
    <t>06203</t>
  </si>
  <si>
    <t>鶴岡市</t>
  </si>
  <si>
    <t>06204</t>
  </si>
  <si>
    <t>酒田市</t>
  </si>
  <si>
    <t>06205</t>
  </si>
  <si>
    <t>新庄市</t>
  </si>
  <si>
    <t>06206</t>
  </si>
  <si>
    <t>寒河江市</t>
  </si>
  <si>
    <t>06207</t>
  </si>
  <si>
    <t>上山市</t>
  </si>
  <si>
    <t>06208</t>
  </si>
  <si>
    <t>村山市</t>
  </si>
  <si>
    <t>06209</t>
  </si>
  <si>
    <t>長井市</t>
  </si>
  <si>
    <t>06210</t>
  </si>
  <si>
    <t>天童市</t>
  </si>
  <si>
    <t>06211</t>
  </si>
  <si>
    <t>東根市</t>
  </si>
  <si>
    <t>06212</t>
  </si>
  <si>
    <t>尾花沢市</t>
  </si>
  <si>
    <t>06213</t>
  </si>
  <si>
    <t>南陽市</t>
  </si>
  <si>
    <t>06301</t>
  </si>
  <si>
    <t>山辺町</t>
  </si>
  <si>
    <t>06302</t>
  </si>
  <si>
    <t>中山町</t>
  </si>
  <si>
    <t>06321</t>
  </si>
  <si>
    <t>河北町</t>
  </si>
  <si>
    <t>06322</t>
  </si>
  <si>
    <t>西川町</t>
  </si>
  <si>
    <t>06323</t>
  </si>
  <si>
    <t>朝日町</t>
  </si>
  <si>
    <t>06324</t>
  </si>
  <si>
    <t>大江町</t>
  </si>
  <si>
    <t>06341</t>
  </si>
  <si>
    <t>大石田町</t>
  </si>
  <si>
    <t>06361</t>
  </si>
  <si>
    <t>金山町</t>
  </si>
  <si>
    <t>06362</t>
  </si>
  <si>
    <t>最上町</t>
  </si>
  <si>
    <t>06363</t>
  </si>
  <si>
    <t>舟形町</t>
  </si>
  <si>
    <t>06364</t>
  </si>
  <si>
    <t>真室川町</t>
  </si>
  <si>
    <t>06365</t>
  </si>
  <si>
    <t>大蔵村</t>
  </si>
  <si>
    <t>06366</t>
  </si>
  <si>
    <t>鮭川村</t>
  </si>
  <si>
    <t>06367</t>
  </si>
  <si>
    <t>戸沢村</t>
  </si>
  <si>
    <t>06381</t>
  </si>
  <si>
    <t>高畠町</t>
  </si>
  <si>
    <t>06382</t>
  </si>
  <si>
    <t>川西町</t>
  </si>
  <si>
    <t>06401</t>
  </si>
  <si>
    <t>小国町</t>
  </si>
  <si>
    <t>06402</t>
  </si>
  <si>
    <t>白鷹町</t>
  </si>
  <si>
    <t>06403</t>
  </si>
  <si>
    <t>飯豊町</t>
  </si>
  <si>
    <t>06426</t>
  </si>
  <si>
    <t>三川町</t>
  </si>
  <si>
    <t>06428</t>
  </si>
  <si>
    <t>庄内町</t>
  </si>
  <si>
    <t>06461</t>
  </si>
  <si>
    <t>遊佐町</t>
  </si>
  <si>
    <t>07000</t>
  </si>
  <si>
    <t>福島県</t>
  </si>
  <si>
    <t>07201</t>
  </si>
  <si>
    <t>福島市</t>
  </si>
  <si>
    <t>07202</t>
  </si>
  <si>
    <t>会津若松市</t>
  </si>
  <si>
    <t>07203</t>
  </si>
  <si>
    <t>郡山市</t>
  </si>
  <si>
    <t>07204</t>
  </si>
  <si>
    <t>いわき市</t>
  </si>
  <si>
    <t>07205</t>
  </si>
  <si>
    <t>白河市</t>
  </si>
  <si>
    <t>07207</t>
  </si>
  <si>
    <t>須賀川市</t>
  </si>
  <si>
    <t>07208</t>
  </si>
  <si>
    <t>喜多方市</t>
  </si>
  <si>
    <t>07209</t>
  </si>
  <si>
    <t>相馬市</t>
  </si>
  <si>
    <t>07210</t>
  </si>
  <si>
    <t>二本松市</t>
  </si>
  <si>
    <t>07211</t>
  </si>
  <si>
    <t>田村市</t>
  </si>
  <si>
    <t>07212</t>
  </si>
  <si>
    <t>南相馬市</t>
  </si>
  <si>
    <t>07213</t>
  </si>
  <si>
    <t>07214</t>
  </si>
  <si>
    <t>本宮市</t>
  </si>
  <si>
    <t>07301</t>
  </si>
  <si>
    <t>桑折町</t>
  </si>
  <si>
    <t>07303</t>
  </si>
  <si>
    <t>国見町</t>
  </si>
  <si>
    <t>07308</t>
  </si>
  <si>
    <t>川俣町</t>
  </si>
  <si>
    <t>07322</t>
  </si>
  <si>
    <t>大玉村</t>
  </si>
  <si>
    <t>07342</t>
  </si>
  <si>
    <t>鏡石町</t>
  </si>
  <si>
    <t>07344</t>
  </si>
  <si>
    <t>天栄村</t>
  </si>
  <si>
    <t>07362</t>
  </si>
  <si>
    <t>下郷町</t>
  </si>
  <si>
    <t>07364</t>
  </si>
  <si>
    <t>檜枝岐村</t>
  </si>
  <si>
    <t>07367</t>
  </si>
  <si>
    <t>只見町</t>
  </si>
  <si>
    <t>07368</t>
  </si>
  <si>
    <t>南会津町</t>
  </si>
  <si>
    <t>07402</t>
  </si>
  <si>
    <t>北塩原村</t>
  </si>
  <si>
    <t>07405</t>
  </si>
  <si>
    <t>西会津町</t>
  </si>
  <si>
    <t>07407</t>
  </si>
  <si>
    <t>磐梯町</t>
  </si>
  <si>
    <t>07408</t>
  </si>
  <si>
    <t>猪苗代町</t>
  </si>
  <si>
    <t>07421</t>
  </si>
  <si>
    <t>会津坂下町</t>
  </si>
  <si>
    <t>07422</t>
  </si>
  <si>
    <t>湯川村</t>
  </si>
  <si>
    <t>07423</t>
  </si>
  <si>
    <t>柳津町</t>
  </si>
  <si>
    <t>07444</t>
  </si>
  <si>
    <t>三島町</t>
  </si>
  <si>
    <t>07445</t>
  </si>
  <si>
    <t>07446</t>
  </si>
  <si>
    <t>昭和村</t>
  </si>
  <si>
    <t>07447</t>
  </si>
  <si>
    <t>会津美里町</t>
  </si>
  <si>
    <t>07461</t>
  </si>
  <si>
    <t>西郷村</t>
  </si>
  <si>
    <t>07464</t>
  </si>
  <si>
    <t>泉崎村</t>
  </si>
  <si>
    <t>07465</t>
  </si>
  <si>
    <t>中島村</t>
  </si>
  <si>
    <t>07466</t>
  </si>
  <si>
    <t>矢吹町</t>
  </si>
  <si>
    <t>07481</t>
  </si>
  <si>
    <t>棚倉町</t>
  </si>
  <si>
    <t>07482</t>
  </si>
  <si>
    <t>矢祭町</t>
  </si>
  <si>
    <t>07483</t>
  </si>
  <si>
    <t>塙町</t>
  </si>
  <si>
    <t>07484</t>
  </si>
  <si>
    <t>鮫川村</t>
  </si>
  <si>
    <t>07501</t>
  </si>
  <si>
    <t>石川町</t>
  </si>
  <si>
    <t>07502</t>
  </si>
  <si>
    <t>玉川村</t>
  </si>
  <si>
    <t>07503</t>
  </si>
  <si>
    <t>平田村</t>
  </si>
  <si>
    <t>07504</t>
  </si>
  <si>
    <t>浅川町</t>
  </si>
  <si>
    <t>07505</t>
  </si>
  <si>
    <t>古殿町</t>
  </si>
  <si>
    <t>07521</t>
  </si>
  <si>
    <t>三春町</t>
  </si>
  <si>
    <t>07522</t>
  </si>
  <si>
    <t>小野町</t>
  </si>
  <si>
    <t>07541</t>
  </si>
  <si>
    <t>広野町</t>
  </si>
  <si>
    <t>07542</t>
  </si>
  <si>
    <t>楢葉町</t>
  </si>
  <si>
    <t>07543</t>
  </si>
  <si>
    <t>富岡町</t>
  </si>
  <si>
    <t>07544</t>
  </si>
  <si>
    <t>川内村</t>
  </si>
  <si>
    <t>07545</t>
  </si>
  <si>
    <t>大熊町</t>
  </si>
  <si>
    <t>07546</t>
  </si>
  <si>
    <t>双葉町</t>
  </si>
  <si>
    <t>07547</t>
  </si>
  <si>
    <t>浪江町</t>
  </si>
  <si>
    <t>07548</t>
  </si>
  <si>
    <t>葛尾村</t>
  </si>
  <si>
    <t>07561</t>
  </si>
  <si>
    <t>新地町</t>
  </si>
  <si>
    <t>07564</t>
  </si>
  <si>
    <t>飯舘村</t>
  </si>
  <si>
    <t>08000</t>
  </si>
  <si>
    <t>茨城県</t>
  </si>
  <si>
    <t>08201</t>
  </si>
  <si>
    <t>水戸市</t>
  </si>
  <si>
    <t>08202</t>
  </si>
  <si>
    <t>日立市</t>
  </si>
  <si>
    <t>08203</t>
  </si>
  <si>
    <t>土浦市</t>
  </si>
  <si>
    <t>08204</t>
  </si>
  <si>
    <t>古河市</t>
  </si>
  <si>
    <t>08205</t>
  </si>
  <si>
    <t>石岡市</t>
  </si>
  <si>
    <t>08207</t>
  </si>
  <si>
    <t>結城市</t>
  </si>
  <si>
    <t>08208</t>
  </si>
  <si>
    <t>龍ケ崎市</t>
  </si>
  <si>
    <t>08210</t>
  </si>
  <si>
    <t>下妻市</t>
  </si>
  <si>
    <t>08211</t>
  </si>
  <si>
    <t>常総市</t>
  </si>
  <si>
    <t>08212</t>
  </si>
  <si>
    <t>常陸太田市</t>
  </si>
  <si>
    <t>08214</t>
  </si>
  <si>
    <t>高萩市</t>
  </si>
  <si>
    <t>08215</t>
  </si>
  <si>
    <t>北茨城市</t>
  </si>
  <si>
    <t>08216</t>
  </si>
  <si>
    <t>笠間市</t>
  </si>
  <si>
    <t>08217</t>
  </si>
  <si>
    <t>取手市</t>
  </si>
  <si>
    <t>08219</t>
  </si>
  <si>
    <t>牛久市</t>
  </si>
  <si>
    <t>08220</t>
  </si>
  <si>
    <t>つくば市</t>
  </si>
  <si>
    <t>08221</t>
  </si>
  <si>
    <t>ひたちなか市</t>
  </si>
  <si>
    <t>08222</t>
  </si>
  <si>
    <t>鹿嶋市</t>
  </si>
  <si>
    <t>08223</t>
  </si>
  <si>
    <t>潮来市</t>
  </si>
  <si>
    <t>08224</t>
  </si>
  <si>
    <t>守谷市</t>
  </si>
  <si>
    <t>08225</t>
  </si>
  <si>
    <t>常陸大宮市</t>
  </si>
  <si>
    <t>08226</t>
  </si>
  <si>
    <t>那珂市</t>
  </si>
  <si>
    <t>08227</t>
  </si>
  <si>
    <t>筑西市</t>
  </si>
  <si>
    <t>08228</t>
  </si>
  <si>
    <t>坂東市</t>
  </si>
  <si>
    <t>08229</t>
  </si>
  <si>
    <t>稲敷市</t>
  </si>
  <si>
    <t>08230</t>
  </si>
  <si>
    <t>かすみがうら市</t>
  </si>
  <si>
    <t>08231</t>
  </si>
  <si>
    <t>桜川市</t>
  </si>
  <si>
    <t>08232</t>
  </si>
  <si>
    <t>神栖市</t>
  </si>
  <si>
    <t>08233</t>
  </si>
  <si>
    <t>行方市</t>
  </si>
  <si>
    <t>08234</t>
  </si>
  <si>
    <t>鉾田市</t>
  </si>
  <si>
    <t>08235</t>
  </si>
  <si>
    <t>つくばみらい市</t>
  </si>
  <si>
    <t>08236</t>
  </si>
  <si>
    <t>小美玉市</t>
  </si>
  <si>
    <t>08302</t>
  </si>
  <si>
    <t>茨城町</t>
  </si>
  <si>
    <t>08309</t>
  </si>
  <si>
    <t>大洗町</t>
  </si>
  <si>
    <t>08310</t>
  </si>
  <si>
    <t>城里町</t>
  </si>
  <si>
    <t>08341</t>
  </si>
  <si>
    <t>東海村</t>
  </si>
  <si>
    <t>08364</t>
  </si>
  <si>
    <t>大子町</t>
  </si>
  <si>
    <t>08442</t>
  </si>
  <si>
    <t>美浦村</t>
  </si>
  <si>
    <t>08443</t>
  </si>
  <si>
    <t>阿見町</t>
  </si>
  <si>
    <t>08447</t>
  </si>
  <si>
    <t>河内町</t>
  </si>
  <si>
    <t>08521</t>
  </si>
  <si>
    <t>八千代町</t>
  </si>
  <si>
    <t>08542</t>
  </si>
  <si>
    <t>五霞町</t>
  </si>
  <si>
    <t>08546</t>
  </si>
  <si>
    <t>境町</t>
  </si>
  <si>
    <t>08564</t>
  </si>
  <si>
    <t>利根町</t>
  </si>
  <si>
    <t>09000</t>
  </si>
  <si>
    <t>栃木県</t>
  </si>
  <si>
    <t>09201</t>
  </si>
  <si>
    <t>宇都宮市</t>
  </si>
  <si>
    <t>09202</t>
  </si>
  <si>
    <t>足利市</t>
  </si>
  <si>
    <t>09203</t>
  </si>
  <si>
    <t>栃木市</t>
  </si>
  <si>
    <t>09204</t>
  </si>
  <si>
    <t>佐野市</t>
  </si>
  <si>
    <t>09205</t>
  </si>
  <si>
    <t>鹿沼市</t>
  </si>
  <si>
    <t>09206</t>
  </si>
  <si>
    <t>日光市</t>
  </si>
  <si>
    <t>09208</t>
  </si>
  <si>
    <t>小山市</t>
  </si>
  <si>
    <t>09209</t>
  </si>
  <si>
    <t>真岡市</t>
  </si>
  <si>
    <t>09210</t>
  </si>
  <si>
    <t>大田原市</t>
  </si>
  <si>
    <t>09211</t>
  </si>
  <si>
    <t>矢板市</t>
  </si>
  <si>
    <t>09213</t>
  </si>
  <si>
    <t>那須塩原市</t>
  </si>
  <si>
    <t>09214</t>
  </si>
  <si>
    <t>さくら市</t>
  </si>
  <si>
    <t>09215</t>
  </si>
  <si>
    <t>那須烏山市</t>
  </si>
  <si>
    <t>09216</t>
  </si>
  <si>
    <t>下野市</t>
  </si>
  <si>
    <t>09301</t>
  </si>
  <si>
    <t>上三川町</t>
  </si>
  <si>
    <t>09342</t>
  </si>
  <si>
    <t>益子町</t>
  </si>
  <si>
    <t>09343</t>
  </si>
  <si>
    <t>茂木町</t>
  </si>
  <si>
    <t>09344</t>
  </si>
  <si>
    <t>市貝町</t>
  </si>
  <si>
    <t>09345</t>
  </si>
  <si>
    <t>芳賀町</t>
  </si>
  <si>
    <t>09361</t>
  </si>
  <si>
    <t>壬生町</t>
  </si>
  <si>
    <t>09364</t>
  </si>
  <si>
    <t>野木町</t>
  </si>
  <si>
    <t>09384</t>
  </si>
  <si>
    <t>塩谷町</t>
  </si>
  <si>
    <t>09386</t>
  </si>
  <si>
    <t>高根沢町</t>
  </si>
  <si>
    <t>09407</t>
  </si>
  <si>
    <t>那須町</t>
  </si>
  <si>
    <t>09411</t>
  </si>
  <si>
    <t>那珂川町</t>
  </si>
  <si>
    <t>10000</t>
  </si>
  <si>
    <t>群馬県</t>
  </si>
  <si>
    <t>10201</t>
  </si>
  <si>
    <t>前橋市</t>
  </si>
  <si>
    <t>10202</t>
  </si>
  <si>
    <t>高崎市</t>
  </si>
  <si>
    <t>10203</t>
  </si>
  <si>
    <t>桐生市</t>
  </si>
  <si>
    <t>10204</t>
  </si>
  <si>
    <t>伊勢崎市</t>
  </si>
  <si>
    <t>10205</t>
  </si>
  <si>
    <t>太田市</t>
  </si>
  <si>
    <t>10206</t>
  </si>
  <si>
    <t>沼田市</t>
  </si>
  <si>
    <t>10207</t>
  </si>
  <si>
    <t>館林市</t>
  </si>
  <si>
    <t>10208</t>
  </si>
  <si>
    <t>渋川市</t>
  </si>
  <si>
    <t>10209</t>
  </si>
  <si>
    <t>藤岡市</t>
  </si>
  <si>
    <t>10210</t>
  </si>
  <si>
    <t>富岡市</t>
  </si>
  <si>
    <t>10211</t>
  </si>
  <si>
    <t>安中市</t>
  </si>
  <si>
    <t>10212</t>
  </si>
  <si>
    <t>みどり市</t>
  </si>
  <si>
    <t>10344</t>
  </si>
  <si>
    <t>榛東村</t>
  </si>
  <si>
    <t>10345</t>
  </si>
  <si>
    <t>吉岡町</t>
  </si>
  <si>
    <t>10366</t>
  </si>
  <si>
    <t>上野村</t>
  </si>
  <si>
    <t>10367</t>
  </si>
  <si>
    <t>神流町</t>
  </si>
  <si>
    <t>10382</t>
  </si>
  <si>
    <t>下仁田町</t>
  </si>
  <si>
    <t>10383</t>
  </si>
  <si>
    <t>南牧村</t>
  </si>
  <si>
    <t>10384</t>
  </si>
  <si>
    <t>甘楽町</t>
  </si>
  <si>
    <t>10421</t>
  </si>
  <si>
    <t>中之条町</t>
  </si>
  <si>
    <t>10424</t>
  </si>
  <si>
    <t>長野原町</t>
  </si>
  <si>
    <t>10425</t>
  </si>
  <si>
    <t>嬬恋村</t>
  </si>
  <si>
    <t>10426</t>
  </si>
  <si>
    <t>草津町</t>
  </si>
  <si>
    <t>10428</t>
  </si>
  <si>
    <t>高山村</t>
  </si>
  <si>
    <t>10429</t>
  </si>
  <si>
    <t>東吾妻町</t>
  </si>
  <si>
    <t>10443</t>
  </si>
  <si>
    <t>片品村</t>
  </si>
  <si>
    <t>10444</t>
  </si>
  <si>
    <t>川場村</t>
  </si>
  <si>
    <t>10448</t>
  </si>
  <si>
    <t>10449</t>
  </si>
  <si>
    <t>みなかみ町</t>
  </si>
  <si>
    <t>10464</t>
  </si>
  <si>
    <t>玉村町</t>
  </si>
  <si>
    <t>10521</t>
  </si>
  <si>
    <t>板倉町</t>
  </si>
  <si>
    <t>10522</t>
  </si>
  <si>
    <t>明和町</t>
  </si>
  <si>
    <t>10523</t>
  </si>
  <si>
    <t>千代田町</t>
  </si>
  <si>
    <t>10524</t>
  </si>
  <si>
    <t>大泉町</t>
  </si>
  <si>
    <t>10525</t>
  </si>
  <si>
    <t>邑楽町</t>
  </si>
  <si>
    <t>11000</t>
  </si>
  <si>
    <t>埼玉県</t>
  </si>
  <si>
    <t>11100</t>
  </si>
  <si>
    <t>さいたま市</t>
  </si>
  <si>
    <t>11201</t>
  </si>
  <si>
    <t>川越市</t>
  </si>
  <si>
    <t>11202</t>
  </si>
  <si>
    <t>熊谷市</t>
  </si>
  <si>
    <t>11203</t>
  </si>
  <si>
    <t>川口市</t>
  </si>
  <si>
    <t>11206</t>
  </si>
  <si>
    <t>行田市</t>
  </si>
  <si>
    <t>11207</t>
  </si>
  <si>
    <t>秩父市</t>
  </si>
  <si>
    <t>11208</t>
  </si>
  <si>
    <t>所沢市</t>
  </si>
  <si>
    <t>11209</t>
  </si>
  <si>
    <t>飯能市</t>
  </si>
  <si>
    <t>11210</t>
  </si>
  <si>
    <t>加須市</t>
  </si>
  <si>
    <t>11211</t>
  </si>
  <si>
    <t>本庄市</t>
  </si>
  <si>
    <t>11212</t>
  </si>
  <si>
    <t>東松山市</t>
  </si>
  <si>
    <t>11214</t>
  </si>
  <si>
    <t>春日部市</t>
  </si>
  <si>
    <t>11215</t>
  </si>
  <si>
    <t>狭山市</t>
  </si>
  <si>
    <t>11216</t>
  </si>
  <si>
    <t>羽生市</t>
  </si>
  <si>
    <t>11217</t>
  </si>
  <si>
    <t>鴻巣市</t>
  </si>
  <si>
    <t>11218</t>
  </si>
  <si>
    <t>深谷市</t>
  </si>
  <si>
    <t>11219</t>
  </si>
  <si>
    <t>上尾市</t>
  </si>
  <si>
    <t>11221</t>
  </si>
  <si>
    <t>草加市</t>
  </si>
  <si>
    <t>11222</t>
  </si>
  <si>
    <t>越谷市</t>
  </si>
  <si>
    <t>11223</t>
  </si>
  <si>
    <t>蕨市</t>
  </si>
  <si>
    <t>11224</t>
  </si>
  <si>
    <t>戸田市</t>
  </si>
  <si>
    <t>11225</t>
  </si>
  <si>
    <t>入間市</t>
  </si>
  <si>
    <t>11227</t>
  </si>
  <si>
    <t>朝霞市</t>
  </si>
  <si>
    <t>11228</t>
  </si>
  <si>
    <t>志木市</t>
  </si>
  <si>
    <t>11229</t>
  </si>
  <si>
    <t>和光市</t>
  </si>
  <si>
    <t>11230</t>
  </si>
  <si>
    <t>新座市</t>
  </si>
  <si>
    <t>11231</t>
  </si>
  <si>
    <t>桶川市</t>
  </si>
  <si>
    <t>11232</t>
  </si>
  <si>
    <t>久喜市</t>
  </si>
  <si>
    <t>11233</t>
  </si>
  <si>
    <t>北本市</t>
  </si>
  <si>
    <t>11234</t>
  </si>
  <si>
    <t>八潮市</t>
  </si>
  <si>
    <t>11235</t>
  </si>
  <si>
    <t>富士見市</t>
  </si>
  <si>
    <t>11237</t>
  </si>
  <si>
    <t>三郷市</t>
  </si>
  <si>
    <t>11238</t>
  </si>
  <si>
    <t>蓮田市</t>
  </si>
  <si>
    <t>11239</t>
  </si>
  <si>
    <t>坂戸市</t>
  </si>
  <si>
    <t>11240</t>
  </si>
  <si>
    <t>幸手市</t>
  </si>
  <si>
    <t>11241</t>
  </si>
  <si>
    <t>鶴ヶ島市</t>
  </si>
  <si>
    <t>11242</t>
  </si>
  <si>
    <t>日高市</t>
  </si>
  <si>
    <t>11243</t>
  </si>
  <si>
    <t>吉川市</t>
  </si>
  <si>
    <t>11245</t>
  </si>
  <si>
    <t>ふじみ野市</t>
  </si>
  <si>
    <t>11246</t>
  </si>
  <si>
    <t>白岡市</t>
  </si>
  <si>
    <t>11301</t>
  </si>
  <si>
    <t>伊奈町</t>
  </si>
  <si>
    <t>11324</t>
  </si>
  <si>
    <t>三芳町</t>
  </si>
  <si>
    <t>11326</t>
  </si>
  <si>
    <t>毛呂山町</t>
  </si>
  <si>
    <t>11327</t>
  </si>
  <si>
    <t>越生町</t>
  </si>
  <si>
    <t>11341</t>
  </si>
  <si>
    <t>滑川町</t>
  </si>
  <si>
    <t>11342</t>
  </si>
  <si>
    <t>嵐山町</t>
  </si>
  <si>
    <t>11343</t>
  </si>
  <si>
    <t>小川町</t>
  </si>
  <si>
    <t>11346</t>
  </si>
  <si>
    <t>川島町</t>
  </si>
  <si>
    <t>11347</t>
  </si>
  <si>
    <t>吉見町</t>
  </si>
  <si>
    <t>11348</t>
  </si>
  <si>
    <t>鳩山町</t>
  </si>
  <si>
    <t>11349</t>
  </si>
  <si>
    <t>ときがわ町</t>
  </si>
  <si>
    <t>11361</t>
  </si>
  <si>
    <t>横瀬町</t>
  </si>
  <si>
    <t>11362</t>
  </si>
  <si>
    <t>皆野町</t>
  </si>
  <si>
    <t>11363</t>
  </si>
  <si>
    <t>長瀞町</t>
  </si>
  <si>
    <t>11365</t>
  </si>
  <si>
    <t>小鹿野町</t>
  </si>
  <si>
    <t>11369</t>
  </si>
  <si>
    <t>東秩父村</t>
  </si>
  <si>
    <t>11381</t>
  </si>
  <si>
    <t>11383</t>
  </si>
  <si>
    <t>神川町</t>
  </si>
  <si>
    <t>11385</t>
  </si>
  <si>
    <t>上里町</t>
  </si>
  <si>
    <t>11408</t>
  </si>
  <si>
    <t>寄居町</t>
  </si>
  <si>
    <t>11442</t>
  </si>
  <si>
    <t>宮代町</t>
  </si>
  <si>
    <t>11464</t>
  </si>
  <si>
    <t>杉戸町</t>
  </si>
  <si>
    <t>11465</t>
  </si>
  <si>
    <t>松伏町</t>
  </si>
  <si>
    <t>12000</t>
  </si>
  <si>
    <t>千葉県</t>
  </si>
  <si>
    <t>12100</t>
  </si>
  <si>
    <t>千葉市</t>
  </si>
  <si>
    <t>12202</t>
  </si>
  <si>
    <t>銚子市</t>
  </si>
  <si>
    <t>12203</t>
  </si>
  <si>
    <t>市川市</t>
  </si>
  <si>
    <t>12204</t>
  </si>
  <si>
    <t>船橋市</t>
  </si>
  <si>
    <t>12205</t>
  </si>
  <si>
    <t>館山市</t>
  </si>
  <si>
    <t>12206</t>
  </si>
  <si>
    <t>木更津市</t>
  </si>
  <si>
    <t>12207</t>
  </si>
  <si>
    <t>松戸市</t>
  </si>
  <si>
    <t>12208</t>
  </si>
  <si>
    <t>野田市</t>
  </si>
  <si>
    <t>12210</t>
  </si>
  <si>
    <t>茂原市</t>
  </si>
  <si>
    <t>12211</t>
  </si>
  <si>
    <t>成田市</t>
  </si>
  <si>
    <t>12212</t>
  </si>
  <si>
    <t>佐倉市</t>
  </si>
  <si>
    <t>12213</t>
  </si>
  <si>
    <t>東金市</t>
  </si>
  <si>
    <t>12215</t>
  </si>
  <si>
    <t>旭市</t>
  </si>
  <si>
    <t>12216</t>
  </si>
  <si>
    <t>習志野市</t>
  </si>
  <si>
    <t>12217</t>
  </si>
  <si>
    <t>柏市</t>
  </si>
  <si>
    <t>12218</t>
  </si>
  <si>
    <t>勝浦市</t>
  </si>
  <si>
    <t>12219</t>
  </si>
  <si>
    <t>市原市</t>
  </si>
  <si>
    <t>12220</t>
  </si>
  <si>
    <t>流山市</t>
  </si>
  <si>
    <t>12221</t>
  </si>
  <si>
    <t>八千代市</t>
  </si>
  <si>
    <t>12222</t>
  </si>
  <si>
    <t>我孫子市</t>
  </si>
  <si>
    <t>12223</t>
  </si>
  <si>
    <t>鴨川市</t>
  </si>
  <si>
    <t>12224</t>
  </si>
  <si>
    <t>鎌ケ谷市</t>
  </si>
  <si>
    <t>12225</t>
  </si>
  <si>
    <t>君津市</t>
  </si>
  <si>
    <t>12226</t>
  </si>
  <si>
    <t>富津市</t>
  </si>
  <si>
    <t>12227</t>
  </si>
  <si>
    <t>浦安市</t>
  </si>
  <si>
    <t>12228</t>
  </si>
  <si>
    <t>四街道市</t>
  </si>
  <si>
    <t>12229</t>
  </si>
  <si>
    <t>袖ケ浦市</t>
  </si>
  <si>
    <t>12230</t>
  </si>
  <si>
    <t>八街市</t>
  </si>
  <si>
    <t>12231</t>
  </si>
  <si>
    <t>印西市</t>
  </si>
  <si>
    <t>12232</t>
  </si>
  <si>
    <t>白井市</t>
  </si>
  <si>
    <t>12233</t>
  </si>
  <si>
    <t>富里市</t>
  </si>
  <si>
    <t>12234</t>
  </si>
  <si>
    <t>南房総市</t>
  </si>
  <si>
    <t>12235</t>
  </si>
  <si>
    <t>匝瑳市</t>
  </si>
  <si>
    <t>12236</t>
  </si>
  <si>
    <t>香取市</t>
  </si>
  <si>
    <t>12237</t>
  </si>
  <si>
    <t>山武市</t>
  </si>
  <si>
    <t>12238</t>
  </si>
  <si>
    <t>いすみ市</t>
  </si>
  <si>
    <t>12239</t>
  </si>
  <si>
    <t>大網白里市</t>
  </si>
  <si>
    <t>12322</t>
  </si>
  <si>
    <t>酒々井町</t>
  </si>
  <si>
    <t>12329</t>
  </si>
  <si>
    <t>栄町</t>
  </si>
  <si>
    <t>12342</t>
  </si>
  <si>
    <t>神崎町</t>
  </si>
  <si>
    <t>12347</t>
  </si>
  <si>
    <t>多古町</t>
  </si>
  <si>
    <t>12349</t>
  </si>
  <si>
    <t>東庄町</t>
  </si>
  <si>
    <t>12403</t>
  </si>
  <si>
    <t>九十九里町</t>
  </si>
  <si>
    <t>12409</t>
  </si>
  <si>
    <t>芝山町</t>
  </si>
  <si>
    <t>12410</t>
  </si>
  <si>
    <t>横芝光町</t>
  </si>
  <si>
    <t>12421</t>
  </si>
  <si>
    <t>一宮町</t>
  </si>
  <si>
    <t>12422</t>
  </si>
  <si>
    <t>睦沢町</t>
  </si>
  <si>
    <t>12423</t>
  </si>
  <si>
    <t>長生村</t>
  </si>
  <si>
    <t>12424</t>
  </si>
  <si>
    <t>白子町</t>
  </si>
  <si>
    <t>12426</t>
  </si>
  <si>
    <t>長柄町</t>
  </si>
  <si>
    <t>12427</t>
  </si>
  <si>
    <t>長南町</t>
  </si>
  <si>
    <t>12441</t>
  </si>
  <si>
    <t>大多喜町</t>
  </si>
  <si>
    <t>12443</t>
  </si>
  <si>
    <t>御宿町</t>
  </si>
  <si>
    <t>12463</t>
  </si>
  <si>
    <t>鋸南町</t>
  </si>
  <si>
    <t>13000</t>
  </si>
  <si>
    <t>東京都</t>
  </si>
  <si>
    <t>13101</t>
  </si>
  <si>
    <t>千代田区</t>
  </si>
  <si>
    <t>13102</t>
  </si>
  <si>
    <t>中央区</t>
  </si>
  <si>
    <t>13103</t>
  </si>
  <si>
    <t>港区</t>
  </si>
  <si>
    <t>13104</t>
  </si>
  <si>
    <t>新宿区</t>
  </si>
  <si>
    <t>13105</t>
  </si>
  <si>
    <t>文京区</t>
  </si>
  <si>
    <t>13106</t>
  </si>
  <si>
    <t>台東区</t>
  </si>
  <si>
    <t>13107</t>
  </si>
  <si>
    <t>墨田区</t>
  </si>
  <si>
    <t>13108</t>
  </si>
  <si>
    <t>江東区</t>
  </si>
  <si>
    <t>13109</t>
  </si>
  <si>
    <t>品川区</t>
  </si>
  <si>
    <t>13110</t>
  </si>
  <si>
    <t>目黒区</t>
  </si>
  <si>
    <t>13111</t>
  </si>
  <si>
    <t>大田区</t>
  </si>
  <si>
    <t>13112</t>
  </si>
  <si>
    <t>世田谷区</t>
  </si>
  <si>
    <t>13113</t>
  </si>
  <si>
    <t>渋谷区</t>
  </si>
  <si>
    <t>13114</t>
  </si>
  <si>
    <t>中野区</t>
  </si>
  <si>
    <t>13115</t>
  </si>
  <si>
    <t>杉並区</t>
  </si>
  <si>
    <t>13116</t>
  </si>
  <si>
    <t>豊島区</t>
  </si>
  <si>
    <t>13117</t>
  </si>
  <si>
    <t>北区</t>
  </si>
  <si>
    <t>13118</t>
  </si>
  <si>
    <t>荒川区</t>
  </si>
  <si>
    <t>13119</t>
  </si>
  <si>
    <t>板橋区</t>
  </si>
  <si>
    <t>13120</t>
  </si>
  <si>
    <t>練馬区</t>
  </si>
  <si>
    <t>13121</t>
  </si>
  <si>
    <t>足立区</t>
  </si>
  <si>
    <t>13122</t>
  </si>
  <si>
    <t>葛飾区</t>
  </si>
  <si>
    <t>13123</t>
  </si>
  <si>
    <t>江戸川区</t>
  </si>
  <si>
    <t>13201</t>
  </si>
  <si>
    <t>八王子市</t>
  </si>
  <si>
    <t>13202</t>
  </si>
  <si>
    <t>立川市</t>
  </si>
  <si>
    <t>13203</t>
  </si>
  <si>
    <t>武蔵野市</t>
  </si>
  <si>
    <t>13204</t>
  </si>
  <si>
    <t>三鷹市</t>
  </si>
  <si>
    <t>13205</t>
  </si>
  <si>
    <t>青梅市</t>
  </si>
  <si>
    <t>13206</t>
  </si>
  <si>
    <t>府中市</t>
  </si>
  <si>
    <t>13207</t>
  </si>
  <si>
    <t>昭島市</t>
  </si>
  <si>
    <t>13208</t>
  </si>
  <si>
    <t>調布市</t>
  </si>
  <si>
    <t>13209</t>
  </si>
  <si>
    <t>町田市</t>
  </si>
  <si>
    <t>13210</t>
  </si>
  <si>
    <t>小金井市</t>
  </si>
  <si>
    <t>13211</t>
  </si>
  <si>
    <t>小平市</t>
  </si>
  <si>
    <t>13212</t>
  </si>
  <si>
    <t>日野市</t>
  </si>
  <si>
    <t>13213</t>
  </si>
  <si>
    <t>東村山市</t>
  </si>
  <si>
    <t>13214</t>
  </si>
  <si>
    <t>国分寺市</t>
  </si>
  <si>
    <t>13215</t>
  </si>
  <si>
    <t>国立市</t>
  </si>
  <si>
    <t>13218</t>
  </si>
  <si>
    <t>福生市</t>
  </si>
  <si>
    <t>13219</t>
  </si>
  <si>
    <t>狛江市</t>
  </si>
  <si>
    <t>13220</t>
  </si>
  <si>
    <t>東大和市</t>
  </si>
  <si>
    <t>13221</t>
  </si>
  <si>
    <t>清瀬市</t>
  </si>
  <si>
    <t>13222</t>
  </si>
  <si>
    <t>東久留米市</t>
  </si>
  <si>
    <t>13223</t>
  </si>
  <si>
    <t>武蔵村山市</t>
  </si>
  <si>
    <t>13224</t>
  </si>
  <si>
    <t>多摩市</t>
  </si>
  <si>
    <t>13225</t>
  </si>
  <si>
    <t>稲城市</t>
  </si>
  <si>
    <t>13227</t>
  </si>
  <si>
    <t>羽村市</t>
  </si>
  <si>
    <t>13228</t>
  </si>
  <si>
    <t>あきる野市</t>
  </si>
  <si>
    <t>13229</t>
  </si>
  <si>
    <t>西東京市</t>
  </si>
  <si>
    <t>13303</t>
  </si>
  <si>
    <t>瑞穂町</t>
  </si>
  <si>
    <t>13305</t>
  </si>
  <si>
    <t>日の出町</t>
  </si>
  <si>
    <t>13307</t>
  </si>
  <si>
    <t>檜原村</t>
  </si>
  <si>
    <t>13308</t>
  </si>
  <si>
    <t>奥多摩町</t>
  </si>
  <si>
    <t>13361</t>
  </si>
  <si>
    <t>大島町</t>
  </si>
  <si>
    <t>13362</t>
  </si>
  <si>
    <t>利島村</t>
  </si>
  <si>
    <t>13363</t>
  </si>
  <si>
    <t>新島村</t>
  </si>
  <si>
    <t>13364</t>
  </si>
  <si>
    <t>神津島村</t>
  </si>
  <si>
    <t>13381</t>
  </si>
  <si>
    <t>三宅村</t>
  </si>
  <si>
    <t>13382</t>
  </si>
  <si>
    <t>御蔵島村</t>
  </si>
  <si>
    <t>13401</t>
  </si>
  <si>
    <t>八丈町</t>
  </si>
  <si>
    <t>13402</t>
  </si>
  <si>
    <t>青ヶ島村</t>
  </si>
  <si>
    <t>13421</t>
  </si>
  <si>
    <t>小笠原村</t>
  </si>
  <si>
    <t>14000</t>
  </si>
  <si>
    <t>神奈川県</t>
  </si>
  <si>
    <t>14100</t>
  </si>
  <si>
    <t>横浜市</t>
  </si>
  <si>
    <t>14130</t>
  </si>
  <si>
    <t>川崎市</t>
  </si>
  <si>
    <t>14150</t>
  </si>
  <si>
    <t>相模原市</t>
  </si>
  <si>
    <t>14201</t>
  </si>
  <si>
    <t>横須賀市</t>
  </si>
  <si>
    <t>14203</t>
  </si>
  <si>
    <t>平塚市</t>
  </si>
  <si>
    <t>14204</t>
  </si>
  <si>
    <t>鎌倉市</t>
  </si>
  <si>
    <t>14205</t>
  </si>
  <si>
    <t>藤沢市</t>
  </si>
  <si>
    <t>14206</t>
  </si>
  <si>
    <t>小田原市</t>
  </si>
  <si>
    <t>14207</t>
  </si>
  <si>
    <t>茅ヶ崎市</t>
  </si>
  <si>
    <t>14208</t>
  </si>
  <si>
    <t>逗子市</t>
  </si>
  <si>
    <t>14210</t>
  </si>
  <si>
    <t>三浦市</t>
  </si>
  <si>
    <t>14211</t>
  </si>
  <si>
    <t>秦野市</t>
  </si>
  <si>
    <t>14212</t>
  </si>
  <si>
    <t>厚木市</t>
  </si>
  <si>
    <t>14213</t>
  </si>
  <si>
    <t>大和市</t>
  </si>
  <si>
    <t>14214</t>
  </si>
  <si>
    <t>伊勢原市</t>
  </si>
  <si>
    <t>14215</t>
  </si>
  <si>
    <t>海老名市</t>
  </si>
  <si>
    <t>14216</t>
  </si>
  <si>
    <t>座間市</t>
  </si>
  <si>
    <t>14217</t>
  </si>
  <si>
    <t>南足柄市</t>
  </si>
  <si>
    <t>14218</t>
  </si>
  <si>
    <t>綾瀬市</t>
  </si>
  <si>
    <t>14301</t>
  </si>
  <si>
    <t>葉山町</t>
  </si>
  <si>
    <t>14321</t>
  </si>
  <si>
    <t>寒川町</t>
  </si>
  <si>
    <t>14341</t>
  </si>
  <si>
    <t>大磯町</t>
  </si>
  <si>
    <t>14342</t>
  </si>
  <si>
    <t>二宮町</t>
  </si>
  <si>
    <t>14361</t>
  </si>
  <si>
    <t>中井町</t>
  </si>
  <si>
    <t>14362</t>
  </si>
  <si>
    <t>大井町</t>
  </si>
  <si>
    <t>14363</t>
  </si>
  <si>
    <t>松田町</t>
  </si>
  <si>
    <t>14364</t>
  </si>
  <si>
    <t>山北町</t>
  </si>
  <si>
    <t>14366</t>
  </si>
  <si>
    <t>開成町</t>
  </si>
  <si>
    <t>14382</t>
  </si>
  <si>
    <t>箱根町</t>
  </si>
  <si>
    <t>14383</t>
  </si>
  <si>
    <t>真鶴町</t>
  </si>
  <si>
    <t>14384</t>
  </si>
  <si>
    <t>湯河原町</t>
  </si>
  <si>
    <t>14401</t>
  </si>
  <si>
    <t>愛川町</t>
  </si>
  <si>
    <t>14402</t>
  </si>
  <si>
    <t>清川村</t>
  </si>
  <si>
    <t>15000</t>
  </si>
  <si>
    <t>新潟県</t>
  </si>
  <si>
    <t>15100</t>
  </si>
  <si>
    <t>新潟市</t>
  </si>
  <si>
    <t>15202</t>
  </si>
  <si>
    <t>長岡市</t>
  </si>
  <si>
    <t>15204</t>
  </si>
  <si>
    <t>三条市</t>
  </si>
  <si>
    <t>15205</t>
  </si>
  <si>
    <t>柏崎市</t>
  </si>
  <si>
    <t>15206</t>
  </si>
  <si>
    <t>新発田市</t>
  </si>
  <si>
    <t>15208</t>
  </si>
  <si>
    <t>小千谷市</t>
  </si>
  <si>
    <t>15209</t>
  </si>
  <si>
    <t>加茂市</t>
  </si>
  <si>
    <t>15210</t>
  </si>
  <si>
    <t>十日町市</t>
  </si>
  <si>
    <t>15211</t>
  </si>
  <si>
    <t>見附市</t>
  </si>
  <si>
    <t>15212</t>
  </si>
  <si>
    <t>村上市</t>
  </si>
  <si>
    <t>15213</t>
  </si>
  <si>
    <t>燕市</t>
  </si>
  <si>
    <t>15216</t>
  </si>
  <si>
    <t>糸魚川市</t>
  </si>
  <si>
    <t>15217</t>
  </si>
  <si>
    <t>妙高市</t>
  </si>
  <si>
    <t>15218</t>
  </si>
  <si>
    <t>五泉市</t>
  </si>
  <si>
    <t>15222</t>
  </si>
  <si>
    <t>上越市</t>
  </si>
  <si>
    <t>15223</t>
  </si>
  <si>
    <t>阿賀野市</t>
  </si>
  <si>
    <t>15224</t>
  </si>
  <si>
    <t>佐渡市</t>
  </si>
  <si>
    <t>15225</t>
  </si>
  <si>
    <t>魚沼市</t>
  </si>
  <si>
    <t>15226</t>
  </si>
  <si>
    <t>南魚沼市</t>
  </si>
  <si>
    <t>15227</t>
  </si>
  <si>
    <t>胎内市</t>
  </si>
  <si>
    <t>15307</t>
  </si>
  <si>
    <t>聖籠町</t>
  </si>
  <si>
    <t>15342</t>
  </si>
  <si>
    <t>弥彦村</t>
  </si>
  <si>
    <t>15361</t>
  </si>
  <si>
    <t>田上町</t>
  </si>
  <si>
    <t>15385</t>
  </si>
  <si>
    <t>阿賀町</t>
  </si>
  <si>
    <t>15405</t>
  </si>
  <si>
    <t>出雲崎町</t>
  </si>
  <si>
    <t>15461</t>
  </si>
  <si>
    <t>湯沢町</t>
  </si>
  <si>
    <t>15482</t>
  </si>
  <si>
    <t>津南町</t>
  </si>
  <si>
    <t>15504</t>
  </si>
  <si>
    <t>刈羽村</t>
  </si>
  <si>
    <t>15581</t>
  </si>
  <si>
    <t>関川村</t>
  </si>
  <si>
    <t>15586</t>
  </si>
  <si>
    <t>粟島浦村</t>
  </si>
  <si>
    <t>16000</t>
  </si>
  <si>
    <t>富山県</t>
  </si>
  <si>
    <t>16201</t>
  </si>
  <si>
    <t>富山市</t>
  </si>
  <si>
    <t>16202</t>
  </si>
  <si>
    <t>高岡市</t>
  </si>
  <si>
    <t>16204</t>
  </si>
  <si>
    <t>魚津市</t>
  </si>
  <si>
    <t>16205</t>
  </si>
  <si>
    <t>氷見市</t>
  </si>
  <si>
    <t>16206</t>
  </si>
  <si>
    <t>滑川市</t>
  </si>
  <si>
    <t>16207</t>
  </si>
  <si>
    <t>黒部市</t>
  </si>
  <si>
    <t>16208</t>
  </si>
  <si>
    <t>砺波市</t>
  </si>
  <si>
    <t>16209</t>
  </si>
  <si>
    <t>小矢部市</t>
  </si>
  <si>
    <t>16210</t>
  </si>
  <si>
    <t>南砺市</t>
  </si>
  <si>
    <t>16211</t>
  </si>
  <si>
    <t>射水市</t>
  </si>
  <si>
    <t>16321</t>
  </si>
  <si>
    <t>舟橋村</t>
  </si>
  <si>
    <t>16322</t>
  </si>
  <si>
    <t>上市町</t>
  </si>
  <si>
    <t>16323</t>
  </si>
  <si>
    <t>立山町</t>
  </si>
  <si>
    <t>16342</t>
  </si>
  <si>
    <t>入善町</t>
  </si>
  <si>
    <t>16343</t>
  </si>
  <si>
    <t>17000</t>
  </si>
  <si>
    <t>石川県</t>
  </si>
  <si>
    <t>17201</t>
  </si>
  <si>
    <t>金沢市</t>
  </si>
  <si>
    <t>17202</t>
  </si>
  <si>
    <t>七尾市</t>
  </si>
  <si>
    <t>17203</t>
  </si>
  <si>
    <t>小松市</t>
  </si>
  <si>
    <t>17204</t>
  </si>
  <si>
    <t>輪島市</t>
  </si>
  <si>
    <t>17205</t>
  </si>
  <si>
    <t>珠洲市</t>
  </si>
  <si>
    <t>17206</t>
  </si>
  <si>
    <t>加賀市</t>
  </si>
  <si>
    <t>17207</t>
  </si>
  <si>
    <t>羽咋市</t>
  </si>
  <si>
    <t>17209</t>
  </si>
  <si>
    <t>かほく市</t>
  </si>
  <si>
    <t>17210</t>
  </si>
  <si>
    <t>白山市</t>
  </si>
  <si>
    <t>17211</t>
  </si>
  <si>
    <t>能美市</t>
  </si>
  <si>
    <t>17212</t>
  </si>
  <si>
    <t>野々市市</t>
  </si>
  <si>
    <t>17324</t>
  </si>
  <si>
    <t>川北町</t>
  </si>
  <si>
    <t>17361</t>
  </si>
  <si>
    <t>津幡町</t>
  </si>
  <si>
    <t>17365</t>
  </si>
  <si>
    <t>内灘町</t>
  </si>
  <si>
    <t>17384</t>
  </si>
  <si>
    <t>志賀町</t>
  </si>
  <si>
    <t>17386</t>
  </si>
  <si>
    <t>宝達志水町</t>
  </si>
  <si>
    <t>17407</t>
  </si>
  <si>
    <t>中能登町</t>
  </si>
  <si>
    <t>17461</t>
  </si>
  <si>
    <t>穴水町</t>
  </si>
  <si>
    <t>17463</t>
  </si>
  <si>
    <t>能登町</t>
  </si>
  <si>
    <t>18000</t>
  </si>
  <si>
    <t>福井県</t>
  </si>
  <si>
    <t>18201</t>
  </si>
  <si>
    <t>福井市</t>
  </si>
  <si>
    <t>18202</t>
  </si>
  <si>
    <t>敦賀市</t>
  </si>
  <si>
    <t>18204</t>
  </si>
  <si>
    <t>小浜市</t>
  </si>
  <si>
    <t>18205</t>
  </si>
  <si>
    <t>大野市</t>
  </si>
  <si>
    <t>18206</t>
  </si>
  <si>
    <t>勝山市</t>
  </si>
  <si>
    <t>18207</t>
  </si>
  <si>
    <t>鯖江市</t>
  </si>
  <si>
    <t>18208</t>
  </si>
  <si>
    <t>あわら市</t>
  </si>
  <si>
    <t>18209</t>
  </si>
  <si>
    <t>越前市</t>
  </si>
  <si>
    <t>18210</t>
  </si>
  <si>
    <t>坂井市</t>
  </si>
  <si>
    <t>18322</t>
  </si>
  <si>
    <t>永平寺町</t>
  </si>
  <si>
    <t>18382</t>
  </si>
  <si>
    <t>18404</t>
  </si>
  <si>
    <t>南越前町</t>
  </si>
  <si>
    <t>18423</t>
  </si>
  <si>
    <t>越前町</t>
  </si>
  <si>
    <t>18442</t>
  </si>
  <si>
    <t>美浜町</t>
  </si>
  <si>
    <t>18481</t>
  </si>
  <si>
    <t>高浜町</t>
  </si>
  <si>
    <t>18483</t>
  </si>
  <si>
    <t>おおい町</t>
  </si>
  <si>
    <t>18501</t>
  </si>
  <si>
    <t>若狭町</t>
  </si>
  <si>
    <t>19000</t>
  </si>
  <si>
    <t>山梨県</t>
  </si>
  <si>
    <t>19201</t>
  </si>
  <si>
    <t>甲府市</t>
  </si>
  <si>
    <t>19202</t>
  </si>
  <si>
    <t>富士吉田市</t>
  </si>
  <si>
    <t>19204</t>
  </si>
  <si>
    <t>都留市</t>
  </si>
  <si>
    <t>19205</t>
  </si>
  <si>
    <t>山梨市</t>
  </si>
  <si>
    <t>19206</t>
  </si>
  <si>
    <t>大月市</t>
  </si>
  <si>
    <t>19207</t>
  </si>
  <si>
    <t>韮崎市</t>
  </si>
  <si>
    <t>19208</t>
  </si>
  <si>
    <t>南アルプス市</t>
  </si>
  <si>
    <t>19209</t>
  </si>
  <si>
    <t>北杜市</t>
  </si>
  <si>
    <t>19210</t>
  </si>
  <si>
    <t>甲斐市</t>
  </si>
  <si>
    <t>19211</t>
  </si>
  <si>
    <t>笛吹市</t>
  </si>
  <si>
    <t>19212</t>
  </si>
  <si>
    <t>上野原市</t>
  </si>
  <si>
    <t>19213</t>
  </si>
  <si>
    <t>甲州市</t>
  </si>
  <si>
    <t>19214</t>
  </si>
  <si>
    <t>中央市</t>
  </si>
  <si>
    <t>19346</t>
  </si>
  <si>
    <t>市川三郷町</t>
  </si>
  <si>
    <t>19364</t>
  </si>
  <si>
    <t>早川町</t>
  </si>
  <si>
    <t>19365</t>
  </si>
  <si>
    <t>身延町</t>
  </si>
  <si>
    <t>19366</t>
  </si>
  <si>
    <t>19368</t>
  </si>
  <si>
    <t>富士川町</t>
  </si>
  <si>
    <t>19384</t>
  </si>
  <si>
    <t>昭和町</t>
  </si>
  <si>
    <t>19422</t>
  </si>
  <si>
    <t>道志村</t>
  </si>
  <si>
    <t>19423</t>
  </si>
  <si>
    <t>西桂町</t>
  </si>
  <si>
    <t>19424</t>
  </si>
  <si>
    <t>忍野村</t>
  </si>
  <si>
    <t>19425</t>
  </si>
  <si>
    <t>山中湖村</t>
  </si>
  <si>
    <t>19429</t>
  </si>
  <si>
    <t>鳴沢村</t>
  </si>
  <si>
    <t>19430</t>
  </si>
  <si>
    <t>富士河口湖町</t>
  </si>
  <si>
    <t>19442</t>
  </si>
  <si>
    <t>小菅村</t>
  </si>
  <si>
    <t>19443</t>
  </si>
  <si>
    <t>丹波山村</t>
  </si>
  <si>
    <t>20000</t>
  </si>
  <si>
    <t>長野県</t>
  </si>
  <si>
    <t>20201</t>
  </si>
  <si>
    <t>長野市</t>
  </si>
  <si>
    <t>20202</t>
  </si>
  <si>
    <t>松本市</t>
  </si>
  <si>
    <t>20203</t>
  </si>
  <si>
    <t>上田市</t>
  </si>
  <si>
    <t>20204</t>
  </si>
  <si>
    <t>岡谷市</t>
  </si>
  <si>
    <t>20205</t>
  </si>
  <si>
    <t>飯田市</t>
  </si>
  <si>
    <t>20206</t>
  </si>
  <si>
    <t>諏訪市</t>
  </si>
  <si>
    <t>20207</t>
  </si>
  <si>
    <t>須坂市</t>
  </si>
  <si>
    <t>20208</t>
  </si>
  <si>
    <t>小諸市</t>
  </si>
  <si>
    <t>20209</t>
  </si>
  <si>
    <t>伊那市</t>
  </si>
  <si>
    <t>20210</t>
  </si>
  <si>
    <t>駒ヶ根市</t>
  </si>
  <si>
    <t>20211</t>
  </si>
  <si>
    <t>中野市</t>
  </si>
  <si>
    <t>20212</t>
  </si>
  <si>
    <t>大町市</t>
  </si>
  <si>
    <t>20213</t>
  </si>
  <si>
    <t>飯山市</t>
  </si>
  <si>
    <t>20214</t>
  </si>
  <si>
    <t>茅野市</t>
  </si>
  <si>
    <t>20215</t>
  </si>
  <si>
    <t>塩尻市</t>
  </si>
  <si>
    <t>20217</t>
  </si>
  <si>
    <t>佐久市</t>
  </si>
  <si>
    <t>20218</t>
  </si>
  <si>
    <t>千曲市</t>
  </si>
  <si>
    <t>20219</t>
  </si>
  <si>
    <t>東御市</t>
  </si>
  <si>
    <t>20220</t>
  </si>
  <si>
    <t>安曇野市</t>
  </si>
  <si>
    <t>20303</t>
  </si>
  <si>
    <t>小海町</t>
  </si>
  <si>
    <t>20304</t>
  </si>
  <si>
    <t>川上村</t>
  </si>
  <si>
    <t>20305</t>
  </si>
  <si>
    <t>20306</t>
  </si>
  <si>
    <t>南相木村</t>
  </si>
  <si>
    <t>20307</t>
  </si>
  <si>
    <t>北相木村</t>
  </si>
  <si>
    <t>20309</t>
  </si>
  <si>
    <t>佐久穂町</t>
  </si>
  <si>
    <t>20321</t>
  </si>
  <si>
    <t>軽井沢町</t>
  </si>
  <si>
    <t>20323</t>
  </si>
  <si>
    <t>御代田町</t>
  </si>
  <si>
    <t>20324</t>
  </si>
  <si>
    <t>立科町</t>
  </si>
  <si>
    <t>20349</t>
  </si>
  <si>
    <t>青木村</t>
  </si>
  <si>
    <t>20350</t>
  </si>
  <si>
    <t>長和町</t>
  </si>
  <si>
    <t>20361</t>
  </si>
  <si>
    <t>下諏訪町</t>
  </si>
  <si>
    <t>20362</t>
  </si>
  <si>
    <t>富士見町</t>
  </si>
  <si>
    <t>20363</t>
  </si>
  <si>
    <t>原村</t>
  </si>
  <si>
    <t>20382</t>
  </si>
  <si>
    <t>辰野町</t>
  </si>
  <si>
    <t>20383</t>
  </si>
  <si>
    <t>箕輪町</t>
  </si>
  <si>
    <t>20384</t>
  </si>
  <si>
    <t>飯島町</t>
  </si>
  <si>
    <t>20385</t>
  </si>
  <si>
    <t>南箕輪村</t>
  </si>
  <si>
    <t>20386</t>
  </si>
  <si>
    <t>中川村</t>
  </si>
  <si>
    <t>20388</t>
  </si>
  <si>
    <t>宮田村</t>
  </si>
  <si>
    <t>20402</t>
  </si>
  <si>
    <t>松川町</t>
  </si>
  <si>
    <t>20403</t>
  </si>
  <si>
    <t>高森町</t>
  </si>
  <si>
    <t>20404</t>
  </si>
  <si>
    <t>阿南町</t>
  </si>
  <si>
    <t>20407</t>
  </si>
  <si>
    <t>阿智村</t>
  </si>
  <si>
    <t>20409</t>
  </si>
  <si>
    <t>平谷村</t>
  </si>
  <si>
    <t>20410</t>
  </si>
  <si>
    <t>根羽村</t>
  </si>
  <si>
    <t>20411</t>
  </si>
  <si>
    <t>下條村</t>
  </si>
  <si>
    <t>20412</t>
  </si>
  <si>
    <t>売木村</t>
  </si>
  <si>
    <t>20413</t>
  </si>
  <si>
    <t>天龍村</t>
  </si>
  <si>
    <t>20414</t>
  </si>
  <si>
    <t>泰阜村</t>
  </si>
  <si>
    <t>20415</t>
  </si>
  <si>
    <t>喬木村</t>
  </si>
  <si>
    <t>20416</t>
  </si>
  <si>
    <t>豊丘村</t>
  </si>
  <si>
    <t>20417</t>
  </si>
  <si>
    <t>大鹿村</t>
  </si>
  <si>
    <t>20422</t>
  </si>
  <si>
    <t>上松町</t>
  </si>
  <si>
    <t>20423</t>
  </si>
  <si>
    <t>南木曽町</t>
  </si>
  <si>
    <t>20425</t>
  </si>
  <si>
    <t>木祖村</t>
  </si>
  <si>
    <t>20429</t>
  </si>
  <si>
    <t>王滝村</t>
  </si>
  <si>
    <t>20430</t>
  </si>
  <si>
    <t>大桑村</t>
  </si>
  <si>
    <t>20432</t>
  </si>
  <si>
    <t>木曽町</t>
  </si>
  <si>
    <t>20446</t>
  </si>
  <si>
    <t>麻績村</t>
  </si>
  <si>
    <t>20448</t>
  </si>
  <si>
    <t>生坂村</t>
  </si>
  <si>
    <t>20450</t>
  </si>
  <si>
    <t>山形村</t>
  </si>
  <si>
    <t>20451</t>
  </si>
  <si>
    <t>朝日村</t>
  </si>
  <si>
    <t>20452</t>
  </si>
  <si>
    <t>筑北村</t>
  </si>
  <si>
    <t>20481</t>
  </si>
  <si>
    <t>20482</t>
  </si>
  <si>
    <t>松川村</t>
  </si>
  <si>
    <t>20485</t>
  </si>
  <si>
    <t>白馬村</t>
  </si>
  <si>
    <t>20486</t>
  </si>
  <si>
    <t>小谷村</t>
  </si>
  <si>
    <t>20521</t>
  </si>
  <si>
    <t>坂城町</t>
  </si>
  <si>
    <t>20541</t>
  </si>
  <si>
    <t>小布施町</t>
  </si>
  <si>
    <t>20543</t>
  </si>
  <si>
    <t>20561</t>
  </si>
  <si>
    <t>山ノ内町</t>
  </si>
  <si>
    <t>20562</t>
  </si>
  <si>
    <t>木島平村</t>
  </si>
  <si>
    <t>20563</t>
  </si>
  <si>
    <t>野沢温泉村</t>
  </si>
  <si>
    <t>20583</t>
  </si>
  <si>
    <t>信濃町</t>
  </si>
  <si>
    <t>20588</t>
  </si>
  <si>
    <t>小川村</t>
  </si>
  <si>
    <t>20590</t>
  </si>
  <si>
    <t>飯綱町</t>
  </si>
  <si>
    <t>20602</t>
  </si>
  <si>
    <t>栄村</t>
  </si>
  <si>
    <t>21000</t>
  </si>
  <si>
    <t>岐阜県</t>
  </si>
  <si>
    <t>21201</t>
  </si>
  <si>
    <t>岐阜市</t>
  </si>
  <si>
    <t>21202</t>
  </si>
  <si>
    <t>大垣市</t>
  </si>
  <si>
    <t>21203</t>
  </si>
  <si>
    <t>高山市</t>
  </si>
  <si>
    <t>21204</t>
  </si>
  <si>
    <t>多治見市</t>
  </si>
  <si>
    <t>21205</t>
  </si>
  <si>
    <t>関市</t>
  </si>
  <si>
    <t>21206</t>
  </si>
  <si>
    <t>中津川市</t>
  </si>
  <si>
    <t>21207</t>
  </si>
  <si>
    <t>美濃市</t>
  </si>
  <si>
    <t>21208</t>
  </si>
  <si>
    <t>瑞浪市</t>
  </si>
  <si>
    <t>21209</t>
  </si>
  <si>
    <t>羽島市</t>
  </si>
  <si>
    <t>21210</t>
  </si>
  <si>
    <t>恵那市</t>
  </si>
  <si>
    <t>21211</t>
  </si>
  <si>
    <t>美濃加茂市</t>
  </si>
  <si>
    <t>21212</t>
  </si>
  <si>
    <t>土岐市</t>
  </si>
  <si>
    <t>21213</t>
  </si>
  <si>
    <t>各務原市</t>
  </si>
  <si>
    <t>21214</t>
  </si>
  <si>
    <t>可児市</t>
  </si>
  <si>
    <t>21215</t>
  </si>
  <si>
    <t>山県市</t>
  </si>
  <si>
    <t>21216</t>
  </si>
  <si>
    <t>瑞穂市</t>
  </si>
  <si>
    <t>21217</t>
  </si>
  <si>
    <t>飛騨市</t>
  </si>
  <si>
    <t>21218</t>
  </si>
  <si>
    <t>本巣市</t>
  </si>
  <si>
    <t>21219</t>
  </si>
  <si>
    <t>郡上市</t>
  </si>
  <si>
    <t>21220</t>
  </si>
  <si>
    <t>下呂市</t>
  </si>
  <si>
    <t>21221</t>
  </si>
  <si>
    <t>海津市</t>
  </si>
  <si>
    <t>21302</t>
  </si>
  <si>
    <t>岐南町</t>
  </si>
  <si>
    <t>21303</t>
  </si>
  <si>
    <t>笠松町</t>
  </si>
  <si>
    <t>21341</t>
  </si>
  <si>
    <t>養老町</t>
  </si>
  <si>
    <t>21361</t>
  </si>
  <si>
    <t>垂井町</t>
  </si>
  <si>
    <t>21362</t>
  </si>
  <si>
    <t>関ケ原町</t>
  </si>
  <si>
    <t>21381</t>
  </si>
  <si>
    <t>神戸町</t>
  </si>
  <si>
    <t>21382</t>
  </si>
  <si>
    <t>輪之内町</t>
  </si>
  <si>
    <t>21383</t>
  </si>
  <si>
    <t>安八町</t>
  </si>
  <si>
    <t>21401</t>
  </si>
  <si>
    <t>揖斐川町</t>
  </si>
  <si>
    <t>21403</t>
  </si>
  <si>
    <t>大野町</t>
  </si>
  <si>
    <t>21404</t>
  </si>
  <si>
    <t>21421</t>
  </si>
  <si>
    <t>北方町</t>
  </si>
  <si>
    <t>21501</t>
  </si>
  <si>
    <t>坂祝町</t>
  </si>
  <si>
    <t>21502</t>
  </si>
  <si>
    <t>富加町</t>
  </si>
  <si>
    <t>21503</t>
  </si>
  <si>
    <t>川辺町</t>
  </si>
  <si>
    <t>21504</t>
  </si>
  <si>
    <t>七宗町</t>
  </si>
  <si>
    <t>21505</t>
  </si>
  <si>
    <t>八百津町</t>
  </si>
  <si>
    <t>21506</t>
  </si>
  <si>
    <t>白川町</t>
  </si>
  <si>
    <t>21507</t>
  </si>
  <si>
    <t>東白川村</t>
  </si>
  <si>
    <t>21521</t>
  </si>
  <si>
    <t>御嵩町</t>
  </si>
  <si>
    <t>21604</t>
  </si>
  <si>
    <t>白川村</t>
  </si>
  <si>
    <t>22000</t>
  </si>
  <si>
    <t>静岡県</t>
  </si>
  <si>
    <t>22100</t>
  </si>
  <si>
    <t>静岡市</t>
  </si>
  <si>
    <t>22130</t>
  </si>
  <si>
    <t>浜松市</t>
  </si>
  <si>
    <t>22203</t>
  </si>
  <si>
    <t>沼津市</t>
  </si>
  <si>
    <t>22205</t>
  </si>
  <si>
    <t>熱海市</t>
  </si>
  <si>
    <t>22206</t>
  </si>
  <si>
    <t>三島市</t>
  </si>
  <si>
    <t>22207</t>
  </si>
  <si>
    <t>富士宮市</t>
  </si>
  <si>
    <t>22208</t>
  </si>
  <si>
    <t>伊東市</t>
  </si>
  <si>
    <t>22209</t>
  </si>
  <si>
    <t>島田市</t>
  </si>
  <si>
    <t>22210</t>
  </si>
  <si>
    <t>富士市</t>
  </si>
  <si>
    <t>22211</t>
  </si>
  <si>
    <t>磐田市</t>
  </si>
  <si>
    <t>22212</t>
  </si>
  <si>
    <t>焼津市</t>
  </si>
  <si>
    <t>22213</t>
  </si>
  <si>
    <t>掛川市</t>
  </si>
  <si>
    <t>22214</t>
  </si>
  <si>
    <t>藤枝市</t>
  </si>
  <si>
    <t>22215</t>
  </si>
  <si>
    <t>御殿場市</t>
  </si>
  <si>
    <t>22216</t>
  </si>
  <si>
    <t>袋井市</t>
  </si>
  <si>
    <t>22219</t>
  </si>
  <si>
    <t>下田市</t>
  </si>
  <si>
    <t>22220</t>
  </si>
  <si>
    <t>裾野市</t>
  </si>
  <si>
    <t>22221</t>
  </si>
  <si>
    <t>湖西市</t>
  </si>
  <si>
    <t>22222</t>
  </si>
  <si>
    <t>伊豆市</t>
  </si>
  <si>
    <t>22223</t>
  </si>
  <si>
    <t>御前崎市</t>
  </si>
  <si>
    <t>22224</t>
  </si>
  <si>
    <t>菊川市</t>
  </si>
  <si>
    <t>22225</t>
  </si>
  <si>
    <t>伊豆の国市</t>
  </si>
  <si>
    <t>22226</t>
  </si>
  <si>
    <t>牧之原市</t>
  </si>
  <si>
    <t>22301</t>
  </si>
  <si>
    <t>東伊豆町</t>
  </si>
  <si>
    <t>22302</t>
  </si>
  <si>
    <t>河津町</t>
  </si>
  <si>
    <t>22304</t>
  </si>
  <si>
    <t>南伊豆町</t>
  </si>
  <si>
    <t>22305</t>
  </si>
  <si>
    <t>松崎町</t>
  </si>
  <si>
    <t>22306</t>
  </si>
  <si>
    <t>西伊豆町</t>
  </si>
  <si>
    <t>22325</t>
  </si>
  <si>
    <t>函南町</t>
  </si>
  <si>
    <t>22341</t>
  </si>
  <si>
    <t>22342</t>
  </si>
  <si>
    <t>長泉町</t>
  </si>
  <si>
    <t>22344</t>
  </si>
  <si>
    <t>小山町</t>
  </si>
  <si>
    <t>22424</t>
  </si>
  <si>
    <t>吉田町</t>
  </si>
  <si>
    <t>22429</t>
  </si>
  <si>
    <t>川根本町</t>
  </si>
  <si>
    <t>22461</t>
  </si>
  <si>
    <t>23000</t>
  </si>
  <si>
    <t>愛知県</t>
  </si>
  <si>
    <t>23100</t>
  </si>
  <si>
    <t>名古屋市</t>
  </si>
  <si>
    <t>23201</t>
  </si>
  <si>
    <t>豊橋市</t>
  </si>
  <si>
    <t>23202</t>
  </si>
  <si>
    <t>岡崎市</t>
  </si>
  <si>
    <t>23203</t>
  </si>
  <si>
    <t>一宮市</t>
  </si>
  <si>
    <t>23204</t>
  </si>
  <si>
    <t>瀬戸市</t>
  </si>
  <si>
    <t>23205</t>
  </si>
  <si>
    <t>半田市</t>
  </si>
  <si>
    <t>23206</t>
  </si>
  <si>
    <t>春日井市</t>
  </si>
  <si>
    <t>23207</t>
  </si>
  <si>
    <t>豊川市</t>
  </si>
  <si>
    <t>23208</t>
  </si>
  <si>
    <t>津島市</t>
  </si>
  <si>
    <t>23209</t>
  </si>
  <si>
    <t>碧南市</t>
  </si>
  <si>
    <t>23210</t>
  </si>
  <si>
    <t>刈谷市</t>
  </si>
  <si>
    <t>23211</t>
  </si>
  <si>
    <t>豊田市</t>
  </si>
  <si>
    <t>23212</t>
  </si>
  <si>
    <t>安城市</t>
  </si>
  <si>
    <t>23213</t>
  </si>
  <si>
    <t>西尾市</t>
  </si>
  <si>
    <t>23214</t>
  </si>
  <si>
    <t>蒲郡市</t>
  </si>
  <si>
    <t>23215</t>
  </si>
  <si>
    <t>犬山市</t>
  </si>
  <si>
    <t>23216</t>
  </si>
  <si>
    <t>常滑市</t>
  </si>
  <si>
    <t>23217</t>
  </si>
  <si>
    <t>江南市</t>
  </si>
  <si>
    <t>23219</t>
  </si>
  <si>
    <t>小牧市</t>
  </si>
  <si>
    <t>23220</t>
  </si>
  <si>
    <t>稲沢市</t>
  </si>
  <si>
    <t>23221</t>
  </si>
  <si>
    <t>新城市</t>
  </si>
  <si>
    <t>23222</t>
  </si>
  <si>
    <t>東海市</t>
  </si>
  <si>
    <t>23223</t>
  </si>
  <si>
    <t>大府市</t>
  </si>
  <si>
    <t>23224</t>
  </si>
  <si>
    <t>知多市</t>
  </si>
  <si>
    <t>23225</t>
  </si>
  <si>
    <t>知立市</t>
  </si>
  <si>
    <t>23226</t>
  </si>
  <si>
    <t>尾張旭市</t>
  </si>
  <si>
    <t>23227</t>
  </si>
  <si>
    <t>高浜市</t>
  </si>
  <si>
    <t>23228</t>
  </si>
  <si>
    <t>岩倉市</t>
  </si>
  <si>
    <t>23229</t>
  </si>
  <si>
    <t>豊明市</t>
  </si>
  <si>
    <t>23230</t>
  </si>
  <si>
    <t>日進市</t>
  </si>
  <si>
    <t>23231</t>
  </si>
  <si>
    <t>田原市</t>
  </si>
  <si>
    <t>23232</t>
  </si>
  <si>
    <t>愛西市</t>
  </si>
  <si>
    <t>23233</t>
  </si>
  <si>
    <t>清須市</t>
  </si>
  <si>
    <t>23234</t>
  </si>
  <si>
    <t>北名古屋市</t>
  </si>
  <si>
    <t>23235</t>
  </si>
  <si>
    <t>弥富市</t>
  </si>
  <si>
    <t>23236</t>
  </si>
  <si>
    <t>みよし市</t>
  </si>
  <si>
    <t>23237</t>
  </si>
  <si>
    <t>あま市</t>
  </si>
  <si>
    <t>23238</t>
  </si>
  <si>
    <t>長久手市</t>
  </si>
  <si>
    <t>23302</t>
  </si>
  <si>
    <t>東郷町</t>
  </si>
  <si>
    <t>23342</t>
  </si>
  <si>
    <t>豊山町</t>
  </si>
  <si>
    <t>23361</t>
  </si>
  <si>
    <t>大口町</t>
  </si>
  <si>
    <t>23362</t>
  </si>
  <si>
    <t>扶桑町</t>
  </si>
  <si>
    <t>23424</t>
  </si>
  <si>
    <t>大治町</t>
  </si>
  <si>
    <t>23425</t>
  </si>
  <si>
    <t>蟹江町</t>
  </si>
  <si>
    <t>23427</t>
  </si>
  <si>
    <t>飛島村</t>
  </si>
  <si>
    <t>23441</t>
  </si>
  <si>
    <t>阿久比町</t>
  </si>
  <si>
    <t>23442</t>
  </si>
  <si>
    <t>東浦町</t>
  </si>
  <si>
    <t>23445</t>
  </si>
  <si>
    <t>南知多町</t>
  </si>
  <si>
    <t>23446</t>
  </si>
  <si>
    <t>23447</t>
  </si>
  <si>
    <t>武豊町</t>
  </si>
  <si>
    <t>23501</t>
  </si>
  <si>
    <t>幸田町</t>
  </si>
  <si>
    <t>23561</t>
  </si>
  <si>
    <t>設楽町</t>
  </si>
  <si>
    <t>23562</t>
  </si>
  <si>
    <t>東栄町</t>
  </si>
  <si>
    <t>23563</t>
  </si>
  <si>
    <t>豊根村</t>
  </si>
  <si>
    <t>24000</t>
  </si>
  <si>
    <t>三重県</t>
  </si>
  <si>
    <t>24201</t>
  </si>
  <si>
    <t>津市</t>
  </si>
  <si>
    <t>24202</t>
  </si>
  <si>
    <t>四日市市</t>
  </si>
  <si>
    <t>24203</t>
  </si>
  <si>
    <t>伊勢市</t>
  </si>
  <si>
    <t>24204</t>
  </si>
  <si>
    <t>松阪市</t>
  </si>
  <si>
    <t>24205</t>
  </si>
  <si>
    <t>桑名市</t>
  </si>
  <si>
    <t>24207</t>
  </si>
  <si>
    <t>鈴鹿市</t>
  </si>
  <si>
    <t>24208</t>
  </si>
  <si>
    <t>名張市</t>
  </si>
  <si>
    <t>24209</t>
  </si>
  <si>
    <t>尾鷲市</t>
  </si>
  <si>
    <t>24210</t>
  </si>
  <si>
    <t>亀山市</t>
  </si>
  <si>
    <t>24211</t>
  </si>
  <si>
    <t>鳥羽市</t>
  </si>
  <si>
    <t>24212</t>
  </si>
  <si>
    <t>熊野市</t>
  </si>
  <si>
    <t>24214</t>
  </si>
  <si>
    <t>いなべ市</t>
  </si>
  <si>
    <t>24215</t>
  </si>
  <si>
    <t>志摩市</t>
  </si>
  <si>
    <t>24216</t>
  </si>
  <si>
    <t>伊賀市</t>
  </si>
  <si>
    <t>24303</t>
  </si>
  <si>
    <t>木曽岬町</t>
  </si>
  <si>
    <t>24324</t>
  </si>
  <si>
    <t>東員町</t>
  </si>
  <si>
    <t>24341</t>
  </si>
  <si>
    <t>菰野町</t>
  </si>
  <si>
    <t>24343</t>
  </si>
  <si>
    <t>24344</t>
  </si>
  <si>
    <t>川越町</t>
  </si>
  <si>
    <t>24441</t>
  </si>
  <si>
    <t>多気町</t>
  </si>
  <si>
    <t>24442</t>
  </si>
  <si>
    <t>24443</t>
  </si>
  <si>
    <t>大台町</t>
  </si>
  <si>
    <t>24461</t>
  </si>
  <si>
    <t>玉城町</t>
  </si>
  <si>
    <t>24470</t>
  </si>
  <si>
    <t>度会町</t>
  </si>
  <si>
    <t>24471</t>
  </si>
  <si>
    <t>大紀町</t>
  </si>
  <si>
    <t>24472</t>
  </si>
  <si>
    <t>南伊勢町</t>
  </si>
  <si>
    <t>24543</t>
  </si>
  <si>
    <t>紀北町</t>
  </si>
  <si>
    <t>24561</t>
  </si>
  <si>
    <t>御浜町</t>
  </si>
  <si>
    <t>24562</t>
  </si>
  <si>
    <t>紀宝町</t>
  </si>
  <si>
    <t>25000</t>
  </si>
  <si>
    <t>滋賀県</t>
  </si>
  <si>
    <t>25201</t>
  </si>
  <si>
    <t>大津市</t>
  </si>
  <si>
    <t>25202</t>
  </si>
  <si>
    <t>彦根市</t>
  </si>
  <si>
    <t>25203</t>
  </si>
  <si>
    <t>長浜市</t>
  </si>
  <si>
    <t>25204</t>
  </si>
  <si>
    <t>近江八幡市</t>
  </si>
  <si>
    <t>25206</t>
  </si>
  <si>
    <t>草津市</t>
  </si>
  <si>
    <t>25207</t>
  </si>
  <si>
    <t>守山市</t>
  </si>
  <si>
    <t>25208</t>
  </si>
  <si>
    <t>栗東市</t>
  </si>
  <si>
    <t>25209</t>
  </si>
  <si>
    <t>甲賀市</t>
  </si>
  <si>
    <t>25210</t>
  </si>
  <si>
    <t>野洲市</t>
  </si>
  <si>
    <t>25211</t>
  </si>
  <si>
    <t>湖南市</t>
  </si>
  <si>
    <t>25212</t>
  </si>
  <si>
    <t>高島市</t>
  </si>
  <si>
    <t>25213</t>
  </si>
  <si>
    <t>東近江市</t>
  </si>
  <si>
    <t>25214</t>
  </si>
  <si>
    <t>米原市</t>
  </si>
  <si>
    <t>25383</t>
  </si>
  <si>
    <t>日野町</t>
  </si>
  <si>
    <t>25384</t>
  </si>
  <si>
    <t>竜王町</t>
  </si>
  <si>
    <t>25425</t>
  </si>
  <si>
    <t>愛荘町</t>
  </si>
  <si>
    <t>25441</t>
  </si>
  <si>
    <t>豊郷町</t>
  </si>
  <si>
    <t>25442</t>
  </si>
  <si>
    <t>甲良町</t>
  </si>
  <si>
    <t>25443</t>
  </si>
  <si>
    <t>多賀町</t>
  </si>
  <si>
    <t>26000</t>
  </si>
  <si>
    <t>京都府</t>
  </si>
  <si>
    <t>26100</t>
  </si>
  <si>
    <t>京都市</t>
  </si>
  <si>
    <t>26201</t>
  </si>
  <si>
    <t>福知山市</t>
  </si>
  <si>
    <t>26202</t>
  </si>
  <si>
    <t>舞鶴市</t>
  </si>
  <si>
    <t>26203</t>
  </si>
  <si>
    <t>綾部市</t>
  </si>
  <si>
    <t>26204</t>
  </si>
  <si>
    <t>宇治市</t>
  </si>
  <si>
    <t>26205</t>
  </si>
  <si>
    <t>宮津市</t>
  </si>
  <si>
    <t>26206</t>
  </si>
  <si>
    <t>亀岡市</t>
  </si>
  <si>
    <t>26207</t>
  </si>
  <si>
    <t>城陽市</t>
  </si>
  <si>
    <t>26208</t>
  </si>
  <si>
    <t>向日市</t>
  </si>
  <si>
    <t>26209</t>
  </si>
  <si>
    <t>長岡京市</t>
  </si>
  <si>
    <t>26210</t>
  </si>
  <si>
    <t>八幡市</t>
  </si>
  <si>
    <t>26211</t>
  </si>
  <si>
    <t>京田辺市</t>
  </si>
  <si>
    <t>26212</t>
  </si>
  <si>
    <t>京丹後市</t>
  </si>
  <si>
    <t>26213</t>
  </si>
  <si>
    <t>南丹市</t>
  </si>
  <si>
    <t>26214</t>
  </si>
  <si>
    <t>木津川市</t>
  </si>
  <si>
    <t>26303</t>
  </si>
  <si>
    <t>大山崎町</t>
  </si>
  <si>
    <t>26322</t>
  </si>
  <si>
    <t>久御山町</t>
  </si>
  <si>
    <t>26343</t>
  </si>
  <si>
    <t>井手町</t>
  </si>
  <si>
    <t>26344</t>
  </si>
  <si>
    <t>宇治田原町</t>
  </si>
  <si>
    <t>26364</t>
  </si>
  <si>
    <t>笠置町</t>
  </si>
  <si>
    <t>26365</t>
  </si>
  <si>
    <t>和束町</t>
  </si>
  <si>
    <t>26366</t>
  </si>
  <si>
    <t>精華町</t>
  </si>
  <si>
    <t>26367</t>
  </si>
  <si>
    <t>南山城村</t>
  </si>
  <si>
    <t>26407</t>
  </si>
  <si>
    <t>京丹波町</t>
  </si>
  <si>
    <t>26463</t>
  </si>
  <si>
    <t>伊根町</t>
  </si>
  <si>
    <t>26465</t>
  </si>
  <si>
    <t>与謝野町</t>
  </si>
  <si>
    <t>27000</t>
  </si>
  <si>
    <t>大阪府</t>
  </si>
  <si>
    <t>27100</t>
  </si>
  <si>
    <t>大阪市</t>
  </si>
  <si>
    <t>27140</t>
  </si>
  <si>
    <t>堺市</t>
  </si>
  <si>
    <t>27202</t>
  </si>
  <si>
    <t>岸和田市</t>
  </si>
  <si>
    <t>27203</t>
  </si>
  <si>
    <t>豊中市</t>
  </si>
  <si>
    <t>27204</t>
  </si>
  <si>
    <t>池田市</t>
  </si>
  <si>
    <t>27205</t>
  </si>
  <si>
    <t>吹田市</t>
  </si>
  <si>
    <t>27206</t>
  </si>
  <si>
    <t>泉大津市</t>
  </si>
  <si>
    <t>27207</t>
  </si>
  <si>
    <t>高槻市</t>
  </si>
  <si>
    <t>27208</t>
  </si>
  <si>
    <t>貝塚市</t>
  </si>
  <si>
    <t>27209</t>
  </si>
  <si>
    <t>守口市</t>
  </si>
  <si>
    <t>27210</t>
  </si>
  <si>
    <t>枚方市</t>
  </si>
  <si>
    <t>27211</t>
  </si>
  <si>
    <t>茨木市</t>
  </si>
  <si>
    <t>27212</t>
  </si>
  <si>
    <t>八尾市</t>
  </si>
  <si>
    <t>27213</t>
  </si>
  <si>
    <t>泉佐野市</t>
  </si>
  <si>
    <t>27214</t>
  </si>
  <si>
    <t>富田林市</t>
  </si>
  <si>
    <t>27215</t>
  </si>
  <si>
    <t>寝屋川市</t>
  </si>
  <si>
    <t>27216</t>
  </si>
  <si>
    <t>河内長野市</t>
  </si>
  <si>
    <t>27217</t>
  </si>
  <si>
    <t>松原市</t>
  </si>
  <si>
    <t>27218</t>
  </si>
  <si>
    <t>大東市</t>
  </si>
  <si>
    <t>27219</t>
  </si>
  <si>
    <t>和泉市</t>
  </si>
  <si>
    <t>27220</t>
  </si>
  <si>
    <t>箕面市</t>
  </si>
  <si>
    <t>27221</t>
  </si>
  <si>
    <t>柏原市</t>
  </si>
  <si>
    <t>27222</t>
  </si>
  <si>
    <t>羽曳野市</t>
  </si>
  <si>
    <t>27223</t>
  </si>
  <si>
    <t>門真市</t>
  </si>
  <si>
    <t>27224</t>
  </si>
  <si>
    <t>摂津市</t>
  </si>
  <si>
    <t>27225</t>
  </si>
  <si>
    <t>高石市</t>
  </si>
  <si>
    <t>27226</t>
  </si>
  <si>
    <t>藤井寺市</t>
  </si>
  <si>
    <t>27227</t>
  </si>
  <si>
    <t>東大阪市</t>
  </si>
  <si>
    <t>27228</t>
  </si>
  <si>
    <t>泉南市</t>
  </si>
  <si>
    <t>27229</t>
  </si>
  <si>
    <t>四條畷市</t>
  </si>
  <si>
    <t>27230</t>
  </si>
  <si>
    <t>交野市</t>
  </si>
  <si>
    <t>27231</t>
  </si>
  <si>
    <t>大阪狭山市</t>
  </si>
  <si>
    <t>27232</t>
  </si>
  <si>
    <t>阪南市</t>
  </si>
  <si>
    <t>27301</t>
  </si>
  <si>
    <t>島本町</t>
  </si>
  <si>
    <t>27321</t>
  </si>
  <si>
    <t>豊能町</t>
  </si>
  <si>
    <t>27322</t>
  </si>
  <si>
    <t>能勢町</t>
  </si>
  <si>
    <t>27341</t>
  </si>
  <si>
    <t>忠岡町</t>
  </si>
  <si>
    <t>27361</t>
  </si>
  <si>
    <t>熊取町</t>
  </si>
  <si>
    <t>27362</t>
  </si>
  <si>
    <t>田尻町</t>
  </si>
  <si>
    <t>27366</t>
  </si>
  <si>
    <t>岬町</t>
  </si>
  <si>
    <t>27381</t>
  </si>
  <si>
    <t>太子町</t>
  </si>
  <si>
    <t>27382</t>
  </si>
  <si>
    <t>河南町</t>
  </si>
  <si>
    <t>27383</t>
  </si>
  <si>
    <t>千早赤阪村</t>
  </si>
  <si>
    <t>28000</t>
  </si>
  <si>
    <t>兵庫県</t>
  </si>
  <si>
    <t>28100</t>
  </si>
  <si>
    <t>神戸市</t>
  </si>
  <si>
    <t>28201</t>
  </si>
  <si>
    <t>姫路市</t>
  </si>
  <si>
    <t>28202</t>
  </si>
  <si>
    <t>尼崎市</t>
  </si>
  <si>
    <t>28203</t>
  </si>
  <si>
    <t>明石市</t>
  </si>
  <si>
    <t>28204</t>
  </si>
  <si>
    <t>西宮市</t>
  </si>
  <si>
    <t>28205</t>
  </si>
  <si>
    <t>洲本市</t>
  </si>
  <si>
    <t>28206</t>
  </si>
  <si>
    <t>芦屋市</t>
  </si>
  <si>
    <t>28207</t>
  </si>
  <si>
    <t>伊丹市</t>
  </si>
  <si>
    <t>28208</t>
  </si>
  <si>
    <t>相生市</t>
  </si>
  <si>
    <t>28209</t>
  </si>
  <si>
    <t>豊岡市</t>
  </si>
  <si>
    <t>28210</t>
  </si>
  <si>
    <t>加古川市</t>
  </si>
  <si>
    <t>28212</t>
  </si>
  <si>
    <t>赤穂市</t>
  </si>
  <si>
    <t>28213</t>
  </si>
  <si>
    <t>西脇市</t>
  </si>
  <si>
    <t>28214</t>
  </si>
  <si>
    <t>宝塚市</t>
  </si>
  <si>
    <t>28215</t>
  </si>
  <si>
    <t>三木市</t>
  </si>
  <si>
    <t>28216</t>
  </si>
  <si>
    <t>高砂市</t>
  </si>
  <si>
    <t>28217</t>
  </si>
  <si>
    <t>川西市</t>
  </si>
  <si>
    <t>28218</t>
  </si>
  <si>
    <t>小野市</t>
  </si>
  <si>
    <t>28219</t>
  </si>
  <si>
    <t>三田市</t>
  </si>
  <si>
    <t>28220</t>
  </si>
  <si>
    <t>加西市</t>
  </si>
  <si>
    <t>28221</t>
  </si>
  <si>
    <t>丹波篠山市</t>
  </si>
  <si>
    <t>28222</t>
  </si>
  <si>
    <t>養父市</t>
  </si>
  <si>
    <t>28223</t>
  </si>
  <si>
    <t>丹波市</t>
  </si>
  <si>
    <t>28224</t>
  </si>
  <si>
    <t>南あわじ市</t>
  </si>
  <si>
    <t>28225</t>
  </si>
  <si>
    <t>朝来市</t>
  </si>
  <si>
    <t>28226</t>
  </si>
  <si>
    <t>淡路市</t>
  </si>
  <si>
    <t>28227</t>
  </si>
  <si>
    <t>宍粟市</t>
  </si>
  <si>
    <t>28228</t>
  </si>
  <si>
    <t>加東市</t>
  </si>
  <si>
    <t>28229</t>
  </si>
  <si>
    <t>たつの市</t>
  </si>
  <si>
    <t>28301</t>
  </si>
  <si>
    <t>猪名川町</t>
  </si>
  <si>
    <t>28365</t>
  </si>
  <si>
    <t>多可町</t>
  </si>
  <si>
    <t>28381</t>
  </si>
  <si>
    <t>稲美町</t>
  </si>
  <si>
    <t>28382</t>
  </si>
  <si>
    <t>播磨町</t>
  </si>
  <si>
    <t>28442</t>
  </si>
  <si>
    <t>市川町</t>
  </si>
  <si>
    <t>28443</t>
  </si>
  <si>
    <t>福崎町</t>
  </si>
  <si>
    <t>28446</t>
  </si>
  <si>
    <t>神河町</t>
  </si>
  <si>
    <t>28464</t>
  </si>
  <si>
    <t>28481</t>
  </si>
  <si>
    <t>上郡町</t>
  </si>
  <si>
    <t>28501</t>
  </si>
  <si>
    <t>佐用町</t>
  </si>
  <si>
    <t>28585</t>
  </si>
  <si>
    <t>香美町</t>
  </si>
  <si>
    <t>28586</t>
  </si>
  <si>
    <t>新温泉町</t>
  </si>
  <si>
    <t>29000</t>
  </si>
  <si>
    <t>奈良県</t>
  </si>
  <si>
    <t>29201</t>
  </si>
  <si>
    <t>奈良市</t>
  </si>
  <si>
    <t>29202</t>
  </si>
  <si>
    <t>大和高田市</t>
  </si>
  <si>
    <t>29203</t>
  </si>
  <si>
    <t>大和郡山市</t>
  </si>
  <si>
    <t>29204</t>
  </si>
  <si>
    <t>天理市</t>
  </si>
  <si>
    <t>29205</t>
  </si>
  <si>
    <t>橿原市</t>
  </si>
  <si>
    <t>29206</t>
  </si>
  <si>
    <t>桜井市</t>
  </si>
  <si>
    <t>29207</t>
  </si>
  <si>
    <t>五條市</t>
  </si>
  <si>
    <t>29208</t>
  </si>
  <si>
    <t>御所市</t>
  </si>
  <si>
    <t>29209</t>
  </si>
  <si>
    <t>生駒市</t>
  </si>
  <si>
    <t>29210</t>
  </si>
  <si>
    <t>香芝市</t>
  </si>
  <si>
    <t>29211</t>
  </si>
  <si>
    <t>葛城市</t>
  </si>
  <si>
    <t>29212</t>
  </si>
  <si>
    <t>宇陀市</t>
  </si>
  <si>
    <t>29322</t>
  </si>
  <si>
    <t>山添村</t>
  </si>
  <si>
    <t>29342</t>
  </si>
  <si>
    <t>平群町</t>
  </si>
  <si>
    <t>29343</t>
  </si>
  <si>
    <t>三郷町</t>
  </si>
  <si>
    <t>29344</t>
  </si>
  <si>
    <t>斑鳩町</t>
  </si>
  <si>
    <t>29345</t>
  </si>
  <si>
    <t>安堵町</t>
  </si>
  <si>
    <t>29361</t>
  </si>
  <si>
    <t>29362</t>
  </si>
  <si>
    <t>三宅町</t>
  </si>
  <si>
    <t>29363</t>
  </si>
  <si>
    <t>田原本町</t>
  </si>
  <si>
    <t>29385</t>
  </si>
  <si>
    <t>曽爾村</t>
  </si>
  <si>
    <t>29386</t>
  </si>
  <si>
    <t>御杖村</t>
  </si>
  <si>
    <t>29401</t>
  </si>
  <si>
    <t>高取町</t>
  </si>
  <si>
    <t>29402</t>
  </si>
  <si>
    <t>明日香村</t>
  </si>
  <si>
    <t>29424</t>
  </si>
  <si>
    <t>上牧町</t>
  </si>
  <si>
    <t>29425</t>
  </si>
  <si>
    <t>王寺町</t>
  </si>
  <si>
    <t>29426</t>
  </si>
  <si>
    <t>広陵町</t>
  </si>
  <si>
    <t>29427</t>
  </si>
  <si>
    <t>河合町</t>
  </si>
  <si>
    <t>29441</t>
  </si>
  <si>
    <t>吉野町</t>
  </si>
  <si>
    <t>29442</t>
  </si>
  <si>
    <t>大淀町</t>
  </si>
  <si>
    <t>29443</t>
  </si>
  <si>
    <t>下市町</t>
  </si>
  <si>
    <t>29444</t>
  </si>
  <si>
    <t>黒滝村</t>
  </si>
  <si>
    <t>29446</t>
  </si>
  <si>
    <t>天川村</t>
  </si>
  <si>
    <t>29447</t>
  </si>
  <si>
    <t>野迫川村</t>
  </si>
  <si>
    <t>29449</t>
  </si>
  <si>
    <t>十津川村</t>
  </si>
  <si>
    <t>29450</t>
  </si>
  <si>
    <t>下北山村</t>
  </si>
  <si>
    <t>29451</t>
  </si>
  <si>
    <t>上北山村</t>
  </si>
  <si>
    <t>29452</t>
  </si>
  <si>
    <t>29453</t>
  </si>
  <si>
    <t>東吉野村</t>
  </si>
  <si>
    <t>30000</t>
  </si>
  <si>
    <t>和歌山県</t>
  </si>
  <si>
    <t>30201</t>
  </si>
  <si>
    <t>和歌山市</t>
  </si>
  <si>
    <t>30202</t>
  </si>
  <si>
    <t>海南市</t>
  </si>
  <si>
    <t>30203</t>
  </si>
  <si>
    <t>橋本市</t>
  </si>
  <si>
    <t>30204</t>
  </si>
  <si>
    <t>有田市</t>
  </si>
  <si>
    <t>30205</t>
  </si>
  <si>
    <t>御坊市</t>
  </si>
  <si>
    <t>30206</t>
  </si>
  <si>
    <t>田辺市</t>
  </si>
  <si>
    <t>30207</t>
  </si>
  <si>
    <t>新宮市</t>
  </si>
  <si>
    <t>30208</t>
  </si>
  <si>
    <t>紀の川市</t>
  </si>
  <si>
    <t>30209</t>
  </si>
  <si>
    <t>岩出市</t>
  </si>
  <si>
    <t>30304</t>
  </si>
  <si>
    <t>紀美野町</t>
  </si>
  <si>
    <t>30341</t>
  </si>
  <si>
    <t>かつらぎ町</t>
  </si>
  <si>
    <t>30343</t>
  </si>
  <si>
    <t>九度山町</t>
  </si>
  <si>
    <t>30344</t>
  </si>
  <si>
    <t>高野町</t>
  </si>
  <si>
    <t>30361</t>
  </si>
  <si>
    <t>湯浅町</t>
  </si>
  <si>
    <t>30362</t>
  </si>
  <si>
    <t>広川町</t>
  </si>
  <si>
    <t>30366</t>
  </si>
  <si>
    <t>有田川町</t>
  </si>
  <si>
    <t>30381</t>
  </si>
  <si>
    <t>30382</t>
  </si>
  <si>
    <t>30383</t>
  </si>
  <si>
    <t>由良町</t>
  </si>
  <si>
    <t>30390</t>
  </si>
  <si>
    <t>印南町</t>
  </si>
  <si>
    <t>30391</t>
  </si>
  <si>
    <t>みなべ町</t>
  </si>
  <si>
    <t>30392</t>
  </si>
  <si>
    <t>日高川町</t>
  </si>
  <si>
    <t>30401</t>
  </si>
  <si>
    <t>白浜町</t>
  </si>
  <si>
    <t>30404</t>
  </si>
  <si>
    <t>上富田町</t>
  </si>
  <si>
    <t>30406</t>
  </si>
  <si>
    <t>すさみ町</t>
  </si>
  <si>
    <t>30421</t>
  </si>
  <si>
    <t>那智勝浦町</t>
  </si>
  <si>
    <t>30422</t>
  </si>
  <si>
    <t>太地町</t>
  </si>
  <si>
    <t>30424</t>
  </si>
  <si>
    <t>古座川町</t>
  </si>
  <si>
    <t>30427</t>
  </si>
  <si>
    <t>北山村</t>
  </si>
  <si>
    <t>30428</t>
  </si>
  <si>
    <t>串本町</t>
  </si>
  <si>
    <t>31000</t>
  </si>
  <si>
    <t>鳥取県</t>
  </si>
  <si>
    <t>31201</t>
  </si>
  <si>
    <t>鳥取市</t>
  </si>
  <si>
    <t>31202</t>
  </si>
  <si>
    <t>米子市</t>
  </si>
  <si>
    <t>31203</t>
  </si>
  <si>
    <t>倉吉市</t>
  </si>
  <si>
    <t>31204</t>
  </si>
  <si>
    <t>境港市</t>
  </si>
  <si>
    <t>31302</t>
  </si>
  <si>
    <t>岩美町</t>
  </si>
  <si>
    <t>31325</t>
  </si>
  <si>
    <t>若桜町</t>
  </si>
  <si>
    <t>31328</t>
  </si>
  <si>
    <t>智頭町</t>
  </si>
  <si>
    <t>31329</t>
  </si>
  <si>
    <t>八頭町</t>
  </si>
  <si>
    <t>31364</t>
  </si>
  <si>
    <t>三朝町</t>
  </si>
  <si>
    <t>31370</t>
  </si>
  <si>
    <t>湯梨浜町</t>
  </si>
  <si>
    <t>31371</t>
  </si>
  <si>
    <t>琴浦町</t>
  </si>
  <si>
    <t>31372</t>
  </si>
  <si>
    <t>北栄町</t>
  </si>
  <si>
    <t>31384</t>
  </si>
  <si>
    <t>日吉津村</t>
  </si>
  <si>
    <t>31386</t>
  </si>
  <si>
    <t>大山町</t>
  </si>
  <si>
    <t>31389</t>
  </si>
  <si>
    <t>31390</t>
  </si>
  <si>
    <t>伯耆町</t>
  </si>
  <si>
    <t>31401</t>
  </si>
  <si>
    <t>日南町</t>
  </si>
  <si>
    <t>31402</t>
  </si>
  <si>
    <t>31403</t>
  </si>
  <si>
    <t>江府町</t>
  </si>
  <si>
    <t>32000</t>
  </si>
  <si>
    <t>島根県</t>
  </si>
  <si>
    <t>32201</t>
  </si>
  <si>
    <t>松江市</t>
  </si>
  <si>
    <t>32202</t>
  </si>
  <si>
    <t>浜田市</t>
  </si>
  <si>
    <t>32203</t>
  </si>
  <si>
    <t>出雲市</t>
  </si>
  <si>
    <t>32204</t>
  </si>
  <si>
    <t>益田市</t>
  </si>
  <si>
    <t>32205</t>
  </si>
  <si>
    <t>大田市</t>
  </si>
  <si>
    <t>32206</t>
  </si>
  <si>
    <t>安来市</t>
  </si>
  <si>
    <t>32207</t>
  </si>
  <si>
    <t>江津市</t>
  </si>
  <si>
    <t>32209</t>
  </si>
  <si>
    <t>雲南市</t>
  </si>
  <si>
    <t>32343</t>
  </si>
  <si>
    <t>奥出雲町</t>
  </si>
  <si>
    <t>32386</t>
  </si>
  <si>
    <t>飯南町</t>
  </si>
  <si>
    <t>32441</t>
  </si>
  <si>
    <t>川本町</t>
  </si>
  <si>
    <t>32448</t>
  </si>
  <si>
    <t>32449</t>
  </si>
  <si>
    <t>邑南町</t>
  </si>
  <si>
    <t>32501</t>
  </si>
  <si>
    <t>津和野町</t>
  </si>
  <si>
    <t>32505</t>
  </si>
  <si>
    <t>吉賀町</t>
  </si>
  <si>
    <t>32525</t>
  </si>
  <si>
    <t>海士町</t>
  </si>
  <si>
    <t>32526</t>
  </si>
  <si>
    <t>西ノ島町</t>
  </si>
  <si>
    <t>32527</t>
  </si>
  <si>
    <t>知夫村</t>
  </si>
  <si>
    <t>32528</t>
  </si>
  <si>
    <t>隠岐の島町</t>
  </si>
  <si>
    <t>33000</t>
  </si>
  <si>
    <t>岡山県</t>
  </si>
  <si>
    <t>33100</t>
  </si>
  <si>
    <t>岡山市</t>
  </si>
  <si>
    <t>33202</t>
  </si>
  <si>
    <t>倉敷市</t>
  </si>
  <si>
    <t>33203</t>
  </si>
  <si>
    <t>津山市</t>
  </si>
  <si>
    <t>33204</t>
  </si>
  <si>
    <t>玉野市</t>
  </si>
  <si>
    <t>33205</t>
  </si>
  <si>
    <t>笠岡市</t>
  </si>
  <si>
    <t>33207</t>
  </si>
  <si>
    <t>井原市</t>
  </si>
  <si>
    <t>33208</t>
  </si>
  <si>
    <t>総社市</t>
  </si>
  <si>
    <t>33209</t>
  </si>
  <si>
    <t>高梁市</t>
  </si>
  <si>
    <t>33210</t>
  </si>
  <si>
    <t>新見市</t>
  </si>
  <si>
    <t>33211</t>
  </si>
  <si>
    <t>備前市</t>
  </si>
  <si>
    <t>33212</t>
  </si>
  <si>
    <t>瀬戸内市</t>
  </si>
  <si>
    <t>33213</t>
  </si>
  <si>
    <t>赤磐市</t>
  </si>
  <si>
    <t>33214</t>
  </si>
  <si>
    <t>真庭市</t>
  </si>
  <si>
    <t>33215</t>
  </si>
  <si>
    <t>美作市</t>
  </si>
  <si>
    <t>33216</t>
  </si>
  <si>
    <t>浅口市</t>
  </si>
  <si>
    <t>33346</t>
  </si>
  <si>
    <t>和気町</t>
  </si>
  <si>
    <t>33423</t>
  </si>
  <si>
    <t>早島町</t>
  </si>
  <si>
    <t>33445</t>
  </si>
  <si>
    <t>里庄町</t>
  </si>
  <si>
    <t>33461</t>
  </si>
  <si>
    <t>矢掛町</t>
  </si>
  <si>
    <t>33586</t>
  </si>
  <si>
    <t>新庄村</t>
  </si>
  <si>
    <t>33606</t>
  </si>
  <si>
    <t>鏡野町</t>
  </si>
  <si>
    <t>33622</t>
  </si>
  <si>
    <t>勝央町</t>
  </si>
  <si>
    <t>33623</t>
  </si>
  <si>
    <t>奈義町</t>
  </si>
  <si>
    <t>33643</t>
  </si>
  <si>
    <t>西粟倉村</t>
  </si>
  <si>
    <t>33663</t>
  </si>
  <si>
    <t>久米南町</t>
  </si>
  <si>
    <t>33666</t>
  </si>
  <si>
    <t>美咲町</t>
  </si>
  <si>
    <t>33681</t>
  </si>
  <si>
    <t>吉備中央町</t>
  </si>
  <si>
    <t>34000</t>
  </si>
  <si>
    <t>広島県</t>
  </si>
  <si>
    <t>34100</t>
  </si>
  <si>
    <t>広島市</t>
  </si>
  <si>
    <t>34202</t>
  </si>
  <si>
    <t>呉市</t>
  </si>
  <si>
    <t>34203</t>
  </si>
  <si>
    <t>竹原市</t>
  </si>
  <si>
    <t>34204</t>
  </si>
  <si>
    <t>三原市</t>
  </si>
  <si>
    <t>34205</t>
  </si>
  <si>
    <t>尾道市</t>
  </si>
  <si>
    <t>34207</t>
  </si>
  <si>
    <t>福山市</t>
  </si>
  <si>
    <t>34208</t>
  </si>
  <si>
    <t>34209</t>
  </si>
  <si>
    <t>三次市</t>
  </si>
  <si>
    <t>34210</t>
  </si>
  <si>
    <t>庄原市</t>
  </si>
  <si>
    <t>34211</t>
  </si>
  <si>
    <t>大竹市</t>
  </si>
  <si>
    <t>34212</t>
  </si>
  <si>
    <t>東広島市</t>
  </si>
  <si>
    <t>34213</t>
  </si>
  <si>
    <t>廿日市市</t>
  </si>
  <si>
    <t>34214</t>
  </si>
  <si>
    <t>安芸高田市</t>
  </si>
  <si>
    <t>34215</t>
  </si>
  <si>
    <t>江田島市</t>
  </si>
  <si>
    <t>34302</t>
  </si>
  <si>
    <t>府中町</t>
  </si>
  <si>
    <t>34304</t>
  </si>
  <si>
    <t>海田町</t>
  </si>
  <si>
    <t>34307</t>
  </si>
  <si>
    <t>熊野町</t>
  </si>
  <si>
    <t>34309</t>
  </si>
  <si>
    <t>坂町</t>
  </si>
  <si>
    <t>34368</t>
  </si>
  <si>
    <t>安芸太田町</t>
  </si>
  <si>
    <t>34369</t>
  </si>
  <si>
    <t>北広島町</t>
  </si>
  <si>
    <t>34431</t>
  </si>
  <si>
    <t>大崎上島町</t>
  </si>
  <si>
    <t>34462</t>
  </si>
  <si>
    <t>世羅町</t>
  </si>
  <si>
    <t>34545</t>
  </si>
  <si>
    <t>神石高原町</t>
  </si>
  <si>
    <t>35000</t>
  </si>
  <si>
    <t>山口県</t>
  </si>
  <si>
    <t>35201</t>
  </si>
  <si>
    <t>下関市</t>
  </si>
  <si>
    <t>35202</t>
  </si>
  <si>
    <t>宇部市</t>
  </si>
  <si>
    <t>35203</t>
  </si>
  <si>
    <t>山口市</t>
  </si>
  <si>
    <t>35204</t>
  </si>
  <si>
    <t>萩市</t>
  </si>
  <si>
    <t>35206</t>
  </si>
  <si>
    <t>防府市</t>
  </si>
  <si>
    <t>35207</t>
  </si>
  <si>
    <t>下松市</t>
  </si>
  <si>
    <t>35208</t>
  </si>
  <si>
    <t>岩国市</t>
  </si>
  <si>
    <t>35210</t>
  </si>
  <si>
    <t>光市</t>
  </si>
  <si>
    <t>35211</t>
  </si>
  <si>
    <t>長門市</t>
  </si>
  <si>
    <t>35212</t>
  </si>
  <si>
    <t>柳井市</t>
  </si>
  <si>
    <t>35213</t>
  </si>
  <si>
    <t>美祢市</t>
  </si>
  <si>
    <t>35215</t>
  </si>
  <si>
    <t>周南市</t>
  </si>
  <si>
    <t>35216</t>
  </si>
  <si>
    <t>山陽小野田市</t>
  </si>
  <si>
    <t>35305</t>
  </si>
  <si>
    <t>周防大島町</t>
  </si>
  <si>
    <t>35321</t>
  </si>
  <si>
    <t>和木町</t>
  </si>
  <si>
    <t>35341</t>
  </si>
  <si>
    <t>上関町</t>
  </si>
  <si>
    <t>35343</t>
  </si>
  <si>
    <t>田布施町</t>
  </si>
  <si>
    <t>35344</t>
  </si>
  <si>
    <t>平生町</t>
  </si>
  <si>
    <t>35502</t>
  </si>
  <si>
    <t>阿武町</t>
  </si>
  <si>
    <t>36000</t>
  </si>
  <si>
    <t>徳島県</t>
  </si>
  <si>
    <t>36201</t>
  </si>
  <si>
    <t>徳島市</t>
  </si>
  <si>
    <t>36202</t>
  </si>
  <si>
    <t>鳴門市</t>
  </si>
  <si>
    <t>36203</t>
  </si>
  <si>
    <t>小松島市</t>
  </si>
  <si>
    <t>36204</t>
  </si>
  <si>
    <t>阿南市</t>
  </si>
  <si>
    <t>36205</t>
  </si>
  <si>
    <t>吉野川市</t>
  </si>
  <si>
    <t>36206</t>
  </si>
  <si>
    <t>阿波市</t>
  </si>
  <si>
    <t>36207</t>
  </si>
  <si>
    <t>美馬市</t>
  </si>
  <si>
    <t>36208</t>
  </si>
  <si>
    <t>三好市</t>
  </si>
  <si>
    <t>36301</t>
  </si>
  <si>
    <t>勝浦町</t>
  </si>
  <si>
    <t>36302</t>
  </si>
  <si>
    <t>上勝町</t>
  </si>
  <si>
    <t>36321</t>
  </si>
  <si>
    <t>佐那河内村</t>
  </si>
  <si>
    <t>36341</t>
  </si>
  <si>
    <t>石井町</t>
  </si>
  <si>
    <t>36342</t>
  </si>
  <si>
    <t>神山町</t>
  </si>
  <si>
    <t>36368</t>
  </si>
  <si>
    <t>那賀町</t>
  </si>
  <si>
    <t>36383</t>
  </si>
  <si>
    <t>牟岐町</t>
  </si>
  <si>
    <t>36387</t>
  </si>
  <si>
    <t>美波町</t>
  </si>
  <si>
    <t>36388</t>
  </si>
  <si>
    <t>海陽町</t>
  </si>
  <si>
    <t>36401</t>
  </si>
  <si>
    <t>松茂町</t>
  </si>
  <si>
    <t>36402</t>
  </si>
  <si>
    <t>北島町</t>
  </si>
  <si>
    <t>36403</t>
  </si>
  <si>
    <t>藍住町</t>
  </si>
  <si>
    <t>36404</t>
  </si>
  <si>
    <t>板野町</t>
  </si>
  <si>
    <t>36405</t>
  </si>
  <si>
    <t>上板町</t>
  </si>
  <si>
    <t>36468</t>
  </si>
  <si>
    <t>つるぎ町</t>
  </si>
  <si>
    <t>36489</t>
  </si>
  <si>
    <t>東みよし町</t>
  </si>
  <si>
    <t>37000</t>
  </si>
  <si>
    <t>香川県</t>
  </si>
  <si>
    <t>37201</t>
  </si>
  <si>
    <t>高松市</t>
  </si>
  <si>
    <t>37202</t>
  </si>
  <si>
    <t>丸亀市</t>
  </si>
  <si>
    <t>37203</t>
  </si>
  <si>
    <t>坂出市</t>
  </si>
  <si>
    <t>37204</t>
  </si>
  <si>
    <t>善通寺市</t>
  </si>
  <si>
    <t>37205</t>
  </si>
  <si>
    <t>観音寺市</t>
  </si>
  <si>
    <t>37206</t>
  </si>
  <si>
    <t>さぬき市</t>
  </si>
  <si>
    <t>37207</t>
  </si>
  <si>
    <t>東かがわ市</t>
  </si>
  <si>
    <t>37208</t>
  </si>
  <si>
    <t>三豊市</t>
  </si>
  <si>
    <t>37322</t>
  </si>
  <si>
    <t>土庄町</t>
  </si>
  <si>
    <t>37324</t>
  </si>
  <si>
    <t>小豆島町</t>
  </si>
  <si>
    <t>37341</t>
  </si>
  <si>
    <t>三木町</t>
  </si>
  <si>
    <t>37364</t>
  </si>
  <si>
    <t>直島町</t>
  </si>
  <si>
    <t>37386</t>
  </si>
  <si>
    <t>宇多津町</t>
  </si>
  <si>
    <t>37387</t>
  </si>
  <si>
    <t>綾川町</t>
  </si>
  <si>
    <t>37403</t>
  </si>
  <si>
    <t>琴平町</t>
  </si>
  <si>
    <t>37404</t>
  </si>
  <si>
    <t>多度津町</t>
  </si>
  <si>
    <t>37406</t>
  </si>
  <si>
    <t>まんのう町</t>
  </si>
  <si>
    <t>38000</t>
  </si>
  <si>
    <t>愛媛県</t>
  </si>
  <si>
    <t>38201</t>
  </si>
  <si>
    <t>松山市</t>
  </si>
  <si>
    <t>38202</t>
  </si>
  <si>
    <t>今治市</t>
  </si>
  <si>
    <t>38203</t>
  </si>
  <si>
    <t>宇和島市</t>
  </si>
  <si>
    <t>38204</t>
  </si>
  <si>
    <t>八幡浜市</t>
  </si>
  <si>
    <t>38205</t>
  </si>
  <si>
    <t>新居浜市</t>
  </si>
  <si>
    <t>38206</t>
  </si>
  <si>
    <t>西条市</t>
  </si>
  <si>
    <t>38207</t>
  </si>
  <si>
    <t>大洲市</t>
  </si>
  <si>
    <t>38210</t>
  </si>
  <si>
    <t>伊予市</t>
  </si>
  <si>
    <t>38213</t>
  </si>
  <si>
    <t>四国中央市</t>
  </si>
  <si>
    <t>38214</t>
  </si>
  <si>
    <t>西予市</t>
  </si>
  <si>
    <t>38215</t>
  </si>
  <si>
    <t>東温市</t>
  </si>
  <si>
    <t>38356</t>
  </si>
  <si>
    <t>上島町</t>
  </si>
  <si>
    <t>38386</t>
  </si>
  <si>
    <t>久万高原町</t>
  </si>
  <si>
    <t>38401</t>
  </si>
  <si>
    <t>38402</t>
  </si>
  <si>
    <t>砥部町</t>
  </si>
  <si>
    <t>38422</t>
  </si>
  <si>
    <t>内子町</t>
  </si>
  <si>
    <t>38442</t>
  </si>
  <si>
    <t>伊方町</t>
  </si>
  <si>
    <t>38484</t>
  </si>
  <si>
    <t>松野町</t>
  </si>
  <si>
    <t>38488</t>
  </si>
  <si>
    <t>鬼北町</t>
  </si>
  <si>
    <t>38506</t>
  </si>
  <si>
    <t>愛南町</t>
  </si>
  <si>
    <t>39000</t>
  </si>
  <si>
    <t>高知県</t>
  </si>
  <si>
    <t>39201</t>
  </si>
  <si>
    <t>高知市</t>
  </si>
  <si>
    <t>39202</t>
  </si>
  <si>
    <t>室戸市</t>
  </si>
  <si>
    <t>39203</t>
  </si>
  <si>
    <t>安芸市</t>
  </si>
  <si>
    <t>39204</t>
  </si>
  <si>
    <t>南国市</t>
  </si>
  <si>
    <t>39205</t>
  </si>
  <si>
    <t>土佐市</t>
  </si>
  <si>
    <t>39206</t>
  </si>
  <si>
    <t>須崎市</t>
  </si>
  <si>
    <t>39208</t>
  </si>
  <si>
    <t>宿毛市</t>
  </si>
  <si>
    <t>39209</t>
  </si>
  <si>
    <t>土佐清水市</t>
  </si>
  <si>
    <t>39210</t>
  </si>
  <si>
    <t>四万十市</t>
  </si>
  <si>
    <t>39211</t>
  </si>
  <si>
    <t>香南市</t>
  </si>
  <si>
    <t>39212</t>
  </si>
  <si>
    <t>香美市</t>
  </si>
  <si>
    <t>39301</t>
  </si>
  <si>
    <t>東洋町</t>
  </si>
  <si>
    <t>39302</t>
  </si>
  <si>
    <t>奈半利町</t>
  </si>
  <si>
    <t>39303</t>
  </si>
  <si>
    <t>田野町</t>
  </si>
  <si>
    <t>39304</t>
  </si>
  <si>
    <t>安田町</t>
  </si>
  <si>
    <t>39305</t>
  </si>
  <si>
    <t>北川村</t>
  </si>
  <si>
    <t>39306</t>
  </si>
  <si>
    <t>馬路村</t>
  </si>
  <si>
    <t>39307</t>
  </si>
  <si>
    <t>芸西村</t>
  </si>
  <si>
    <t>39341</t>
  </si>
  <si>
    <t>本山町</t>
  </si>
  <si>
    <t>39344</t>
  </si>
  <si>
    <t>大豊町</t>
  </si>
  <si>
    <t>39363</t>
  </si>
  <si>
    <t>土佐町</t>
  </si>
  <si>
    <t>39364</t>
  </si>
  <si>
    <t>大川村</t>
  </si>
  <si>
    <t>39386</t>
  </si>
  <si>
    <t>いの町</t>
  </si>
  <si>
    <t>39387</t>
  </si>
  <si>
    <t>仁淀川町</t>
  </si>
  <si>
    <t>39401</t>
  </si>
  <si>
    <t>中土佐町</t>
  </si>
  <si>
    <t>39402</t>
  </si>
  <si>
    <t>佐川町</t>
  </si>
  <si>
    <t>39403</t>
  </si>
  <si>
    <t>越知町</t>
  </si>
  <si>
    <t>39405</t>
  </si>
  <si>
    <t>梼原町</t>
  </si>
  <si>
    <t>39410</t>
  </si>
  <si>
    <t>日高村</t>
  </si>
  <si>
    <t>39411</t>
  </si>
  <si>
    <t>津野町</t>
  </si>
  <si>
    <t>39412</t>
  </si>
  <si>
    <t>四万十町</t>
  </si>
  <si>
    <t>39424</t>
  </si>
  <si>
    <t>大月町</t>
  </si>
  <si>
    <t>39427</t>
  </si>
  <si>
    <t>三原村</t>
  </si>
  <si>
    <t>39428</t>
  </si>
  <si>
    <t>黒潮町</t>
  </si>
  <si>
    <t>40000</t>
  </si>
  <si>
    <t>福岡県</t>
  </si>
  <si>
    <t>40100</t>
  </si>
  <si>
    <t>北九州市</t>
  </si>
  <si>
    <t>40130</t>
  </si>
  <si>
    <t>福岡市</t>
  </si>
  <si>
    <t>40202</t>
  </si>
  <si>
    <t>大牟田市</t>
  </si>
  <si>
    <t>40203</t>
  </si>
  <si>
    <t>久留米市</t>
  </si>
  <si>
    <t>40204</t>
  </si>
  <si>
    <t>直方市</t>
  </si>
  <si>
    <t>40205</t>
  </si>
  <si>
    <t>飯塚市</t>
  </si>
  <si>
    <t>40206</t>
  </si>
  <si>
    <t>田川市</t>
  </si>
  <si>
    <t>40207</t>
  </si>
  <si>
    <t>柳川市</t>
  </si>
  <si>
    <t>40210</t>
  </si>
  <si>
    <t>八女市</t>
  </si>
  <si>
    <t>40211</t>
  </si>
  <si>
    <t>筑後市</t>
  </si>
  <si>
    <t>40212</t>
  </si>
  <si>
    <t>大川市</t>
  </si>
  <si>
    <t>40213</t>
  </si>
  <si>
    <t>行橋市</t>
  </si>
  <si>
    <t>40214</t>
  </si>
  <si>
    <t>豊前市</t>
  </si>
  <si>
    <t>40215</t>
  </si>
  <si>
    <t>中間市</t>
  </si>
  <si>
    <t>40216</t>
  </si>
  <si>
    <t>小郡市</t>
  </si>
  <si>
    <t>40217</t>
  </si>
  <si>
    <t>筑紫野市</t>
  </si>
  <si>
    <t>40218</t>
  </si>
  <si>
    <t>春日市</t>
  </si>
  <si>
    <t>40219</t>
  </si>
  <si>
    <t>大野城市</t>
  </si>
  <si>
    <t>40220</t>
  </si>
  <si>
    <t>宗像市</t>
  </si>
  <si>
    <t>40221</t>
  </si>
  <si>
    <t>太宰府市</t>
  </si>
  <si>
    <t>40223</t>
  </si>
  <si>
    <t>古賀市</t>
  </si>
  <si>
    <t>40224</t>
  </si>
  <si>
    <t>福津市</t>
  </si>
  <si>
    <t>40225</t>
  </si>
  <si>
    <t>うきは市</t>
  </si>
  <si>
    <t>40226</t>
  </si>
  <si>
    <t>宮若市</t>
  </si>
  <si>
    <t>40227</t>
  </si>
  <si>
    <t>嘉麻市</t>
  </si>
  <si>
    <t>40228</t>
  </si>
  <si>
    <t>朝倉市</t>
  </si>
  <si>
    <t>40229</t>
  </si>
  <si>
    <t>みやま市</t>
  </si>
  <si>
    <t>40230</t>
  </si>
  <si>
    <t>糸島市</t>
  </si>
  <si>
    <t>40231</t>
  </si>
  <si>
    <t>那珂川市</t>
  </si>
  <si>
    <t>40341</t>
  </si>
  <si>
    <t>宇美町</t>
  </si>
  <si>
    <t>40342</t>
  </si>
  <si>
    <t>篠栗町</t>
  </si>
  <si>
    <t>40343</t>
  </si>
  <si>
    <t>志免町</t>
  </si>
  <si>
    <t>40344</t>
  </si>
  <si>
    <t>須恵町</t>
  </si>
  <si>
    <t>40345</t>
  </si>
  <si>
    <t>新宮町</t>
  </si>
  <si>
    <t>40348</t>
  </si>
  <si>
    <t>久山町</t>
  </si>
  <si>
    <t>40349</t>
  </si>
  <si>
    <t>粕屋町</t>
  </si>
  <si>
    <t>40381</t>
  </si>
  <si>
    <t>芦屋町</t>
  </si>
  <si>
    <t>40382</t>
  </si>
  <si>
    <t>水巻町</t>
  </si>
  <si>
    <t>40383</t>
  </si>
  <si>
    <t>岡垣町</t>
  </si>
  <si>
    <t>40384</t>
  </si>
  <si>
    <t>遠賀町</t>
  </si>
  <si>
    <t>40401</t>
  </si>
  <si>
    <t>小竹町</t>
  </si>
  <si>
    <t>40402</t>
  </si>
  <si>
    <t>鞍手町</t>
  </si>
  <si>
    <t>40421</t>
  </si>
  <si>
    <t>桂川町</t>
  </si>
  <si>
    <t>40447</t>
  </si>
  <si>
    <t>筑前町</t>
  </si>
  <si>
    <t>40448</t>
  </si>
  <si>
    <t>東峰村</t>
  </si>
  <si>
    <t>40503</t>
  </si>
  <si>
    <t>大刀洗町</t>
  </si>
  <si>
    <t>40522</t>
  </si>
  <si>
    <t>大木町</t>
  </si>
  <si>
    <t>40544</t>
  </si>
  <si>
    <t>40601</t>
  </si>
  <si>
    <t>香春町</t>
  </si>
  <si>
    <t>40602</t>
  </si>
  <si>
    <t>添田町</t>
  </si>
  <si>
    <t>40604</t>
  </si>
  <si>
    <t>糸田町</t>
  </si>
  <si>
    <t>40605</t>
  </si>
  <si>
    <t>40608</t>
  </si>
  <si>
    <t>大任町</t>
  </si>
  <si>
    <t>40609</t>
  </si>
  <si>
    <t>赤村</t>
  </si>
  <si>
    <t>40610</t>
  </si>
  <si>
    <t>福智町</t>
  </si>
  <si>
    <t>40621</t>
  </si>
  <si>
    <t>苅田町</t>
  </si>
  <si>
    <t>40625</t>
  </si>
  <si>
    <t>みやこ町</t>
  </si>
  <si>
    <t>40642</t>
  </si>
  <si>
    <t>吉富町</t>
  </si>
  <si>
    <t>40646</t>
  </si>
  <si>
    <t>上毛町</t>
  </si>
  <si>
    <t>40647</t>
  </si>
  <si>
    <t>築上町</t>
  </si>
  <si>
    <t>41000</t>
  </si>
  <si>
    <t>佐賀県</t>
  </si>
  <si>
    <t>41201</t>
  </si>
  <si>
    <t>佐賀市</t>
  </si>
  <si>
    <t>41202</t>
  </si>
  <si>
    <t>唐津市</t>
  </si>
  <si>
    <t>41203</t>
  </si>
  <si>
    <t>鳥栖市</t>
  </si>
  <si>
    <t>41204</t>
  </si>
  <si>
    <t>多久市</t>
  </si>
  <si>
    <t>41205</t>
  </si>
  <si>
    <t>伊万里市</t>
  </si>
  <si>
    <t>41206</t>
  </si>
  <si>
    <t>武雄市</t>
  </si>
  <si>
    <t>41207</t>
  </si>
  <si>
    <t>鹿島市</t>
  </si>
  <si>
    <t>41208</t>
  </si>
  <si>
    <t>小城市</t>
  </si>
  <si>
    <t>41209</t>
  </si>
  <si>
    <t>嬉野市</t>
  </si>
  <si>
    <t>41210</t>
  </si>
  <si>
    <t>神埼市</t>
  </si>
  <si>
    <t>41327</t>
  </si>
  <si>
    <t>吉野ヶ里町</t>
  </si>
  <si>
    <t>41341</t>
  </si>
  <si>
    <t>基山町</t>
  </si>
  <si>
    <t>41345</t>
  </si>
  <si>
    <t>上峰町</t>
  </si>
  <si>
    <t>41346</t>
  </si>
  <si>
    <t>みやき町</t>
  </si>
  <si>
    <t>41387</t>
  </si>
  <si>
    <t>玄海町</t>
  </si>
  <si>
    <t>41401</t>
  </si>
  <si>
    <t>有田町</t>
  </si>
  <si>
    <t>41423</t>
  </si>
  <si>
    <t>大町町</t>
  </si>
  <si>
    <t>41424</t>
  </si>
  <si>
    <t>江北町</t>
  </si>
  <si>
    <t>41425</t>
  </si>
  <si>
    <t>白石町</t>
  </si>
  <si>
    <t>41441</t>
  </si>
  <si>
    <t>太良町</t>
  </si>
  <si>
    <t>42000</t>
  </si>
  <si>
    <t>長崎県</t>
  </si>
  <si>
    <t>42201</t>
  </si>
  <si>
    <t>長崎市</t>
  </si>
  <si>
    <t>42202</t>
  </si>
  <si>
    <t>佐世保市</t>
  </si>
  <si>
    <t>42203</t>
  </si>
  <si>
    <t>島原市</t>
  </si>
  <si>
    <t>42204</t>
  </si>
  <si>
    <t>諫早市</t>
  </si>
  <si>
    <t>42205</t>
  </si>
  <si>
    <t>大村市</t>
  </si>
  <si>
    <t>42207</t>
  </si>
  <si>
    <t>平戸市</t>
  </si>
  <si>
    <t>42208</t>
  </si>
  <si>
    <t>松浦市</t>
  </si>
  <si>
    <t>42209</t>
  </si>
  <si>
    <t>対馬市</t>
  </si>
  <si>
    <t>42210</t>
  </si>
  <si>
    <t>壱岐市</t>
  </si>
  <si>
    <t>42211</t>
  </si>
  <si>
    <t>五島市</t>
  </si>
  <si>
    <t>42212</t>
  </si>
  <si>
    <t>西海市</t>
  </si>
  <si>
    <t>42213</t>
  </si>
  <si>
    <t>雲仙市</t>
  </si>
  <si>
    <t>42214</t>
  </si>
  <si>
    <t>南島原市</t>
  </si>
  <si>
    <t>42307</t>
  </si>
  <si>
    <t>長与町</t>
  </si>
  <si>
    <t>42308</t>
  </si>
  <si>
    <t>時津町</t>
  </si>
  <si>
    <t>42321</t>
  </si>
  <si>
    <t>東彼杵町</t>
  </si>
  <si>
    <t>42322</t>
  </si>
  <si>
    <t>川棚町</t>
  </si>
  <si>
    <t>42323</t>
  </si>
  <si>
    <t>波佐見町</t>
  </si>
  <si>
    <t>42383</t>
  </si>
  <si>
    <t>小値賀町</t>
  </si>
  <si>
    <t>42391</t>
  </si>
  <si>
    <t>佐々町</t>
  </si>
  <si>
    <t>42411</t>
  </si>
  <si>
    <t>新上五島町</t>
  </si>
  <si>
    <t>43000</t>
  </si>
  <si>
    <t>熊本県</t>
  </si>
  <si>
    <t>43100</t>
  </si>
  <si>
    <t>熊本市</t>
  </si>
  <si>
    <t>43202</t>
  </si>
  <si>
    <t>八代市</t>
  </si>
  <si>
    <t>43203</t>
  </si>
  <si>
    <t>人吉市</t>
  </si>
  <si>
    <t>43204</t>
  </si>
  <si>
    <t>荒尾市</t>
  </si>
  <si>
    <t>43205</t>
  </si>
  <si>
    <t>水俣市</t>
  </si>
  <si>
    <t>43206</t>
  </si>
  <si>
    <t>玉名市</t>
  </si>
  <si>
    <t>43208</t>
  </si>
  <si>
    <t>山鹿市</t>
  </si>
  <si>
    <t>43210</t>
  </si>
  <si>
    <t>菊池市</t>
  </si>
  <si>
    <t>43211</t>
  </si>
  <si>
    <t>宇土市</t>
  </si>
  <si>
    <t>43212</t>
  </si>
  <si>
    <t>上天草市</t>
  </si>
  <si>
    <t>43213</t>
  </si>
  <si>
    <t>宇城市</t>
  </si>
  <si>
    <t>43214</t>
  </si>
  <si>
    <t>阿蘇市</t>
  </si>
  <si>
    <t>43215</t>
  </si>
  <si>
    <t>天草市</t>
  </si>
  <si>
    <t>43216</t>
  </si>
  <si>
    <t>合志市</t>
  </si>
  <si>
    <t>43348</t>
  </si>
  <si>
    <t>43364</t>
  </si>
  <si>
    <t>玉東町</t>
  </si>
  <si>
    <t>43367</t>
  </si>
  <si>
    <t>南関町</t>
  </si>
  <si>
    <t>43368</t>
  </si>
  <si>
    <t>長洲町</t>
  </si>
  <si>
    <t>43369</t>
  </si>
  <si>
    <t>和水町</t>
  </si>
  <si>
    <t>43403</t>
  </si>
  <si>
    <t>大津町</t>
  </si>
  <si>
    <t>43404</t>
  </si>
  <si>
    <t>菊陽町</t>
  </si>
  <si>
    <t>43423</t>
  </si>
  <si>
    <t>南小国町</t>
  </si>
  <si>
    <t>43424</t>
  </si>
  <si>
    <t>43425</t>
  </si>
  <si>
    <t>産山村</t>
  </si>
  <si>
    <t>43428</t>
  </si>
  <si>
    <t>43432</t>
  </si>
  <si>
    <t>西原村</t>
  </si>
  <si>
    <t>43433</t>
  </si>
  <si>
    <t>南阿蘇村</t>
  </si>
  <si>
    <t>43441</t>
  </si>
  <si>
    <t>御船町</t>
  </si>
  <si>
    <t>43442</t>
  </si>
  <si>
    <t>嘉島町</t>
  </si>
  <si>
    <t>43443</t>
  </si>
  <si>
    <t>益城町</t>
  </si>
  <si>
    <t>43444</t>
  </si>
  <si>
    <t>甲佐町</t>
  </si>
  <si>
    <t>43447</t>
  </si>
  <si>
    <t>山都町</t>
  </si>
  <si>
    <t>43468</t>
  </si>
  <si>
    <t>氷川町</t>
  </si>
  <si>
    <t>43482</t>
  </si>
  <si>
    <t>芦北町</t>
  </si>
  <si>
    <t>43484</t>
  </si>
  <si>
    <t>津奈木町</t>
  </si>
  <si>
    <t>43501</t>
  </si>
  <si>
    <t>錦町</t>
  </si>
  <si>
    <t>43505</t>
  </si>
  <si>
    <t>多良木町</t>
  </si>
  <si>
    <t>43506</t>
  </si>
  <si>
    <t>湯前町</t>
  </si>
  <si>
    <t>43507</t>
  </si>
  <si>
    <t>水上村</t>
  </si>
  <si>
    <t>43510</t>
  </si>
  <si>
    <t>相良村</t>
  </si>
  <si>
    <t>43511</t>
  </si>
  <si>
    <t>五木村</t>
  </si>
  <si>
    <t>43512</t>
  </si>
  <si>
    <t>山江村</t>
  </si>
  <si>
    <t>43513</t>
  </si>
  <si>
    <t>球磨村</t>
  </si>
  <si>
    <t>43514</t>
  </si>
  <si>
    <t>あさぎり町</t>
  </si>
  <si>
    <t>43531</t>
  </si>
  <si>
    <t>苓北町</t>
  </si>
  <si>
    <t>44000</t>
  </si>
  <si>
    <t>大分県</t>
  </si>
  <si>
    <t>44201</t>
  </si>
  <si>
    <t>大分市</t>
  </si>
  <si>
    <t>44202</t>
  </si>
  <si>
    <t>別府市</t>
  </si>
  <si>
    <t>44203</t>
  </si>
  <si>
    <t>中津市</t>
  </si>
  <si>
    <t>44204</t>
  </si>
  <si>
    <t>日田市</t>
  </si>
  <si>
    <t>44205</t>
  </si>
  <si>
    <t>佐伯市</t>
  </si>
  <si>
    <t>44206</t>
  </si>
  <si>
    <t>臼杵市</t>
  </si>
  <si>
    <t>44207</t>
  </si>
  <si>
    <t>津久見市</t>
  </si>
  <si>
    <t>44208</t>
  </si>
  <si>
    <t>竹田市</t>
  </si>
  <si>
    <t>44209</t>
  </si>
  <si>
    <t>豊後高田市</t>
  </si>
  <si>
    <t>44210</t>
  </si>
  <si>
    <t>杵築市</t>
  </si>
  <si>
    <t>44211</t>
  </si>
  <si>
    <t>宇佐市</t>
  </si>
  <si>
    <t>44212</t>
  </si>
  <si>
    <t>豊後大野市</t>
  </si>
  <si>
    <t>44213</t>
  </si>
  <si>
    <t>由布市</t>
  </si>
  <si>
    <t>44214</t>
  </si>
  <si>
    <t>国東市</t>
  </si>
  <si>
    <t>44322</t>
  </si>
  <si>
    <t>姫島村</t>
  </si>
  <si>
    <t>44341</t>
  </si>
  <si>
    <t>日出町</t>
  </si>
  <si>
    <t>44461</t>
  </si>
  <si>
    <t>九重町</t>
  </si>
  <si>
    <t>44462</t>
  </si>
  <si>
    <t>玖珠町</t>
  </si>
  <si>
    <t>45000</t>
  </si>
  <si>
    <t>宮崎県</t>
  </si>
  <si>
    <t>45201</t>
  </si>
  <si>
    <t>宮崎市</t>
  </si>
  <si>
    <t>45202</t>
  </si>
  <si>
    <t>都城市</t>
  </si>
  <si>
    <t>45203</t>
  </si>
  <si>
    <t>延岡市</t>
  </si>
  <si>
    <t>45204</t>
  </si>
  <si>
    <t>日南市</t>
  </si>
  <si>
    <t>45205</t>
  </si>
  <si>
    <t>小林市</t>
  </si>
  <si>
    <t>45206</t>
  </si>
  <si>
    <t>日向市</t>
  </si>
  <si>
    <t>45207</t>
  </si>
  <si>
    <t>串間市</t>
  </si>
  <si>
    <t>45208</t>
  </si>
  <si>
    <t>西都市</t>
  </si>
  <si>
    <t>45209</t>
  </si>
  <si>
    <t>えびの市</t>
  </si>
  <si>
    <t>45341</t>
  </si>
  <si>
    <t>三股町</t>
  </si>
  <si>
    <t>45361</t>
  </si>
  <si>
    <t>高原町</t>
  </si>
  <si>
    <t>45382</t>
  </si>
  <si>
    <t>国富町</t>
  </si>
  <si>
    <t>45383</t>
  </si>
  <si>
    <t>綾町</t>
  </si>
  <si>
    <t>45401</t>
  </si>
  <si>
    <t>高鍋町</t>
  </si>
  <si>
    <t>45402</t>
  </si>
  <si>
    <t>新富町</t>
  </si>
  <si>
    <t>45403</t>
  </si>
  <si>
    <t>西米良村</t>
  </si>
  <si>
    <t>45404</t>
  </si>
  <si>
    <t>木城町</t>
  </si>
  <si>
    <t>45405</t>
  </si>
  <si>
    <t>川南町</t>
  </si>
  <si>
    <t>45406</t>
  </si>
  <si>
    <t>都農町</t>
  </si>
  <si>
    <t>45421</t>
  </si>
  <si>
    <t>門川町</t>
  </si>
  <si>
    <t>45429</t>
  </si>
  <si>
    <t>諸塚村</t>
  </si>
  <si>
    <t>45430</t>
  </si>
  <si>
    <t>椎葉村</t>
  </si>
  <si>
    <t>45431</t>
  </si>
  <si>
    <t>45441</t>
  </si>
  <si>
    <t>高千穂町</t>
  </si>
  <si>
    <t>45442</t>
  </si>
  <si>
    <t>日之影町</t>
  </si>
  <si>
    <t>45443</t>
  </si>
  <si>
    <t>五ヶ瀬町</t>
  </si>
  <si>
    <t>46000</t>
  </si>
  <si>
    <t>鹿児島県</t>
  </si>
  <si>
    <t>46201</t>
  </si>
  <si>
    <t>鹿児島市</t>
  </si>
  <si>
    <t>46203</t>
  </si>
  <si>
    <t>鹿屋市</t>
  </si>
  <si>
    <t>46204</t>
  </si>
  <si>
    <t>枕崎市</t>
  </si>
  <si>
    <t>46206</t>
  </si>
  <si>
    <t>阿久根市</t>
  </si>
  <si>
    <t>46208</t>
  </si>
  <si>
    <t>出水市</t>
  </si>
  <si>
    <t>46210</t>
  </si>
  <si>
    <t>指宿市</t>
  </si>
  <si>
    <t>46213</t>
  </si>
  <si>
    <t>西之表市</t>
  </si>
  <si>
    <t>46214</t>
  </si>
  <si>
    <t>垂水市</t>
  </si>
  <si>
    <t>46215</t>
  </si>
  <si>
    <t>薩摩川内市</t>
  </si>
  <si>
    <t>46216</t>
  </si>
  <si>
    <t>日置市</t>
  </si>
  <si>
    <t>46217</t>
  </si>
  <si>
    <t>曽於市</t>
  </si>
  <si>
    <t>46218</t>
  </si>
  <si>
    <t>霧島市</t>
  </si>
  <si>
    <t>46219</t>
  </si>
  <si>
    <t>いちき串木野市</t>
  </si>
  <si>
    <t>46220</t>
  </si>
  <si>
    <t>南さつま市</t>
  </si>
  <si>
    <t>46221</t>
  </si>
  <si>
    <t>志布志市</t>
  </si>
  <si>
    <t>46222</t>
  </si>
  <si>
    <t>奄美市</t>
  </si>
  <si>
    <t>46223</t>
  </si>
  <si>
    <t>南九州市</t>
  </si>
  <si>
    <t>46224</t>
  </si>
  <si>
    <t>伊佐市</t>
  </si>
  <si>
    <t>46225</t>
  </si>
  <si>
    <t>姶良市</t>
  </si>
  <si>
    <t>46303</t>
  </si>
  <si>
    <t>三島村</t>
  </si>
  <si>
    <t>46304</t>
  </si>
  <si>
    <t>十島村</t>
  </si>
  <si>
    <t>46392</t>
  </si>
  <si>
    <t>さつま町</t>
  </si>
  <si>
    <t>46404</t>
  </si>
  <si>
    <t>長島町</t>
  </si>
  <si>
    <t>46452</t>
  </si>
  <si>
    <t>湧水町</t>
  </si>
  <si>
    <t>46468</t>
  </si>
  <si>
    <t>大崎町</t>
  </si>
  <si>
    <t>46482</t>
  </si>
  <si>
    <t>東串良町</t>
  </si>
  <si>
    <t>46490</t>
  </si>
  <si>
    <t>錦江町</t>
  </si>
  <si>
    <t>46491</t>
  </si>
  <si>
    <t>南大隅町</t>
  </si>
  <si>
    <t>46492</t>
  </si>
  <si>
    <t>肝付町</t>
  </si>
  <si>
    <t>46501</t>
  </si>
  <si>
    <t>中種子町</t>
  </si>
  <si>
    <t>46502</t>
  </si>
  <si>
    <t>南種子町</t>
  </si>
  <si>
    <t>46505</t>
  </si>
  <si>
    <t>屋久島町</t>
  </si>
  <si>
    <t>46523</t>
  </si>
  <si>
    <t>大和村</t>
  </si>
  <si>
    <t>46524</t>
  </si>
  <si>
    <t>宇検村</t>
  </si>
  <si>
    <t>46525</t>
  </si>
  <si>
    <t>瀬戸内町</t>
  </si>
  <si>
    <t>46527</t>
  </si>
  <si>
    <t>龍郷町</t>
  </si>
  <si>
    <t>46529</t>
  </si>
  <si>
    <t>喜界町</t>
  </si>
  <si>
    <t>46530</t>
  </si>
  <si>
    <t>徳之島町</t>
  </si>
  <si>
    <t>46531</t>
  </si>
  <si>
    <t>天城町</t>
  </si>
  <si>
    <t>46532</t>
  </si>
  <si>
    <t>伊仙町</t>
  </si>
  <si>
    <t>46533</t>
  </si>
  <si>
    <t>和泊町</t>
  </si>
  <si>
    <t>46534</t>
  </si>
  <si>
    <t>知名町</t>
  </si>
  <si>
    <t>46535</t>
  </si>
  <si>
    <t>与論町</t>
  </si>
  <si>
    <t>47000</t>
  </si>
  <si>
    <t>沖縄県</t>
  </si>
  <si>
    <t>47201</t>
  </si>
  <si>
    <t>那覇市</t>
  </si>
  <si>
    <t>47205</t>
  </si>
  <si>
    <t>宜野湾市</t>
  </si>
  <si>
    <t>47207</t>
  </si>
  <si>
    <t>石垣市</t>
  </si>
  <si>
    <t>47208</t>
  </si>
  <si>
    <t>浦添市</t>
  </si>
  <si>
    <t>47209</t>
  </si>
  <si>
    <t>名護市</t>
  </si>
  <si>
    <t>47210</t>
  </si>
  <si>
    <t>糸満市</t>
  </si>
  <si>
    <t>47211</t>
  </si>
  <si>
    <t>沖縄市</t>
  </si>
  <si>
    <t>47212</t>
  </si>
  <si>
    <t>豊見城市</t>
  </si>
  <si>
    <t>47213</t>
  </si>
  <si>
    <t>うるま市</t>
  </si>
  <si>
    <t>47214</t>
  </si>
  <si>
    <t>宮古島市</t>
  </si>
  <si>
    <t>47215</t>
  </si>
  <si>
    <t>南城市</t>
  </si>
  <si>
    <t>47301</t>
  </si>
  <si>
    <t>国頭村</t>
  </si>
  <si>
    <t>47302</t>
  </si>
  <si>
    <t>大宜味村</t>
  </si>
  <si>
    <t>47303</t>
  </si>
  <si>
    <t>東村</t>
  </si>
  <si>
    <t>47306</t>
  </si>
  <si>
    <t>今帰仁村</t>
  </si>
  <si>
    <t>47308</t>
  </si>
  <si>
    <t>本部町</t>
  </si>
  <si>
    <t>47311</t>
  </si>
  <si>
    <t>恩納村</t>
  </si>
  <si>
    <t>47313</t>
  </si>
  <si>
    <t>宜野座村</t>
  </si>
  <si>
    <t>47314</t>
  </si>
  <si>
    <t>金武町</t>
  </si>
  <si>
    <t>47315</t>
  </si>
  <si>
    <t>伊江村</t>
  </si>
  <si>
    <t>47324</t>
  </si>
  <si>
    <t>読谷村</t>
  </si>
  <si>
    <t>47325</t>
  </si>
  <si>
    <t>嘉手納町</t>
  </si>
  <si>
    <t>47326</t>
  </si>
  <si>
    <t>北谷町</t>
  </si>
  <si>
    <t>47327</t>
  </si>
  <si>
    <t>北中城村</t>
  </si>
  <si>
    <t>47328</t>
  </si>
  <si>
    <t>中城村</t>
  </si>
  <si>
    <t>47329</t>
  </si>
  <si>
    <t>西原町</t>
  </si>
  <si>
    <t>47348</t>
  </si>
  <si>
    <t>与那原町</t>
  </si>
  <si>
    <t>47350</t>
  </si>
  <si>
    <t>南風原町</t>
  </si>
  <si>
    <t>47353</t>
  </si>
  <si>
    <t>渡嘉敷村</t>
  </si>
  <si>
    <t>47354</t>
  </si>
  <si>
    <t>座間味村</t>
  </si>
  <si>
    <t>47355</t>
  </si>
  <si>
    <t>粟国村</t>
  </si>
  <si>
    <t>47356</t>
  </si>
  <si>
    <t>渡名喜村</t>
  </si>
  <si>
    <t>47357</t>
  </si>
  <si>
    <t>南大東村</t>
  </si>
  <si>
    <t>47358</t>
  </si>
  <si>
    <t>北大東村</t>
  </si>
  <si>
    <t>47359</t>
  </si>
  <si>
    <t>伊平屋村</t>
  </si>
  <si>
    <t>47360</t>
  </si>
  <si>
    <t>伊是名村</t>
  </si>
  <si>
    <t>47361</t>
  </si>
  <si>
    <t>久米島町</t>
  </si>
  <si>
    <t>47362</t>
  </si>
  <si>
    <t>八重瀬町</t>
  </si>
  <si>
    <t>47375</t>
  </si>
  <si>
    <t>多良間村</t>
  </si>
  <si>
    <t>47381</t>
  </si>
  <si>
    <t>竹富町</t>
  </si>
  <si>
    <t>47382</t>
  </si>
  <si>
    <t>与那国町</t>
  </si>
  <si>
    <r>
      <rPr>
        <b/>
        <sz val="18"/>
        <color rgb="FF000000"/>
        <rFont val="ＭＳ Ｐゴシック"/>
        <family val="3"/>
        <charset val="128"/>
      </rPr>
      <t xml:space="preserve">令和7年度　物価高騰対応重点支援地方創生臨時交付金実施計画
</t>
    </r>
    <r>
      <rPr>
        <b/>
        <u/>
        <sz val="18"/>
        <color rgb="FF000000"/>
        <rFont val="ＭＳ Ｐゴシック"/>
        <family val="3"/>
        <charset val="128"/>
      </rPr>
      <t>別表（令和６年度低所得世帯支援枠（</t>
    </r>
    <r>
      <rPr>
        <b/>
        <u/>
        <sz val="18"/>
        <color rgb="FFFF0000"/>
        <rFont val="ＭＳ Ｐゴシック"/>
        <family val="3"/>
        <charset val="128"/>
      </rPr>
      <t>３万円・２万円</t>
    </r>
    <r>
      <rPr>
        <b/>
        <u/>
        <sz val="18"/>
        <color rgb="FF000000"/>
        <rFont val="ＭＳ Ｐゴシック"/>
        <family val="3"/>
        <charset val="128"/>
      </rPr>
      <t>）及び</t>
    </r>
    <r>
      <rPr>
        <b/>
        <u/>
        <sz val="18"/>
        <color rgb="FFFF0000"/>
        <rFont val="ＭＳ Ｐゴシック"/>
        <family val="3"/>
        <charset val="128"/>
      </rPr>
      <t>不足額給付</t>
    </r>
    <r>
      <rPr>
        <b/>
        <u/>
        <sz val="18"/>
        <color rgb="FF000000"/>
        <rFont val="ＭＳ Ｐゴシック"/>
        <family val="3"/>
        <charset val="128"/>
      </rPr>
      <t>分の一体支援枠分　）</t>
    </r>
    <rPh sb="52" eb="54">
      <t>マンエン</t>
    </rPh>
    <phoneticPr fontId="29"/>
  </si>
  <si>
    <t>別表 受付可否</t>
    <rPh sb="3" eb="5">
      <t>ウケツケ</t>
    </rPh>
    <rPh sb="5" eb="7">
      <t>カヒ</t>
    </rPh>
    <phoneticPr fontId="29"/>
  </si>
  <si>
    <t>システムチェック欄</t>
    <rPh sb="8" eb="9">
      <t>ラン</t>
    </rPh>
    <phoneticPr fontId="29"/>
  </si>
  <si>
    <t>都道府県区分</t>
    <phoneticPr fontId="29"/>
  </si>
  <si>
    <t>地方公共団体名（コード有り）</t>
    <phoneticPr fontId="29"/>
  </si>
  <si>
    <t>エラー項目</t>
    <rPh sb="3" eb="5">
      <t>コウモク</t>
    </rPh>
    <phoneticPr fontId="29"/>
  </si>
  <si>
    <t>判定</t>
    <rPh sb="0" eb="2">
      <t>ハンテイ</t>
    </rPh>
    <phoneticPr fontId="29"/>
  </si>
  <si>
    <t>都道府県・市町村コード（5桁）</t>
    <rPh sb="0" eb="4">
      <t>トドウフケン</t>
    </rPh>
    <rPh sb="5" eb="8">
      <t>シチョウソン</t>
    </rPh>
    <rPh sb="13" eb="14">
      <t>ケタ</t>
    </rPh>
    <phoneticPr fontId="29"/>
  </si>
  <si>
    <t>担当部局課名</t>
    <rPh sb="0" eb="2">
      <t>タントウ</t>
    </rPh>
    <rPh sb="2" eb="4">
      <t>ブキョク</t>
    </rPh>
    <rPh sb="4" eb="5">
      <t>カ</t>
    </rPh>
    <rPh sb="5" eb="6">
      <t>メイ</t>
    </rPh>
    <phoneticPr fontId="19"/>
  </si>
  <si>
    <t>交付対象事業の名称を入力している</t>
    <rPh sb="0" eb="2">
      <t>コウフ</t>
    </rPh>
    <rPh sb="2" eb="4">
      <t>タイショウ</t>
    </rPh>
    <rPh sb="4" eb="6">
      <t>ジギョウ</t>
    </rPh>
    <rPh sb="7" eb="9">
      <t>メイショウ</t>
    </rPh>
    <rPh sb="10" eb="12">
      <t>ニュウリョク</t>
    </rPh>
    <phoneticPr fontId="29"/>
  </si>
  <si>
    <t>D9,G9,H9,J9を入力している</t>
    <rPh sb="12" eb="14">
      <t>ニュウリョク</t>
    </rPh>
    <phoneticPr fontId="29"/>
  </si>
  <si>
    <t>D11,H11,D12を入力している</t>
    <rPh sb="12" eb="14">
      <t>ニュウリョク</t>
    </rPh>
    <phoneticPr fontId="29"/>
  </si>
  <si>
    <t>交付対象事業の名称</t>
    <rPh sb="0" eb="2">
      <t>コウフ</t>
    </rPh>
    <rPh sb="2" eb="4">
      <t>タイショウ</t>
    </rPh>
    <rPh sb="4" eb="6">
      <t>ジギョウ</t>
    </rPh>
    <rPh sb="7" eb="9">
      <t>メイショウ</t>
    </rPh>
    <phoneticPr fontId="29"/>
  </si>
  <si>
    <t>臨時の措置であることが分かる事業名称としている</t>
    <rPh sb="14" eb="16">
      <t>ジギョウ</t>
    </rPh>
    <rPh sb="16" eb="18">
      <t>メイショウ</t>
    </rPh>
    <phoneticPr fontId="29"/>
  </si>
  <si>
    <t>R6低所得世帯支援枠及び不足額給付分の給付金・定額減税一体支援枠の標準事業にかかる費用以外には使用していない</t>
    <rPh sb="2" eb="5">
      <t>テイショトク</t>
    </rPh>
    <rPh sb="5" eb="7">
      <t>セタイ</t>
    </rPh>
    <rPh sb="7" eb="9">
      <t>シエン</t>
    </rPh>
    <rPh sb="9" eb="10">
      <t>ワク</t>
    </rPh>
    <rPh sb="10" eb="11">
      <t>オヨ</t>
    </rPh>
    <rPh sb="12" eb="14">
      <t>フソク</t>
    </rPh>
    <rPh sb="14" eb="15">
      <t>ガク</t>
    </rPh>
    <rPh sb="15" eb="17">
      <t>キュウフ</t>
    </rPh>
    <rPh sb="17" eb="18">
      <t>ブン</t>
    </rPh>
    <rPh sb="19" eb="22">
      <t>キュウフキン</t>
    </rPh>
    <rPh sb="23" eb="25">
      <t>テイガク</t>
    </rPh>
    <rPh sb="25" eb="27">
      <t>ゲンゼイ</t>
    </rPh>
    <rPh sb="27" eb="29">
      <t>イッタイ</t>
    </rPh>
    <rPh sb="29" eb="31">
      <t>シエン</t>
    </rPh>
    <rPh sb="31" eb="32">
      <t>ワク</t>
    </rPh>
    <rPh sb="33" eb="37">
      <t>ヒョウジュンジギョウ</t>
    </rPh>
    <phoneticPr fontId="29"/>
  </si>
  <si>
    <t>エネルギー・食料品価格等の物価高騰の影響を受けた生活者等に対して事業の効果が直接及ぶ</t>
    <phoneticPr fontId="29"/>
  </si>
  <si>
    <t>対象外経費に重点支援地方交付金を充当していない</t>
    <phoneticPr fontId="29"/>
  </si>
  <si>
    <t>事業始期・終期の比較</t>
    <rPh sb="0" eb="2">
      <t>ジギョウ</t>
    </rPh>
    <rPh sb="2" eb="4">
      <t>シキ</t>
    </rPh>
    <rPh sb="5" eb="7">
      <t>シュウキ</t>
    </rPh>
    <rPh sb="8" eb="10">
      <t>ヒカク</t>
    </rPh>
    <phoneticPr fontId="29"/>
  </si>
  <si>
    <t>令和6年度価格高騰重点支援金事業（低所得者世帯支援及び不足額給付）</t>
    <rPh sb="0" eb="2">
      <t>レイワ</t>
    </rPh>
    <rPh sb="3" eb="5">
      <t>ネンド</t>
    </rPh>
    <rPh sb="25" eb="26">
      <t>オヨ</t>
    </rPh>
    <rPh sb="27" eb="30">
      <t>フソクガク</t>
    </rPh>
    <rPh sb="30" eb="32">
      <t>キュウフ</t>
    </rPh>
    <phoneticPr fontId="29"/>
  </si>
  <si>
    <t>給付額や人数を入力している</t>
    <rPh sb="0" eb="3">
      <t>キュウフガク</t>
    </rPh>
    <rPh sb="4" eb="6">
      <t>ニンスウ</t>
    </rPh>
    <rPh sb="7" eb="9">
      <t>ニュウリョク</t>
    </rPh>
    <phoneticPr fontId="29"/>
  </si>
  <si>
    <t>単価の内訳を記入している</t>
    <rPh sb="0" eb="2">
      <t>タンカ</t>
    </rPh>
    <rPh sb="3" eb="5">
      <t>ウチワケ</t>
    </rPh>
    <rPh sb="6" eb="8">
      <t>キニュウ</t>
    </rPh>
    <phoneticPr fontId="29"/>
  </si>
  <si>
    <t>事業終期</t>
    <rPh sb="0" eb="4">
      <t>ジギョウシュウキ</t>
    </rPh>
    <phoneticPr fontId="29"/>
  </si>
  <si>
    <t>事務費と事務費の内訳における合計が一致している。</t>
    <phoneticPr fontId="29"/>
  </si>
  <si>
    <t>自治体での予算区分</t>
    <phoneticPr fontId="29"/>
  </si>
  <si>
    <t>成果目標を入力している</t>
    <rPh sb="0" eb="2">
      <t>セイカ</t>
    </rPh>
    <rPh sb="2" eb="4">
      <t>モクヒョウ</t>
    </rPh>
    <rPh sb="5" eb="7">
      <t>ニュウリョク</t>
    </rPh>
    <phoneticPr fontId="29"/>
  </si>
  <si>
    <t>実施状況の公表等を入力している</t>
    <rPh sb="0" eb="2">
      <t>ジッシ</t>
    </rPh>
    <rPh sb="2" eb="4">
      <t>ジョウキョウ</t>
    </rPh>
    <rPh sb="5" eb="7">
      <t>コウヒョウ</t>
    </rPh>
    <rPh sb="7" eb="8">
      <t>トウ</t>
    </rPh>
    <rPh sb="9" eb="11">
      <t>ニュウリョク</t>
    </rPh>
    <phoneticPr fontId="29"/>
  </si>
  <si>
    <t>【給付費（Ｂ２’）の積算】</t>
    <rPh sb="1" eb="3">
      <t>キュウフ</t>
    </rPh>
    <phoneticPr fontId="29"/>
  </si>
  <si>
    <t>子ども加算の入力について、世帯数が人数を上回っていない</t>
    <rPh sb="0" eb="1">
      <t>コ</t>
    </rPh>
    <rPh sb="3" eb="5">
      <t>カサン</t>
    </rPh>
    <rPh sb="6" eb="8">
      <t>ニュウリョク</t>
    </rPh>
    <rPh sb="13" eb="16">
      <t>セタイスウ</t>
    </rPh>
    <rPh sb="17" eb="19">
      <t>ニンズウ</t>
    </rPh>
    <rPh sb="20" eb="22">
      <t>ウワマワ</t>
    </rPh>
    <phoneticPr fontId="29"/>
  </si>
  <si>
    <t>想定外の入力がされていない</t>
    <rPh sb="0" eb="3">
      <t>ソウテイガイ</t>
    </rPh>
    <rPh sb="4" eb="6">
      <t>ニュウリョク</t>
    </rPh>
    <phoneticPr fontId="29"/>
  </si>
  <si>
    <t>給付実績または計画を漏れなく入力している</t>
    <rPh sb="0" eb="2">
      <t>キュウフ</t>
    </rPh>
    <rPh sb="2" eb="4">
      <t>ジッセキ</t>
    </rPh>
    <rPh sb="7" eb="9">
      <t>ケイカク</t>
    </rPh>
    <rPh sb="10" eb="11">
      <t>モ</t>
    </rPh>
    <rPh sb="14" eb="16">
      <t>ニュウリョク</t>
    </rPh>
    <phoneticPr fontId="29"/>
  </si>
  <si>
    <t>国のR6補正分（R6低所得世帯支援枠及び不足額給付分の給付金・定額減税一体支援枠分）に係る　小計　交付限度額②</t>
    <rPh sb="4" eb="6">
      <t>ホセイ</t>
    </rPh>
    <rPh sb="6" eb="7">
      <t>ブン</t>
    </rPh>
    <rPh sb="40" eb="41">
      <t>ブン</t>
    </rPh>
    <phoneticPr fontId="29"/>
  </si>
  <si>
    <t>「R7交付対象経費≧R7既配分額」になっている</t>
    <phoneticPr fontId="29"/>
  </si>
  <si>
    <t>R6交付限度額⑧（概算分）　R6通知分計：A</t>
    <phoneticPr fontId="29"/>
  </si>
  <si>
    <t>千円</t>
    <rPh sb="0" eb="2">
      <t>センエン</t>
    </rPh>
    <phoneticPr fontId="29"/>
  </si>
  <si>
    <t>「ア．低所得世帯等への給付」において、給付実績を入力している（給付実績が0である場合は計画ベースの世帯数を入力している）</t>
    <rPh sb="19" eb="23">
      <t>キュウフジッセキ</t>
    </rPh>
    <rPh sb="24" eb="26">
      <t>ニュウリョク</t>
    </rPh>
    <rPh sb="31" eb="35">
      <t>キュウフジッセキ</t>
    </rPh>
    <rPh sb="40" eb="42">
      <t>バアイ</t>
    </rPh>
    <rPh sb="43" eb="45">
      <t>ケイカク</t>
    </rPh>
    <rPh sb="49" eb="52">
      <t>セタイスウ</t>
    </rPh>
    <rPh sb="53" eb="55">
      <t>ニュウリョク</t>
    </rPh>
    <phoneticPr fontId="29"/>
  </si>
  <si>
    <t>　（うちR6→R7本省繰越分）：B　（B = A - F）</t>
    <rPh sb="9" eb="13">
      <t>ホンショウクリコシ</t>
    </rPh>
    <phoneticPr fontId="29"/>
  </si>
  <si>
    <t>「イ．こども加算」において、給付実績を入力している（給付実績が0である場合は計画ベースの世帯数等を入力している）</t>
    <phoneticPr fontId="29"/>
  </si>
  <si>
    <t>R7交付限度額②（既通知分）：C</t>
    <rPh sb="2" eb="7">
      <t>コウフゲンドガク</t>
    </rPh>
    <phoneticPr fontId="29"/>
  </si>
  <si>
    <t>「ア．低所得世帯等への給付」において、給付実績または計画ベースのいずれかのみを入力している</t>
    <rPh sb="19" eb="23">
      <t>キュウフジッセキ</t>
    </rPh>
    <rPh sb="26" eb="28">
      <t>ケイカク</t>
    </rPh>
    <rPh sb="39" eb="41">
      <t>ニュウリョク</t>
    </rPh>
    <phoneticPr fontId="29"/>
  </si>
  <si>
    <t>R7交付限度額②（今回追加分）：D</t>
    <rPh sb="9" eb="11">
      <t>コンカイ</t>
    </rPh>
    <phoneticPr fontId="29"/>
  </si>
  <si>
    <r>
      <t xml:space="preserve">千円
</t>
    </r>
    <r>
      <rPr>
        <sz val="14"/>
        <color rgb="FFFF0000"/>
        <rFont val="ＭＳ Ｐゴシック"/>
        <family val="3"/>
        <charset val="128"/>
      </rPr>
      <t>（「ア．低所得世帯等への給付」、「イ．こども加算」の支援実績にかかる分のみを追加）</t>
    </r>
    <rPh sb="0" eb="2">
      <t>センエン</t>
    </rPh>
    <rPh sb="29" eb="31">
      <t>シエン</t>
    </rPh>
    <rPh sb="31" eb="33">
      <t>ジッセキ</t>
    </rPh>
    <rPh sb="37" eb="38">
      <t>ブン</t>
    </rPh>
    <rPh sb="41" eb="43">
      <t>ツイカ</t>
    </rPh>
    <phoneticPr fontId="29"/>
  </si>
  <si>
    <t>「イ．こども加算」において、給付実績または計画ベースのいずれかのみを入力している</t>
    <phoneticPr fontId="29"/>
  </si>
  <si>
    <t>小計　R7交付限度額②：B＋C＋D</t>
    <phoneticPr fontId="29"/>
  </si>
  <si>
    <r>
      <t>ア．低所得世帯等への給付　※R6.12～R8.3</t>
    </r>
    <r>
      <rPr>
        <b/>
        <sz val="16"/>
        <color rgb="FFFF0000"/>
        <rFont val="ＭＳ Ｐゴシック"/>
        <family val="3"/>
        <charset val="128"/>
      </rPr>
      <t>支給済</t>
    </r>
    <r>
      <rPr>
        <sz val="16"/>
        <rFont val="ＭＳ Ｐゴシック"/>
        <family val="3"/>
        <charset val="128"/>
      </rPr>
      <t>世帯数を全て記載</t>
    </r>
    <rPh sb="2" eb="7">
      <t>テイショトクセタイ</t>
    </rPh>
    <rPh sb="7" eb="8">
      <t>トウ</t>
    </rPh>
    <rPh sb="10" eb="12">
      <t>キュウフ</t>
    </rPh>
    <rPh sb="24" eb="26">
      <t>シキュウ</t>
    </rPh>
    <rPh sb="26" eb="27">
      <t>ズミ</t>
    </rPh>
    <rPh sb="27" eb="30">
      <t>セタイスウ</t>
    </rPh>
    <rPh sb="31" eb="32">
      <t>スベ</t>
    </rPh>
    <rPh sb="33" eb="35">
      <t>キサイ</t>
    </rPh>
    <phoneticPr fontId="29"/>
  </si>
  <si>
    <t>給付種別</t>
    <rPh sb="0" eb="4">
      <t>キュウフシュベツ</t>
    </rPh>
    <phoneticPr fontId="29"/>
  </si>
  <si>
    <t>単価（給付費）</t>
    <rPh sb="0" eb="2">
      <t>タンカ</t>
    </rPh>
    <rPh sb="3" eb="6">
      <t>キュウフヒ</t>
    </rPh>
    <phoneticPr fontId="29"/>
  </si>
  <si>
    <t>対象世帯数</t>
    <rPh sb="0" eb="4">
      <t>タイショウセタイ</t>
    </rPh>
    <rPh sb="4" eb="5">
      <t>スウ</t>
    </rPh>
    <phoneticPr fontId="29"/>
  </si>
  <si>
    <t>交付対象経費（給付費）
（千円）</t>
    <rPh sb="7" eb="10">
      <t>キュウフヒ</t>
    </rPh>
    <rPh sb="13" eb="15">
      <t>センエン</t>
    </rPh>
    <phoneticPr fontId="29"/>
  </si>
  <si>
    <t>【参考】　限度額（事務費）
（千円）</t>
    <rPh sb="5" eb="8">
      <t>ゲンドガク</t>
    </rPh>
    <rPh sb="9" eb="12">
      <t>ジムヒ</t>
    </rPh>
    <rPh sb="15" eb="17">
      <t>センエン</t>
    </rPh>
    <phoneticPr fontId="29"/>
  </si>
  <si>
    <t>令和6年度住民税非課税世帯への給付　【１】</t>
    <rPh sb="0" eb="2">
      <t>レイワ</t>
    </rPh>
    <rPh sb="3" eb="5">
      <t>ネンド</t>
    </rPh>
    <rPh sb="5" eb="9">
      <t>ジュウ</t>
    </rPh>
    <rPh sb="9" eb="11">
      <t>カゼイ</t>
    </rPh>
    <rPh sb="11" eb="13">
      <t>セタイ</t>
    </rPh>
    <rPh sb="15" eb="17">
      <t>キュウフ</t>
    </rPh>
    <phoneticPr fontId="29"/>
  </si>
  <si>
    <r>
      <t xml:space="preserve">世帯 </t>
    </r>
    <r>
      <rPr>
        <b/>
        <sz val="12"/>
        <color rgb="FFFF0000"/>
        <rFont val="ＭＳ Ｐゴシック"/>
        <family val="3"/>
        <charset val="128"/>
      </rPr>
      <t xml:space="preserve">（実績）
</t>
    </r>
    <r>
      <rPr>
        <sz val="12"/>
        <rFont val="ＭＳ Ｐゴシック"/>
        <family val="3"/>
      </rPr>
      <t>※令和６年度からの累計を記載
※提出時点で給付実績がない場合は「0」を入力</t>
    </r>
    <rPh sb="0" eb="2">
      <t>セタイ</t>
    </rPh>
    <rPh sb="4" eb="6">
      <t>ジッセキ</t>
    </rPh>
    <rPh sb="9" eb="11">
      <t>レイワ</t>
    </rPh>
    <rPh sb="12" eb="14">
      <t>ネンド</t>
    </rPh>
    <rPh sb="17" eb="19">
      <t>ルイケイ</t>
    </rPh>
    <rPh sb="20" eb="22">
      <t>キサイ</t>
    </rPh>
    <rPh sb="31" eb="33">
      <t>ジッセキ</t>
    </rPh>
    <rPh sb="36" eb="38">
      <t>バアイ</t>
    </rPh>
    <rPh sb="43" eb="45">
      <t>ニュウリョク</t>
    </rPh>
    <phoneticPr fontId="29"/>
  </si>
  <si>
    <t>【例外】R5補正の推奨事業分で既に給付を行い、R6低所得世帯支援枠及び不足額給付分の給付金・定額減税一体支援枠への財源振替を行わない場合で、給付額を減じる際に使用。
　　　　 財源振替ができなかった分について差押禁止法の対象とならない可能性があることに、ご留意ください。</t>
    <rPh sb="1" eb="3">
      <t>レイガイ</t>
    </rPh>
    <rPh sb="6" eb="8">
      <t>ホセイ</t>
    </rPh>
    <rPh sb="62" eb="63">
      <t>オコナ</t>
    </rPh>
    <phoneticPr fontId="29"/>
  </si>
  <si>
    <t>【参考】　限度額（給付費）
（千円）</t>
    <phoneticPr fontId="29"/>
  </si>
  <si>
    <t>令和6年度住民税非課税世帯への給付（～3万円）【１】</t>
    <rPh sb="0" eb="2">
      <t>レイワ</t>
    </rPh>
    <rPh sb="3" eb="5">
      <t>ネンド</t>
    </rPh>
    <rPh sb="5" eb="8">
      <t>ジュウミンゼイ</t>
    </rPh>
    <rPh sb="8" eb="11">
      <t>ヒカゼイ</t>
    </rPh>
    <rPh sb="11" eb="13">
      <t>セタイ</t>
    </rPh>
    <rPh sb="15" eb="17">
      <t>キュウフ</t>
    </rPh>
    <rPh sb="20" eb="22">
      <t>マンエン</t>
    </rPh>
    <phoneticPr fontId="29"/>
  </si>
  <si>
    <t>千円</t>
    <rPh sb="0" eb="1">
      <t>セン</t>
    </rPh>
    <rPh sb="1" eb="2">
      <t>エン</t>
    </rPh>
    <phoneticPr fontId="29"/>
  </si>
  <si>
    <r>
      <t>世帯</t>
    </r>
    <r>
      <rPr>
        <b/>
        <sz val="12"/>
        <rFont val="ＭＳ Ｐゴシック"/>
        <family val="3"/>
        <charset val="128"/>
      </rPr>
      <t xml:space="preserve"> </t>
    </r>
    <r>
      <rPr>
        <b/>
        <sz val="12"/>
        <color rgb="FFFF0000"/>
        <rFont val="ＭＳ Ｐゴシック"/>
        <family val="3"/>
        <charset val="128"/>
      </rPr>
      <t>（実績）</t>
    </r>
    <r>
      <rPr>
        <sz val="12"/>
        <rFont val="ＭＳ Ｐゴシック"/>
        <family val="3"/>
      </rPr>
      <t xml:space="preserve">
※令和６年度からの累計を記載</t>
    </r>
    <rPh sb="0" eb="2">
      <t>セタイ</t>
    </rPh>
    <rPh sb="4" eb="6">
      <t>ジッセキ</t>
    </rPh>
    <phoneticPr fontId="29"/>
  </si>
  <si>
    <t>R6.12～R8.3に一世帯当たりの単価を3万円未満の金額として支給する分に係る交付対象経費について全て記載</t>
    <rPh sb="24" eb="26">
      <t>ミマン</t>
    </rPh>
    <rPh sb="27" eb="29">
      <t>キンガク</t>
    </rPh>
    <phoneticPr fontId="29"/>
  </si>
  <si>
    <r>
      <rPr>
        <b/>
        <sz val="14"/>
        <color rgb="FF0070C0"/>
        <rFont val="ＭＳ Ｐゴシック"/>
        <family val="3"/>
        <charset val="128"/>
      </rPr>
      <t>（※</t>
    </r>
    <r>
      <rPr>
        <b/>
        <u/>
        <sz val="14"/>
        <color rgb="FF0070C0"/>
        <rFont val="ＭＳ Ｐゴシック"/>
        <family val="3"/>
        <charset val="128"/>
      </rPr>
      <t>提出時点で「ア」の給付実績が「0」である場合のみ入力</t>
    </r>
    <r>
      <rPr>
        <b/>
        <sz val="14"/>
        <color rgb="FF0070C0"/>
        <rFont val="ＭＳ Ｐゴシック"/>
        <family val="3"/>
        <charset val="128"/>
      </rPr>
      <t>）　</t>
    </r>
    <r>
      <rPr>
        <sz val="14"/>
        <rFont val="ＭＳ Ｐゴシック"/>
        <family val="3"/>
        <charset val="128"/>
      </rPr>
      <t>※R6.12～R8.3</t>
    </r>
    <r>
      <rPr>
        <b/>
        <sz val="14"/>
        <color rgb="FF0070C0"/>
        <rFont val="ＭＳ Ｐゴシック"/>
        <family val="3"/>
        <charset val="128"/>
      </rPr>
      <t>支給予定</t>
    </r>
    <r>
      <rPr>
        <sz val="14"/>
        <rFont val="ＭＳ Ｐゴシック"/>
        <family val="3"/>
        <charset val="128"/>
      </rPr>
      <t>世帯数を全て記載</t>
    </r>
    <rPh sb="2" eb="6">
      <t>テイシュツジテン</t>
    </rPh>
    <rPh sb="11" eb="15">
      <t>キュウフジッセキ</t>
    </rPh>
    <rPh sb="22" eb="24">
      <t>バアイ</t>
    </rPh>
    <rPh sb="26" eb="28">
      <t>ニュウリョク</t>
    </rPh>
    <rPh sb="41" eb="43">
      <t>シキュウ</t>
    </rPh>
    <rPh sb="43" eb="45">
      <t>ヨテイ</t>
    </rPh>
    <rPh sb="45" eb="48">
      <t>セタイスウ</t>
    </rPh>
    <rPh sb="49" eb="50">
      <t>スベ</t>
    </rPh>
    <rPh sb="51" eb="53">
      <t>キサイ</t>
    </rPh>
    <phoneticPr fontId="29"/>
  </si>
  <si>
    <r>
      <t>世帯</t>
    </r>
    <r>
      <rPr>
        <b/>
        <sz val="12"/>
        <color rgb="FF0070C0"/>
        <rFont val="ＭＳ Ｐゴシック"/>
        <family val="3"/>
        <charset val="128"/>
      </rPr>
      <t>（計画ベース）</t>
    </r>
    <rPh sb="0" eb="2">
      <t>セタイ</t>
    </rPh>
    <rPh sb="3" eb="5">
      <t>ケイカク</t>
    </rPh>
    <phoneticPr fontId="29"/>
  </si>
  <si>
    <t>チェック欄（手入力）</t>
    <rPh sb="4" eb="5">
      <t>ラン</t>
    </rPh>
    <rPh sb="6" eb="9">
      <t>テニュウリョク</t>
    </rPh>
    <phoneticPr fontId="29"/>
  </si>
  <si>
    <t>チェック欄</t>
    <rPh sb="4" eb="5">
      <t>ラン</t>
    </rPh>
    <phoneticPr fontId="29"/>
  </si>
  <si>
    <t>E18セル（R6交付限度額⑧（概算分））に自動反映されている金額について相違がないことを確認した。</t>
    <rPh sb="21" eb="25">
      <t>ジドウハンエイ</t>
    </rPh>
    <rPh sb="30" eb="32">
      <t>キンガク</t>
    </rPh>
    <rPh sb="36" eb="38">
      <t>ソウイ</t>
    </rPh>
    <rPh sb="44" eb="46">
      <t>カクニン</t>
    </rPh>
    <phoneticPr fontId="29"/>
  </si>
  <si>
    <t>E19セル（うちR6→R7本省繰越分）に自動反映されている金額について相違がないことを確認した。</t>
    <rPh sb="20" eb="24">
      <t>ジドウハンエイ</t>
    </rPh>
    <rPh sb="29" eb="31">
      <t>キンガク</t>
    </rPh>
    <rPh sb="35" eb="37">
      <t>ソウイ</t>
    </rPh>
    <rPh sb="43" eb="45">
      <t>カクニン</t>
    </rPh>
    <phoneticPr fontId="29"/>
  </si>
  <si>
    <t>R6.12～R8.3に一世帯当たりの単価を3万円未満の金額として支給する分に係る交付対象経費について全て記載（交付の要件及び算定方法はQA2-1-2を参照）</t>
    <rPh sb="24" eb="26">
      <t>ミマン</t>
    </rPh>
    <rPh sb="27" eb="29">
      <t>キンガク</t>
    </rPh>
    <phoneticPr fontId="29"/>
  </si>
  <si>
    <t>E60セル（R6既配分額計（事務費を除く））に自動反映されている金額について相違がないことを確認した。</t>
    <rPh sb="23" eb="27">
      <t>ジドウハンエイ</t>
    </rPh>
    <rPh sb="32" eb="34">
      <t>キンガク</t>
    </rPh>
    <rPh sb="38" eb="40">
      <t>ソウイ</t>
    </rPh>
    <rPh sb="46" eb="48">
      <t>カクニン</t>
    </rPh>
    <phoneticPr fontId="29"/>
  </si>
  <si>
    <t>E100セル（R6交付限度額⑨（概算分））に自動反映されている金額について相違がないことを確認した。</t>
    <rPh sb="22" eb="26">
      <t>ジドウハンエイ</t>
    </rPh>
    <rPh sb="31" eb="33">
      <t>キンガク</t>
    </rPh>
    <rPh sb="37" eb="39">
      <t>ソウイ</t>
    </rPh>
    <rPh sb="45" eb="47">
      <t>カクニン</t>
    </rPh>
    <phoneticPr fontId="29"/>
  </si>
  <si>
    <t>E101セル（R6既配分額計（事務費））に自動反映されている金額について相違がないことを確認した。</t>
    <rPh sb="21" eb="25">
      <t>ジドウハンエイ</t>
    </rPh>
    <rPh sb="30" eb="32">
      <t>キンガク</t>
    </rPh>
    <rPh sb="36" eb="38">
      <t>ソウイ</t>
    </rPh>
    <rPh sb="44" eb="46">
      <t>カクニン</t>
    </rPh>
    <phoneticPr fontId="29"/>
  </si>
  <si>
    <r>
      <t>イ．こども加算　※R6.12～R8.3</t>
    </r>
    <r>
      <rPr>
        <b/>
        <sz val="16"/>
        <color rgb="FFFF0000"/>
        <rFont val="ＭＳ Ｐゴシック"/>
        <family val="3"/>
        <charset val="128"/>
      </rPr>
      <t>支給済</t>
    </r>
    <r>
      <rPr>
        <sz val="16"/>
        <rFont val="ＭＳ Ｐゴシック"/>
        <family val="3"/>
        <charset val="128"/>
      </rPr>
      <t>人数を全て記載</t>
    </r>
    <rPh sb="5" eb="7">
      <t>カサン</t>
    </rPh>
    <rPh sb="19" eb="21">
      <t>シキュウ</t>
    </rPh>
    <rPh sb="21" eb="22">
      <t>ズミ</t>
    </rPh>
    <rPh sb="22" eb="24">
      <t>ニンズウ</t>
    </rPh>
    <rPh sb="25" eb="26">
      <t>スベ</t>
    </rPh>
    <rPh sb="27" eb="29">
      <t>キサイ</t>
    </rPh>
    <phoneticPr fontId="29"/>
  </si>
  <si>
    <t>E102セル（うち　R6→R8本省繰越分（事務費））に自動反映されている金額について相違がないことを確認した。</t>
    <rPh sb="27" eb="31">
      <t>ジドウハンエイ</t>
    </rPh>
    <rPh sb="36" eb="38">
      <t>キンガク</t>
    </rPh>
    <rPh sb="42" eb="44">
      <t>ソウイ</t>
    </rPh>
    <rPh sb="50" eb="52">
      <t>カクニン</t>
    </rPh>
    <phoneticPr fontId="29"/>
  </si>
  <si>
    <t>対象世帯（人）数</t>
    <rPh sb="0" eb="4">
      <t>タイショウセタイ</t>
    </rPh>
    <rPh sb="5" eb="6">
      <t>ニン</t>
    </rPh>
    <rPh sb="7" eb="8">
      <t>スウ</t>
    </rPh>
    <phoneticPr fontId="29"/>
  </si>
  <si>
    <r>
      <t>F27、F30、F44、F45セル（給付世帯数、人数）は</t>
    </r>
    <r>
      <rPr>
        <sz val="12"/>
        <color rgb="FFFF0000"/>
        <rFont val="ＭＳ Ｐゴシック"/>
        <family val="3"/>
        <charset val="128"/>
      </rPr>
      <t>給付実績</t>
    </r>
    <r>
      <rPr>
        <sz val="12"/>
        <rFont val="ＭＳ Ｐゴシック"/>
        <family val="3"/>
        <charset val="128"/>
      </rPr>
      <t>に基づく世帯数や人数であり、(F35、F38、F49、F50、)C56、F56、G56セル（給付世帯数、給付人数、金額）は</t>
    </r>
    <r>
      <rPr>
        <sz val="12"/>
        <color rgb="FF0070C0"/>
        <rFont val="ＭＳ Ｐゴシック"/>
        <family val="3"/>
        <charset val="128"/>
      </rPr>
      <t>計画ベース</t>
    </r>
    <r>
      <rPr>
        <sz val="12"/>
        <rFont val="ＭＳ Ｐゴシック"/>
        <family val="3"/>
        <charset val="128"/>
      </rPr>
      <t>の世帯数や人数、金額であることを確認した。</t>
    </r>
    <rPh sb="28" eb="30">
      <t>キュウフ</t>
    </rPh>
    <rPh sb="30" eb="32">
      <t>ジッセキ</t>
    </rPh>
    <rPh sb="33" eb="34">
      <t>モト</t>
    </rPh>
    <rPh sb="84" eb="86">
      <t>キュウフ</t>
    </rPh>
    <rPh sb="86" eb="88">
      <t>ニンズウ</t>
    </rPh>
    <rPh sb="89" eb="91">
      <t>キンガク</t>
    </rPh>
    <rPh sb="93" eb="95">
      <t>ケイカク</t>
    </rPh>
    <rPh sb="99" eb="102">
      <t>セタイスウ</t>
    </rPh>
    <rPh sb="103" eb="105">
      <t>ニンズウ</t>
    </rPh>
    <rPh sb="106" eb="108">
      <t>キンガク</t>
    </rPh>
    <rPh sb="114" eb="116">
      <t>カクニン</t>
    </rPh>
    <phoneticPr fontId="29"/>
  </si>
  <si>
    <t>こども加算　【２】【３】</t>
    <rPh sb="3" eb="5">
      <t>カサン</t>
    </rPh>
    <phoneticPr fontId="29"/>
  </si>
  <si>
    <r>
      <t xml:space="preserve">人 </t>
    </r>
    <r>
      <rPr>
        <b/>
        <sz val="12"/>
        <color rgb="FFFF0000"/>
        <rFont val="ＭＳ Ｐゴシック"/>
        <family val="3"/>
        <charset val="128"/>
      </rPr>
      <t>（実績）</t>
    </r>
    <r>
      <rPr>
        <sz val="12"/>
        <rFont val="ＭＳ Ｐゴシック"/>
        <family val="3"/>
      </rPr>
      <t xml:space="preserve">
※令和６年度からの累計を記載
※提出時点で給付実績がない場合は「0」を入力</t>
    </r>
    <rPh sb="0" eb="1">
      <t>ニン</t>
    </rPh>
    <rPh sb="30" eb="32">
      <t>ジッセキ</t>
    </rPh>
    <phoneticPr fontId="29"/>
  </si>
  <si>
    <t>各事業の対象世帯数や対象者数等の入力にあたり、事務連絡等を確認し算定の対象とならない者を算定対象に含めていないことを確認した。
(国庫返還を要する場合もあることに留意されたい。)</t>
    <rPh sb="0" eb="3">
      <t>カクジギョウ</t>
    </rPh>
    <rPh sb="4" eb="6">
      <t>タイショウ</t>
    </rPh>
    <rPh sb="6" eb="8">
      <t>セタイ</t>
    </rPh>
    <rPh sb="8" eb="9">
      <t>スウ</t>
    </rPh>
    <rPh sb="10" eb="14">
      <t>タイショウシャスウ</t>
    </rPh>
    <rPh sb="14" eb="15">
      <t>トウ</t>
    </rPh>
    <rPh sb="32" eb="34">
      <t>サンテイ</t>
    </rPh>
    <rPh sb="35" eb="37">
      <t>タイショウ</t>
    </rPh>
    <rPh sb="42" eb="43">
      <t>シャ</t>
    </rPh>
    <rPh sb="44" eb="48">
      <t>サンテイタイショウ</t>
    </rPh>
    <rPh sb="49" eb="50">
      <t>フク</t>
    </rPh>
    <rPh sb="58" eb="60">
      <t>カクニン</t>
    </rPh>
    <rPh sb="65" eb="69">
      <t>コッコヘンカン</t>
    </rPh>
    <rPh sb="70" eb="71">
      <t>ヨウ</t>
    </rPh>
    <rPh sb="73" eb="75">
      <t>バアイ</t>
    </rPh>
    <rPh sb="81" eb="83">
      <t>リュウイ</t>
    </rPh>
    <phoneticPr fontId="29"/>
  </si>
  <si>
    <r>
      <t xml:space="preserve">世帯 </t>
    </r>
    <r>
      <rPr>
        <b/>
        <sz val="12"/>
        <color rgb="FFFF0000"/>
        <rFont val="ＭＳ Ｐゴシック"/>
        <family val="3"/>
        <charset val="128"/>
      </rPr>
      <t>（実績）</t>
    </r>
    <r>
      <rPr>
        <sz val="12"/>
        <rFont val="ＭＳ Ｐゴシック"/>
        <family val="3"/>
        <charset val="128"/>
      </rPr>
      <t xml:space="preserve">
※令和６年度からの累計を記載
※提出時点で給付実績がない場合は「0」を入力</t>
    </r>
    <rPh sb="0" eb="2">
      <t>セタイ</t>
    </rPh>
    <rPh sb="31" eb="33">
      <t>ジッセキ</t>
    </rPh>
    <phoneticPr fontId="29"/>
  </si>
  <si>
    <t>R6低所得世帯支援枠等にかかるR7交付対象経費が給付費・事務費ともに0であるため、今回提出分において追加配分を希望しない。</t>
    <rPh sb="2" eb="5">
      <t>テイショトク</t>
    </rPh>
    <rPh sb="5" eb="7">
      <t>セタイ</t>
    </rPh>
    <rPh sb="7" eb="9">
      <t>シエン</t>
    </rPh>
    <rPh sb="9" eb="10">
      <t>ワク</t>
    </rPh>
    <rPh sb="10" eb="11">
      <t>トウ</t>
    </rPh>
    <rPh sb="17" eb="23">
      <t>コウフタイショウケイヒ</t>
    </rPh>
    <rPh sb="24" eb="27">
      <t>キュウフヒ</t>
    </rPh>
    <rPh sb="28" eb="31">
      <t>ジムヒ</t>
    </rPh>
    <rPh sb="41" eb="43">
      <t>コンカイ</t>
    </rPh>
    <rPh sb="43" eb="46">
      <t>テイシュツブン</t>
    </rPh>
    <rPh sb="50" eb="54">
      <t>ツイカハイブン</t>
    </rPh>
    <rPh sb="55" eb="57">
      <t>キボウ</t>
    </rPh>
    <phoneticPr fontId="29"/>
  </si>
  <si>
    <r>
      <rPr>
        <b/>
        <sz val="14"/>
        <color rgb="FF0070C0"/>
        <rFont val="ＭＳ Ｐゴシック"/>
        <family val="3"/>
        <charset val="128"/>
      </rPr>
      <t>（※</t>
    </r>
    <r>
      <rPr>
        <b/>
        <u/>
        <sz val="14"/>
        <color rgb="FF0070C0"/>
        <rFont val="ＭＳ Ｐゴシック"/>
        <family val="3"/>
        <charset val="128"/>
      </rPr>
      <t>提出時点で「イ」の給付実績が0である場合のみ入力</t>
    </r>
    <r>
      <rPr>
        <b/>
        <sz val="14"/>
        <color rgb="FF0070C0"/>
        <rFont val="ＭＳ Ｐゴシック"/>
        <family val="3"/>
        <charset val="128"/>
      </rPr>
      <t>）</t>
    </r>
    <r>
      <rPr>
        <sz val="14"/>
        <rFont val="ＭＳ Ｐゴシック"/>
        <family val="3"/>
        <charset val="128"/>
      </rPr>
      <t>　　※R6.12～R8.3</t>
    </r>
    <r>
      <rPr>
        <b/>
        <sz val="14"/>
        <color rgb="FF0070C0"/>
        <rFont val="ＭＳ Ｐゴシック"/>
        <family val="3"/>
        <charset val="128"/>
      </rPr>
      <t>支給予定</t>
    </r>
    <r>
      <rPr>
        <sz val="14"/>
        <rFont val="ＭＳ Ｐゴシック"/>
        <family val="3"/>
        <charset val="128"/>
      </rPr>
      <t>人数を全て記載</t>
    </r>
    <rPh sb="2" eb="4">
      <t>テイシュツ</t>
    </rPh>
    <rPh sb="4" eb="6">
      <t>ジテン</t>
    </rPh>
    <rPh sb="11" eb="13">
      <t>キュウフ</t>
    </rPh>
    <rPh sb="13" eb="15">
      <t>ジッセキ</t>
    </rPh>
    <rPh sb="20" eb="22">
      <t>バアイ</t>
    </rPh>
    <rPh sb="24" eb="26">
      <t>ニュウリョク</t>
    </rPh>
    <rPh sb="40" eb="42">
      <t>シキュウ</t>
    </rPh>
    <rPh sb="42" eb="44">
      <t>ヨテイ</t>
    </rPh>
    <rPh sb="44" eb="46">
      <t>ニンズウ</t>
    </rPh>
    <rPh sb="47" eb="48">
      <t>スベ</t>
    </rPh>
    <rPh sb="49" eb="51">
      <t>キサイ</t>
    </rPh>
    <phoneticPr fontId="29"/>
  </si>
  <si>
    <r>
      <t xml:space="preserve">人 </t>
    </r>
    <r>
      <rPr>
        <b/>
        <sz val="12"/>
        <color rgb="FF0070C0"/>
        <rFont val="ＭＳ Ｐゴシック"/>
        <family val="3"/>
        <charset val="128"/>
      </rPr>
      <t>（計画ベース）</t>
    </r>
    <rPh sb="0" eb="1">
      <t>ニン</t>
    </rPh>
    <rPh sb="3" eb="5">
      <t>ケイカク</t>
    </rPh>
    <phoneticPr fontId="29"/>
  </si>
  <si>
    <r>
      <t>世帯</t>
    </r>
    <r>
      <rPr>
        <b/>
        <sz val="12"/>
        <color rgb="FF0070C0"/>
        <rFont val="ＭＳ Ｐゴシック"/>
        <family val="3"/>
        <charset val="128"/>
      </rPr>
      <t>（計画ベース）</t>
    </r>
    <rPh sb="0" eb="2">
      <t>セタイ</t>
    </rPh>
    <phoneticPr fontId="29"/>
  </si>
  <si>
    <r>
      <t>ウ．不足額給付　※R6.12～R8.3</t>
    </r>
    <r>
      <rPr>
        <b/>
        <sz val="16"/>
        <color rgb="FF0070C0"/>
        <rFont val="ＭＳ Ｐゴシック"/>
        <family val="3"/>
        <charset val="128"/>
      </rPr>
      <t>支給予定</t>
    </r>
    <r>
      <rPr>
        <sz val="16"/>
        <rFont val="ＭＳ Ｐゴシック"/>
        <family val="3"/>
        <charset val="128"/>
      </rPr>
      <t>金額及び人数を全て記載</t>
    </r>
    <rPh sb="2" eb="7">
      <t>フソクガクキュウフ</t>
    </rPh>
    <rPh sb="19" eb="21">
      <t>シキュウ</t>
    </rPh>
    <rPh sb="21" eb="23">
      <t>ヨテイ</t>
    </rPh>
    <rPh sb="23" eb="25">
      <t>キンガク</t>
    </rPh>
    <rPh sb="25" eb="26">
      <t>オヨ</t>
    </rPh>
    <rPh sb="30" eb="31">
      <t>スベ</t>
    </rPh>
    <rPh sb="32" eb="34">
      <t>キサイ</t>
    </rPh>
    <phoneticPr fontId="29"/>
  </si>
  <si>
    <r>
      <t xml:space="preserve"> 不足額給付額（</t>
    </r>
    <r>
      <rPr>
        <b/>
        <sz val="14"/>
        <color rgb="FF0070C0"/>
        <rFont val="ＭＳ Ｐゴシック"/>
        <family val="3"/>
        <charset val="128"/>
      </rPr>
      <t>計画ベース</t>
    </r>
    <r>
      <rPr>
        <sz val="14"/>
        <rFont val="ＭＳ Ｐゴシック"/>
        <family val="3"/>
        <charset val="128"/>
      </rPr>
      <t>給付総額）</t>
    </r>
    <rPh sb="1" eb="3">
      <t>フソク</t>
    </rPh>
    <rPh sb="3" eb="4">
      <t>ガク</t>
    </rPh>
    <rPh sb="4" eb="6">
      <t>キュウフ</t>
    </rPh>
    <rPh sb="6" eb="7">
      <t>ガク</t>
    </rPh>
    <rPh sb="8" eb="10">
      <t>ケイカク</t>
    </rPh>
    <rPh sb="13" eb="17">
      <t>キュウフソウガク</t>
    </rPh>
    <phoneticPr fontId="29"/>
  </si>
  <si>
    <r>
      <rPr>
        <b/>
        <sz val="14"/>
        <color rgb="FF0070C0"/>
        <rFont val="ＭＳ Ｐゴシック"/>
        <family val="3"/>
        <charset val="128"/>
      </rPr>
      <t>計画ベース</t>
    </r>
    <r>
      <rPr>
        <sz val="14"/>
        <rFont val="ＭＳ Ｐゴシック"/>
        <family val="3"/>
        <charset val="128"/>
      </rPr>
      <t>対象者数（扶養親族等含める）　</t>
    </r>
    <r>
      <rPr>
        <sz val="11"/>
        <rFont val="ＭＳ Ｐゴシック"/>
        <family val="3"/>
        <charset val="128"/>
      </rPr>
      <t>※令和６年度からの累計を記載</t>
    </r>
    <rPh sb="0" eb="2">
      <t>ケイカク</t>
    </rPh>
    <rPh sb="5" eb="7">
      <t>タイショウ</t>
    </rPh>
    <rPh sb="7" eb="8">
      <t>シャ</t>
    </rPh>
    <rPh sb="8" eb="9">
      <t>スウ</t>
    </rPh>
    <rPh sb="10" eb="12">
      <t>フヨウ</t>
    </rPh>
    <rPh sb="12" eb="14">
      <t>シンゾク</t>
    </rPh>
    <rPh sb="14" eb="15">
      <t>トウ</t>
    </rPh>
    <rPh sb="15" eb="16">
      <t>フク</t>
    </rPh>
    <phoneticPr fontId="29"/>
  </si>
  <si>
    <r>
      <t>うち　</t>
    </r>
    <r>
      <rPr>
        <sz val="14"/>
        <color rgb="FFFF0000"/>
        <rFont val="ＭＳ Ｐゴシック"/>
        <family val="3"/>
        <charset val="128"/>
      </rPr>
      <t>支援者</t>
    </r>
    <r>
      <rPr>
        <sz val="14"/>
        <rFont val="ＭＳ Ｐゴシック"/>
        <family val="3"/>
        <charset val="128"/>
      </rPr>
      <t>数　※扶養親族等含めない</t>
    </r>
    <rPh sb="3" eb="5">
      <t>シエン</t>
    </rPh>
    <rPh sb="5" eb="6">
      <t>シャ</t>
    </rPh>
    <rPh sb="6" eb="7">
      <t>スウ</t>
    </rPh>
    <rPh sb="9" eb="11">
      <t>フヨウ</t>
    </rPh>
    <rPh sb="11" eb="14">
      <t>シンゾクトウ</t>
    </rPh>
    <rPh sb="14" eb="15">
      <t>フク</t>
    </rPh>
    <phoneticPr fontId="29"/>
  </si>
  <si>
    <r>
      <rPr>
        <sz val="16"/>
        <rFont val="ＭＳ Ｐゴシック"/>
        <family val="3"/>
        <charset val="128"/>
      </rPr>
      <t>千円</t>
    </r>
    <r>
      <rPr>
        <sz val="12"/>
        <rFont val="ＭＳ Ｐゴシック"/>
        <family val="3"/>
        <charset val="128"/>
      </rPr>
      <t xml:space="preserve">
※令和６年度からの累計を記載</t>
    </r>
    <phoneticPr fontId="29"/>
  </si>
  <si>
    <t>交付対象経費（事務費を除く）　累計（R6,R7）：E</t>
    <rPh sb="0" eb="2">
      <t>コウフ</t>
    </rPh>
    <rPh sb="2" eb="4">
      <t>タイショウ</t>
    </rPh>
    <rPh sb="4" eb="6">
      <t>ケイヒ</t>
    </rPh>
    <rPh sb="15" eb="17">
      <t>ルイケイ</t>
    </rPh>
    <phoneticPr fontId="29"/>
  </si>
  <si>
    <t>交付対象経費　累計（R6,R7）の内訳</t>
    <rPh sb="17" eb="19">
      <t>ウチワケ</t>
    </rPh>
    <phoneticPr fontId="29"/>
  </si>
  <si>
    <t>R6既配分額計（事務費を除く）：F</t>
    <rPh sb="2" eb="3">
      <t>キ</t>
    </rPh>
    <rPh sb="3" eb="5">
      <t>ハイブン</t>
    </rPh>
    <rPh sb="5" eb="6">
      <t>ガク</t>
    </rPh>
    <rPh sb="6" eb="7">
      <t>ケイ</t>
    </rPh>
    <rPh sb="8" eb="11">
      <t>ジムヒ</t>
    </rPh>
    <rPh sb="12" eb="13">
      <t>ノゾ</t>
    </rPh>
    <phoneticPr fontId="29"/>
  </si>
  <si>
    <t>金額（千円）</t>
    <rPh sb="0" eb="2">
      <t>キンガク</t>
    </rPh>
    <rPh sb="3" eb="4">
      <t>セン</t>
    </rPh>
    <rPh sb="4" eb="5">
      <t>エン</t>
    </rPh>
    <phoneticPr fontId="29"/>
  </si>
  <si>
    <t>R7交付対象経費：G　　（G=(E-F)or0）</t>
    <phoneticPr fontId="29"/>
  </si>
  <si>
    <t>現金</t>
    <rPh sb="0" eb="2">
      <t>ゲンキン</t>
    </rPh>
    <phoneticPr fontId="29"/>
  </si>
  <si>
    <t>参考：R7既配分額計（事務費を除く）</t>
    <rPh sb="0" eb="2">
      <t>サンコウ</t>
    </rPh>
    <rPh sb="5" eb="9">
      <t>キハイブンガク</t>
    </rPh>
    <rPh sb="9" eb="10">
      <t>ケイ</t>
    </rPh>
    <rPh sb="11" eb="14">
      <t>ジムヒ</t>
    </rPh>
    <rPh sb="15" eb="16">
      <t>ノゾ</t>
    </rPh>
    <phoneticPr fontId="29"/>
  </si>
  <si>
    <t>商品券・クーポン</t>
    <rPh sb="0" eb="3">
      <t>ショウヒンケン</t>
    </rPh>
    <phoneticPr fontId="29"/>
  </si>
  <si>
    <r>
      <t>【１】交付限度額の算定の対象となる世帯は、</t>
    </r>
    <r>
      <rPr>
        <sz val="12"/>
        <color rgb="FFFF0000"/>
        <rFont val="ＭＳ Ｐゴシック"/>
        <family val="3"/>
        <charset val="128"/>
      </rPr>
      <t>令和6年12月13日</t>
    </r>
    <r>
      <rPr>
        <sz val="12"/>
        <rFont val="ＭＳ Ｐゴシック"/>
        <family val="3"/>
        <charset val="128"/>
      </rPr>
      <t>(交付限度額の算定の基準日)に住民登録のある令和6年度の住民税非課税世帯(世帯全員の令和6年度の住民税均等割が非課税である世帯)　※住民税が課税されている者の扶養親族等のみからなる世帯を含まない。
【２】交付金を活用して実施した事業における支出を決定した世帯の児童数のうち、令和6年度非課税世帯に属する十八歳に達する日以後の最初の３月31 日までの間にある児童数
【３】交付金を活用して実施した事業における支出を決定した世帯数のうち、令和6年度非課税世帯であって、十八歳に達する日以後の最初の３月31 日までの間にある児童が属する世帯数</t>
    </r>
    <phoneticPr fontId="29"/>
  </si>
  <si>
    <t>電子ポイント</t>
    <rPh sb="0" eb="2">
      <t>デンシ</t>
    </rPh>
    <phoneticPr fontId="29"/>
  </si>
  <si>
    <t>現物（米・燃油等の現物）</t>
    <rPh sb="0" eb="2">
      <t>ゲンブツ</t>
    </rPh>
    <rPh sb="3" eb="4">
      <t>コメ</t>
    </rPh>
    <rPh sb="5" eb="7">
      <t>ネンユ</t>
    </rPh>
    <rPh sb="7" eb="8">
      <t>トウ</t>
    </rPh>
    <rPh sb="9" eb="11">
      <t>ゲンブツ</t>
    </rPh>
    <phoneticPr fontId="29"/>
  </si>
  <si>
    <t>合計</t>
    <rPh sb="0" eb="2">
      <t>ゴウケイ</t>
    </rPh>
    <phoneticPr fontId="29"/>
  </si>
  <si>
    <t>内訳の正誤判定</t>
    <rPh sb="0" eb="2">
      <t>ウチワケ</t>
    </rPh>
    <rPh sb="3" eb="5">
      <t>セイゴ</t>
    </rPh>
    <rPh sb="5" eb="7">
      <t>ハンテイ</t>
    </rPh>
    <phoneticPr fontId="29"/>
  </si>
  <si>
    <t>※全額現金による給付の場合は入力不要</t>
    <rPh sb="1" eb="3">
      <t>ゼンガク</t>
    </rPh>
    <rPh sb="3" eb="5">
      <t>ゲンキン</t>
    </rPh>
    <rPh sb="8" eb="10">
      <t>キュウフ</t>
    </rPh>
    <rPh sb="11" eb="13">
      <t>バアイ</t>
    </rPh>
    <rPh sb="14" eb="18">
      <t>ニュウリョクフヨウ</t>
    </rPh>
    <phoneticPr fontId="29"/>
  </si>
  <si>
    <t>　　　　　　　　　　　　※白色の入力欄のみ入力し、貼り付け等は使用しないでください。</t>
    <rPh sb="13" eb="15">
      <t>ハクショク</t>
    </rPh>
    <rPh sb="16" eb="18">
      <t>ニュウリョク</t>
    </rPh>
    <rPh sb="18" eb="19">
      <t>ラン</t>
    </rPh>
    <rPh sb="21" eb="23">
      <t>ニュウリョク</t>
    </rPh>
    <rPh sb="25" eb="26">
      <t>ハ</t>
    </rPh>
    <rPh sb="27" eb="28">
      <t>ツ</t>
    </rPh>
    <rPh sb="29" eb="30">
      <t>トウ</t>
    </rPh>
    <rPh sb="31" eb="33">
      <t>シヨウ</t>
    </rPh>
    <phoneticPr fontId="29"/>
  </si>
  <si>
    <t>【事務費(B２'')の積算】</t>
    <phoneticPr fontId="29"/>
  </si>
  <si>
    <t>国のR6補正分（R6低所得世帯支援枠及び不足額給付分の給付金・定額減税一体支援枠分）事務費に係る　小計　交付限度額③
※R6低所得世帯支援枠及び不足額給付分の給付金・定額減税一体支援枠に係る事務費</t>
    <rPh sb="4" eb="6">
      <t>ホセイ</t>
    </rPh>
    <rPh sb="40" eb="41">
      <t>ブン</t>
    </rPh>
    <rPh sb="42" eb="45">
      <t>ジムヒ</t>
    </rPh>
    <rPh sb="93" eb="94">
      <t>カカ</t>
    </rPh>
    <rPh sb="95" eb="97">
      <t>ジム</t>
    </rPh>
    <rPh sb="97" eb="98">
      <t>ヒ</t>
    </rPh>
    <phoneticPr fontId="29"/>
  </si>
  <si>
    <t>R6交付限度額⑨（概算分）　R6通知分計</t>
    <phoneticPr fontId="29"/>
  </si>
  <si>
    <t>R6既配分額計（事務費）</t>
    <phoneticPr fontId="29"/>
  </si>
  <si>
    <t>　（うち　R6→R7本省繰越分（事務費））：H</t>
    <rPh sb="16" eb="19">
      <t>ジムヒ</t>
    </rPh>
    <phoneticPr fontId="29"/>
  </si>
  <si>
    <t>R7交付限度額③（既通知分）：I</t>
    <phoneticPr fontId="29"/>
  </si>
  <si>
    <t>【事務費の内訳】</t>
    <rPh sb="1" eb="3">
      <t>ジム</t>
    </rPh>
    <rPh sb="3" eb="4">
      <t>ヒ</t>
    </rPh>
    <rPh sb="5" eb="7">
      <t>ウチワケ</t>
    </rPh>
    <phoneticPr fontId="29"/>
  </si>
  <si>
    <t>R7交付限度額③（今回追加分）：J</t>
    <phoneticPr fontId="29"/>
  </si>
  <si>
    <t>（支出科目）</t>
    <rPh sb="1" eb="3">
      <t>シシュツ</t>
    </rPh>
    <rPh sb="3" eb="5">
      <t>カモク</t>
    </rPh>
    <phoneticPr fontId="29"/>
  </si>
  <si>
    <t>金額（千円）</t>
    <rPh sb="0" eb="2">
      <t>キンガク</t>
    </rPh>
    <rPh sb="3" eb="5">
      <t>センエン</t>
    </rPh>
    <phoneticPr fontId="29"/>
  </si>
  <si>
    <t>小計　R7交付限度額③：H＋I＋J</t>
    <phoneticPr fontId="29"/>
  </si>
  <si>
    <t>需用費（事務用品等）</t>
    <phoneticPr fontId="29"/>
  </si>
  <si>
    <t>参考：R7既配分額計（事務費）</t>
    <phoneticPr fontId="29"/>
  </si>
  <si>
    <t>役務費（郵送料等）</t>
    <rPh sb="0" eb="3">
      <t>エキムヒ</t>
    </rPh>
    <rPh sb="4" eb="7">
      <t>ユウソウリョウ</t>
    </rPh>
    <rPh sb="7" eb="8">
      <t>トウ</t>
    </rPh>
    <phoneticPr fontId="29"/>
  </si>
  <si>
    <t>業務委託料</t>
    <rPh sb="0" eb="2">
      <t>ギョウム</t>
    </rPh>
    <rPh sb="2" eb="5">
      <t>イタクリョウ</t>
    </rPh>
    <phoneticPr fontId="29"/>
  </si>
  <si>
    <r>
      <t>（Ｂ２） 国のR6補正（R6低所得世帯支援枠及び不足額給付分の給付金・定額減税一体支援枠分）　事務費　交付限度額③に対応したR7交付対象経費　</t>
    </r>
    <r>
      <rPr>
        <sz val="12"/>
        <color rgb="FFFF0000"/>
        <rFont val="ＭＳ Ｐゴシック"/>
        <family val="3"/>
        <charset val="128"/>
      </rPr>
      <t>※R6配分額を充当する分は含まない。</t>
    </r>
    <rPh sb="44" eb="45">
      <t>ブン</t>
    </rPh>
    <rPh sb="74" eb="76">
      <t>ハイブン</t>
    </rPh>
    <rPh sb="76" eb="77">
      <t>ガク</t>
    </rPh>
    <rPh sb="78" eb="80">
      <t>ジュウトウ</t>
    </rPh>
    <rPh sb="82" eb="83">
      <t>ブン</t>
    </rPh>
    <rPh sb="84" eb="85">
      <t>フク</t>
    </rPh>
    <phoneticPr fontId="29"/>
  </si>
  <si>
    <t>使用料及び賃借料</t>
    <rPh sb="0" eb="2">
      <t>シヨウ</t>
    </rPh>
    <rPh sb="2" eb="3">
      <t>リョウ</t>
    </rPh>
    <rPh sb="3" eb="4">
      <t>オヨ</t>
    </rPh>
    <rPh sb="5" eb="8">
      <t>チンシャクリョウ</t>
    </rPh>
    <phoneticPr fontId="29"/>
  </si>
  <si>
    <t xml:space="preserve">人件費 ※1 </t>
    <rPh sb="0" eb="3">
      <t>ジンケンヒ</t>
    </rPh>
    <phoneticPr fontId="29"/>
  </si>
  <si>
    <t>その他</t>
    <rPh sb="2" eb="3">
      <t>ホカ</t>
    </rPh>
    <phoneticPr fontId="29"/>
  </si>
  <si>
    <r>
      <t>（Ｂ１） 国のR6補正予算分（推奨事業メニュー分）交付限度額①に対応したR7交付対象経費　</t>
    </r>
    <r>
      <rPr>
        <sz val="12"/>
        <color rgb="FFFF0000"/>
        <rFont val="ＭＳ Ｐゴシック"/>
        <family val="3"/>
        <charset val="128"/>
      </rPr>
      <t>※R6配分額を充当する分は含まない。</t>
    </r>
    <r>
      <rPr>
        <sz val="12"/>
        <rFont val="ＭＳ Ｐゴシック"/>
        <family val="3"/>
        <charset val="128"/>
      </rPr>
      <t xml:space="preserve">
事業No.1（R6低所得世帯支援枠及び不足額給付分の給付金・定額減税一体支援枠事業）に係る事務費を計上可能</t>
    </r>
    <rPh sb="15" eb="17">
      <t>スイショウ</t>
    </rPh>
    <rPh sb="17" eb="19">
      <t>ジギョウ</t>
    </rPh>
    <rPh sb="48" eb="51">
      <t>ハイブンガク</t>
    </rPh>
    <rPh sb="64" eb="66">
      <t>ジギョウ</t>
    </rPh>
    <rPh sb="103" eb="105">
      <t>ジギョウ</t>
    </rPh>
    <rPh sb="107" eb="108">
      <t>カカ</t>
    </rPh>
    <rPh sb="109" eb="112">
      <t>ジムヒ</t>
    </rPh>
    <rPh sb="113" eb="115">
      <t>ケイジョウ</t>
    </rPh>
    <rPh sb="115" eb="117">
      <t>カノウ</t>
    </rPh>
    <phoneticPr fontId="29"/>
  </si>
  <si>
    <t>事務費合計額と事務費の内訳における合計が一致している。</t>
    <rPh sb="0" eb="2">
      <t>ジム</t>
    </rPh>
    <rPh sb="2" eb="3">
      <t>ヒ</t>
    </rPh>
    <rPh sb="3" eb="5">
      <t>ゴウケイ</t>
    </rPh>
    <rPh sb="5" eb="6">
      <t>ガク</t>
    </rPh>
    <rPh sb="7" eb="9">
      <t>ジム</t>
    </rPh>
    <rPh sb="9" eb="10">
      <t>ヒ</t>
    </rPh>
    <rPh sb="11" eb="13">
      <t>ウチワケ</t>
    </rPh>
    <rPh sb="17" eb="19">
      <t>ゴウケイ</t>
    </rPh>
    <rPh sb="20" eb="22">
      <t>イッチ</t>
    </rPh>
    <phoneticPr fontId="29"/>
  </si>
  <si>
    <r>
      <t>（Ｂ４） 国の</t>
    </r>
    <r>
      <rPr>
        <b/>
        <sz val="12"/>
        <color rgb="FFFF0000"/>
        <rFont val="ＭＳ Ｐゴシック"/>
        <family val="3"/>
        <charset val="128"/>
      </rPr>
      <t>R7予備費</t>
    </r>
    <r>
      <rPr>
        <sz val="12"/>
        <rFont val="ＭＳ Ｐゴシック"/>
        <family val="3"/>
        <charset val="128"/>
      </rPr>
      <t>分（推奨事業メニュー分）交付限度額⑤に対応したR7交付対象経費　</t>
    </r>
    <r>
      <rPr>
        <sz val="12"/>
        <color rgb="FFFF0000"/>
        <rFont val="ＭＳ Ｐゴシック"/>
        <family val="3"/>
        <charset val="128"/>
      </rPr>
      <t>※R6配分額を充当する分は含まない。</t>
    </r>
    <r>
      <rPr>
        <sz val="12"/>
        <rFont val="ＭＳ Ｐゴシック"/>
        <family val="3"/>
        <charset val="128"/>
      </rPr>
      <t xml:space="preserve">
事業No.1（R6低所得世帯支援枠及び不足額給付分の給付金・定額減税一体支援枠事業）に係る事務費を計上可能</t>
    </r>
    <rPh sb="9" eb="12">
      <t>ヨビヒ</t>
    </rPh>
    <rPh sb="14" eb="16">
      <t>スイショウ</t>
    </rPh>
    <rPh sb="16" eb="18">
      <t>ジギョウ</t>
    </rPh>
    <rPh sb="47" eb="50">
      <t>ハイブンガク</t>
    </rPh>
    <rPh sb="63" eb="65">
      <t>ジギョウ</t>
    </rPh>
    <rPh sb="102" eb="104">
      <t>ジギョウ</t>
    </rPh>
    <rPh sb="106" eb="107">
      <t>カカ</t>
    </rPh>
    <rPh sb="108" eb="111">
      <t>ジムヒ</t>
    </rPh>
    <rPh sb="112" eb="114">
      <t>ケイジョウ</t>
    </rPh>
    <rPh sb="114" eb="116">
      <t>カノウ</t>
    </rPh>
    <phoneticPr fontId="29"/>
  </si>
  <si>
    <t>※1 任期の定めのない常勤職員の給料分を除く</t>
    <rPh sb="3" eb="5">
      <t>ニンキ</t>
    </rPh>
    <rPh sb="6" eb="7">
      <t>サダ</t>
    </rPh>
    <rPh sb="11" eb="13">
      <t>ジョウキン</t>
    </rPh>
    <rPh sb="13" eb="15">
      <t>ショクイン</t>
    </rPh>
    <rPh sb="16" eb="18">
      <t>キュウリョウ</t>
    </rPh>
    <rPh sb="18" eb="19">
      <t>ブン</t>
    </rPh>
    <rPh sb="20" eb="21">
      <t>ノゾ</t>
    </rPh>
    <phoneticPr fontId="29"/>
  </si>
  <si>
    <t>（Ｃ） その他（一般財源や補助対象外経費等）に対応したR7交付対象経費</t>
    <phoneticPr fontId="29"/>
  </si>
  <si>
    <t>【成果目標（可能な限り定量的指標を設定）】</t>
  </si>
  <si>
    <t>【実施状況の公表等について（HP,広報紙など）】</t>
    <rPh sb="1" eb="3">
      <t>ジッシ</t>
    </rPh>
    <rPh sb="3" eb="5">
      <t>ジョウキョウ</t>
    </rPh>
    <rPh sb="6" eb="8">
      <t>コウヒョウ</t>
    </rPh>
    <rPh sb="8" eb="9">
      <t>トウ</t>
    </rPh>
    <phoneticPr fontId="29"/>
  </si>
  <si>
    <t>令和７年度　物価高騰対応重点支援地方創生臨時交付金実施計画【基金調べ】</t>
    <phoneticPr fontId="19"/>
  </si>
  <si>
    <t>基金の名称</t>
  </si>
  <si>
    <t>実施計画上のＮｏ</t>
    <rPh sb="0" eb="2">
      <t>ジッシ</t>
    </rPh>
    <rPh sb="2" eb="4">
      <t>ケイカク</t>
    </rPh>
    <rPh sb="4" eb="5">
      <t>ウエ</t>
    </rPh>
    <phoneticPr fontId="19"/>
  </si>
  <si>
    <t>交付金を充当して積立てた基金を取崩して実施する具体的な事業内容、充当経費</t>
  </si>
  <si>
    <t>取崩
始期</t>
  </si>
  <si>
    <t>取崩
終期</t>
  </si>
  <si>
    <t>基金に交付金を
積立てる額
（様式のB交付対象経費欄の内数）</t>
    <rPh sb="19" eb="21">
      <t>コウフ</t>
    </rPh>
    <rPh sb="21" eb="23">
      <t>タイショウ</t>
    </rPh>
    <rPh sb="23" eb="25">
      <t>ケイヒ</t>
    </rPh>
    <rPh sb="27" eb="29">
      <t>ウチスウ</t>
    </rPh>
    <phoneticPr fontId="19"/>
  </si>
  <si>
    <t xml:space="preserve">
事務連絡に定める基金の要件イ、ロの別</t>
    <phoneticPr fontId="29"/>
  </si>
  <si>
    <t>事務連絡に定めるロに該当する事情</t>
    <rPh sb="0" eb="2">
      <t>ジム</t>
    </rPh>
    <rPh sb="2" eb="4">
      <t>レンラク</t>
    </rPh>
    <rPh sb="5" eb="6">
      <t>サダ</t>
    </rPh>
    <rPh sb="10" eb="12">
      <t>ガイトウ</t>
    </rPh>
    <rPh sb="14" eb="16">
      <t>ジジョウ</t>
    </rPh>
    <phoneticPr fontId="19"/>
  </si>
  <si>
    <t>備考</t>
    <rPh sb="0" eb="2">
      <t>ビコウ</t>
    </rPh>
    <phoneticPr fontId="19"/>
  </si>
  <si>
    <t>事業数</t>
    <rPh sb="0" eb="2">
      <t>ジギョウ</t>
    </rPh>
    <rPh sb="2" eb="3">
      <t>スウ</t>
    </rPh>
    <phoneticPr fontId="29"/>
  </si>
  <si>
    <t>合計</t>
  </si>
  <si>
    <t>基金該当実施計画上No</t>
    <rPh sb="0" eb="2">
      <t>キキン</t>
    </rPh>
    <rPh sb="2" eb="4">
      <t>ガイトウ</t>
    </rPh>
    <rPh sb="4" eb="6">
      <t>ジッシ</t>
    </rPh>
    <rPh sb="6" eb="8">
      <t>ケイカク</t>
    </rPh>
    <rPh sb="8" eb="9">
      <t>ジョウ</t>
    </rPh>
    <phoneticPr fontId="29"/>
  </si>
  <si>
    <t>エラー（番号不一致）</t>
    <rPh sb="4" eb="6">
      <t>バンゴウ</t>
    </rPh>
    <rPh sb="6" eb="9">
      <t>フイッチ</t>
    </rPh>
    <phoneticPr fontId="29"/>
  </si>
  <si>
    <t>該当なし</t>
    <rPh sb="0" eb="2">
      <t>ガイトウ</t>
    </rPh>
    <phoneticPr fontId="29"/>
  </si>
  <si>
    <t>数式で表現すると面倒なので、以下のとおり基金に○が入っているNoを拾えるようにする</t>
    <rPh sb="0" eb="2">
      <t>スウシキ</t>
    </rPh>
    <rPh sb="3" eb="5">
      <t>ヒョウゲン</t>
    </rPh>
    <rPh sb="8" eb="10">
      <t>メンドウ</t>
    </rPh>
    <rPh sb="14" eb="16">
      <t>イカ</t>
    </rPh>
    <rPh sb="20" eb="22">
      <t>キキン</t>
    </rPh>
    <rPh sb="25" eb="26">
      <t>ハイ</t>
    </rPh>
    <rPh sb="33" eb="34">
      <t>ヒロ</t>
    </rPh>
    <phoneticPr fontId="29"/>
  </si>
  <si>
    <t>令和７年度　物価高騰対応重点支援地方創生臨時交付金実施計画　チェックリスト</t>
    <phoneticPr fontId="29"/>
  </si>
  <si>
    <t>都道府県・市町村名</t>
  </si>
  <si>
    <t>チェック結果</t>
    <rPh sb="4" eb="6">
      <t>ケッカ</t>
    </rPh>
    <phoneticPr fontId="29"/>
  </si>
  <si>
    <t>担当部局課名</t>
  </si>
  <si>
    <t>全事業について確認した結果間違いなければ「○」を選択してください。
システムチェック欄は全て○であることを確認してください。</t>
    <rPh sb="0" eb="3">
      <t>ゼンジギョウ</t>
    </rPh>
    <rPh sb="7" eb="9">
      <t>カクニン</t>
    </rPh>
    <rPh sb="11" eb="13">
      <t>ケッカ</t>
    </rPh>
    <rPh sb="13" eb="15">
      <t>マチガ</t>
    </rPh>
    <rPh sb="24" eb="26">
      <t>センタク</t>
    </rPh>
    <rPh sb="42" eb="43">
      <t>ラン</t>
    </rPh>
    <rPh sb="44" eb="45">
      <t>スベ</t>
    </rPh>
    <rPh sb="53" eb="55">
      <t>カクニン</t>
    </rPh>
    <phoneticPr fontId="19"/>
  </si>
  <si>
    <t>共通</t>
    <rPh sb="0" eb="2">
      <t>キョウツウ</t>
    </rPh>
    <phoneticPr fontId="29"/>
  </si>
  <si>
    <t>実施計画の様式は、最新のものか（実施計画タイトルが「令和７年度　物価高騰対応重点支援地方創生臨時交付金実施計画」になっているか）</t>
    <rPh sb="0" eb="2">
      <t>ジッシ</t>
    </rPh>
    <rPh sb="2" eb="4">
      <t>ケイカク</t>
    </rPh>
    <rPh sb="5" eb="7">
      <t>ヨウシキ</t>
    </rPh>
    <rPh sb="9" eb="11">
      <t>サイシン</t>
    </rPh>
    <rPh sb="16" eb="18">
      <t>ジッシ</t>
    </rPh>
    <rPh sb="18" eb="20">
      <t>ケイカク</t>
    </rPh>
    <phoneticPr fontId="29"/>
  </si>
  <si>
    <r>
      <t>金額が</t>
    </r>
    <r>
      <rPr>
        <u/>
        <sz val="14"/>
        <color rgb="FFFF0000"/>
        <rFont val="ＭＳ Ｐゴシック"/>
        <family val="3"/>
        <charset val="128"/>
      </rPr>
      <t>千円単位</t>
    </r>
    <r>
      <rPr>
        <sz val="14"/>
        <rFont val="ＭＳ Ｐゴシック"/>
        <family val="3"/>
      </rPr>
      <t>で記入されているか</t>
    </r>
    <phoneticPr fontId="29"/>
  </si>
  <si>
    <t>各事業について、実施の確実性が十分に見込まれるものであるか、またエネルギー・食料品価格等の物価高騰の影響を受けた生活者や事業者の支援を主たる目的とする事業であって交付金による支援の効果が当該生活者や事業者に直接的に及ぶ事業として整理されているか</t>
    <rPh sb="38" eb="41">
      <t>ショクリョウヒン</t>
    </rPh>
    <rPh sb="41" eb="43">
      <t>カカク</t>
    </rPh>
    <rPh sb="43" eb="44">
      <t>トウ</t>
    </rPh>
    <rPh sb="45" eb="47">
      <t>ブッカ</t>
    </rPh>
    <rPh sb="47" eb="49">
      <t>コウトウ</t>
    </rPh>
    <rPh sb="50" eb="52">
      <t>エイキョウ</t>
    </rPh>
    <rPh sb="53" eb="54">
      <t>ウ</t>
    </rPh>
    <rPh sb="56" eb="59">
      <t>セイカツシャ</t>
    </rPh>
    <rPh sb="60" eb="63">
      <t>ジギョウシャ</t>
    </rPh>
    <rPh sb="64" eb="66">
      <t>シエン</t>
    </rPh>
    <rPh sb="67" eb="68">
      <t>シュ</t>
    </rPh>
    <rPh sb="70" eb="72">
      <t>モクテキ</t>
    </rPh>
    <rPh sb="75" eb="77">
      <t>ジギョウ</t>
    </rPh>
    <rPh sb="81" eb="84">
      <t>コウフキン</t>
    </rPh>
    <rPh sb="87" eb="89">
      <t>シエン</t>
    </rPh>
    <rPh sb="90" eb="92">
      <t>コウカ</t>
    </rPh>
    <rPh sb="93" eb="95">
      <t>トウガイ</t>
    </rPh>
    <rPh sb="95" eb="98">
      <t>セイカツシャ</t>
    </rPh>
    <rPh sb="99" eb="102">
      <t>ジギョウシャ</t>
    </rPh>
    <rPh sb="103" eb="106">
      <t>チョクセツテキ</t>
    </rPh>
    <rPh sb="107" eb="108">
      <t>オヨ</t>
    </rPh>
    <rPh sb="109" eb="111">
      <t>ジギョウ</t>
    </rPh>
    <phoneticPr fontId="29"/>
  </si>
  <si>
    <t>事業の概要に、①目的・効果、②交付金を充当する経費内容、③積算根拠（対象数、単価等）④事業の対象（交付対象者、対象施設等）について、記入要領等に基づきそれぞれ明記されているか</t>
    <phoneticPr fontId="19"/>
  </si>
  <si>
    <t>すべての事業において、事業の概要の①目的・効果に、エネルギー・食料品価格等の物価高騰の影響を受けた生活者や事業者の支援を主たる目的とする事業である旨、明記されているか</t>
    <rPh sb="31" eb="34">
      <t>ショクリョウヒン</t>
    </rPh>
    <rPh sb="34" eb="36">
      <t>カカク</t>
    </rPh>
    <rPh sb="36" eb="37">
      <t>トウ</t>
    </rPh>
    <rPh sb="38" eb="40">
      <t>ブッカ</t>
    </rPh>
    <rPh sb="40" eb="42">
      <t>コウトウ</t>
    </rPh>
    <rPh sb="43" eb="45">
      <t>エイキョウ</t>
    </rPh>
    <rPh sb="46" eb="47">
      <t>ウ</t>
    </rPh>
    <rPh sb="49" eb="52">
      <t>セイカツシャ</t>
    </rPh>
    <rPh sb="53" eb="56">
      <t>ジギョウシャ</t>
    </rPh>
    <rPh sb="57" eb="59">
      <t>シエン</t>
    </rPh>
    <rPh sb="60" eb="61">
      <t>シュ</t>
    </rPh>
    <rPh sb="63" eb="65">
      <t>モクテキ</t>
    </rPh>
    <rPh sb="68" eb="70">
      <t>ジギョウ</t>
    </rPh>
    <rPh sb="73" eb="74">
      <t>ムネ</t>
    </rPh>
    <phoneticPr fontId="19"/>
  </si>
  <si>
    <t>このファイルを破壊していない。（パスワードを解除しての操作や、書式の貼り付けによる条件付書式の変更をしていない。）</t>
    <rPh sb="7" eb="9">
      <t>ハカイ</t>
    </rPh>
    <rPh sb="22" eb="24">
      <t>カイジョ</t>
    </rPh>
    <rPh sb="27" eb="29">
      <t>ソウサ</t>
    </rPh>
    <rPh sb="31" eb="33">
      <t>ショシキ</t>
    </rPh>
    <rPh sb="34" eb="35">
      <t>ハ</t>
    </rPh>
    <rPh sb="36" eb="37">
      <t>ツ</t>
    </rPh>
    <rPh sb="41" eb="44">
      <t>ジョウケンツキ</t>
    </rPh>
    <rPh sb="44" eb="46">
      <t>ショシキ</t>
    </rPh>
    <rPh sb="47" eb="49">
      <t>ヘンコウ</t>
    </rPh>
    <phoneticPr fontId="29"/>
  </si>
  <si>
    <t>交付対象事業として以下のものを計上していないか</t>
    <phoneticPr fontId="29"/>
  </si>
  <si>
    <t>地方公共団体の職員の人件費（物価高騰対応のための体制拡充等に必要となるもの（任期の定めのない常勤職員の給料分を除く）を除く）</t>
    <rPh sb="0" eb="2">
      <t>チホウ</t>
    </rPh>
    <rPh sb="2" eb="4">
      <t>コウキョウ</t>
    </rPh>
    <rPh sb="4" eb="6">
      <t>ダンタイ</t>
    </rPh>
    <rPh sb="14" eb="16">
      <t>ブッカ</t>
    </rPh>
    <rPh sb="16" eb="18">
      <t>コウトウ</t>
    </rPh>
    <rPh sb="18" eb="20">
      <t>タイオウ</t>
    </rPh>
    <rPh sb="24" eb="26">
      <t>タイセイ</t>
    </rPh>
    <rPh sb="26" eb="28">
      <t>カクジュウ</t>
    </rPh>
    <rPh sb="28" eb="29">
      <t>トウ</t>
    </rPh>
    <rPh sb="30" eb="32">
      <t>ヒツヨウ</t>
    </rPh>
    <rPh sb="38" eb="40">
      <t>ニンキ</t>
    </rPh>
    <rPh sb="41" eb="42">
      <t>サダ</t>
    </rPh>
    <rPh sb="46" eb="48">
      <t>ジョウキン</t>
    </rPh>
    <rPh sb="48" eb="50">
      <t>ショクイン</t>
    </rPh>
    <rPh sb="51" eb="53">
      <t>キュウリョウ</t>
    </rPh>
    <rPh sb="53" eb="54">
      <t>ブン</t>
    </rPh>
    <rPh sb="55" eb="56">
      <t>ノゾ</t>
    </rPh>
    <rPh sb="59" eb="60">
      <t>ノゾ</t>
    </rPh>
    <phoneticPr fontId="19"/>
  </si>
  <si>
    <t>用地の取得費</t>
    <rPh sb="3" eb="5">
      <t>シュトク</t>
    </rPh>
    <rPh sb="5" eb="6">
      <t>ヒ</t>
    </rPh>
    <phoneticPr fontId="19"/>
  </si>
  <si>
    <t>貸付金・保証金（繰上償還による保証金の過払い相当分の返金に伴う国庫返納を要するもの。利子補給または信用保証料補助は除く）</t>
    <rPh sb="10" eb="12">
      <t>ショウカン</t>
    </rPh>
    <rPh sb="42" eb="44">
      <t>リシ</t>
    </rPh>
    <rPh sb="44" eb="46">
      <t>ホキュウ</t>
    </rPh>
    <rPh sb="49" eb="51">
      <t>シンヨウ</t>
    </rPh>
    <rPh sb="51" eb="53">
      <t>ホショウ</t>
    </rPh>
    <rPh sb="53" eb="54">
      <t>リョウ</t>
    </rPh>
    <rPh sb="54" eb="56">
      <t>ホジョ</t>
    </rPh>
    <rPh sb="57" eb="58">
      <t>ノゾ</t>
    </rPh>
    <phoneticPr fontId="19"/>
  </si>
  <si>
    <r>
      <t xml:space="preserve">物価高騰対応と関連しない施設の整備自体を主目的とするもの
物価高騰への対応と関連しないインフラ整備等のハード事業に係る費用
</t>
    </r>
    <r>
      <rPr>
        <sz val="14"/>
        <rFont val="ＭＳ Ｐゴシック"/>
        <family val="3"/>
        <charset val="128"/>
      </rPr>
      <t>（物価高騰対応に関連する調達価格の上昇分のうち、実質的な賃上げにつながるものについては対象となる）</t>
    </r>
    <rPh sb="0" eb="2">
      <t>ブッカ</t>
    </rPh>
    <rPh sb="2" eb="4">
      <t>コウトウ</t>
    </rPh>
    <rPh sb="4" eb="6">
      <t>タイオウ</t>
    </rPh>
    <rPh sb="7" eb="9">
      <t>カンレン</t>
    </rPh>
    <rPh sb="12" eb="14">
      <t>シセツ</t>
    </rPh>
    <rPh sb="15" eb="17">
      <t>セイビ</t>
    </rPh>
    <rPh sb="17" eb="19">
      <t>ジタイ</t>
    </rPh>
    <rPh sb="20" eb="23">
      <t>シュモクテキ</t>
    </rPh>
    <rPh sb="29" eb="31">
      <t>ブッカ</t>
    </rPh>
    <rPh sb="31" eb="33">
      <t>コウトウ</t>
    </rPh>
    <rPh sb="35" eb="37">
      <t>タイオウ</t>
    </rPh>
    <rPh sb="38" eb="40">
      <t>カンレン</t>
    </rPh>
    <rPh sb="47" eb="49">
      <t>セイビ</t>
    </rPh>
    <rPh sb="49" eb="50">
      <t>トウ</t>
    </rPh>
    <rPh sb="54" eb="56">
      <t>ジギョウ</t>
    </rPh>
    <rPh sb="57" eb="58">
      <t>カカ</t>
    </rPh>
    <rPh sb="59" eb="61">
      <t>ヒヨウ</t>
    </rPh>
    <phoneticPr fontId="19"/>
  </si>
  <si>
    <t>要件を満たさない基金への積立金</t>
    <rPh sb="0" eb="2">
      <t>ヨウケン</t>
    </rPh>
    <rPh sb="3" eb="4">
      <t>ミ</t>
    </rPh>
    <rPh sb="8" eb="10">
      <t>キキン</t>
    </rPh>
    <rPh sb="12" eb="13">
      <t>ツ</t>
    </rPh>
    <rPh sb="13" eb="14">
      <t>タ</t>
    </rPh>
    <rPh sb="14" eb="15">
      <t>キン</t>
    </rPh>
    <phoneticPr fontId="19"/>
  </si>
  <si>
    <r>
      <t xml:space="preserve">（公共調達について）
公共調達における価格転嫁の推進にかかる事業を記載した地方公共団体については、以下の点を確認した。
・事務連絡及びQ&amp;A等に記載の対象外経費を計上していない
・交付対象経費について、価格転嫁分に相当する金額のみを計上している
・契約事業者から、価格転嫁分が実質的な賃上げにつながるものとして確認できる書類の提出を求めるなどにより、実質的な賃上げにつながることを確認する
</t>
    </r>
    <r>
      <rPr>
        <sz val="14"/>
        <rFont val="ＭＳ Ｐゴシック"/>
        <family val="3"/>
        <charset val="128"/>
      </rPr>
      <t>※公共調達にかかる事業を記載していない場合は、上記に関係なく「○」を選択してください。</t>
    </r>
    <rPh sb="1" eb="5">
      <t>コウキョウチョウタツ</t>
    </rPh>
    <rPh sb="33" eb="35">
      <t>キサイ</t>
    </rPh>
    <rPh sb="37" eb="43">
      <t>チホウコウキョウダンタイ</t>
    </rPh>
    <rPh sb="49" eb="51">
      <t>イカ</t>
    </rPh>
    <rPh sb="52" eb="53">
      <t>テン</t>
    </rPh>
    <rPh sb="54" eb="56">
      <t>カクニン</t>
    </rPh>
    <rPh sb="61" eb="65">
      <t>ジムレンラク</t>
    </rPh>
    <rPh sb="65" eb="66">
      <t>オヨ</t>
    </rPh>
    <rPh sb="70" eb="71">
      <t>トウ</t>
    </rPh>
    <rPh sb="72" eb="74">
      <t>キサイ</t>
    </rPh>
    <rPh sb="75" eb="80">
      <t>タイショウガイケイヒ</t>
    </rPh>
    <rPh sb="81" eb="83">
      <t>ケイジョウ</t>
    </rPh>
    <rPh sb="90" eb="96">
      <t>コウフタイショウケイヒ</t>
    </rPh>
    <rPh sb="101" eb="106">
      <t>カカクテンカブン</t>
    </rPh>
    <rPh sb="107" eb="109">
      <t>ソウトウ</t>
    </rPh>
    <rPh sb="111" eb="113">
      <t>キンガク</t>
    </rPh>
    <rPh sb="116" eb="118">
      <t>ケイジョウ</t>
    </rPh>
    <rPh sb="124" eb="126">
      <t>ケイヤク</t>
    </rPh>
    <rPh sb="126" eb="129">
      <t>ジギョウシャ</t>
    </rPh>
    <rPh sb="190" eb="192">
      <t>カクニン</t>
    </rPh>
    <rPh sb="196" eb="200">
      <t>コウキョウチョウタツ</t>
    </rPh>
    <phoneticPr fontId="19"/>
  </si>
  <si>
    <r>
      <t xml:space="preserve">（給付支援サービス枠（R6補正）について）
事業No.２を記載した地方公共団体については、令和７年度中に確実に給付支援サービスを利用することを確認した。
</t>
    </r>
    <r>
      <rPr>
        <sz val="14"/>
        <rFont val="ＭＳ Ｐゴシック"/>
        <family val="3"/>
        <charset val="128"/>
      </rPr>
      <t>※事業No.２を記載していない場合は、上記に関係なく「○」を選択してください。</t>
    </r>
    <rPh sb="1" eb="3">
      <t>キュウフ</t>
    </rPh>
    <rPh sb="3" eb="5">
      <t>シエン</t>
    </rPh>
    <rPh sb="9" eb="10">
      <t>ワク</t>
    </rPh>
    <rPh sb="22" eb="24">
      <t>ジギョウ</t>
    </rPh>
    <rPh sb="29" eb="31">
      <t>キサイ</t>
    </rPh>
    <rPh sb="45" eb="47">
      <t>レイワ</t>
    </rPh>
    <rPh sb="48" eb="51">
      <t>ネンドチュウ</t>
    </rPh>
    <rPh sb="52" eb="54">
      <t>カクジツ</t>
    </rPh>
    <rPh sb="55" eb="59">
      <t>キュウフシエン</t>
    </rPh>
    <rPh sb="64" eb="66">
      <t>リヨウ</t>
    </rPh>
    <rPh sb="71" eb="73">
      <t>カクニン</t>
    </rPh>
    <phoneticPr fontId="19"/>
  </si>
  <si>
    <r>
      <t>（基金調べについて）</t>
    </r>
    <r>
      <rPr>
        <sz val="14"/>
        <rFont val="ＭＳ Ｐゴシック"/>
        <family val="3"/>
        <charset val="128"/>
      </rPr>
      <t>令和７年度末までに事業着手する事業が記載されているか、また、基金の要件②イに該当する事業については、取崩終期が令和12年度末まで、②ロに該当する事業については令和９年度末までとなっているか
※基金事業を記載していない場合は、上記に関係なく「○」を選択してください。</t>
    </r>
    <rPh sb="1" eb="3">
      <t>キキン</t>
    </rPh>
    <rPh sb="3" eb="4">
      <t>シラ</t>
    </rPh>
    <rPh sb="10" eb="12">
      <t>レイワ</t>
    </rPh>
    <rPh sb="13" eb="16">
      <t>ネンドマツ</t>
    </rPh>
    <rPh sb="19" eb="21">
      <t>ジギョウ</t>
    </rPh>
    <rPh sb="21" eb="23">
      <t>チャクシュ</t>
    </rPh>
    <rPh sb="25" eb="27">
      <t>ジギョウ</t>
    </rPh>
    <rPh sb="28" eb="30">
      <t>キサイ</t>
    </rPh>
    <rPh sb="40" eb="42">
      <t>キキン</t>
    </rPh>
    <rPh sb="43" eb="45">
      <t>ヨウケン</t>
    </rPh>
    <rPh sb="48" eb="50">
      <t>ガイトウ</t>
    </rPh>
    <rPh sb="52" eb="54">
      <t>ジギョウ</t>
    </rPh>
    <rPh sb="65" eb="67">
      <t>レイワ</t>
    </rPh>
    <rPh sb="69" eb="72">
      <t>ネンドマツ</t>
    </rPh>
    <rPh sb="78" eb="80">
      <t>ガイトウ</t>
    </rPh>
    <rPh sb="82" eb="84">
      <t>ジギョウ</t>
    </rPh>
    <rPh sb="89" eb="91">
      <t>レイワ</t>
    </rPh>
    <rPh sb="92" eb="95">
      <t>ネンドマツ</t>
    </rPh>
    <rPh sb="106" eb="108">
      <t>キキン</t>
    </rPh>
    <rPh sb="108" eb="110">
      <t>ジギョウ</t>
    </rPh>
    <rPh sb="111" eb="113">
      <t>キサイ</t>
    </rPh>
    <rPh sb="118" eb="120">
      <t>バアイ</t>
    </rPh>
    <rPh sb="122" eb="124">
      <t>ジョウキ</t>
    </rPh>
    <rPh sb="125" eb="127">
      <t>カンケイ</t>
    </rPh>
    <rPh sb="133" eb="135">
      <t>センタク</t>
    </rPh>
    <phoneticPr fontId="19"/>
  </si>
  <si>
    <t>全世帯に対して現金を給付する事業に本交付金を充当していない。</t>
    <rPh sb="0" eb="3">
      <t>ゼンセタイ</t>
    </rPh>
    <rPh sb="4" eb="5">
      <t>タイ</t>
    </rPh>
    <rPh sb="7" eb="9">
      <t>ゲンキン</t>
    </rPh>
    <rPh sb="10" eb="12">
      <t>キュウフ</t>
    </rPh>
    <rPh sb="14" eb="16">
      <t>ジギョウ</t>
    </rPh>
    <rPh sb="17" eb="18">
      <t>ホン</t>
    </rPh>
    <rPh sb="18" eb="21">
      <t>コウフキン</t>
    </rPh>
    <rPh sb="22" eb="24">
      <t>ジュウトウ</t>
    </rPh>
    <phoneticPr fontId="29"/>
  </si>
  <si>
    <t>自治体名、担当者、連絡先等必要事項が記入されているか</t>
    <rPh sb="0" eb="3">
      <t>ジチタイ</t>
    </rPh>
    <rPh sb="3" eb="4">
      <t>メイ</t>
    </rPh>
    <rPh sb="5" eb="8">
      <t>タントウシャ</t>
    </rPh>
    <rPh sb="9" eb="12">
      <t>レンラクサキ</t>
    </rPh>
    <rPh sb="12" eb="13">
      <t>トウ</t>
    </rPh>
    <phoneticPr fontId="29"/>
  </si>
  <si>
    <t>国の予算年度が入力されているか</t>
    <rPh sb="0" eb="1">
      <t>クニ</t>
    </rPh>
    <rPh sb="2" eb="4">
      <t>ヨサン</t>
    </rPh>
    <rPh sb="4" eb="6">
      <t>ネンド</t>
    </rPh>
    <rPh sb="7" eb="9">
      <t>ニュウリョク</t>
    </rPh>
    <phoneticPr fontId="29"/>
  </si>
  <si>
    <t>枠の入力が正しくされているか</t>
    <rPh sb="0" eb="1">
      <t>ワク</t>
    </rPh>
    <rPh sb="2" eb="4">
      <t>ニュウリョク</t>
    </rPh>
    <rPh sb="5" eb="6">
      <t>タダ</t>
    </rPh>
    <phoneticPr fontId="29"/>
  </si>
  <si>
    <t>エネルギー・食料品価格等の物価高騰の影響を受けた生活者等に対して事業の効果が直接及ぶことを確認し、「○」を選択しているか</t>
    <rPh sb="45" eb="47">
      <t>カクニン</t>
    </rPh>
    <rPh sb="53" eb="55">
      <t>センタク</t>
    </rPh>
    <phoneticPr fontId="29"/>
  </si>
  <si>
    <t>臨時の措置であることが分かる名称であることを確認し、「○」を選択しているか</t>
    <rPh sb="22" eb="24">
      <t>カクニン</t>
    </rPh>
    <rPh sb="30" eb="32">
      <t>センタク</t>
    </rPh>
    <phoneticPr fontId="29"/>
  </si>
  <si>
    <t>事業名称が入力されているか</t>
    <rPh sb="0" eb="2">
      <t>ジギョウ</t>
    </rPh>
    <rPh sb="2" eb="4">
      <t>メイショウ</t>
    </rPh>
    <rPh sb="5" eb="7">
      <t>ニュウリョク</t>
    </rPh>
    <phoneticPr fontId="29"/>
  </si>
  <si>
    <t>経済対策との関係が入力されているか</t>
    <rPh sb="9" eb="11">
      <t>ニュウリョク</t>
    </rPh>
    <phoneticPr fontId="29"/>
  </si>
  <si>
    <t>対象外経費に臨時交付金を充当していないことを確認し、「○」を選択しているか</t>
    <rPh sb="0" eb="2">
      <t>タイショウ</t>
    </rPh>
    <rPh sb="2" eb="3">
      <t>ガイ</t>
    </rPh>
    <rPh sb="3" eb="5">
      <t>ケイヒ</t>
    </rPh>
    <rPh sb="6" eb="8">
      <t>リンジ</t>
    </rPh>
    <rPh sb="8" eb="11">
      <t>コウフキン</t>
    </rPh>
    <rPh sb="12" eb="14">
      <t>ジュウトウ</t>
    </rPh>
    <rPh sb="22" eb="24">
      <t>カクニン</t>
    </rPh>
    <rPh sb="30" eb="32">
      <t>センタク</t>
    </rPh>
    <phoneticPr fontId="29"/>
  </si>
  <si>
    <t>推奨事業メニューの選択漏れがないか</t>
    <rPh sb="0" eb="2">
      <t>スイショウ</t>
    </rPh>
    <rPh sb="2" eb="4">
      <t>ジギョウ</t>
    </rPh>
    <rPh sb="9" eb="11">
      <t>センタク</t>
    </rPh>
    <rPh sb="11" eb="12">
      <t>モ</t>
    </rPh>
    <phoneticPr fontId="29"/>
  </si>
  <si>
    <t>推奨事業メニュー⑨推奨事業メニューよりも更に効果があると考える支援を選択した事業について、その理由を記載している</t>
    <rPh sb="0" eb="2">
      <t>スイショウ</t>
    </rPh>
    <rPh sb="2" eb="4">
      <t>ジギョウ</t>
    </rPh>
    <rPh sb="9" eb="11">
      <t>スイショウ</t>
    </rPh>
    <rPh sb="34" eb="36">
      <t>センタク</t>
    </rPh>
    <rPh sb="38" eb="40">
      <t>ジギョウ</t>
    </rPh>
    <rPh sb="47" eb="49">
      <t>リユウ</t>
    </rPh>
    <rPh sb="50" eb="52">
      <t>キサイ</t>
    </rPh>
    <phoneticPr fontId="29"/>
  </si>
  <si>
    <t>推奨事業メニュー⑨以外を選択しているのに、理由を記載していないか</t>
    <rPh sb="9" eb="11">
      <t>イガイ</t>
    </rPh>
    <rPh sb="12" eb="14">
      <t>センタク</t>
    </rPh>
    <rPh sb="21" eb="23">
      <t>リユウ</t>
    </rPh>
    <rPh sb="24" eb="26">
      <t>キサイ</t>
    </rPh>
    <phoneticPr fontId="29"/>
  </si>
  <si>
    <t>Ｂ１が正しく入力されているか</t>
    <rPh sb="3" eb="4">
      <t>タダ</t>
    </rPh>
    <rPh sb="6" eb="8">
      <t>ニュウリョク</t>
    </rPh>
    <phoneticPr fontId="29"/>
  </si>
  <si>
    <t>交付対象経費が「0千円」になっていない</t>
    <rPh sb="0" eb="2">
      <t>コウフ</t>
    </rPh>
    <rPh sb="2" eb="4">
      <t>タイショウ</t>
    </rPh>
    <rPh sb="4" eb="6">
      <t>ケイヒ</t>
    </rPh>
    <rPh sb="9" eb="10">
      <t>セン</t>
    </rPh>
    <rPh sb="10" eb="11">
      <t>エン</t>
    </rPh>
    <phoneticPr fontId="29"/>
  </si>
  <si>
    <t>交付対象経費に小数点以下の数値が含まれていない</t>
    <rPh sb="16" eb="17">
      <t>フク</t>
    </rPh>
    <phoneticPr fontId="29"/>
  </si>
  <si>
    <t>総事業費が正しく出力されているか</t>
    <rPh sb="5" eb="6">
      <t>タダ</t>
    </rPh>
    <rPh sb="8" eb="10">
      <t>シュツリョク</t>
    </rPh>
    <phoneticPr fontId="29"/>
  </si>
  <si>
    <t>国の予算年度、枠、対象経費の組み合わせが正しい状態であるか①</t>
    <rPh sb="20" eb="21">
      <t>タダ</t>
    </rPh>
    <rPh sb="23" eb="25">
      <t>ジョウタイ</t>
    </rPh>
    <phoneticPr fontId="29"/>
  </si>
  <si>
    <t>国の予算年度、枠、対象経費の組み合わせが正しい状態であるか②</t>
    <phoneticPr fontId="29"/>
  </si>
  <si>
    <t>事業概要が記載されているか</t>
    <rPh sb="0" eb="2">
      <t>ジギョウ</t>
    </rPh>
    <rPh sb="2" eb="4">
      <t>ガイヨウ</t>
    </rPh>
    <rPh sb="5" eb="7">
      <t>キサイ</t>
    </rPh>
    <phoneticPr fontId="29"/>
  </si>
  <si>
    <t>特定事業者等支援、個人を対象とした給付金等、基金が選択されているか</t>
    <rPh sb="0" eb="2">
      <t>トクテイ</t>
    </rPh>
    <rPh sb="2" eb="5">
      <t>ジギョウシャ</t>
    </rPh>
    <rPh sb="5" eb="6">
      <t>トウ</t>
    </rPh>
    <rPh sb="6" eb="8">
      <t>シエン</t>
    </rPh>
    <rPh sb="9" eb="11">
      <t>コジン</t>
    </rPh>
    <rPh sb="12" eb="14">
      <t>タイショウ</t>
    </rPh>
    <rPh sb="17" eb="20">
      <t>キュウフキン</t>
    </rPh>
    <rPh sb="20" eb="21">
      <t>トウ</t>
    </rPh>
    <rPh sb="22" eb="24">
      <t>キキン</t>
    </rPh>
    <rPh sb="25" eb="27">
      <t>センタク</t>
    </rPh>
    <phoneticPr fontId="19"/>
  </si>
  <si>
    <t>基金対象事業について、基金シートに記載されているか</t>
    <rPh sb="0" eb="2">
      <t>キキン</t>
    </rPh>
    <rPh sb="2" eb="4">
      <t>タイショウ</t>
    </rPh>
    <rPh sb="4" eb="6">
      <t>ジギョウ</t>
    </rPh>
    <rPh sb="11" eb="13">
      <t>キキン</t>
    </rPh>
    <rPh sb="17" eb="19">
      <t>キサイ</t>
    </rPh>
    <phoneticPr fontId="19"/>
  </si>
  <si>
    <t>事業の始期が入力されているか</t>
    <rPh sb="6" eb="8">
      <t>ニュウリョク</t>
    </rPh>
    <phoneticPr fontId="19"/>
  </si>
  <si>
    <t>事業の終期が入力されているか</t>
    <rPh sb="6" eb="8">
      <t>ニュウリョク</t>
    </rPh>
    <phoneticPr fontId="19"/>
  </si>
  <si>
    <t>事業終期で想定外の入力を選択していない</t>
    <rPh sb="0" eb="2">
      <t>ジギョウ</t>
    </rPh>
    <rPh sb="2" eb="4">
      <t>シュウキ</t>
    </rPh>
    <rPh sb="5" eb="7">
      <t>ソウテイ</t>
    </rPh>
    <rPh sb="7" eb="8">
      <t>ガイ</t>
    </rPh>
    <rPh sb="9" eb="11">
      <t>ニュウリョク</t>
    </rPh>
    <rPh sb="12" eb="14">
      <t>センタク</t>
    </rPh>
    <phoneticPr fontId="29"/>
  </si>
  <si>
    <t>事業の終期が事業の始期より前に設定されていないか</t>
    <rPh sb="6" eb="8">
      <t>ジギョウ</t>
    </rPh>
    <rPh sb="9" eb="11">
      <t>シキ</t>
    </rPh>
    <rPh sb="13" eb="14">
      <t>マエ</t>
    </rPh>
    <rPh sb="15" eb="17">
      <t>セッテイ</t>
    </rPh>
    <phoneticPr fontId="19"/>
  </si>
  <si>
    <t>備考1(重点支援地方交付金の追加を踏まえた各省庁の通知の発出状況に定義されている対象分野)を選択している</t>
    <rPh sb="46" eb="48">
      <t>センタク</t>
    </rPh>
    <phoneticPr fontId="29"/>
  </si>
  <si>
    <t>「成果目標」及び「実施状況の公表等について」欄が入力されているか</t>
    <rPh sb="9" eb="11">
      <t>ジッシ</t>
    </rPh>
    <rPh sb="11" eb="13">
      <t>ジョウキョウ</t>
    </rPh>
    <rPh sb="14" eb="16">
      <t>コウヒョウ</t>
    </rPh>
    <rPh sb="16" eb="17">
      <t>トウ</t>
    </rPh>
    <rPh sb="24" eb="26">
      <t>ニュウリョク</t>
    </rPh>
    <phoneticPr fontId="29"/>
  </si>
  <si>
    <t>予算区分が選択されているか、想定外の予算区分が選択されていないか</t>
    <rPh sb="5" eb="7">
      <t>センタク</t>
    </rPh>
    <rPh sb="14" eb="17">
      <t>ソウテイガイ</t>
    </rPh>
    <rPh sb="18" eb="22">
      <t>ヨサンクブン</t>
    </rPh>
    <rPh sb="23" eb="25">
      <t>センタク</t>
    </rPh>
    <phoneticPr fontId="29"/>
  </si>
  <si>
    <t>コピー＆ペーストやオートフィル機能により、プルダウンより選択する項目について、選択肢外の記載がされていないか</t>
    <rPh sb="15" eb="17">
      <t>キノウ</t>
    </rPh>
    <rPh sb="28" eb="30">
      <t>センタク</t>
    </rPh>
    <rPh sb="32" eb="34">
      <t>コウモク</t>
    </rPh>
    <rPh sb="39" eb="42">
      <t>センタクシ</t>
    </rPh>
    <rPh sb="42" eb="43">
      <t>ガイ</t>
    </rPh>
    <rPh sb="44" eb="46">
      <t>キサイ</t>
    </rPh>
    <phoneticPr fontId="29"/>
  </si>
  <si>
    <t>フィルターで絞り込みがなされていないか</t>
    <rPh sb="6" eb="7">
      <t>シボ</t>
    </rPh>
    <rPh sb="8" eb="9">
      <t>コ</t>
    </rPh>
    <phoneticPr fontId="29"/>
  </si>
  <si>
    <t>F列（地方単独事業）に「○」が無いのに、他の項目が記載されていないか</t>
    <rPh sb="1" eb="2">
      <t>レツ</t>
    </rPh>
    <rPh sb="3" eb="5">
      <t>チホウ</t>
    </rPh>
    <rPh sb="5" eb="7">
      <t>タンドク</t>
    </rPh>
    <rPh sb="7" eb="9">
      <t>ジギョウ</t>
    </rPh>
    <rPh sb="15" eb="16">
      <t>ナ</t>
    </rPh>
    <rPh sb="20" eb="21">
      <t>ホカ</t>
    </rPh>
    <rPh sb="22" eb="24">
      <t>コウモク</t>
    </rPh>
    <rPh sb="25" eb="27">
      <t>キサイ</t>
    </rPh>
    <phoneticPr fontId="29"/>
  </si>
  <si>
    <t>別表（令和６年度低所得世帯支援枠及び不足額給付分の一体支援枠分）が正しく入力されている</t>
    <rPh sb="33" eb="34">
      <t>タダ</t>
    </rPh>
    <rPh sb="36" eb="38">
      <t>ニュウリョク</t>
    </rPh>
    <phoneticPr fontId="29"/>
  </si>
  <si>
    <r>
      <t xml:space="preserve">国の予算年度
</t>
    </r>
    <r>
      <rPr>
        <sz val="10"/>
        <rFont val="ＭＳ ゴシック"/>
        <family val="3"/>
        <charset val="128"/>
      </rPr>
      <t>(※R5補正を含む場合あり)</t>
    </r>
    <rPh sb="0" eb="1">
      <t>クニ</t>
    </rPh>
    <rPh sb="2" eb="4">
      <t>ヨサン</t>
    </rPh>
    <rPh sb="4" eb="6">
      <t>ネンド</t>
    </rPh>
    <phoneticPr fontId="19"/>
  </si>
  <si>
    <t>国のR6補正予算分
（交付限度額②）
（R6低所得世帯支援枠等分）
給付費</t>
    <rPh sb="4" eb="6">
      <t>ホセイ</t>
    </rPh>
    <rPh sb="22" eb="30">
      <t>テイショトクセタイシエンワク</t>
    </rPh>
    <rPh sb="30" eb="31">
      <t>トウ</t>
    </rPh>
    <rPh sb="31" eb="32">
      <t>ブン</t>
    </rPh>
    <rPh sb="34" eb="37">
      <t>キュウフヒ</t>
    </rPh>
    <phoneticPr fontId="29"/>
  </si>
  <si>
    <t>国のR6補正予算分
（交付限度額③）
（R6低所得世帯支援枠等分）
事務費</t>
    <rPh sb="4" eb="8">
      <t>ホセイヨサン</t>
    </rPh>
    <rPh sb="8" eb="9">
      <t>ブン</t>
    </rPh>
    <rPh sb="31" eb="32">
      <t>ブン</t>
    </rPh>
    <rPh sb="34" eb="37">
      <t>ジムヒ</t>
    </rPh>
    <phoneticPr fontId="29"/>
  </si>
  <si>
    <t>国のR6補正予算分
（交付限度額④）
（給付支援サービス(令和7年度)分）</t>
    <rPh sb="4" eb="8">
      <t>ホセイヨサン</t>
    </rPh>
    <rPh sb="8" eb="9">
      <t>ブン</t>
    </rPh>
    <rPh sb="15" eb="16">
      <t>ガク</t>
    </rPh>
    <rPh sb="20" eb="22">
      <t>キュウフ</t>
    </rPh>
    <rPh sb="22" eb="24">
      <t>シエン</t>
    </rPh>
    <rPh sb="29" eb="31">
      <t>レイワ</t>
    </rPh>
    <rPh sb="32" eb="34">
      <t>ネンド</t>
    </rPh>
    <rPh sb="35" eb="36">
      <t>ブン</t>
    </rPh>
    <phoneticPr fontId="29"/>
  </si>
  <si>
    <r>
      <t xml:space="preserve">国の予算年度
</t>
    </r>
    <r>
      <rPr>
        <sz val="11"/>
        <rFont val="ＭＳ ゴシック"/>
        <family val="3"/>
        <charset val="128"/>
      </rPr>
      <t>(※R5補正、R6補正を含む場合あり)</t>
    </r>
    <rPh sb="0" eb="1">
      <t>クニ</t>
    </rPh>
    <rPh sb="2" eb="4">
      <t>ヨサン</t>
    </rPh>
    <rPh sb="4" eb="6">
      <t>ネンド</t>
    </rPh>
    <rPh sb="16" eb="18">
      <t>ホセイ</t>
    </rPh>
    <phoneticPr fontId="19"/>
  </si>
  <si>
    <t>国のR6補正予算分
（交付限度額②）
（R6低所得世帯支援枠等分）
給付費</t>
    <rPh sb="4" eb="6">
      <t>ホセイ</t>
    </rPh>
    <rPh sb="22" eb="31">
      <t>テイショトクセタイシエンワクトウ</t>
    </rPh>
    <rPh sb="31" eb="32">
      <t>ブン</t>
    </rPh>
    <rPh sb="34" eb="37">
      <t>キュウフヒ</t>
    </rPh>
    <phoneticPr fontId="29"/>
  </si>
  <si>
    <t>国のR6補正予算分
（交付限度額③）
（R6低所得世帯支援枠等分）
事務費</t>
    <rPh sb="4" eb="8">
      <t>ホセイヨサン</t>
    </rPh>
    <rPh sb="8" eb="9">
      <t>ブン</t>
    </rPh>
    <rPh sb="22" eb="31">
      <t>テイショトクセタイシエンワクトウ</t>
    </rPh>
    <rPh sb="31" eb="32">
      <t>ブン</t>
    </rPh>
    <rPh sb="34" eb="37">
      <t>ジムヒ</t>
    </rPh>
    <phoneticPr fontId="29"/>
  </si>
  <si>
    <t>変更があった事業数</t>
    <rPh sb="0" eb="2">
      <t>ヘンコウ</t>
    </rPh>
    <rPh sb="6" eb="9">
      <t>ジギョウスウ</t>
    </rPh>
    <phoneticPr fontId="29"/>
  </si>
  <si>
    <t>うち変更があった事業数（金額のみ）</t>
    <rPh sb="12" eb="14">
      <t>キンガク</t>
    </rPh>
    <phoneticPr fontId="29"/>
  </si>
  <si>
    <t>うち変更があった事業数（金額以外）</t>
    <rPh sb="12" eb="14">
      <t>キンガク</t>
    </rPh>
    <rPh sb="14" eb="16">
      <t>イガイ</t>
    </rPh>
    <phoneticPr fontId="29"/>
  </si>
  <si>
    <t>うち給付金事業数</t>
    <rPh sb="2" eb="8">
      <t>キュウフキンジギョウスウ</t>
    </rPh>
    <phoneticPr fontId="29"/>
  </si>
  <si>
    <t>自治体名_コード有り</t>
    <phoneticPr fontId="19"/>
  </si>
  <si>
    <t>団体コード_管理用</t>
    <rPh sb="0" eb="2">
      <t>ダンタイ</t>
    </rPh>
    <rPh sb="6" eb="9">
      <t>カンリヨウ</t>
    </rPh>
    <phoneticPr fontId="19"/>
  </si>
  <si>
    <t>都道府県別_括弧あり</t>
    <phoneticPr fontId="19"/>
  </si>
  <si>
    <t>自治体名</t>
  </si>
  <si>
    <t>県・市区分</t>
  </si>
  <si>
    <t>履歴_団体コード（5桁）</t>
    <rPh sb="0" eb="2">
      <t>リレキ</t>
    </rPh>
    <rPh sb="3" eb="5">
      <t>ダンタイ</t>
    </rPh>
    <rPh sb="10" eb="11">
      <t>ケタ</t>
    </rPh>
    <phoneticPr fontId="27"/>
  </si>
  <si>
    <t>履歴_団体コード（6桁）</t>
    <rPh sb="0" eb="2">
      <t>リレキ</t>
    </rPh>
    <rPh sb="3" eb="5">
      <t>ダンタイ</t>
    </rPh>
    <rPh sb="10" eb="11">
      <t>ケタ</t>
    </rPh>
    <phoneticPr fontId="27"/>
  </si>
  <si>
    <t>履歴_都道府県名（漢字）</t>
    <rPh sb="0" eb="2">
      <t>リレキ</t>
    </rPh>
    <rPh sb="3" eb="7">
      <t>トドウフケン</t>
    </rPh>
    <rPh sb="7" eb="8">
      <t>メイ</t>
    </rPh>
    <rPh sb="9" eb="11">
      <t>カンジ</t>
    </rPh>
    <phoneticPr fontId="27"/>
  </si>
  <si>
    <t>履歴_市区町村名（漢字）</t>
    <rPh sb="0" eb="2">
      <t>リレキ</t>
    </rPh>
    <rPh sb="3" eb="5">
      <t>シク</t>
    </rPh>
    <rPh sb="5" eb="7">
      <t>チョウソン</t>
    </rPh>
    <rPh sb="7" eb="8">
      <t>メイ</t>
    </rPh>
    <rPh sb="9" eb="11">
      <t>カンジ</t>
    </rPh>
    <phoneticPr fontId="27"/>
  </si>
  <si>
    <t>都道府県別_括弧あり2</t>
  </si>
  <si>
    <t>【01_北海道】</t>
  </si>
  <si>
    <t>【02_青森県】</t>
  </si>
  <si>
    <t>【03_岩手県】</t>
  </si>
  <si>
    <t>【04_宮城県】</t>
  </si>
  <si>
    <t>【05_秋田県】</t>
  </si>
  <si>
    <t>【06_山形県】</t>
  </si>
  <si>
    <t>【07_福島県】</t>
  </si>
  <si>
    <t>【08_茨城県】</t>
  </si>
  <si>
    <t>【09_栃木県】</t>
  </si>
  <si>
    <t>【10_群馬県】</t>
  </si>
  <si>
    <t>【11_埼玉県】</t>
  </si>
  <si>
    <t>【12_千葉県】</t>
  </si>
  <si>
    <t>【13_東京都】</t>
  </si>
  <si>
    <t>【14_神奈川県】</t>
  </si>
  <si>
    <t>【15_新潟県】</t>
  </si>
  <si>
    <t>【16_富山県】</t>
  </si>
  <si>
    <t>【17_石川県】</t>
  </si>
  <si>
    <t>【18_福井県】</t>
  </si>
  <si>
    <t>【19_山梨県】</t>
  </si>
  <si>
    <t>【20_長野県】</t>
  </si>
  <si>
    <t>【21_岐阜県】</t>
  </si>
  <si>
    <t>【22_静岡県】</t>
  </si>
  <si>
    <t>【23_愛知県】</t>
  </si>
  <si>
    <t>【24_三重県】</t>
  </si>
  <si>
    <t>【25_滋賀県】</t>
  </si>
  <si>
    <t>【26_京都府】</t>
  </si>
  <si>
    <t>【27_大阪府】</t>
  </si>
  <si>
    <t>【28_兵庫県】</t>
  </si>
  <si>
    <t>【29_奈良県】</t>
  </si>
  <si>
    <t>【30_和歌山県】</t>
  </si>
  <si>
    <t>【31_鳥取県】</t>
  </si>
  <si>
    <t>【32_島根県】</t>
  </si>
  <si>
    <t>【33_岡山県】</t>
  </si>
  <si>
    <t>【34_広島県】</t>
  </si>
  <si>
    <t>【35_山口県】</t>
  </si>
  <si>
    <t>【36_徳島県】</t>
  </si>
  <si>
    <t>【37_香川県】</t>
  </si>
  <si>
    <t>【38_愛媛県】</t>
  </si>
  <si>
    <t>【39_高知県】</t>
  </si>
  <si>
    <t>【41_佐賀県】</t>
  </si>
  <si>
    <t>【42_長崎県】</t>
  </si>
  <si>
    <t>【43_熊本県】</t>
  </si>
  <si>
    <t>【44_大分県】</t>
  </si>
  <si>
    <t>【45_宮崎県】</t>
  </si>
  <si>
    <t>【46_鹿児島県】</t>
  </si>
  <si>
    <t>【47_沖縄県】</t>
  </si>
  <si>
    <t>01000_北海道</t>
  </si>
  <si>
    <t>(都道府県分)</t>
  </si>
  <si>
    <t>010006</t>
  </si>
  <si>
    <t>02000_青森県</t>
  </si>
  <si>
    <t>03000_岩手県</t>
  </si>
  <si>
    <t>04000_宮城県</t>
  </si>
  <si>
    <t>05000_秋田県</t>
  </si>
  <si>
    <t>06000_山形県</t>
  </si>
  <si>
    <t>07000_福島県</t>
  </si>
  <si>
    <t>08000_茨城県</t>
  </si>
  <si>
    <t>09000_栃木県</t>
  </si>
  <si>
    <t>10000_群馬県</t>
  </si>
  <si>
    <t>11000_埼玉県</t>
  </si>
  <si>
    <t>12000_千葉県</t>
  </si>
  <si>
    <t>13000_東京都</t>
  </si>
  <si>
    <t>14000_神奈川県</t>
  </si>
  <si>
    <t>15000_新潟県</t>
  </si>
  <si>
    <t>16000_富山県</t>
  </si>
  <si>
    <t>17000_石川県</t>
  </si>
  <si>
    <t>18000_福井県</t>
  </si>
  <si>
    <t>19000_山梨県</t>
  </si>
  <si>
    <t>20000_長野県</t>
  </si>
  <si>
    <t>21000_岐阜県</t>
  </si>
  <si>
    <t>22000_静岡県</t>
  </si>
  <si>
    <t>23000_愛知県</t>
  </si>
  <si>
    <t>24000_三重県</t>
  </si>
  <si>
    <t>25000_滋賀県</t>
  </si>
  <si>
    <t>26000_京都府</t>
  </si>
  <si>
    <t>27000_大阪府</t>
  </si>
  <si>
    <t>28000_兵庫県</t>
  </si>
  <si>
    <t>29000_奈良県</t>
  </si>
  <si>
    <t>30000_和歌山県</t>
  </si>
  <si>
    <t>31000_鳥取県</t>
  </si>
  <si>
    <t>32000_島根県</t>
  </si>
  <si>
    <t>33000_岡山県</t>
  </si>
  <si>
    <t>34000_広島県</t>
  </si>
  <si>
    <t>35000_山口県</t>
  </si>
  <si>
    <t>36000_徳島県</t>
  </si>
  <si>
    <t>37000_香川県</t>
  </si>
  <si>
    <t>38000_愛媛県</t>
  </si>
  <si>
    <t>39000_高知県</t>
  </si>
  <si>
    <t>40000_福岡県</t>
  </si>
  <si>
    <t>41000_佐賀県</t>
  </si>
  <si>
    <t>42000_長崎県</t>
  </si>
  <si>
    <t>43000_熊本県</t>
  </si>
  <si>
    <t>44000_大分県</t>
  </si>
  <si>
    <t>45000_宮崎県</t>
  </si>
  <si>
    <t>46000_鹿児島県</t>
  </si>
  <si>
    <t>47000_沖縄県</t>
  </si>
  <si>
    <t>01100_北海道札幌市</t>
  </si>
  <si>
    <t>(市町村分)</t>
  </si>
  <si>
    <t>011002</t>
  </si>
  <si>
    <t>02201_青森県青森市</t>
  </si>
  <si>
    <t>03201_岩手県盛岡市</t>
  </si>
  <si>
    <t>04100_宮城県仙台市</t>
  </si>
  <si>
    <t>05201_秋田県秋田市</t>
  </si>
  <si>
    <t>06201_山形県山形市</t>
  </si>
  <si>
    <t>07201_福島県福島市</t>
  </si>
  <si>
    <t>08201_茨城県水戸市</t>
  </si>
  <si>
    <t>09201_栃木県宇都宮市</t>
  </si>
  <si>
    <t>10201_群馬県前橋市</t>
  </si>
  <si>
    <t>11100_埼玉県さいたま市</t>
  </si>
  <si>
    <t>12100_千葉県千葉市</t>
  </si>
  <si>
    <t>13101_東京都千代田区</t>
  </si>
  <si>
    <t>14100_神奈川県横浜市</t>
  </si>
  <si>
    <t>15100_新潟県新潟市</t>
  </si>
  <si>
    <t>16201_富山県富山市</t>
  </si>
  <si>
    <t>17201_石川県金沢市</t>
  </si>
  <si>
    <t>18201_福井県福井市</t>
  </si>
  <si>
    <t>19201_山梨県甲府市</t>
  </si>
  <si>
    <t>20201_長野県長野市</t>
  </si>
  <si>
    <t>21201_岐阜県岐阜市</t>
  </si>
  <si>
    <t>22100_静岡県静岡市</t>
  </si>
  <si>
    <t>23100_愛知県名古屋市</t>
  </si>
  <si>
    <t>24201_三重県津市</t>
  </si>
  <si>
    <t>25201_滋賀県大津市</t>
  </si>
  <si>
    <t>26100_京都府京都市</t>
  </si>
  <si>
    <t>27100_大阪府大阪市</t>
  </si>
  <si>
    <t>28100_兵庫県神戸市</t>
  </si>
  <si>
    <t>29201_奈良県奈良市</t>
  </si>
  <si>
    <t>30201_和歌山県和歌山市</t>
  </si>
  <si>
    <t>31201_鳥取県鳥取市</t>
  </si>
  <si>
    <t>32201_島根県松江市</t>
  </si>
  <si>
    <t>33100_岡山県岡山市</t>
  </si>
  <si>
    <t>34100_広島県広島市</t>
  </si>
  <si>
    <t>35201_山口県下関市</t>
  </si>
  <si>
    <t>36201_徳島県徳島市</t>
  </si>
  <si>
    <t>37201_香川県高松市</t>
  </si>
  <si>
    <t>38201_愛媛県松山市</t>
  </si>
  <si>
    <t>39201_高知県高知市</t>
  </si>
  <si>
    <t>40100_福岡県北九州市</t>
  </si>
  <si>
    <t>41201_佐賀県佐賀市</t>
  </si>
  <si>
    <t>42201_長崎県長崎市</t>
  </si>
  <si>
    <t>43100_熊本県熊本市</t>
  </si>
  <si>
    <t>44201_大分県大分市</t>
  </si>
  <si>
    <t>45201_宮崎県宮崎市</t>
  </si>
  <si>
    <t>46201_鹿児島県鹿児島市</t>
  </si>
  <si>
    <t>47201_沖縄県那覇市</t>
  </si>
  <si>
    <t>01202_北海道函館市</t>
  </si>
  <si>
    <t>012025</t>
  </si>
  <si>
    <t>02202_青森県弘前市</t>
  </si>
  <si>
    <t>03202_岩手県宮古市</t>
  </si>
  <si>
    <t>04202_宮城県石巻市</t>
  </si>
  <si>
    <t>05202_秋田県能代市</t>
  </si>
  <si>
    <t>06202_山形県米沢市</t>
  </si>
  <si>
    <t>07202_福島県会津若松市</t>
  </si>
  <si>
    <t>08202_茨城県日立市</t>
  </si>
  <si>
    <t>09202_栃木県足利市</t>
  </si>
  <si>
    <t>10202_群馬県高崎市</t>
  </si>
  <si>
    <t>11201_埼玉県川越市</t>
  </si>
  <si>
    <t>12202_千葉県銚子市</t>
  </si>
  <si>
    <t>13102_東京都中央区</t>
  </si>
  <si>
    <t>14130_神奈川県川崎市</t>
  </si>
  <si>
    <t>15202_新潟県長岡市</t>
  </si>
  <si>
    <t>16202_富山県高岡市</t>
  </si>
  <si>
    <t>17202_石川県七尾市</t>
  </si>
  <si>
    <t>18202_福井県敦賀市</t>
  </si>
  <si>
    <t>19202_山梨県富士吉田市</t>
  </si>
  <si>
    <t>20202_長野県松本市</t>
  </si>
  <si>
    <t>21202_岐阜県大垣市</t>
  </si>
  <si>
    <t>22130_静岡県浜松市</t>
  </si>
  <si>
    <t>23201_愛知県豊橋市</t>
  </si>
  <si>
    <t>24202_三重県四日市市</t>
  </si>
  <si>
    <t>25202_滋賀県彦根市</t>
  </si>
  <si>
    <t>26201_京都府福知山市</t>
  </si>
  <si>
    <t>27140_大阪府堺市</t>
  </si>
  <si>
    <t>28201_兵庫県姫路市</t>
  </si>
  <si>
    <t>29202_奈良県大和高田市</t>
  </si>
  <si>
    <t>30202_和歌山県海南市</t>
  </si>
  <si>
    <t>31202_鳥取県米子市</t>
  </si>
  <si>
    <t>32202_島根県浜田市</t>
  </si>
  <si>
    <t>33202_岡山県倉敷市</t>
  </si>
  <si>
    <t>34202_広島県呉市</t>
  </si>
  <si>
    <t>35202_山口県宇部市</t>
  </si>
  <si>
    <t>36202_徳島県鳴門市</t>
  </si>
  <si>
    <t>37202_香川県丸亀市</t>
  </si>
  <si>
    <t>38202_愛媛県今治市</t>
  </si>
  <si>
    <t>39202_高知県室戸市</t>
  </si>
  <si>
    <t>40130_福岡県福岡市</t>
  </si>
  <si>
    <t>41202_佐賀県唐津市</t>
  </si>
  <si>
    <t>42202_長崎県佐世保市</t>
  </si>
  <si>
    <t>43202_熊本県八代市</t>
  </si>
  <si>
    <t>44202_大分県別府市</t>
  </si>
  <si>
    <t>45202_宮崎県都城市</t>
  </si>
  <si>
    <t>46203_鹿児島県鹿屋市</t>
  </si>
  <si>
    <t>47205_沖縄県宜野湾市</t>
  </si>
  <si>
    <t>01203_北海道小樽市</t>
  </si>
  <si>
    <t>012033</t>
  </si>
  <si>
    <t>02203_青森県八戸市</t>
  </si>
  <si>
    <t>03203_岩手県大船渡市</t>
  </si>
  <si>
    <t>04203_宮城県塩竈市</t>
  </si>
  <si>
    <t>05203_秋田県横手市</t>
  </si>
  <si>
    <t>06203_山形県鶴岡市</t>
  </si>
  <si>
    <t>07203_福島県郡山市</t>
  </si>
  <si>
    <t>08203_茨城県土浦市</t>
  </si>
  <si>
    <t>09203_栃木県栃木市</t>
  </si>
  <si>
    <t>10203_群馬県桐生市</t>
  </si>
  <si>
    <t>11202_埼玉県熊谷市</t>
  </si>
  <si>
    <t>12203_千葉県市川市</t>
  </si>
  <si>
    <t>13103_東京都港区</t>
  </si>
  <si>
    <t>14150_神奈川県相模原市</t>
  </si>
  <si>
    <t>15204_新潟県三条市</t>
  </si>
  <si>
    <t>16204_富山県魚津市</t>
  </si>
  <si>
    <t>17203_石川県小松市</t>
  </si>
  <si>
    <t>18204_福井県小浜市</t>
  </si>
  <si>
    <t>19204_山梨県都留市</t>
  </si>
  <si>
    <t>20203_長野県上田市</t>
  </si>
  <si>
    <t>21203_岐阜県高山市</t>
  </si>
  <si>
    <t>22203_静岡県沼津市</t>
  </si>
  <si>
    <t>23202_愛知県岡崎市</t>
  </si>
  <si>
    <t>24203_三重県伊勢市</t>
  </si>
  <si>
    <t>25203_滋賀県長浜市</t>
  </si>
  <si>
    <t>26202_京都府舞鶴市</t>
  </si>
  <si>
    <t>27202_大阪府岸和田市</t>
  </si>
  <si>
    <t>28202_兵庫県尼崎市</t>
  </si>
  <si>
    <t>29203_奈良県大和郡山市</t>
  </si>
  <si>
    <t>30203_和歌山県橋本市</t>
  </si>
  <si>
    <t>31203_鳥取県倉吉市</t>
  </si>
  <si>
    <t>32203_島根県出雲市</t>
  </si>
  <si>
    <t>33203_岡山県津山市</t>
  </si>
  <si>
    <t>34203_広島県竹原市</t>
  </si>
  <si>
    <t>35203_山口県山口市</t>
  </si>
  <si>
    <t>36203_徳島県小松島市</t>
  </si>
  <si>
    <t>37203_香川県坂出市</t>
  </si>
  <si>
    <t>38203_愛媛県宇和島市</t>
  </si>
  <si>
    <t>39203_高知県安芸市</t>
  </si>
  <si>
    <t>40202_福岡県大牟田市</t>
  </si>
  <si>
    <t>41203_佐賀県鳥栖市</t>
  </si>
  <si>
    <t>42203_長崎県島原市</t>
  </si>
  <si>
    <t>43203_熊本県人吉市</t>
  </si>
  <si>
    <t>44203_大分県中津市</t>
  </si>
  <si>
    <t>45203_宮崎県延岡市</t>
  </si>
  <si>
    <t>46204_鹿児島県枕崎市</t>
  </si>
  <si>
    <t>47207_沖縄県石垣市</t>
  </si>
  <si>
    <t>01204_北海道旭川市</t>
  </si>
  <si>
    <t>012041</t>
  </si>
  <si>
    <t>02204_青森県黒石市</t>
  </si>
  <si>
    <t>03205_岩手県花巻市</t>
  </si>
  <si>
    <t>04205_宮城県気仙沼市</t>
  </si>
  <si>
    <t>05204_秋田県大館市</t>
  </si>
  <si>
    <t>06204_山形県酒田市</t>
  </si>
  <si>
    <t>07204_福島県いわき市</t>
  </si>
  <si>
    <t>08204_茨城県古河市</t>
  </si>
  <si>
    <t>09204_栃木県佐野市</t>
  </si>
  <si>
    <t>10204_群馬県伊勢崎市</t>
  </si>
  <si>
    <t>11203_埼玉県川口市</t>
  </si>
  <si>
    <t>12204_千葉県船橋市</t>
  </si>
  <si>
    <t>13104_東京都新宿区</t>
  </si>
  <si>
    <t>14201_神奈川県横須賀市</t>
  </si>
  <si>
    <t>15205_新潟県柏崎市</t>
  </si>
  <si>
    <t>16205_富山県氷見市</t>
  </si>
  <si>
    <t>17204_石川県輪島市</t>
  </si>
  <si>
    <t>18205_福井県大野市</t>
  </si>
  <si>
    <t>19205_山梨県山梨市</t>
  </si>
  <si>
    <t>20204_長野県岡谷市</t>
  </si>
  <si>
    <t>21204_岐阜県多治見市</t>
  </si>
  <si>
    <t>22205_静岡県熱海市</t>
  </si>
  <si>
    <t>23203_愛知県一宮市</t>
  </si>
  <si>
    <t>24204_三重県松阪市</t>
  </si>
  <si>
    <t>25204_滋賀県近江八幡市</t>
  </si>
  <si>
    <t>26203_京都府綾部市</t>
  </si>
  <si>
    <t>27203_大阪府豊中市</t>
  </si>
  <si>
    <t>28203_兵庫県明石市</t>
  </si>
  <si>
    <t>29204_奈良県天理市</t>
  </si>
  <si>
    <t>30204_和歌山県有田市</t>
  </si>
  <si>
    <t>31204_鳥取県境港市</t>
  </si>
  <si>
    <t>32204_島根県益田市</t>
  </si>
  <si>
    <t>33204_岡山県玉野市</t>
  </si>
  <si>
    <t>34204_広島県三原市</t>
  </si>
  <si>
    <t>35204_山口県萩市</t>
  </si>
  <si>
    <t>36204_徳島県阿南市</t>
  </si>
  <si>
    <t>37204_香川県善通寺市</t>
  </si>
  <si>
    <t>38204_愛媛県八幡浜市</t>
  </si>
  <si>
    <t>39204_高知県南国市</t>
  </si>
  <si>
    <t>40203_福岡県久留米市</t>
  </si>
  <si>
    <t>41204_佐賀県多久市</t>
  </si>
  <si>
    <t>42204_長崎県諫早市</t>
  </si>
  <si>
    <t>43204_熊本県荒尾市</t>
  </si>
  <si>
    <t>44204_大分県日田市</t>
  </si>
  <si>
    <t>45204_宮崎県日南市</t>
  </si>
  <si>
    <t>46206_鹿児島県阿久根市</t>
  </si>
  <si>
    <t>47208_沖縄県浦添市</t>
  </si>
  <si>
    <t>01205_北海道室蘭市</t>
  </si>
  <si>
    <t>012050</t>
  </si>
  <si>
    <t>02205_青森県五所川原市</t>
  </si>
  <si>
    <t>03206_岩手県北上市</t>
  </si>
  <si>
    <t>04206_宮城県白石市</t>
  </si>
  <si>
    <t>05206_秋田県男鹿市</t>
  </si>
  <si>
    <t>06205_山形県新庄市</t>
  </si>
  <si>
    <t>07205_福島県白河市</t>
  </si>
  <si>
    <t>08205_茨城県石岡市</t>
  </si>
  <si>
    <t>09205_栃木県鹿沼市</t>
  </si>
  <si>
    <t>10205_群馬県太田市</t>
  </si>
  <si>
    <t>11206_埼玉県行田市</t>
  </si>
  <si>
    <t>12205_千葉県館山市</t>
  </si>
  <si>
    <t>13105_東京都文京区</t>
  </si>
  <si>
    <t>14203_神奈川県平塚市</t>
  </si>
  <si>
    <t>15206_新潟県新発田市</t>
  </si>
  <si>
    <t>16206_富山県滑川市</t>
  </si>
  <si>
    <t>17205_石川県珠洲市</t>
  </si>
  <si>
    <t>18206_福井県勝山市</t>
  </si>
  <si>
    <t>19206_山梨県大月市</t>
  </si>
  <si>
    <t>20205_長野県飯田市</t>
  </si>
  <si>
    <t>21205_岐阜県関市</t>
  </si>
  <si>
    <t>22206_静岡県三島市</t>
  </si>
  <si>
    <t>23204_愛知県瀬戸市</t>
  </si>
  <si>
    <t>24205_三重県桑名市</t>
  </si>
  <si>
    <t>25206_滋賀県草津市</t>
  </si>
  <si>
    <t>26204_京都府宇治市</t>
  </si>
  <si>
    <t>27204_大阪府池田市</t>
  </si>
  <si>
    <t>28204_兵庫県西宮市</t>
  </si>
  <si>
    <t>29205_奈良県橿原市</t>
  </si>
  <si>
    <t>30205_和歌山県御坊市</t>
  </si>
  <si>
    <t>31302_鳥取県岩美町</t>
  </si>
  <si>
    <t>32205_島根県大田市</t>
  </si>
  <si>
    <t>33205_岡山県笠岡市</t>
  </si>
  <si>
    <t>34205_広島県尾道市</t>
  </si>
  <si>
    <t>35206_山口県防府市</t>
  </si>
  <si>
    <t>36205_徳島県吉野川市</t>
  </si>
  <si>
    <t>37205_香川県観音寺市</t>
  </si>
  <si>
    <t>38205_愛媛県新居浜市</t>
  </si>
  <si>
    <t>39205_高知県土佐市</t>
  </si>
  <si>
    <t>40204_福岡県直方市</t>
  </si>
  <si>
    <t>41205_佐賀県伊万里市</t>
  </si>
  <si>
    <t>42205_長崎県大村市</t>
  </si>
  <si>
    <t>43205_熊本県水俣市</t>
  </si>
  <si>
    <t>44205_大分県佐伯市</t>
  </si>
  <si>
    <t>45205_宮崎県小林市</t>
  </si>
  <si>
    <t>46208_鹿児島県出水市</t>
  </si>
  <si>
    <t>47209_沖縄県名護市</t>
  </si>
  <si>
    <t>01206_北海道釧路市</t>
  </si>
  <si>
    <t>012068</t>
  </si>
  <si>
    <t>02206_青森県十和田市</t>
    <phoneticPr fontId="19"/>
  </si>
  <si>
    <t>03207_岩手県久慈市</t>
  </si>
  <si>
    <t>04207_宮城県名取市</t>
  </si>
  <si>
    <t>05207_秋田県湯沢市</t>
  </si>
  <si>
    <t>06206_山形県寒河江市</t>
  </si>
  <si>
    <t>07207_福島県須賀川市</t>
  </si>
  <si>
    <t>08207_茨城県結城市</t>
  </si>
  <si>
    <t>09206_栃木県日光市</t>
  </si>
  <si>
    <t>10206_群馬県沼田市</t>
  </si>
  <si>
    <t>11207_埼玉県秩父市</t>
  </si>
  <si>
    <t>12206_千葉県木更津市</t>
  </si>
  <si>
    <t>13106_東京都台東区</t>
  </si>
  <si>
    <t>14204_神奈川県鎌倉市</t>
  </si>
  <si>
    <t>15208_新潟県小千谷市</t>
  </si>
  <si>
    <t>16207_富山県黒部市</t>
  </si>
  <si>
    <t>17206_石川県加賀市</t>
  </si>
  <si>
    <t>18207_福井県鯖江市</t>
  </si>
  <si>
    <t>19207_山梨県韮崎市</t>
  </si>
  <si>
    <t>20206_長野県諏訪市</t>
  </si>
  <si>
    <t>21206_岐阜県中津川市</t>
  </si>
  <si>
    <t>22207_静岡県富士宮市</t>
  </si>
  <si>
    <t>23205_愛知県半田市</t>
  </si>
  <si>
    <t>24207_三重県鈴鹿市</t>
  </si>
  <si>
    <t>25207_滋賀県守山市</t>
  </si>
  <si>
    <t>26205_京都府宮津市</t>
  </si>
  <si>
    <t>27205_大阪府吹田市</t>
  </si>
  <si>
    <t>28205_兵庫県洲本市</t>
  </si>
  <si>
    <t>29206_奈良県桜井市</t>
  </si>
  <si>
    <t>30206_和歌山県田辺市</t>
  </si>
  <si>
    <t>31325_鳥取県若桜町</t>
  </si>
  <si>
    <t>32206_島根県安来市</t>
  </si>
  <si>
    <t>33207_岡山県井原市</t>
  </si>
  <si>
    <t>34207_広島県福山市</t>
  </si>
  <si>
    <t>35207_山口県下松市</t>
  </si>
  <si>
    <t>36206_徳島県阿波市</t>
  </si>
  <si>
    <t>37206_香川県さぬき市</t>
  </si>
  <si>
    <t>38206_愛媛県西条市</t>
  </si>
  <si>
    <t>39206_高知県須崎市</t>
  </si>
  <si>
    <t>40205_福岡県飯塚市</t>
  </si>
  <si>
    <t>41206_佐賀県武雄市</t>
  </si>
  <si>
    <t>42207_長崎県平戸市</t>
  </si>
  <si>
    <t>43206_熊本県玉名市</t>
  </si>
  <si>
    <t>44206_大分県臼杵市</t>
  </si>
  <si>
    <t>45206_宮崎県日向市</t>
  </si>
  <si>
    <t>46210_鹿児島県指宿市</t>
  </si>
  <si>
    <t>47210_沖縄県糸満市</t>
  </si>
  <si>
    <t>01207_北海道帯広市</t>
  </si>
  <si>
    <t>012076</t>
  </si>
  <si>
    <t>02207_青森県三沢市</t>
  </si>
  <si>
    <t>03208_岩手県遠野市</t>
  </si>
  <si>
    <t>04208_宮城県角田市</t>
  </si>
  <si>
    <t>05209_秋田県鹿角市</t>
  </si>
  <si>
    <t>06207_山形県上山市</t>
  </si>
  <si>
    <t>07208_福島県喜多方市</t>
  </si>
  <si>
    <t>08208_茨城県龍ヶ崎市</t>
  </si>
  <si>
    <t>09208_栃木県小山市</t>
  </si>
  <si>
    <t>10207_群馬県館林市</t>
  </si>
  <si>
    <t>11208_埼玉県所沢市</t>
  </si>
  <si>
    <t>12207_千葉県松戸市</t>
  </si>
  <si>
    <t>13107_東京都墨田区</t>
  </si>
  <si>
    <t>14205_神奈川県藤沢市</t>
  </si>
  <si>
    <t>15209_新潟県加茂市</t>
  </si>
  <si>
    <t>16208_富山県砺波市</t>
  </si>
  <si>
    <t>17207_石川県羽咋市</t>
  </si>
  <si>
    <t>18208_福井県あわら市</t>
  </si>
  <si>
    <t>19208_山梨県南アルプス市</t>
  </si>
  <si>
    <t>20207_長野県須坂市</t>
  </si>
  <si>
    <t>21207_岐阜県美濃市</t>
  </si>
  <si>
    <t>22208_静岡県伊東市</t>
  </si>
  <si>
    <t>23206_愛知県春日井市</t>
  </si>
  <si>
    <t>24208_三重県名張市</t>
  </si>
  <si>
    <t>25208_滋賀県栗東市</t>
  </si>
  <si>
    <t>26206_京都府亀岡市</t>
  </si>
  <si>
    <t>27206_大阪府泉大津市</t>
  </si>
  <si>
    <t>28206_兵庫県芦屋市</t>
  </si>
  <si>
    <t>29207_奈良県五條市</t>
  </si>
  <si>
    <t>30207_和歌山県新宮市</t>
  </si>
  <si>
    <t>31328_鳥取県智頭町</t>
  </si>
  <si>
    <t>32207_島根県江津市</t>
  </si>
  <si>
    <t>33208_岡山県総社市</t>
  </si>
  <si>
    <t>34208_広島県府中市</t>
  </si>
  <si>
    <t>35208_山口県岩国市</t>
  </si>
  <si>
    <t>36207_徳島県美馬市</t>
  </si>
  <si>
    <t>37207_香川県東かがわ市</t>
  </si>
  <si>
    <t>38207_愛媛県大洲市</t>
  </si>
  <si>
    <t>39208_高知県宿毛市</t>
  </si>
  <si>
    <t>40206_福岡県田川市</t>
  </si>
  <si>
    <t>41207_佐賀県鹿島市</t>
  </si>
  <si>
    <t>42208_長崎県松浦市</t>
  </si>
  <si>
    <t>43208_熊本県山鹿市</t>
  </si>
  <si>
    <t>44207_大分県津久見市</t>
  </si>
  <si>
    <t>45207_宮崎県串間市</t>
  </si>
  <si>
    <t>46213_鹿児島県西之表市</t>
  </si>
  <si>
    <t>47211_沖縄県沖縄市</t>
  </si>
  <si>
    <t>01208_北海道北見市</t>
  </si>
  <si>
    <t>012084</t>
  </si>
  <si>
    <t>02208_青森県むつ市</t>
  </si>
  <si>
    <t>03209_岩手県一関市</t>
  </si>
  <si>
    <t>04209_宮城県多賀城市</t>
  </si>
  <si>
    <t>05210_秋田県由利本荘市</t>
  </si>
  <si>
    <t>06208_山形県村山市</t>
  </si>
  <si>
    <t>07209_福島県相馬市</t>
  </si>
  <si>
    <t>08210_茨城県下妻市</t>
  </si>
  <si>
    <t>09209_栃木県真岡市</t>
  </si>
  <si>
    <t>10208_群馬県渋川市</t>
  </si>
  <si>
    <t>11209_埼玉県飯能市</t>
  </si>
  <si>
    <t>12208_千葉県野田市</t>
  </si>
  <si>
    <t>13108_東京都江東区</t>
  </si>
  <si>
    <t>14206_神奈川県小田原市</t>
  </si>
  <si>
    <t>15210_新潟県十日町市</t>
  </si>
  <si>
    <t>16209_富山県小矢部市</t>
  </si>
  <si>
    <t>17209_石川県かほく市</t>
  </si>
  <si>
    <t>18209_福井県越前市</t>
  </si>
  <si>
    <t>19209_山梨県北杜市</t>
  </si>
  <si>
    <t>20208_長野県小諸市</t>
  </si>
  <si>
    <t>21208_岐阜県瑞浪市</t>
  </si>
  <si>
    <t>22209_静岡県島田市</t>
  </si>
  <si>
    <t>23207_愛知県豊川市</t>
  </si>
  <si>
    <t>24209_三重県尾鷲市</t>
  </si>
  <si>
    <t>25209_滋賀県甲賀市</t>
  </si>
  <si>
    <t>26207_京都府城陽市</t>
  </si>
  <si>
    <t>27207_大阪府高槻市</t>
  </si>
  <si>
    <t>28207_兵庫県伊丹市</t>
  </si>
  <si>
    <t>29208_奈良県御所市</t>
  </si>
  <si>
    <t>30208_和歌山県紀の川市</t>
  </si>
  <si>
    <t>31329_鳥取県八頭町</t>
  </si>
  <si>
    <t>32209_島根県雲南市</t>
  </si>
  <si>
    <t>33209_岡山県高梁市</t>
  </si>
  <si>
    <t>34209_広島県三次市</t>
  </si>
  <si>
    <t>35210_山口県光市</t>
  </si>
  <si>
    <t>36208_徳島県三好市</t>
  </si>
  <si>
    <t>37208_香川県三豊市</t>
  </si>
  <si>
    <t>38210_愛媛県伊予市</t>
  </si>
  <si>
    <t>39209_高知県土佐清水市</t>
  </si>
  <si>
    <t>40207_福岡県柳川市</t>
  </si>
  <si>
    <t>41208_佐賀県小城市</t>
  </si>
  <si>
    <t>42209_長崎県対馬市</t>
  </si>
  <si>
    <t>43210_熊本県菊池市</t>
  </si>
  <si>
    <t>44208_大分県竹田市</t>
  </si>
  <si>
    <t>45208_宮崎県西都市</t>
  </si>
  <si>
    <t>46214_鹿児島県垂水市</t>
  </si>
  <si>
    <t>47212_沖縄県豊見城市</t>
  </si>
  <si>
    <t>01209_北海道夕張市</t>
  </si>
  <si>
    <t>012092</t>
  </si>
  <si>
    <t>02209_青森県つがる市</t>
  </si>
  <si>
    <t>03210_岩手県陸前高田市</t>
  </si>
  <si>
    <t>04211_宮城県岩沼市</t>
  </si>
  <si>
    <t>05211_秋田県潟上市</t>
  </si>
  <si>
    <t>06209_山形県長井市</t>
  </si>
  <si>
    <t>07210_福島県二本松市</t>
  </si>
  <si>
    <t>08211_茨城県常総市</t>
  </si>
  <si>
    <t>09210_栃木県大田原市</t>
  </si>
  <si>
    <t>10209_群馬県藤岡市</t>
  </si>
  <si>
    <t>11210_埼玉県加須市</t>
  </si>
  <si>
    <t>12210_千葉県茂原市</t>
  </si>
  <si>
    <t>13109_東京都品川区</t>
  </si>
  <si>
    <t>14207_神奈川県茅ヶ崎市</t>
  </si>
  <si>
    <t>15211_新潟県見附市</t>
  </si>
  <si>
    <t>16210_富山県南砺市</t>
  </si>
  <si>
    <t>17210_石川県白山市</t>
  </si>
  <si>
    <t>18210_福井県坂井市</t>
  </si>
  <si>
    <t>19210_山梨県甲斐市</t>
  </si>
  <si>
    <t>20209_長野県伊那市</t>
  </si>
  <si>
    <t>21209_岐阜県羽島市</t>
  </si>
  <si>
    <t>22210_静岡県富士市</t>
  </si>
  <si>
    <t>23208_愛知県津島市</t>
  </si>
  <si>
    <t>24210_三重県亀山市</t>
  </si>
  <si>
    <t>25210_滋賀県野洲市</t>
  </si>
  <si>
    <t>26208_京都府向日市</t>
  </si>
  <si>
    <t>27208_大阪府貝塚市</t>
  </si>
  <si>
    <t>28208_兵庫県相生市</t>
  </si>
  <si>
    <t>29209_奈良県生駒市</t>
  </si>
  <si>
    <t>30209_和歌山県岩出市</t>
  </si>
  <si>
    <t>31364_鳥取県三朝町</t>
  </si>
  <si>
    <t>32343_島根県奥出雲町</t>
  </si>
  <si>
    <t>33210_岡山県新見市</t>
  </si>
  <si>
    <t>34210_広島県庄原市</t>
  </si>
  <si>
    <t>35211_山口県長門市</t>
  </si>
  <si>
    <t>36301_徳島県勝浦町</t>
  </si>
  <si>
    <t>37322_香川県土庄町</t>
  </si>
  <si>
    <t>38213_愛媛県四国中央市</t>
  </si>
  <si>
    <t>39210_高知県四万十市</t>
  </si>
  <si>
    <t>40210_福岡県八女市</t>
  </si>
  <si>
    <t>41209_佐賀県嬉野市</t>
  </si>
  <si>
    <t>42210_長崎県壱岐市</t>
  </si>
  <si>
    <t>43211_熊本県宇土市</t>
  </si>
  <si>
    <t>44209_大分県豊後高田市</t>
  </si>
  <si>
    <t>45209_宮崎県えびの市</t>
  </si>
  <si>
    <t>46215_鹿児島県薩摩川内市</t>
  </si>
  <si>
    <t>47213_沖縄県うるま市</t>
  </si>
  <si>
    <t>01210_北海道岩見沢市</t>
  </si>
  <si>
    <t>012106</t>
  </si>
  <si>
    <t>02210_青森県平川市</t>
  </si>
  <si>
    <t>03211_岩手県釜石市</t>
  </si>
  <si>
    <t>04212_宮城県登米市</t>
  </si>
  <si>
    <t>05212_秋田県大仙市</t>
  </si>
  <si>
    <t>06210_山形県天童市</t>
  </si>
  <si>
    <t>07211_福島県田村市</t>
  </si>
  <si>
    <t>08212_茨城県常陸太田市</t>
  </si>
  <si>
    <t>09211_栃木県矢板市</t>
  </si>
  <si>
    <t>10210_群馬県富岡市</t>
  </si>
  <si>
    <t>11211_埼玉県本庄市</t>
  </si>
  <si>
    <t>12211_千葉県成田市</t>
  </si>
  <si>
    <t>13110_東京都目黒区</t>
  </si>
  <si>
    <t>14208_神奈川県逗子市</t>
  </si>
  <si>
    <t>15212_新潟県村上市</t>
  </si>
  <si>
    <t>16211_富山県射水市</t>
  </si>
  <si>
    <t>17211_石川県能美市</t>
  </si>
  <si>
    <t>18322_福井県永平寺町</t>
  </si>
  <si>
    <t>19211_山梨県笛吹市</t>
  </si>
  <si>
    <t>20210_長野県駒ヶ根市</t>
  </si>
  <si>
    <t>21210_岐阜県恵那市</t>
  </si>
  <si>
    <t>22211_静岡県磐田市</t>
  </si>
  <si>
    <t>23209_愛知県碧南市</t>
  </si>
  <si>
    <t>24211_三重県鳥羽市</t>
  </si>
  <si>
    <t>25211_滋賀県湖南市</t>
  </si>
  <si>
    <t>26209_京都府長岡京市</t>
  </si>
  <si>
    <t>27209_大阪府守口市</t>
  </si>
  <si>
    <t>28209_兵庫県豊岡市</t>
  </si>
  <si>
    <t>29210_奈良県香芝市</t>
  </si>
  <si>
    <t>30304_和歌山県紀美野町</t>
  </si>
  <si>
    <t>31370_鳥取県湯梨浜町</t>
  </si>
  <si>
    <t>32386_島根県飯南町</t>
  </si>
  <si>
    <t>33211_岡山県備前市</t>
  </si>
  <si>
    <t>34211_広島県大竹市</t>
  </si>
  <si>
    <t>35212_山口県柳井市</t>
  </si>
  <si>
    <t>36302_徳島県上勝町</t>
  </si>
  <si>
    <t>37324_香川県小豆島町</t>
  </si>
  <si>
    <t>38214_愛媛県西予市</t>
  </si>
  <si>
    <t>39211_高知県香南市</t>
  </si>
  <si>
    <t>40211_福岡県筑後市</t>
  </si>
  <si>
    <t>41210_佐賀県神埼市</t>
  </si>
  <si>
    <t>42211_長崎県五島市</t>
  </si>
  <si>
    <t>43212_熊本県上天草市</t>
  </si>
  <si>
    <t>44210_大分県杵築市</t>
  </si>
  <si>
    <t>45341_宮崎県三股町</t>
  </si>
  <si>
    <t>46216_鹿児島県日置市</t>
  </si>
  <si>
    <t>47214_沖縄県宮古島市</t>
  </si>
  <si>
    <t>01211_北海道網走市</t>
  </si>
  <si>
    <t>012114</t>
  </si>
  <si>
    <t>02301_青森県平内町</t>
  </si>
  <si>
    <t>03213_岩手県二戸市</t>
  </si>
  <si>
    <t>04213_宮城県栗原市</t>
  </si>
  <si>
    <t>05213_秋田県北秋田市</t>
  </si>
  <si>
    <t>06211_山形県東根市</t>
  </si>
  <si>
    <t>07212_福島県南相馬市</t>
  </si>
  <si>
    <t>08214_茨城県高萩市</t>
  </si>
  <si>
    <t>09213_栃木県那須塩原市</t>
  </si>
  <si>
    <t>10211_群馬県安中市</t>
  </si>
  <si>
    <t>11212_埼玉県東松山市</t>
  </si>
  <si>
    <t>12212_千葉県佐倉市</t>
  </si>
  <si>
    <t>13111_東京都大田区</t>
  </si>
  <si>
    <t>14210_神奈川県三浦市</t>
  </si>
  <si>
    <t>15213_新潟県燕市</t>
  </si>
  <si>
    <t>16321_富山県舟橋村</t>
  </si>
  <si>
    <t>17212_石川県野々市市</t>
  </si>
  <si>
    <t>18382_福井県池田町</t>
  </si>
  <si>
    <t>19212_山梨県上野原市</t>
  </si>
  <si>
    <t>20211_長野県中野市</t>
  </si>
  <si>
    <t>21211_岐阜県美濃加茂市</t>
  </si>
  <si>
    <t>22212_静岡県焼津市</t>
  </si>
  <si>
    <t>23210_愛知県刈谷市</t>
  </si>
  <si>
    <t>24212_三重県熊野市</t>
  </si>
  <si>
    <t>25212_滋賀県高島市</t>
  </si>
  <si>
    <t>26210_京都府八幡市</t>
  </si>
  <si>
    <t>27210_大阪府枚方市</t>
  </si>
  <si>
    <t>28210_兵庫県加古川市</t>
  </si>
  <si>
    <t>29211_奈良県葛城市</t>
  </si>
  <si>
    <t>30341_和歌山県かつらぎ町</t>
  </si>
  <si>
    <t>31371_鳥取県琴浦町</t>
  </si>
  <si>
    <t>32441_島根県川本町</t>
  </si>
  <si>
    <t>33212_岡山県瀬戸内市</t>
  </si>
  <si>
    <t>34212_広島県東広島市</t>
  </si>
  <si>
    <t>35213_山口県美祢市</t>
  </si>
  <si>
    <t>36321_徳島県佐那河内村</t>
  </si>
  <si>
    <t>37341_香川県三木町</t>
  </si>
  <si>
    <t>38215_愛媛県東温市</t>
  </si>
  <si>
    <t>39212_高知県香美市</t>
  </si>
  <si>
    <t>40212_福岡県大川市</t>
  </si>
  <si>
    <t>41327_佐賀県吉野ヶ里町</t>
  </si>
  <si>
    <t>42212_長崎県西海市</t>
  </si>
  <si>
    <t>43213_熊本県宇城市</t>
  </si>
  <si>
    <t>44211_大分県宇佐市</t>
  </si>
  <si>
    <t>45361_宮崎県高原町</t>
  </si>
  <si>
    <t>46217_鹿児島県曽於市</t>
  </si>
  <si>
    <t>47215_沖縄県南城市</t>
  </si>
  <si>
    <t>01212_北海道留萌市</t>
  </si>
  <si>
    <t>012122</t>
  </si>
  <si>
    <t>02303_青森県今別町</t>
  </si>
  <si>
    <t>03214_岩手県八幡平市</t>
  </si>
  <si>
    <t>04214_宮城県東松島市</t>
  </si>
  <si>
    <t>05214_秋田県にかほ市</t>
  </si>
  <si>
    <t>06212_山形県尾花沢市</t>
  </si>
  <si>
    <t>07213_福島県伊達市</t>
  </si>
  <si>
    <t>08215_茨城県北茨城市</t>
  </si>
  <si>
    <t>09214_栃木県さくら市</t>
  </si>
  <si>
    <t>10212_群馬県みどり市</t>
  </si>
  <si>
    <t>11214_埼玉県春日部市</t>
  </si>
  <si>
    <t>12213_千葉県東金市</t>
  </si>
  <si>
    <t>13112_東京都世田谷区</t>
  </si>
  <si>
    <t>14211_神奈川県秦野市</t>
  </si>
  <si>
    <t>15216_新潟県糸魚川市</t>
  </si>
  <si>
    <t>16322_富山県上市町</t>
  </si>
  <si>
    <t>17324_石川県川北町</t>
  </si>
  <si>
    <t>18404_福井県南越前町</t>
  </si>
  <si>
    <t>19213_山梨県甲州市</t>
  </si>
  <si>
    <t>20212_長野県大町市</t>
  </si>
  <si>
    <t>21212_岐阜県土岐市</t>
  </si>
  <si>
    <t>22213_静岡県掛川市</t>
  </si>
  <si>
    <t>23211_愛知県豊田市</t>
  </si>
  <si>
    <t>24214_三重県いなべ市</t>
  </si>
  <si>
    <t>25213_滋賀県東近江市</t>
  </si>
  <si>
    <t>26211_京都府京田辺市</t>
  </si>
  <si>
    <t>27211_大阪府茨木市</t>
  </si>
  <si>
    <t>28212_兵庫県赤穂市</t>
  </si>
  <si>
    <t>29212_奈良県宇陀市</t>
  </si>
  <si>
    <t>30343_和歌山県九度山町</t>
  </si>
  <si>
    <t>31372_鳥取県北栄町</t>
  </si>
  <si>
    <t>32448_島根県美郷町</t>
  </si>
  <si>
    <t>33213_岡山県赤磐市</t>
  </si>
  <si>
    <t>34213_広島県廿日市市</t>
  </si>
  <si>
    <t>35215_山口県周南市</t>
  </si>
  <si>
    <t>36341_徳島県石井町</t>
  </si>
  <si>
    <t>37364_香川県直島町</t>
  </si>
  <si>
    <t>38356_愛媛県上島町</t>
  </si>
  <si>
    <t>39301_高知県東洋町</t>
  </si>
  <si>
    <t>40213_福岡県行橋市</t>
  </si>
  <si>
    <t>41341_佐賀県基山町</t>
  </si>
  <si>
    <t>42213_長崎県雲仙市</t>
  </si>
  <si>
    <t>43214_熊本県阿蘇市</t>
  </si>
  <si>
    <t>44212_大分県豊後大野市</t>
  </si>
  <si>
    <t>45382_宮崎県国富町</t>
  </si>
  <si>
    <t>46218_鹿児島県霧島市</t>
  </si>
  <si>
    <t>47301_沖縄県国頭村</t>
  </si>
  <si>
    <t>01213_北海道苫小牧市</t>
  </si>
  <si>
    <t>012131</t>
  </si>
  <si>
    <t>02304_青森県蓬田村</t>
  </si>
  <si>
    <t>03215_岩手県奥州市</t>
  </si>
  <si>
    <t>04215_宮城県大崎市</t>
  </si>
  <si>
    <t>05215_秋田県仙北市</t>
  </si>
  <si>
    <t>06213_山形県南陽市</t>
  </si>
  <si>
    <t>07214_福島県本宮市</t>
  </si>
  <si>
    <t>08216_茨城県笠間市</t>
  </si>
  <si>
    <t>09215_栃木県那須烏山市</t>
  </si>
  <si>
    <t>10344_群馬県榛東村</t>
  </si>
  <si>
    <t>11215_埼玉県狭山市</t>
  </si>
  <si>
    <t>12215_千葉県旭市</t>
  </si>
  <si>
    <t>13113_東京都渋谷区</t>
  </si>
  <si>
    <t>14212_神奈川県厚木市</t>
  </si>
  <si>
    <t>15217_新潟県妙高市</t>
  </si>
  <si>
    <t>16323_富山県立山町</t>
  </si>
  <si>
    <t>17361_石川県津幡町</t>
  </si>
  <si>
    <t>18423_福井県越前町</t>
  </si>
  <si>
    <t>19214_山梨県中央市</t>
  </si>
  <si>
    <t>20213_長野県飯山市</t>
  </si>
  <si>
    <t>21213_岐阜県各務原市</t>
  </si>
  <si>
    <t>22214_静岡県藤枝市</t>
  </si>
  <si>
    <t>23212_愛知県安城市</t>
  </si>
  <si>
    <t>24215_三重県志摩市</t>
  </si>
  <si>
    <t>25214_滋賀県米原市</t>
  </si>
  <si>
    <t>26212_京都府京丹後市</t>
  </si>
  <si>
    <t>27212_大阪府八尾市</t>
  </si>
  <si>
    <t>28213_兵庫県西脇市</t>
  </si>
  <si>
    <t>29322_奈良県山添村</t>
  </si>
  <si>
    <t>30344_和歌山県高野町</t>
  </si>
  <si>
    <t>31384_鳥取県日吉津村</t>
  </si>
  <si>
    <t>32449_島根県邑南町</t>
  </si>
  <si>
    <t>33214_岡山県真庭市</t>
  </si>
  <si>
    <t>34214_広島県安芸高田市</t>
  </si>
  <si>
    <t>35216_山口県山陽小野田市</t>
  </si>
  <si>
    <t>36342_徳島県神山町</t>
  </si>
  <si>
    <t>37386_香川県宇多津町</t>
  </si>
  <si>
    <t>38386_愛媛県久万高原町</t>
  </si>
  <si>
    <t>39302_高知県奈半利町</t>
  </si>
  <si>
    <t>40214_福岡県豊前市</t>
  </si>
  <si>
    <t>41345_佐賀県上峰町</t>
  </si>
  <si>
    <t>42214_長崎県南島原市</t>
  </si>
  <si>
    <t>43215_熊本県天草市</t>
  </si>
  <si>
    <t>44213_大分県由布市</t>
  </si>
  <si>
    <t>45383_宮崎県綾町</t>
  </si>
  <si>
    <t>46219_鹿児島県いちき串木野市</t>
  </si>
  <si>
    <t>47302_沖縄県大宜味村</t>
  </si>
  <si>
    <t>01214_北海道稚内市</t>
  </si>
  <si>
    <t>012149</t>
  </si>
  <si>
    <t>02307_青森県外ヶ浜町</t>
  </si>
  <si>
    <t>03216_岩手県滝沢市</t>
  </si>
  <si>
    <t>04216_宮城県富谷市</t>
  </si>
  <si>
    <t>05303_秋田県小坂町</t>
  </si>
  <si>
    <t>06301_山形県山辺町</t>
  </si>
  <si>
    <t>07301_福島県桑折町</t>
  </si>
  <si>
    <t>08217_茨城県取手市</t>
  </si>
  <si>
    <t>09216_栃木県下野市</t>
  </si>
  <si>
    <t>10345_群馬県吉岡町</t>
  </si>
  <si>
    <t>11216_埼玉県羽生市</t>
  </si>
  <si>
    <t>12216_千葉県習志野市</t>
  </si>
  <si>
    <t>13114_東京都中野区</t>
  </si>
  <si>
    <t>14213_神奈川県大和市</t>
  </si>
  <si>
    <t>15218_新潟県五泉市</t>
  </si>
  <si>
    <t>16342_富山県入善町</t>
  </si>
  <si>
    <t>17365_石川県内灘町</t>
  </si>
  <si>
    <t>18442_福井県美浜町</t>
  </si>
  <si>
    <t>19346_山梨県市川三郷町</t>
  </si>
  <si>
    <t>20214_長野県茅野市</t>
  </si>
  <si>
    <t>21214_岐阜県可児市</t>
  </si>
  <si>
    <t>22215_静岡県御殿場市</t>
  </si>
  <si>
    <t>23213_愛知県西尾市</t>
  </si>
  <si>
    <t>24216_三重県伊賀市</t>
  </si>
  <si>
    <t>25383_滋賀県日野町</t>
  </si>
  <si>
    <t>26213_京都府南丹市</t>
  </si>
  <si>
    <t>27213_大阪府泉佐野市</t>
  </si>
  <si>
    <t>28214_兵庫県宝塚市</t>
  </si>
  <si>
    <t>29342_奈良県平群町</t>
  </si>
  <si>
    <t>30361_和歌山県湯浅町</t>
  </si>
  <si>
    <t>31386_鳥取県大山町</t>
  </si>
  <si>
    <t>32501_島根県津和野町</t>
  </si>
  <si>
    <t>33215_岡山県美作市</t>
  </si>
  <si>
    <t>34215_広島県江田島市</t>
  </si>
  <si>
    <t>35305_山口県周防大島町</t>
  </si>
  <si>
    <t>36368_徳島県那賀町</t>
  </si>
  <si>
    <t>37387_香川県綾川町</t>
  </si>
  <si>
    <t>38401_愛媛県松前町</t>
  </si>
  <si>
    <t>39303_高知県田野町</t>
  </si>
  <si>
    <t>40215_福岡県中間市</t>
  </si>
  <si>
    <t>41346_佐賀県みやき町</t>
  </si>
  <si>
    <t>42307_長崎県長与町</t>
  </si>
  <si>
    <t>43216_熊本県合志市</t>
  </si>
  <si>
    <t>44214_大分県国東市</t>
  </si>
  <si>
    <t>45401_宮崎県高鍋町</t>
  </si>
  <si>
    <t>46220_鹿児島県南さつま市</t>
  </si>
  <si>
    <t>47303_沖縄県東村</t>
  </si>
  <si>
    <t>01215_北海道美唄市</t>
  </si>
  <si>
    <t>012157</t>
  </si>
  <si>
    <t>02321_青森県鰺ヶ沢町</t>
  </si>
  <si>
    <t>03301_岩手県雫石町</t>
  </si>
  <si>
    <t>04301_宮城県蔵王町</t>
  </si>
  <si>
    <t>05327_秋田県上小阿仁村</t>
  </si>
  <si>
    <t>06302_山形県中山町</t>
  </si>
  <si>
    <t>07303_福島県国見町</t>
  </si>
  <si>
    <t>08219_茨城県牛久市</t>
  </si>
  <si>
    <t>09301_栃木県上三川町</t>
  </si>
  <si>
    <t>10366_群馬県上野村</t>
  </si>
  <si>
    <t>11217_埼玉県鴻巣市</t>
  </si>
  <si>
    <t>12217_千葉県柏市</t>
  </si>
  <si>
    <t>13115_東京都杉並区</t>
  </si>
  <si>
    <t>14214_神奈川県伊勢原市</t>
  </si>
  <si>
    <t>15222_新潟県上越市</t>
  </si>
  <si>
    <t>16343_富山県朝日町</t>
  </si>
  <si>
    <t>17384_石川県志賀町</t>
  </si>
  <si>
    <t>18481_福井県高浜町</t>
  </si>
  <si>
    <t>19364_山梨県早川町</t>
  </si>
  <si>
    <t>20215_長野県塩尻市</t>
  </si>
  <si>
    <t>21215_岐阜県山県市</t>
  </si>
  <si>
    <t>22216_静岡県袋井市</t>
  </si>
  <si>
    <t>23214_愛知県蒲郡市</t>
  </si>
  <si>
    <t>24303_三重県木曽岬町</t>
  </si>
  <si>
    <t>25384_滋賀県竜王町</t>
  </si>
  <si>
    <t>26214_京都府木津川市</t>
  </si>
  <si>
    <t>27214_大阪府富田林市</t>
  </si>
  <si>
    <t>28215_兵庫県三木市</t>
  </si>
  <si>
    <t>29343_奈良県三郷町</t>
  </si>
  <si>
    <t>30362_和歌山県広川町</t>
  </si>
  <si>
    <t>31389_鳥取県南部町</t>
  </si>
  <si>
    <t>32505_島根県吉賀町</t>
  </si>
  <si>
    <t>33216_岡山県浅口市</t>
  </si>
  <si>
    <t>34302_広島県府中町</t>
  </si>
  <si>
    <t>35321_山口県和木町</t>
  </si>
  <si>
    <t>36383_徳島県牟岐町</t>
  </si>
  <si>
    <t>37403_香川県琴平町</t>
  </si>
  <si>
    <t>38402_愛媛県砥部町</t>
  </si>
  <si>
    <t>39304_高知県安田町</t>
  </si>
  <si>
    <t>40216_福岡県小郡市</t>
  </si>
  <si>
    <t>41387_佐賀県玄海町</t>
  </si>
  <si>
    <t>42308_長崎県時津町</t>
  </si>
  <si>
    <t>43348_熊本県美里町</t>
  </si>
  <si>
    <t>44322_大分県姫島村</t>
  </si>
  <si>
    <t>45402_宮崎県新富町</t>
  </si>
  <si>
    <t>46221_鹿児島県志布志市</t>
  </si>
  <si>
    <t>47306_沖縄県今帰仁村</t>
  </si>
  <si>
    <t>01216_北海道芦別市</t>
  </si>
  <si>
    <t>012165</t>
  </si>
  <si>
    <t>02323_青森県深浦町</t>
  </si>
  <si>
    <t>03302_岩手県葛巻町</t>
  </si>
  <si>
    <t>04302_宮城県七ヶ宿町</t>
  </si>
  <si>
    <t>05346_秋田県藤里町</t>
  </si>
  <si>
    <t>06321_山形県河北町</t>
  </si>
  <si>
    <t>07308_福島県川俣町</t>
  </si>
  <si>
    <t>08220_茨城県つくば市</t>
  </si>
  <si>
    <t>09342_栃木県益子町</t>
  </si>
  <si>
    <t>10367_群馬県神流町</t>
  </si>
  <si>
    <t>11218_埼玉県深谷市</t>
  </si>
  <si>
    <t>12218_千葉県勝浦市</t>
  </si>
  <si>
    <t>13116_東京都豊島区</t>
  </si>
  <si>
    <t>14215_神奈川県海老名市</t>
  </si>
  <si>
    <t>15223_新潟県阿賀野市</t>
  </si>
  <si>
    <t>17386_石川県宝達志水町</t>
  </si>
  <si>
    <t>18483_福井県おおい町</t>
  </si>
  <si>
    <t>19365_山梨県身延町</t>
  </si>
  <si>
    <t>20217_長野県佐久市</t>
  </si>
  <si>
    <t>21216_岐阜県瑞穂市</t>
  </si>
  <si>
    <t>22219_静岡県下田市</t>
  </si>
  <si>
    <t>23215_愛知県犬山市</t>
  </si>
  <si>
    <t>24324_三重県東員町</t>
  </si>
  <si>
    <t>25425_滋賀県愛荘町</t>
  </si>
  <si>
    <t>26303_京都府大山崎町</t>
  </si>
  <si>
    <t>27215_大阪府寝屋川市</t>
  </si>
  <si>
    <t>28216_兵庫県高砂市</t>
  </si>
  <si>
    <t>29344_奈良県斑鳩町</t>
  </si>
  <si>
    <t>30366_和歌山県有田川町</t>
  </si>
  <si>
    <t>31390_鳥取県伯耆町</t>
  </si>
  <si>
    <t>32525_島根県海士町</t>
  </si>
  <si>
    <t>33346_岡山県和気町</t>
  </si>
  <si>
    <t>34304_広島県海田町</t>
  </si>
  <si>
    <t>35341_山口県上関町</t>
  </si>
  <si>
    <t>36387_徳島県美波町</t>
  </si>
  <si>
    <t>37404_香川県多度津町</t>
  </si>
  <si>
    <t>38422_愛媛県内子町</t>
  </si>
  <si>
    <t>39305_高知県北川村</t>
  </si>
  <si>
    <t>40217_福岡県筑紫野市</t>
  </si>
  <si>
    <t>41401_佐賀県有田町</t>
  </si>
  <si>
    <t>42321_長崎県東彼杵町</t>
  </si>
  <si>
    <t>43364_熊本県玉東町</t>
  </si>
  <si>
    <t>44341_大分県日出町</t>
  </si>
  <si>
    <t>45403_宮崎県西米良村</t>
  </si>
  <si>
    <t>46222_鹿児島県奄美市</t>
  </si>
  <si>
    <t>47308_沖縄県本部町</t>
  </si>
  <si>
    <t>01217_北海道江別市</t>
  </si>
  <si>
    <t>012173</t>
  </si>
  <si>
    <t>02343_青森県西目屋村</t>
  </si>
  <si>
    <t>03303_岩手県岩手町</t>
  </si>
  <si>
    <t>04321_宮城県大河原町</t>
  </si>
  <si>
    <t>05348_秋田県三種町</t>
  </si>
  <si>
    <t>06322_山形県西川町</t>
  </si>
  <si>
    <t>07322_福島県大玉村</t>
  </si>
  <si>
    <t>08221_茨城県ひたちなか市</t>
  </si>
  <si>
    <t>09343_栃木県茂木町</t>
  </si>
  <si>
    <t>10382_群馬県下仁田町</t>
  </si>
  <si>
    <t>11219_埼玉県上尾市</t>
  </si>
  <si>
    <t>12219_千葉県市原市</t>
  </si>
  <si>
    <t>13117_東京都北区</t>
  </si>
  <si>
    <t>14216_神奈川県座間市</t>
  </si>
  <si>
    <t>15224_新潟県佐渡市</t>
  </si>
  <si>
    <t>17407_石川県中能登町</t>
  </si>
  <si>
    <t>18501_福井県若狭町</t>
  </si>
  <si>
    <t>19366_山梨県南部町</t>
  </si>
  <si>
    <t>20218_長野県千曲市</t>
  </si>
  <si>
    <t>21217_岐阜県飛騨市</t>
  </si>
  <si>
    <t>22220_静岡県裾野市</t>
  </si>
  <si>
    <t>23216_愛知県常滑市</t>
  </si>
  <si>
    <t>24341_三重県菰野町</t>
  </si>
  <si>
    <t>25441_滋賀県豊郷町</t>
  </si>
  <si>
    <t>26322_京都府久御山町</t>
  </si>
  <si>
    <t>27216_大阪府河内長野市</t>
  </si>
  <si>
    <t>28217_兵庫県川西市</t>
  </si>
  <si>
    <t>29345_奈良県安堵町</t>
  </si>
  <si>
    <t>30381_和歌山県美浜町</t>
  </si>
  <si>
    <t>31401_鳥取県日南町</t>
  </si>
  <si>
    <t>32526_島根県西ノ島町</t>
  </si>
  <si>
    <t>33423_岡山県早島町</t>
  </si>
  <si>
    <t>34307_広島県熊野町</t>
  </si>
  <si>
    <t>35343_山口県田布施町</t>
  </si>
  <si>
    <t>36388_徳島県海陽町</t>
  </si>
  <si>
    <t>37406_香川県まんのう町</t>
  </si>
  <si>
    <t>38442_愛媛県伊方町</t>
  </si>
  <si>
    <t>39306_高知県馬路村</t>
  </si>
  <si>
    <t>40218_福岡県春日市</t>
  </si>
  <si>
    <t>41423_佐賀県大町町</t>
  </si>
  <si>
    <t>42322_長崎県川棚町</t>
  </si>
  <si>
    <t>43367_熊本県南関町</t>
  </si>
  <si>
    <t>44461_大分県九重町</t>
  </si>
  <si>
    <t>45404_宮崎県木城町</t>
  </si>
  <si>
    <t>46223_鹿児島県南九州市</t>
  </si>
  <si>
    <t>47311_沖縄県恩納村</t>
  </si>
  <si>
    <t>01218_北海道赤平市</t>
  </si>
  <si>
    <t>012181</t>
  </si>
  <si>
    <t>02361_青森県藤崎町</t>
  </si>
  <si>
    <t>03321_岩手県紫波町</t>
  </si>
  <si>
    <t>04322_宮城県村田町</t>
  </si>
  <si>
    <t>05349_秋田県八峰町</t>
  </si>
  <si>
    <t>06323_山形県朝日町</t>
  </si>
  <si>
    <t>07342_福島県鏡石町</t>
  </si>
  <si>
    <t>08222_茨城県鹿嶋市</t>
  </si>
  <si>
    <t>09344_栃木県市貝町</t>
  </si>
  <si>
    <t>10383_群馬県南牧村</t>
  </si>
  <si>
    <t>11221_埼玉県草加市</t>
  </si>
  <si>
    <t>12220_千葉県流山市</t>
  </si>
  <si>
    <t>13118_東京都荒川区</t>
  </si>
  <si>
    <t>14217_神奈川県南足柄市</t>
  </si>
  <si>
    <t>15225_新潟県魚沼市</t>
  </si>
  <si>
    <t>17461_石川県穴水町</t>
  </si>
  <si>
    <t>19368_山梨県富士川町</t>
  </si>
  <si>
    <t>20219_長野県東御市</t>
  </si>
  <si>
    <t>21218_岐阜県本巣市</t>
  </si>
  <si>
    <t>22221_静岡県湖西市</t>
  </si>
  <si>
    <t>23217_愛知県江南市</t>
  </si>
  <si>
    <t>24343_三重県朝日町</t>
  </si>
  <si>
    <t>25442_滋賀県甲良町</t>
  </si>
  <si>
    <t>26343_京都府井手町</t>
  </si>
  <si>
    <t>27217_大阪府松原市</t>
  </si>
  <si>
    <t>28218_兵庫県小野市</t>
  </si>
  <si>
    <t>29361_奈良県川西町</t>
  </si>
  <si>
    <t>30382_和歌山県日高町</t>
  </si>
  <si>
    <t>31402_鳥取県日野町</t>
  </si>
  <si>
    <t>32527_島根県知夫村</t>
  </si>
  <si>
    <t>33445_岡山県里庄町</t>
  </si>
  <si>
    <t>34309_広島県坂町</t>
  </si>
  <si>
    <t>35344_山口県平生町</t>
  </si>
  <si>
    <t>36401_徳島県松茂町</t>
  </si>
  <si>
    <t>38484_愛媛県松野町</t>
  </si>
  <si>
    <t>39307_高知県芸西村</t>
  </si>
  <si>
    <t>40219_福岡県大野城市</t>
  </si>
  <si>
    <t>41424_佐賀県江北町</t>
  </si>
  <si>
    <t>42323_長崎県波佐見町</t>
  </si>
  <si>
    <t>43368_熊本県長洲町</t>
  </si>
  <si>
    <t>44462_大分県玖珠町</t>
  </si>
  <si>
    <t>45405_宮崎県川南町</t>
  </si>
  <si>
    <t>46224_鹿児島県伊佐市</t>
  </si>
  <si>
    <t>47313_沖縄県宜野座村</t>
  </si>
  <si>
    <t>01219_北海道紋別市</t>
  </si>
  <si>
    <t>012190</t>
  </si>
  <si>
    <t>02362_青森県大鰐町</t>
  </si>
  <si>
    <t>03322_岩手県矢巾町</t>
  </si>
  <si>
    <t>04323_宮城県柴田町</t>
  </si>
  <si>
    <t>05361_秋田県五城目町</t>
  </si>
  <si>
    <t>06324_山形県大江町</t>
  </si>
  <si>
    <t>07344_福島県天栄村</t>
  </si>
  <si>
    <t>08223_茨城県潮来市</t>
  </si>
  <si>
    <t>09345_栃木県芳賀町</t>
  </si>
  <si>
    <t>10384_群馬県甘楽町</t>
  </si>
  <si>
    <t>11222_埼玉県越谷市</t>
  </si>
  <si>
    <t>12221_千葉県八千代市</t>
  </si>
  <si>
    <t>13119_東京都板橋区</t>
  </si>
  <si>
    <t>14218_神奈川県綾瀬市</t>
  </si>
  <si>
    <t>15226_新潟県南魚沼市</t>
  </si>
  <si>
    <t>17463_石川県能登町</t>
  </si>
  <si>
    <t>19384_山梨県昭和町</t>
  </si>
  <si>
    <t>20220_長野県安曇野市</t>
  </si>
  <si>
    <t>21219_岐阜県郡上市</t>
  </si>
  <si>
    <t>22222_静岡県伊豆市</t>
  </si>
  <si>
    <t>23219_愛知県小牧市</t>
  </si>
  <si>
    <t>24344_三重県川越町</t>
  </si>
  <si>
    <t>25443_滋賀県多賀町</t>
  </si>
  <si>
    <t>26344_京都府宇治田原町</t>
  </si>
  <si>
    <t>27218_大阪府大東市</t>
  </si>
  <si>
    <t>28219_兵庫県三田市</t>
  </si>
  <si>
    <t>29362_奈良県三宅町</t>
  </si>
  <si>
    <t>30383_和歌山県由良町</t>
  </si>
  <si>
    <t>31403_鳥取県江府町</t>
  </si>
  <si>
    <t>32528_島根県隠岐の島町</t>
  </si>
  <si>
    <t>33461_岡山県矢掛町</t>
  </si>
  <si>
    <t>34368_広島県安芸太田町</t>
  </si>
  <si>
    <t>35502_山口県阿武町</t>
  </si>
  <si>
    <t>36402_徳島県北島町</t>
  </si>
  <si>
    <t>38488_愛媛県鬼北町</t>
  </si>
  <si>
    <t>39341_高知県本山町</t>
  </si>
  <si>
    <t>40220_福岡県宗像市</t>
  </si>
  <si>
    <t>41425_佐賀県白石町</t>
  </si>
  <si>
    <t>42383_長崎県小値賀町</t>
  </si>
  <si>
    <t>43369_熊本県和水町</t>
  </si>
  <si>
    <t>45406_宮崎県都農町</t>
  </si>
  <si>
    <t>46225_鹿児島県姶良市</t>
  </si>
  <si>
    <t>47314_沖縄県金武町</t>
  </si>
  <si>
    <t>01220_北海道士別市</t>
  </si>
  <si>
    <t>012203</t>
  </si>
  <si>
    <t>02367_青森県田舎館村</t>
  </si>
  <si>
    <t>03366_岩手県西和賀町</t>
  </si>
  <si>
    <t>04324_宮城県川崎町</t>
  </si>
  <si>
    <t>05363_秋田県八郎潟町</t>
  </si>
  <si>
    <t>06341_山形県大石田町</t>
  </si>
  <si>
    <t>07362_福島県下郷町</t>
  </si>
  <si>
    <t>08224_茨城県守谷市</t>
  </si>
  <si>
    <t>09361_栃木県壬生町</t>
  </si>
  <si>
    <t>10421_群馬県中之条町</t>
  </si>
  <si>
    <t>11223_埼玉県蕨市</t>
  </si>
  <si>
    <t>12222_千葉県我孫子市</t>
  </si>
  <si>
    <t>13120_東京都練馬区</t>
  </si>
  <si>
    <t>14301_神奈川県葉山町</t>
  </si>
  <si>
    <t>15227_新潟県胎内市</t>
  </si>
  <si>
    <t>19422_山梨県道志村</t>
  </si>
  <si>
    <t>20303_長野県小海町</t>
  </si>
  <si>
    <t>21220_岐阜県下呂市</t>
  </si>
  <si>
    <t>22223_静岡県御前崎市</t>
  </si>
  <si>
    <t>23220_愛知県稲沢市</t>
  </si>
  <si>
    <t>24441_三重県多気町</t>
  </si>
  <si>
    <t>26364_京都府笠置町</t>
  </si>
  <si>
    <t>27219_大阪府和泉市</t>
  </si>
  <si>
    <t>28220_兵庫県加西市</t>
  </si>
  <si>
    <t>29363_奈良県田原本町</t>
  </si>
  <si>
    <t>30390_和歌山県印南町</t>
  </si>
  <si>
    <t>33586_岡山県新庄村</t>
  </si>
  <si>
    <t>34369_広島県北広島町</t>
  </si>
  <si>
    <t>36403_徳島県藍住町</t>
  </si>
  <si>
    <t>38506_愛媛県愛南町</t>
  </si>
  <si>
    <t>39344_高知県大豊町</t>
  </si>
  <si>
    <t>40221_福岡県太宰府市</t>
  </si>
  <si>
    <t>41441_佐賀県太良町</t>
  </si>
  <si>
    <t>42391_長崎県佐々町</t>
  </si>
  <si>
    <t>43403_熊本県大津町</t>
  </si>
  <si>
    <t>45421_宮崎県門川町</t>
  </si>
  <si>
    <t>46303_鹿児島県三島村</t>
  </si>
  <si>
    <t>47315_沖縄県伊江村</t>
  </si>
  <si>
    <t>01221_北海道名寄市</t>
  </si>
  <si>
    <t>012211</t>
  </si>
  <si>
    <t>02381_青森県板柳町</t>
  </si>
  <si>
    <t>03381_岩手県金ヶ崎町</t>
  </si>
  <si>
    <t>04341_宮城県丸森町</t>
  </si>
  <si>
    <t>05366_秋田県井川町</t>
  </si>
  <si>
    <t>06361_山形県金山町</t>
  </si>
  <si>
    <t>07364_福島県檜枝岐村</t>
  </si>
  <si>
    <t>08225_茨城県常陸大宮市</t>
  </si>
  <si>
    <t>09364_栃木県野木町</t>
  </si>
  <si>
    <t>10424_群馬県長野原町</t>
  </si>
  <si>
    <t>11224_埼玉県戸田市</t>
  </si>
  <si>
    <t>12223_千葉県鴨川市</t>
  </si>
  <si>
    <t>13121_東京都足立区</t>
  </si>
  <si>
    <t>14321_神奈川県寒川町</t>
  </si>
  <si>
    <t>15307_新潟県聖籠町</t>
  </si>
  <si>
    <t>19423_山梨県西桂町</t>
  </si>
  <si>
    <t>20304_長野県川上村</t>
  </si>
  <si>
    <t>21221_岐阜県海津市</t>
  </si>
  <si>
    <t>22224_静岡県菊川市</t>
  </si>
  <si>
    <t>23221_愛知県新城市</t>
  </si>
  <si>
    <t>24442_三重県明和町</t>
  </si>
  <si>
    <t>26365_京都府和束町</t>
  </si>
  <si>
    <t>27220_大阪府箕面市</t>
  </si>
  <si>
    <t>28221_兵庫県丹波篠山市</t>
  </si>
  <si>
    <t>29385_奈良県曽爾村</t>
  </si>
  <si>
    <t>30391_和歌山県みなべ町</t>
  </si>
  <si>
    <t>33606_岡山県鏡野町</t>
  </si>
  <si>
    <t>34431_広島県大崎上島町</t>
  </si>
  <si>
    <t>36404_徳島県板野町</t>
  </si>
  <si>
    <t>39363_高知県土佐町</t>
  </si>
  <si>
    <t>40223_福岡県古賀市</t>
  </si>
  <si>
    <t>42411_長崎県新上五島町</t>
  </si>
  <si>
    <t>43404_熊本県菊陽町</t>
  </si>
  <si>
    <t>45429_宮崎県諸塚村</t>
  </si>
  <si>
    <t>46304_鹿児島県十島村</t>
  </si>
  <si>
    <t>47324_沖縄県読谷村</t>
  </si>
  <si>
    <t>01222_北海道三笠市</t>
  </si>
  <si>
    <t>012220</t>
  </si>
  <si>
    <t>02384_青森県鶴田町</t>
  </si>
  <si>
    <t>03402_岩手県平泉町</t>
  </si>
  <si>
    <t>04361_宮城県亘理町</t>
  </si>
  <si>
    <t>05368_秋田県大潟村</t>
  </si>
  <si>
    <t>06362_山形県最上町</t>
  </si>
  <si>
    <t>07367_福島県只見町</t>
  </si>
  <si>
    <t>08226_茨城県那珂市</t>
  </si>
  <si>
    <t>09384_栃木県塩谷町</t>
  </si>
  <si>
    <t>10425_群馬県嬬恋村</t>
  </si>
  <si>
    <t>11225_埼玉県入間市</t>
  </si>
  <si>
    <t>12224_千葉県鎌ヶ谷市</t>
  </si>
  <si>
    <t>13122_東京都葛飾区</t>
  </si>
  <si>
    <t>14341_神奈川県大磯町</t>
  </si>
  <si>
    <t>15342_新潟県弥彦村</t>
  </si>
  <si>
    <t>19424_山梨県忍野村</t>
  </si>
  <si>
    <t>20305_長野県南牧村</t>
  </si>
  <si>
    <t>21302_岐阜県岐南町</t>
  </si>
  <si>
    <t>22225_静岡県伊豆の国市</t>
  </si>
  <si>
    <t>23222_愛知県東海市</t>
  </si>
  <si>
    <t>24443_三重県大台町</t>
  </si>
  <si>
    <t>26366_京都府精華町</t>
  </si>
  <si>
    <t>27221_大阪府柏原市</t>
  </si>
  <si>
    <t>28222_兵庫県養父市</t>
  </si>
  <si>
    <t>29386_奈良県御杖村</t>
  </si>
  <si>
    <t>30392_和歌山県日高川町</t>
  </si>
  <si>
    <t>33622_岡山県勝央町</t>
  </si>
  <si>
    <t>34462_広島県世羅町</t>
  </si>
  <si>
    <t>36405_徳島県上板町</t>
  </si>
  <si>
    <t>39364_高知県大川村</t>
  </si>
  <si>
    <t>40224_福岡県福津市</t>
  </si>
  <si>
    <t>43423_熊本県南小国町</t>
  </si>
  <si>
    <t>45430_宮崎県椎葉村</t>
  </si>
  <si>
    <t>46392_鹿児島県さつま町</t>
  </si>
  <si>
    <t>47325_沖縄県嘉手納町</t>
  </si>
  <si>
    <t>01223_北海道根室市</t>
  </si>
  <si>
    <t>012238</t>
  </si>
  <si>
    <t>02387_青森県中泊町</t>
  </si>
  <si>
    <t>03441_岩手県住田町</t>
  </si>
  <si>
    <t>04362_宮城県山元町</t>
  </si>
  <si>
    <t>05434_秋田県美郷町</t>
  </si>
  <si>
    <t>06363_山形県舟形町</t>
  </si>
  <si>
    <t>07368_福島県南会津町</t>
  </si>
  <si>
    <t>08227_茨城県筑西市</t>
  </si>
  <si>
    <t>09386_栃木県高根沢町</t>
  </si>
  <si>
    <t>10426_群馬県草津町</t>
  </si>
  <si>
    <t>11227_埼玉県朝霞市</t>
  </si>
  <si>
    <t>12225_千葉県君津市</t>
  </si>
  <si>
    <t>13123_東京都江戸川区</t>
  </si>
  <si>
    <t>14342_神奈川県二宮町</t>
  </si>
  <si>
    <t>15361_新潟県田上町</t>
  </si>
  <si>
    <t>19425_山梨県山中湖村</t>
  </si>
  <si>
    <t>20306_長野県南相木村</t>
  </si>
  <si>
    <t>21303_岐阜県笠松町</t>
  </si>
  <si>
    <t>22226_静岡県牧之原市</t>
  </si>
  <si>
    <t>23223_愛知県大府市</t>
  </si>
  <si>
    <t>24461_三重県玉城町</t>
  </si>
  <si>
    <t>26367_京都府南山城村</t>
  </si>
  <si>
    <t>27222_大阪府羽曳野市</t>
  </si>
  <si>
    <t>28223_兵庫県丹波市</t>
  </si>
  <si>
    <t>29401_奈良県高取町</t>
  </si>
  <si>
    <t>30401_和歌山県白浜町</t>
  </si>
  <si>
    <t>33623_岡山県奈義町</t>
  </si>
  <si>
    <t>34545_広島県神石高原町</t>
  </si>
  <si>
    <t>36468_徳島県つるぎ町</t>
  </si>
  <si>
    <t>39386_高知県いの町</t>
  </si>
  <si>
    <t>40225_福岡県うきは市</t>
  </si>
  <si>
    <t>43424_熊本県小国町</t>
  </si>
  <si>
    <t>45431_宮崎県美郷町</t>
  </si>
  <si>
    <t>46404_鹿児島県長島町</t>
  </si>
  <si>
    <t>47326_沖縄県北谷町</t>
  </si>
  <si>
    <t>01224_北海道千歳市</t>
  </si>
  <si>
    <t>012246</t>
  </si>
  <si>
    <t>02401_青森県野辺地町</t>
  </si>
  <si>
    <t>03461_岩手県大槌町</t>
  </si>
  <si>
    <t>04401_宮城県松島町</t>
  </si>
  <si>
    <t>05463_秋田県羽後町</t>
  </si>
  <si>
    <t>06364_山形県真室川町</t>
  </si>
  <si>
    <t>07402_福島県北塩原村</t>
  </si>
  <si>
    <t>08228_茨城県坂東市</t>
  </si>
  <si>
    <t>09407_栃木県那須町</t>
  </si>
  <si>
    <t>10428_群馬県高山村</t>
  </si>
  <si>
    <t>11228_埼玉県志木市</t>
  </si>
  <si>
    <t>12226_千葉県富津市</t>
  </si>
  <si>
    <t>13201_東京都八王子市</t>
  </si>
  <si>
    <t>14361_神奈川県中井町</t>
  </si>
  <si>
    <t>15385_新潟県阿賀町</t>
  </si>
  <si>
    <t>19429_山梨県鳴沢村</t>
  </si>
  <si>
    <t>20307_長野県北相木村</t>
  </si>
  <si>
    <t>21341_岐阜県養老町</t>
  </si>
  <si>
    <t>22301_静岡県東伊豆町</t>
  </si>
  <si>
    <t>23224_愛知県知多市</t>
  </si>
  <si>
    <t>24470_三重県度会町</t>
  </si>
  <si>
    <t>26407_京都府京丹波町</t>
  </si>
  <si>
    <t>27223_大阪府門真市</t>
  </si>
  <si>
    <t>28224_兵庫県南あわじ市</t>
  </si>
  <si>
    <t>29402_奈良県明日香村</t>
  </si>
  <si>
    <t>30404_和歌山県上富田町</t>
  </si>
  <si>
    <t>33643_岡山県西粟倉村</t>
  </si>
  <si>
    <t>36489_徳島県東みよし町</t>
  </si>
  <si>
    <t>39387_高知県仁淀川町</t>
  </si>
  <si>
    <t>40226_福岡県宮若市</t>
  </si>
  <si>
    <t>43425_熊本県産山村</t>
  </si>
  <si>
    <t>45441_宮崎県高千穂町</t>
  </si>
  <si>
    <t>46452_鹿児島県湧水町</t>
  </si>
  <si>
    <t>47327_沖縄県北中城村</t>
  </si>
  <si>
    <t>01225_北海道滝川市</t>
  </si>
  <si>
    <t>012254</t>
  </si>
  <si>
    <t>02402_青森県七戸町</t>
  </si>
  <si>
    <t>03482_岩手県山田町</t>
  </si>
  <si>
    <t>04404_宮城県七ヶ浜町</t>
  </si>
  <si>
    <t>05464_秋田県東成瀬村</t>
  </si>
  <si>
    <t>06365_山形県大蔵村</t>
  </si>
  <si>
    <t>07405_福島県西会津町</t>
  </si>
  <si>
    <t>08229_茨城県稲敷市</t>
  </si>
  <si>
    <t>09411_栃木県那珂川町</t>
  </si>
  <si>
    <t>10429_群馬県東吾妻町</t>
  </si>
  <si>
    <t>11229_埼玉県和光市</t>
  </si>
  <si>
    <t>12227_千葉県浦安市</t>
  </si>
  <si>
    <t>13202_東京都立川市</t>
  </si>
  <si>
    <t>14362_神奈川県大井町</t>
  </si>
  <si>
    <t>15405_新潟県出雲崎町</t>
  </si>
  <si>
    <t>19430_山梨県富士河口湖町</t>
  </si>
  <si>
    <t>20309_長野県佐久穂町</t>
  </si>
  <si>
    <t>21361_岐阜県垂井町</t>
  </si>
  <si>
    <t>22302_静岡県河津町</t>
  </si>
  <si>
    <t>23225_愛知県知立市</t>
  </si>
  <si>
    <t>24471_三重県大紀町</t>
  </si>
  <si>
    <t>26463_京都府伊根町</t>
  </si>
  <si>
    <t>27224_大阪府摂津市</t>
  </si>
  <si>
    <t>28225_兵庫県朝来市</t>
  </si>
  <si>
    <t>29424_奈良県上牧町</t>
  </si>
  <si>
    <t>30406_和歌山県すさみ町</t>
  </si>
  <si>
    <t>33663_岡山県久米南町</t>
  </si>
  <si>
    <t>39401_高知県中土佐町</t>
  </si>
  <si>
    <t>40227_福岡県嘉麻市</t>
  </si>
  <si>
    <t>43428_熊本県高森町</t>
  </si>
  <si>
    <t>45442_宮崎県日之影町</t>
  </si>
  <si>
    <t>46468_鹿児島県大崎町</t>
  </si>
  <si>
    <t>47328_沖縄県中城村</t>
  </si>
  <si>
    <t>01226_北海道砂川市</t>
  </si>
  <si>
    <t>012262</t>
  </si>
  <si>
    <t>02405_青森県六戸町</t>
  </si>
  <si>
    <t>03483_岩手県岩泉町</t>
  </si>
  <si>
    <t>04406_宮城県利府町</t>
  </si>
  <si>
    <t>06366_山形県鮭川村</t>
  </si>
  <si>
    <t>07407_福島県磐梯町</t>
  </si>
  <si>
    <t>08230_茨城県かすみがうら市</t>
  </si>
  <si>
    <t>10443_群馬県片品村</t>
  </si>
  <si>
    <t>11230_埼玉県新座市</t>
  </si>
  <si>
    <t>12228_千葉県四街道市</t>
  </si>
  <si>
    <t>13203_東京都武蔵野市</t>
  </si>
  <si>
    <t>14363_神奈川県松田町</t>
  </si>
  <si>
    <t>15461_新潟県湯沢町</t>
  </si>
  <si>
    <t>19442_山梨県小菅村</t>
  </si>
  <si>
    <t>20321_長野県軽井沢町</t>
  </si>
  <si>
    <t>21362_岐阜県関ヶ原町</t>
  </si>
  <si>
    <t>22304_静岡県南伊豆町</t>
  </si>
  <si>
    <t>23226_愛知県尾張旭市</t>
  </si>
  <si>
    <t>24472_三重県南伊勢町</t>
  </si>
  <si>
    <t>26465_京都府与謝野町</t>
  </si>
  <si>
    <t>27225_大阪府高石市</t>
  </si>
  <si>
    <t>28226_兵庫県淡路市</t>
  </si>
  <si>
    <t>29425_奈良県王寺町</t>
  </si>
  <si>
    <t>30421_和歌山県那智勝浦町</t>
  </si>
  <si>
    <t>33666_岡山県美咲町</t>
  </si>
  <si>
    <t>39402_高知県佐川町</t>
  </si>
  <si>
    <t>40228_福岡県朝倉市</t>
  </si>
  <si>
    <t>43432_熊本県西原村</t>
  </si>
  <si>
    <t>45443_宮崎県五ヶ瀬町</t>
  </si>
  <si>
    <t>46482_鹿児島県東串良町</t>
  </si>
  <si>
    <t>47329_沖縄県西原町</t>
  </si>
  <si>
    <t>01227_北海道歌志内市</t>
  </si>
  <si>
    <t>012271</t>
  </si>
  <si>
    <t>02406_青森県横浜町</t>
  </si>
  <si>
    <t>03484_岩手県田野畑村</t>
  </si>
  <si>
    <t>04421_宮城県大和町</t>
  </si>
  <si>
    <t>06367_山形県戸沢村</t>
  </si>
  <si>
    <t>07408_福島県猪苗代町</t>
  </si>
  <si>
    <t>08231_茨城県桜川市</t>
  </si>
  <si>
    <t>10444_群馬県川場村</t>
  </si>
  <si>
    <t>11231_埼玉県桶川市</t>
  </si>
  <si>
    <t>12229_千葉県袖ヶ浦市</t>
  </si>
  <si>
    <t>13204_東京都三鷹市</t>
  </si>
  <si>
    <t>14364_神奈川県山北町</t>
  </si>
  <si>
    <t>15482_新潟県津南町</t>
  </si>
  <si>
    <t>19443_山梨県丹波山村</t>
  </si>
  <si>
    <t>20323_長野県御代田町</t>
  </si>
  <si>
    <t>21381_岐阜県神戸町</t>
  </si>
  <si>
    <t>22305_静岡県松崎町</t>
  </si>
  <si>
    <t>23227_愛知県高浜市</t>
  </si>
  <si>
    <t>24543_三重県紀北町</t>
  </si>
  <si>
    <t>27226_大阪府藤井寺市</t>
  </si>
  <si>
    <t>28227_兵庫県宍粟市</t>
  </si>
  <si>
    <t>29426_奈良県広陵町</t>
  </si>
  <si>
    <t>30422_和歌山県太地町</t>
  </si>
  <si>
    <t>33681_岡山県吉備中央町</t>
  </si>
  <si>
    <t>39403_高知県越知町</t>
  </si>
  <si>
    <t>40229_福岡県みやま市</t>
  </si>
  <si>
    <t>43433_熊本県南阿蘇村</t>
  </si>
  <si>
    <t>46490_鹿児島県錦江町</t>
  </si>
  <si>
    <t>47348_沖縄県与那原町</t>
  </si>
  <si>
    <t>01228_北海道深川市</t>
  </si>
  <si>
    <t>012289</t>
  </si>
  <si>
    <t>02408_青森県東北町</t>
  </si>
  <si>
    <t>03485_岩手県普代村</t>
  </si>
  <si>
    <t>04422_宮城県大郷町</t>
  </si>
  <si>
    <t>06381_山形県高畠町</t>
  </si>
  <si>
    <t>07421_福島県会津坂下町</t>
  </si>
  <si>
    <t>08232_茨城県神栖市</t>
  </si>
  <si>
    <t>10448_群馬県昭和村</t>
  </si>
  <si>
    <t>11232_埼玉県久喜市</t>
  </si>
  <si>
    <t>12230_千葉県八街市</t>
  </si>
  <si>
    <t>13205_東京都青梅市</t>
  </si>
  <si>
    <t>14366_神奈川県開成町</t>
  </si>
  <si>
    <t>15504_新潟県刈羽村</t>
  </si>
  <si>
    <t>20324_長野県立科町</t>
  </si>
  <si>
    <t>21382_岐阜県輪之内町</t>
  </si>
  <si>
    <t>22306_静岡県西伊豆町</t>
  </si>
  <si>
    <t>23228_愛知県岩倉市</t>
  </si>
  <si>
    <t>24561_三重県御浜町</t>
  </si>
  <si>
    <t>27227_大阪府東大阪市</t>
  </si>
  <si>
    <t>28228_兵庫県加東市</t>
  </si>
  <si>
    <t>29427_奈良県河合町</t>
  </si>
  <si>
    <t>30424_和歌山県古座川町</t>
  </si>
  <si>
    <t>39405_高知県梼原町</t>
  </si>
  <si>
    <t>40230_福岡県糸島市</t>
  </si>
  <si>
    <t>43441_熊本県御船町</t>
  </si>
  <si>
    <t>46491_鹿児島県南大隅町</t>
  </si>
  <si>
    <t>47350_沖縄県南風原町</t>
  </si>
  <si>
    <t>01229_北海道富良野市</t>
  </si>
  <si>
    <t>012297</t>
  </si>
  <si>
    <t>02411_青森県六ヶ所村</t>
  </si>
  <si>
    <t>03501_岩手県軽米町</t>
  </si>
  <si>
    <t>04424_宮城県大衡村</t>
  </si>
  <si>
    <t>06382_山形県川西町</t>
  </si>
  <si>
    <t>07422_福島県湯川村</t>
  </si>
  <si>
    <t>08233_茨城県行方市</t>
  </si>
  <si>
    <t>10449_群馬県みなかみ町</t>
  </si>
  <si>
    <t>11233_埼玉県北本市</t>
  </si>
  <si>
    <t>12231_千葉県印西市</t>
  </si>
  <si>
    <t>13206_東京都府中市</t>
  </si>
  <si>
    <t>14382_神奈川県箱根町</t>
  </si>
  <si>
    <t>15581_新潟県関川村</t>
  </si>
  <si>
    <t>20349_長野県青木村</t>
  </si>
  <si>
    <t>21383_岐阜県安八町</t>
  </si>
  <si>
    <t>22325_静岡県函南町</t>
  </si>
  <si>
    <t>23229_愛知県豊明市</t>
  </si>
  <si>
    <t>24562_三重県紀宝町</t>
  </si>
  <si>
    <t>27228_大阪府泉南市</t>
  </si>
  <si>
    <t>28229_兵庫県たつの市</t>
  </si>
  <si>
    <t>29441_奈良県吉野町</t>
  </si>
  <si>
    <t>30427_和歌山県北山村</t>
  </si>
  <si>
    <t>39410_高知県日高村</t>
  </si>
  <si>
    <t>40231_福岡県那珂川市</t>
  </si>
  <si>
    <t>43442_熊本県嘉島町</t>
  </si>
  <si>
    <t>46492_鹿児島県肝付町</t>
  </si>
  <si>
    <t>47353_沖縄県渡嘉敷村</t>
  </si>
  <si>
    <t>01230_北海道登別市</t>
  </si>
  <si>
    <t>012301</t>
  </si>
  <si>
    <t>02412_青森県おいらせ町</t>
  </si>
  <si>
    <t>03503_岩手県野田村</t>
  </si>
  <si>
    <t>04444_宮城県色麻町</t>
  </si>
  <si>
    <t>06401_山形県小国町</t>
  </si>
  <si>
    <t>07423_福島県柳津町</t>
  </si>
  <si>
    <t>08234_茨城県鉾田市</t>
  </si>
  <si>
    <t>10464_群馬県玉村町</t>
  </si>
  <si>
    <t>11234_埼玉県八潮市</t>
  </si>
  <si>
    <t>12232_千葉県白井市</t>
  </si>
  <si>
    <t>13207_東京都昭島市</t>
  </si>
  <si>
    <t>14383_神奈川県真鶴町</t>
  </si>
  <si>
    <t>15586_新潟県粟島浦村</t>
  </si>
  <si>
    <t>20350_長野県長和町</t>
  </si>
  <si>
    <t>21401_岐阜県揖斐川町</t>
  </si>
  <si>
    <t>22341_静岡県清水町</t>
  </si>
  <si>
    <t>23230_愛知県日進市</t>
  </si>
  <si>
    <t>27229_大阪府四條畷市</t>
  </si>
  <si>
    <t>28301_兵庫県猪名川町</t>
  </si>
  <si>
    <t>29442_奈良県大淀町</t>
  </si>
  <si>
    <t>30428_和歌山県串本町</t>
  </si>
  <si>
    <t>39411_高知県津野町</t>
  </si>
  <si>
    <t>40341_福岡県宇美町</t>
  </si>
  <si>
    <t>43443_熊本県益城町</t>
  </si>
  <si>
    <t>46501_鹿児島県中種子町</t>
  </si>
  <si>
    <t>47354_沖縄県座間味村</t>
  </si>
  <si>
    <t>01231_北海道恵庭市</t>
  </si>
  <si>
    <t>012319</t>
  </si>
  <si>
    <t>02423_青森県大間町</t>
  </si>
  <si>
    <t>03506_岩手県九戸村</t>
  </si>
  <si>
    <t>04445_宮城県加美町</t>
  </si>
  <si>
    <t>06402_山形県白鷹町</t>
  </si>
  <si>
    <t>07444_福島県三島町</t>
  </si>
  <si>
    <t>08235_茨城県つくばみらい市</t>
  </si>
  <si>
    <t>10521_群馬県板倉町</t>
  </si>
  <si>
    <t>11235_埼玉県富士見市</t>
  </si>
  <si>
    <t>12233_千葉県富里市</t>
  </si>
  <si>
    <t>13208_東京都調布市</t>
  </si>
  <si>
    <t>14384_神奈川県湯河原町</t>
  </si>
  <si>
    <t>20361_長野県下諏訪町</t>
  </si>
  <si>
    <t>21403_岐阜県大野町</t>
  </si>
  <si>
    <t>22342_静岡県長泉町</t>
  </si>
  <si>
    <t>23231_愛知県田原市</t>
  </si>
  <si>
    <t>27230_大阪府交野市</t>
  </si>
  <si>
    <t>28365_兵庫県多可町</t>
  </si>
  <si>
    <t>29443_奈良県下市町</t>
  </si>
  <si>
    <t>39412_高知県四万十町</t>
  </si>
  <si>
    <t>40342_福岡県篠栗町</t>
  </si>
  <si>
    <t>43444_熊本県甲佐町</t>
  </si>
  <si>
    <t>46502_鹿児島県南種子町</t>
  </si>
  <si>
    <t>47355_沖縄県粟国村</t>
  </si>
  <si>
    <t>01233_北海道伊達市</t>
  </si>
  <si>
    <t>012335</t>
  </si>
  <si>
    <t>02424_青森県東通村</t>
  </si>
  <si>
    <t>03507_岩手県洋野町</t>
  </si>
  <si>
    <t>04501_宮城県涌谷町</t>
  </si>
  <si>
    <t>06403_山形県飯豊町</t>
  </si>
  <si>
    <t>07445_福島県金山町</t>
  </si>
  <si>
    <t>08236_茨城県小美玉市</t>
  </si>
  <si>
    <t>10522_群馬県明和町</t>
  </si>
  <si>
    <t>11237_埼玉県三郷市</t>
  </si>
  <si>
    <t>12234_千葉県南房総市</t>
  </si>
  <si>
    <t>13209_東京都町田市</t>
  </si>
  <si>
    <t>14401_神奈川県愛川町</t>
  </si>
  <si>
    <t>20362_長野県富士見町</t>
  </si>
  <si>
    <t>21404_岐阜県池田町</t>
  </si>
  <si>
    <t>22344_静岡県小山町</t>
  </si>
  <si>
    <t>23232_愛知県愛西市</t>
  </si>
  <si>
    <t>27231_大阪府大阪狭山市</t>
  </si>
  <si>
    <t>28381_兵庫県稲美町</t>
  </si>
  <si>
    <t>29444_奈良県黒滝村</t>
  </si>
  <si>
    <t>39424_高知県大月町</t>
  </si>
  <si>
    <t>40343_福岡県志免町</t>
  </si>
  <si>
    <t>43447_熊本県山都町</t>
  </si>
  <si>
    <t>46505_鹿児島県屋久島町</t>
  </si>
  <si>
    <t>47356_沖縄県渡名喜村</t>
  </si>
  <si>
    <t>01234_北海道北広島市</t>
  </si>
  <si>
    <t>012343</t>
  </si>
  <si>
    <t>02425_青森県風間浦村</t>
  </si>
  <si>
    <t>03524_岩手県一戸町</t>
  </si>
  <si>
    <t>04505_宮城県美里町</t>
  </si>
  <si>
    <t>06426_山形県三川町</t>
  </si>
  <si>
    <t>07446_福島県昭和村</t>
  </si>
  <si>
    <t>08302_茨城県茨城町</t>
  </si>
  <si>
    <t>10523_群馬県千代田町</t>
  </si>
  <si>
    <t>11238_埼玉県蓮田市</t>
  </si>
  <si>
    <t>12235_千葉県匝瑳市</t>
  </si>
  <si>
    <t>13210_東京都小金井市</t>
  </si>
  <si>
    <t>14402_神奈川県清川村</t>
  </si>
  <si>
    <t>20363_長野県原村</t>
  </si>
  <si>
    <t>21421_岐阜県北方町</t>
  </si>
  <si>
    <t>22424_静岡県吉田町</t>
  </si>
  <si>
    <t>23233_愛知県清須市</t>
  </si>
  <si>
    <t>27232_大阪府阪南市</t>
  </si>
  <si>
    <t>28382_兵庫県播磨町</t>
  </si>
  <si>
    <t>29446_奈良県天川村</t>
  </si>
  <si>
    <t>39427_高知県三原村</t>
  </si>
  <si>
    <t>40344_福岡県須恵町</t>
  </si>
  <si>
    <t>43468_熊本県氷川町</t>
  </si>
  <si>
    <t>46523_鹿児島県大和村</t>
  </si>
  <si>
    <t>47357_沖縄県南大東村</t>
  </si>
  <si>
    <t>01235_北海道石狩市</t>
  </si>
  <si>
    <t>012351</t>
  </si>
  <si>
    <t>02426_青森県佐井村</t>
  </si>
  <si>
    <t>04581_宮城県女川町</t>
  </si>
  <si>
    <t>06428_山形県庄内町</t>
  </si>
  <si>
    <t>07447_福島県会津美里町</t>
  </si>
  <si>
    <t>08309_茨城県大洗町</t>
  </si>
  <si>
    <t>10524_群馬県大泉町</t>
  </si>
  <si>
    <t>11239_埼玉県坂戸市</t>
  </si>
  <si>
    <t>12236_千葉県香取市</t>
  </si>
  <si>
    <t>13211_東京都小平市</t>
  </si>
  <si>
    <t>20382_長野県辰野町</t>
  </si>
  <si>
    <t>21501_岐阜県坂祝町</t>
  </si>
  <si>
    <t>22429_静岡県川根本町</t>
  </si>
  <si>
    <t>23234_愛知県北名古屋市</t>
  </si>
  <si>
    <t>27301_大阪府島本町</t>
  </si>
  <si>
    <t>28442_兵庫県市川町</t>
  </si>
  <si>
    <t>29447_奈良県野迫川村</t>
  </si>
  <si>
    <t>39428_高知県黒潮町</t>
  </si>
  <si>
    <t>40345_福岡県新宮町</t>
  </si>
  <si>
    <t>43482_熊本県芦北町</t>
  </si>
  <si>
    <t>46524_鹿児島県宇検村</t>
  </si>
  <si>
    <t>47358_沖縄県北大東村</t>
  </si>
  <si>
    <t>01236_北海道北斗市</t>
  </si>
  <si>
    <t>012360</t>
  </si>
  <si>
    <t>02441_青森県三戸町</t>
  </si>
  <si>
    <t>04606_宮城県南三陸町</t>
  </si>
  <si>
    <t>06461_山形県遊佐町</t>
  </si>
  <si>
    <t>07461_福島県西郷村</t>
  </si>
  <si>
    <t>08310_茨城県城里町</t>
  </si>
  <si>
    <t>10525_群馬県邑楽町</t>
  </si>
  <si>
    <t>11240_埼玉県幸手市</t>
  </si>
  <si>
    <t>12237_千葉県山武市</t>
  </si>
  <si>
    <t>13212_東京都日野市</t>
  </si>
  <si>
    <t>20383_長野県箕輪町</t>
  </si>
  <si>
    <t>21502_岐阜県富加町</t>
  </si>
  <si>
    <t>22461_静岡県森町</t>
  </si>
  <si>
    <t>23235_愛知県弥富市</t>
  </si>
  <si>
    <t>27321_大阪府豊能町</t>
  </si>
  <si>
    <t>28443_兵庫県福崎町</t>
  </si>
  <si>
    <t>29449_奈良県十津川村</t>
  </si>
  <si>
    <t>40348_福岡県久山町</t>
  </si>
  <si>
    <t>43484_熊本県津奈木町</t>
  </si>
  <si>
    <t>46525_鹿児島県瀬戸内町</t>
  </si>
  <si>
    <t>47359_沖縄県伊平屋村</t>
  </si>
  <si>
    <t>01303_北海道当別町</t>
  </si>
  <si>
    <t>013030</t>
  </si>
  <si>
    <t>02442_青森県五戸町</t>
  </si>
  <si>
    <t>07464_福島県泉崎村</t>
  </si>
  <si>
    <t>08341_茨城県東海村</t>
  </si>
  <si>
    <t>11241_埼玉県鶴ヶ島市</t>
  </si>
  <si>
    <t>12238_千葉県いすみ市</t>
  </si>
  <si>
    <t>13213_東京都東村山市</t>
  </si>
  <si>
    <t>20384_長野県飯島町</t>
  </si>
  <si>
    <t>21503_岐阜県川辺町</t>
  </si>
  <si>
    <t>23236_愛知県みよし市</t>
  </si>
  <si>
    <t>27322_大阪府能勢町</t>
  </si>
  <si>
    <t>28446_兵庫県神河町</t>
  </si>
  <si>
    <t>29450_奈良県下北山村</t>
  </si>
  <si>
    <t>40349_福岡県粕屋町</t>
  </si>
  <si>
    <t>43501_熊本県錦町</t>
  </si>
  <si>
    <t>46527_鹿児島県龍郷町</t>
  </si>
  <si>
    <t>47360_沖縄県伊是名村</t>
  </si>
  <si>
    <t>01304_北海道新篠津村</t>
  </si>
  <si>
    <t>013048</t>
  </si>
  <si>
    <t>02443_青森県田子町</t>
  </si>
  <si>
    <t>07465_福島県中島村</t>
  </si>
  <si>
    <t>08364_茨城県大子町</t>
  </si>
  <si>
    <t>11242_埼玉県日高市</t>
  </si>
  <si>
    <t>12239_千葉県大網白里市</t>
  </si>
  <si>
    <t>13214_東京都国分寺市</t>
  </si>
  <si>
    <t>20385_長野県南箕輪村</t>
  </si>
  <si>
    <t>21504_岐阜県七宗町</t>
  </si>
  <si>
    <t>23237_愛知県あま市</t>
  </si>
  <si>
    <t>27341_大阪府忠岡町</t>
  </si>
  <si>
    <t>28464_兵庫県太子町</t>
  </si>
  <si>
    <t>29451_奈良県上北山村</t>
  </si>
  <si>
    <t>40381_福岡県芦屋町</t>
  </si>
  <si>
    <t>43505_熊本県多良木町</t>
  </si>
  <si>
    <t>46529_鹿児島県喜界町</t>
  </si>
  <si>
    <t>47361_沖縄県久米島町</t>
  </si>
  <si>
    <t>01331_北海道松前町</t>
  </si>
  <si>
    <t>013315</t>
  </si>
  <si>
    <t>02445_青森県南部町</t>
  </si>
  <si>
    <t>07466_福島県矢吹町</t>
  </si>
  <si>
    <t>08442_茨城県美浦村</t>
  </si>
  <si>
    <t>11243_埼玉県吉川市</t>
  </si>
  <si>
    <t>12322_千葉県酒々井町</t>
  </si>
  <si>
    <t>13215_東京都国立市</t>
  </si>
  <si>
    <t>20386_長野県中川村</t>
  </si>
  <si>
    <t>21505_岐阜県八百津町</t>
  </si>
  <si>
    <t>23238_愛知県長久手市</t>
  </si>
  <si>
    <t>27361_大阪府熊取町</t>
  </si>
  <si>
    <t>28481_兵庫県上郡町</t>
  </si>
  <si>
    <t>29452_奈良県川上村</t>
  </si>
  <si>
    <t>40382_福岡県水巻町</t>
  </si>
  <si>
    <t>43506_熊本県湯前町</t>
  </si>
  <si>
    <t>46530_鹿児島県徳之島町</t>
  </si>
  <si>
    <t>47362_沖縄県八重瀬町</t>
  </si>
  <si>
    <t>01332_北海道福島町</t>
  </si>
  <si>
    <t>013323</t>
  </si>
  <si>
    <t>02446_青森県階上町</t>
  </si>
  <si>
    <t>07481_福島県棚倉町</t>
  </si>
  <si>
    <t>08443_茨城県阿見町</t>
  </si>
  <si>
    <t>11245_埼玉県ふじみ野市</t>
  </si>
  <si>
    <t>12329_千葉県栄町</t>
  </si>
  <si>
    <t>13218_東京都福生市</t>
  </si>
  <si>
    <t>20388_長野県宮田村</t>
  </si>
  <si>
    <t>21506_岐阜県白川町</t>
  </si>
  <si>
    <t>23302_愛知県東郷町</t>
  </si>
  <si>
    <t>27362_大阪府田尻町</t>
  </si>
  <si>
    <t>28501_兵庫県佐用町</t>
  </si>
  <si>
    <t>29453_奈良県東吉野村</t>
  </si>
  <si>
    <t>40383_福岡県岡垣町</t>
  </si>
  <si>
    <t>43507_熊本県水上村</t>
  </si>
  <si>
    <t>46531_鹿児島県天城町</t>
  </si>
  <si>
    <t>47375_沖縄県多良間村</t>
  </si>
  <si>
    <t>01333_北海道知内町</t>
  </si>
  <si>
    <t>013331</t>
  </si>
  <si>
    <t>02450_青森県新郷村</t>
  </si>
  <si>
    <t>07482_福島県矢祭町</t>
  </si>
  <si>
    <t>08447_茨城県河内町</t>
  </si>
  <si>
    <t>11246_埼玉県白岡市</t>
  </si>
  <si>
    <t>12342_千葉県神崎町</t>
  </si>
  <si>
    <t>13219_東京都狛江市</t>
  </si>
  <si>
    <t>20402_長野県松川町</t>
  </si>
  <si>
    <t>21507_岐阜県東白川村</t>
  </si>
  <si>
    <t>23342_愛知県豊山町</t>
  </si>
  <si>
    <t>27366_大阪府岬町</t>
  </si>
  <si>
    <t>28585_兵庫県香美町</t>
  </si>
  <si>
    <t>40384_福岡県遠賀町</t>
  </si>
  <si>
    <t>43510_熊本県相良村</t>
  </si>
  <si>
    <t>46532_鹿児島県伊仙町</t>
  </si>
  <si>
    <t>47381_沖縄県竹富町</t>
  </si>
  <si>
    <t>01334_北海道木古内町</t>
  </si>
  <si>
    <t>013340</t>
  </si>
  <si>
    <t>07483_福島県塙町</t>
  </si>
  <si>
    <t>08521_茨城県八千代町</t>
  </si>
  <si>
    <t>11301_埼玉県伊奈町</t>
  </si>
  <si>
    <t>12347_千葉県多古町</t>
  </si>
  <si>
    <t>13220_東京都東大和市</t>
  </si>
  <si>
    <t>20403_長野県高森町</t>
  </si>
  <si>
    <t>21521_岐阜県御嵩町</t>
  </si>
  <si>
    <t>23361_愛知県大口町</t>
  </si>
  <si>
    <t>27381_大阪府太子町</t>
  </si>
  <si>
    <t>28586_兵庫県新温泉町</t>
  </si>
  <si>
    <t>40401_福岡県小竹町</t>
  </si>
  <si>
    <t>43511_熊本県五木村</t>
  </si>
  <si>
    <t>46533_鹿児島県和泊町</t>
  </si>
  <si>
    <t>47382_沖縄県与那国町</t>
  </si>
  <si>
    <t>01337_北海道七飯町</t>
  </si>
  <si>
    <t>013374</t>
  </si>
  <si>
    <t>07484_福島県鮫川村</t>
  </si>
  <si>
    <t>08542_茨城県五霞町</t>
  </si>
  <si>
    <t>11324_埼玉県三芳町</t>
  </si>
  <si>
    <t>12349_千葉県東庄町</t>
  </si>
  <si>
    <t>13221_東京都清瀬市</t>
  </si>
  <si>
    <t>20404_長野県阿南町</t>
  </si>
  <si>
    <t>21604_岐阜県白川村</t>
  </si>
  <si>
    <t>23362_愛知県扶桑町</t>
  </si>
  <si>
    <t>27382_大阪府河南町</t>
  </si>
  <si>
    <t>40402_福岡県鞍手町</t>
  </si>
  <si>
    <t>43512_熊本県山江村</t>
  </si>
  <si>
    <t>46534_鹿児島県知名町</t>
  </si>
  <si>
    <t>01343_北海道鹿部町</t>
  </si>
  <si>
    <t>013439</t>
  </si>
  <si>
    <t>07501_福島県石川町</t>
  </si>
  <si>
    <t>08546_茨城県境町</t>
  </si>
  <si>
    <t>11326_埼玉県毛呂山町</t>
  </si>
  <si>
    <t>12403_千葉県九十九里町</t>
  </si>
  <si>
    <t>13222_東京都東久留米市</t>
  </si>
  <si>
    <t>20407_長野県阿智村</t>
  </si>
  <si>
    <t>23424_愛知県大治町</t>
  </si>
  <si>
    <t>27383_大阪府千早赤阪村</t>
  </si>
  <si>
    <t>40421_福岡県桂川町</t>
  </si>
  <si>
    <t>43513_熊本県球磨村</t>
  </si>
  <si>
    <t>46535_鹿児島県与論町</t>
  </si>
  <si>
    <t>01345_北海道森町</t>
  </si>
  <si>
    <t>013455</t>
  </si>
  <si>
    <t>07502_福島県玉川村</t>
  </si>
  <si>
    <t>08564_茨城県利根町</t>
  </si>
  <si>
    <t>11327_埼玉県越生町</t>
  </si>
  <si>
    <t>12409_千葉県芝山町</t>
  </si>
  <si>
    <t>13223_東京都武蔵村山市</t>
  </si>
  <si>
    <t>20409_長野県平谷村</t>
  </si>
  <si>
    <t>23425_愛知県蟹江町</t>
  </si>
  <si>
    <t>40447_福岡県筑前町</t>
  </si>
  <si>
    <t>43514_熊本県あさぎり町</t>
  </si>
  <si>
    <t>01346_北海道八雲町</t>
  </si>
  <si>
    <t>013463</t>
  </si>
  <si>
    <t>07503_福島県平田村</t>
  </si>
  <si>
    <t>11341_埼玉県滑川町</t>
  </si>
  <si>
    <t>12410_千葉県横芝光町</t>
  </si>
  <si>
    <t>13224_東京都多摩市</t>
  </si>
  <si>
    <t>20410_長野県根羽村</t>
  </si>
  <si>
    <t>23427_愛知県飛島村</t>
  </si>
  <si>
    <t>40448_福岡県東峰村</t>
  </si>
  <si>
    <t>43531_熊本県苓北町</t>
  </si>
  <si>
    <t>01347_北海道長万部町</t>
  </si>
  <si>
    <t>013471</t>
  </si>
  <si>
    <t>07504_福島県浅川町</t>
  </si>
  <si>
    <t>11342_埼玉県嵐山町</t>
  </si>
  <si>
    <t>12421_千葉県一宮町</t>
  </si>
  <si>
    <t>13225_東京都稲城市</t>
  </si>
  <si>
    <t>20411_長野県下條村</t>
  </si>
  <si>
    <t>23441_愛知県阿久比町</t>
  </si>
  <si>
    <t>01361_北海道江差町</t>
  </si>
  <si>
    <t>013617</t>
  </si>
  <si>
    <t>07505_福島県古殿町</t>
  </si>
  <si>
    <t>11343_埼玉県小川町</t>
  </si>
  <si>
    <t>12422_千葉県睦沢町</t>
  </si>
  <si>
    <t>13227_東京都羽村市</t>
  </si>
  <si>
    <t>20412_長野県売木村</t>
  </si>
  <si>
    <t>23442_愛知県東浦町</t>
  </si>
  <si>
    <t>40522_福岡県大木町</t>
  </si>
  <si>
    <t>01362_北海道上ノ国町</t>
  </si>
  <si>
    <t>013625</t>
  </si>
  <si>
    <t>07521_福島県三春町</t>
  </si>
  <si>
    <t>11346_埼玉県川島町</t>
  </si>
  <si>
    <t>12423_千葉県長生村</t>
  </si>
  <si>
    <t>13228_東京都あきる野市</t>
  </si>
  <si>
    <t>20413_長野県天龍村</t>
  </si>
  <si>
    <t>23445_愛知県南知多町</t>
  </si>
  <si>
    <t>40544_福岡県広川町</t>
  </si>
  <si>
    <t>01363_北海道厚沢部町</t>
  </si>
  <si>
    <t>013633</t>
  </si>
  <si>
    <t>07522_福島県小野町</t>
  </si>
  <si>
    <t>11347_埼玉県吉見町</t>
  </si>
  <si>
    <t>12424_千葉県白子町</t>
  </si>
  <si>
    <t>13229_東京都西東京市</t>
  </si>
  <si>
    <t>20414_長野県泰阜村</t>
  </si>
  <si>
    <t>23446_愛知県美浜町</t>
  </si>
  <si>
    <t>40601_福岡県香春町</t>
  </si>
  <si>
    <t>01364_北海道乙部町</t>
  </si>
  <si>
    <t>013641</t>
  </si>
  <si>
    <t>07541_福島県広野町</t>
  </si>
  <si>
    <t>11348_埼玉県鳩山町</t>
  </si>
  <si>
    <t>12426_千葉県長柄町</t>
  </si>
  <si>
    <t>13303_東京都瑞穂町</t>
  </si>
  <si>
    <t>20415_長野県喬木村</t>
  </si>
  <si>
    <t>23447_愛知県武豊町</t>
  </si>
  <si>
    <t>40602_福岡県添田町</t>
  </si>
  <si>
    <t>01367_北海道奥尻町</t>
  </si>
  <si>
    <t>013676</t>
  </si>
  <si>
    <t>07542_福島県楢葉町</t>
  </si>
  <si>
    <t>11349_埼玉県ときがわ町</t>
  </si>
  <si>
    <t>12427_千葉県長南町</t>
  </si>
  <si>
    <t>13305_東京都日の出町</t>
  </si>
  <si>
    <t>20416_長野県豊丘村</t>
  </si>
  <si>
    <t>23501_愛知県幸田町</t>
  </si>
  <si>
    <t>40604_福岡県糸田町</t>
  </si>
  <si>
    <t>01370_北海道今金町</t>
  </si>
  <si>
    <t>013706</t>
  </si>
  <si>
    <t>07543_福島県富岡町</t>
  </si>
  <si>
    <t>11361_埼玉県横瀬町</t>
  </si>
  <si>
    <t>12441_千葉県大多喜町</t>
  </si>
  <si>
    <t>13307_東京都檜原村</t>
  </si>
  <si>
    <t>20417_長野県大鹿村</t>
  </si>
  <si>
    <t>23561_愛知県設楽町</t>
  </si>
  <si>
    <t>40605_福岡県川崎町</t>
  </si>
  <si>
    <t>01371_北海道せたな町</t>
  </si>
  <si>
    <t>013714</t>
  </si>
  <si>
    <t>07544_福島県川内村</t>
  </si>
  <si>
    <t>11362_埼玉県皆野町</t>
  </si>
  <si>
    <t>12443_千葉県御宿町</t>
  </si>
  <si>
    <t>13308_東京都奥多摩町</t>
  </si>
  <si>
    <t>20422_長野県上松町</t>
  </si>
  <si>
    <t>23562_愛知県東栄町</t>
  </si>
  <si>
    <t>40608_福岡県大任町</t>
  </si>
  <si>
    <t>01391_北海道島牧村</t>
  </si>
  <si>
    <t>013919</t>
  </si>
  <si>
    <t>07545_福島県大熊町</t>
  </si>
  <si>
    <t>11363_埼玉県長瀞町</t>
  </si>
  <si>
    <t>12463_千葉県鋸南町</t>
  </si>
  <si>
    <t>13361_東京都大島町</t>
  </si>
  <si>
    <t>20423_長野県南木曽町</t>
  </si>
  <si>
    <t>23563_愛知県豊根村</t>
  </si>
  <si>
    <t>40609_福岡県赤村</t>
  </si>
  <si>
    <t>01392_北海道寿都町</t>
  </si>
  <si>
    <t>013927</t>
  </si>
  <si>
    <t>07546_福島県双葉町</t>
  </si>
  <si>
    <t>11365_埼玉県小鹿野町</t>
  </si>
  <si>
    <t>13362_東京都利島村</t>
  </si>
  <si>
    <t>20425_長野県木祖村</t>
  </si>
  <si>
    <t>40610_福岡県福智町</t>
  </si>
  <si>
    <t>01393_北海道黒松内町</t>
  </si>
  <si>
    <t>013935</t>
  </si>
  <si>
    <t>07547_福島県浪江町</t>
  </si>
  <si>
    <t>11369_埼玉県東秩父村</t>
  </si>
  <si>
    <t>13363_東京都新島村</t>
  </si>
  <si>
    <t>20429_長野県王滝村</t>
  </si>
  <si>
    <t>40621_福岡県苅田町</t>
  </si>
  <si>
    <t>01394_北海道蘭越町</t>
  </si>
  <si>
    <t>013943</t>
  </si>
  <si>
    <t>07548_福島県葛尾村</t>
  </si>
  <si>
    <t>11381_埼玉県美里町</t>
  </si>
  <si>
    <t>13364_東京都神津島村</t>
  </si>
  <si>
    <t>20430_長野県大桑村</t>
  </si>
  <si>
    <t>40625_福岡県みやこ町</t>
  </si>
  <si>
    <t>01395_北海道ニセコ町</t>
  </si>
  <si>
    <t>013951</t>
  </si>
  <si>
    <t>07561_福島県新地町</t>
  </si>
  <si>
    <t>11383_埼玉県神川町</t>
  </si>
  <si>
    <t>13381_東京都三宅村</t>
  </si>
  <si>
    <t>20432_長野県木曽町</t>
  </si>
  <si>
    <t>40642_福岡県吉富町</t>
  </si>
  <si>
    <t>01396_北海道真狩村</t>
  </si>
  <si>
    <t>013960</t>
  </si>
  <si>
    <t>07564_福島県飯舘村</t>
  </si>
  <si>
    <t>11385_埼玉県上里町</t>
  </si>
  <si>
    <t>13382_東京都御蔵島村</t>
  </si>
  <si>
    <t>20446_長野県麻績村</t>
  </si>
  <si>
    <t>40646_福岡県上毛町</t>
  </si>
  <si>
    <t>01397_北海道留寿都村</t>
  </si>
  <si>
    <t>013978</t>
  </si>
  <si>
    <t>11408_埼玉県寄居町</t>
  </si>
  <si>
    <t>13401_東京都八丈町</t>
  </si>
  <si>
    <t>20448_長野県生坂村</t>
  </si>
  <si>
    <t>40647_福岡県築上町</t>
  </si>
  <si>
    <t>01398_北海道喜茂別町</t>
  </si>
  <si>
    <t>013986</t>
  </si>
  <si>
    <t>11442_埼玉県宮代町</t>
  </si>
  <si>
    <t>13402_東京都青ヶ島村</t>
  </si>
  <si>
    <t>20450_長野県山形村</t>
  </si>
  <si>
    <t>01399_北海道京極町</t>
  </si>
  <si>
    <t>013994</t>
  </si>
  <si>
    <t>11464_埼玉県杉戸町</t>
  </si>
  <si>
    <t>13421_東京都小笠原村</t>
  </si>
  <si>
    <t>20451_長野県朝日村</t>
  </si>
  <si>
    <t>01400_北海道倶知安町</t>
  </si>
  <si>
    <t>014001</t>
  </si>
  <si>
    <t>11465_埼玉県松伏町</t>
  </si>
  <si>
    <t>20452_長野県筑北村</t>
  </si>
  <si>
    <t>01401_北海道共和町</t>
  </si>
  <si>
    <t>014010</t>
  </si>
  <si>
    <t>20481_長野県池田町</t>
  </si>
  <si>
    <t>01402_北海道岩内町</t>
  </si>
  <si>
    <t>014028</t>
  </si>
  <si>
    <t>20482_長野県松川村</t>
  </si>
  <si>
    <t>01403_北海道泊村</t>
  </si>
  <si>
    <t>014036</t>
  </si>
  <si>
    <t>20485_長野県白馬村</t>
  </si>
  <si>
    <t>01404_北海道神恵内村</t>
  </si>
  <si>
    <t>014044</t>
  </si>
  <si>
    <t>20486_長野県小谷村</t>
  </si>
  <si>
    <t>01405_北海道積丹町</t>
  </si>
  <si>
    <t>014052</t>
  </si>
  <si>
    <t>20521_長野県坂城町</t>
  </si>
  <si>
    <t>01406_北海道古平町</t>
  </si>
  <si>
    <t>014061</t>
  </si>
  <si>
    <t>20541_長野県小布施町</t>
  </si>
  <si>
    <t>01407_北海道仁木町</t>
  </si>
  <si>
    <t>014079</t>
  </si>
  <si>
    <t>20543_長野県高山村</t>
  </si>
  <si>
    <t>01408_北海道余市町</t>
  </si>
  <si>
    <t>014087</t>
  </si>
  <si>
    <t>20561_長野県山ノ内町</t>
  </si>
  <si>
    <t>01409_北海道赤井川村</t>
  </si>
  <si>
    <t>014095</t>
  </si>
  <si>
    <t>20562_長野県木島平村</t>
  </si>
  <si>
    <t>01423_北海道南幌町</t>
  </si>
  <si>
    <t>014231</t>
  </si>
  <si>
    <t>20563_長野県野沢温泉村</t>
  </si>
  <si>
    <t>01424_北海道奈井江町</t>
  </si>
  <si>
    <t>014249</t>
  </si>
  <si>
    <t>20583_長野県信濃町</t>
  </si>
  <si>
    <t>01425_北海道上砂川町</t>
  </si>
  <si>
    <t>014257</t>
  </si>
  <si>
    <t>20588_長野県小川村</t>
  </si>
  <si>
    <t>01427_北海道由仁町</t>
  </si>
  <si>
    <t>014273</t>
  </si>
  <si>
    <t>20590_長野県飯綱町</t>
  </si>
  <si>
    <t>01428_北海道長沼町</t>
  </si>
  <si>
    <t>014281</t>
  </si>
  <si>
    <t>20602_長野県栄村</t>
  </si>
  <si>
    <t>01429_北海道栗山町</t>
  </si>
  <si>
    <t>014290</t>
  </si>
  <si>
    <t>01430_北海道月形町</t>
  </si>
  <si>
    <t>014303</t>
  </si>
  <si>
    <t>01431_北海道浦臼町</t>
  </si>
  <si>
    <t>014311</t>
  </si>
  <si>
    <t>01432_北海道新十津川町</t>
  </si>
  <si>
    <t>014320</t>
  </si>
  <si>
    <t>01433_北海道妹背牛町</t>
  </si>
  <si>
    <t>014338</t>
  </si>
  <si>
    <t>01434_北海道秩父別町</t>
  </si>
  <si>
    <t>014346</t>
  </si>
  <si>
    <t>01436_北海道雨竜町</t>
  </si>
  <si>
    <t>014362</t>
  </si>
  <si>
    <t>01437_北海道北竜町</t>
  </si>
  <si>
    <t>014371</t>
  </si>
  <si>
    <t>01438_北海道沼田町</t>
  </si>
  <si>
    <t>014389</t>
  </si>
  <si>
    <t>01452_北海道鷹栖町</t>
  </si>
  <si>
    <t>014524</t>
  </si>
  <si>
    <t>01453_北海道東神楽町</t>
  </si>
  <si>
    <t>014532</t>
  </si>
  <si>
    <t>01454_北海道当麻町</t>
  </si>
  <si>
    <t>014541</t>
  </si>
  <si>
    <t>01455_北海道比布町</t>
  </si>
  <si>
    <t>014559</t>
  </si>
  <si>
    <t>01456_北海道愛別町</t>
  </si>
  <si>
    <t>014567</t>
  </si>
  <si>
    <t>01457_北海道上川町</t>
  </si>
  <si>
    <t>014575</t>
  </si>
  <si>
    <t>01458_北海道東川町</t>
  </si>
  <si>
    <t>014583</t>
  </si>
  <si>
    <t>01459_北海道美瑛町</t>
  </si>
  <si>
    <t>014591</t>
  </si>
  <si>
    <t>01460_北海道上富良野町</t>
  </si>
  <si>
    <t>014605</t>
  </si>
  <si>
    <t>01461_北海道中富良野町</t>
  </si>
  <si>
    <t>014613</t>
  </si>
  <si>
    <t>01462_北海道南富良野町</t>
  </si>
  <si>
    <t>014621</t>
  </si>
  <si>
    <t>01463_北海道占冠村</t>
  </si>
  <si>
    <t>014630</t>
  </si>
  <si>
    <t>01464_北海道和寒町</t>
  </si>
  <si>
    <t>014648</t>
  </si>
  <si>
    <t>01465_北海道剣淵町</t>
  </si>
  <si>
    <t>014656</t>
  </si>
  <si>
    <t>01468_北海道下川町</t>
  </si>
  <si>
    <t>014681</t>
  </si>
  <si>
    <t>01469_北海道美深町</t>
  </si>
  <si>
    <t>014699</t>
  </si>
  <si>
    <t>01470_北海道音威子府村</t>
  </si>
  <si>
    <t>014702</t>
  </si>
  <si>
    <t>01471_北海道中川町</t>
  </si>
  <si>
    <t>014711</t>
  </si>
  <si>
    <t>01472_北海道幌加内町</t>
  </si>
  <si>
    <t>014729</t>
  </si>
  <si>
    <t>01481_北海道増毛町</t>
  </si>
  <si>
    <t>014818</t>
  </si>
  <si>
    <t>01482_北海道小平町</t>
  </si>
  <si>
    <t>014826</t>
  </si>
  <si>
    <t>01483_北海道苫前町</t>
  </si>
  <si>
    <t>014834</t>
  </si>
  <si>
    <t>01484_北海道羽幌町</t>
  </si>
  <si>
    <t>014842</t>
  </si>
  <si>
    <t>01485_北海道初山別村</t>
  </si>
  <si>
    <t>014851</t>
  </si>
  <si>
    <t>01486_北海道遠別町</t>
  </si>
  <si>
    <t>014869</t>
  </si>
  <si>
    <t>01487_北海道天塩町</t>
  </si>
  <si>
    <t>014877</t>
  </si>
  <si>
    <t>01511_北海道猿払村</t>
  </si>
  <si>
    <t>015113</t>
  </si>
  <si>
    <t>01512_北海道浜頓別町</t>
  </si>
  <si>
    <t>015121</t>
  </si>
  <si>
    <t>01513_北海道中頓別町</t>
  </si>
  <si>
    <t>015130</t>
  </si>
  <si>
    <t>01514_北海道枝幸町</t>
  </si>
  <si>
    <t>015148</t>
  </si>
  <si>
    <t>01516_北海道豊富町</t>
  </si>
  <si>
    <t>015164</t>
  </si>
  <si>
    <t>01517_北海道礼文町</t>
  </si>
  <si>
    <t>015172</t>
  </si>
  <si>
    <t>01518_北海道利尻町</t>
  </si>
  <si>
    <t>015181</t>
  </si>
  <si>
    <t>01519_北海道利尻富士町</t>
  </si>
  <si>
    <t>015199</t>
  </si>
  <si>
    <t>01520_北海道幌延町</t>
  </si>
  <si>
    <t>015202</t>
  </si>
  <si>
    <t>01543_北海道美幌町</t>
  </si>
  <si>
    <t>015431</t>
  </si>
  <si>
    <t>01544_北海道津別町</t>
  </si>
  <si>
    <t>015440</t>
  </si>
  <si>
    <t>01545_北海道斜里町</t>
  </si>
  <si>
    <t>015458</t>
  </si>
  <si>
    <t>01546_北海道清里町</t>
  </si>
  <si>
    <t>015466</t>
  </si>
  <si>
    <t>01547_北海道小清水町</t>
  </si>
  <si>
    <t>015474</t>
  </si>
  <si>
    <t>01549_北海道訓子府町</t>
  </si>
  <si>
    <t>015491</t>
  </si>
  <si>
    <t>01550_北海道置戸町</t>
  </si>
  <si>
    <t>015504</t>
  </si>
  <si>
    <t>01552_北海道佐呂間町</t>
  </si>
  <si>
    <t>015521</t>
  </si>
  <si>
    <t>01555_北海道遠軽町</t>
  </si>
  <si>
    <t>015555</t>
  </si>
  <si>
    <t>01559_北海道湧別町</t>
  </si>
  <si>
    <t>015598</t>
  </si>
  <si>
    <t>01560_北海道滝上町</t>
  </si>
  <si>
    <t>015601</t>
  </si>
  <si>
    <t>01561_北海道興部町</t>
  </si>
  <si>
    <t>015610</t>
  </si>
  <si>
    <t>01562_北海道西興部村</t>
  </si>
  <si>
    <t>015628</t>
  </si>
  <si>
    <t>01563_北海道雄武町</t>
  </si>
  <si>
    <t>015636</t>
  </si>
  <si>
    <t>01564_北海道大空町</t>
  </si>
  <si>
    <t>015644</t>
  </si>
  <si>
    <t>01571_北海道豊浦町</t>
  </si>
  <si>
    <t>015717</t>
  </si>
  <si>
    <t>01575_北海道壮瞥町</t>
  </si>
  <si>
    <t>015750</t>
  </si>
  <si>
    <t>01578_北海道白老町</t>
  </si>
  <si>
    <t>015784</t>
  </si>
  <si>
    <t>01581_北海道厚真町</t>
  </si>
  <si>
    <t>015814</t>
  </si>
  <si>
    <t>01584_北海道洞爺湖町</t>
  </si>
  <si>
    <t>015849</t>
  </si>
  <si>
    <t>01585_北海道安平町</t>
  </si>
  <si>
    <t>015857</t>
  </si>
  <si>
    <t>01586_北海道むかわ町</t>
  </si>
  <si>
    <t>015865</t>
  </si>
  <si>
    <t>01601_北海道日高町</t>
  </si>
  <si>
    <t>016012</t>
  </si>
  <si>
    <t>01602_北海道平取町</t>
  </si>
  <si>
    <t>016021</t>
  </si>
  <si>
    <t>01604_北海道新冠町</t>
  </si>
  <si>
    <t>016047</t>
  </si>
  <si>
    <t>01607_北海道浦河町</t>
  </si>
  <si>
    <t>016071</t>
  </si>
  <si>
    <t>01608_北海道様似町</t>
  </si>
  <si>
    <t>016080</t>
  </si>
  <si>
    <t>01609_北海道えりも町</t>
  </si>
  <si>
    <t>016098</t>
  </si>
  <si>
    <t>01610_北海道新ひだか町</t>
  </si>
  <si>
    <t>016101</t>
  </si>
  <si>
    <t>01631_北海道音更町</t>
  </si>
  <si>
    <t>016314</t>
  </si>
  <si>
    <t>01632_北海道士幌町</t>
  </si>
  <si>
    <t>016322</t>
  </si>
  <si>
    <t>01633_北海道上士幌町</t>
  </si>
  <si>
    <t>016331</t>
  </si>
  <si>
    <t>01634_北海道鹿追町</t>
  </si>
  <si>
    <t>016349</t>
  </si>
  <si>
    <t>01635_北海道新得町</t>
  </si>
  <si>
    <t>016357</t>
  </si>
  <si>
    <t>01636_北海道清水町</t>
  </si>
  <si>
    <t>016365</t>
  </si>
  <si>
    <t>01637_北海道芽室町</t>
  </si>
  <si>
    <t>016373</t>
  </si>
  <si>
    <t>01638_北海道中札内村</t>
  </si>
  <si>
    <t>016381</t>
  </si>
  <si>
    <t>01639_北海道更別村</t>
  </si>
  <si>
    <t>016390</t>
  </si>
  <si>
    <t>01641_北海道大樹町</t>
  </si>
  <si>
    <t>016411</t>
  </si>
  <si>
    <t>01642_北海道広尾町</t>
  </si>
  <si>
    <t>016420</t>
  </si>
  <si>
    <t>01643_北海道幕別町</t>
  </si>
  <si>
    <t>016438</t>
  </si>
  <si>
    <t>01644_北海道池田町</t>
  </si>
  <si>
    <t>016446</t>
  </si>
  <si>
    <t>01645_北海道豊頃町</t>
  </si>
  <si>
    <t>016454</t>
  </si>
  <si>
    <t>01646_北海道本別町</t>
  </si>
  <si>
    <t>016462</t>
  </si>
  <si>
    <t>01647_北海道足寄町</t>
  </si>
  <si>
    <t>016471</t>
  </si>
  <si>
    <t>01648_北海道陸別町</t>
  </si>
  <si>
    <t>016489</t>
  </si>
  <si>
    <t>01649_北海道浦幌町</t>
  </si>
  <si>
    <t>016497</t>
  </si>
  <si>
    <t>01661_北海道釧路町</t>
  </si>
  <si>
    <t>016616</t>
  </si>
  <si>
    <t>01662_北海道厚岸町</t>
  </si>
  <si>
    <t>016624</t>
  </si>
  <si>
    <t>01663_北海道浜中町</t>
  </si>
  <si>
    <t>016632</t>
  </si>
  <si>
    <t>01664_北海道標茶町</t>
  </si>
  <si>
    <t>016641</t>
  </si>
  <si>
    <t>01665_北海道弟子屈町</t>
  </si>
  <si>
    <t>016659</t>
  </si>
  <si>
    <t>01667_北海道鶴居村</t>
  </si>
  <si>
    <t>016675</t>
  </si>
  <si>
    <t>01668_北海道白糠町</t>
  </si>
  <si>
    <t>016683</t>
  </si>
  <si>
    <t>01691_北海道別海町</t>
  </si>
  <si>
    <t>016918</t>
  </si>
  <si>
    <t>01692_北海道中標津町</t>
  </si>
  <si>
    <t>016926</t>
  </si>
  <si>
    <t>01693_北海道標津町</t>
  </si>
  <si>
    <t>016934</t>
  </si>
  <si>
    <t>01694_北海道羅臼町</t>
  </si>
  <si>
    <t>016942</t>
  </si>
  <si>
    <t>020001</t>
  </si>
  <si>
    <t>022012</t>
  </si>
  <si>
    <t>022021</t>
  </si>
  <si>
    <t>022039</t>
  </si>
  <si>
    <t>022047</t>
  </si>
  <si>
    <t>022055</t>
  </si>
  <si>
    <t>02206_青森県十和田市</t>
  </si>
  <si>
    <t>022063</t>
  </si>
  <si>
    <t>022071</t>
  </si>
  <si>
    <t>022080</t>
  </si>
  <si>
    <t>022098</t>
  </si>
  <si>
    <t>022101</t>
  </si>
  <si>
    <t>023019</t>
  </si>
  <si>
    <t>023035</t>
  </si>
  <si>
    <t>023043</t>
  </si>
  <si>
    <t>023078</t>
  </si>
  <si>
    <t>023213</t>
  </si>
  <si>
    <t>023230</t>
  </si>
  <si>
    <t>023434</t>
  </si>
  <si>
    <t>023612</t>
  </si>
  <si>
    <t>023621</t>
  </si>
  <si>
    <t>023671</t>
  </si>
  <si>
    <t>023817</t>
  </si>
  <si>
    <t>023841</t>
  </si>
  <si>
    <t>023876</t>
  </si>
  <si>
    <t>024015</t>
  </si>
  <si>
    <t>024023</t>
  </si>
  <si>
    <t>024058</t>
  </si>
  <si>
    <t>024066</t>
  </si>
  <si>
    <t>024082</t>
  </si>
  <si>
    <t>024112</t>
  </si>
  <si>
    <t>024121</t>
  </si>
  <si>
    <t>024236</t>
  </si>
  <si>
    <t>024244</t>
  </si>
  <si>
    <t>024252</t>
  </si>
  <si>
    <t>024261</t>
  </si>
  <si>
    <t>024414</t>
  </si>
  <si>
    <t>024422</t>
  </si>
  <si>
    <t>024431</t>
  </si>
  <si>
    <t>024457</t>
  </si>
  <si>
    <t>024465</t>
  </si>
  <si>
    <t>024503</t>
  </si>
  <si>
    <t>030007</t>
  </si>
  <si>
    <t>032018</t>
  </si>
  <si>
    <t>032026</t>
  </si>
  <si>
    <t>032034</t>
  </si>
  <si>
    <t>032051</t>
  </si>
  <si>
    <t>032069</t>
  </si>
  <si>
    <t>032077</t>
  </si>
  <si>
    <t>032085</t>
  </si>
  <si>
    <t>032093</t>
  </si>
  <si>
    <t>032107</t>
  </si>
  <si>
    <t>032115</t>
  </si>
  <si>
    <t>032131</t>
  </si>
  <si>
    <t>032140</t>
  </si>
  <si>
    <t>032158</t>
  </si>
  <si>
    <t>032166</t>
  </si>
  <si>
    <t>滝沢市</t>
    <rPh sb="2" eb="3">
      <t>シ</t>
    </rPh>
    <phoneticPr fontId="27"/>
  </si>
  <si>
    <t>033014</t>
  </si>
  <si>
    <t>033022</t>
  </si>
  <si>
    <t>033031</t>
  </si>
  <si>
    <t>033219</t>
  </si>
  <si>
    <t>033227</t>
  </si>
  <si>
    <t>033669</t>
  </si>
  <si>
    <t>金ヶ崎町</t>
  </si>
  <si>
    <t>033812</t>
  </si>
  <si>
    <t>034029</t>
  </si>
  <si>
    <t>034410</t>
  </si>
  <si>
    <t>034614</t>
  </si>
  <si>
    <t>034827</t>
  </si>
  <si>
    <t>034835</t>
  </si>
  <si>
    <t>034843</t>
  </si>
  <si>
    <t>034851</t>
  </si>
  <si>
    <t>035017</t>
  </si>
  <si>
    <t>035033</t>
  </si>
  <si>
    <t>035068</t>
  </si>
  <si>
    <t>035076</t>
  </si>
  <si>
    <t>035246</t>
  </si>
  <si>
    <t>040002</t>
  </si>
  <si>
    <t>041009</t>
  </si>
  <si>
    <t>042021</t>
  </si>
  <si>
    <t>042030</t>
  </si>
  <si>
    <t>042056</t>
  </si>
  <si>
    <t>042064</t>
  </si>
  <si>
    <t>042072</t>
  </si>
  <si>
    <t>042081</t>
  </si>
  <si>
    <t>042099</t>
  </si>
  <si>
    <t>042111</t>
  </si>
  <si>
    <t>042129</t>
  </si>
  <si>
    <t>042137</t>
  </si>
  <si>
    <t>042145</t>
  </si>
  <si>
    <t>042153</t>
  </si>
  <si>
    <t>042161</t>
  </si>
  <si>
    <t>富谷市</t>
    <rPh sb="2" eb="3">
      <t>シ</t>
    </rPh>
    <phoneticPr fontId="27"/>
  </si>
  <si>
    <t>043010</t>
  </si>
  <si>
    <t>043028</t>
  </si>
  <si>
    <t>043214</t>
  </si>
  <si>
    <t>043222</t>
  </si>
  <si>
    <t>043231</t>
  </si>
  <si>
    <t>043249</t>
  </si>
  <si>
    <t>043419</t>
  </si>
  <si>
    <t>043613</t>
  </si>
  <si>
    <t>043621</t>
  </si>
  <si>
    <t>044016</t>
  </si>
  <si>
    <t>044041</t>
  </si>
  <si>
    <t>044067</t>
  </si>
  <si>
    <t>044211</t>
  </si>
  <si>
    <t>044229</t>
  </si>
  <si>
    <t>044245</t>
  </si>
  <si>
    <t>044440</t>
  </si>
  <si>
    <t>044458</t>
  </si>
  <si>
    <t>045012</t>
  </si>
  <si>
    <t>045055</t>
  </si>
  <si>
    <t>045811</t>
  </si>
  <si>
    <t>046060</t>
  </si>
  <si>
    <t>050008</t>
  </si>
  <si>
    <t>052019</t>
  </si>
  <si>
    <t>052027</t>
  </si>
  <si>
    <t>052035</t>
  </si>
  <si>
    <t>052043</t>
  </si>
  <si>
    <t>052060</t>
  </si>
  <si>
    <t>052078</t>
  </si>
  <si>
    <t>052094</t>
  </si>
  <si>
    <t>052108</t>
  </si>
  <si>
    <t>052116</t>
  </si>
  <si>
    <t>052124</t>
  </si>
  <si>
    <t>052132</t>
  </si>
  <si>
    <t>052141</t>
  </si>
  <si>
    <t>052159</t>
  </si>
  <si>
    <t>053031</t>
  </si>
  <si>
    <t>053279</t>
  </si>
  <si>
    <t>053465</t>
  </si>
  <si>
    <t>053481</t>
  </si>
  <si>
    <t>053490</t>
  </si>
  <si>
    <t>053619</t>
  </si>
  <si>
    <t>053635</t>
  </si>
  <si>
    <t>053660</t>
  </si>
  <si>
    <t>053686</t>
  </si>
  <si>
    <t>054348</t>
  </si>
  <si>
    <t>054631</t>
  </si>
  <si>
    <t>054640</t>
  </si>
  <si>
    <t>060003</t>
  </si>
  <si>
    <t>062014</t>
  </si>
  <si>
    <t>062022</t>
  </si>
  <si>
    <t>062031</t>
  </si>
  <si>
    <t>062049</t>
  </si>
  <si>
    <t>062057</t>
  </si>
  <si>
    <t>062065</t>
  </si>
  <si>
    <t>062073</t>
  </si>
  <si>
    <t>062081</t>
  </si>
  <si>
    <t>062090</t>
  </si>
  <si>
    <t>062103</t>
  </si>
  <si>
    <t>062111</t>
  </si>
  <si>
    <t>062120</t>
  </si>
  <si>
    <t>062138</t>
  </si>
  <si>
    <t>063011</t>
  </si>
  <si>
    <t>063029</t>
  </si>
  <si>
    <t>063215</t>
  </si>
  <si>
    <t>063223</t>
  </si>
  <si>
    <t>063231</t>
  </si>
  <si>
    <t>063240</t>
  </si>
  <si>
    <t>063410</t>
  </si>
  <si>
    <t>063614</t>
  </si>
  <si>
    <t>063622</t>
  </si>
  <si>
    <t>063631</t>
  </si>
  <si>
    <t>063649</t>
  </si>
  <si>
    <t>063657</t>
  </si>
  <si>
    <t>063665</t>
  </si>
  <si>
    <t>063673</t>
  </si>
  <si>
    <t>063819</t>
  </si>
  <si>
    <t>063827</t>
  </si>
  <si>
    <t>064017</t>
  </si>
  <si>
    <t>064025</t>
  </si>
  <si>
    <t>064033</t>
  </si>
  <si>
    <t>064262</t>
  </si>
  <si>
    <t>064289</t>
  </si>
  <si>
    <t>064611</t>
  </si>
  <si>
    <t>070009</t>
  </si>
  <si>
    <t>072010</t>
  </si>
  <si>
    <t>072028</t>
  </si>
  <si>
    <t>072036</t>
  </si>
  <si>
    <t>072044</t>
  </si>
  <si>
    <t>072052</t>
  </si>
  <si>
    <t>072079</t>
  </si>
  <si>
    <t>072087</t>
  </si>
  <si>
    <t>072095</t>
  </si>
  <si>
    <t>072109</t>
  </si>
  <si>
    <t>072117</t>
  </si>
  <si>
    <t>072125</t>
  </si>
  <si>
    <t>072133</t>
  </si>
  <si>
    <t>072141</t>
  </si>
  <si>
    <t>073016</t>
  </si>
  <si>
    <t>073032</t>
  </si>
  <si>
    <t>073083</t>
  </si>
  <si>
    <t>073229</t>
  </si>
  <si>
    <t>073423</t>
  </si>
  <si>
    <t>073440</t>
  </si>
  <si>
    <t>073628</t>
  </si>
  <si>
    <t>073644</t>
  </si>
  <si>
    <t>073679</t>
  </si>
  <si>
    <t>073687</t>
  </si>
  <si>
    <t>074021</t>
  </si>
  <si>
    <t>074055</t>
  </si>
  <si>
    <t>074071</t>
  </si>
  <si>
    <t>074080</t>
  </si>
  <si>
    <t>074217</t>
  </si>
  <si>
    <t>074225</t>
  </si>
  <si>
    <t>074233</t>
  </si>
  <si>
    <t>074446</t>
  </si>
  <si>
    <t>074454</t>
  </si>
  <si>
    <t>074462</t>
  </si>
  <si>
    <t>074471</t>
  </si>
  <si>
    <t>074616</t>
  </si>
  <si>
    <t>074641</t>
  </si>
  <si>
    <t>074659</t>
  </si>
  <si>
    <t>074667</t>
  </si>
  <si>
    <t>074811</t>
  </si>
  <si>
    <t>074829</t>
  </si>
  <si>
    <t>074837</t>
  </si>
  <si>
    <t>074845</t>
  </si>
  <si>
    <t>075019</t>
  </si>
  <si>
    <t>075027</t>
  </si>
  <si>
    <t>075035</t>
  </si>
  <si>
    <t>075043</t>
  </si>
  <si>
    <t>075051</t>
  </si>
  <si>
    <t>075213</t>
  </si>
  <si>
    <t>075221</t>
  </si>
  <si>
    <t>075418</t>
  </si>
  <si>
    <t>075426</t>
  </si>
  <si>
    <t>075434</t>
  </si>
  <si>
    <t>075442</t>
  </si>
  <si>
    <t>075451</t>
  </si>
  <si>
    <t>075469</t>
  </si>
  <si>
    <t>075477</t>
  </si>
  <si>
    <t>075485</t>
  </si>
  <si>
    <t>075612</t>
  </si>
  <si>
    <t>075647</t>
  </si>
  <si>
    <t>080004</t>
  </si>
  <si>
    <t>082015</t>
  </si>
  <si>
    <t>082023</t>
  </si>
  <si>
    <t>082031</t>
  </si>
  <si>
    <t>082040</t>
  </si>
  <si>
    <t>082058</t>
  </si>
  <si>
    <t>082074</t>
  </si>
  <si>
    <t>龍ヶ崎市</t>
  </si>
  <si>
    <t>082082</t>
  </si>
  <si>
    <t>082104</t>
  </si>
  <si>
    <t>082112</t>
  </si>
  <si>
    <t>082121</t>
  </si>
  <si>
    <t>082147</t>
  </si>
  <si>
    <t>082155</t>
  </si>
  <si>
    <t>082163</t>
  </si>
  <si>
    <t>082171</t>
  </si>
  <si>
    <t>082198</t>
  </si>
  <si>
    <t>082201</t>
  </si>
  <si>
    <t>082210</t>
  </si>
  <si>
    <t>082228</t>
  </si>
  <si>
    <t>082236</t>
  </si>
  <si>
    <t>082244</t>
  </si>
  <si>
    <t>082252</t>
  </si>
  <si>
    <t>082261</t>
  </si>
  <si>
    <t>082279</t>
  </si>
  <si>
    <t>082287</t>
  </si>
  <si>
    <t>082295</t>
  </si>
  <si>
    <t>082309</t>
  </si>
  <si>
    <t>082317</t>
  </si>
  <si>
    <t>082325</t>
  </si>
  <si>
    <t>082333</t>
  </si>
  <si>
    <t>082341</t>
  </si>
  <si>
    <t>082350</t>
  </si>
  <si>
    <t>082368</t>
  </si>
  <si>
    <t>083020</t>
  </si>
  <si>
    <t>083097</t>
  </si>
  <si>
    <t>083101</t>
  </si>
  <si>
    <t>083411</t>
  </si>
  <si>
    <t>083640</t>
  </si>
  <si>
    <t>084425</t>
  </si>
  <si>
    <t>084433</t>
  </si>
  <si>
    <t>084476</t>
  </si>
  <si>
    <t>085219</t>
  </si>
  <si>
    <t>085421</t>
  </si>
  <si>
    <t>085464</t>
  </si>
  <si>
    <t>085642</t>
  </si>
  <si>
    <t>090000</t>
  </si>
  <si>
    <t>092011</t>
  </si>
  <si>
    <t>092029</t>
  </si>
  <si>
    <t>092037</t>
  </si>
  <si>
    <t>092045</t>
  </si>
  <si>
    <t>092053</t>
  </si>
  <si>
    <t>092061</t>
  </si>
  <si>
    <t>092088</t>
  </si>
  <si>
    <t>092096</t>
  </si>
  <si>
    <t>092100</t>
  </si>
  <si>
    <t>092118</t>
  </si>
  <si>
    <t>092134</t>
  </si>
  <si>
    <t>092142</t>
  </si>
  <si>
    <t>092151</t>
  </si>
  <si>
    <t>092169</t>
  </si>
  <si>
    <t>093017</t>
  </si>
  <si>
    <t>093424</t>
  </si>
  <si>
    <t>093432</t>
  </si>
  <si>
    <t>093441</t>
  </si>
  <si>
    <t>093459</t>
  </si>
  <si>
    <t>093611</t>
  </si>
  <si>
    <t>093645</t>
  </si>
  <si>
    <t>093840</t>
  </si>
  <si>
    <t>093866</t>
  </si>
  <si>
    <t>094072</t>
  </si>
  <si>
    <t>094111</t>
  </si>
  <si>
    <t>100005</t>
  </si>
  <si>
    <t>102016</t>
  </si>
  <si>
    <t>102024</t>
  </si>
  <si>
    <t>102032</t>
  </si>
  <si>
    <t>102041</t>
  </si>
  <si>
    <t>102059</t>
  </si>
  <si>
    <t>102067</t>
  </si>
  <si>
    <t>102075</t>
  </si>
  <si>
    <t>102083</t>
  </si>
  <si>
    <t>102091</t>
  </si>
  <si>
    <t>102105</t>
  </si>
  <si>
    <t>102113</t>
  </si>
  <si>
    <t>102121</t>
  </si>
  <si>
    <t>103446</t>
  </si>
  <si>
    <t>103454</t>
  </si>
  <si>
    <t>103667</t>
  </si>
  <si>
    <t>103675</t>
  </si>
  <si>
    <t>103829</t>
  </si>
  <si>
    <t>103837</t>
  </si>
  <si>
    <t>103845</t>
  </si>
  <si>
    <t>104213</t>
  </si>
  <si>
    <t>104248</t>
  </si>
  <si>
    <t>104256</t>
  </si>
  <si>
    <t>104264</t>
  </si>
  <si>
    <t>104281</t>
  </si>
  <si>
    <t>104299</t>
  </si>
  <si>
    <t>104434</t>
  </si>
  <si>
    <t>104442</t>
  </si>
  <si>
    <t>104485</t>
  </si>
  <si>
    <t>104493</t>
  </si>
  <si>
    <t>104647</t>
  </si>
  <si>
    <t>105210</t>
  </si>
  <si>
    <t>105228</t>
  </si>
  <si>
    <t>105236</t>
  </si>
  <si>
    <t>105244</t>
  </si>
  <si>
    <t>105252</t>
  </si>
  <si>
    <t>110001</t>
  </si>
  <si>
    <t>111007</t>
  </si>
  <si>
    <t>112011</t>
  </si>
  <si>
    <t>112020</t>
  </si>
  <si>
    <t>112038</t>
  </si>
  <si>
    <t>112062</t>
  </si>
  <si>
    <t>112071</t>
  </si>
  <si>
    <t>112089</t>
  </si>
  <si>
    <t>112097</t>
  </si>
  <si>
    <t>112101</t>
  </si>
  <si>
    <t>112119</t>
  </si>
  <si>
    <t>112127</t>
  </si>
  <si>
    <t>112143</t>
  </si>
  <si>
    <t>112151</t>
  </si>
  <si>
    <t>112160</t>
  </si>
  <si>
    <t>112178</t>
  </si>
  <si>
    <t>112186</t>
  </si>
  <si>
    <t>112194</t>
  </si>
  <si>
    <t>112216</t>
  </si>
  <si>
    <t>112224</t>
  </si>
  <si>
    <t>112232</t>
  </si>
  <si>
    <t>112241</t>
  </si>
  <si>
    <t>112259</t>
  </si>
  <si>
    <t>112275</t>
  </si>
  <si>
    <t>112283</t>
  </si>
  <si>
    <t>112291</t>
  </si>
  <si>
    <t>112305</t>
  </si>
  <si>
    <t>112313</t>
  </si>
  <si>
    <t>112321</t>
  </si>
  <si>
    <t>112330</t>
  </si>
  <si>
    <t>112348</t>
  </si>
  <si>
    <t>112356</t>
  </si>
  <si>
    <t>112372</t>
  </si>
  <si>
    <t>112381</t>
  </si>
  <si>
    <t>112399</t>
  </si>
  <si>
    <t>112402</t>
  </si>
  <si>
    <t>112411</t>
  </si>
  <si>
    <t>112429</t>
  </si>
  <si>
    <t>112437</t>
  </si>
  <si>
    <t>112453</t>
  </si>
  <si>
    <t>112461</t>
  </si>
  <si>
    <t>白岡市</t>
    <rPh sb="0" eb="2">
      <t>シラオカ</t>
    </rPh>
    <rPh sb="2" eb="3">
      <t>シ</t>
    </rPh>
    <phoneticPr fontId="27"/>
  </si>
  <si>
    <t>113018</t>
  </si>
  <si>
    <t>113247</t>
  </si>
  <si>
    <t>113263</t>
  </si>
  <si>
    <t>113271</t>
  </si>
  <si>
    <t>113417</t>
  </si>
  <si>
    <t>113425</t>
  </si>
  <si>
    <t>113433</t>
  </si>
  <si>
    <t>113468</t>
  </si>
  <si>
    <t>113476</t>
  </si>
  <si>
    <t>113484</t>
  </si>
  <si>
    <t>113492</t>
  </si>
  <si>
    <t>113611</t>
  </si>
  <si>
    <t>113620</t>
  </si>
  <si>
    <t>113638</t>
  </si>
  <si>
    <t>113654</t>
  </si>
  <si>
    <t>113697</t>
  </si>
  <si>
    <t>113816</t>
  </si>
  <si>
    <t>113832</t>
  </si>
  <si>
    <t>113859</t>
  </si>
  <si>
    <t>114081</t>
  </si>
  <si>
    <t>114421</t>
  </si>
  <si>
    <t>114642</t>
  </si>
  <si>
    <t>114651</t>
  </si>
  <si>
    <t>120006</t>
  </si>
  <si>
    <t>121002</t>
  </si>
  <si>
    <t>122025</t>
  </si>
  <si>
    <t>122033</t>
  </si>
  <si>
    <t>122041</t>
  </si>
  <si>
    <t>122050</t>
  </si>
  <si>
    <t>122068</t>
  </si>
  <si>
    <t>122076</t>
  </si>
  <si>
    <t>122084</t>
  </si>
  <si>
    <t>122106</t>
  </si>
  <si>
    <t>122114</t>
  </si>
  <si>
    <t>122122</t>
  </si>
  <si>
    <t>122131</t>
  </si>
  <si>
    <t>122157</t>
  </si>
  <si>
    <t>122165</t>
  </si>
  <si>
    <t>122173</t>
  </si>
  <si>
    <t>122181</t>
  </si>
  <si>
    <t>122190</t>
  </si>
  <si>
    <t>122203</t>
  </si>
  <si>
    <t>122211</t>
  </si>
  <si>
    <t>122220</t>
  </si>
  <si>
    <t>122238</t>
  </si>
  <si>
    <t>鎌ヶ谷市</t>
  </si>
  <si>
    <t>122246</t>
  </si>
  <si>
    <t>122254</t>
  </si>
  <si>
    <t>122262</t>
  </si>
  <si>
    <t>122271</t>
  </si>
  <si>
    <t>122289</t>
  </si>
  <si>
    <t>袖ヶ浦市</t>
  </si>
  <si>
    <t>122297</t>
  </si>
  <si>
    <t>122301</t>
  </si>
  <si>
    <t>122319</t>
  </si>
  <si>
    <t>122327</t>
  </si>
  <si>
    <t>122335</t>
  </si>
  <si>
    <t>122343</t>
  </si>
  <si>
    <t>122351</t>
  </si>
  <si>
    <t>122360</t>
  </si>
  <si>
    <t>122378</t>
  </si>
  <si>
    <t>122386</t>
  </si>
  <si>
    <t>122394</t>
  </si>
  <si>
    <t>大網白里市</t>
    <rPh sb="4" eb="5">
      <t>シ</t>
    </rPh>
    <phoneticPr fontId="27"/>
  </si>
  <si>
    <t>123226</t>
  </si>
  <si>
    <t>123293</t>
  </si>
  <si>
    <t>123421</t>
  </si>
  <si>
    <t>123471</t>
  </si>
  <si>
    <t>123498</t>
  </si>
  <si>
    <t>124036</t>
  </si>
  <si>
    <t>124095</t>
  </si>
  <si>
    <t>124109</t>
  </si>
  <si>
    <t>124214</t>
  </si>
  <si>
    <t>124222</t>
  </si>
  <si>
    <t>124231</t>
  </si>
  <si>
    <t>124249</t>
  </si>
  <si>
    <t>124265</t>
  </si>
  <si>
    <t>124273</t>
  </si>
  <si>
    <t>124419</t>
  </si>
  <si>
    <t>124435</t>
  </si>
  <si>
    <t>124630</t>
  </si>
  <si>
    <t>130001</t>
  </si>
  <si>
    <t>131016</t>
  </si>
  <si>
    <t>131024</t>
  </si>
  <si>
    <t>131032</t>
  </si>
  <si>
    <t>131041</t>
  </si>
  <si>
    <t>131059</t>
  </si>
  <si>
    <t>131067</t>
  </si>
  <si>
    <t>131075</t>
  </si>
  <si>
    <t>131083</t>
  </si>
  <si>
    <t>131091</t>
  </si>
  <si>
    <t>131105</t>
  </si>
  <si>
    <t>131113</t>
  </si>
  <si>
    <t>131121</t>
  </si>
  <si>
    <t>131130</t>
  </si>
  <si>
    <t>131148</t>
  </si>
  <si>
    <t>131156</t>
  </si>
  <si>
    <t>131164</t>
  </si>
  <si>
    <t>131172</t>
  </si>
  <si>
    <t>131181</t>
  </si>
  <si>
    <t>131199</t>
  </si>
  <si>
    <t>131202</t>
  </si>
  <si>
    <t>131211</t>
  </si>
  <si>
    <t>131229</t>
  </si>
  <si>
    <t>131237</t>
  </si>
  <si>
    <t>132012</t>
  </si>
  <si>
    <t>132021</t>
  </si>
  <si>
    <t>132039</t>
  </si>
  <si>
    <t>132047</t>
  </si>
  <si>
    <t>132055</t>
  </si>
  <si>
    <t>132063</t>
  </si>
  <si>
    <t>132071</t>
  </si>
  <si>
    <t>132080</t>
  </si>
  <si>
    <t>132098</t>
  </si>
  <si>
    <t>132101</t>
  </si>
  <si>
    <t>132110</t>
  </si>
  <si>
    <t>132128</t>
  </si>
  <si>
    <t>132136</t>
  </si>
  <si>
    <t>132144</t>
  </si>
  <si>
    <t>132152</t>
  </si>
  <si>
    <t>132187</t>
  </si>
  <si>
    <t>132195</t>
  </si>
  <si>
    <t>132209</t>
  </si>
  <si>
    <t>132217</t>
  </si>
  <si>
    <t>132225</t>
  </si>
  <si>
    <t>132233</t>
  </si>
  <si>
    <t>132241</t>
  </si>
  <si>
    <t>132250</t>
  </si>
  <si>
    <t>132276</t>
  </si>
  <si>
    <t>132284</t>
  </si>
  <si>
    <t>132292</t>
  </si>
  <si>
    <t>133035</t>
  </si>
  <si>
    <t>133051</t>
  </si>
  <si>
    <t>133078</t>
  </si>
  <si>
    <t>133086</t>
  </si>
  <si>
    <t>133612</t>
  </si>
  <si>
    <t>133621</t>
  </si>
  <si>
    <t>133639</t>
  </si>
  <si>
    <t>133647</t>
  </si>
  <si>
    <t>133817</t>
  </si>
  <si>
    <t>133825</t>
  </si>
  <si>
    <t>134015</t>
  </si>
  <si>
    <t>134023</t>
  </si>
  <si>
    <t>134210</t>
  </si>
  <si>
    <t>140007</t>
  </si>
  <si>
    <t>141003</t>
  </si>
  <si>
    <t>141305</t>
  </si>
  <si>
    <t>141500</t>
  </si>
  <si>
    <t>142018</t>
  </si>
  <si>
    <t>142034</t>
  </si>
  <si>
    <t>142042</t>
  </si>
  <si>
    <t>142051</t>
  </si>
  <si>
    <t>142069</t>
  </si>
  <si>
    <t>142077</t>
  </si>
  <si>
    <t>142085</t>
  </si>
  <si>
    <t>142107</t>
  </si>
  <si>
    <t>142115</t>
  </si>
  <si>
    <t>142123</t>
  </si>
  <si>
    <t>142131</t>
  </si>
  <si>
    <t>142140</t>
  </si>
  <si>
    <t>142158</t>
  </si>
  <si>
    <t>142166</t>
  </si>
  <si>
    <t>142174</t>
  </si>
  <si>
    <t>142182</t>
  </si>
  <si>
    <t>143014</t>
  </si>
  <si>
    <t>143219</t>
  </si>
  <si>
    <t>143413</t>
  </si>
  <si>
    <t>143421</t>
  </si>
  <si>
    <t>143618</t>
  </si>
  <si>
    <t>143626</t>
  </si>
  <si>
    <t>143634</t>
  </si>
  <si>
    <t>143642</t>
  </si>
  <si>
    <t>143669</t>
  </si>
  <si>
    <t>143821</t>
  </si>
  <si>
    <t>143839</t>
  </si>
  <si>
    <t>143847</t>
  </si>
  <si>
    <t>144011</t>
  </si>
  <si>
    <t>144029</t>
  </si>
  <si>
    <t>150002</t>
  </si>
  <si>
    <t>151009</t>
  </si>
  <si>
    <t>152021</t>
  </si>
  <si>
    <t>152048</t>
  </si>
  <si>
    <t>152056</t>
  </si>
  <si>
    <t>152064</t>
  </si>
  <si>
    <t>152081</t>
  </si>
  <si>
    <t>152099</t>
  </si>
  <si>
    <t>152102</t>
  </si>
  <si>
    <t>152111</t>
  </si>
  <si>
    <t>152129</t>
  </si>
  <si>
    <t>152137</t>
  </si>
  <si>
    <t>152161</t>
  </si>
  <si>
    <t>152170</t>
  </si>
  <si>
    <t>152188</t>
  </si>
  <si>
    <t>152226</t>
  </si>
  <si>
    <t>152234</t>
  </si>
  <si>
    <t>152242</t>
  </si>
  <si>
    <t>152251</t>
  </si>
  <si>
    <t>152269</t>
  </si>
  <si>
    <t>152277</t>
  </si>
  <si>
    <t>153079</t>
  </si>
  <si>
    <t>153427</t>
  </si>
  <si>
    <t>153613</t>
  </si>
  <si>
    <t>153851</t>
  </si>
  <si>
    <t>154059</t>
  </si>
  <si>
    <t>154610</t>
  </si>
  <si>
    <t>154822</t>
  </si>
  <si>
    <t>155047</t>
  </si>
  <si>
    <t>155811</t>
  </si>
  <si>
    <t>155861</t>
  </si>
  <si>
    <t>160008</t>
  </si>
  <si>
    <t>162019</t>
  </si>
  <si>
    <t>162027</t>
  </si>
  <si>
    <t>162043</t>
  </si>
  <si>
    <t>162051</t>
  </si>
  <si>
    <t>162060</t>
  </si>
  <si>
    <t>162078</t>
  </si>
  <si>
    <t>162086</t>
  </si>
  <si>
    <t>162094</t>
  </si>
  <si>
    <t>162108</t>
  </si>
  <si>
    <t>162116</t>
  </si>
  <si>
    <t>163210</t>
  </si>
  <si>
    <t>163228</t>
  </si>
  <si>
    <t>163236</t>
  </si>
  <si>
    <t>163422</t>
  </si>
  <si>
    <t>163431</t>
  </si>
  <si>
    <t>170003</t>
  </si>
  <si>
    <t>172014</t>
  </si>
  <si>
    <t>172022</t>
  </si>
  <si>
    <t>172031</t>
  </si>
  <si>
    <t>172049</t>
  </si>
  <si>
    <t>172057</t>
  </si>
  <si>
    <t>172065</t>
  </si>
  <si>
    <t>172073</t>
  </si>
  <si>
    <t>172090</t>
  </si>
  <si>
    <t>172103</t>
  </si>
  <si>
    <t>172111</t>
  </si>
  <si>
    <t>172120</t>
  </si>
  <si>
    <t>173240</t>
  </si>
  <si>
    <t>173614</t>
  </si>
  <si>
    <t>173657</t>
  </si>
  <si>
    <t>173843</t>
  </si>
  <si>
    <t>173860</t>
  </si>
  <si>
    <t>174076</t>
  </si>
  <si>
    <t>174611</t>
  </si>
  <si>
    <t>174637</t>
  </si>
  <si>
    <t>180009</t>
  </si>
  <si>
    <t>182010</t>
  </si>
  <si>
    <t>182028</t>
  </si>
  <si>
    <t>182044</t>
  </si>
  <si>
    <t>182052</t>
  </si>
  <si>
    <t>182061</t>
  </si>
  <si>
    <t>182079</t>
  </si>
  <si>
    <t>182087</t>
  </si>
  <si>
    <t>182095</t>
  </si>
  <si>
    <t>182109</t>
  </si>
  <si>
    <t>183229</t>
  </si>
  <si>
    <t>183822</t>
  </si>
  <si>
    <t>184047</t>
  </si>
  <si>
    <t>184233</t>
  </si>
  <si>
    <t>184420</t>
  </si>
  <si>
    <t>184811</t>
  </si>
  <si>
    <t>184837</t>
  </si>
  <si>
    <t>185019</t>
  </si>
  <si>
    <t>190004</t>
  </si>
  <si>
    <t>192015</t>
  </si>
  <si>
    <t>192023</t>
  </si>
  <si>
    <t>192040</t>
  </si>
  <si>
    <t>192058</t>
  </si>
  <si>
    <t>192066</t>
  </si>
  <si>
    <t>192074</t>
  </si>
  <si>
    <t>192082</t>
  </si>
  <si>
    <t>192091</t>
  </si>
  <si>
    <t>192104</t>
  </si>
  <si>
    <t>192112</t>
  </si>
  <si>
    <t>192121</t>
  </si>
  <si>
    <t>192139</t>
  </si>
  <si>
    <t>192147</t>
  </si>
  <si>
    <t>193461</t>
  </si>
  <si>
    <t>193640</t>
  </si>
  <si>
    <t>193658</t>
  </si>
  <si>
    <t>193666</t>
  </si>
  <si>
    <t>193682</t>
  </si>
  <si>
    <t>193844</t>
  </si>
  <si>
    <t>194221</t>
  </si>
  <si>
    <t>194239</t>
  </si>
  <si>
    <t>194247</t>
  </si>
  <si>
    <t>194255</t>
  </si>
  <si>
    <t>194298</t>
  </si>
  <si>
    <t>194301</t>
  </si>
  <si>
    <t>194425</t>
  </si>
  <si>
    <t>194433</t>
  </si>
  <si>
    <t>200000</t>
  </si>
  <si>
    <t>202011</t>
  </si>
  <si>
    <t>202029</t>
  </si>
  <si>
    <t>202037</t>
  </si>
  <si>
    <t>202045</t>
  </si>
  <si>
    <t>202053</t>
  </si>
  <si>
    <t>202061</t>
  </si>
  <si>
    <t>202070</t>
  </si>
  <si>
    <t>202088</t>
  </si>
  <si>
    <t>202096</t>
  </si>
  <si>
    <t>202100</t>
  </si>
  <si>
    <t>202118</t>
  </si>
  <si>
    <t>202126</t>
  </si>
  <si>
    <t>202134</t>
  </si>
  <si>
    <t>202142</t>
  </si>
  <si>
    <t>202151</t>
  </si>
  <si>
    <t>202177</t>
  </si>
  <si>
    <t>202185</t>
  </si>
  <si>
    <t>202193</t>
  </si>
  <si>
    <t>202207</t>
  </si>
  <si>
    <t>203033</t>
  </si>
  <si>
    <t>203041</t>
  </si>
  <si>
    <t>203050</t>
  </si>
  <si>
    <t>203068</t>
  </si>
  <si>
    <t>203076</t>
  </si>
  <si>
    <t>203092</t>
  </si>
  <si>
    <t>203211</t>
  </si>
  <si>
    <t>203238</t>
  </si>
  <si>
    <t>203246</t>
  </si>
  <si>
    <t>203491</t>
  </si>
  <si>
    <t>203505</t>
  </si>
  <si>
    <t>203611</t>
  </si>
  <si>
    <t>203629</t>
  </si>
  <si>
    <t>203637</t>
  </si>
  <si>
    <t>203823</t>
  </si>
  <si>
    <t>203831</t>
  </si>
  <si>
    <t>203840</t>
  </si>
  <si>
    <t>203858</t>
  </si>
  <si>
    <t>203866</t>
  </si>
  <si>
    <t>203882</t>
  </si>
  <si>
    <t>204021</t>
  </si>
  <si>
    <t>204030</t>
  </si>
  <si>
    <t>204048</t>
  </si>
  <si>
    <t>204072</t>
  </si>
  <si>
    <t>204099</t>
  </si>
  <si>
    <t>204102</t>
  </si>
  <si>
    <t>204111</t>
  </si>
  <si>
    <t>204129</t>
  </si>
  <si>
    <t>204137</t>
  </si>
  <si>
    <t>204145</t>
  </si>
  <si>
    <t>204153</t>
  </si>
  <si>
    <t>204161</t>
  </si>
  <si>
    <t>204170</t>
  </si>
  <si>
    <t>204226</t>
  </si>
  <si>
    <t>204234</t>
  </si>
  <si>
    <t>204251</t>
  </si>
  <si>
    <t>204293</t>
  </si>
  <si>
    <t>204307</t>
  </si>
  <si>
    <t>204323</t>
  </si>
  <si>
    <t>204463</t>
  </si>
  <si>
    <t>204480</t>
  </si>
  <si>
    <t>204501</t>
  </si>
  <si>
    <t>204510</t>
  </si>
  <si>
    <t>204528</t>
  </si>
  <si>
    <t>204811</t>
  </si>
  <si>
    <t>204820</t>
  </si>
  <si>
    <t>204854</t>
  </si>
  <si>
    <t>204862</t>
  </si>
  <si>
    <t>205214</t>
  </si>
  <si>
    <t>205419</t>
  </si>
  <si>
    <t>205435</t>
  </si>
  <si>
    <t>205613</t>
  </si>
  <si>
    <t>205621</t>
  </si>
  <si>
    <t>205630</t>
  </si>
  <si>
    <t>205834</t>
  </si>
  <si>
    <t>205885</t>
  </si>
  <si>
    <t>205907</t>
  </si>
  <si>
    <t>206024</t>
  </si>
  <si>
    <t>210005</t>
  </si>
  <si>
    <t>212016</t>
  </si>
  <si>
    <t>212024</t>
  </si>
  <si>
    <t>212032</t>
  </si>
  <si>
    <t>212041</t>
  </si>
  <si>
    <t>212059</t>
  </si>
  <si>
    <t>212067</t>
  </si>
  <si>
    <t>212075</t>
  </si>
  <si>
    <t>212083</t>
  </si>
  <si>
    <t>212091</t>
  </si>
  <si>
    <t>212105</t>
  </si>
  <si>
    <t>212113</t>
  </si>
  <si>
    <t>212121</t>
  </si>
  <si>
    <t>212130</t>
  </si>
  <si>
    <t>212148</t>
  </si>
  <si>
    <t>212156</t>
  </si>
  <si>
    <t>212164</t>
  </si>
  <si>
    <t>212172</t>
  </si>
  <si>
    <t>212181</t>
  </si>
  <si>
    <t>212199</t>
  </si>
  <si>
    <t>212202</t>
  </si>
  <si>
    <t>212211</t>
  </si>
  <si>
    <t>213021</t>
  </si>
  <si>
    <t>213039</t>
  </si>
  <si>
    <t>213411</t>
  </si>
  <si>
    <t>213616</t>
  </si>
  <si>
    <t>関ヶ原町</t>
  </si>
  <si>
    <t>213624</t>
  </si>
  <si>
    <t>213811</t>
  </si>
  <si>
    <t>213829</t>
  </si>
  <si>
    <t>213837</t>
  </si>
  <si>
    <t>214019</t>
  </si>
  <si>
    <t>214035</t>
  </si>
  <si>
    <t>214043</t>
  </si>
  <si>
    <t>214213</t>
  </si>
  <si>
    <t>215015</t>
  </si>
  <si>
    <t>215023</t>
  </si>
  <si>
    <t>215031</t>
  </si>
  <si>
    <t>215040</t>
  </si>
  <si>
    <t>215058</t>
  </si>
  <si>
    <t>215066</t>
  </si>
  <si>
    <t>215074</t>
  </si>
  <si>
    <t>215210</t>
  </si>
  <si>
    <t>216046</t>
  </si>
  <si>
    <t>220001</t>
  </si>
  <si>
    <t>221007</t>
  </si>
  <si>
    <t>221309</t>
  </si>
  <si>
    <t>222038</t>
  </si>
  <si>
    <t>222054</t>
  </si>
  <si>
    <t>222062</t>
  </si>
  <si>
    <t>222071</t>
  </si>
  <si>
    <t>222089</t>
  </si>
  <si>
    <t>222097</t>
  </si>
  <si>
    <t>222101</t>
  </si>
  <si>
    <t>222119</t>
  </si>
  <si>
    <t>222127</t>
  </si>
  <si>
    <t>222135</t>
  </si>
  <si>
    <t>222143</t>
  </si>
  <si>
    <t>222151</t>
  </si>
  <si>
    <t>222160</t>
  </si>
  <si>
    <t>222194</t>
  </si>
  <si>
    <t>222208</t>
  </si>
  <si>
    <t>222216</t>
  </si>
  <si>
    <t>222224</t>
  </si>
  <si>
    <t>222232</t>
  </si>
  <si>
    <t>222241</t>
  </si>
  <si>
    <t>222259</t>
  </si>
  <si>
    <t>222267</t>
  </si>
  <si>
    <t>223018</t>
  </si>
  <si>
    <t>223026</t>
  </si>
  <si>
    <t>223042</t>
  </si>
  <si>
    <t>223051</t>
  </si>
  <si>
    <t>223069</t>
  </si>
  <si>
    <t>223255</t>
  </si>
  <si>
    <t>223417</t>
  </si>
  <si>
    <t>223425</t>
  </si>
  <si>
    <t>223441</t>
  </si>
  <si>
    <t>224243</t>
  </si>
  <si>
    <t>224294</t>
  </si>
  <si>
    <t>224618</t>
  </si>
  <si>
    <t>230006</t>
  </si>
  <si>
    <t>231002</t>
  </si>
  <si>
    <t>名古屋市</t>
    <rPh sb="0" eb="4">
      <t>ナゴヤシ</t>
    </rPh>
    <phoneticPr fontId="19"/>
  </si>
  <si>
    <t>232017</t>
  </si>
  <si>
    <t>232025</t>
  </si>
  <si>
    <t>232033</t>
  </si>
  <si>
    <t>232041</t>
  </si>
  <si>
    <t>232050</t>
  </si>
  <si>
    <t>232068</t>
  </si>
  <si>
    <t>232076</t>
  </si>
  <si>
    <t>232084</t>
  </si>
  <si>
    <t>232092</t>
  </si>
  <si>
    <t>232106</t>
  </si>
  <si>
    <t>232114</t>
  </si>
  <si>
    <t>232122</t>
  </si>
  <si>
    <t>232131</t>
  </si>
  <si>
    <t>232149</t>
  </si>
  <si>
    <t>232157</t>
  </si>
  <si>
    <t>232165</t>
  </si>
  <si>
    <t>232173</t>
  </si>
  <si>
    <t>232190</t>
  </si>
  <si>
    <t>232203</t>
  </si>
  <si>
    <t>232211</t>
  </si>
  <si>
    <t>232220</t>
  </si>
  <si>
    <t>232238</t>
  </si>
  <si>
    <t>232246</t>
  </si>
  <si>
    <t>232254</t>
  </si>
  <si>
    <t>232262</t>
  </si>
  <si>
    <t>232271</t>
  </si>
  <si>
    <t>232289</t>
  </si>
  <si>
    <t>232297</t>
  </si>
  <si>
    <t>232301</t>
  </si>
  <si>
    <t>232319</t>
  </si>
  <si>
    <t>232327</t>
  </si>
  <si>
    <t>232335</t>
  </si>
  <si>
    <t>232343</t>
  </si>
  <si>
    <t>232351</t>
  </si>
  <si>
    <t>232360</t>
  </si>
  <si>
    <t>232378</t>
  </si>
  <si>
    <t>232386</t>
  </si>
  <si>
    <t>233021</t>
  </si>
  <si>
    <t>233421</t>
  </si>
  <si>
    <t>233617</t>
  </si>
  <si>
    <t>233625</t>
  </si>
  <si>
    <t>234249</t>
  </si>
  <si>
    <t>234257</t>
  </si>
  <si>
    <t>234273</t>
  </si>
  <si>
    <t>234419</t>
  </si>
  <si>
    <t>234427</t>
  </si>
  <si>
    <t>234451</t>
  </si>
  <si>
    <t>234460</t>
  </si>
  <si>
    <t>234478</t>
  </si>
  <si>
    <t>235016</t>
  </si>
  <si>
    <t>235610</t>
  </si>
  <si>
    <t>235628</t>
  </si>
  <si>
    <t>235636</t>
  </si>
  <si>
    <t>240001</t>
  </si>
  <si>
    <t>242012</t>
  </si>
  <si>
    <t>242021</t>
  </si>
  <si>
    <t>242039</t>
  </si>
  <si>
    <t>242047</t>
  </si>
  <si>
    <t>242055</t>
  </si>
  <si>
    <t>242071</t>
  </si>
  <si>
    <t>242080</t>
  </si>
  <si>
    <t>242098</t>
  </si>
  <si>
    <t>242101</t>
  </si>
  <si>
    <t>242110</t>
  </si>
  <si>
    <t>242128</t>
  </si>
  <si>
    <t>242144</t>
  </si>
  <si>
    <t>242152</t>
  </si>
  <si>
    <t>242161</t>
  </si>
  <si>
    <t>243035</t>
  </si>
  <si>
    <t>243248</t>
  </si>
  <si>
    <t>243418</t>
  </si>
  <si>
    <t>243434</t>
  </si>
  <si>
    <t>243442</t>
  </si>
  <si>
    <t>244414</t>
  </si>
  <si>
    <t>244422</t>
  </si>
  <si>
    <t>244431</t>
  </si>
  <si>
    <t>244619</t>
  </si>
  <si>
    <t>244708</t>
  </si>
  <si>
    <t>244716</t>
  </si>
  <si>
    <t>244724</t>
  </si>
  <si>
    <t>245437</t>
  </si>
  <si>
    <t>245615</t>
  </si>
  <si>
    <t>245623</t>
  </si>
  <si>
    <t>250007</t>
  </si>
  <si>
    <t>252018</t>
  </si>
  <si>
    <t>252026</t>
  </si>
  <si>
    <t>252034</t>
  </si>
  <si>
    <t>252042</t>
  </si>
  <si>
    <t>252069</t>
  </si>
  <si>
    <t>252077</t>
  </si>
  <si>
    <t>252085</t>
  </si>
  <si>
    <t>252093</t>
  </si>
  <si>
    <t>252107</t>
  </si>
  <si>
    <t>252115</t>
  </si>
  <si>
    <t>252123</t>
  </si>
  <si>
    <t>252131</t>
  </si>
  <si>
    <t>252140</t>
  </si>
  <si>
    <t>253839</t>
  </si>
  <si>
    <t>253847</t>
  </si>
  <si>
    <t>254258</t>
  </si>
  <si>
    <t>254410</t>
  </si>
  <si>
    <t>254428</t>
  </si>
  <si>
    <t>254436</t>
  </si>
  <si>
    <t>260002</t>
  </si>
  <si>
    <t>261009</t>
  </si>
  <si>
    <t>262013</t>
  </si>
  <si>
    <t>262021</t>
  </si>
  <si>
    <t>262030</t>
  </si>
  <si>
    <t>262048</t>
  </si>
  <si>
    <t>262056</t>
  </si>
  <si>
    <t>262064</t>
  </si>
  <si>
    <t>262072</t>
  </si>
  <si>
    <t>262081</t>
  </si>
  <si>
    <t>262099</t>
  </si>
  <si>
    <t>262102</t>
  </si>
  <si>
    <t>262111</t>
  </si>
  <si>
    <t>262129</t>
  </si>
  <si>
    <t>262137</t>
  </si>
  <si>
    <t>262145</t>
  </si>
  <si>
    <t>263036</t>
  </si>
  <si>
    <t>263222</t>
  </si>
  <si>
    <t>263435</t>
  </si>
  <si>
    <t>263443</t>
  </si>
  <si>
    <t>263648</t>
  </si>
  <si>
    <t>263656</t>
  </si>
  <si>
    <t>263664</t>
  </si>
  <si>
    <t>263672</t>
  </si>
  <si>
    <t>264075</t>
  </si>
  <si>
    <t>264636</t>
  </si>
  <si>
    <t>264652</t>
  </si>
  <si>
    <t>270008</t>
  </si>
  <si>
    <t>271004</t>
  </si>
  <si>
    <t>271403</t>
  </si>
  <si>
    <t>272027</t>
  </si>
  <si>
    <t>272035</t>
  </si>
  <si>
    <t>272043</t>
  </si>
  <si>
    <t>272051</t>
  </si>
  <si>
    <t>272060</t>
  </si>
  <si>
    <t>272078</t>
  </si>
  <si>
    <t>272086</t>
  </si>
  <si>
    <t>272094</t>
  </si>
  <si>
    <t>272108</t>
  </si>
  <si>
    <t>272116</t>
  </si>
  <si>
    <t>272124</t>
  </si>
  <si>
    <t>272132</t>
  </si>
  <si>
    <t>272141</t>
  </si>
  <si>
    <t>272159</t>
  </si>
  <si>
    <t>272167</t>
  </si>
  <si>
    <t>272175</t>
  </si>
  <si>
    <t>272183</t>
  </si>
  <si>
    <t>272191</t>
  </si>
  <si>
    <t>272205</t>
  </si>
  <si>
    <t>272213</t>
  </si>
  <si>
    <t>272221</t>
  </si>
  <si>
    <t>272230</t>
  </si>
  <si>
    <t>272248</t>
  </si>
  <si>
    <t>272256</t>
  </si>
  <si>
    <t>272264</t>
  </si>
  <si>
    <t>272272</t>
  </si>
  <si>
    <t>272281</t>
  </si>
  <si>
    <t>272299</t>
  </si>
  <si>
    <t>272302</t>
  </si>
  <si>
    <t>272311</t>
  </si>
  <si>
    <t>272329</t>
  </si>
  <si>
    <t>273015</t>
  </si>
  <si>
    <t>273210</t>
  </si>
  <si>
    <t>273228</t>
  </si>
  <si>
    <t>273414</t>
  </si>
  <si>
    <t>273619</t>
  </si>
  <si>
    <t>273627</t>
  </si>
  <si>
    <t>273660</t>
  </si>
  <si>
    <t>273813</t>
  </si>
  <si>
    <t>273821</t>
  </si>
  <si>
    <t>273830</t>
  </si>
  <si>
    <t>280003</t>
  </si>
  <si>
    <t>281000</t>
  </si>
  <si>
    <t>282014</t>
  </si>
  <si>
    <t>282022</t>
  </si>
  <si>
    <t>282031</t>
  </si>
  <si>
    <t>282049</t>
  </si>
  <si>
    <t>282057</t>
  </si>
  <si>
    <t>282065</t>
  </si>
  <si>
    <t>282073</t>
  </si>
  <si>
    <t>282081</t>
  </si>
  <si>
    <t>282090</t>
  </si>
  <si>
    <t>282103</t>
  </si>
  <si>
    <t>282120</t>
  </si>
  <si>
    <t>282138</t>
  </si>
  <si>
    <t>282146</t>
  </si>
  <si>
    <t>282154</t>
  </si>
  <si>
    <t>282162</t>
  </si>
  <si>
    <t>282171</t>
  </si>
  <si>
    <t>282189</t>
  </si>
  <si>
    <t>282197</t>
  </si>
  <si>
    <t>282201</t>
  </si>
  <si>
    <t>282219</t>
  </si>
  <si>
    <t>丹波篠山市</t>
    <rPh sb="0" eb="2">
      <t>タンバ</t>
    </rPh>
    <rPh sb="2" eb="5">
      <t>ササヤマシ</t>
    </rPh>
    <phoneticPr fontId="27"/>
  </si>
  <si>
    <t>282227</t>
  </si>
  <si>
    <t>282235</t>
  </si>
  <si>
    <t>282243</t>
  </si>
  <si>
    <t>282251</t>
  </si>
  <si>
    <t>282260</t>
  </si>
  <si>
    <t>282278</t>
  </si>
  <si>
    <t>282286</t>
  </si>
  <si>
    <t>282294</t>
  </si>
  <si>
    <t>283011</t>
  </si>
  <si>
    <t>283657</t>
  </si>
  <si>
    <t>283819</t>
  </si>
  <si>
    <t>283827</t>
  </si>
  <si>
    <t>284424</t>
  </si>
  <si>
    <t>284432</t>
  </si>
  <si>
    <t>284467</t>
  </si>
  <si>
    <t>284645</t>
  </si>
  <si>
    <t>284815</t>
  </si>
  <si>
    <t>285013</t>
  </si>
  <si>
    <t>285854</t>
  </si>
  <si>
    <t>285862</t>
  </si>
  <si>
    <t>290009</t>
  </si>
  <si>
    <t>292010</t>
  </si>
  <si>
    <t>292028</t>
  </si>
  <si>
    <t>292036</t>
  </si>
  <si>
    <t>292044</t>
  </si>
  <si>
    <t>292052</t>
  </si>
  <si>
    <t>292061</t>
  </si>
  <si>
    <t>292079</t>
  </si>
  <si>
    <t>292087</t>
  </si>
  <si>
    <t>292095</t>
  </si>
  <si>
    <t>292109</t>
  </si>
  <si>
    <t>292117</t>
  </si>
  <si>
    <t>292125</t>
  </si>
  <si>
    <t>293229</t>
  </si>
  <si>
    <t>293423</t>
  </si>
  <si>
    <t>293431</t>
  </si>
  <si>
    <t>293440</t>
  </si>
  <si>
    <t>293458</t>
  </si>
  <si>
    <t>293610</t>
  </si>
  <si>
    <t>293628</t>
  </si>
  <si>
    <t>293636</t>
  </si>
  <si>
    <t>293857</t>
  </si>
  <si>
    <t>293865</t>
  </si>
  <si>
    <t>294012</t>
  </si>
  <si>
    <t>294021</t>
  </si>
  <si>
    <t>294241</t>
  </si>
  <si>
    <t>294250</t>
  </si>
  <si>
    <t>294268</t>
  </si>
  <si>
    <t>294276</t>
  </si>
  <si>
    <t>294411</t>
  </si>
  <si>
    <t>294420</t>
  </si>
  <si>
    <t>294438</t>
  </si>
  <si>
    <t>294446</t>
  </si>
  <si>
    <t>294462</t>
  </si>
  <si>
    <t>294471</t>
  </si>
  <si>
    <t>294497</t>
  </si>
  <si>
    <t>294501</t>
  </si>
  <si>
    <t>294519</t>
  </si>
  <si>
    <t>294527</t>
  </si>
  <si>
    <t>294535</t>
  </si>
  <si>
    <t>300004</t>
  </si>
  <si>
    <t>302015</t>
  </si>
  <si>
    <t>302023</t>
  </si>
  <si>
    <t>302031</t>
  </si>
  <si>
    <t>302040</t>
  </si>
  <si>
    <t>302058</t>
  </si>
  <si>
    <t>302066</t>
  </si>
  <si>
    <t>302074</t>
  </si>
  <si>
    <t>302082</t>
  </si>
  <si>
    <t>302091</t>
  </si>
  <si>
    <t>303046</t>
  </si>
  <si>
    <t>303411</t>
  </si>
  <si>
    <t>303437</t>
  </si>
  <si>
    <t>303445</t>
  </si>
  <si>
    <t>303615</t>
  </si>
  <si>
    <t>303623</t>
  </si>
  <si>
    <t>303666</t>
  </si>
  <si>
    <t>303810</t>
  </si>
  <si>
    <t>303828</t>
  </si>
  <si>
    <t>303836</t>
  </si>
  <si>
    <t>303909</t>
  </si>
  <si>
    <t>303917</t>
  </si>
  <si>
    <t>303925</t>
  </si>
  <si>
    <t>304018</t>
  </si>
  <si>
    <t>304042</t>
  </si>
  <si>
    <t>304069</t>
  </si>
  <si>
    <t>304212</t>
  </si>
  <si>
    <t>304221</t>
  </si>
  <si>
    <t>304247</t>
  </si>
  <si>
    <t>304271</t>
  </si>
  <si>
    <t>304280</t>
  </si>
  <si>
    <t>310000</t>
  </si>
  <si>
    <t>312011</t>
  </si>
  <si>
    <t>312029</t>
  </si>
  <si>
    <t>312037</t>
  </si>
  <si>
    <t>312045</t>
  </si>
  <si>
    <t>313025</t>
  </si>
  <si>
    <t>313254</t>
  </si>
  <si>
    <t>313289</t>
  </si>
  <si>
    <t>313297</t>
  </si>
  <si>
    <t>313645</t>
  </si>
  <si>
    <t>313700</t>
  </si>
  <si>
    <t>313718</t>
  </si>
  <si>
    <t>313726</t>
  </si>
  <si>
    <t>313840</t>
  </si>
  <si>
    <t>313866</t>
  </si>
  <si>
    <t>313891</t>
  </si>
  <si>
    <t>313904</t>
  </si>
  <si>
    <t>314013</t>
  </si>
  <si>
    <t>314021</t>
  </si>
  <si>
    <t>314030</t>
  </si>
  <si>
    <t>320005</t>
  </si>
  <si>
    <t>322016</t>
  </si>
  <si>
    <t>322024</t>
  </si>
  <si>
    <t>322032</t>
  </si>
  <si>
    <t>322041</t>
  </si>
  <si>
    <t>322059</t>
  </si>
  <si>
    <t>322067</t>
  </si>
  <si>
    <t>322075</t>
  </si>
  <si>
    <t>322091</t>
  </si>
  <si>
    <t>323438</t>
  </si>
  <si>
    <t>323861</t>
  </si>
  <si>
    <t>324418</t>
  </si>
  <si>
    <t>324485</t>
  </si>
  <si>
    <t>324493</t>
  </si>
  <si>
    <t>325015</t>
  </si>
  <si>
    <t>325058</t>
  </si>
  <si>
    <t>325252</t>
  </si>
  <si>
    <t>325261</t>
  </si>
  <si>
    <t>325279</t>
  </si>
  <si>
    <t>325287</t>
  </si>
  <si>
    <t>330001</t>
  </si>
  <si>
    <t>331007</t>
  </si>
  <si>
    <t>332020</t>
  </si>
  <si>
    <t>332038</t>
  </si>
  <si>
    <t>332046</t>
  </si>
  <si>
    <t>332054</t>
  </si>
  <si>
    <t>332071</t>
  </si>
  <si>
    <t>332089</t>
  </si>
  <si>
    <t>332097</t>
  </si>
  <si>
    <t>332101</t>
  </si>
  <si>
    <t>332119</t>
  </si>
  <si>
    <t>332127</t>
  </si>
  <si>
    <t>332135</t>
  </si>
  <si>
    <t>332143</t>
  </si>
  <si>
    <t>332151</t>
  </si>
  <si>
    <t>332160</t>
  </si>
  <si>
    <t>333468</t>
  </si>
  <si>
    <t>334235</t>
  </si>
  <si>
    <t>334456</t>
  </si>
  <si>
    <t>334618</t>
  </si>
  <si>
    <t>335860</t>
  </si>
  <si>
    <t>336068</t>
  </si>
  <si>
    <t>336220</t>
  </si>
  <si>
    <t>336238</t>
  </si>
  <si>
    <t>336432</t>
  </si>
  <si>
    <t>336637</t>
  </si>
  <si>
    <t>336661</t>
  </si>
  <si>
    <t>336815</t>
  </si>
  <si>
    <t>340006</t>
  </si>
  <si>
    <t>341002</t>
  </si>
  <si>
    <t>342025</t>
  </si>
  <si>
    <t>342033</t>
  </si>
  <si>
    <t>342041</t>
  </si>
  <si>
    <t>342050</t>
  </si>
  <si>
    <t>342076</t>
  </si>
  <si>
    <t>342084</t>
  </si>
  <si>
    <t>342092</t>
  </si>
  <si>
    <t>342106</t>
  </si>
  <si>
    <t>342114</t>
  </si>
  <si>
    <t>342122</t>
  </si>
  <si>
    <t>342131</t>
  </si>
  <si>
    <t>342149</t>
  </si>
  <si>
    <t>342157</t>
  </si>
  <si>
    <t>343021</t>
  </si>
  <si>
    <t>343048</t>
  </si>
  <si>
    <t>343072</t>
  </si>
  <si>
    <t>343099</t>
  </si>
  <si>
    <t>343684</t>
  </si>
  <si>
    <t>343692</t>
  </si>
  <si>
    <t>344311</t>
  </si>
  <si>
    <t>344621</t>
  </si>
  <si>
    <t>345458</t>
  </si>
  <si>
    <t>350001</t>
  </si>
  <si>
    <t>352012</t>
  </si>
  <si>
    <t>352021</t>
  </si>
  <si>
    <t>352039</t>
  </si>
  <si>
    <t>352047</t>
  </si>
  <si>
    <t>352063</t>
  </si>
  <si>
    <t>352071</t>
  </si>
  <si>
    <t>352080</t>
  </si>
  <si>
    <t>352101</t>
  </si>
  <si>
    <t>352110</t>
  </si>
  <si>
    <t>352128</t>
  </si>
  <si>
    <t>352136</t>
  </si>
  <si>
    <t>352152</t>
  </si>
  <si>
    <t>352161</t>
  </si>
  <si>
    <t>353051</t>
  </si>
  <si>
    <t>353213</t>
  </si>
  <si>
    <t>353418</t>
  </si>
  <si>
    <t>353434</t>
  </si>
  <si>
    <t>353442</t>
  </si>
  <si>
    <t>355020</t>
  </si>
  <si>
    <t>360007</t>
  </si>
  <si>
    <t>362018</t>
  </si>
  <si>
    <t>362026</t>
  </si>
  <si>
    <t>362034</t>
  </si>
  <si>
    <t>362042</t>
  </si>
  <si>
    <t>362051</t>
  </si>
  <si>
    <t>362069</t>
  </si>
  <si>
    <t>362077</t>
  </si>
  <si>
    <t>362085</t>
  </si>
  <si>
    <t>363014</t>
  </si>
  <si>
    <t>363022</t>
  </si>
  <si>
    <t>363219</t>
  </si>
  <si>
    <t>363413</t>
  </si>
  <si>
    <t>363421</t>
  </si>
  <si>
    <t>363685</t>
  </si>
  <si>
    <t>363839</t>
  </si>
  <si>
    <t>363871</t>
  </si>
  <si>
    <t>363880</t>
  </si>
  <si>
    <t>364011</t>
  </si>
  <si>
    <t>364029</t>
  </si>
  <si>
    <t>364037</t>
  </si>
  <si>
    <t>364045</t>
  </si>
  <si>
    <t>364053</t>
  </si>
  <si>
    <t>364681</t>
  </si>
  <si>
    <t>364894</t>
  </si>
  <si>
    <t>370002</t>
  </si>
  <si>
    <t>372013</t>
  </si>
  <si>
    <t>372021</t>
  </si>
  <si>
    <t>372030</t>
  </si>
  <si>
    <t>372048</t>
  </si>
  <si>
    <t>372056</t>
  </si>
  <si>
    <t>372064</t>
  </si>
  <si>
    <t>372072</t>
  </si>
  <si>
    <t>372081</t>
  </si>
  <si>
    <t>373222</t>
  </si>
  <si>
    <t>373249</t>
  </si>
  <si>
    <t>373419</t>
  </si>
  <si>
    <t>373648</t>
  </si>
  <si>
    <t>373869</t>
  </si>
  <si>
    <t>373877</t>
  </si>
  <si>
    <t>374032</t>
  </si>
  <si>
    <t>374041</t>
  </si>
  <si>
    <t>374067</t>
  </si>
  <si>
    <t>380008</t>
  </si>
  <si>
    <t>382019</t>
  </si>
  <si>
    <t>382027</t>
  </si>
  <si>
    <t>382035</t>
  </si>
  <si>
    <t>382043</t>
  </si>
  <si>
    <t>382051</t>
  </si>
  <si>
    <t>382060</t>
  </si>
  <si>
    <t>382078</t>
  </si>
  <si>
    <t>382108</t>
  </si>
  <si>
    <t>382132</t>
  </si>
  <si>
    <t>382141</t>
  </si>
  <si>
    <t>382159</t>
  </si>
  <si>
    <t>383562</t>
  </si>
  <si>
    <t>383864</t>
  </si>
  <si>
    <t>384011</t>
  </si>
  <si>
    <t>384020</t>
  </si>
  <si>
    <t>384224</t>
  </si>
  <si>
    <t>384429</t>
  </si>
  <si>
    <t>384844</t>
  </si>
  <si>
    <t>384887</t>
  </si>
  <si>
    <t>385069</t>
  </si>
  <si>
    <t>390003</t>
  </si>
  <si>
    <t>392014</t>
  </si>
  <si>
    <t>392022</t>
  </si>
  <si>
    <t>392031</t>
  </si>
  <si>
    <t>392049</t>
  </si>
  <si>
    <t>392057</t>
  </si>
  <si>
    <t>392065</t>
  </si>
  <si>
    <t>392081</t>
  </si>
  <si>
    <t>392090</t>
  </si>
  <si>
    <t>392103</t>
  </si>
  <si>
    <t>392111</t>
  </si>
  <si>
    <t>392120</t>
  </si>
  <si>
    <t>393011</t>
  </si>
  <si>
    <t>393029</t>
  </si>
  <si>
    <t>393037</t>
  </si>
  <si>
    <t>393045</t>
  </si>
  <si>
    <t>393053</t>
  </si>
  <si>
    <t>393061</t>
  </si>
  <si>
    <t>393070</t>
  </si>
  <si>
    <t>393410</t>
  </si>
  <si>
    <t>393444</t>
  </si>
  <si>
    <t>393631</t>
  </si>
  <si>
    <t>393649</t>
  </si>
  <si>
    <t>393860</t>
  </si>
  <si>
    <t>393878</t>
  </si>
  <si>
    <t>394017</t>
  </si>
  <si>
    <t>394025</t>
  </si>
  <si>
    <t>394033</t>
  </si>
  <si>
    <t>檮原町</t>
  </si>
  <si>
    <t>394050</t>
  </si>
  <si>
    <t>394106</t>
  </si>
  <si>
    <t>394114</t>
  </si>
  <si>
    <t>394122</t>
  </si>
  <si>
    <t>394246</t>
  </si>
  <si>
    <t>394271</t>
  </si>
  <si>
    <t>394289</t>
  </si>
  <si>
    <t>400009</t>
  </si>
  <si>
    <t>401005</t>
  </si>
  <si>
    <t>401307</t>
  </si>
  <si>
    <t>402028</t>
  </si>
  <si>
    <t>402036</t>
  </si>
  <si>
    <t>402044</t>
  </si>
  <si>
    <t>402052</t>
  </si>
  <si>
    <t>402061</t>
  </si>
  <si>
    <t>402079</t>
  </si>
  <si>
    <t>402109</t>
  </si>
  <si>
    <t>402117</t>
  </si>
  <si>
    <t>402125</t>
  </si>
  <si>
    <t>402133</t>
  </si>
  <si>
    <t>402141</t>
  </si>
  <si>
    <t>402150</t>
  </si>
  <si>
    <t>402168</t>
  </si>
  <si>
    <t>402176</t>
  </si>
  <si>
    <t>402184</t>
  </si>
  <si>
    <t>402192</t>
  </si>
  <si>
    <t>402206</t>
  </si>
  <si>
    <t>402214</t>
  </si>
  <si>
    <t>402231</t>
  </si>
  <si>
    <t>402249</t>
  </si>
  <si>
    <t>402257</t>
  </si>
  <si>
    <t>402265</t>
  </si>
  <si>
    <t>402273</t>
  </si>
  <si>
    <t>402281</t>
  </si>
  <si>
    <t>402290</t>
  </si>
  <si>
    <t>402303</t>
  </si>
  <si>
    <t>402311</t>
  </si>
  <si>
    <t>福岡県</t>
    <rPh sb="0" eb="3">
      <t>フクオカケン</t>
    </rPh>
    <phoneticPr fontId="27"/>
  </si>
  <si>
    <t>那珂川市</t>
    <rPh sb="0" eb="3">
      <t>ナカガワ</t>
    </rPh>
    <rPh sb="3" eb="4">
      <t>シ</t>
    </rPh>
    <phoneticPr fontId="27"/>
  </si>
  <si>
    <t>403415</t>
  </si>
  <si>
    <t>403423</t>
  </si>
  <si>
    <t>403431</t>
  </si>
  <si>
    <t>403440</t>
  </si>
  <si>
    <t>403458</t>
  </si>
  <si>
    <t>403482</t>
  </si>
  <si>
    <t>403491</t>
  </si>
  <si>
    <t>403814</t>
  </si>
  <si>
    <t>403822</t>
  </si>
  <si>
    <t>403831</t>
  </si>
  <si>
    <t>403849</t>
  </si>
  <si>
    <t>404012</t>
  </si>
  <si>
    <t>404021</t>
  </si>
  <si>
    <t>404217</t>
  </si>
  <si>
    <t>404471</t>
  </si>
  <si>
    <t>404489</t>
  </si>
  <si>
    <t>405035</t>
  </si>
  <si>
    <t>405221</t>
  </si>
  <si>
    <t>405442</t>
  </si>
  <si>
    <t>406015</t>
  </si>
  <si>
    <t>406023</t>
  </si>
  <si>
    <t>406040</t>
  </si>
  <si>
    <t>406058</t>
  </si>
  <si>
    <t>406082</t>
  </si>
  <si>
    <t>406091</t>
  </si>
  <si>
    <t>406104</t>
  </si>
  <si>
    <t>406210</t>
  </si>
  <si>
    <t>406252</t>
  </si>
  <si>
    <t>406422</t>
  </si>
  <si>
    <t>406465</t>
  </si>
  <si>
    <t>406473</t>
  </si>
  <si>
    <t>410004</t>
  </si>
  <si>
    <t>412015</t>
  </si>
  <si>
    <t>412023</t>
  </si>
  <si>
    <t>412031</t>
  </si>
  <si>
    <t>412040</t>
  </si>
  <si>
    <t>412058</t>
  </si>
  <si>
    <t>412066</t>
  </si>
  <si>
    <t>412074</t>
  </si>
  <si>
    <t>412082</t>
  </si>
  <si>
    <t>412091</t>
  </si>
  <si>
    <t>412104</t>
  </si>
  <si>
    <t>413275</t>
  </si>
  <si>
    <t>413411</t>
  </si>
  <si>
    <t>413453</t>
  </si>
  <si>
    <t>413461</t>
  </si>
  <si>
    <t>413879</t>
  </si>
  <si>
    <t>414018</t>
  </si>
  <si>
    <t>414239</t>
  </si>
  <si>
    <t>414247</t>
  </si>
  <si>
    <t>414255</t>
  </si>
  <si>
    <t>414417</t>
  </si>
  <si>
    <t>420000</t>
  </si>
  <si>
    <t>422011</t>
  </si>
  <si>
    <t>422029</t>
  </si>
  <si>
    <t>422037</t>
  </si>
  <si>
    <t>422045</t>
  </si>
  <si>
    <t>422053</t>
  </si>
  <si>
    <t>422070</t>
  </si>
  <si>
    <t>422088</t>
  </si>
  <si>
    <t>422096</t>
  </si>
  <si>
    <t>422100</t>
  </si>
  <si>
    <t>422118</t>
  </si>
  <si>
    <t>422126</t>
  </si>
  <si>
    <t>422134</t>
  </si>
  <si>
    <t>422142</t>
  </si>
  <si>
    <t>423076</t>
  </si>
  <si>
    <t>423084</t>
  </si>
  <si>
    <t>423211</t>
  </si>
  <si>
    <t>423220</t>
  </si>
  <si>
    <t>423238</t>
  </si>
  <si>
    <t>423831</t>
  </si>
  <si>
    <t>423912</t>
  </si>
  <si>
    <t>424111</t>
  </si>
  <si>
    <t>430005</t>
  </si>
  <si>
    <t>431001</t>
  </si>
  <si>
    <t>432024</t>
  </si>
  <si>
    <t>432032</t>
  </si>
  <si>
    <t>432041</t>
  </si>
  <si>
    <t>432059</t>
  </si>
  <si>
    <t>432067</t>
  </si>
  <si>
    <t>432083</t>
  </si>
  <si>
    <t>432105</t>
  </si>
  <si>
    <t>432113</t>
  </si>
  <si>
    <t>432121</t>
  </si>
  <si>
    <t>432130</t>
  </si>
  <si>
    <t>432148</t>
  </si>
  <si>
    <t>432156</t>
  </si>
  <si>
    <t>432164</t>
  </si>
  <si>
    <t>433489</t>
  </si>
  <si>
    <t>433641</t>
  </si>
  <si>
    <t>433675</t>
  </si>
  <si>
    <t>433683</t>
  </si>
  <si>
    <t>433691</t>
  </si>
  <si>
    <t>434035</t>
  </si>
  <si>
    <t>434043</t>
  </si>
  <si>
    <t>434230</t>
  </si>
  <si>
    <t>434248</t>
  </si>
  <si>
    <t>434256</t>
  </si>
  <si>
    <t>434281</t>
  </si>
  <si>
    <t>434329</t>
  </si>
  <si>
    <t>434337</t>
  </si>
  <si>
    <t>434418</t>
  </si>
  <si>
    <t>434426</t>
  </si>
  <si>
    <t>434434</t>
  </si>
  <si>
    <t>434442</t>
  </si>
  <si>
    <t>434477</t>
  </si>
  <si>
    <t>434680</t>
  </si>
  <si>
    <t>434825</t>
  </si>
  <si>
    <t>434841</t>
  </si>
  <si>
    <t>435015</t>
  </si>
  <si>
    <t>435058</t>
  </si>
  <si>
    <t>435066</t>
  </si>
  <si>
    <t>435074</t>
  </si>
  <si>
    <t>435104</t>
  </si>
  <si>
    <t>435112</t>
  </si>
  <si>
    <t>435121</t>
  </si>
  <si>
    <t>435139</t>
  </si>
  <si>
    <t>435147</t>
  </si>
  <si>
    <t>435317</t>
  </si>
  <si>
    <t>440001</t>
  </si>
  <si>
    <t>442011</t>
  </si>
  <si>
    <t>442020</t>
  </si>
  <si>
    <t>442038</t>
  </si>
  <si>
    <t>442046</t>
  </si>
  <si>
    <t>442054</t>
  </si>
  <si>
    <t>442062</t>
  </si>
  <si>
    <t>442071</t>
  </si>
  <si>
    <t>442089</t>
  </si>
  <si>
    <t>442097</t>
  </si>
  <si>
    <t>442101</t>
  </si>
  <si>
    <t>442119</t>
  </si>
  <si>
    <t>442127</t>
  </si>
  <si>
    <t>442135</t>
  </si>
  <si>
    <t>442143</t>
  </si>
  <si>
    <t>443221</t>
  </si>
  <si>
    <t>443417</t>
  </si>
  <si>
    <t>444618</t>
  </si>
  <si>
    <t>444626</t>
  </si>
  <si>
    <t>450006</t>
  </si>
  <si>
    <t>452017</t>
  </si>
  <si>
    <t>452025</t>
  </si>
  <si>
    <t>452033</t>
  </si>
  <si>
    <t>452041</t>
  </si>
  <si>
    <t>452050</t>
  </si>
  <si>
    <t>452068</t>
  </si>
  <si>
    <t>452076</t>
  </si>
  <si>
    <t>452084</t>
  </si>
  <si>
    <t>452092</t>
  </si>
  <si>
    <t>453412</t>
  </si>
  <si>
    <t>453617</t>
  </si>
  <si>
    <t>453820</t>
  </si>
  <si>
    <t>453838</t>
  </si>
  <si>
    <t>454010</t>
  </si>
  <si>
    <t>454028</t>
  </si>
  <si>
    <t>454036</t>
  </si>
  <si>
    <t>454044</t>
  </si>
  <si>
    <t>454052</t>
  </si>
  <si>
    <t>454061</t>
  </si>
  <si>
    <t>454214</t>
  </si>
  <si>
    <t>454290</t>
  </si>
  <si>
    <t>454303</t>
  </si>
  <si>
    <t>454311</t>
  </si>
  <si>
    <t>454419</t>
  </si>
  <si>
    <t>454427</t>
  </si>
  <si>
    <t>454435</t>
  </si>
  <si>
    <t>460001</t>
  </si>
  <si>
    <t>462012</t>
  </si>
  <si>
    <t>462039</t>
  </si>
  <si>
    <t>462047</t>
  </si>
  <si>
    <t>462063</t>
  </si>
  <si>
    <t>462080</t>
  </si>
  <si>
    <t>462101</t>
  </si>
  <si>
    <t>462136</t>
  </si>
  <si>
    <t>462144</t>
  </si>
  <si>
    <t>462152</t>
  </si>
  <si>
    <t>462161</t>
  </si>
  <si>
    <t>462179</t>
  </si>
  <si>
    <t>462187</t>
  </si>
  <si>
    <t>462195</t>
  </si>
  <si>
    <t>462209</t>
  </si>
  <si>
    <t>462217</t>
  </si>
  <si>
    <t>462225</t>
  </si>
  <si>
    <t>462233</t>
  </si>
  <si>
    <t>462241</t>
  </si>
  <si>
    <t>462250</t>
  </si>
  <si>
    <t>463035</t>
  </si>
  <si>
    <t>463043</t>
  </si>
  <si>
    <t>463922</t>
  </si>
  <si>
    <t>464040</t>
  </si>
  <si>
    <t>464520</t>
  </si>
  <si>
    <t>464686</t>
  </si>
  <si>
    <t>464821</t>
  </si>
  <si>
    <t>464902</t>
  </si>
  <si>
    <t>464911</t>
  </si>
  <si>
    <t>464929</t>
  </si>
  <si>
    <t>465011</t>
  </si>
  <si>
    <t>465020</t>
  </si>
  <si>
    <t>465054</t>
  </si>
  <si>
    <t>465232</t>
  </si>
  <si>
    <t>465241</t>
  </si>
  <si>
    <t>465259</t>
  </si>
  <si>
    <t>465275</t>
  </si>
  <si>
    <t>465291</t>
  </si>
  <si>
    <t>465305</t>
  </si>
  <si>
    <t>465313</t>
  </si>
  <si>
    <t>465321</t>
  </si>
  <si>
    <t>465330</t>
  </si>
  <si>
    <t>465348</t>
  </si>
  <si>
    <t>465356</t>
  </si>
  <si>
    <t>470007</t>
  </si>
  <si>
    <t>472018</t>
  </si>
  <si>
    <t>472051</t>
  </si>
  <si>
    <t>472077</t>
  </si>
  <si>
    <t>472085</t>
  </si>
  <si>
    <t>472093</t>
  </si>
  <si>
    <t>472107</t>
  </si>
  <si>
    <t>472115</t>
  </si>
  <si>
    <t>472123</t>
  </si>
  <si>
    <t>472131</t>
  </si>
  <si>
    <t>472140</t>
  </si>
  <si>
    <t>472158</t>
  </si>
  <si>
    <t>473014</t>
  </si>
  <si>
    <t>473022</t>
  </si>
  <si>
    <t>473031</t>
  </si>
  <si>
    <t>473065</t>
  </si>
  <si>
    <t>473081</t>
  </si>
  <si>
    <t>473111</t>
  </si>
  <si>
    <t>473138</t>
  </si>
  <si>
    <t>473146</t>
  </si>
  <si>
    <t>473154</t>
  </si>
  <si>
    <t>473243</t>
  </si>
  <si>
    <t>473251</t>
  </si>
  <si>
    <t>473260</t>
  </si>
  <si>
    <t>473278</t>
  </si>
  <si>
    <t>473286</t>
  </si>
  <si>
    <t>473294</t>
  </si>
  <si>
    <t>473481</t>
  </si>
  <si>
    <t>473502</t>
  </si>
  <si>
    <t>473537</t>
  </si>
  <si>
    <t>473545</t>
  </si>
  <si>
    <t>473553</t>
  </si>
  <si>
    <t>473561</t>
  </si>
  <si>
    <t>473570</t>
  </si>
  <si>
    <t>473588</t>
  </si>
  <si>
    <t>473596</t>
  </si>
  <si>
    <t>473600</t>
  </si>
  <si>
    <t>473618</t>
  </si>
  <si>
    <t>473626</t>
  </si>
  <si>
    <t>473758</t>
  </si>
  <si>
    <t>473812</t>
  </si>
  <si>
    <t>473821</t>
  </si>
  <si>
    <t>分類</t>
    <rPh sb="0" eb="2">
      <t>ブンルイ</t>
    </rPh>
    <phoneticPr fontId="29"/>
  </si>
  <si>
    <t>対象分野</t>
    <rPh sb="0" eb="2">
      <t>タイショウ</t>
    </rPh>
    <rPh sb="2" eb="4">
      <t>ブンヤ</t>
    </rPh>
    <phoneticPr fontId="29"/>
  </si>
  <si>
    <t>管理番号</t>
    <rPh sb="0" eb="2">
      <t>カンリ</t>
    </rPh>
    <rPh sb="2" eb="4">
      <t>バンゴウ</t>
    </rPh>
    <phoneticPr fontId="29"/>
  </si>
  <si>
    <t>対象分野_低</t>
    <rPh sb="0" eb="2">
      <t>タイショウ</t>
    </rPh>
    <rPh sb="2" eb="4">
      <t>ブンヤ</t>
    </rPh>
    <rPh sb="5" eb="6">
      <t>テイ</t>
    </rPh>
    <phoneticPr fontId="29"/>
  </si>
  <si>
    <t>対象分野に関連しない</t>
    <rPh sb="0" eb="2">
      <t>タイショウ</t>
    </rPh>
    <rPh sb="2" eb="4">
      <t>ブンヤ</t>
    </rPh>
    <rPh sb="5" eb="7">
      <t>カンレン</t>
    </rPh>
    <phoneticPr fontId="29"/>
  </si>
  <si>
    <t>特に必要な分野における活用を推奨するもの</t>
    <rPh sb="0" eb="1">
      <t>トク</t>
    </rPh>
    <rPh sb="2" eb="4">
      <t>ヒツヨウ</t>
    </rPh>
    <rPh sb="5" eb="7">
      <t>ブンヤ</t>
    </rPh>
    <rPh sb="11" eb="13">
      <t>カツヨウ</t>
    </rPh>
    <rPh sb="14" eb="16">
      <t>スイショウ</t>
    </rPh>
    <phoneticPr fontId="29"/>
  </si>
  <si>
    <t>保育所・幼稚園・認定こども園等</t>
    <rPh sb="0" eb="2">
      <t>ホイク</t>
    </rPh>
    <rPh sb="2" eb="3">
      <t>ショ</t>
    </rPh>
    <rPh sb="4" eb="7">
      <t>ヨウチエン</t>
    </rPh>
    <rPh sb="8" eb="10">
      <t>ニンテイ</t>
    </rPh>
    <rPh sb="13" eb="14">
      <t>エン</t>
    </rPh>
    <rPh sb="14" eb="15">
      <t>トウ</t>
    </rPh>
    <phoneticPr fontId="29"/>
  </si>
  <si>
    <t>障害福祉サービス事業所・施設等</t>
    <rPh sb="0" eb="2">
      <t>ショウガイ</t>
    </rPh>
    <rPh sb="2" eb="4">
      <t>フクシ</t>
    </rPh>
    <rPh sb="8" eb="11">
      <t>ジギョウショ</t>
    </rPh>
    <rPh sb="12" eb="14">
      <t>シセツ</t>
    </rPh>
    <rPh sb="14" eb="15">
      <t>トウ</t>
    </rPh>
    <phoneticPr fontId="29"/>
  </si>
  <si>
    <t>補装具</t>
    <rPh sb="0" eb="3">
      <t>ホソウグ</t>
    </rPh>
    <phoneticPr fontId="29"/>
  </si>
  <si>
    <t>介護サービス事業所・施設等</t>
    <rPh sb="0" eb="2">
      <t>カイゴ</t>
    </rPh>
    <rPh sb="6" eb="9">
      <t>ジギョウショ</t>
    </rPh>
    <rPh sb="10" eb="12">
      <t>シセツ</t>
    </rPh>
    <rPh sb="12" eb="13">
      <t>トウ</t>
    </rPh>
    <phoneticPr fontId="29"/>
  </si>
  <si>
    <t>医療（食材費関係）</t>
    <rPh sb="0" eb="2">
      <t>イリョウ</t>
    </rPh>
    <rPh sb="3" eb="5">
      <t>ショクザイ</t>
    </rPh>
    <rPh sb="5" eb="6">
      <t>ヒ</t>
    </rPh>
    <rPh sb="6" eb="8">
      <t>カンケイ</t>
    </rPh>
    <phoneticPr fontId="29"/>
  </si>
  <si>
    <t>医療（光熱費関係）</t>
    <rPh sb="0" eb="2">
      <t>イリョウ</t>
    </rPh>
    <rPh sb="3" eb="6">
      <t>コウネツヒ</t>
    </rPh>
    <rPh sb="6" eb="8">
      <t>カンケイ</t>
    </rPh>
    <phoneticPr fontId="29"/>
  </si>
  <si>
    <t>農林水産・食品分野</t>
    <rPh sb="0" eb="2">
      <t>ノウリン</t>
    </rPh>
    <rPh sb="2" eb="4">
      <t>スイサン</t>
    </rPh>
    <rPh sb="5" eb="7">
      <t>ショクヒン</t>
    </rPh>
    <rPh sb="7" eb="9">
      <t>ブンヤ</t>
    </rPh>
    <phoneticPr fontId="29"/>
  </si>
  <si>
    <t>特別高圧</t>
    <rPh sb="0" eb="2">
      <t>トクベツ</t>
    </rPh>
    <rPh sb="2" eb="4">
      <t>コウアツ</t>
    </rPh>
    <phoneticPr fontId="29"/>
  </si>
  <si>
    <t>ＬＰガス</t>
    <phoneticPr fontId="29"/>
  </si>
  <si>
    <t>単に活用の検討を依頼するもの</t>
    <rPh sb="0" eb="1">
      <t>タン</t>
    </rPh>
    <rPh sb="2" eb="4">
      <t>カツヨウ</t>
    </rPh>
    <rPh sb="5" eb="7">
      <t>ケントウ</t>
    </rPh>
    <rPh sb="8" eb="10">
      <t>イライ</t>
    </rPh>
    <phoneticPr fontId="29"/>
  </si>
  <si>
    <t>防犯対策</t>
    <rPh sb="0" eb="2">
      <t>ボウハン</t>
    </rPh>
    <rPh sb="2" eb="4">
      <t>タイサク</t>
    </rPh>
    <phoneticPr fontId="29"/>
  </si>
  <si>
    <t>私立学校</t>
    <rPh sb="0" eb="2">
      <t>シリツ</t>
    </rPh>
    <rPh sb="2" eb="4">
      <t>ガッコウ</t>
    </rPh>
    <phoneticPr fontId="29"/>
  </si>
  <si>
    <t>学用品費・実験資材等</t>
    <rPh sb="0" eb="3">
      <t>ガクヨウヒン</t>
    </rPh>
    <rPh sb="3" eb="4">
      <t>ヒ</t>
    </rPh>
    <rPh sb="5" eb="7">
      <t>ジッケン</t>
    </rPh>
    <rPh sb="7" eb="9">
      <t>シザイ</t>
    </rPh>
    <rPh sb="9" eb="10">
      <t>トウ</t>
    </rPh>
    <phoneticPr fontId="29"/>
  </si>
  <si>
    <t>婦人保護施設等</t>
    <rPh sb="0" eb="2">
      <t>フジン</t>
    </rPh>
    <rPh sb="2" eb="4">
      <t>ホゴ</t>
    </rPh>
    <rPh sb="4" eb="6">
      <t>シセツ</t>
    </rPh>
    <rPh sb="6" eb="7">
      <t>トウ</t>
    </rPh>
    <phoneticPr fontId="29"/>
  </si>
  <si>
    <t>水道事業者</t>
    <rPh sb="0" eb="2">
      <t>スイドウ</t>
    </rPh>
    <rPh sb="2" eb="4">
      <t>ジギョウ</t>
    </rPh>
    <rPh sb="4" eb="5">
      <t>シャ</t>
    </rPh>
    <phoneticPr fontId="29"/>
  </si>
  <si>
    <t>生活衛生関係営業者</t>
    <rPh sb="0" eb="2">
      <t>セイカツ</t>
    </rPh>
    <rPh sb="2" eb="4">
      <t>エイセイ</t>
    </rPh>
    <rPh sb="4" eb="6">
      <t>カンケイ</t>
    </rPh>
    <rPh sb="6" eb="9">
      <t>エイギョウシャ</t>
    </rPh>
    <phoneticPr fontId="29"/>
  </si>
  <si>
    <t>農業集落排水事業者</t>
    <rPh sb="0" eb="2">
      <t>ノウギョウ</t>
    </rPh>
    <rPh sb="2" eb="4">
      <t>シュウラク</t>
    </rPh>
    <rPh sb="4" eb="6">
      <t>ハイスイ</t>
    </rPh>
    <rPh sb="6" eb="9">
      <t>ジギョウシャ</t>
    </rPh>
    <phoneticPr fontId="29"/>
  </si>
  <si>
    <t>漁業集落排水事業者</t>
    <rPh sb="0" eb="2">
      <t>ギョギョウ</t>
    </rPh>
    <rPh sb="2" eb="4">
      <t>シュウラク</t>
    </rPh>
    <rPh sb="4" eb="6">
      <t>ハイスイ</t>
    </rPh>
    <rPh sb="6" eb="9">
      <t>ジギョウシャ</t>
    </rPh>
    <phoneticPr fontId="29"/>
  </si>
  <si>
    <t>下水道事業者</t>
    <rPh sb="0" eb="3">
      <t>ゲスイドウ</t>
    </rPh>
    <rPh sb="3" eb="5">
      <t>ジギョウ</t>
    </rPh>
    <rPh sb="5" eb="6">
      <t>シャ</t>
    </rPh>
    <phoneticPr fontId="29"/>
  </si>
  <si>
    <t>運輸交通・物流・観光事業者</t>
    <rPh sb="0" eb="2">
      <t>ウンユ</t>
    </rPh>
    <rPh sb="2" eb="4">
      <t>コウツウ</t>
    </rPh>
    <rPh sb="5" eb="7">
      <t>ブツリュウ</t>
    </rPh>
    <rPh sb="8" eb="10">
      <t>カンコウ</t>
    </rPh>
    <rPh sb="10" eb="13">
      <t>ジギョウシャ</t>
    </rPh>
    <phoneticPr fontId="29"/>
  </si>
  <si>
    <t>民間委託の運輸</t>
    <rPh sb="0" eb="2">
      <t>ミンカン</t>
    </rPh>
    <rPh sb="2" eb="4">
      <t>イタク</t>
    </rPh>
    <rPh sb="5" eb="7">
      <t>ウンユ</t>
    </rPh>
    <phoneticPr fontId="29"/>
  </si>
  <si>
    <t>対象分野_R6</t>
    <rPh sb="0" eb="2">
      <t>タイショウ</t>
    </rPh>
    <rPh sb="2" eb="4">
      <t>ブンヤ</t>
    </rPh>
    <phoneticPr fontId="29"/>
  </si>
  <si>
    <t>ＬＰガス</t>
  </si>
  <si>
    <t>民間委託の運用</t>
    <rPh sb="0" eb="2">
      <t>ミンカン</t>
    </rPh>
    <rPh sb="2" eb="4">
      <t>イタク</t>
    </rPh>
    <rPh sb="5" eb="7">
      <t>ウンヨウ</t>
    </rPh>
    <phoneticPr fontId="29"/>
  </si>
  <si>
    <t>灯油</t>
    <rPh sb="0" eb="2">
      <t>トウユ</t>
    </rPh>
    <phoneticPr fontId="29"/>
  </si>
  <si>
    <t>省エネ家電買い替え等</t>
    <rPh sb="0" eb="1">
      <t>ショウ</t>
    </rPh>
    <rPh sb="3" eb="6">
      <t>カデンカ</t>
    </rPh>
    <rPh sb="7" eb="8">
      <t>カ</t>
    </rPh>
    <rPh sb="9" eb="10">
      <t>トウ</t>
    </rPh>
    <phoneticPr fontId="29"/>
  </si>
  <si>
    <t>児童養護施設等</t>
    <rPh sb="0" eb="6">
      <t>ジドウヨウゴシセツ</t>
    </rPh>
    <rPh sb="6" eb="7">
      <t>トウ</t>
    </rPh>
    <phoneticPr fontId="29"/>
  </si>
  <si>
    <t>卸売市場関係</t>
    <rPh sb="0" eb="6">
      <t>オロシウリシジョウカンケイ</t>
    </rPh>
    <phoneticPr fontId="29"/>
  </si>
  <si>
    <t>肥料等農業資材</t>
    <rPh sb="0" eb="7">
      <t>ヒリョウトウノウギョウシザイ</t>
    </rPh>
    <phoneticPr fontId="29"/>
  </si>
  <si>
    <t>薬局</t>
    <rPh sb="0" eb="2">
      <t>ヤッキョク</t>
    </rPh>
    <phoneticPr fontId="29"/>
  </si>
  <si>
    <t>工業用水</t>
    <rPh sb="0" eb="4">
      <t>コウギョウヨウスイ</t>
    </rPh>
    <phoneticPr fontId="29"/>
  </si>
  <si>
    <t>公立学校施設</t>
    <rPh sb="0" eb="4">
      <t>コウリツガッコウ</t>
    </rPh>
    <rPh sb="4" eb="6">
      <t>シセツ</t>
    </rPh>
    <phoneticPr fontId="29"/>
  </si>
  <si>
    <t>大学病院</t>
    <rPh sb="0" eb="4">
      <t>ダイガクビョウイン</t>
    </rPh>
    <phoneticPr fontId="29"/>
  </si>
  <si>
    <t>低所得のひとり親世帯への給付金等</t>
    <rPh sb="0" eb="3">
      <t>テイショトク</t>
    </rPh>
    <rPh sb="7" eb="10">
      <t>オヤセタイ</t>
    </rPh>
    <rPh sb="12" eb="16">
      <t>キュウフキントウ</t>
    </rPh>
    <phoneticPr fontId="29"/>
  </si>
  <si>
    <t>女性自立支援施設等</t>
    <rPh sb="0" eb="9">
      <t>ジョセイジリツシエンシセツトウ</t>
    </rPh>
    <phoneticPr fontId="29"/>
  </si>
  <si>
    <t>日常生活支援住居施設</t>
    <rPh sb="0" eb="10">
      <t>ニチジョウセイカツシエンジュウキョシセツ</t>
    </rPh>
    <phoneticPr fontId="29"/>
  </si>
  <si>
    <t>介護施設等の整備費</t>
    <rPh sb="0" eb="5">
      <t>カイゴシセツトウ</t>
    </rPh>
    <rPh sb="6" eb="9">
      <t>セイビヒ</t>
    </rPh>
    <phoneticPr fontId="29"/>
  </si>
  <si>
    <t>公営企業のとりまとめ（水道・下水等）</t>
    <rPh sb="0" eb="4">
      <t>コウエイキギョウ</t>
    </rPh>
    <rPh sb="11" eb="13">
      <t>スイドウ</t>
    </rPh>
    <rPh sb="14" eb="17">
      <t>ゲスイトウ</t>
    </rPh>
    <phoneticPr fontId="29"/>
  </si>
  <si>
    <t>施設園芸・茶事業者</t>
    <rPh sb="0" eb="4">
      <t>シセツエンゲイ</t>
    </rPh>
    <rPh sb="5" eb="9">
      <t>チャジギョウシャ</t>
    </rPh>
    <phoneticPr fontId="29"/>
  </si>
  <si>
    <t>酒蔵</t>
    <rPh sb="0" eb="2">
      <t>シュゾウ</t>
    </rPh>
    <phoneticPr fontId="29"/>
  </si>
  <si>
    <t>公共調達</t>
    <rPh sb="0" eb="4">
      <t>コウキョウチョウタツ</t>
    </rPh>
    <phoneticPr fontId="29"/>
  </si>
  <si>
    <t>事業Ｎｏ．</t>
    <rPh sb="0" eb="2">
      <t>ジギョウ</t>
    </rPh>
    <phoneticPr fontId="29"/>
  </si>
  <si>
    <t>オートフィル機能の使用はお控えください。</t>
    <rPh sb="6" eb="8">
      <t>キノウ</t>
    </rPh>
    <rPh sb="9" eb="11">
      <t>シヨウ</t>
    </rPh>
    <rPh sb="13" eb="14">
      <t>ヒカ</t>
    </rPh>
    <phoneticPr fontId="2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</si>
</sst>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_(* #,##0_);_(* \(#,##0\);_(* &quot;-&quot;_);_(@_)"/>
    <numFmt numFmtId="178" formatCode="0_ "/>
    <numFmt numFmtId="179" formatCode="00000"/>
    <numFmt numFmtId="180" formatCode="0_);[Red]\(0\)"/>
    <numFmt numFmtId="181" formatCode="_(* #,##0_);_(* \▲#,##0_);_(* &quot;-&quot;_);_(@_)"/>
    <numFmt numFmtId="182" formatCode="_(* #,##0_);_(* \-#,##0_);_(* &quot;-&quot;_);_(@_)"/>
  </numFmts>
  <fonts count="104">
    <font>
      <sz val="1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name val="ＭＳ Ｐゴシック"/>
      <family val="3"/>
    </font>
    <font>
      <sz val="14"/>
      <name val="ＭＳ Ｐゴシック"/>
      <family val="3"/>
    </font>
    <font>
      <sz val="14"/>
      <name val="ＭＳ ゴシック"/>
      <family val="3"/>
    </font>
    <font>
      <sz val="10"/>
      <name val="Arial"/>
      <family val="2"/>
    </font>
    <font>
      <sz val="12"/>
      <name val="ＭＳ Ｐゴシック"/>
      <family val="3"/>
    </font>
    <font>
      <sz val="16"/>
      <name val="ＭＳ Ｐゴシック"/>
      <family val="3"/>
    </font>
    <font>
      <sz val="12"/>
      <name val="ＭＳ ゴシック"/>
      <family val="3"/>
    </font>
    <font>
      <sz val="12"/>
      <name val="ＭＳ 明朝"/>
      <family val="1"/>
    </font>
    <font>
      <sz val="11"/>
      <color indexed="8"/>
      <name val="ＭＳ Ｐゴシック"/>
      <family val="3"/>
    </font>
    <font>
      <sz val="14"/>
      <name val="ＭＳ Ｐゴシック"/>
      <family val="3"/>
      <charset val="128"/>
    </font>
    <font>
      <sz val="6"/>
      <name val="ＭＳ Ｐゴシック"/>
      <family val="3"/>
      <charset val="128"/>
    </font>
    <font>
      <sz val="12"/>
      <name val="ＭＳ Ｐゴシック"/>
      <family val="3"/>
      <charset val="128"/>
    </font>
    <font>
      <sz val="11"/>
      <color theme="1"/>
      <name val="ＭＳ Ｐゴシック"/>
      <family val="3"/>
    </font>
    <font>
      <sz val="14"/>
      <color theme="1"/>
      <name val="ＭＳ Ｐゴシック"/>
      <family val="3"/>
    </font>
    <font>
      <sz val="14"/>
      <color theme="1"/>
      <name val="ＭＳ Ｐゴシック"/>
      <family val="3"/>
      <charset val="128"/>
    </font>
    <font>
      <sz val="12"/>
      <color theme="1"/>
      <name val="HG丸ｺﾞｼｯｸM-PRO"/>
      <family val="3"/>
    </font>
    <font>
      <sz val="14"/>
      <name val="ＭＳ ゴシック"/>
      <family val="3"/>
      <charset val="128"/>
    </font>
    <font>
      <b/>
      <sz val="14"/>
      <color theme="1"/>
      <name val="ＭＳ Ｐゴシック"/>
      <family val="3"/>
    </font>
    <font>
      <sz val="12"/>
      <color theme="1"/>
      <name val="ＭＳ Ｐゴシック"/>
      <family val="3"/>
    </font>
    <font>
      <sz val="12"/>
      <name val="HG丸ｺﾞｼｯｸM-PRO"/>
      <family val="3"/>
    </font>
    <font>
      <sz val="11"/>
      <name val="ＭＳ Ｐゴシック"/>
      <family val="3"/>
      <charset val="128"/>
    </font>
    <font>
      <sz val="10"/>
      <name val="ＭＳ Ｐゴシック"/>
      <family val="3"/>
    </font>
    <font>
      <sz val="8"/>
      <name val="ＭＳ Ｐゴシック"/>
      <family val="3"/>
    </font>
    <font>
      <sz val="12"/>
      <name val="HG丸ｺﾞｼｯｸM-PRO"/>
      <family val="3"/>
      <charset val="128"/>
    </font>
    <font>
      <sz val="14"/>
      <color rgb="FFFF0000"/>
      <name val="ＭＳ Ｐゴシック"/>
      <family val="3"/>
    </font>
    <font>
      <sz val="14"/>
      <color rgb="FFFF0000"/>
      <name val="ＭＳ Ｐゴシック"/>
      <family val="3"/>
      <charset val="128"/>
    </font>
    <font>
      <sz val="11"/>
      <color rgb="FFFF0000"/>
      <name val="游ゴシック"/>
      <family val="2"/>
      <charset val="128"/>
      <scheme val="minor"/>
    </font>
    <font>
      <sz val="11"/>
      <color rgb="FFFF0000"/>
      <name val="游ゴシック"/>
      <family val="3"/>
      <charset val="128"/>
      <scheme val="minor"/>
    </font>
    <font>
      <sz val="14"/>
      <color indexed="8"/>
      <name val="ＭＳ Ｐゴシック"/>
      <family val="3"/>
    </font>
    <font>
      <sz val="14"/>
      <color indexed="8"/>
      <name val="ＭＳ Ｐゴシック"/>
      <family val="3"/>
      <charset val="128"/>
    </font>
    <font>
      <u/>
      <sz val="11"/>
      <color theme="10"/>
      <name val="ＭＳ Ｐゴシック"/>
      <family val="3"/>
    </font>
    <font>
      <sz val="18"/>
      <name val="ＭＳ Ｐゴシック"/>
      <family val="3"/>
    </font>
    <font>
      <sz val="12"/>
      <color rgb="FFFF0000"/>
      <name val="ＭＳ Ｐゴシック"/>
      <family val="3"/>
      <charset val="128"/>
    </font>
    <font>
      <sz val="16"/>
      <color theme="1"/>
      <name val="ＭＳ Ｐゴシック"/>
      <family val="3"/>
    </font>
    <font>
      <sz val="16"/>
      <name val="ＭＳ Ｐゴシック"/>
      <family val="3"/>
      <charset val="128"/>
    </font>
    <font>
      <sz val="11"/>
      <color rgb="FFFF0000"/>
      <name val="ＭＳ Ｐゴシック"/>
      <family val="3"/>
      <charset val="128"/>
    </font>
    <font>
      <sz val="20"/>
      <name val="ＭＳ Ｐゴシック"/>
      <family val="3"/>
      <charset val="128"/>
    </font>
    <font>
      <b/>
      <sz val="18"/>
      <name val="ＭＳ Ｐゴシック"/>
      <family val="3"/>
      <charset val="128"/>
    </font>
    <font>
      <sz val="11"/>
      <name val="ＭＳ ゴシック"/>
      <family val="3"/>
    </font>
    <font>
      <sz val="11"/>
      <name val="ＭＳ ゴシック"/>
      <family val="3"/>
      <charset val="128"/>
    </font>
    <font>
      <sz val="11"/>
      <color rgb="FF7030A0"/>
      <name val="ＭＳ Ｐゴシック"/>
      <family val="3"/>
    </font>
    <font>
      <sz val="11"/>
      <color rgb="FF00B050"/>
      <name val="ＭＳ Ｐゴシック"/>
      <family val="3"/>
    </font>
    <font>
      <sz val="12"/>
      <color rgb="FFFF0000"/>
      <name val="ＭＳ Ｐゴシック"/>
      <family val="3"/>
    </font>
    <font>
      <b/>
      <sz val="12"/>
      <color rgb="FFFF0000"/>
      <name val="ＭＳ Ｐゴシック"/>
      <family val="3"/>
      <charset val="128"/>
    </font>
    <font>
      <b/>
      <sz val="11"/>
      <color theme="0"/>
      <name val="ＭＳ Ｐゴシック"/>
      <family val="3"/>
    </font>
    <font>
      <b/>
      <sz val="12"/>
      <color theme="1"/>
      <name val="ＭＳ Ｐゴシック"/>
      <family val="3"/>
    </font>
    <font>
      <sz val="10"/>
      <name val="ＭＳ ゴシック"/>
      <family val="3"/>
      <charset val="128"/>
    </font>
    <font>
      <sz val="9"/>
      <name val="ＭＳ Ｐゴシック"/>
      <family val="3"/>
      <charset val="128"/>
    </font>
    <font>
      <sz val="11"/>
      <color theme="8"/>
      <name val="ＭＳ Ｐゴシック"/>
      <family val="3"/>
    </font>
    <font>
      <b/>
      <sz val="14"/>
      <name val="ＭＳ Ｐゴシック"/>
      <family val="3"/>
      <charset val="128"/>
    </font>
    <font>
      <b/>
      <sz val="16"/>
      <color rgb="FFFF0000"/>
      <name val="ＭＳ Ｐゴシック"/>
      <family val="3"/>
      <charset val="128"/>
    </font>
    <font>
      <b/>
      <u/>
      <sz val="16"/>
      <color rgb="FFFF0000"/>
      <name val="ＭＳ Ｐゴシック"/>
      <family val="3"/>
      <charset val="128"/>
    </font>
    <font>
      <b/>
      <sz val="14"/>
      <color rgb="FFFF0000"/>
      <name val="ＭＳ Ｐゴシック"/>
      <family val="3"/>
      <charset val="128"/>
    </font>
    <font>
      <b/>
      <sz val="16"/>
      <name val="ＭＳ Ｐゴシック"/>
      <family val="3"/>
      <charset val="128"/>
    </font>
    <font>
      <b/>
      <sz val="12"/>
      <name val="ＭＳ Ｐゴシック"/>
      <family val="3"/>
      <charset val="128"/>
    </font>
    <font>
      <b/>
      <sz val="11"/>
      <name val="ＭＳ Ｐゴシック"/>
      <family val="3"/>
      <charset val="128"/>
    </font>
    <font>
      <b/>
      <u/>
      <sz val="18"/>
      <color rgb="FFFF0000"/>
      <name val="ＭＳ Ｐゴシック"/>
      <family val="3"/>
      <charset val="128"/>
    </font>
    <font>
      <sz val="11"/>
      <color theme="1"/>
      <name val="游ゴシック"/>
      <family val="2"/>
      <scheme val="minor"/>
    </font>
    <font>
      <b/>
      <sz val="18"/>
      <color rgb="FF000000"/>
      <name val="ＭＳ Ｐゴシック"/>
      <family val="3"/>
      <charset val="128"/>
    </font>
    <font>
      <b/>
      <u/>
      <sz val="18"/>
      <color rgb="FF000000"/>
      <name val="ＭＳ Ｐゴシック"/>
      <family val="3"/>
      <charset val="128"/>
    </font>
    <font>
      <sz val="16"/>
      <color rgb="FFFF0000"/>
      <name val="ＭＳ Ｐゴシック"/>
      <family val="3"/>
      <charset val="128"/>
    </font>
    <font>
      <b/>
      <sz val="22"/>
      <color rgb="FFFF0000"/>
      <name val="ＭＳ Ｐゴシック"/>
      <family val="3"/>
      <charset val="128"/>
    </font>
    <font>
      <sz val="20"/>
      <name val="ＭＳ Ｐゴシック"/>
      <family val="3"/>
    </font>
    <font>
      <sz val="18"/>
      <color indexed="8"/>
      <name val="ＭＳ Ｐゴシック"/>
      <family val="3"/>
    </font>
    <font>
      <sz val="16"/>
      <color rgb="FFFF0000"/>
      <name val="ＭＳ Ｐゴシック"/>
      <family val="3"/>
    </font>
    <font>
      <sz val="16"/>
      <color indexed="8"/>
      <name val="ＭＳ Ｐゴシック"/>
      <family val="3"/>
    </font>
    <font>
      <sz val="20"/>
      <color indexed="8"/>
      <name val="ＭＳ Ｐゴシック"/>
      <family val="3"/>
    </font>
    <font>
      <sz val="14"/>
      <color theme="0"/>
      <name val="ＭＳ Ｐゴシック"/>
      <family val="3"/>
    </font>
    <font>
      <sz val="11"/>
      <color theme="7"/>
      <name val="ＭＳ Ｐゴシック"/>
      <family val="3"/>
    </font>
    <font>
      <sz val="18"/>
      <name val="ＭＳ Ｐゴシック"/>
      <family val="3"/>
      <charset val="128"/>
    </font>
    <font>
      <sz val="12"/>
      <color rgb="FF0070C0"/>
      <name val="ＭＳ Ｐゴシック"/>
      <family val="3"/>
      <charset val="128"/>
    </font>
    <font>
      <b/>
      <sz val="16"/>
      <color rgb="FF0070C0"/>
      <name val="ＭＳ Ｐゴシック"/>
      <family val="3"/>
      <charset val="128"/>
    </font>
    <font>
      <b/>
      <sz val="14"/>
      <color rgb="FF0070C0"/>
      <name val="ＭＳ Ｐゴシック"/>
      <family val="3"/>
      <charset val="128"/>
    </font>
    <font>
      <b/>
      <sz val="12"/>
      <color rgb="FF0070C0"/>
      <name val="ＭＳ Ｐゴシック"/>
      <family val="3"/>
      <charset val="128"/>
    </font>
    <font>
      <b/>
      <u/>
      <sz val="14"/>
      <color rgb="FF0070C0"/>
      <name val="ＭＳ Ｐゴシック"/>
      <family val="3"/>
      <charset val="128"/>
    </font>
    <font>
      <u/>
      <sz val="18"/>
      <color theme="10"/>
      <name val="ＭＳ Ｐゴシック"/>
      <family val="3"/>
    </font>
    <font>
      <u/>
      <sz val="18"/>
      <color theme="10"/>
      <name val="ＭＳ Ｐゴシック"/>
      <family val="3"/>
      <charset val="128"/>
    </font>
    <font>
      <u/>
      <sz val="14"/>
      <color rgb="FFFF0000"/>
      <name val="ＭＳ Ｐゴシック"/>
      <family val="3"/>
      <charset val="128"/>
    </font>
    <font>
      <sz val="15"/>
      <name val="ＭＳ Ｐゴシック"/>
      <family val="3"/>
      <charset val="128"/>
    </font>
    <font>
      <b/>
      <sz val="14"/>
      <color rgb="FFFF0000"/>
      <name val="ＭＳ ゴシック"/>
      <family val="3"/>
      <charset val="128"/>
    </font>
    <font>
      <b/>
      <sz val="15"/>
      <color rgb="FFFF0000"/>
      <name val="ＭＳ Ｐゴシック"/>
      <family val="3"/>
      <charset val="128"/>
    </font>
    <font>
      <sz val="14"/>
      <color rgb="FF000000"/>
      <name val="ＭＳ Ｐゴシック"/>
      <family val="3"/>
      <charset val="128"/>
    </font>
    <font>
      <sz val="11"/>
      <color rgb="FF00B0F0"/>
      <name val="ＭＳ Ｐゴシック"/>
      <family val="3"/>
    </font>
    <font>
      <sz val="24"/>
      <name val="ＭＳ Ｐゴシック"/>
      <family val="3"/>
    </font>
    <font>
      <sz val="24"/>
      <name val="ＭＳ Ｐゴシック"/>
      <family val="3"/>
      <charset val="128"/>
    </font>
  </fonts>
  <fills count="43">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43"/>
        <bgColor indexed="26"/>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55"/>
        <bgColor indexed="23"/>
      </patternFill>
    </fill>
    <fill>
      <patternFill patternType="solid">
        <fgColor indexed="26"/>
        <bgColor indexed="9"/>
      </patternFill>
    </fill>
    <fill>
      <patternFill patternType="solid">
        <fgColor indexed="22"/>
        <bgColor indexed="31"/>
      </patternFill>
    </fill>
    <fill>
      <patternFill patternType="solid">
        <fgColor theme="4" tint="0.79998168889431442"/>
        <bgColor indexed="27"/>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79998168889431442"/>
        <bgColor indexed="27"/>
      </patternFill>
    </fill>
    <fill>
      <patternFill patternType="solid">
        <fgColor theme="9" tint="0.79998168889431442"/>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C9C9FF"/>
        <bgColor indexed="64"/>
      </patternFill>
    </fill>
    <fill>
      <patternFill patternType="solid">
        <fgColor theme="7" tint="0.59999389629810485"/>
        <bgColor indexed="64"/>
      </patternFill>
    </fill>
    <fill>
      <patternFill patternType="solid">
        <fgColor theme="0"/>
        <bgColor indexed="64"/>
      </patternFill>
    </fill>
    <fill>
      <patternFill patternType="solid">
        <fgColor rgb="FFE2EFDA"/>
        <bgColor indexed="27"/>
      </patternFill>
    </fill>
    <fill>
      <patternFill patternType="solid">
        <fgColor theme="9" tint="0.39997558519241921"/>
        <bgColor indexed="64"/>
      </patternFill>
    </fill>
    <fill>
      <patternFill patternType="solid">
        <fgColor rgb="FFE1FFFF"/>
        <bgColor indexed="64"/>
      </patternFill>
    </fill>
    <fill>
      <patternFill patternType="solid">
        <fgColor rgb="FFE1FFFF"/>
        <bgColor indexed="27"/>
      </patternFill>
    </fill>
  </fills>
  <borders count="33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64"/>
      </left>
      <right/>
      <top style="medium">
        <color indexed="64"/>
      </top>
      <bottom/>
      <diagonal/>
    </border>
    <border>
      <left style="medium">
        <color indexed="8"/>
      </left>
      <right style="thin">
        <color indexed="8"/>
      </right>
      <top style="hair">
        <color indexed="8"/>
      </top>
      <bottom style="hair">
        <color indexed="8"/>
      </bottom>
      <diagonal/>
    </border>
    <border>
      <left style="thin">
        <color indexed="8"/>
      </left>
      <right style="thin">
        <color indexed="8"/>
      </right>
      <top style="medium">
        <color indexed="64"/>
      </top>
      <bottom/>
      <diagonal/>
    </border>
    <border>
      <left style="thin">
        <color indexed="8"/>
      </left>
      <right style="thin">
        <color indexed="8"/>
      </right>
      <top style="medium">
        <color indexed="8"/>
      </top>
      <bottom/>
      <diagonal/>
    </border>
    <border>
      <left style="thin">
        <color indexed="8"/>
      </left>
      <right style="thin">
        <color indexed="8"/>
      </right>
      <top style="medium">
        <color indexed="8"/>
      </top>
      <bottom style="medium">
        <color indexed="64"/>
      </bottom>
      <diagonal/>
    </border>
    <border>
      <left style="thin">
        <color indexed="8"/>
      </left>
      <right style="thin">
        <color indexed="8"/>
      </right>
      <top style="medium">
        <color indexed="64"/>
      </top>
      <bottom style="hair">
        <color indexed="8"/>
      </bottom>
      <diagonal/>
    </border>
    <border>
      <left style="thin">
        <color indexed="8"/>
      </left>
      <right style="thin">
        <color indexed="8"/>
      </right>
      <top/>
      <bottom style="hair">
        <color indexed="8"/>
      </bottom>
      <diagonal/>
    </border>
    <border>
      <left style="thin">
        <color indexed="8"/>
      </left>
      <right style="thin">
        <color indexed="8"/>
      </right>
      <top/>
      <bottom style="medium">
        <color indexed="64"/>
      </bottom>
      <diagonal/>
    </border>
    <border>
      <left style="medium">
        <color indexed="64"/>
      </left>
      <right/>
      <top/>
      <bottom/>
      <diagonal/>
    </border>
    <border>
      <left/>
      <right style="thin">
        <color indexed="8"/>
      </right>
      <top/>
      <bottom/>
      <diagonal/>
    </border>
    <border>
      <left style="thin">
        <color indexed="8"/>
      </left>
      <right/>
      <top style="medium">
        <color indexed="64"/>
      </top>
      <bottom/>
      <diagonal/>
    </border>
    <border>
      <left style="thin">
        <color indexed="8"/>
      </left>
      <right/>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8"/>
      </left>
      <right style="medium">
        <color indexed="64"/>
      </right>
      <top style="medium">
        <color indexed="64"/>
      </top>
      <bottom/>
      <diagonal/>
    </border>
    <border>
      <left style="thin">
        <color indexed="8"/>
      </left>
      <right style="medium">
        <color indexed="64"/>
      </right>
      <top style="medium">
        <color indexed="8"/>
      </top>
      <bottom/>
      <diagonal/>
    </border>
    <border>
      <left style="thin">
        <color indexed="8"/>
      </left>
      <right style="medium">
        <color indexed="64"/>
      </right>
      <top style="medium">
        <color indexed="8"/>
      </top>
      <bottom style="medium">
        <color indexed="64"/>
      </bottom>
      <diagonal/>
    </border>
    <border>
      <left/>
      <right style="thin">
        <color indexed="8"/>
      </right>
      <top/>
      <bottom style="hair">
        <color indexed="8"/>
      </bottom>
      <diagonal/>
    </border>
    <border>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medium">
        <color indexed="64"/>
      </left>
      <right/>
      <top style="medium">
        <color indexed="64"/>
      </top>
      <bottom style="medium">
        <color indexed="64"/>
      </bottom>
      <diagonal/>
    </border>
    <border>
      <left style="medium">
        <color indexed="8"/>
      </left>
      <right style="thin">
        <color indexed="8"/>
      </right>
      <top style="double">
        <color indexed="8"/>
      </top>
      <bottom style="hair">
        <color indexed="8"/>
      </bottom>
      <diagonal/>
    </border>
    <border>
      <left style="thin">
        <color indexed="8"/>
      </left>
      <right style="thin">
        <color indexed="8"/>
      </right>
      <top style="medium">
        <color indexed="64"/>
      </top>
      <bottom style="medium">
        <color indexed="64"/>
      </bottom>
      <diagonal/>
    </border>
    <border>
      <left style="thin">
        <color indexed="8"/>
      </left>
      <right style="thin">
        <color indexed="64"/>
      </right>
      <top style="double">
        <color indexed="8"/>
      </top>
      <bottom style="hair">
        <color indexed="8"/>
      </bottom>
      <diagonal/>
    </border>
    <border>
      <left style="thin">
        <color indexed="8"/>
      </left>
      <right style="thin">
        <color indexed="64"/>
      </right>
      <top style="hair">
        <color indexed="8"/>
      </top>
      <bottom style="hair">
        <color indexed="8"/>
      </bottom>
      <diagonal/>
    </border>
    <border>
      <left/>
      <right style="thin">
        <color indexed="8"/>
      </right>
      <top style="double">
        <color indexed="8"/>
      </top>
      <bottom style="hair">
        <color indexed="8"/>
      </bottom>
      <diagonal/>
    </border>
    <border>
      <left style="thin">
        <color indexed="8"/>
      </left>
      <right/>
      <top style="medium">
        <color indexed="64"/>
      </top>
      <bottom style="medium">
        <color indexed="64"/>
      </bottom>
      <diagonal/>
    </border>
    <border>
      <left style="thin">
        <color indexed="8"/>
      </left>
      <right style="thin">
        <color indexed="8"/>
      </right>
      <top style="double">
        <color indexed="8"/>
      </top>
      <bottom style="hair">
        <color indexed="8"/>
      </bottom>
      <diagonal/>
    </border>
    <border>
      <left style="thin">
        <color indexed="8"/>
      </left>
      <right style="thin">
        <color indexed="64"/>
      </right>
      <top style="medium">
        <color indexed="64"/>
      </top>
      <bottom style="medium">
        <color indexed="64"/>
      </bottom>
      <diagonal/>
    </border>
    <border>
      <left style="thin">
        <color indexed="8"/>
      </left>
      <right style="thin">
        <color indexed="8"/>
      </right>
      <top/>
      <bottom style="double">
        <color indexed="8"/>
      </bottom>
      <diagonal/>
    </border>
    <border>
      <left/>
      <right style="thin">
        <color indexed="8"/>
      </right>
      <top style="medium">
        <color indexed="64"/>
      </top>
      <bottom style="medium">
        <color indexed="64"/>
      </bottom>
      <diagonal/>
    </border>
    <border>
      <left style="thin">
        <color indexed="8"/>
      </left>
      <right style="thin">
        <color indexed="64"/>
      </right>
      <top/>
      <bottom style="double">
        <color indexed="8"/>
      </bottom>
      <diagonal/>
    </border>
    <border>
      <left style="thin">
        <color indexed="64"/>
      </left>
      <right style="thin">
        <color indexed="64"/>
      </right>
      <top style="medium">
        <color indexed="64"/>
      </top>
      <bottom style="double">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diagonal/>
    </border>
    <border>
      <left style="double">
        <color indexed="8"/>
      </left>
      <right/>
      <top style="double">
        <color indexed="8"/>
      </top>
      <bottom style="double">
        <color indexed="8"/>
      </bottom>
      <diagonal/>
    </border>
    <border>
      <left style="thin">
        <color indexed="8"/>
      </left>
      <right/>
      <top style="double">
        <color indexed="8"/>
      </top>
      <bottom style="double">
        <color indexed="8"/>
      </bottom>
      <diagonal/>
    </border>
    <border>
      <left style="thin">
        <color indexed="64"/>
      </left>
      <right style="thin">
        <color indexed="8"/>
      </right>
      <top style="medium">
        <color indexed="64"/>
      </top>
      <bottom/>
      <diagonal/>
    </border>
    <border>
      <left style="thin">
        <color indexed="64"/>
      </left>
      <right style="thin">
        <color indexed="8"/>
      </right>
      <top/>
      <bottom/>
      <diagonal/>
    </border>
    <border>
      <left style="thin">
        <color indexed="64"/>
      </left>
      <right style="thin">
        <color indexed="8"/>
      </right>
      <top/>
      <bottom style="medium">
        <color indexed="64"/>
      </bottom>
      <diagonal/>
    </border>
    <border>
      <left/>
      <right style="thin">
        <color indexed="8"/>
      </right>
      <top style="hair">
        <color indexed="8"/>
      </top>
      <bottom style="hair">
        <color indexed="64"/>
      </bottom>
      <diagonal/>
    </border>
    <border>
      <left style="thin">
        <color indexed="8"/>
      </left>
      <right style="thin">
        <color indexed="8"/>
      </right>
      <top style="hair">
        <color indexed="8"/>
      </top>
      <bottom style="hair">
        <color indexed="64"/>
      </bottom>
      <diagonal/>
    </border>
    <border>
      <left/>
      <right style="medium">
        <color indexed="64"/>
      </right>
      <top style="medium">
        <color indexed="64"/>
      </top>
      <bottom style="medium">
        <color indexed="64"/>
      </bottom>
      <diagonal/>
    </border>
    <border>
      <left/>
      <right/>
      <top style="double">
        <color indexed="8"/>
      </top>
      <bottom style="double">
        <color indexed="8"/>
      </bottom>
      <diagonal/>
    </border>
    <border>
      <left/>
      <right style="thin">
        <color indexed="8"/>
      </right>
      <top style="double">
        <color indexed="8"/>
      </top>
      <bottom style="thin">
        <color indexed="64"/>
      </bottom>
      <diagonal/>
    </border>
    <border>
      <left style="thin">
        <color indexed="8"/>
      </left>
      <right/>
      <top style="double">
        <color indexed="8"/>
      </top>
      <bottom style="thin">
        <color indexed="64"/>
      </bottom>
      <diagonal/>
    </border>
    <border>
      <left/>
      <right style="thin">
        <color indexed="8"/>
      </right>
      <top/>
      <bottom style="thin">
        <color indexed="8"/>
      </bottom>
      <diagonal/>
    </border>
    <border>
      <left style="thin">
        <color indexed="8"/>
      </left>
      <right/>
      <top/>
      <bottom style="thin">
        <color indexed="8"/>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indexed="64"/>
      </left>
      <right/>
      <top style="medium">
        <color indexed="64"/>
      </top>
      <bottom style="medium">
        <color indexed="64"/>
      </bottom>
      <diagonal/>
    </border>
    <border>
      <left style="double">
        <color indexed="64"/>
      </left>
      <right/>
      <top style="medium">
        <color indexed="64"/>
      </top>
      <bottom style="thin">
        <color indexed="64"/>
      </bottom>
      <diagonal/>
    </border>
    <border>
      <left style="thin">
        <color indexed="64"/>
      </left>
      <right style="thin">
        <color indexed="8"/>
      </right>
      <top style="medium">
        <color indexed="64"/>
      </top>
      <bottom style="hair">
        <color indexed="8"/>
      </bottom>
      <diagonal/>
    </border>
    <border>
      <left/>
      <right/>
      <top style="double">
        <color indexed="8"/>
      </top>
      <bottom/>
      <diagonal/>
    </border>
    <border>
      <left/>
      <right style="double">
        <color indexed="8"/>
      </right>
      <top style="double">
        <color indexed="8"/>
      </top>
      <bottom/>
      <diagonal/>
    </border>
    <border diagonalDown="1">
      <left/>
      <right style="thin">
        <color indexed="8"/>
      </right>
      <top/>
      <bottom style="double">
        <color indexed="8"/>
      </bottom>
      <diagonal style="thin">
        <color indexed="8"/>
      </diagonal>
    </border>
    <border>
      <left/>
      <right/>
      <top style="double">
        <color rgb="FFFF0000"/>
      </top>
      <bottom style="double">
        <color rgb="FFFF0000"/>
      </bottom>
      <diagonal/>
    </border>
    <border>
      <left/>
      <right style="double">
        <color rgb="FFFF0000"/>
      </right>
      <top style="double">
        <color rgb="FFFF0000"/>
      </top>
      <bottom style="double">
        <color rgb="FFFF0000"/>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8"/>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8"/>
      </top>
      <bottom/>
      <diagonal/>
    </border>
    <border>
      <left style="medium">
        <color indexed="64"/>
      </left>
      <right style="medium">
        <color indexed="64"/>
      </right>
      <top/>
      <bottom/>
      <diagonal/>
    </border>
    <border>
      <left style="medium">
        <color indexed="64"/>
      </left>
      <right style="medium">
        <color indexed="64"/>
      </right>
      <top style="medium">
        <color indexed="8"/>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8"/>
      </top>
      <bottom/>
      <diagonal/>
    </border>
    <border>
      <left/>
      <right style="medium">
        <color indexed="64"/>
      </right>
      <top style="medium">
        <color indexed="8"/>
      </top>
      <bottom style="medium">
        <color indexed="64"/>
      </bottom>
      <diagonal/>
    </border>
    <border>
      <left style="thin">
        <color indexed="8"/>
      </left>
      <right style="medium">
        <color indexed="64"/>
      </right>
      <top/>
      <bottom style="hair">
        <color indexed="8"/>
      </bottom>
      <diagonal/>
    </border>
    <border>
      <left style="thin">
        <color indexed="8"/>
      </left>
      <right/>
      <top style="hair">
        <color indexed="8"/>
      </top>
      <bottom style="hair">
        <color indexed="8"/>
      </bottom>
      <diagonal/>
    </border>
    <border>
      <left/>
      <right style="thin">
        <color indexed="8"/>
      </right>
      <top style="medium">
        <color indexed="64"/>
      </top>
      <bottom style="thin">
        <color indexed="64"/>
      </bottom>
      <diagonal/>
    </border>
    <border>
      <left/>
      <right/>
      <top style="medium">
        <color indexed="64"/>
      </top>
      <bottom style="hair">
        <color indexed="8"/>
      </bottom>
      <diagonal/>
    </border>
    <border>
      <left/>
      <right/>
      <top/>
      <bottom style="hair">
        <color indexed="8"/>
      </bottom>
      <diagonal/>
    </border>
    <border>
      <left style="thin">
        <color indexed="64"/>
      </left>
      <right style="thin">
        <color indexed="8"/>
      </right>
      <top/>
      <bottom style="hair">
        <color indexed="8"/>
      </bottom>
      <diagonal/>
    </border>
    <border>
      <left style="medium">
        <color indexed="64"/>
      </left>
      <right style="medium">
        <color indexed="64"/>
      </right>
      <top style="medium">
        <color indexed="64"/>
      </top>
      <bottom style="hair">
        <color indexed="8"/>
      </bottom>
      <diagonal/>
    </border>
    <border>
      <left style="medium">
        <color indexed="64"/>
      </left>
      <right style="medium">
        <color indexed="64"/>
      </right>
      <top/>
      <bottom style="hair">
        <color indexed="8"/>
      </bottom>
      <diagonal/>
    </border>
    <border>
      <left style="medium">
        <color indexed="64"/>
      </left>
      <right style="thin">
        <color indexed="64"/>
      </right>
      <top style="medium">
        <color indexed="64"/>
      </top>
      <bottom style="hair">
        <color indexed="8"/>
      </bottom>
      <diagonal/>
    </border>
    <border>
      <left style="medium">
        <color indexed="64"/>
      </left>
      <right style="thin">
        <color indexed="64"/>
      </right>
      <top/>
      <bottom style="hair">
        <color indexed="8"/>
      </bottom>
      <diagonal/>
    </border>
    <border>
      <left style="medium">
        <color indexed="64"/>
      </left>
      <right style="medium">
        <color indexed="64"/>
      </right>
      <top style="hair">
        <color indexed="8"/>
      </top>
      <bottom style="hair">
        <color indexed="64"/>
      </bottom>
      <diagonal/>
    </border>
    <border>
      <left/>
      <right/>
      <top style="hair">
        <color indexed="8"/>
      </top>
      <bottom style="hair">
        <color indexed="64"/>
      </bottom>
      <diagonal/>
    </border>
    <border>
      <left style="medium">
        <color indexed="64"/>
      </left>
      <right style="medium">
        <color indexed="64"/>
      </right>
      <top style="hair">
        <color indexed="64"/>
      </top>
      <bottom style="hair">
        <color indexed="8"/>
      </bottom>
      <diagonal/>
    </border>
    <border>
      <left/>
      <right/>
      <top style="hair">
        <color indexed="64"/>
      </top>
      <bottom style="hair">
        <color indexed="8"/>
      </bottom>
      <diagonal/>
    </border>
    <border>
      <left style="thin">
        <color indexed="64"/>
      </left>
      <right style="medium">
        <color indexed="8"/>
      </right>
      <top style="hair">
        <color indexed="8"/>
      </top>
      <bottom style="hair">
        <color indexed="8"/>
      </bottom>
      <diagonal/>
    </border>
    <border>
      <left style="thin">
        <color indexed="8"/>
      </left>
      <right/>
      <top/>
      <bottom style="hair">
        <color indexed="8"/>
      </bottom>
      <diagonal/>
    </border>
    <border>
      <left style="thin">
        <color indexed="64"/>
      </left>
      <right style="thin">
        <color indexed="64"/>
      </right>
      <top style="medium">
        <color indexed="64"/>
      </top>
      <bottom style="hair">
        <color indexed="8"/>
      </bottom>
      <diagonal/>
    </border>
    <border>
      <left style="thin">
        <color indexed="64"/>
      </left>
      <right style="thin">
        <color indexed="64"/>
      </right>
      <top/>
      <bottom style="hair">
        <color indexed="8"/>
      </bottom>
      <diagonal/>
    </border>
    <border>
      <left style="thin">
        <color indexed="64"/>
      </left>
      <right/>
      <top style="medium">
        <color indexed="64"/>
      </top>
      <bottom style="hair">
        <color indexed="8"/>
      </bottom>
      <diagonal/>
    </border>
    <border>
      <left style="thin">
        <color indexed="64"/>
      </left>
      <right/>
      <top/>
      <bottom style="hair">
        <color indexed="8"/>
      </bottom>
      <diagonal/>
    </border>
    <border>
      <left/>
      <right/>
      <top style="medium">
        <color indexed="8"/>
      </top>
      <bottom/>
      <diagonal/>
    </border>
    <border>
      <left/>
      <right/>
      <top style="medium">
        <color indexed="8"/>
      </top>
      <bottom style="medium">
        <color indexed="64"/>
      </bottom>
      <diagonal/>
    </border>
    <border>
      <left style="thin">
        <color indexed="64"/>
      </left>
      <right style="thin">
        <color indexed="64"/>
      </right>
      <top style="medium">
        <color indexed="64"/>
      </top>
      <bottom style="thin">
        <color indexed="64"/>
      </bottom>
      <diagonal/>
    </border>
    <border>
      <left style="thin">
        <color indexed="8"/>
      </left>
      <right/>
      <top style="medium">
        <color indexed="64"/>
      </top>
      <bottom style="thin">
        <color indexed="64"/>
      </bottom>
      <diagonal/>
    </border>
    <border>
      <left style="thin">
        <color indexed="64"/>
      </left>
      <right/>
      <top/>
      <bottom style="hair">
        <color indexed="64"/>
      </bottom>
      <diagonal/>
    </border>
    <border>
      <left style="thin">
        <color indexed="8"/>
      </left>
      <right style="thin">
        <color indexed="8"/>
      </right>
      <top style="hair">
        <color indexed="8"/>
      </top>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8"/>
      </left>
      <right style="thin">
        <color indexed="8"/>
      </right>
      <top style="medium">
        <color indexed="64"/>
      </top>
      <bottom style="thin">
        <color indexed="64"/>
      </bottom>
      <diagonal/>
    </border>
    <border>
      <left style="thin">
        <color indexed="8"/>
      </left>
      <right style="medium">
        <color indexed="64"/>
      </right>
      <top style="medium">
        <color indexed="64"/>
      </top>
      <bottom style="thin">
        <color indexed="64"/>
      </bottom>
      <diagonal/>
    </border>
    <border diagonalDown="1">
      <left style="medium">
        <color indexed="64"/>
      </left>
      <right/>
      <top style="thin">
        <color indexed="64"/>
      </top>
      <bottom style="double">
        <color indexed="64"/>
      </bottom>
      <diagonal style="thin">
        <color indexed="64"/>
      </diagonal>
    </border>
    <border>
      <left style="medium">
        <color indexed="64"/>
      </left>
      <right/>
      <top/>
      <bottom style="double">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8"/>
      </right>
      <top/>
      <bottom style="thin">
        <color indexed="64"/>
      </bottom>
      <diagonal/>
    </border>
    <border>
      <left/>
      <right style="thin">
        <color indexed="8"/>
      </right>
      <top/>
      <bottom style="thin">
        <color indexed="64"/>
      </bottom>
      <diagonal/>
    </border>
    <border>
      <left style="thin">
        <color indexed="64"/>
      </left>
      <right style="thin">
        <color indexed="8"/>
      </right>
      <top/>
      <bottom style="thin">
        <color indexed="64"/>
      </bottom>
      <diagonal/>
    </border>
    <border>
      <left style="thin">
        <color indexed="8"/>
      </left>
      <right/>
      <top/>
      <bottom style="thin">
        <color indexed="64"/>
      </bottom>
      <diagonal/>
    </border>
    <border>
      <left style="thin">
        <color indexed="8"/>
      </left>
      <right style="medium">
        <color indexed="64"/>
      </right>
      <top/>
      <bottom style="thin">
        <color indexed="64"/>
      </bottom>
      <diagonal/>
    </border>
    <border>
      <left/>
      <right style="medium">
        <color indexed="64"/>
      </right>
      <top/>
      <bottom style="hair">
        <color indexed="8"/>
      </bottom>
      <diagonal/>
    </border>
    <border>
      <left style="thin">
        <color indexed="8"/>
      </left>
      <right/>
      <top style="hair">
        <color indexed="8"/>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double">
        <color indexed="64"/>
      </left>
      <right/>
      <top style="thin">
        <color indexed="64"/>
      </top>
      <bottom style="medium">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top/>
      <bottom style="thin">
        <color indexed="64"/>
      </bottom>
      <diagonal/>
    </border>
    <border>
      <left style="thin">
        <color indexed="8"/>
      </left>
      <right/>
      <top/>
      <bottom style="medium">
        <color indexed="64"/>
      </bottom>
      <diagonal/>
    </border>
    <border>
      <left style="thin">
        <color indexed="8"/>
      </left>
      <right style="thin">
        <color indexed="8"/>
      </right>
      <top/>
      <bottom style="thin">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8"/>
      </right>
      <top style="medium">
        <color indexed="64"/>
      </top>
      <bottom/>
      <diagonal/>
    </border>
    <border>
      <left style="medium">
        <color indexed="64"/>
      </left>
      <right style="thin">
        <color indexed="64"/>
      </right>
      <top/>
      <bottom style="medium">
        <color indexed="64"/>
      </bottom>
      <diagonal/>
    </border>
    <border>
      <left style="double">
        <color indexed="8"/>
      </left>
      <right/>
      <top style="medium">
        <color indexed="64"/>
      </top>
      <bottom style="thin">
        <color indexed="64"/>
      </bottom>
      <diagonal/>
    </border>
    <border>
      <left style="thin">
        <color indexed="8"/>
      </left>
      <right style="thin">
        <color indexed="8"/>
      </right>
      <top style="hair">
        <color indexed="64"/>
      </top>
      <bottom style="hair">
        <color indexed="8"/>
      </bottom>
      <diagonal/>
    </border>
    <border>
      <left style="thin">
        <color indexed="8"/>
      </left>
      <right style="thin">
        <color indexed="8"/>
      </right>
      <top style="hair">
        <color indexed="64"/>
      </top>
      <bottom style="hair">
        <color indexed="64"/>
      </bottom>
      <diagonal/>
    </border>
    <border>
      <left/>
      <right style="double">
        <color indexed="8"/>
      </right>
      <top style="medium">
        <color indexed="64"/>
      </top>
      <bottom style="thin">
        <color indexed="64"/>
      </bottom>
      <diagonal/>
    </border>
    <border>
      <left style="thin">
        <color indexed="64"/>
      </left>
      <right/>
      <top style="medium">
        <color indexed="64"/>
      </top>
      <bottom/>
      <diagonal/>
    </border>
    <border>
      <left style="medium">
        <color indexed="64"/>
      </left>
      <right style="medium">
        <color indexed="64"/>
      </right>
      <top style="dotted">
        <color indexed="64"/>
      </top>
      <bottom style="thin">
        <color indexed="64"/>
      </bottom>
      <diagonal/>
    </border>
    <border>
      <left style="medium">
        <color indexed="64"/>
      </left>
      <right style="medium">
        <color indexed="64"/>
      </right>
      <top style="medium">
        <color indexed="64"/>
      </top>
      <bottom style="thick">
        <color auto="1"/>
      </bottom>
      <diagonal/>
    </border>
    <border>
      <left style="medium">
        <color indexed="64"/>
      </left>
      <right style="medium">
        <color indexed="64"/>
      </right>
      <top style="thick">
        <color auto="1"/>
      </top>
      <bottom style="thick">
        <color auto="1"/>
      </bottom>
      <diagonal/>
    </border>
    <border>
      <left style="medium">
        <color indexed="64"/>
      </left>
      <right style="medium">
        <color indexed="64"/>
      </right>
      <top style="thick">
        <color auto="1"/>
      </top>
      <bottom style="medium">
        <color indexed="64"/>
      </bottom>
      <diagonal/>
    </border>
    <border>
      <left/>
      <right/>
      <top style="medium">
        <color indexed="64"/>
      </top>
      <bottom style="thick">
        <color auto="1"/>
      </bottom>
      <diagonal/>
    </border>
    <border>
      <left/>
      <right/>
      <top style="thick">
        <color auto="1"/>
      </top>
      <bottom style="thick">
        <color auto="1"/>
      </bottom>
      <diagonal/>
    </border>
    <border>
      <left/>
      <right/>
      <top style="thick">
        <color auto="1"/>
      </top>
      <bottom/>
      <diagonal/>
    </border>
    <border>
      <left/>
      <right/>
      <top/>
      <bottom style="double">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double">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thin">
        <color indexed="64"/>
      </left>
      <right/>
      <top/>
      <bottom/>
      <diagonal/>
    </border>
    <border>
      <left style="thin">
        <color indexed="64"/>
      </left>
      <right/>
      <top style="medium">
        <color indexed="64"/>
      </top>
      <bottom style="double">
        <color indexed="64"/>
      </bottom>
      <diagonal/>
    </border>
    <border>
      <left style="thin">
        <color indexed="8"/>
      </left>
      <right style="thin">
        <color indexed="8"/>
      </right>
      <top style="thin">
        <color indexed="64"/>
      </top>
      <bottom style="medium">
        <color indexed="64"/>
      </bottom>
      <diagonal/>
    </border>
    <border>
      <left style="thin">
        <color indexed="8"/>
      </left>
      <right/>
      <top style="thin">
        <color indexed="64"/>
      </top>
      <bottom style="medium">
        <color indexed="64"/>
      </bottom>
      <diagonal/>
    </border>
    <border>
      <left style="thin">
        <color indexed="64"/>
      </left>
      <right/>
      <top style="thin">
        <color indexed="64"/>
      </top>
      <bottom style="medium">
        <color indexed="64"/>
      </bottom>
      <diagonal/>
    </border>
    <border>
      <left/>
      <right/>
      <top style="hair">
        <color indexed="8"/>
      </top>
      <bottom/>
      <diagonal/>
    </border>
    <border>
      <left style="thin">
        <color indexed="64"/>
      </left>
      <right/>
      <top style="hair">
        <color indexed="8"/>
      </top>
      <bottom/>
      <diagonal/>
    </border>
    <border>
      <left style="thin">
        <color indexed="64"/>
      </left>
      <right style="thin">
        <color indexed="8"/>
      </right>
      <top style="hair">
        <color indexed="8"/>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8"/>
      </top>
      <bottom/>
      <diagonal/>
    </border>
    <border>
      <left/>
      <right/>
      <top style="hair">
        <color indexed="64"/>
      </top>
      <bottom/>
      <diagonal/>
    </border>
    <border>
      <left/>
      <right style="thin">
        <color indexed="8"/>
      </right>
      <top/>
      <bottom style="medium">
        <color indexed="64"/>
      </bottom>
      <diagonal/>
    </border>
    <border>
      <left style="thin">
        <color indexed="64"/>
      </left>
      <right style="thin">
        <color indexed="64"/>
      </right>
      <top/>
      <bottom style="medium">
        <color indexed="64"/>
      </bottom>
      <diagonal/>
    </border>
    <border>
      <left/>
      <right style="double">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8"/>
      </left>
      <right/>
      <top style="medium">
        <color indexed="64"/>
      </top>
      <bottom style="double">
        <color indexed="8"/>
      </bottom>
      <diagonal/>
    </border>
    <border>
      <left style="double">
        <color indexed="8"/>
      </left>
      <right style="medium">
        <color indexed="64"/>
      </right>
      <top style="medium">
        <color indexed="64"/>
      </top>
      <bottom style="double">
        <color indexed="8"/>
      </bottom>
      <diagonal/>
    </border>
    <border>
      <left style="medium">
        <color indexed="64"/>
      </left>
      <right/>
      <top style="double">
        <color indexed="8"/>
      </top>
      <bottom/>
      <diagonal/>
    </border>
    <border>
      <left style="double">
        <color indexed="8"/>
      </left>
      <right style="medium">
        <color indexed="64"/>
      </right>
      <top style="double">
        <color indexed="8"/>
      </top>
      <bottom style="double">
        <color indexed="8"/>
      </bottom>
      <diagonal/>
    </border>
    <border>
      <left style="medium">
        <color indexed="64"/>
      </left>
      <right/>
      <top style="double">
        <color rgb="FFFF0000"/>
      </top>
      <bottom style="double">
        <color rgb="FFFF0000"/>
      </bottom>
      <diagonal/>
    </border>
    <border>
      <left style="medium">
        <color indexed="64"/>
      </left>
      <right style="double">
        <color indexed="8"/>
      </right>
      <top/>
      <bottom style="double">
        <color indexed="8"/>
      </bottom>
      <diagonal/>
    </border>
    <border>
      <left/>
      <right style="medium">
        <color indexed="64"/>
      </right>
      <top style="double">
        <color indexed="8"/>
      </top>
      <bottom style="double">
        <color indexed="8"/>
      </bottom>
      <diagonal/>
    </border>
    <border>
      <left style="medium">
        <color indexed="64"/>
      </left>
      <right/>
      <top style="double">
        <color indexed="8"/>
      </top>
      <bottom style="double">
        <color indexed="8"/>
      </bottom>
      <diagonal/>
    </border>
    <border>
      <left style="medium">
        <color indexed="64"/>
      </left>
      <right style="double">
        <color indexed="8"/>
      </right>
      <top style="double">
        <color indexed="8"/>
      </top>
      <bottom style="thin">
        <color indexed="64"/>
      </bottom>
      <diagonal/>
    </border>
    <border>
      <left/>
      <right style="medium">
        <color indexed="64"/>
      </right>
      <top style="double">
        <color indexed="8"/>
      </top>
      <bottom style="thin">
        <color indexed="64"/>
      </bottom>
      <diagonal/>
    </border>
    <border>
      <left style="medium">
        <color indexed="64"/>
      </left>
      <right style="double">
        <color indexed="8"/>
      </right>
      <top/>
      <bottom style="thin">
        <color indexed="8"/>
      </bottom>
      <diagonal/>
    </border>
    <border>
      <left/>
      <right style="medium">
        <color indexed="64"/>
      </right>
      <top/>
      <bottom style="thin">
        <color indexed="8"/>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theme="4" tint="0.39997558519241921"/>
      </left>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style="thin">
        <color theme="4" tint="0.39997558519241921"/>
      </left>
      <right/>
      <top style="double">
        <color indexed="64"/>
      </top>
      <bottom/>
      <diagonal/>
    </border>
    <border>
      <left style="medium">
        <color indexed="64"/>
      </left>
      <right style="medium">
        <color indexed="64"/>
      </right>
      <top/>
      <bottom style="double">
        <color indexed="64"/>
      </bottom>
      <diagonal/>
    </border>
    <border>
      <left/>
      <right style="medium">
        <color indexed="64"/>
      </right>
      <top style="medium">
        <color indexed="64"/>
      </top>
      <bottom style="medium">
        <color indexed="8"/>
      </bottom>
      <diagonal/>
    </border>
    <border>
      <left/>
      <right style="double">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theme="7" tint="0.39994506668294322"/>
      </left>
      <right style="thin">
        <color theme="7" tint="0.39994506668294322"/>
      </right>
      <top/>
      <bottom/>
      <diagonal/>
    </border>
    <border>
      <left/>
      <right style="thin">
        <color indexed="8"/>
      </right>
      <top style="medium">
        <color indexed="64"/>
      </top>
      <bottom style="hair">
        <color indexed="8"/>
      </bottom>
      <diagonal/>
    </border>
    <border>
      <left style="thin">
        <color indexed="8"/>
      </left>
      <right style="thin">
        <color indexed="64"/>
      </right>
      <top style="medium">
        <color indexed="64"/>
      </top>
      <bottom style="hair">
        <color indexed="64"/>
      </bottom>
      <diagonal/>
    </border>
    <border>
      <left style="thin">
        <color indexed="8"/>
      </left>
      <right/>
      <top style="medium">
        <color indexed="64"/>
      </top>
      <bottom style="hair">
        <color indexed="8"/>
      </bottom>
      <diagonal/>
    </border>
    <border>
      <left style="thin">
        <color indexed="64"/>
      </left>
      <right style="medium">
        <color indexed="64"/>
      </right>
      <top style="medium">
        <color indexed="64"/>
      </top>
      <bottom style="hair">
        <color indexed="8"/>
      </bottom>
      <diagonal/>
    </border>
    <border>
      <left style="thin">
        <color indexed="64"/>
      </left>
      <right style="medium">
        <color indexed="64"/>
      </right>
      <top style="hair">
        <color indexed="8"/>
      </top>
      <bottom style="hair">
        <color indexed="8"/>
      </bottom>
      <diagonal/>
    </border>
    <border diagonalDown="1">
      <left style="medium">
        <color indexed="64"/>
      </left>
      <right style="medium">
        <color indexed="64"/>
      </right>
      <top style="thin">
        <color indexed="64"/>
      </top>
      <bottom style="medium">
        <color indexed="64"/>
      </bottom>
      <diagonal style="thin">
        <color indexed="64"/>
      </diagonal>
    </border>
    <border diagonalDown="1">
      <left style="medium">
        <color indexed="64"/>
      </left>
      <right style="medium">
        <color indexed="64"/>
      </right>
      <top style="double">
        <color indexed="64"/>
      </top>
      <bottom style="thin">
        <color indexed="64"/>
      </bottom>
      <diagonal style="thin">
        <color indexed="64"/>
      </diagonal>
    </border>
    <border>
      <left/>
      <right style="thin">
        <color indexed="64"/>
      </right>
      <top/>
      <bottom style="double">
        <color indexed="64"/>
      </bottom>
      <diagonal/>
    </border>
    <border>
      <left/>
      <right style="thin">
        <color indexed="64"/>
      </right>
      <top style="medium">
        <color indexed="64"/>
      </top>
      <bottom/>
      <diagonal/>
    </border>
    <border>
      <left style="thin">
        <color indexed="8"/>
      </left>
      <right style="thin">
        <color indexed="8"/>
      </right>
      <top style="medium">
        <color indexed="64"/>
      </top>
      <bottom style="hair">
        <color indexed="64"/>
      </bottom>
      <diagonal/>
    </border>
    <border>
      <left style="medium">
        <color indexed="64"/>
      </left>
      <right style="double">
        <color indexed="8"/>
      </right>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medium">
        <color indexed="64"/>
      </bottom>
      <diagonal/>
    </border>
    <border>
      <left/>
      <right style="thin">
        <color indexed="8"/>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8"/>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style="thin">
        <color indexed="8"/>
      </right>
      <top style="thin">
        <color indexed="64"/>
      </top>
      <bottom style="thin">
        <color indexed="64"/>
      </bottom>
      <diagonal/>
    </border>
    <border>
      <left/>
      <right style="thin">
        <color indexed="8"/>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double">
        <color indexed="8"/>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8"/>
      </left>
      <right/>
      <top style="thin">
        <color indexed="8"/>
      </top>
      <bottom/>
      <diagonal/>
    </border>
    <border>
      <left style="thin">
        <color indexed="8"/>
      </left>
      <right style="thin">
        <color indexed="8"/>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style="thin">
        <color indexed="8"/>
      </left>
      <right/>
      <top style="thin">
        <color indexed="64"/>
      </top>
      <bottom/>
      <diagonal/>
    </border>
    <border>
      <left style="thin">
        <color indexed="8"/>
      </left>
      <right style="medium">
        <color indexed="64"/>
      </right>
      <top style="thin">
        <color indexed="64"/>
      </top>
      <bottom/>
      <diagonal/>
    </border>
    <border>
      <left style="thin">
        <color indexed="8"/>
      </left>
      <right style="thin">
        <color indexed="8"/>
      </right>
      <top style="thin">
        <color indexed="64"/>
      </top>
      <bottom style="hair">
        <color indexed="64"/>
      </bottom>
      <diagonal/>
    </border>
    <border>
      <left style="medium">
        <color indexed="64"/>
      </left>
      <right style="thin">
        <color indexed="8"/>
      </right>
      <top style="thin">
        <color indexed="64"/>
      </top>
      <bottom style="hair">
        <color indexed="64"/>
      </bottom>
      <diagonal/>
    </border>
    <border>
      <left style="thin">
        <color indexed="8"/>
      </left>
      <right/>
      <top style="thin">
        <color indexed="64"/>
      </top>
      <bottom style="hair">
        <color indexed="64"/>
      </bottom>
      <diagonal/>
    </border>
    <border>
      <left style="thin">
        <color indexed="8"/>
      </left>
      <right/>
      <top style="hair">
        <color indexed="64"/>
      </top>
      <bottom style="hair">
        <color indexed="64"/>
      </bottom>
      <diagonal/>
    </border>
    <border>
      <left style="thin">
        <color indexed="8"/>
      </left>
      <right style="medium">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thin">
        <color indexed="8"/>
      </right>
      <top style="hair">
        <color indexed="64"/>
      </top>
      <bottom style="hair">
        <color indexed="64"/>
      </bottom>
      <diagonal/>
    </border>
    <border>
      <left/>
      <right style="thin">
        <color indexed="8"/>
      </right>
      <top style="hair">
        <color indexed="64"/>
      </top>
      <bottom style="hair">
        <color indexed="64"/>
      </bottom>
      <diagonal/>
    </border>
    <border>
      <left style="medium">
        <color indexed="64"/>
      </left>
      <right style="thin">
        <color indexed="8"/>
      </right>
      <top style="hair">
        <color indexed="64"/>
      </top>
      <bottom style="hair">
        <color indexed="8"/>
      </bottom>
      <diagonal/>
    </border>
    <border>
      <left/>
      <right style="thin">
        <color indexed="8"/>
      </right>
      <top style="hair">
        <color indexed="64"/>
      </top>
      <bottom style="hair">
        <color indexed="8"/>
      </bottom>
      <diagonal/>
    </border>
    <border>
      <left style="thin">
        <color indexed="8"/>
      </left>
      <right/>
      <top style="hair">
        <color indexed="64"/>
      </top>
      <bottom style="hair">
        <color indexed="8"/>
      </bottom>
      <diagonal/>
    </border>
    <border>
      <left style="thin">
        <color indexed="8"/>
      </left>
      <right style="medium">
        <color indexed="64"/>
      </right>
      <top style="hair">
        <color indexed="64"/>
      </top>
      <bottom style="hair">
        <color indexed="8"/>
      </bottom>
      <diagonal/>
    </border>
    <border>
      <left/>
      <right style="medium">
        <color indexed="64"/>
      </right>
      <top style="hair">
        <color indexed="64"/>
      </top>
      <bottom style="hair">
        <color indexed="8"/>
      </bottom>
      <diagonal/>
    </border>
    <border>
      <left/>
      <right/>
      <top style="thin">
        <color indexed="64"/>
      </top>
      <bottom style="hair">
        <color indexed="64"/>
      </bottom>
      <diagonal/>
    </border>
    <border>
      <left style="thin">
        <color indexed="64"/>
      </left>
      <right style="thin">
        <color indexed="8"/>
      </right>
      <top style="thin">
        <color indexed="64"/>
      </top>
      <bottom style="hair">
        <color indexed="64"/>
      </bottom>
      <diagonal/>
    </border>
    <border>
      <left style="thin">
        <color indexed="8"/>
      </left>
      <right style="medium">
        <color indexed="64"/>
      </right>
      <top style="medium">
        <color indexed="8"/>
      </top>
      <bottom style="hair">
        <color indexed="64"/>
      </bottom>
      <diagonal/>
    </border>
    <border>
      <left style="thin">
        <color indexed="8"/>
      </left>
      <right style="thin">
        <color indexed="8"/>
      </right>
      <top style="medium">
        <color indexed="8"/>
      </top>
      <bottom style="hair">
        <color indexed="64"/>
      </bottom>
      <diagonal/>
    </border>
    <border>
      <left style="thin">
        <color indexed="8"/>
      </left>
      <right/>
      <top style="medium">
        <color indexed="8"/>
      </top>
      <bottom style="hair">
        <color indexed="64"/>
      </bottom>
      <diagonal/>
    </border>
    <border>
      <left style="medium">
        <color indexed="64"/>
      </left>
      <right style="medium">
        <color indexed="64"/>
      </right>
      <top style="medium">
        <color indexed="8"/>
      </top>
      <bottom style="hair">
        <color indexed="64"/>
      </bottom>
      <diagonal/>
    </border>
    <border>
      <left/>
      <right style="medium">
        <color indexed="64"/>
      </right>
      <top style="medium">
        <color indexed="8"/>
      </top>
      <bottom style="hair">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style="thin">
        <color indexed="64"/>
      </right>
      <top style="medium">
        <color indexed="64"/>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8"/>
      </left>
      <right style="thin">
        <color indexed="8"/>
      </right>
      <top style="hair">
        <color indexed="8"/>
      </top>
      <bottom style="medium">
        <color indexed="64"/>
      </bottom>
      <diagonal/>
    </border>
    <border>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right style="double">
        <color indexed="8"/>
      </right>
      <top style="thin">
        <color indexed="64"/>
      </top>
      <bottom/>
      <diagonal/>
    </border>
    <border>
      <left style="double">
        <color indexed="8"/>
      </left>
      <right/>
      <top style="thin">
        <color indexed="64"/>
      </top>
      <bottom/>
      <diagonal/>
    </border>
    <border>
      <left style="thin">
        <color indexed="8"/>
      </left>
      <right style="thin">
        <color indexed="8"/>
      </right>
      <top/>
      <bottom/>
      <diagonal/>
    </border>
    <border diagonalDown="1">
      <left style="double">
        <color indexed="64"/>
      </left>
      <right style="medium">
        <color indexed="64"/>
      </right>
      <top style="medium">
        <color indexed="64"/>
      </top>
      <bottom style="thin">
        <color indexed="64"/>
      </bottom>
      <diagonal style="thin">
        <color indexed="64"/>
      </diagonal>
    </border>
    <border diagonalDown="1">
      <left style="double">
        <color indexed="64"/>
      </left>
      <right style="medium">
        <color indexed="64"/>
      </right>
      <top style="thin">
        <color indexed="64"/>
      </top>
      <bottom style="thin">
        <color indexed="64"/>
      </bottom>
      <diagonal style="thin">
        <color indexed="64"/>
      </diagonal>
    </border>
    <border diagonalDown="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right style="double">
        <color indexed="64"/>
      </right>
      <top style="thin">
        <color indexed="64"/>
      </top>
      <bottom style="medium">
        <color indexed="64"/>
      </bottom>
      <diagonal/>
    </border>
    <border>
      <left style="double">
        <color indexed="64"/>
      </left>
      <right style="medium">
        <color indexed="64"/>
      </right>
      <top style="medium">
        <color indexed="64"/>
      </top>
      <bottom style="medium">
        <color indexed="64"/>
      </bottom>
      <diagonal/>
    </border>
    <border>
      <left style="double">
        <color indexed="64"/>
      </left>
      <right style="medium">
        <color indexed="64"/>
      </right>
      <top/>
      <bottom style="medium">
        <color indexed="64"/>
      </bottom>
      <diagonal/>
    </border>
    <border>
      <left/>
      <right style="double">
        <color indexed="8"/>
      </right>
      <top/>
      <bottom style="medium">
        <color indexed="64"/>
      </bottom>
      <diagonal/>
    </border>
    <border>
      <left style="double">
        <color indexed="8"/>
      </left>
      <right/>
      <top/>
      <bottom style="medium">
        <color indexed="64"/>
      </bottom>
      <diagonal/>
    </border>
    <border>
      <left/>
      <right style="double">
        <color indexed="8"/>
      </right>
      <top style="medium">
        <color indexed="64"/>
      </top>
      <bottom style="medium">
        <color indexed="64"/>
      </bottom>
      <diagonal/>
    </border>
    <border>
      <left style="double">
        <color indexed="8"/>
      </left>
      <right/>
      <top style="medium">
        <color indexed="64"/>
      </top>
      <bottom style="medium">
        <color indexed="64"/>
      </bottom>
      <diagonal/>
    </border>
    <border diagonalDown="1">
      <left style="double">
        <color indexed="64"/>
      </left>
      <right/>
      <top style="medium">
        <color indexed="64"/>
      </top>
      <bottom style="medium">
        <color indexed="64"/>
      </bottom>
      <diagonal style="thin">
        <color indexed="64"/>
      </diagonal>
    </border>
    <border diagonalDown="1">
      <left/>
      <right style="medium">
        <color indexed="64"/>
      </right>
      <top style="medium">
        <color indexed="64"/>
      </top>
      <bottom style="medium">
        <color indexed="64"/>
      </bottom>
      <diagonal style="thin">
        <color indexed="64"/>
      </diagonal>
    </border>
    <border>
      <left/>
      <right style="thin">
        <color auto="1"/>
      </right>
      <top style="thin">
        <color auto="1"/>
      </top>
      <bottom style="thin">
        <color auto="1"/>
      </bottom>
      <diagonal/>
    </border>
    <border>
      <left style="medium">
        <color indexed="64"/>
      </left>
      <right style="double">
        <color indexed="8"/>
      </right>
      <top style="thin">
        <color indexed="8"/>
      </top>
      <bottom style="thin">
        <color indexed="8"/>
      </bottom>
      <diagonal/>
    </border>
    <border>
      <left/>
      <right/>
      <top style="thin">
        <color indexed="8"/>
      </top>
      <bottom style="thin">
        <color indexed="8"/>
      </bottom>
      <diagonal/>
    </border>
    <border>
      <left style="thin">
        <color indexed="8"/>
      </left>
      <right/>
      <top style="thin">
        <color indexed="64"/>
      </top>
      <bottom style="thin">
        <color indexed="8"/>
      </bottom>
      <diagonal/>
    </border>
    <border>
      <left/>
      <right style="medium">
        <color indexed="64"/>
      </right>
      <top style="thin">
        <color indexed="64"/>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medium">
        <color indexed="64"/>
      </right>
      <top style="thin">
        <color indexed="8"/>
      </top>
      <bottom style="thin">
        <color indexed="8"/>
      </bottom>
      <diagonal/>
    </border>
    <border>
      <left style="double">
        <color indexed="8"/>
      </left>
      <right/>
      <top style="thin">
        <color indexed="8"/>
      </top>
      <bottom style="thin">
        <color indexed="8"/>
      </bottom>
      <diagonal/>
    </border>
    <border>
      <left style="thin">
        <color indexed="8"/>
      </left>
      <right/>
      <top style="thin">
        <color indexed="8"/>
      </top>
      <bottom style="thin">
        <color indexed="64"/>
      </bottom>
      <diagonal/>
    </border>
    <border>
      <left/>
      <right style="medium">
        <color indexed="64"/>
      </right>
      <top style="thin">
        <color indexed="8"/>
      </top>
      <bottom style="thin">
        <color indexed="64"/>
      </bottom>
      <diagonal/>
    </border>
    <border>
      <left style="medium">
        <color indexed="64"/>
      </left>
      <right style="double">
        <color indexed="8"/>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medium">
        <color indexed="64"/>
      </left>
      <right style="double">
        <color indexed="8"/>
      </right>
      <top style="thin">
        <color indexed="8"/>
      </top>
      <bottom style="thin">
        <color indexed="64"/>
      </bottom>
      <diagonal/>
    </border>
    <border>
      <left/>
      <right/>
      <top style="thin">
        <color indexed="8"/>
      </top>
      <bottom style="thin">
        <color indexed="64"/>
      </bottom>
      <diagonal/>
    </border>
    <border>
      <left style="medium">
        <color indexed="64"/>
      </left>
      <right style="double">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8"/>
      </right>
      <top style="thin">
        <color indexed="8"/>
      </top>
      <bottom style="thin">
        <color indexed="64"/>
      </bottom>
      <diagonal/>
    </border>
    <border>
      <left style="thin">
        <color indexed="8"/>
      </left>
      <right style="thin">
        <color indexed="8"/>
      </right>
      <top style="thin">
        <color indexed="64"/>
      </top>
      <bottom/>
      <diagonal/>
    </border>
    <border>
      <left style="thin">
        <color indexed="8"/>
      </left>
      <right/>
      <top style="thin">
        <color indexed="8"/>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48">
    <xf numFmtId="0" fontId="0" fillId="0" borderId="0">
      <alignment vertical="center"/>
    </xf>
    <xf numFmtId="0" fontId="1" fillId="2" borderId="0" applyNumberFormat="0" applyBorder="0" applyProtection="0">
      <alignment vertical="center"/>
    </xf>
    <xf numFmtId="0" fontId="1" fillId="3" borderId="0" applyNumberFormat="0" applyBorder="0" applyProtection="0">
      <alignment vertical="center"/>
    </xf>
    <xf numFmtId="0" fontId="1" fillId="4" borderId="0" applyNumberFormat="0" applyBorder="0" applyProtection="0">
      <alignment vertical="center"/>
    </xf>
    <xf numFmtId="0" fontId="1" fillId="5" borderId="0" applyNumberFormat="0" applyBorder="0" applyProtection="0">
      <alignment vertical="center"/>
    </xf>
    <xf numFmtId="0" fontId="1" fillId="6" borderId="0" applyNumberFormat="0" applyBorder="0" applyProtection="0">
      <alignment vertical="center"/>
    </xf>
    <xf numFmtId="0" fontId="1" fillId="7" borderId="0" applyNumberFormat="0" applyBorder="0" applyProtection="0">
      <alignment vertical="center"/>
    </xf>
    <xf numFmtId="0" fontId="1" fillId="8" borderId="0" applyNumberFormat="0" applyBorder="0" applyProtection="0">
      <alignment vertical="center"/>
    </xf>
    <xf numFmtId="0" fontId="1" fillId="9" borderId="0" applyNumberFormat="0" applyBorder="0" applyProtection="0">
      <alignment vertical="center"/>
    </xf>
    <xf numFmtId="0" fontId="1" fillId="10" borderId="0" applyNumberFormat="0" applyBorder="0" applyProtection="0">
      <alignment vertical="center"/>
    </xf>
    <xf numFmtId="0" fontId="1" fillId="5" borderId="0" applyNumberFormat="0" applyBorder="0" applyProtection="0">
      <alignment vertical="center"/>
    </xf>
    <xf numFmtId="0" fontId="1" fillId="8" borderId="0" applyNumberFormat="0" applyBorder="0" applyProtection="0">
      <alignment vertical="center"/>
    </xf>
    <xf numFmtId="0" fontId="1" fillId="11" borderId="0" applyNumberFormat="0" applyBorder="0" applyProtection="0">
      <alignment vertical="center"/>
    </xf>
    <xf numFmtId="0" fontId="2" fillId="12" borderId="0" applyNumberFormat="0" applyBorder="0" applyProtection="0">
      <alignment vertical="center"/>
    </xf>
    <xf numFmtId="0" fontId="2" fillId="9" borderId="0" applyNumberFormat="0" applyBorder="0" applyProtection="0">
      <alignment vertical="center"/>
    </xf>
    <xf numFmtId="0" fontId="2" fillId="10" borderId="0" applyNumberFormat="0" applyBorder="0" applyProtection="0">
      <alignment vertical="center"/>
    </xf>
    <xf numFmtId="0" fontId="2" fillId="13" borderId="0" applyNumberFormat="0" applyBorder="0" applyProtection="0">
      <alignment vertical="center"/>
    </xf>
    <xf numFmtId="0" fontId="2" fillId="14" borderId="0" applyNumberFormat="0" applyBorder="0" applyProtection="0">
      <alignment vertical="center"/>
    </xf>
    <xf numFmtId="0" fontId="2" fillId="15" borderId="0" applyNumberFormat="0" applyBorder="0" applyProtection="0">
      <alignment vertical="center"/>
    </xf>
    <xf numFmtId="0" fontId="3" fillId="16" borderId="0" applyNumberFormat="0" applyBorder="0" applyProtection="0">
      <alignment vertical="center"/>
    </xf>
    <xf numFmtId="0" fontId="2" fillId="17" borderId="0" applyNumberFormat="0" applyBorder="0" applyProtection="0">
      <alignment vertical="center"/>
    </xf>
    <xf numFmtId="0" fontId="2" fillId="18" borderId="0" applyNumberFormat="0" applyBorder="0" applyProtection="0">
      <alignment vertical="center"/>
    </xf>
    <xf numFmtId="0" fontId="2" fillId="19" borderId="0" applyNumberFormat="0" applyBorder="0" applyProtection="0">
      <alignment vertical="center"/>
    </xf>
    <xf numFmtId="0" fontId="2" fillId="13" borderId="0" applyNumberFormat="0" applyBorder="0" applyProtection="0">
      <alignment vertical="center"/>
    </xf>
    <xf numFmtId="0" fontId="2" fillId="14" borderId="0" applyNumberFormat="0" applyBorder="0" applyProtection="0">
      <alignment vertical="center"/>
    </xf>
    <xf numFmtId="0" fontId="2" fillId="20" borderId="0" applyNumberFormat="0" applyBorder="0" applyProtection="0">
      <alignment vertical="center"/>
    </xf>
    <xf numFmtId="0" fontId="4" fillId="0" borderId="0" applyNumberFormat="0" applyFill="0" applyBorder="0" applyProtection="0">
      <alignment vertical="center"/>
    </xf>
    <xf numFmtId="0" fontId="5" fillId="21" borderId="1" applyNumberFormat="0" applyProtection="0">
      <alignment vertical="center"/>
    </xf>
    <xf numFmtId="0" fontId="6" fillId="22" borderId="2" applyNumberFormat="0" applyProtection="0">
      <alignment vertical="center"/>
    </xf>
    <xf numFmtId="0" fontId="7" fillId="0" borderId="3" applyNumberFormat="0" applyFill="0" applyProtection="0">
      <alignment vertical="center"/>
    </xf>
    <xf numFmtId="0" fontId="8" fillId="7" borderId="4" applyNumberFormat="0" applyProtection="0">
      <alignment vertical="center"/>
    </xf>
    <xf numFmtId="0" fontId="9" fillId="23" borderId="5" applyNumberFormat="0" applyProtection="0">
      <alignment vertical="center"/>
    </xf>
    <xf numFmtId="0" fontId="10" fillId="3" borderId="0" applyNumberFormat="0" applyBorder="0" applyProtection="0">
      <alignment vertical="center"/>
    </xf>
    <xf numFmtId="0" fontId="11" fillId="4" borderId="0" applyNumberFormat="0" applyBorder="0" applyProtection="0">
      <alignment vertical="center"/>
    </xf>
    <xf numFmtId="0" fontId="12" fillId="0" borderId="6" applyNumberFormat="0" applyFill="0" applyProtection="0">
      <alignment vertical="center"/>
    </xf>
    <xf numFmtId="0" fontId="13" fillId="0" borderId="7" applyNumberFormat="0" applyFill="0" applyProtection="0">
      <alignment vertical="center"/>
    </xf>
    <xf numFmtId="0" fontId="14" fillId="0" borderId="8" applyNumberFormat="0" applyFill="0" applyProtection="0">
      <alignment vertical="center"/>
    </xf>
    <xf numFmtId="0" fontId="14" fillId="0" borderId="0" applyNumberFormat="0" applyFill="0" applyBorder="0" applyProtection="0">
      <alignment vertical="center"/>
    </xf>
    <xf numFmtId="0" fontId="15" fillId="23" borderId="4" applyNumberFormat="0" applyProtection="0">
      <alignment vertical="center"/>
    </xf>
    <xf numFmtId="0" fontId="16" fillId="0" borderId="0" applyNumberFormat="0" applyFill="0" applyBorder="0" applyProtection="0">
      <alignment vertical="center"/>
    </xf>
    <xf numFmtId="0" fontId="17" fillId="0" borderId="0" applyNumberFormat="0" applyFill="0" applyBorder="0" applyProtection="0">
      <alignment vertical="center"/>
    </xf>
    <xf numFmtId="0" fontId="18" fillId="0" borderId="9" applyNumberFormat="0" applyFill="0" applyProtection="0">
      <alignment vertical="center"/>
    </xf>
    <xf numFmtId="177" fontId="22" fillId="0" borderId="0" applyFill="0" applyBorder="0" applyAlignment="0" applyProtection="0">
      <alignment vertical="center"/>
    </xf>
    <xf numFmtId="0" fontId="6" fillId="0" borderId="0">
      <alignment vertical="center"/>
    </xf>
    <xf numFmtId="0" fontId="49" fillId="0" borderId="0" applyNumberFormat="0" applyFill="0" applyBorder="0" applyAlignment="0" applyProtection="0">
      <alignment vertical="center"/>
    </xf>
    <xf numFmtId="0" fontId="76" fillId="0" borderId="0"/>
    <xf numFmtId="38" fontId="76" fillId="0" borderId="0" applyFont="0" applyFill="0" applyBorder="0" applyAlignment="0" applyProtection="0">
      <alignment vertical="center"/>
    </xf>
    <xf numFmtId="9" fontId="76" fillId="0" borderId="0" applyFont="0" applyFill="0" applyBorder="0" applyAlignment="0" applyProtection="0">
      <alignment vertical="center"/>
    </xf>
  </cellStyleXfs>
  <cellXfs count="1161">
    <xf numFmtId="0" fontId="0" fillId="0" borderId="0" xfId="0">
      <alignment vertical="center"/>
    </xf>
    <xf numFmtId="0" fontId="23" fillId="0" borderId="0" xfId="0" applyFont="1">
      <alignment vertical="center"/>
    </xf>
    <xf numFmtId="0" fontId="26" fillId="0" borderId="38" xfId="0" applyFont="1" applyBorder="1" applyAlignment="1" applyProtection="1">
      <alignment horizontal="left" vertical="center" wrapText="1"/>
      <protection locked="0"/>
    </xf>
    <xf numFmtId="0" fontId="26" fillId="0" borderId="38" xfId="0" applyFont="1" applyBorder="1" applyAlignment="1" applyProtection="1">
      <alignment horizontal="center" vertical="center" wrapText="1"/>
      <protection locked="0"/>
    </xf>
    <xf numFmtId="0" fontId="26" fillId="0" borderId="38" xfId="0" applyFont="1" applyBorder="1" applyAlignment="1" applyProtection="1">
      <alignment horizontal="center" vertical="center" shrinkToFit="1"/>
      <protection locked="0"/>
    </xf>
    <xf numFmtId="177" fontId="22" fillId="0" borderId="38" xfId="42" applyBorder="1" applyAlignment="1" applyProtection="1">
      <alignment vertical="center" shrinkToFit="1"/>
      <protection locked="0"/>
    </xf>
    <xf numFmtId="177" fontId="22" fillId="0" borderId="38" xfId="42" applyBorder="1" applyAlignment="1" applyProtection="1">
      <alignment vertical="center" wrapText="1" shrinkToFit="1"/>
      <protection locked="0"/>
    </xf>
    <xf numFmtId="0" fontId="26" fillId="0" borderId="44" xfId="0" applyFont="1" applyBorder="1" applyAlignment="1" applyProtection="1">
      <alignment vertical="center" wrapText="1" shrinkToFit="1"/>
      <protection locked="0"/>
    </xf>
    <xf numFmtId="0" fontId="26" fillId="0" borderId="50" xfId="0" applyFont="1" applyBorder="1" applyAlignment="1" applyProtection="1">
      <alignment vertical="center" wrapText="1" shrinkToFit="1"/>
      <protection locked="0"/>
    </xf>
    <xf numFmtId="0" fontId="26" fillId="0" borderId="30" xfId="0" applyFont="1" applyBorder="1" applyAlignment="1" applyProtection="1">
      <alignment horizontal="left" vertical="center" wrapText="1"/>
      <protection locked="0"/>
    </xf>
    <xf numFmtId="0" fontId="26" fillId="0" borderId="30" xfId="0" applyFont="1" applyBorder="1" applyAlignment="1" applyProtection="1">
      <alignment horizontal="center" vertical="center" wrapText="1"/>
      <protection locked="0"/>
    </xf>
    <xf numFmtId="0" fontId="26" fillId="0" borderId="30" xfId="0" applyFont="1" applyBorder="1" applyAlignment="1" applyProtection="1">
      <alignment horizontal="center" vertical="center" shrinkToFit="1"/>
      <protection locked="0"/>
    </xf>
    <xf numFmtId="177" fontId="22" fillId="0" borderId="30" xfId="42" applyBorder="1" applyAlignment="1" applyProtection="1">
      <alignment vertical="center" shrinkToFit="1"/>
      <protection locked="0"/>
    </xf>
    <xf numFmtId="177" fontId="22" fillId="0" borderId="30" xfId="42" applyBorder="1" applyAlignment="1" applyProtection="1">
      <alignment vertical="center" wrapText="1" shrinkToFit="1"/>
      <protection locked="0"/>
    </xf>
    <xf numFmtId="0" fontId="26" fillId="0" borderId="45" xfId="0" applyFont="1" applyBorder="1" applyAlignment="1" applyProtection="1">
      <alignment vertical="center" wrapText="1" shrinkToFit="1"/>
      <protection locked="0"/>
    </xf>
    <xf numFmtId="0" fontId="26" fillId="0" borderId="47" xfId="0" applyFont="1" applyBorder="1" applyAlignment="1" applyProtection="1">
      <alignment vertical="center" wrapText="1" shrinkToFit="1"/>
      <protection locked="0"/>
    </xf>
    <xf numFmtId="0" fontId="26" fillId="0" borderId="46" xfId="0" applyFont="1" applyBorder="1" applyAlignment="1" applyProtection="1">
      <alignment vertical="center" wrapText="1" shrinkToFit="1"/>
      <protection locked="0"/>
    </xf>
    <xf numFmtId="0" fontId="26" fillId="0" borderId="48" xfId="0" applyFont="1" applyBorder="1" applyAlignment="1" applyProtection="1">
      <alignment vertical="center" wrapText="1" shrinkToFit="1"/>
      <protection locked="0"/>
    </xf>
    <xf numFmtId="0" fontId="26" fillId="0" borderId="49" xfId="0" applyFont="1" applyBorder="1" applyAlignment="1" applyProtection="1">
      <alignment vertical="center" wrapText="1" shrinkToFit="1"/>
      <protection locked="0"/>
    </xf>
    <xf numFmtId="0" fontId="0" fillId="0" borderId="10" xfId="0" applyBorder="1">
      <alignment vertical="center"/>
    </xf>
    <xf numFmtId="0" fontId="0" fillId="0" borderId="78" xfId="0" applyBorder="1">
      <alignment vertical="center"/>
    </xf>
    <xf numFmtId="0" fontId="0" fillId="0" borderId="79" xfId="0" applyBorder="1">
      <alignment vertical="center"/>
    </xf>
    <xf numFmtId="0" fontId="0" fillId="0" borderId="81" xfId="0" applyBorder="1">
      <alignment vertical="center"/>
    </xf>
    <xf numFmtId="178" fontId="23" fillId="0" borderId="29" xfId="0" applyNumberFormat="1" applyFont="1" applyBorder="1" applyAlignment="1" applyProtection="1">
      <alignment horizontal="center" vertical="center" shrinkToFit="1"/>
      <protection locked="0"/>
    </xf>
    <xf numFmtId="0" fontId="0" fillId="0" borderId="18" xfId="0" applyBorder="1">
      <alignment vertical="center"/>
    </xf>
    <xf numFmtId="0" fontId="0" fillId="0" borderId="80" xfId="0" applyBorder="1">
      <alignment vertical="center"/>
    </xf>
    <xf numFmtId="0" fontId="0" fillId="0" borderId="22" xfId="0" applyBorder="1">
      <alignment vertical="center"/>
    </xf>
    <xf numFmtId="0" fontId="0" fillId="0" borderId="82" xfId="0" applyBorder="1">
      <alignment vertical="center"/>
    </xf>
    <xf numFmtId="0" fontId="20" fillId="25" borderId="0" xfId="0" applyFont="1" applyFill="1" applyAlignment="1">
      <alignment vertical="center" wrapText="1"/>
    </xf>
    <xf numFmtId="0" fontId="20" fillId="0" borderId="0" xfId="0" applyFont="1">
      <alignment vertical="center"/>
    </xf>
    <xf numFmtId="177" fontId="20" fillId="0" borderId="0" xfId="0" applyNumberFormat="1" applyFont="1">
      <alignment vertical="center"/>
    </xf>
    <xf numFmtId="0" fontId="47" fillId="25" borderId="129" xfId="0" applyFont="1" applyFill="1" applyBorder="1" applyAlignment="1">
      <alignment horizontal="left" vertical="center" wrapText="1"/>
    </xf>
    <xf numFmtId="0" fontId="20" fillId="25" borderId="28" xfId="0" applyFont="1" applyFill="1" applyBorder="1" applyAlignment="1">
      <alignment horizontal="center" vertical="center"/>
    </xf>
    <xf numFmtId="0" fontId="20" fillId="25" borderId="29" xfId="0" applyFont="1" applyFill="1" applyBorder="1" applyAlignment="1">
      <alignment horizontal="center" vertical="center"/>
    </xf>
    <xf numFmtId="0" fontId="20" fillId="0" borderId="0" xfId="0" applyFont="1" applyAlignment="1">
      <alignment horizontal="center" vertical="center"/>
    </xf>
    <xf numFmtId="0" fontId="20" fillId="25" borderId="18" xfId="0" applyFont="1" applyFill="1" applyBorder="1">
      <alignment vertical="center"/>
    </xf>
    <xf numFmtId="0" fontId="20" fillId="25" borderId="79" xfId="0" applyFont="1" applyFill="1" applyBorder="1">
      <alignment vertical="center"/>
    </xf>
    <xf numFmtId="49" fontId="20" fillId="25" borderId="18" xfId="0" applyNumberFormat="1" applyFont="1" applyFill="1" applyBorder="1">
      <alignment vertical="center"/>
    </xf>
    <xf numFmtId="49" fontId="20" fillId="25" borderId="79" xfId="0" applyNumberFormat="1" applyFont="1" applyFill="1" applyBorder="1">
      <alignment vertical="center"/>
    </xf>
    <xf numFmtId="0" fontId="47" fillId="25" borderId="129" xfId="0" applyFont="1" applyFill="1" applyBorder="1" applyAlignment="1">
      <alignment horizontal="center" vertical="center" wrapText="1"/>
    </xf>
    <xf numFmtId="0" fontId="47" fillId="25" borderId="129" xfId="42" applyNumberFormat="1" applyFont="1" applyFill="1" applyBorder="1" applyAlignment="1" applyProtection="1">
      <alignment vertical="center" wrapText="1"/>
    </xf>
    <xf numFmtId="0" fontId="0" fillId="0" borderId="0" xfId="0" applyAlignment="1">
      <alignment vertical="center" wrapText="1"/>
    </xf>
    <xf numFmtId="0" fontId="23" fillId="0" borderId="22" xfId="0" applyFont="1" applyBorder="1">
      <alignment vertical="center"/>
    </xf>
    <xf numFmtId="0" fontId="30" fillId="0" borderId="0" xfId="0" applyFont="1">
      <alignment vertical="center"/>
    </xf>
    <xf numFmtId="0" fontId="23" fillId="0" borderId="82" xfId="0" applyFont="1" applyBorder="1">
      <alignment vertical="center"/>
    </xf>
    <xf numFmtId="0" fontId="30" fillId="0" borderId="82" xfId="0" applyFont="1" applyBorder="1">
      <alignment vertical="center"/>
    </xf>
    <xf numFmtId="0" fontId="30" fillId="27" borderId="114" xfId="0" applyFont="1" applyFill="1" applyBorder="1" applyAlignment="1">
      <alignment vertical="center" wrapText="1"/>
    </xf>
    <xf numFmtId="0" fontId="30" fillId="27" borderId="120" xfId="0" applyFont="1" applyFill="1" applyBorder="1" applyAlignment="1">
      <alignment horizontal="center" vertical="center"/>
    </xf>
    <xf numFmtId="0" fontId="30" fillId="0" borderId="0" xfId="0" applyFont="1" applyAlignment="1">
      <alignment horizontal="center" vertical="center"/>
    </xf>
    <xf numFmtId="0" fontId="30" fillId="0" borderId="0" xfId="0" applyFont="1" applyAlignment="1">
      <alignment horizontal="right" vertical="center"/>
    </xf>
    <xf numFmtId="0" fontId="23" fillId="0" borderId="0" xfId="0" applyFont="1" applyAlignment="1">
      <alignment horizontal="center" vertical="center"/>
    </xf>
    <xf numFmtId="0" fontId="30" fillId="0" borderId="0" xfId="0" applyFont="1" applyAlignment="1">
      <alignment vertical="center" wrapText="1"/>
    </xf>
    <xf numFmtId="0" fontId="30" fillId="0" borderId="0" xfId="0" applyFont="1" applyAlignment="1">
      <alignment horizontal="center" vertical="center" wrapText="1"/>
    </xf>
    <xf numFmtId="0" fontId="23" fillId="27" borderId="69" xfId="0" applyFont="1" applyFill="1" applyBorder="1">
      <alignment vertical="center"/>
    </xf>
    <xf numFmtId="0" fontId="20" fillId="25" borderId="137" xfId="0" applyFont="1" applyFill="1" applyBorder="1" applyAlignment="1">
      <alignment horizontal="center" vertical="center"/>
    </xf>
    <xf numFmtId="0" fontId="20" fillId="25" borderId="0" xfId="0" applyFont="1" applyFill="1">
      <alignment vertical="center"/>
    </xf>
    <xf numFmtId="0" fontId="0" fillId="0" borderId="0" xfId="0" applyAlignment="1">
      <alignment horizontal="center" vertical="center"/>
    </xf>
    <xf numFmtId="0" fontId="20" fillId="25" borderId="100" xfId="0" applyFont="1" applyFill="1" applyBorder="1" applyAlignment="1">
      <alignment horizontal="center" vertical="center" wrapText="1"/>
    </xf>
    <xf numFmtId="0" fontId="20" fillId="25" borderId="101" xfId="0" applyFont="1" applyFill="1" applyBorder="1" applyAlignment="1">
      <alignment horizontal="center" vertical="center" wrapText="1"/>
    </xf>
    <xf numFmtId="0" fontId="20" fillId="25" borderId="95" xfId="0" applyFont="1" applyFill="1" applyBorder="1" applyAlignment="1">
      <alignment horizontal="center" vertical="center" wrapText="1"/>
    </xf>
    <xf numFmtId="0" fontId="20" fillId="25" borderId="96" xfId="0" applyFont="1" applyFill="1" applyBorder="1" applyAlignment="1">
      <alignment horizontal="center" vertical="center" wrapText="1"/>
    </xf>
    <xf numFmtId="0" fontId="20" fillId="25" borderId="108" xfId="0" applyFont="1" applyFill="1" applyBorder="1" applyAlignment="1">
      <alignment horizontal="center" vertical="center" wrapText="1"/>
    </xf>
    <xf numFmtId="0" fontId="20" fillId="25" borderId="109" xfId="0" applyFont="1" applyFill="1" applyBorder="1" applyAlignment="1">
      <alignment horizontal="center" vertical="center" wrapText="1"/>
    </xf>
    <xf numFmtId="0" fontId="20" fillId="25" borderId="110" xfId="0" applyFont="1" applyFill="1" applyBorder="1" applyAlignment="1">
      <alignment horizontal="center" vertical="center" wrapText="1"/>
    </xf>
    <xf numFmtId="0" fontId="20" fillId="25" borderId="111" xfId="0" applyFont="1" applyFill="1" applyBorder="1" applyAlignment="1">
      <alignment horizontal="center" vertical="center" wrapText="1"/>
    </xf>
    <xf numFmtId="0" fontId="20" fillId="25" borderId="72" xfId="0" applyFont="1" applyFill="1" applyBorder="1" applyAlignment="1">
      <alignment horizontal="center" vertical="center" wrapText="1"/>
    </xf>
    <xf numFmtId="0" fontId="20" fillId="25" borderId="97" xfId="0" applyFont="1" applyFill="1" applyBorder="1" applyAlignment="1">
      <alignment horizontal="center" vertical="center" wrapText="1"/>
    </xf>
    <xf numFmtId="0" fontId="20" fillId="25" borderId="15" xfId="0" applyFont="1" applyFill="1" applyBorder="1" applyAlignment="1">
      <alignment horizontal="center" vertical="center"/>
    </xf>
    <xf numFmtId="0" fontId="20" fillId="25" borderId="30" xfId="0" applyFont="1" applyFill="1" applyBorder="1" applyAlignment="1">
      <alignment horizontal="center" vertical="center"/>
    </xf>
    <xf numFmtId="0" fontId="20" fillId="30" borderId="29" xfId="0" applyFont="1" applyFill="1" applyBorder="1" applyAlignment="1">
      <alignment horizontal="center" vertical="center"/>
    </xf>
    <xf numFmtId="0" fontId="20" fillId="30" borderId="30" xfId="0" applyFont="1" applyFill="1" applyBorder="1" applyAlignment="1">
      <alignment horizontal="center" vertical="center"/>
    </xf>
    <xf numFmtId="0" fontId="20" fillId="30" borderId="72" xfId="0" applyFont="1" applyFill="1" applyBorder="1" applyAlignment="1">
      <alignment horizontal="center" vertical="center" wrapText="1"/>
    </xf>
    <xf numFmtId="0" fontId="20" fillId="25" borderId="16" xfId="0" applyFont="1" applyFill="1" applyBorder="1" applyAlignment="1">
      <alignment horizontal="center" vertical="center"/>
    </xf>
    <xf numFmtId="0" fontId="20" fillId="25" borderId="89" xfId="0" applyFont="1" applyFill="1" applyBorder="1" applyAlignment="1">
      <alignment vertical="center" wrapText="1"/>
    </xf>
    <xf numFmtId="0" fontId="20" fillId="30" borderId="16" xfId="0" applyFont="1" applyFill="1" applyBorder="1" applyAlignment="1">
      <alignment horizontal="center" vertical="center"/>
    </xf>
    <xf numFmtId="0" fontId="20" fillId="30" borderId="117" xfId="0" applyFont="1" applyFill="1" applyBorder="1" applyAlignment="1">
      <alignment horizontal="center" vertical="center"/>
    </xf>
    <xf numFmtId="0" fontId="20" fillId="25" borderId="93" xfId="0" applyFont="1" applyFill="1" applyBorder="1" applyAlignment="1">
      <alignment horizontal="center" vertical="center"/>
    </xf>
    <xf numFmtId="0" fontId="30" fillId="27" borderId="118" xfId="0" applyFont="1" applyFill="1" applyBorder="1" applyAlignment="1">
      <alignment horizontal="center" vertical="center"/>
    </xf>
    <xf numFmtId="177" fontId="30" fillId="0" borderId="0" xfId="0" applyNumberFormat="1" applyFont="1">
      <alignment vertical="center"/>
    </xf>
    <xf numFmtId="0" fontId="30" fillId="0" borderId="0" xfId="0" applyFont="1" applyAlignment="1">
      <alignment horizontal="left"/>
    </xf>
    <xf numFmtId="0" fontId="20" fillId="0" borderId="22" xfId="0" applyFont="1" applyBorder="1">
      <alignment vertical="center"/>
    </xf>
    <xf numFmtId="0" fontId="20" fillId="25" borderId="118" xfId="0" applyFont="1" applyFill="1" applyBorder="1" applyAlignment="1">
      <alignment horizontal="center" vertical="center"/>
    </xf>
    <xf numFmtId="49" fontId="20" fillId="0" borderId="0" xfId="0" applyNumberFormat="1" applyFont="1">
      <alignment vertical="center"/>
    </xf>
    <xf numFmtId="0" fontId="20" fillId="0" borderId="18" xfId="0" applyFont="1" applyBorder="1">
      <alignment vertical="center"/>
    </xf>
    <xf numFmtId="0" fontId="21" fillId="29" borderId="94" xfId="0" applyFont="1" applyFill="1" applyBorder="1" applyAlignment="1">
      <alignment vertical="center" wrapText="1"/>
    </xf>
    <xf numFmtId="0" fontId="21" fillId="29" borderId="22" xfId="0" applyFont="1" applyFill="1" applyBorder="1" applyAlignment="1">
      <alignment horizontal="center" vertical="center" wrapText="1"/>
    </xf>
    <xf numFmtId="0" fontId="21" fillId="29" borderId="150" xfId="0" applyFont="1" applyFill="1" applyBorder="1" applyAlignment="1">
      <alignment horizontal="center" vertical="center" wrapText="1"/>
    </xf>
    <xf numFmtId="0" fontId="21" fillId="25" borderId="0" xfId="0" applyFont="1" applyFill="1" applyAlignment="1">
      <alignment horizontal="center" vertical="center" shrinkToFit="1"/>
    </xf>
    <xf numFmtId="0" fontId="20" fillId="25" borderId="0" xfId="0" applyFont="1" applyFill="1" applyAlignment="1">
      <alignment horizontal="right" vertical="center"/>
    </xf>
    <xf numFmtId="177" fontId="20" fillId="25" borderId="0" xfId="42" applyFont="1" applyFill="1" applyBorder="1" applyAlignment="1" applyProtection="1">
      <alignment horizontal="center" vertical="center" shrinkToFit="1"/>
    </xf>
    <xf numFmtId="0" fontId="20" fillId="25" borderId="0" xfId="0" applyFont="1" applyFill="1" applyAlignment="1">
      <alignment horizontal="center" vertical="center"/>
    </xf>
    <xf numFmtId="0" fontId="20" fillId="25" borderId="161" xfId="0" applyFont="1" applyFill="1" applyBorder="1">
      <alignment vertical="center"/>
    </xf>
    <xf numFmtId="0" fontId="20" fillId="25" borderId="22" xfId="0" applyFont="1" applyFill="1" applyBorder="1">
      <alignment vertical="center"/>
    </xf>
    <xf numFmtId="0" fontId="20" fillId="25" borderId="78" xfId="0" applyFont="1" applyFill="1" applyBorder="1" applyAlignment="1">
      <alignment vertical="center" wrapText="1"/>
    </xf>
    <xf numFmtId="0" fontId="47" fillId="25" borderId="151" xfId="0" applyFont="1" applyFill="1" applyBorder="1" applyAlignment="1">
      <alignment horizontal="left" vertical="center" wrapText="1"/>
    </xf>
    <xf numFmtId="0" fontId="47" fillId="25" borderId="115" xfId="0" applyFont="1" applyFill="1" applyBorder="1" applyAlignment="1">
      <alignment horizontal="center" vertical="center" wrapText="1"/>
    </xf>
    <xf numFmtId="0" fontId="20" fillId="0" borderId="0" xfId="0" applyFont="1" applyAlignment="1">
      <alignment vertical="center" wrapText="1"/>
    </xf>
    <xf numFmtId="0" fontId="45" fillId="0" borderId="0" xfId="0" applyFont="1">
      <alignment vertical="center"/>
    </xf>
    <xf numFmtId="0" fontId="46" fillId="0" borderId="0" xfId="0" applyFont="1">
      <alignment vertical="center"/>
    </xf>
    <xf numFmtId="177" fontId="0" fillId="0" borderId="0" xfId="0" applyNumberFormat="1">
      <alignment vertical="center"/>
    </xf>
    <xf numFmtId="177" fontId="45" fillId="0" borderId="0" xfId="0" applyNumberFormat="1" applyFont="1">
      <alignment vertical="center"/>
    </xf>
    <xf numFmtId="0" fontId="0" fillId="0" borderId="0" xfId="0" quotePrefix="1">
      <alignment vertical="center"/>
    </xf>
    <xf numFmtId="0" fontId="45" fillId="0" borderId="0" xfId="0" quotePrefix="1" applyFont="1">
      <alignment vertical="center"/>
    </xf>
    <xf numFmtId="0" fontId="46" fillId="0" borderId="0" xfId="0" quotePrefix="1" applyFont="1">
      <alignment vertical="center"/>
    </xf>
    <xf numFmtId="0" fontId="20" fillId="0" borderId="89" xfId="0" applyFont="1" applyBorder="1">
      <alignment vertical="center"/>
    </xf>
    <xf numFmtId="0" fontId="23" fillId="0" borderId="84" xfId="0" applyFont="1" applyBorder="1" applyAlignment="1">
      <alignment vertical="center" wrapText="1"/>
    </xf>
    <xf numFmtId="0" fontId="23" fillId="0" borderId="22" xfId="0" applyFont="1" applyBorder="1" applyAlignment="1">
      <alignment vertical="center" wrapText="1"/>
    </xf>
    <xf numFmtId="0" fontId="20" fillId="0" borderId="18" xfId="0" applyFont="1" applyBorder="1" applyAlignment="1">
      <alignment vertical="center" wrapText="1"/>
    </xf>
    <xf numFmtId="0" fontId="23" fillId="0" borderId="82" xfId="0" applyFont="1" applyBorder="1" applyAlignment="1">
      <alignment vertical="center" wrapText="1"/>
    </xf>
    <xf numFmtId="0" fontId="43" fillId="0" borderId="0" xfId="0" applyFont="1">
      <alignment vertical="center"/>
    </xf>
    <xf numFmtId="0" fontId="44" fillId="0" borderId="0" xfId="0" applyFont="1">
      <alignment vertical="center"/>
    </xf>
    <xf numFmtId="0" fontId="23" fillId="0" borderId="0" xfId="0" applyFont="1" applyAlignment="1">
      <alignment vertical="center" wrapText="1"/>
    </xf>
    <xf numFmtId="0" fontId="47" fillId="25" borderId="140" xfId="0" applyFont="1" applyFill="1" applyBorder="1" applyAlignment="1">
      <alignment horizontal="left" vertical="center" wrapText="1"/>
    </xf>
    <xf numFmtId="0" fontId="47" fillId="25" borderId="16" xfId="0" applyFont="1" applyFill="1" applyBorder="1" applyAlignment="1">
      <alignment horizontal="left" vertical="center" wrapText="1"/>
    </xf>
    <xf numFmtId="0" fontId="47" fillId="25" borderId="107" xfId="0" applyFont="1" applyFill="1" applyBorder="1" applyAlignment="1">
      <alignment horizontal="left" vertical="center" wrapText="1"/>
    </xf>
    <xf numFmtId="0" fontId="47" fillId="25" borderId="57" xfId="0" applyFont="1" applyFill="1" applyBorder="1" applyAlignment="1">
      <alignment horizontal="left" vertical="center" wrapText="1"/>
    </xf>
    <xf numFmtId="0" fontId="47" fillId="25" borderId="143" xfId="0" applyFont="1" applyFill="1" applyBorder="1" applyAlignment="1">
      <alignment horizontal="left" vertical="center" wrapText="1"/>
    </xf>
    <xf numFmtId="177" fontId="30" fillId="0" borderId="0" xfId="0" applyNumberFormat="1" applyFont="1" applyAlignment="1">
      <alignment horizontal="center" vertical="center" wrapText="1"/>
    </xf>
    <xf numFmtId="0" fontId="30" fillId="27" borderId="65" xfId="0" applyFont="1" applyFill="1" applyBorder="1" applyAlignment="1">
      <alignment horizontal="center" vertical="center" wrapText="1"/>
    </xf>
    <xf numFmtId="177" fontId="30" fillId="0" borderId="0" xfId="0" applyNumberFormat="1" applyFont="1" applyAlignment="1">
      <alignment horizontal="center" vertical="center"/>
    </xf>
    <xf numFmtId="0" fontId="20" fillId="27" borderId="80" xfId="0" applyFont="1" applyFill="1" applyBorder="1" applyAlignment="1">
      <alignment vertical="center" wrapText="1"/>
    </xf>
    <xf numFmtId="0" fontId="28" fillId="0" borderId="0" xfId="0" applyFont="1" applyAlignment="1">
      <alignment vertical="center" wrapText="1"/>
    </xf>
    <xf numFmtId="0" fontId="30" fillId="0" borderId="18" xfId="0" applyFont="1" applyBorder="1" applyAlignment="1">
      <alignment horizontal="center" vertical="center" wrapText="1"/>
    </xf>
    <xf numFmtId="0" fontId="53" fillId="0" borderId="0" xfId="0" applyFont="1" applyAlignment="1">
      <alignment vertical="center" wrapText="1"/>
    </xf>
    <xf numFmtId="0" fontId="30" fillId="0" borderId="82" xfId="0" applyFont="1" applyBorder="1" applyAlignment="1">
      <alignment horizontal="right" vertical="center"/>
    </xf>
    <xf numFmtId="0" fontId="30" fillId="0" borderId="82" xfId="0" applyFont="1" applyBorder="1" applyAlignment="1">
      <alignment horizontal="left" vertical="center"/>
    </xf>
    <xf numFmtId="177" fontId="30" fillId="0" borderId="82" xfId="0" applyNumberFormat="1" applyFont="1" applyBorder="1">
      <alignment vertical="center"/>
    </xf>
    <xf numFmtId="0" fontId="23" fillId="0" borderId="79" xfId="0" applyFont="1" applyBorder="1" applyAlignment="1">
      <alignment horizontal="center" vertical="center"/>
    </xf>
    <xf numFmtId="177" fontId="0" fillId="0" borderId="79" xfId="0" applyNumberFormat="1" applyBorder="1">
      <alignment vertical="center"/>
    </xf>
    <xf numFmtId="0" fontId="0" fillId="0" borderId="79" xfId="0" applyBorder="1" applyAlignment="1">
      <alignment horizontal="center" vertical="center" wrapText="1"/>
    </xf>
    <xf numFmtId="0" fontId="23" fillId="0" borderId="79" xfId="0" applyFont="1" applyBorder="1" applyAlignment="1">
      <alignment horizontal="left" vertical="center"/>
    </xf>
    <xf numFmtId="0" fontId="0" fillId="0" borderId="79" xfId="0" applyBorder="1" applyAlignment="1">
      <alignment horizontal="center" vertical="center"/>
    </xf>
    <xf numFmtId="0" fontId="23" fillId="0" borderId="79" xfId="0" applyFont="1" applyBorder="1">
      <alignment vertical="center"/>
    </xf>
    <xf numFmtId="0" fontId="0" fillId="0" borderId="81" xfId="0" applyBorder="1" applyAlignment="1">
      <alignment vertical="center" wrapText="1"/>
    </xf>
    <xf numFmtId="0" fontId="28" fillId="0" borderId="0" xfId="0" applyFont="1">
      <alignment vertical="center"/>
    </xf>
    <xf numFmtId="0" fontId="0" fillId="0" borderId="18" xfId="0" applyBorder="1" applyAlignment="1">
      <alignment horizontal="center" vertical="center"/>
    </xf>
    <xf numFmtId="0" fontId="21" fillId="29" borderId="155" xfId="0" applyFont="1" applyFill="1" applyBorder="1" applyAlignment="1">
      <alignment vertical="center" wrapText="1"/>
    </xf>
    <xf numFmtId="0" fontId="0" fillId="0" borderId="144" xfId="0" applyBorder="1">
      <alignment vertical="center"/>
    </xf>
    <xf numFmtId="0" fontId="0" fillId="0" borderId="144" xfId="0" applyBorder="1" applyAlignment="1">
      <alignment vertical="center" textRotation="255"/>
    </xf>
    <xf numFmtId="0" fontId="0" fillId="0" borderId="144" xfId="0" applyBorder="1" applyAlignment="1">
      <alignment horizontal="left" vertical="center" wrapText="1"/>
    </xf>
    <xf numFmtId="0" fontId="0" fillId="30" borderId="0" xfId="0" applyFill="1">
      <alignment vertical="center"/>
    </xf>
    <xf numFmtId="0" fontId="24" fillId="0" borderId="0" xfId="0" applyFont="1">
      <alignment vertical="center"/>
    </xf>
    <xf numFmtId="0" fontId="50" fillId="0" borderId="0" xfId="0" applyFont="1" applyAlignment="1">
      <alignment horizontal="center" vertical="center"/>
    </xf>
    <xf numFmtId="0" fontId="50" fillId="0" borderId="0" xfId="0" applyFont="1" applyAlignment="1">
      <alignment vertical="center" wrapText="1"/>
    </xf>
    <xf numFmtId="0" fontId="31" fillId="0" borderId="0" xfId="0" applyFont="1">
      <alignment vertical="center"/>
    </xf>
    <xf numFmtId="0" fontId="37" fillId="25" borderId="51" xfId="0" applyFont="1" applyFill="1" applyBorder="1">
      <alignment vertical="center"/>
    </xf>
    <xf numFmtId="0" fontId="37" fillId="25" borderId="59" xfId="0" applyFont="1" applyFill="1" applyBorder="1">
      <alignment vertical="center"/>
    </xf>
    <xf numFmtId="0" fontId="20" fillId="25" borderId="19" xfId="0" applyFont="1" applyFill="1" applyBorder="1" applyAlignment="1">
      <alignment horizontal="center" vertical="center"/>
    </xf>
    <xf numFmtId="0" fontId="31" fillId="0" borderId="0" xfId="0" applyFont="1" applyAlignment="1">
      <alignment horizontal="center" vertical="center"/>
    </xf>
    <xf numFmtId="0" fontId="0" fillId="30" borderId="10" xfId="0" applyFill="1" applyBorder="1">
      <alignment vertical="center"/>
    </xf>
    <xf numFmtId="0" fontId="0" fillId="30" borderId="78" xfId="0" applyFill="1" applyBorder="1">
      <alignment vertical="center"/>
    </xf>
    <xf numFmtId="0" fontId="0" fillId="30" borderId="22" xfId="0" applyFill="1" applyBorder="1">
      <alignment vertical="center"/>
    </xf>
    <xf numFmtId="0" fontId="39" fillId="30" borderId="22" xfId="0" applyFont="1" applyFill="1" applyBorder="1" applyAlignment="1">
      <alignment horizontal="left" vertical="center"/>
    </xf>
    <xf numFmtId="0" fontId="39" fillId="0" borderId="78" xfId="0" applyFont="1" applyBorder="1">
      <alignment vertical="center"/>
    </xf>
    <xf numFmtId="0" fontId="39" fillId="30" borderId="78" xfId="0" applyFont="1" applyFill="1" applyBorder="1">
      <alignment vertical="center"/>
    </xf>
    <xf numFmtId="0" fontId="39" fillId="0" borderId="0" xfId="0" applyFont="1">
      <alignment vertical="center"/>
    </xf>
    <xf numFmtId="0" fontId="0" fillId="30" borderId="18" xfId="0" applyFill="1" applyBorder="1">
      <alignment vertical="center"/>
    </xf>
    <xf numFmtId="0" fontId="0" fillId="30" borderId="79" xfId="0" applyFill="1" applyBorder="1">
      <alignment vertical="center"/>
    </xf>
    <xf numFmtId="0" fontId="0" fillId="30" borderId="82" xfId="0" applyFill="1" applyBorder="1">
      <alignment vertical="center"/>
    </xf>
    <xf numFmtId="0" fontId="0" fillId="30" borderId="81" xfId="0" applyFill="1" applyBorder="1">
      <alignment vertical="center"/>
    </xf>
    <xf numFmtId="0" fontId="0" fillId="30" borderId="80" xfId="0" applyFill="1" applyBorder="1">
      <alignment vertical="center"/>
    </xf>
    <xf numFmtId="0" fontId="39" fillId="0" borderId="18" xfId="0" applyFont="1" applyBorder="1" applyAlignment="1">
      <alignment horizontal="center" vertical="center"/>
    </xf>
    <xf numFmtId="0" fontId="39" fillId="0" borderId="79" xfId="0" applyFont="1" applyBorder="1" applyAlignment="1">
      <alignment horizontal="center" vertical="center"/>
    </xf>
    <xf numFmtId="0" fontId="39" fillId="30" borderId="18" xfId="0" applyFont="1" applyFill="1" applyBorder="1" applyAlignment="1">
      <alignment horizontal="center" vertical="center"/>
    </xf>
    <xf numFmtId="0" fontId="39" fillId="30" borderId="79" xfId="0" applyFont="1" applyFill="1" applyBorder="1">
      <alignment vertical="center"/>
    </xf>
    <xf numFmtId="0" fontId="0" fillId="0" borderId="0" xfId="0" applyAlignment="1">
      <alignment horizontal="left" vertical="center"/>
    </xf>
    <xf numFmtId="0" fontId="20" fillId="0" borderId="0" xfId="0" applyFont="1" applyAlignment="1">
      <alignment horizontal="left" vertical="center"/>
    </xf>
    <xf numFmtId="0" fontId="39" fillId="0" borderId="79" xfId="0" applyFont="1" applyBorder="1">
      <alignment vertical="center"/>
    </xf>
    <xf numFmtId="0" fontId="39" fillId="0" borderId="80" xfId="0" applyFont="1" applyBorder="1" applyAlignment="1">
      <alignment horizontal="center" vertical="center"/>
    </xf>
    <xf numFmtId="0" fontId="39" fillId="0" borderId="22" xfId="0" applyFont="1" applyBorder="1">
      <alignment vertical="center"/>
    </xf>
    <xf numFmtId="0" fontId="39" fillId="0" borderId="10" xfId="0" applyFont="1" applyBorder="1" applyAlignment="1">
      <alignment horizontal="left" vertical="center"/>
    </xf>
    <xf numFmtId="0" fontId="39" fillId="0" borderId="0" xfId="0" applyFont="1" applyAlignment="1">
      <alignment horizontal="center" vertical="center"/>
    </xf>
    <xf numFmtId="0" fontId="0" fillId="30" borderId="18" xfId="0" applyFill="1" applyBorder="1" applyAlignment="1">
      <alignment horizontal="center" vertical="center"/>
    </xf>
    <xf numFmtId="0" fontId="39" fillId="30" borderId="80" xfId="0" applyFont="1" applyFill="1" applyBorder="1" applyAlignment="1">
      <alignment horizontal="center" vertical="center"/>
    </xf>
    <xf numFmtId="0" fontId="39" fillId="30" borderId="81" xfId="0" applyFont="1" applyFill="1" applyBorder="1">
      <alignment vertical="center"/>
    </xf>
    <xf numFmtId="0" fontId="39" fillId="0" borderId="81" xfId="0" applyFont="1" applyBorder="1" applyAlignment="1">
      <alignment horizontal="center" vertical="center"/>
    </xf>
    <xf numFmtId="0" fontId="0" fillId="0" borderId="10" xfId="0" applyBorder="1" applyAlignment="1">
      <alignment horizontal="left" vertical="center"/>
    </xf>
    <xf numFmtId="0" fontId="0" fillId="26" borderId="0" xfId="0" applyFill="1">
      <alignment vertical="center"/>
    </xf>
    <xf numFmtId="0" fontId="30" fillId="0" borderId="82" xfId="0" applyFont="1" applyBorder="1" applyAlignment="1">
      <alignment horizontal="center" vertical="center"/>
    </xf>
    <xf numFmtId="0" fontId="48" fillId="25" borderId="129" xfId="0" applyFont="1" applyFill="1" applyBorder="1" applyAlignment="1">
      <alignment horizontal="left" vertical="top" wrapText="1"/>
    </xf>
    <xf numFmtId="177" fontId="23" fillId="0" borderId="0" xfId="0" applyNumberFormat="1" applyFont="1">
      <alignment vertical="center"/>
    </xf>
    <xf numFmtId="49" fontId="0" fillId="0" borderId="0" xfId="0" applyNumberFormat="1">
      <alignment vertical="center"/>
    </xf>
    <xf numFmtId="0" fontId="0" fillId="0" borderId="169" xfId="0" applyBorder="1">
      <alignment vertical="center"/>
    </xf>
    <xf numFmtId="0" fontId="23" fillId="0" borderId="145" xfId="0" applyFont="1" applyBorder="1" applyAlignment="1" applyProtection="1">
      <alignment horizontal="center" vertical="center"/>
      <protection locked="0"/>
    </xf>
    <xf numFmtId="0" fontId="20" fillId="0" borderId="0" xfId="0" applyFont="1" applyAlignment="1">
      <alignment horizontal="center" vertical="center" wrapText="1"/>
    </xf>
    <xf numFmtId="0" fontId="30" fillId="0" borderId="0" xfId="0" applyFont="1" applyAlignment="1">
      <alignment horizontal="left" vertical="center" wrapText="1"/>
    </xf>
    <xf numFmtId="0" fontId="23" fillId="0" borderId="0" xfId="0" applyFont="1" applyAlignment="1">
      <alignment horizontal="left" vertical="center" wrapText="1"/>
    </xf>
    <xf numFmtId="0" fontId="0" fillId="0" borderId="0" xfId="0" applyAlignment="1">
      <alignment horizontal="center" vertical="center" wrapText="1"/>
    </xf>
    <xf numFmtId="0" fontId="55" fillId="0" borderId="0" xfId="0" applyFont="1" applyAlignment="1">
      <alignment horizontal="center" vertical="center" wrapText="1"/>
    </xf>
    <xf numFmtId="0" fontId="23" fillId="27" borderId="123" xfId="0" applyFont="1" applyFill="1" applyBorder="1" applyAlignment="1">
      <alignment horizontal="center" vertical="center"/>
    </xf>
    <xf numFmtId="0" fontId="23" fillId="27" borderId="118" xfId="0" applyFont="1" applyFill="1" applyBorder="1">
      <alignment vertical="center"/>
    </xf>
    <xf numFmtId="0" fontId="23" fillId="27" borderId="170" xfId="0" applyFont="1" applyFill="1" applyBorder="1">
      <alignment vertical="center"/>
    </xf>
    <xf numFmtId="0" fontId="23" fillId="27" borderId="145" xfId="0" applyFont="1" applyFill="1" applyBorder="1">
      <alignment vertical="center"/>
    </xf>
    <xf numFmtId="0" fontId="55" fillId="0" borderId="82" xfId="0" applyFont="1" applyBorder="1" applyAlignment="1">
      <alignment horizontal="center" vertical="center" wrapText="1"/>
    </xf>
    <xf numFmtId="0" fontId="23" fillId="27" borderId="58" xfId="0" applyFont="1" applyFill="1" applyBorder="1">
      <alignment vertical="center"/>
    </xf>
    <xf numFmtId="0" fontId="30" fillId="27" borderId="171" xfId="0" applyFont="1" applyFill="1" applyBorder="1" applyAlignment="1">
      <alignment horizontal="center" vertical="center"/>
    </xf>
    <xf numFmtId="0" fontId="28" fillId="27" borderId="171" xfId="0" applyFont="1" applyFill="1" applyBorder="1" applyAlignment="1">
      <alignment horizontal="center" vertical="center" wrapText="1"/>
    </xf>
    <xf numFmtId="0" fontId="20" fillId="27" borderId="172" xfId="0" applyFont="1" applyFill="1" applyBorder="1" applyAlignment="1">
      <alignment horizontal="center" vertical="center" wrapText="1"/>
    </xf>
    <xf numFmtId="0" fontId="30" fillId="0" borderId="22" xfId="0" applyFont="1" applyBorder="1" applyAlignment="1">
      <alignment horizontal="left" vertical="center" wrapText="1"/>
    </xf>
    <xf numFmtId="0" fontId="0" fillId="0" borderId="79" xfId="0" applyBorder="1" applyAlignment="1">
      <alignment vertical="center" wrapText="1"/>
    </xf>
    <xf numFmtId="0" fontId="23" fillId="0" borderId="79" xfId="0" applyFont="1" applyBorder="1" applyAlignment="1">
      <alignment horizontal="center" vertical="center" wrapText="1"/>
    </xf>
    <xf numFmtId="0" fontId="30" fillId="0" borderId="22" xfId="0" applyFont="1" applyBorder="1" applyAlignment="1">
      <alignment horizontal="center" vertical="center" wrapText="1"/>
    </xf>
    <xf numFmtId="0" fontId="23" fillId="0" borderId="22" xfId="0" applyFont="1" applyBorder="1" applyAlignment="1">
      <alignment horizontal="center" vertical="center"/>
    </xf>
    <xf numFmtId="0" fontId="28" fillId="27" borderId="172" xfId="0" applyFont="1" applyFill="1" applyBorder="1" applyAlignment="1">
      <alignment horizontal="center" vertical="center" wrapText="1"/>
    </xf>
    <xf numFmtId="0" fontId="48" fillId="25" borderId="176" xfId="0" applyFont="1" applyFill="1" applyBorder="1" applyAlignment="1">
      <alignment horizontal="left" vertical="center" wrapText="1"/>
    </xf>
    <xf numFmtId="0" fontId="24" fillId="32" borderId="88" xfId="0" applyFont="1" applyFill="1" applyBorder="1" applyAlignment="1">
      <alignment horizontal="center" vertical="center" wrapText="1"/>
    </xf>
    <xf numFmtId="0" fontId="20" fillId="25" borderId="182" xfId="0" applyFont="1" applyFill="1" applyBorder="1" applyAlignment="1">
      <alignment horizontal="left" vertical="center" wrapText="1"/>
    </xf>
    <xf numFmtId="0" fontId="47" fillId="25" borderId="180" xfId="0" applyFont="1" applyFill="1" applyBorder="1" applyAlignment="1">
      <alignment horizontal="left" vertical="center" wrapText="1"/>
    </xf>
    <xf numFmtId="0" fontId="20" fillId="0" borderId="186" xfId="0" applyFont="1" applyBorder="1">
      <alignment vertical="center"/>
    </xf>
    <xf numFmtId="0" fontId="20" fillId="25" borderId="183" xfId="0" applyFont="1" applyFill="1" applyBorder="1" applyAlignment="1">
      <alignment horizontal="center" vertical="center"/>
    </xf>
    <xf numFmtId="0" fontId="47" fillId="0" borderId="151" xfId="0" applyFont="1" applyBorder="1" applyAlignment="1" applyProtection="1">
      <alignment horizontal="center" vertical="center" wrapText="1"/>
      <protection locked="0"/>
    </xf>
    <xf numFmtId="0" fontId="20" fillId="0" borderId="78" xfId="0" applyFont="1" applyBorder="1" applyAlignment="1">
      <alignment horizontal="center" vertical="center"/>
    </xf>
    <xf numFmtId="0" fontId="39" fillId="0" borderId="78" xfId="0" applyFont="1" applyBorder="1" applyAlignment="1">
      <alignment horizontal="center" vertical="center"/>
    </xf>
    <xf numFmtId="0" fontId="47" fillId="0" borderId="151" xfId="42" applyNumberFormat="1" applyFont="1" applyFill="1" applyBorder="1" applyAlignment="1" applyProtection="1">
      <alignment vertical="center" wrapText="1"/>
      <protection locked="0"/>
    </xf>
    <xf numFmtId="0" fontId="48" fillId="0" borderId="176" xfId="0" applyFont="1" applyBorder="1" applyAlignment="1" applyProtection="1">
      <alignment horizontal="center" vertical="center" wrapText="1"/>
      <protection locked="0"/>
    </xf>
    <xf numFmtId="0" fontId="48" fillId="0" borderId="176" xfId="0" applyFont="1" applyBorder="1" applyAlignment="1" applyProtection="1">
      <alignment horizontal="left" vertical="center" wrapText="1"/>
      <protection locked="0"/>
    </xf>
    <xf numFmtId="0" fontId="48" fillId="0" borderId="16" xfId="0" applyFont="1" applyBorder="1" applyAlignment="1" applyProtection="1">
      <alignment horizontal="center" vertical="center" wrapText="1"/>
      <protection locked="0"/>
    </xf>
    <xf numFmtId="0" fontId="48" fillId="0" borderId="16" xfId="0" applyFont="1" applyBorder="1" applyAlignment="1" applyProtection="1">
      <alignment horizontal="left" vertical="center" wrapText="1"/>
      <protection locked="0"/>
    </xf>
    <xf numFmtId="0" fontId="47" fillId="0" borderId="16" xfId="0" applyFont="1" applyBorder="1" applyAlignment="1" applyProtection="1">
      <alignment horizontal="left" vertical="center" wrapText="1"/>
      <protection locked="0"/>
    </xf>
    <xf numFmtId="0" fontId="47" fillId="0" borderId="16" xfId="0" applyFont="1" applyBorder="1" applyAlignment="1" applyProtection="1">
      <alignment horizontal="center" vertical="center" wrapText="1"/>
      <protection locked="0"/>
    </xf>
    <xf numFmtId="0" fontId="47" fillId="0" borderId="57" xfId="0" applyFont="1" applyBorder="1" applyAlignment="1" applyProtection="1">
      <alignment horizontal="center" vertical="center" wrapText="1"/>
      <protection locked="0"/>
    </xf>
    <xf numFmtId="0" fontId="47" fillId="0" borderId="57" xfId="0" applyFont="1" applyBorder="1" applyAlignment="1" applyProtection="1">
      <alignment horizontal="left" vertical="center" wrapText="1"/>
      <protection locked="0"/>
    </xf>
    <xf numFmtId="0" fontId="47" fillId="0" borderId="21" xfId="0" applyFont="1" applyBorder="1" applyAlignment="1" applyProtection="1">
      <alignment horizontal="left" vertical="center" wrapText="1"/>
      <protection locked="0"/>
    </xf>
    <xf numFmtId="0" fontId="47" fillId="0" borderId="180" xfId="0" applyFont="1" applyBorder="1" applyAlignment="1" applyProtection="1">
      <alignment horizontal="center" vertical="center" wrapText="1"/>
      <protection locked="0"/>
    </xf>
    <xf numFmtId="0" fontId="47" fillId="0" borderId="181" xfId="0" applyFont="1" applyBorder="1" applyAlignment="1" applyProtection="1">
      <alignment horizontal="center" vertical="center" wrapText="1"/>
      <protection locked="0"/>
    </xf>
    <xf numFmtId="0" fontId="47" fillId="0" borderId="180" xfId="0" applyFont="1" applyBorder="1" applyAlignment="1" applyProtection="1">
      <alignment horizontal="left" vertical="center" wrapText="1"/>
      <protection locked="0"/>
    </xf>
    <xf numFmtId="0" fontId="20" fillId="0" borderId="182" xfId="0" applyFont="1" applyBorder="1" applyAlignment="1" applyProtection="1">
      <alignment horizontal="center" vertical="center" wrapText="1"/>
      <protection locked="0"/>
    </xf>
    <xf numFmtId="0" fontId="20" fillId="0" borderId="182" xfId="0" applyFont="1" applyBorder="1" applyAlignment="1" applyProtection="1">
      <alignment horizontal="left" vertical="center" wrapText="1"/>
      <protection locked="0"/>
    </xf>
    <xf numFmtId="0" fontId="47" fillId="0" borderId="28" xfId="0" applyFont="1" applyBorder="1" applyAlignment="1" applyProtection="1">
      <alignment horizontal="center" vertical="center" wrapText="1"/>
      <protection locked="0"/>
    </xf>
    <xf numFmtId="0" fontId="47" fillId="0" borderId="28" xfId="0" applyFont="1" applyBorder="1" applyAlignment="1" applyProtection="1">
      <alignment horizontal="center" vertical="center" wrapText="1" shrinkToFit="1"/>
      <protection locked="0"/>
    </xf>
    <xf numFmtId="0" fontId="47" fillId="0" borderId="56" xfId="0" applyFont="1" applyBorder="1" applyAlignment="1" applyProtection="1">
      <alignment horizontal="center" vertical="center" wrapText="1" shrinkToFit="1"/>
      <protection locked="0"/>
    </xf>
    <xf numFmtId="0" fontId="47" fillId="0" borderId="19" xfId="0" applyFont="1" applyBorder="1" applyAlignment="1" applyProtection="1">
      <alignment horizontal="center" vertical="center" wrapText="1" shrinkToFit="1"/>
      <protection locked="0"/>
    </xf>
    <xf numFmtId="0" fontId="20" fillId="0" borderId="182" xfId="0" applyFont="1" applyBorder="1" applyAlignment="1" applyProtection="1">
      <alignment vertical="center" wrapText="1"/>
      <protection locked="0"/>
    </xf>
    <xf numFmtId="0" fontId="47" fillId="0" borderId="16" xfId="42" applyNumberFormat="1" applyFont="1" applyFill="1" applyBorder="1" applyAlignment="1" applyProtection="1">
      <alignment horizontal="left" vertical="center" wrapText="1"/>
      <protection locked="0"/>
    </xf>
    <xf numFmtId="0" fontId="47" fillId="0" borderId="57" xfId="42" applyNumberFormat="1" applyFont="1" applyFill="1" applyBorder="1" applyAlignment="1" applyProtection="1">
      <alignment horizontal="left" vertical="center" wrapText="1"/>
      <protection locked="0"/>
    </xf>
    <xf numFmtId="0" fontId="47" fillId="0" borderId="21" xfId="42" applyNumberFormat="1" applyFont="1" applyFill="1" applyBorder="1" applyAlignment="1" applyProtection="1">
      <alignment horizontal="left" vertical="center" wrapText="1"/>
      <protection locked="0"/>
    </xf>
    <xf numFmtId="0" fontId="20" fillId="0" borderId="98" xfId="0" applyFont="1" applyBorder="1" applyAlignment="1" applyProtection="1">
      <alignment horizontal="center" vertical="center" wrapText="1"/>
      <protection locked="0"/>
    </xf>
    <xf numFmtId="0" fontId="20" fillId="0" borderId="95" xfId="0" applyFont="1" applyBorder="1" applyAlignment="1" applyProtection="1">
      <alignment horizontal="center" vertical="center" wrapText="1"/>
      <protection locked="0"/>
    </xf>
    <xf numFmtId="0" fontId="20" fillId="0" borderId="99" xfId="0" applyFont="1" applyBorder="1" applyAlignment="1" applyProtection="1">
      <alignment horizontal="center" vertical="center" wrapText="1"/>
      <protection locked="0"/>
    </xf>
    <xf numFmtId="0" fontId="20" fillId="0" borderId="96" xfId="0" applyFont="1" applyBorder="1" applyAlignment="1" applyProtection="1">
      <alignment horizontal="center" vertical="center" wrapText="1"/>
      <protection locked="0"/>
    </xf>
    <xf numFmtId="0" fontId="20" fillId="0" borderId="102" xfId="0" applyFont="1" applyBorder="1" applyAlignment="1" applyProtection="1">
      <alignment horizontal="center" vertical="center" wrapText="1"/>
      <protection locked="0"/>
    </xf>
    <xf numFmtId="0" fontId="20" fillId="0" borderId="103" xfId="0" applyFont="1" applyBorder="1" applyAlignment="1" applyProtection="1">
      <alignment horizontal="center" vertical="center" wrapText="1"/>
      <protection locked="0"/>
    </xf>
    <xf numFmtId="0" fontId="20" fillId="0" borderId="104" xfId="0" applyFont="1" applyBorder="1" applyAlignment="1" applyProtection="1">
      <alignment horizontal="center" vertical="center" wrapText="1"/>
      <protection locked="0"/>
    </xf>
    <xf numFmtId="0" fontId="20" fillId="0" borderId="105" xfId="0" applyFont="1" applyBorder="1" applyAlignment="1" applyProtection="1">
      <alignment horizontal="center" vertical="center" wrapText="1"/>
      <protection locked="0"/>
    </xf>
    <xf numFmtId="0" fontId="20" fillId="0" borderId="142" xfId="0" applyFont="1" applyBorder="1" applyAlignment="1" applyProtection="1">
      <alignment horizontal="center" vertical="center" wrapText="1"/>
      <protection locked="0"/>
    </xf>
    <xf numFmtId="0" fontId="20" fillId="0" borderId="185" xfId="0" applyFont="1" applyBorder="1" applyAlignment="1" applyProtection="1">
      <alignment horizontal="center" vertical="center" wrapText="1"/>
      <protection locked="0"/>
    </xf>
    <xf numFmtId="0" fontId="20" fillId="0" borderId="179" xfId="0" applyFont="1" applyBorder="1" applyAlignment="1" applyProtection="1">
      <alignment horizontal="center" vertical="center" wrapText="1"/>
      <protection locked="0"/>
    </xf>
    <xf numFmtId="0" fontId="20" fillId="0" borderId="184" xfId="0" applyFont="1" applyBorder="1" applyAlignment="1" applyProtection="1">
      <alignment vertical="center" wrapText="1"/>
      <protection locked="0"/>
    </xf>
    <xf numFmtId="0" fontId="20" fillId="27" borderId="191" xfId="0" applyFont="1" applyFill="1" applyBorder="1" applyAlignment="1">
      <alignment horizontal="center" vertical="center" wrapText="1"/>
    </xf>
    <xf numFmtId="0" fontId="28" fillId="27" borderId="192" xfId="0" applyFont="1" applyFill="1" applyBorder="1" applyAlignment="1">
      <alignment horizontal="center" vertical="center"/>
    </xf>
    <xf numFmtId="0" fontId="28" fillId="27" borderId="67" xfId="0" applyFont="1" applyFill="1" applyBorder="1" applyAlignment="1">
      <alignment vertical="center" wrapText="1"/>
    </xf>
    <xf numFmtId="0" fontId="0" fillId="27" borderId="120" xfId="0" applyFill="1" applyBorder="1">
      <alignment vertical="center"/>
    </xf>
    <xf numFmtId="0" fontId="0" fillId="27" borderId="124" xfId="0" applyFill="1" applyBorder="1" applyAlignment="1">
      <alignment horizontal="center" vertical="center"/>
    </xf>
    <xf numFmtId="0" fontId="0" fillId="27" borderId="125" xfId="0" applyFill="1" applyBorder="1" applyAlignment="1">
      <alignment horizontal="center" vertical="center"/>
    </xf>
    <xf numFmtId="0" fontId="28" fillId="0" borderId="0" xfId="0" applyFont="1" applyAlignment="1">
      <alignment horizontal="left" vertical="center"/>
    </xf>
    <xf numFmtId="0" fontId="23" fillId="27" borderId="122" xfId="0" applyFont="1" applyFill="1" applyBorder="1" applyAlignment="1">
      <alignment vertical="center" wrapText="1"/>
    </xf>
    <xf numFmtId="0" fontId="39" fillId="0" borderId="78" xfId="0" applyFont="1" applyBorder="1" applyAlignment="1">
      <alignment horizontal="left" vertical="center"/>
    </xf>
    <xf numFmtId="0" fontId="0" fillId="0" borderId="81" xfId="0" applyBorder="1" applyAlignment="1">
      <alignment horizontal="center" vertical="center"/>
    </xf>
    <xf numFmtId="0" fontId="0" fillId="0" borderId="80" xfId="0" applyBorder="1" applyAlignment="1">
      <alignment horizontal="center" vertical="center"/>
    </xf>
    <xf numFmtId="0" fontId="20" fillId="30" borderId="159" xfId="0" applyFont="1" applyFill="1" applyBorder="1" applyAlignment="1">
      <alignment horizontal="center" vertical="center"/>
    </xf>
    <xf numFmtId="0" fontId="20" fillId="30" borderId="158" xfId="0" applyFont="1" applyFill="1" applyBorder="1" applyAlignment="1">
      <alignment horizontal="center" vertical="center"/>
    </xf>
    <xf numFmtId="0" fontId="47" fillId="0" borderId="151" xfId="0" applyFont="1" applyBorder="1" applyAlignment="1" applyProtection="1">
      <alignment horizontal="left" vertical="center" wrapText="1"/>
      <protection locked="0"/>
    </xf>
    <xf numFmtId="0" fontId="21" fillId="29" borderId="20" xfId="0" applyFont="1" applyFill="1" applyBorder="1" applyAlignment="1">
      <alignment horizontal="center" vertical="center" wrapText="1"/>
    </xf>
    <xf numFmtId="0" fontId="39" fillId="0" borderId="0" xfId="0" applyFont="1" applyAlignment="1">
      <alignment horizontal="left" vertical="center"/>
    </xf>
    <xf numFmtId="0" fontId="36" fillId="25" borderId="22" xfId="0" applyFont="1" applyFill="1" applyBorder="1" applyAlignment="1">
      <alignment horizontal="left" vertical="center"/>
    </xf>
    <xf numFmtId="0" fontId="37" fillId="25" borderId="195" xfId="0" applyFont="1" applyFill="1" applyBorder="1" applyAlignment="1">
      <alignment vertical="center" shrinkToFit="1"/>
    </xf>
    <xf numFmtId="0" fontId="37" fillId="25" borderId="196" xfId="0" applyFont="1" applyFill="1" applyBorder="1">
      <alignment vertical="center"/>
    </xf>
    <xf numFmtId="0" fontId="37" fillId="25" borderId="198" xfId="0" applyFont="1" applyFill="1" applyBorder="1">
      <alignment vertical="center"/>
    </xf>
    <xf numFmtId="0" fontId="31" fillId="25" borderId="200" xfId="0" applyFont="1" applyFill="1" applyBorder="1" applyAlignment="1">
      <alignment horizontal="center" vertical="center"/>
    </xf>
    <xf numFmtId="0" fontId="0" fillId="25" borderId="203" xfId="0" applyFill="1" applyBorder="1" applyAlignment="1">
      <alignment horizontal="center" vertical="center"/>
    </xf>
    <xf numFmtId="0" fontId="0" fillId="25" borderId="205" xfId="0" applyFill="1" applyBorder="1" applyAlignment="1">
      <alignment horizontal="center" vertical="center"/>
    </xf>
    <xf numFmtId="0" fontId="31" fillId="25" borderId="205" xfId="0" applyFont="1" applyFill="1" applyBorder="1" applyAlignment="1">
      <alignment horizontal="center" vertical="center"/>
    </xf>
    <xf numFmtId="0" fontId="31" fillId="25" borderId="80" xfId="0" applyFont="1" applyFill="1" applyBorder="1" applyAlignment="1">
      <alignment horizontal="center" vertical="center"/>
    </xf>
    <xf numFmtId="178" fontId="23" fillId="0" borderId="36" xfId="0" applyNumberFormat="1" applyFont="1" applyBorder="1" applyAlignment="1" applyProtection="1">
      <alignment horizontal="center" vertical="center"/>
      <protection locked="0"/>
    </xf>
    <xf numFmtId="0" fontId="23" fillId="0" borderId="34" xfId="0" applyFont="1" applyBorder="1" applyAlignment="1" applyProtection="1">
      <alignment horizontal="left" vertical="center" wrapText="1"/>
      <protection locked="0"/>
    </xf>
    <xf numFmtId="0" fontId="23" fillId="0" borderId="35" xfId="0" applyFont="1" applyBorder="1" applyAlignment="1" applyProtection="1">
      <alignment horizontal="left" vertical="center" wrapText="1"/>
      <protection locked="0"/>
    </xf>
    <xf numFmtId="0" fontId="23" fillId="0" borderId="30" xfId="0" applyFont="1" applyBorder="1" applyAlignment="1" applyProtection="1">
      <alignment horizontal="left" vertical="center"/>
      <protection locked="0"/>
    </xf>
    <xf numFmtId="0" fontId="25" fillId="29" borderId="31" xfId="0" applyFont="1" applyFill="1" applyBorder="1" applyAlignment="1">
      <alignment horizontal="center" vertical="center" wrapText="1" shrinkToFit="1"/>
    </xf>
    <xf numFmtId="0" fontId="25" fillId="29" borderId="33" xfId="0" applyFont="1" applyFill="1" applyBorder="1" applyAlignment="1">
      <alignment horizontal="center" vertical="center" wrapText="1"/>
    </xf>
    <xf numFmtId="0" fontId="25" fillId="29" borderId="37" xfId="0" applyFont="1" applyFill="1" applyBorder="1" applyAlignment="1">
      <alignment horizontal="center" vertical="center" wrapText="1" shrinkToFit="1"/>
    </xf>
    <xf numFmtId="0" fontId="25" fillId="29" borderId="39" xfId="0" applyFont="1" applyFill="1" applyBorder="1" applyAlignment="1">
      <alignment horizontal="center" vertical="center" wrapText="1"/>
    </xf>
    <xf numFmtId="0" fontId="25" fillId="29" borderId="41" xfId="0" applyFont="1" applyFill="1" applyBorder="1" applyAlignment="1">
      <alignment horizontal="center" vertical="center" wrapText="1"/>
    </xf>
    <xf numFmtId="0" fontId="25" fillId="29" borderId="39" xfId="0" applyFont="1" applyFill="1" applyBorder="1" applyAlignment="1">
      <alignment horizontal="center" vertical="top" wrapText="1"/>
    </xf>
    <xf numFmtId="0" fontId="25" fillId="29" borderId="69" xfId="0" applyFont="1" applyFill="1" applyBorder="1" applyAlignment="1">
      <alignment horizontal="center" vertical="center" wrapText="1"/>
    </xf>
    <xf numFmtId="0" fontId="0" fillId="25" borderId="0" xfId="0" applyFill="1">
      <alignment vertical="center"/>
    </xf>
    <xf numFmtId="176" fontId="26" fillId="25" borderId="40" xfId="0" applyNumberFormat="1" applyFont="1" applyFill="1" applyBorder="1" applyAlignment="1">
      <alignment horizontal="center" vertical="center" shrinkToFit="1"/>
    </xf>
    <xf numFmtId="176" fontId="26" fillId="25" borderId="40" xfId="0" applyNumberFormat="1" applyFont="1" applyFill="1" applyBorder="1" applyAlignment="1">
      <alignment vertical="center" shrinkToFit="1"/>
    </xf>
    <xf numFmtId="176" fontId="26" fillId="25" borderId="42" xfId="0" applyNumberFormat="1" applyFont="1" applyFill="1" applyBorder="1" applyAlignment="1">
      <alignment vertical="center" shrinkToFit="1"/>
    </xf>
    <xf numFmtId="176" fontId="26" fillId="25" borderId="43" xfId="0" applyNumberFormat="1" applyFont="1" applyFill="1" applyBorder="1" applyAlignment="1">
      <alignment vertical="center" shrinkToFit="1"/>
    </xf>
    <xf numFmtId="0" fontId="23" fillId="25" borderId="32" xfId="0" applyFont="1" applyFill="1" applyBorder="1" applyAlignment="1">
      <alignment horizontal="center" vertical="center"/>
    </xf>
    <xf numFmtId="0" fontId="23" fillId="25" borderId="11" xfId="0" applyFont="1" applyFill="1" applyBorder="1" applyAlignment="1">
      <alignment horizontal="center" vertical="center"/>
    </xf>
    <xf numFmtId="49" fontId="23" fillId="0" borderId="0" xfId="0" applyNumberFormat="1" applyFont="1">
      <alignment vertical="center"/>
    </xf>
    <xf numFmtId="0" fontId="30" fillId="0" borderId="0" xfId="0" applyFont="1" applyAlignment="1">
      <alignment horizontal="left" vertical="center"/>
    </xf>
    <xf numFmtId="0" fontId="20" fillId="0" borderId="184" xfId="0" applyFont="1" applyBorder="1" applyProtection="1">
      <alignment vertical="center"/>
      <protection locked="0"/>
    </xf>
    <xf numFmtId="0" fontId="53" fillId="0" borderId="0" xfId="0" applyFont="1" applyAlignment="1">
      <alignment horizontal="left" vertical="center"/>
    </xf>
    <xf numFmtId="177" fontId="28" fillId="0" borderId="0" xfId="0" applyNumberFormat="1" applyFont="1" applyAlignment="1">
      <alignment horizontal="center" vertical="center"/>
    </xf>
    <xf numFmtId="0" fontId="28" fillId="0" borderId="0" xfId="0" applyFont="1" applyAlignment="1">
      <alignment horizontal="center" vertical="center"/>
    </xf>
    <xf numFmtId="0" fontId="28" fillId="27" borderId="65" xfId="0" applyFont="1" applyFill="1" applyBorder="1" applyAlignment="1">
      <alignment horizontal="left" vertical="center"/>
    </xf>
    <xf numFmtId="177" fontId="23" fillId="0" borderId="22" xfId="0" applyNumberFormat="1" applyFont="1" applyBorder="1" applyAlignment="1">
      <alignment horizontal="center" vertical="center"/>
    </xf>
    <xf numFmtId="177" fontId="23" fillId="0" borderId="0" xfId="0" applyNumberFormat="1" applyFont="1" applyAlignment="1">
      <alignment horizontal="center" vertical="center"/>
    </xf>
    <xf numFmtId="0" fontId="47" fillId="25" borderId="151" xfId="0" applyFont="1" applyFill="1" applyBorder="1" applyAlignment="1">
      <alignment horizontal="left" vertical="top" wrapText="1"/>
    </xf>
    <xf numFmtId="0" fontId="0" fillId="26" borderId="134" xfId="0" applyFill="1" applyBorder="1" applyAlignment="1">
      <alignment horizontal="center" vertical="center" wrapText="1"/>
    </xf>
    <xf numFmtId="0" fontId="28" fillId="27" borderId="67" xfId="0" applyFont="1" applyFill="1" applyBorder="1" applyAlignment="1">
      <alignment horizontal="left" vertical="center"/>
    </xf>
    <xf numFmtId="0" fontId="0" fillId="0" borderId="169" xfId="0" applyBorder="1" applyAlignment="1">
      <alignment horizontal="center" vertical="center"/>
    </xf>
    <xf numFmtId="0" fontId="39" fillId="0" borderId="169" xfId="0" applyFont="1" applyBorder="1" applyAlignment="1">
      <alignment horizontal="center" vertical="center"/>
    </xf>
    <xf numFmtId="0" fontId="31" fillId="35" borderId="211" xfId="0" applyFont="1" applyFill="1" applyBorder="1">
      <alignment vertical="center"/>
    </xf>
    <xf numFmtId="0" fontId="31" fillId="0" borderId="210" xfId="0" applyFont="1" applyBorder="1">
      <alignment vertical="center"/>
    </xf>
    <xf numFmtId="0" fontId="31" fillId="35" borderId="210" xfId="0" applyFont="1" applyFill="1" applyBorder="1">
      <alignment vertical="center"/>
    </xf>
    <xf numFmtId="0" fontId="31" fillId="0" borderId="209" xfId="0" applyFont="1" applyBorder="1">
      <alignment vertical="center"/>
    </xf>
    <xf numFmtId="180" fontId="63" fillId="34" borderId="210" xfId="0" applyNumberFormat="1" applyFont="1" applyFill="1" applyBorder="1" applyAlignment="1">
      <alignment horizontal="center" vertical="center"/>
    </xf>
    <xf numFmtId="0" fontId="23" fillId="0" borderId="82" xfId="0" applyFont="1" applyBorder="1" applyAlignment="1">
      <alignment horizontal="left" vertical="center"/>
    </xf>
    <xf numFmtId="0" fontId="20" fillId="0" borderId="80" xfId="0" applyFont="1" applyBorder="1">
      <alignment vertical="center"/>
    </xf>
    <xf numFmtId="0" fontId="20" fillId="0" borderId="31" xfId="0" applyFont="1" applyBorder="1">
      <alignment vertical="center"/>
    </xf>
    <xf numFmtId="0" fontId="20" fillId="0" borderId="144" xfId="0" applyFont="1" applyBorder="1">
      <alignment vertical="center"/>
    </xf>
    <xf numFmtId="0" fontId="23" fillId="0" borderId="123" xfId="0" applyFont="1" applyBorder="1" applyAlignment="1" applyProtection="1">
      <alignment horizontal="center" vertical="center"/>
      <protection locked="0"/>
    </xf>
    <xf numFmtId="0" fontId="54" fillId="0" borderId="0" xfId="0" applyFont="1" applyAlignment="1">
      <alignment horizontal="right" vertical="center" wrapText="1"/>
    </xf>
    <xf numFmtId="0" fontId="20" fillId="25" borderId="213" xfId="0" applyFont="1" applyFill="1" applyBorder="1">
      <alignment vertical="center"/>
    </xf>
    <xf numFmtId="0" fontId="64" fillId="25" borderId="10" xfId="0" applyFont="1" applyFill="1" applyBorder="1" applyAlignment="1">
      <alignment horizontal="left" vertical="center"/>
    </xf>
    <xf numFmtId="0" fontId="31" fillId="33" borderId="210" xfId="0" applyFont="1" applyFill="1" applyBorder="1">
      <alignment vertical="center"/>
    </xf>
    <xf numFmtId="0" fontId="35" fillId="29" borderId="150" xfId="0" applyFont="1" applyFill="1" applyBorder="1" applyAlignment="1">
      <alignment horizontal="center" vertical="center" wrapText="1"/>
    </xf>
    <xf numFmtId="0" fontId="30" fillId="0" borderId="0" xfId="0" applyFont="1" applyAlignment="1">
      <alignment vertical="top" wrapText="1"/>
    </xf>
    <xf numFmtId="0" fontId="28" fillId="27" borderId="128" xfId="0" applyFont="1" applyFill="1" applyBorder="1" applyAlignment="1">
      <alignment horizontal="center" vertical="center" wrapText="1"/>
    </xf>
    <xf numFmtId="0" fontId="30" fillId="27" borderId="67" xfId="0" applyFont="1" applyFill="1" applyBorder="1" applyAlignment="1">
      <alignment horizontal="left" vertical="center"/>
    </xf>
    <xf numFmtId="0" fontId="30" fillId="27" borderId="65" xfId="0" applyFont="1" applyFill="1" applyBorder="1" applyAlignment="1">
      <alignment horizontal="left" vertical="center"/>
    </xf>
    <xf numFmtId="0" fontId="0" fillId="0" borderId="67" xfId="0" applyBorder="1" applyAlignment="1" applyProtection="1">
      <alignment horizontal="center" vertical="center"/>
      <protection locked="0"/>
    </xf>
    <xf numFmtId="0" fontId="30" fillId="0" borderId="80" xfId="0" applyFont="1" applyBorder="1" applyAlignment="1">
      <alignment vertical="center" wrapText="1"/>
    </xf>
    <xf numFmtId="0" fontId="30" fillId="0" borderId="0" xfId="0" applyFont="1" applyAlignment="1">
      <alignment horizontal="left" vertical="top" wrapText="1"/>
    </xf>
    <xf numFmtId="0" fontId="23" fillId="0" borderId="0" xfId="0" applyFont="1" applyAlignment="1">
      <alignment horizontal="center" wrapText="1"/>
    </xf>
    <xf numFmtId="0" fontId="30" fillId="25" borderId="0" xfId="0" applyFont="1" applyFill="1" applyAlignment="1">
      <alignment vertical="center" wrapText="1"/>
    </xf>
    <xf numFmtId="0" fontId="0" fillId="25" borderId="10" xfId="0" applyFill="1" applyBorder="1">
      <alignment vertical="center"/>
    </xf>
    <xf numFmtId="0" fontId="0" fillId="25" borderId="18" xfId="0" applyFill="1" applyBorder="1">
      <alignment vertical="center"/>
    </xf>
    <xf numFmtId="0" fontId="52" fillId="31" borderId="127" xfId="0" applyFont="1" applyFill="1" applyBorder="1" applyAlignment="1">
      <alignment horizontal="center" vertical="center" wrapText="1"/>
    </xf>
    <xf numFmtId="0" fontId="53" fillId="31" borderId="162" xfId="0" applyFont="1" applyFill="1" applyBorder="1" applyAlignment="1">
      <alignment horizontal="center" vertical="center" wrapText="1"/>
    </xf>
    <xf numFmtId="0" fontId="60" fillId="0" borderId="216" xfId="0" applyFont="1" applyBorder="1">
      <alignment vertical="center"/>
    </xf>
    <xf numFmtId="0" fontId="0" fillId="0" borderId="216" xfId="0" applyBorder="1">
      <alignment vertical="center"/>
    </xf>
    <xf numFmtId="0" fontId="67" fillId="0" borderId="216" xfId="0" applyFont="1" applyBorder="1">
      <alignment vertical="center"/>
    </xf>
    <xf numFmtId="0" fontId="20" fillId="25" borderId="217" xfId="0" applyFont="1" applyFill="1" applyBorder="1" applyAlignment="1">
      <alignment horizontal="center" vertical="center"/>
    </xf>
    <xf numFmtId="0" fontId="20" fillId="30" borderId="217" xfId="0" applyFont="1" applyFill="1" applyBorder="1" applyAlignment="1">
      <alignment horizontal="center" vertical="center"/>
    </xf>
    <xf numFmtId="0" fontId="20" fillId="30" borderId="218" xfId="0" applyFont="1" applyFill="1" applyBorder="1" applyAlignment="1">
      <alignment horizontal="center" vertical="center"/>
    </xf>
    <xf numFmtId="0" fontId="20" fillId="30" borderId="15" xfId="0" applyFont="1" applyFill="1" applyBorder="1" applyAlignment="1">
      <alignment horizontal="center" vertical="center"/>
    </xf>
    <xf numFmtId="0" fontId="20" fillId="30" borderId="12" xfId="0" applyFont="1" applyFill="1" applyBorder="1" applyAlignment="1">
      <alignment horizontal="center" vertical="center"/>
    </xf>
    <xf numFmtId="0" fontId="20" fillId="25" borderId="219" xfId="0" applyFont="1" applyFill="1" applyBorder="1" applyAlignment="1">
      <alignment horizontal="center" vertical="center"/>
    </xf>
    <xf numFmtId="0" fontId="20" fillId="25" borderId="220" xfId="0" applyFont="1" applyFill="1" applyBorder="1">
      <alignment vertical="center"/>
    </xf>
    <xf numFmtId="0" fontId="20" fillId="25" borderId="221" xfId="0" applyFont="1" applyFill="1" applyBorder="1">
      <alignment vertical="center"/>
    </xf>
    <xf numFmtId="0" fontId="20" fillId="25" borderId="156" xfId="0" applyFont="1" applyFill="1" applyBorder="1" applyAlignment="1">
      <alignment horizontal="center" vertical="center" wrapText="1"/>
    </xf>
    <xf numFmtId="0" fontId="20" fillId="25" borderId="82" xfId="0" applyFont="1" applyFill="1" applyBorder="1" applyAlignment="1">
      <alignment horizontal="center" vertical="center" wrapText="1"/>
    </xf>
    <xf numFmtId="0" fontId="20" fillId="25" borderId="188" xfId="0" applyFont="1" applyFill="1" applyBorder="1" applyAlignment="1">
      <alignment horizontal="center" vertical="center" wrapText="1"/>
    </xf>
    <xf numFmtId="0" fontId="20" fillId="25" borderId="194" xfId="0" applyFont="1" applyFill="1" applyBorder="1" applyAlignment="1">
      <alignment horizontal="center" vertical="center" wrapText="1"/>
    </xf>
    <xf numFmtId="0" fontId="20" fillId="25" borderId="55" xfId="0" applyFont="1" applyFill="1" applyBorder="1" applyAlignment="1">
      <alignment horizontal="center" vertical="center" wrapText="1"/>
    </xf>
    <xf numFmtId="0" fontId="20" fillId="25" borderId="17" xfId="0" applyFont="1" applyFill="1" applyBorder="1" applyAlignment="1">
      <alignment horizontal="center" vertical="center"/>
    </xf>
    <xf numFmtId="0" fontId="20" fillId="25" borderId="187" xfId="0" applyFont="1" applyFill="1" applyBorder="1" applyAlignment="1">
      <alignment horizontal="center" vertical="center"/>
    </xf>
    <xf numFmtId="0" fontId="20" fillId="30" borderId="187" xfId="0" applyFont="1" applyFill="1" applyBorder="1" applyAlignment="1">
      <alignment horizontal="center" vertical="center"/>
    </xf>
    <xf numFmtId="0" fontId="20" fillId="30" borderId="17" xfId="0" applyFont="1" applyFill="1" applyBorder="1" applyAlignment="1">
      <alignment horizontal="center" vertical="center"/>
    </xf>
    <xf numFmtId="0" fontId="20" fillId="25" borderId="150" xfId="0" applyFont="1" applyFill="1" applyBorder="1" applyAlignment="1">
      <alignment horizontal="center" vertical="center"/>
    </xf>
    <xf numFmtId="0" fontId="20" fillId="25" borderId="134" xfId="0" applyFont="1" applyFill="1" applyBorder="1">
      <alignment vertical="center"/>
    </xf>
    <xf numFmtId="0" fontId="0" fillId="28" borderId="0" xfId="0" applyFill="1">
      <alignment vertical="center"/>
    </xf>
    <xf numFmtId="0" fontId="0" fillId="28" borderId="18" xfId="0" applyFill="1" applyBorder="1">
      <alignment vertical="center"/>
    </xf>
    <xf numFmtId="0" fontId="23" fillId="0" borderId="144" xfId="0" applyFont="1" applyBorder="1">
      <alignment vertical="center"/>
    </xf>
    <xf numFmtId="0" fontId="30" fillId="27" borderId="80" xfId="0" applyFont="1" applyFill="1" applyBorder="1" applyAlignment="1">
      <alignment horizontal="left" vertical="center" wrapText="1"/>
    </xf>
    <xf numFmtId="0" fontId="23" fillId="27" borderId="134" xfId="0" applyFont="1" applyFill="1" applyBorder="1" applyAlignment="1">
      <alignment horizontal="left" vertical="center" wrapText="1"/>
    </xf>
    <xf numFmtId="0" fontId="30" fillId="27" borderId="31" xfId="0" applyFont="1" applyFill="1" applyBorder="1" applyAlignment="1">
      <alignment horizontal="left" vertical="center" wrapText="1"/>
    </xf>
    <xf numFmtId="0" fontId="30" fillId="27" borderId="68" xfId="0" applyFont="1" applyFill="1" applyBorder="1" applyAlignment="1">
      <alignment horizontal="center" vertical="center" wrapText="1"/>
    </xf>
    <xf numFmtId="0" fontId="0" fillId="0" borderId="18" xfId="0" applyBorder="1" applyAlignment="1">
      <alignment horizontal="left" vertical="center"/>
    </xf>
    <xf numFmtId="0" fontId="0" fillId="0" borderId="79" xfId="0" applyBorder="1" applyAlignment="1">
      <alignment horizontal="right" vertical="center"/>
    </xf>
    <xf numFmtId="0" fontId="57" fillId="29" borderId="94" xfId="0" applyFont="1" applyFill="1" applyBorder="1" applyAlignment="1">
      <alignment vertical="center" wrapText="1"/>
    </xf>
    <xf numFmtId="0" fontId="57" fillId="29" borderId="20" xfId="0" applyFont="1" applyFill="1" applyBorder="1" applyAlignment="1">
      <alignment horizontal="center" vertical="center" wrapText="1"/>
    </xf>
    <xf numFmtId="0" fontId="57" fillId="29" borderId="22" xfId="0" applyFont="1" applyFill="1" applyBorder="1" applyAlignment="1">
      <alignment horizontal="center" vertical="center" wrapText="1"/>
    </xf>
    <xf numFmtId="0" fontId="0" fillId="30" borderId="22" xfId="0" applyFill="1" applyBorder="1" applyAlignment="1">
      <alignment horizontal="left" vertical="center"/>
    </xf>
    <xf numFmtId="0" fontId="39" fillId="30" borderId="78" xfId="0" applyFont="1" applyFill="1" applyBorder="1" applyAlignment="1">
      <alignment horizontal="left" vertical="center"/>
    </xf>
    <xf numFmtId="0" fontId="0" fillId="30" borderId="80" xfId="0" applyFill="1" applyBorder="1" applyAlignment="1">
      <alignment horizontal="left" vertical="center"/>
    </xf>
    <xf numFmtId="0" fontId="0" fillId="30" borderId="10" xfId="0" applyFill="1" applyBorder="1" applyAlignment="1">
      <alignment horizontal="left" vertical="center"/>
    </xf>
    <xf numFmtId="0" fontId="0" fillId="0" borderId="144" xfId="0" applyBorder="1" applyAlignment="1">
      <alignment vertical="center" textRotation="255" wrapText="1"/>
    </xf>
    <xf numFmtId="0" fontId="23" fillId="0" borderId="67" xfId="0" applyFont="1" applyBorder="1" applyAlignment="1" applyProtection="1">
      <alignment horizontal="center" vertical="center"/>
      <protection locked="0"/>
    </xf>
    <xf numFmtId="0" fontId="30" fillId="27" borderId="134" xfId="0" applyFont="1" applyFill="1" applyBorder="1" applyAlignment="1">
      <alignment horizontal="left" vertical="center" wrapText="1"/>
    </xf>
    <xf numFmtId="0" fontId="23" fillId="27" borderId="136" xfId="0" applyFont="1" applyFill="1" applyBorder="1" applyAlignment="1">
      <alignment horizontal="left" vertical="center" wrapText="1"/>
    </xf>
    <xf numFmtId="180" fontId="0" fillId="0" borderId="0" xfId="0" applyNumberFormat="1">
      <alignment vertical="center"/>
    </xf>
    <xf numFmtId="177" fontId="23" fillId="27" borderId="224" xfId="0" applyNumberFormat="1" applyFont="1" applyFill="1" applyBorder="1" applyAlignment="1">
      <alignment vertical="center" wrapText="1"/>
    </xf>
    <xf numFmtId="0" fontId="0" fillId="25" borderId="227" xfId="0" applyFill="1" applyBorder="1" applyAlignment="1">
      <alignment horizontal="center" vertical="center"/>
    </xf>
    <xf numFmtId="0" fontId="59" fillId="0" borderId="216" xfId="0" applyFont="1" applyBorder="1">
      <alignment vertical="center"/>
    </xf>
    <xf numFmtId="177" fontId="81" fillId="0" borderId="144" xfId="0" applyNumberFormat="1" applyFont="1" applyBorder="1">
      <alignment vertical="center"/>
    </xf>
    <xf numFmtId="0" fontId="81" fillId="26" borderId="78" xfId="0" applyFont="1" applyFill="1" applyBorder="1">
      <alignment vertical="center"/>
    </xf>
    <xf numFmtId="0" fontId="81" fillId="0" borderId="78" xfId="0" applyFont="1" applyBorder="1">
      <alignment vertical="center"/>
    </xf>
    <xf numFmtId="0" fontId="81" fillId="0" borderId="84" xfId="0" applyFont="1" applyBorder="1">
      <alignment vertical="center"/>
    </xf>
    <xf numFmtId="0" fontId="81" fillId="0" borderId="144" xfId="0" applyFont="1" applyBorder="1">
      <alignment vertical="center"/>
    </xf>
    <xf numFmtId="177" fontId="24" fillId="0" borderId="49" xfId="0" applyNumberFormat="1" applyFont="1" applyBorder="1" applyAlignment="1" applyProtection="1">
      <alignment horizontal="center" vertical="center"/>
      <protection locked="0"/>
    </xf>
    <xf numFmtId="177" fontId="24" fillId="0" borderId="156" xfId="0" applyNumberFormat="1" applyFont="1" applyBorder="1" applyAlignment="1" applyProtection="1">
      <alignment horizontal="center" vertical="center"/>
      <protection locked="0"/>
    </xf>
    <xf numFmtId="177" fontId="24" fillId="0" borderId="188" xfId="0" applyNumberFormat="1" applyFont="1" applyBorder="1" applyAlignment="1" applyProtection="1">
      <alignment horizontal="center" vertical="center"/>
      <protection locked="0"/>
    </xf>
    <xf numFmtId="177" fontId="24" fillId="0" borderId="134" xfId="0" applyNumberFormat="1" applyFont="1" applyBorder="1" applyAlignment="1" applyProtection="1">
      <alignment horizontal="center" vertical="center"/>
      <protection locked="0"/>
    </xf>
    <xf numFmtId="180" fontId="24" fillId="27" borderId="120" xfId="0" applyNumberFormat="1" applyFont="1" applyFill="1" applyBorder="1" applyAlignment="1" applyProtection="1">
      <alignment horizontal="center" vertical="center" wrapText="1"/>
      <protection locked="0"/>
    </xf>
    <xf numFmtId="177" fontId="24" fillId="27" borderId="68" xfId="0" applyNumberFormat="1" applyFont="1" applyFill="1" applyBorder="1" applyAlignment="1" applyProtection="1">
      <alignment horizontal="center" vertical="center"/>
      <protection locked="0"/>
    </xf>
    <xf numFmtId="0" fontId="20" fillId="27" borderId="122" xfId="0" applyFont="1" applyFill="1" applyBorder="1">
      <alignment vertical="center"/>
    </xf>
    <xf numFmtId="0" fontId="85" fillId="0" borderId="16" xfId="0" applyFont="1" applyBorder="1" applyAlignment="1" applyProtection="1">
      <alignment horizontal="center" vertical="center" wrapText="1"/>
      <protection locked="0"/>
    </xf>
    <xf numFmtId="0" fontId="85" fillId="0" borderId="57" xfId="0" applyFont="1" applyBorder="1" applyAlignment="1" applyProtection="1">
      <alignment horizontal="center" vertical="center" wrapText="1"/>
      <protection locked="0"/>
    </xf>
    <xf numFmtId="0" fontId="81" fillId="0" borderId="182" xfId="0" applyFont="1" applyBorder="1" applyAlignment="1" applyProtection="1">
      <alignment horizontal="center" vertical="center" wrapText="1"/>
      <protection locked="0"/>
    </xf>
    <xf numFmtId="0" fontId="84" fillId="0" borderId="138" xfId="0" applyFont="1" applyBorder="1" applyAlignment="1" applyProtection="1">
      <alignment horizontal="center" vertical="center" wrapText="1"/>
      <protection locked="0"/>
    </xf>
    <xf numFmtId="0" fontId="84" fillId="0" borderId="28" xfId="0" applyFont="1" applyBorder="1" applyAlignment="1" applyProtection="1">
      <alignment horizontal="center" vertical="center" wrapText="1"/>
      <protection locked="0"/>
    </xf>
    <xf numFmtId="0" fontId="84" fillId="0" borderId="28" xfId="0" applyFont="1" applyBorder="1" applyAlignment="1" applyProtection="1">
      <alignment horizontal="center" vertical="center" wrapText="1" shrinkToFit="1"/>
      <protection locked="0"/>
    </xf>
    <xf numFmtId="0" fontId="84" fillId="0" borderId="56" xfId="0" applyFont="1" applyBorder="1" applyAlignment="1" applyProtection="1">
      <alignment horizontal="center" vertical="center" wrapText="1" shrinkToFit="1"/>
      <protection locked="0"/>
    </xf>
    <xf numFmtId="0" fontId="84" fillId="0" borderId="19" xfId="0" applyFont="1" applyBorder="1" applyAlignment="1" applyProtection="1">
      <alignment horizontal="center" vertical="center" wrapText="1" shrinkToFit="1"/>
      <protection locked="0"/>
    </xf>
    <xf numFmtId="0" fontId="24" fillId="0" borderId="45" xfId="0" applyFont="1" applyBorder="1" applyAlignment="1" applyProtection="1">
      <alignment horizontal="center" vertical="center" wrapText="1"/>
      <protection locked="0"/>
    </xf>
    <xf numFmtId="0" fontId="82" fillId="25" borderId="130" xfId="0" applyFont="1" applyFill="1" applyBorder="1" applyAlignment="1">
      <alignment horizontal="center" vertical="center" wrapText="1"/>
    </xf>
    <xf numFmtId="0" fontId="82" fillId="0" borderId="141" xfId="0" applyFont="1" applyBorder="1" applyAlignment="1" applyProtection="1">
      <alignment horizontal="center" vertical="center" wrapText="1"/>
      <protection locked="0"/>
    </xf>
    <xf numFmtId="0" fontId="82" fillId="0" borderId="92" xfId="0" applyFont="1" applyBorder="1" applyAlignment="1" applyProtection="1">
      <alignment horizontal="center" vertical="center" wrapText="1"/>
      <protection locked="0"/>
    </xf>
    <xf numFmtId="0" fontId="81" fillId="26" borderId="69" xfId="0" applyFont="1" applyFill="1" applyBorder="1" applyAlignment="1">
      <alignment horizontal="center" vertical="center"/>
    </xf>
    <xf numFmtId="0" fontId="20" fillId="25" borderId="235" xfId="0" applyFont="1" applyFill="1" applyBorder="1" applyAlignment="1">
      <alignment horizontal="center" vertical="center"/>
    </xf>
    <xf numFmtId="0" fontId="84" fillId="0" borderId="233" xfId="0" applyFont="1" applyBorder="1" applyAlignment="1" applyProtection="1">
      <alignment horizontal="center" vertical="center" wrapText="1"/>
      <protection locked="0"/>
    </xf>
    <xf numFmtId="0" fontId="47" fillId="0" borderId="238" xfId="0" applyFont="1" applyBorder="1" applyAlignment="1" applyProtection="1">
      <alignment horizontal="left" vertical="center" wrapText="1"/>
      <protection locked="0"/>
    </xf>
    <xf numFmtId="0" fontId="47" fillId="0" borderId="238" xfId="0" applyFont="1" applyBorder="1" applyAlignment="1" applyProtection="1">
      <alignment horizontal="center" vertical="center" wrapText="1"/>
      <protection locked="0"/>
    </xf>
    <xf numFmtId="0" fontId="47" fillId="25" borderId="238" xfId="0" applyFont="1" applyFill="1" applyBorder="1" applyAlignment="1">
      <alignment horizontal="left" vertical="center" wrapText="1"/>
    </xf>
    <xf numFmtId="0" fontId="47" fillId="0" borderId="238" xfId="0" applyFont="1" applyBorder="1" applyAlignment="1" applyProtection="1">
      <alignment horizontal="left" vertical="top" wrapText="1"/>
      <protection locked="0"/>
    </xf>
    <xf numFmtId="0" fontId="47" fillId="0" borderId="238" xfId="42" applyNumberFormat="1" applyFont="1" applyFill="1" applyBorder="1" applyAlignment="1" applyProtection="1">
      <alignment vertical="center" wrapText="1"/>
      <protection locked="0"/>
    </xf>
    <xf numFmtId="0" fontId="47" fillId="25" borderId="237" xfId="0" applyFont="1" applyFill="1" applyBorder="1" applyAlignment="1">
      <alignment horizontal="left" vertical="center" wrapText="1"/>
    </xf>
    <xf numFmtId="0" fontId="84" fillId="0" borderId="239" xfId="0" applyFont="1" applyBorder="1" applyAlignment="1" applyProtection="1">
      <alignment horizontal="center" vertical="center" wrapText="1"/>
      <protection locked="0"/>
    </xf>
    <xf numFmtId="0" fontId="48" fillId="0" borderId="239" xfId="0" applyFont="1" applyBorder="1" applyAlignment="1" applyProtection="1">
      <alignment horizontal="center" vertical="center" wrapText="1"/>
      <protection locked="0"/>
    </xf>
    <xf numFmtId="0" fontId="53" fillId="32" borderId="234" xfId="0" applyFont="1" applyFill="1" applyBorder="1" applyAlignment="1">
      <alignment horizontal="center" vertical="center" wrapText="1"/>
    </xf>
    <xf numFmtId="0" fontId="35" fillId="29" borderId="241" xfId="0" applyFont="1" applyFill="1" applyBorder="1" applyAlignment="1">
      <alignment horizontal="center" vertical="center" wrapText="1"/>
    </xf>
    <xf numFmtId="0" fontId="21" fillId="29" borderId="241" xfId="0" applyFont="1" applyFill="1" applyBorder="1" applyAlignment="1">
      <alignment horizontal="center" vertical="center" wrapText="1"/>
    </xf>
    <xf numFmtId="0" fontId="23" fillId="27" borderId="244" xfId="0" applyFont="1" applyFill="1" applyBorder="1">
      <alignment vertical="center"/>
    </xf>
    <xf numFmtId="0" fontId="28" fillId="27" borderId="245" xfId="0" applyFont="1" applyFill="1" applyBorder="1">
      <alignment vertical="center"/>
    </xf>
    <xf numFmtId="0" fontId="30" fillId="0" borderId="190" xfId="0" applyFont="1" applyBorder="1" applyAlignment="1" applyProtection="1">
      <alignment horizontal="center" vertical="center"/>
      <protection locked="0"/>
    </xf>
    <xf numFmtId="0" fontId="28" fillId="27" borderId="245" xfId="0" applyFont="1" applyFill="1" applyBorder="1" applyAlignment="1">
      <alignment vertical="center" wrapText="1"/>
    </xf>
    <xf numFmtId="0" fontId="30" fillId="27" borderId="246" xfId="0" applyFont="1" applyFill="1" applyBorder="1" applyAlignment="1">
      <alignment horizontal="left" vertical="center"/>
    </xf>
    <xf numFmtId="0" fontId="30" fillId="27" borderId="245" xfId="0" applyFont="1" applyFill="1" applyBorder="1" applyAlignment="1">
      <alignment vertical="center" wrapText="1"/>
    </xf>
    <xf numFmtId="0" fontId="23" fillId="27" borderId="246" xfId="0" applyFont="1" applyFill="1" applyBorder="1" applyAlignment="1">
      <alignment horizontal="center" vertical="center"/>
    </xf>
    <xf numFmtId="0" fontId="0" fillId="27" borderId="246" xfId="0" applyFill="1" applyBorder="1" applyAlignment="1">
      <alignment horizontal="center" vertical="center"/>
    </xf>
    <xf numFmtId="0" fontId="28" fillId="27" borderId="246" xfId="0" applyFont="1" applyFill="1" applyBorder="1" applyAlignment="1">
      <alignment horizontal="left" vertical="center"/>
    </xf>
    <xf numFmtId="0" fontId="28" fillId="27" borderId="246" xfId="0" applyFont="1" applyFill="1" applyBorder="1" applyAlignment="1">
      <alignment horizontal="left" vertical="center" wrapText="1"/>
    </xf>
    <xf numFmtId="0" fontId="30" fillId="27" borderId="242" xfId="0" applyFont="1" applyFill="1" applyBorder="1" applyAlignment="1">
      <alignment vertical="center" wrapText="1"/>
    </xf>
    <xf numFmtId="0" fontId="23" fillId="0" borderId="241" xfId="0" applyFont="1" applyBorder="1">
      <alignment vertical="center"/>
    </xf>
    <xf numFmtId="0" fontId="40" fillId="0" borderId="241" xfId="0" applyFont="1" applyBorder="1" applyAlignment="1">
      <alignment vertical="center" wrapText="1"/>
    </xf>
    <xf numFmtId="0" fontId="20" fillId="0" borderId="241" xfId="0" applyFont="1" applyBorder="1" applyAlignment="1">
      <alignment horizontal="center" vertical="center"/>
    </xf>
    <xf numFmtId="0" fontId="0" fillId="25" borderId="247" xfId="0" applyFill="1" applyBorder="1" applyAlignment="1">
      <alignment horizontal="center" vertical="center"/>
    </xf>
    <xf numFmtId="0" fontId="35" fillId="29" borderId="254" xfId="0" applyFont="1" applyFill="1" applyBorder="1" applyAlignment="1">
      <alignment horizontal="center" vertical="center" wrapText="1"/>
    </xf>
    <xf numFmtId="0" fontId="35" fillId="29" borderId="255" xfId="0" applyFont="1" applyFill="1" applyBorder="1" applyAlignment="1">
      <alignment horizontal="center" vertical="center" wrapText="1"/>
    </xf>
    <xf numFmtId="0" fontId="57" fillId="29" borderId="150" xfId="0" applyFont="1" applyFill="1" applyBorder="1" applyAlignment="1">
      <alignment horizontal="center" vertical="center" wrapText="1"/>
    </xf>
    <xf numFmtId="0" fontId="86" fillId="38" borderId="0" xfId="0" applyFont="1" applyFill="1">
      <alignment vertical="center"/>
    </xf>
    <xf numFmtId="0" fontId="87" fillId="0" borderId="216" xfId="0" applyFont="1" applyBorder="1">
      <alignment vertical="center"/>
    </xf>
    <xf numFmtId="180" fontId="63" fillId="34" borderId="0" xfId="0" applyNumberFormat="1" applyFont="1" applyFill="1" applyAlignment="1">
      <alignment horizontal="center" vertical="center"/>
    </xf>
    <xf numFmtId="0" fontId="31" fillId="35" borderId="0" xfId="0" applyFont="1" applyFill="1">
      <alignment vertical="center"/>
    </xf>
    <xf numFmtId="0" fontId="31" fillId="33" borderId="0" xfId="0" applyFont="1" applyFill="1">
      <alignment vertical="center"/>
    </xf>
    <xf numFmtId="0" fontId="21" fillId="39" borderId="150" xfId="0" applyFont="1" applyFill="1" applyBorder="1" applyAlignment="1">
      <alignment horizontal="center" vertical="center" wrapText="1"/>
    </xf>
    <xf numFmtId="0" fontId="35" fillId="39" borderId="190" xfId="0" applyFont="1" applyFill="1" applyBorder="1" applyAlignment="1">
      <alignment horizontal="center" vertical="center" wrapText="1"/>
    </xf>
    <xf numFmtId="0" fontId="35" fillId="39" borderId="194" xfId="0" applyFont="1" applyFill="1" applyBorder="1" applyAlignment="1">
      <alignment horizontal="center" vertical="center" wrapText="1"/>
    </xf>
    <xf numFmtId="0" fontId="21" fillId="39" borderId="83" xfId="0" applyFont="1" applyFill="1" applyBorder="1" applyAlignment="1">
      <alignment horizontal="center" vertical="center" wrapText="1"/>
    </xf>
    <xf numFmtId="0" fontId="35" fillId="39" borderId="83" xfId="0" applyFont="1" applyFill="1" applyBorder="1" applyAlignment="1">
      <alignment horizontal="center" vertical="center" wrapText="1"/>
    </xf>
    <xf numFmtId="0" fontId="35" fillId="39" borderId="150" xfId="0" applyFont="1" applyFill="1" applyBorder="1" applyAlignment="1">
      <alignment horizontal="center" vertical="center" wrapText="1"/>
    </xf>
    <xf numFmtId="0" fontId="88" fillId="25" borderId="31" xfId="0" applyFont="1" applyFill="1" applyBorder="1" applyAlignment="1">
      <alignment horizontal="center" vertical="center" wrapText="1"/>
    </xf>
    <xf numFmtId="0" fontId="35" fillId="39" borderId="241" xfId="0" applyFont="1" applyFill="1" applyBorder="1" applyAlignment="1">
      <alignment horizontal="center" vertical="center" wrapText="1"/>
    </xf>
    <xf numFmtId="0" fontId="58" fillId="39" borderId="241" xfId="0" applyFont="1" applyFill="1" applyBorder="1" applyAlignment="1">
      <alignment horizontal="center" vertical="center" wrapText="1"/>
    </xf>
    <xf numFmtId="0" fontId="48" fillId="0" borderId="252" xfId="0" applyFont="1" applyBorder="1" applyAlignment="1" applyProtection="1">
      <alignment horizontal="left" vertical="center" wrapText="1"/>
      <protection locked="0"/>
    </xf>
    <xf numFmtId="0" fontId="48" fillId="0" borderId="252" xfId="0" applyFont="1" applyBorder="1" applyAlignment="1" applyProtection="1">
      <alignment horizontal="center" vertical="center" wrapText="1"/>
      <protection locked="0"/>
    </xf>
    <xf numFmtId="0" fontId="48" fillId="25" borderId="252" xfId="0" applyFont="1" applyFill="1" applyBorder="1" applyAlignment="1">
      <alignment horizontal="left" vertical="center" wrapText="1"/>
    </xf>
    <xf numFmtId="0" fontId="48" fillId="0" borderId="252" xfId="0" applyFont="1" applyBorder="1" applyAlignment="1" applyProtection="1">
      <alignment horizontal="left" vertical="top" wrapText="1"/>
      <protection locked="0"/>
    </xf>
    <xf numFmtId="0" fontId="48" fillId="0" borderId="252" xfId="42" applyNumberFormat="1" applyFont="1" applyFill="1" applyBorder="1" applyAlignment="1" applyProtection="1">
      <alignment vertical="center" wrapText="1"/>
      <protection locked="0"/>
    </xf>
    <xf numFmtId="0" fontId="48" fillId="25" borderId="260" xfId="0" applyFont="1" applyFill="1" applyBorder="1" applyAlignment="1">
      <alignment horizontal="left" vertical="center" wrapText="1"/>
    </xf>
    <xf numFmtId="0" fontId="82" fillId="0" borderId="261" xfId="0" applyFont="1" applyBorder="1" applyAlignment="1" applyProtection="1">
      <alignment horizontal="center" vertical="center" wrapText="1"/>
      <protection locked="0"/>
    </xf>
    <xf numFmtId="0" fontId="20" fillId="0" borderId="86" xfId="0" applyFont="1" applyBorder="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20" fillId="25" borderId="263" xfId="0" applyFont="1" applyFill="1" applyBorder="1" applyAlignment="1">
      <alignment horizontal="center" vertical="center"/>
    </xf>
    <xf numFmtId="0" fontId="20" fillId="0" borderId="267" xfId="0" applyFont="1" applyBorder="1" applyAlignment="1" applyProtection="1">
      <alignment horizontal="center" vertical="center" wrapText="1"/>
      <protection locked="0"/>
    </xf>
    <xf numFmtId="0" fontId="20" fillId="0" borderId="184" xfId="0" applyFont="1" applyBorder="1" applyAlignment="1" applyProtection="1">
      <alignment horizontal="center" vertical="center" wrapText="1"/>
      <protection locked="0"/>
    </xf>
    <xf numFmtId="0" fontId="20" fillId="25" borderId="268" xfId="0" applyFont="1" applyFill="1" applyBorder="1" applyAlignment="1">
      <alignment horizontal="center" vertical="center"/>
    </xf>
    <xf numFmtId="0" fontId="47" fillId="0" borderId="159" xfId="0" applyFont="1" applyBorder="1" applyAlignment="1" applyProtection="1">
      <alignment horizontal="left" vertical="center" wrapText="1"/>
      <protection locked="0"/>
    </xf>
    <xf numFmtId="0" fontId="47" fillId="0" borderId="159" xfId="0" applyFont="1" applyBorder="1" applyAlignment="1" applyProtection="1">
      <alignment horizontal="center" vertical="center" wrapText="1"/>
      <protection locked="0"/>
    </xf>
    <xf numFmtId="0" fontId="82" fillId="0" borderId="266" xfId="0" applyFont="1" applyBorder="1" applyAlignment="1" applyProtection="1">
      <alignment horizontal="center" vertical="center" wrapText="1"/>
      <protection locked="0"/>
    </xf>
    <xf numFmtId="0" fontId="48" fillId="0" borderId="159" xfId="0" applyFont="1" applyBorder="1" applyAlignment="1" applyProtection="1">
      <alignment horizontal="left" vertical="center" wrapText="1"/>
      <protection locked="0"/>
    </xf>
    <xf numFmtId="0" fontId="48" fillId="0" borderId="159" xfId="0" applyFont="1" applyBorder="1" applyAlignment="1" applyProtection="1">
      <alignment horizontal="center" vertical="center" wrapText="1"/>
      <protection locked="0"/>
    </xf>
    <xf numFmtId="0" fontId="47" fillId="0" borderId="269" xfId="0" applyFont="1" applyBorder="1" applyAlignment="1" applyProtection="1">
      <alignment horizontal="center" vertical="center" wrapText="1"/>
      <protection locked="0"/>
    </xf>
    <xf numFmtId="0" fontId="85" fillId="0" borderId="159" xfId="0" applyFont="1" applyBorder="1" applyAlignment="1" applyProtection="1">
      <alignment horizontal="center" vertical="center" wrapText="1"/>
      <protection locked="0"/>
    </xf>
    <xf numFmtId="0" fontId="47" fillId="0" borderId="159" xfId="42" applyNumberFormat="1" applyFont="1" applyFill="1" applyBorder="1" applyAlignment="1" applyProtection="1">
      <alignment horizontal="left" vertical="center" wrapText="1"/>
      <protection locked="0"/>
    </xf>
    <xf numFmtId="0" fontId="47" fillId="25" borderId="159" xfId="0" applyFont="1" applyFill="1" applyBorder="1" applyAlignment="1" applyProtection="1">
      <alignment horizontal="left" vertical="center" wrapText="1"/>
      <protection locked="0"/>
    </xf>
    <xf numFmtId="0" fontId="47" fillId="25" borderId="265" xfId="0" applyFont="1" applyFill="1" applyBorder="1" applyAlignment="1" applyProtection="1">
      <alignment horizontal="left" vertical="center" wrapText="1"/>
      <protection locked="0"/>
    </xf>
    <xf numFmtId="0" fontId="20" fillId="25" borderId="270" xfId="0" applyFont="1" applyFill="1" applyBorder="1" applyAlignment="1">
      <alignment horizontal="center" vertical="center"/>
    </xf>
    <xf numFmtId="0" fontId="47" fillId="0" borderId="271" xfId="0" applyFont="1" applyBorder="1" applyAlignment="1" applyProtection="1">
      <alignment horizontal="center" vertical="center" wrapText="1"/>
      <protection locked="0"/>
    </xf>
    <xf numFmtId="0" fontId="47" fillId="0" borderId="158" xfId="0" applyFont="1" applyBorder="1" applyAlignment="1" applyProtection="1">
      <alignment horizontal="center" vertical="center" wrapText="1"/>
      <protection locked="0"/>
    </xf>
    <xf numFmtId="0" fontId="48" fillId="0" borderId="158" xfId="0" applyFont="1" applyBorder="1" applyAlignment="1" applyProtection="1">
      <alignment horizontal="left" vertical="center" wrapText="1"/>
      <protection locked="0"/>
    </xf>
    <xf numFmtId="0" fontId="48" fillId="0" borderId="158" xfId="0" applyFont="1" applyBorder="1" applyAlignment="1" applyProtection="1">
      <alignment horizontal="center" vertical="center" wrapText="1"/>
      <protection locked="0"/>
    </xf>
    <xf numFmtId="0" fontId="47" fillId="0" borderId="158" xfId="0" applyFont="1" applyBorder="1" applyAlignment="1" applyProtection="1">
      <alignment horizontal="left" vertical="center" wrapText="1"/>
      <protection locked="0"/>
    </xf>
    <xf numFmtId="0" fontId="85" fillId="0" borderId="158" xfId="0" applyFont="1" applyBorder="1" applyAlignment="1" applyProtection="1">
      <alignment horizontal="center" vertical="center" wrapText="1"/>
      <protection locked="0"/>
    </xf>
    <xf numFmtId="0" fontId="47" fillId="0" borderId="158" xfId="42" applyNumberFormat="1" applyFont="1" applyFill="1" applyBorder="1" applyAlignment="1" applyProtection="1">
      <alignment horizontal="left" vertical="center" wrapText="1"/>
      <protection locked="0"/>
    </xf>
    <xf numFmtId="0" fontId="47" fillId="25" borderId="158" xfId="0" applyFont="1" applyFill="1" applyBorder="1" applyAlignment="1">
      <alignment horizontal="left" vertical="center" wrapText="1"/>
    </xf>
    <xf numFmtId="0" fontId="47" fillId="25" borderId="272" xfId="0" applyFont="1" applyFill="1" applyBorder="1" applyAlignment="1">
      <alignment horizontal="left" vertical="center" wrapText="1"/>
    </xf>
    <xf numFmtId="0" fontId="82" fillId="0" borderId="273" xfId="0" applyFont="1" applyBorder="1" applyAlignment="1" applyProtection="1">
      <alignment horizontal="center" vertical="center" wrapText="1"/>
      <protection locked="0"/>
    </xf>
    <xf numFmtId="0" fontId="20" fillId="0" borderId="274" xfId="0" applyFont="1" applyBorder="1" applyAlignment="1" applyProtection="1">
      <alignment horizontal="center" vertical="center" wrapText="1"/>
      <protection locked="0"/>
    </xf>
    <xf numFmtId="0" fontId="47" fillId="0" borderId="275" xfId="0" applyFont="1" applyBorder="1" applyAlignment="1" applyProtection="1">
      <alignment horizontal="center" vertical="center" wrapText="1"/>
      <protection locked="0"/>
    </xf>
    <xf numFmtId="0" fontId="47" fillId="0" borderId="262" xfId="0" applyFont="1" applyBorder="1" applyAlignment="1" applyProtection="1">
      <alignment horizontal="left" vertical="center" wrapText="1"/>
      <protection locked="0"/>
    </xf>
    <xf numFmtId="0" fontId="47" fillId="0" borderId="262" xfId="0" applyFont="1" applyBorder="1" applyAlignment="1" applyProtection="1">
      <alignment horizontal="center" vertical="center" wrapText="1"/>
      <protection locked="0"/>
    </xf>
    <xf numFmtId="0" fontId="47" fillId="0" borderId="278" xfId="0" applyFont="1" applyBorder="1" applyAlignment="1" applyProtection="1">
      <alignment horizontal="left" vertical="center" wrapText="1"/>
      <protection locked="0"/>
    </xf>
    <xf numFmtId="0" fontId="47" fillId="0" borderId="278" xfId="0" applyFont="1" applyBorder="1" applyAlignment="1" applyProtection="1">
      <alignment horizontal="center" vertical="center" wrapText="1"/>
      <protection locked="0"/>
    </xf>
    <xf numFmtId="0" fontId="85" fillId="0" borderId="278" xfId="0" applyFont="1" applyBorder="1" applyAlignment="1" applyProtection="1">
      <alignment horizontal="center" vertical="center" wrapText="1"/>
      <protection locked="0"/>
    </xf>
    <xf numFmtId="0" fontId="47" fillId="0" borderId="278" xfId="42" applyNumberFormat="1" applyFont="1" applyFill="1" applyBorder="1" applyAlignment="1" applyProtection="1">
      <alignment horizontal="left" vertical="center" wrapText="1"/>
      <protection locked="0"/>
    </xf>
    <xf numFmtId="0" fontId="47" fillId="25" borderId="278" xfId="0" applyFont="1" applyFill="1" applyBorder="1" applyAlignment="1" applyProtection="1">
      <alignment horizontal="left" vertical="center" wrapText="1"/>
      <protection locked="0"/>
    </xf>
    <xf numFmtId="0" fontId="47" fillId="25" borderId="279" xfId="0" applyFont="1" applyFill="1" applyBorder="1" applyAlignment="1" applyProtection="1">
      <alignment horizontal="left" vertical="center" wrapText="1"/>
      <protection locked="0"/>
    </xf>
    <xf numFmtId="0" fontId="82" fillId="0" borderId="277" xfId="0" applyFont="1" applyBorder="1" applyAlignment="1" applyProtection="1">
      <alignment horizontal="center" vertical="center" wrapText="1"/>
      <protection locked="0"/>
    </xf>
    <xf numFmtId="0" fontId="20" fillId="0" borderId="280" xfId="0" applyFont="1" applyBorder="1" applyAlignment="1" applyProtection="1">
      <alignment horizontal="center" vertical="center" wrapText="1"/>
      <protection locked="0"/>
    </xf>
    <xf numFmtId="0" fontId="20" fillId="0" borderId="281" xfId="0" applyFont="1" applyBorder="1" applyAlignment="1" applyProtection="1">
      <alignment horizontal="center" vertical="center" wrapText="1"/>
      <protection locked="0"/>
    </xf>
    <xf numFmtId="0" fontId="20" fillId="40" borderId="0" xfId="0" applyFont="1" applyFill="1">
      <alignment vertical="center"/>
    </xf>
    <xf numFmtId="0" fontId="20" fillId="25" borderId="106" xfId="0" applyFont="1" applyFill="1" applyBorder="1">
      <alignment vertical="center"/>
    </xf>
    <xf numFmtId="0" fontId="30" fillId="27" borderId="243" xfId="0" applyFont="1" applyFill="1" applyBorder="1" applyAlignment="1">
      <alignment horizontal="left" vertical="center"/>
    </xf>
    <xf numFmtId="0" fontId="28" fillId="27" borderId="243" xfId="0" applyFont="1" applyFill="1" applyBorder="1" applyAlignment="1">
      <alignment horizontal="left" vertical="center"/>
    </xf>
    <xf numFmtId="0" fontId="23" fillId="0" borderId="133" xfId="0" applyFont="1" applyBorder="1" applyAlignment="1" applyProtection="1">
      <alignment horizontal="center" vertical="center"/>
      <protection locked="0"/>
    </xf>
    <xf numFmtId="0" fontId="61" fillId="27" borderId="145" xfId="0" applyFont="1" applyFill="1" applyBorder="1" applyAlignment="1">
      <alignment vertical="center" wrapText="1"/>
    </xf>
    <xf numFmtId="0" fontId="30" fillId="27" borderId="188" xfId="0" applyFont="1" applyFill="1" applyBorder="1" applyAlignment="1">
      <alignment horizontal="center" vertical="center" wrapText="1"/>
    </xf>
    <xf numFmtId="0" fontId="20" fillId="25" borderId="286" xfId="0" applyFont="1" applyFill="1" applyBorder="1" applyAlignment="1">
      <alignment horizontal="center" vertical="center"/>
    </xf>
    <xf numFmtId="0" fontId="0" fillId="0" borderId="0" xfId="0" applyAlignment="1">
      <alignment horizontal="right" vertical="center"/>
    </xf>
    <xf numFmtId="0" fontId="0" fillId="28" borderId="10" xfId="0" applyFill="1" applyBorder="1">
      <alignment vertical="center"/>
    </xf>
    <xf numFmtId="0" fontId="0" fillId="28" borderId="22" xfId="0" applyFill="1" applyBorder="1">
      <alignment vertical="center"/>
    </xf>
    <xf numFmtId="0" fontId="20" fillId="30" borderId="287" xfId="0" applyFont="1" applyFill="1" applyBorder="1" applyAlignment="1">
      <alignment horizontal="center" vertical="center"/>
    </xf>
    <xf numFmtId="0" fontId="28" fillId="33" borderId="171" xfId="0" applyFont="1" applyFill="1" applyBorder="1" applyAlignment="1">
      <alignment horizontal="center" vertical="center" wrapText="1"/>
    </xf>
    <xf numFmtId="0" fontId="20" fillId="33" borderId="172" xfId="0" applyFont="1" applyFill="1" applyBorder="1" applyAlignment="1">
      <alignment horizontal="center" vertical="center" wrapText="1"/>
    </xf>
    <xf numFmtId="0" fontId="30" fillId="33" borderId="80" xfId="0" applyFont="1" applyFill="1" applyBorder="1" applyAlignment="1">
      <alignment horizontal="left" vertical="center" wrapText="1"/>
    </xf>
    <xf numFmtId="0" fontId="23" fillId="33" borderId="134" xfId="0" applyFont="1" applyFill="1" applyBorder="1" applyAlignment="1">
      <alignment horizontal="left" vertical="center" wrapText="1"/>
    </xf>
    <xf numFmtId="0" fontId="30" fillId="33" borderId="31" xfId="0" applyFont="1" applyFill="1" applyBorder="1" applyAlignment="1">
      <alignment horizontal="left" vertical="center" wrapText="1"/>
    </xf>
    <xf numFmtId="180" fontId="24" fillId="33" borderId="120" xfId="0" applyNumberFormat="1" applyFont="1" applyFill="1" applyBorder="1" applyAlignment="1" applyProtection="1">
      <alignment horizontal="center" vertical="center" wrapText="1"/>
      <protection locked="0"/>
    </xf>
    <xf numFmtId="0" fontId="30" fillId="33" borderId="68" xfId="0" applyFont="1" applyFill="1" applyBorder="1" applyAlignment="1">
      <alignment horizontal="center" vertical="center" wrapText="1"/>
    </xf>
    <xf numFmtId="177" fontId="24" fillId="33" borderId="68" xfId="0" applyNumberFormat="1" applyFont="1" applyFill="1" applyBorder="1" applyAlignment="1" applyProtection="1">
      <alignment horizontal="center" vertical="center"/>
      <protection locked="0"/>
    </xf>
    <xf numFmtId="0" fontId="28" fillId="33" borderId="172" xfId="0" applyFont="1" applyFill="1" applyBorder="1" applyAlignment="1">
      <alignment horizontal="center" vertical="center" wrapText="1"/>
    </xf>
    <xf numFmtId="0" fontId="23" fillId="33" borderId="136" xfId="0" applyFont="1" applyFill="1" applyBorder="1" applyAlignment="1">
      <alignment horizontal="left" vertical="center" wrapText="1"/>
    </xf>
    <xf numFmtId="0" fontId="30" fillId="33" borderId="134" xfId="0" applyFont="1" applyFill="1" applyBorder="1" applyAlignment="1">
      <alignment horizontal="left" vertical="center" wrapText="1"/>
    </xf>
    <xf numFmtId="0" fontId="30" fillId="33" borderId="188" xfId="0" applyFont="1" applyFill="1" applyBorder="1" applyAlignment="1">
      <alignment horizontal="center" vertical="center" wrapText="1"/>
    </xf>
    <xf numFmtId="0" fontId="30" fillId="33" borderId="171" xfId="0" applyFont="1" applyFill="1" applyBorder="1" applyAlignment="1">
      <alignment horizontal="center" vertical="center"/>
    </xf>
    <xf numFmtId="0" fontId="30" fillId="33" borderId="0" xfId="0" applyFont="1" applyFill="1" applyAlignment="1">
      <alignment horizontal="left"/>
    </xf>
    <xf numFmtId="177" fontId="30" fillId="33" borderId="0" xfId="0" applyNumberFormat="1" applyFont="1" applyFill="1" applyAlignment="1">
      <alignment horizontal="center" vertical="center" wrapText="1"/>
    </xf>
    <xf numFmtId="0" fontId="30" fillId="33" borderId="0" xfId="0" applyFont="1" applyFill="1" applyAlignment="1">
      <alignment horizontal="left" vertical="center" wrapText="1"/>
    </xf>
    <xf numFmtId="0" fontId="30" fillId="33" borderId="0" xfId="0" applyFont="1" applyFill="1">
      <alignment vertical="center"/>
    </xf>
    <xf numFmtId="0" fontId="30" fillId="33" borderId="22" xfId="0" applyFont="1" applyFill="1" applyBorder="1" applyAlignment="1">
      <alignment horizontal="left" vertical="center" wrapText="1"/>
    </xf>
    <xf numFmtId="0" fontId="30" fillId="33" borderId="22" xfId="0" applyFont="1" applyFill="1" applyBorder="1" applyAlignment="1">
      <alignment horizontal="center" vertical="center" wrapText="1"/>
    </xf>
    <xf numFmtId="177" fontId="23" fillId="33" borderId="22" xfId="0" applyNumberFormat="1" applyFont="1" applyFill="1" applyBorder="1" applyAlignment="1">
      <alignment horizontal="center" vertical="center"/>
    </xf>
    <xf numFmtId="0" fontId="23" fillId="33" borderId="22" xfId="0" applyFont="1" applyFill="1" applyBorder="1" applyAlignment="1">
      <alignment horizontal="center" vertical="center"/>
    </xf>
    <xf numFmtId="0" fontId="23" fillId="33" borderId="22" xfId="0" applyFont="1" applyFill="1" applyBorder="1">
      <alignment vertical="center"/>
    </xf>
    <xf numFmtId="0" fontId="23" fillId="33" borderId="22" xfId="0" applyFont="1" applyFill="1" applyBorder="1" applyAlignment="1">
      <alignment vertical="center" wrapText="1"/>
    </xf>
    <xf numFmtId="177" fontId="23" fillId="33" borderId="0" xfId="0" applyNumberFormat="1" applyFont="1" applyFill="1" applyAlignment="1">
      <alignment horizontal="center" vertical="center"/>
    </xf>
    <xf numFmtId="0" fontId="23" fillId="33" borderId="0" xfId="0" applyFont="1" applyFill="1" applyAlignment="1">
      <alignment horizontal="center" vertical="center"/>
    </xf>
    <xf numFmtId="0" fontId="23" fillId="33" borderId="0" xfId="0" applyFont="1" applyFill="1">
      <alignment vertical="center"/>
    </xf>
    <xf numFmtId="0" fontId="23" fillId="33" borderId="0" xfId="0" applyFont="1" applyFill="1" applyAlignment="1">
      <alignment vertical="center" wrapText="1"/>
    </xf>
    <xf numFmtId="0" fontId="28" fillId="27" borderId="66" xfId="0" applyFont="1" applyFill="1" applyBorder="1" applyAlignment="1">
      <alignment vertical="center" wrapText="1"/>
    </xf>
    <xf numFmtId="0" fontId="0" fillId="27" borderId="67" xfId="0" applyFill="1" applyBorder="1" applyAlignment="1">
      <alignment horizontal="center" vertical="center"/>
    </xf>
    <xf numFmtId="0" fontId="28" fillId="33" borderId="0" xfId="0" applyFont="1" applyFill="1" applyAlignment="1">
      <alignment horizontal="left" vertical="center"/>
    </xf>
    <xf numFmtId="0" fontId="53" fillId="27" borderId="156" xfId="0" applyFont="1" applyFill="1" applyBorder="1" applyAlignment="1">
      <alignment horizontal="center" vertical="center" wrapText="1"/>
    </xf>
    <xf numFmtId="0" fontId="53" fillId="33" borderId="156" xfId="0" applyFont="1" applyFill="1" applyBorder="1" applyAlignment="1">
      <alignment horizontal="center" vertical="center" wrapText="1"/>
    </xf>
    <xf numFmtId="177" fontId="20" fillId="37" borderId="80" xfId="0" applyNumberFormat="1" applyFont="1" applyFill="1" applyBorder="1">
      <alignment vertical="center"/>
    </xf>
    <xf numFmtId="177" fontId="20" fillId="36" borderId="88" xfId="0" applyNumberFormat="1" applyFont="1" applyFill="1" applyBorder="1">
      <alignment vertical="center"/>
    </xf>
    <xf numFmtId="177" fontId="20" fillId="37" borderId="31" xfId="0" applyNumberFormat="1" applyFont="1" applyFill="1" applyBorder="1">
      <alignment vertical="center"/>
    </xf>
    <xf numFmtId="177" fontId="20" fillId="36" borderId="144" xfId="0" applyNumberFormat="1" applyFont="1" applyFill="1" applyBorder="1" applyAlignment="1">
      <alignment vertical="center" wrapText="1"/>
    </xf>
    <xf numFmtId="177" fontId="20" fillId="27" borderId="144" xfId="0" applyNumberFormat="1" applyFont="1" applyFill="1" applyBorder="1" applyAlignment="1">
      <alignment vertical="center" wrapText="1"/>
    </xf>
    <xf numFmtId="177" fontId="20" fillId="33" borderId="80" xfId="0" applyNumberFormat="1" applyFont="1" applyFill="1" applyBorder="1">
      <alignment vertical="center"/>
    </xf>
    <xf numFmtId="177" fontId="20" fillId="33" borderId="88" xfId="0" applyNumberFormat="1" applyFont="1" applyFill="1" applyBorder="1">
      <alignment vertical="center"/>
    </xf>
    <xf numFmtId="177" fontId="20" fillId="33" borderId="31" xfId="0" applyNumberFormat="1" applyFont="1" applyFill="1" applyBorder="1">
      <alignment vertical="center"/>
    </xf>
    <xf numFmtId="177" fontId="20" fillId="33" borderId="144" xfId="0" applyNumberFormat="1" applyFont="1" applyFill="1" applyBorder="1" applyAlignment="1">
      <alignment vertical="center" wrapText="1"/>
    </xf>
    <xf numFmtId="177" fontId="20" fillId="37" borderId="173" xfId="0" applyNumberFormat="1" applyFont="1" applyFill="1" applyBorder="1">
      <alignment vertical="center"/>
    </xf>
    <xf numFmtId="177" fontId="20" fillId="27" borderId="223" xfId="0" applyNumberFormat="1" applyFont="1" applyFill="1" applyBorder="1" applyAlignment="1">
      <alignment vertical="center" wrapText="1"/>
    </xf>
    <xf numFmtId="177" fontId="20" fillId="27" borderId="222" xfId="0" applyNumberFormat="1" applyFont="1" applyFill="1" applyBorder="1">
      <alignment vertical="center"/>
    </xf>
    <xf numFmtId="177" fontId="20" fillId="36" borderId="126" xfId="0" applyNumberFormat="1" applyFont="1" applyFill="1" applyBorder="1" applyAlignment="1">
      <alignment vertical="center" wrapText="1"/>
    </xf>
    <xf numFmtId="177" fontId="20" fillId="33" borderId="173" xfId="0" applyNumberFormat="1" applyFont="1" applyFill="1" applyBorder="1">
      <alignment vertical="center"/>
    </xf>
    <xf numFmtId="177" fontId="20" fillId="33" borderId="223" xfId="0" applyNumberFormat="1" applyFont="1" applyFill="1" applyBorder="1" applyAlignment="1">
      <alignment vertical="center" wrapText="1"/>
    </xf>
    <xf numFmtId="177" fontId="20" fillId="33" borderId="222" xfId="0" applyNumberFormat="1" applyFont="1" applyFill="1" applyBorder="1">
      <alignment vertical="center"/>
    </xf>
    <xf numFmtId="177" fontId="20" fillId="33" borderId="126" xfId="0" applyNumberFormat="1" applyFont="1" applyFill="1" applyBorder="1" applyAlignment="1">
      <alignment vertical="center" wrapText="1"/>
    </xf>
    <xf numFmtId="177" fontId="20" fillId="36" borderId="88" xfId="0" applyNumberFormat="1" applyFont="1" applyFill="1" applyBorder="1" applyAlignment="1">
      <alignment vertical="center" wrapText="1"/>
    </xf>
    <xf numFmtId="0" fontId="39" fillId="0" borderId="18" xfId="0" applyFont="1" applyBorder="1" applyAlignment="1">
      <alignment horizontal="left" vertical="center"/>
    </xf>
    <xf numFmtId="0" fontId="39" fillId="0" borderId="80" xfId="0" applyFont="1" applyBorder="1" applyAlignment="1">
      <alignment horizontal="left" vertical="center"/>
    </xf>
    <xf numFmtId="0" fontId="39" fillId="0" borderId="79" xfId="0" applyFont="1" applyBorder="1" applyAlignment="1">
      <alignment horizontal="right" vertical="center"/>
    </xf>
    <xf numFmtId="0" fontId="39" fillId="0" borderId="81" xfId="0" applyFont="1" applyBorder="1" applyAlignment="1">
      <alignment horizontal="right" vertical="center"/>
    </xf>
    <xf numFmtId="0" fontId="81" fillId="40" borderId="0" xfId="0" applyFont="1" applyFill="1">
      <alignment vertical="center"/>
    </xf>
    <xf numFmtId="0" fontId="25" fillId="29" borderId="68" xfId="0" applyFont="1" applyFill="1" applyBorder="1" applyAlignment="1">
      <alignment horizontal="center" vertical="center" wrapText="1"/>
    </xf>
    <xf numFmtId="0" fontId="28" fillId="27" borderId="124" xfId="0" applyFont="1" applyFill="1" applyBorder="1" applyAlignment="1">
      <alignment horizontal="center" vertical="center"/>
    </xf>
    <xf numFmtId="0" fontId="28" fillId="27" borderId="125" xfId="0" applyFont="1" applyFill="1" applyBorder="1" applyAlignment="1">
      <alignment horizontal="center" vertical="center"/>
    </xf>
    <xf numFmtId="0" fontId="28" fillId="27" borderId="122" xfId="0" applyFont="1" applyFill="1" applyBorder="1">
      <alignment vertical="center"/>
    </xf>
    <xf numFmtId="177" fontId="28" fillId="0" borderId="123" xfId="0" applyNumberFormat="1" applyFont="1" applyBorder="1" applyProtection="1">
      <alignment vertical="center"/>
      <protection locked="0"/>
    </xf>
    <xf numFmtId="177" fontId="28" fillId="0" borderId="246" xfId="0" applyNumberFormat="1" applyFont="1" applyBorder="1" applyProtection="1">
      <alignment vertical="center"/>
      <protection locked="0"/>
    </xf>
    <xf numFmtId="0" fontId="28" fillId="27" borderId="245" xfId="0" applyFont="1" applyFill="1" applyBorder="1" applyAlignment="1">
      <alignment horizontal="left" vertical="center" wrapText="1"/>
    </xf>
    <xf numFmtId="0" fontId="28" fillId="27" borderId="208" xfId="0" applyFont="1" applyFill="1" applyBorder="1" applyAlignment="1">
      <alignment horizontal="left" vertical="center"/>
    </xf>
    <xf numFmtId="177" fontId="28" fillId="27" borderId="136" xfId="0" applyNumberFormat="1" applyFont="1" applyFill="1" applyBorder="1">
      <alignment vertical="center"/>
    </xf>
    <xf numFmtId="0" fontId="28" fillId="27" borderId="131" xfId="0" applyFont="1" applyFill="1" applyBorder="1" applyAlignment="1">
      <alignment horizontal="center" vertical="center"/>
    </xf>
    <xf numFmtId="0" fontId="28" fillId="27" borderId="128" xfId="0" applyFont="1" applyFill="1" applyBorder="1" applyAlignment="1">
      <alignment horizontal="center" vertical="center"/>
    </xf>
    <xf numFmtId="0" fontId="28" fillId="27" borderId="135" xfId="0" applyFont="1" applyFill="1" applyBorder="1">
      <alignment vertical="center"/>
    </xf>
    <xf numFmtId="0" fontId="28" fillId="27" borderId="230" xfId="0" applyFont="1" applyFill="1" applyBorder="1">
      <alignment vertical="center"/>
    </xf>
    <xf numFmtId="0" fontId="28" fillId="27" borderId="132" xfId="0" applyFont="1" applyFill="1" applyBorder="1">
      <alignment vertical="center"/>
    </xf>
    <xf numFmtId="177" fontId="28" fillId="0" borderId="125" xfId="0" applyNumberFormat="1" applyFont="1" applyBorder="1" applyProtection="1">
      <alignment vertical="center"/>
      <protection locked="0"/>
    </xf>
    <xf numFmtId="177" fontId="55" fillId="25" borderId="293" xfId="42" applyFont="1" applyFill="1" applyBorder="1" applyAlignment="1" applyProtection="1">
      <alignment horizontal="center" vertical="center"/>
    </xf>
    <xf numFmtId="177" fontId="55" fillId="25" borderId="294" xfId="42" applyFont="1" applyFill="1" applyBorder="1" applyAlignment="1" applyProtection="1">
      <alignment horizontal="center" vertical="center"/>
    </xf>
    <xf numFmtId="177" fontId="55" fillId="25" borderId="296" xfId="0" applyNumberFormat="1" applyFont="1" applyFill="1" applyBorder="1" applyAlignment="1">
      <alignment horizontal="center" vertical="center"/>
    </xf>
    <xf numFmtId="177" fontId="55" fillId="25" borderId="297" xfId="0" applyNumberFormat="1" applyFont="1" applyFill="1" applyBorder="1" applyAlignment="1">
      <alignment horizontal="center" vertical="center"/>
    </xf>
    <xf numFmtId="177" fontId="55" fillId="25" borderId="298" xfId="0" applyNumberFormat="1" applyFont="1" applyFill="1" applyBorder="1" applyAlignment="1">
      <alignment horizontal="center" vertical="center"/>
    </xf>
    <xf numFmtId="177" fontId="55" fillId="25" borderId="300" xfId="0" applyNumberFormat="1" applyFont="1" applyFill="1" applyBorder="1" applyAlignment="1">
      <alignment horizontal="center" vertical="center"/>
    </xf>
    <xf numFmtId="177" fontId="81" fillId="25" borderId="300" xfId="42" applyFont="1" applyFill="1" applyBorder="1" applyAlignment="1" applyProtection="1">
      <alignment vertical="center"/>
    </xf>
    <xf numFmtId="182" fontId="81" fillId="25" borderId="296" xfId="0" applyNumberFormat="1" applyFont="1" applyFill="1" applyBorder="1">
      <alignment vertical="center"/>
    </xf>
    <xf numFmtId="182" fontId="81" fillId="25" borderId="297" xfId="0" applyNumberFormat="1" applyFont="1" applyFill="1" applyBorder="1">
      <alignment vertical="center"/>
    </xf>
    <xf numFmtId="182" fontId="81" fillId="25" borderId="294" xfId="0" applyNumberFormat="1" applyFont="1" applyFill="1" applyBorder="1">
      <alignment vertical="center"/>
    </xf>
    <xf numFmtId="182" fontId="81" fillId="25" borderId="298" xfId="0" applyNumberFormat="1" applyFont="1" applyFill="1" applyBorder="1">
      <alignment vertical="center"/>
    </xf>
    <xf numFmtId="0" fontId="28" fillId="41" borderId="31" xfId="0" applyFont="1" applyFill="1" applyBorder="1" applyAlignment="1">
      <alignment horizontal="center" vertical="center" wrapText="1"/>
    </xf>
    <xf numFmtId="0" fontId="28" fillId="41" borderId="118" xfId="0" applyFont="1" applyFill="1" applyBorder="1" applyAlignment="1">
      <alignment horizontal="center" vertical="center" wrapText="1"/>
    </xf>
    <xf numFmtId="0" fontId="35" fillId="42" borderId="150" xfId="0" applyFont="1" applyFill="1" applyBorder="1" applyAlignment="1">
      <alignment horizontal="center" vertical="center" wrapText="1"/>
    </xf>
    <xf numFmtId="0" fontId="28" fillId="41" borderId="145" xfId="0" applyFont="1" applyFill="1" applyBorder="1" applyAlignment="1">
      <alignment horizontal="center" vertical="center" wrapText="1"/>
    </xf>
    <xf numFmtId="177" fontId="81" fillId="41" borderId="70" xfId="42" applyFont="1" applyFill="1" applyBorder="1" applyAlignment="1" applyProtection="1">
      <alignment vertical="center"/>
    </xf>
    <xf numFmtId="0" fontId="23" fillId="0" borderId="84" xfId="0" applyFont="1" applyBorder="1">
      <alignment vertical="center"/>
    </xf>
    <xf numFmtId="0" fontId="30" fillId="0" borderId="144" xfId="0" applyFont="1" applyBorder="1">
      <alignment vertical="center"/>
    </xf>
    <xf numFmtId="0" fontId="66" fillId="0" borderId="84" xfId="0" applyFont="1" applyBorder="1" applyAlignment="1">
      <alignment vertical="center" wrapText="1"/>
    </xf>
    <xf numFmtId="0" fontId="41" fillId="0" borderId="144" xfId="0" applyFont="1" applyBorder="1" applyAlignment="1">
      <alignment vertical="center" wrapText="1"/>
    </xf>
    <xf numFmtId="177" fontId="55" fillId="25" borderId="300" xfId="0" applyNumberFormat="1" applyFont="1" applyFill="1" applyBorder="1">
      <alignment vertical="center"/>
    </xf>
    <xf numFmtId="0" fontId="101" fillId="0" borderId="216" xfId="0" applyFont="1" applyBorder="1">
      <alignment vertical="center"/>
    </xf>
    <xf numFmtId="177" fontId="81" fillId="41" borderId="70" xfId="0" applyNumberFormat="1" applyFont="1" applyFill="1" applyBorder="1">
      <alignment vertical="center"/>
    </xf>
    <xf numFmtId="177" fontId="81" fillId="25" borderId="300" xfId="0" applyNumberFormat="1" applyFont="1" applyFill="1" applyBorder="1">
      <alignment vertical="center"/>
    </xf>
    <xf numFmtId="177" fontId="81" fillId="25" borderId="301" xfId="0" applyNumberFormat="1" applyFont="1" applyFill="1" applyBorder="1">
      <alignment vertical="center"/>
    </xf>
    <xf numFmtId="177" fontId="81" fillId="25" borderId="296" xfId="0" applyNumberFormat="1" applyFont="1" applyFill="1" applyBorder="1">
      <alignment vertical="center"/>
    </xf>
    <xf numFmtId="177" fontId="81" fillId="25" borderId="294" xfId="0" applyNumberFormat="1" applyFont="1" applyFill="1" applyBorder="1">
      <alignment vertical="center"/>
    </xf>
    <xf numFmtId="177" fontId="55" fillId="25" borderId="295" xfId="0" applyNumberFormat="1" applyFont="1" applyFill="1" applyBorder="1" applyAlignment="1">
      <alignment horizontal="center" vertical="center"/>
    </xf>
    <xf numFmtId="177" fontId="50" fillId="25" borderId="21" xfId="42" applyFont="1" applyFill="1" applyBorder="1" applyAlignment="1" applyProtection="1">
      <alignment horizontal="right" vertical="center" wrapText="1" shrinkToFit="1"/>
    </xf>
    <xf numFmtId="177" fontId="50" fillId="25" borderId="12" xfId="42" applyFont="1" applyFill="1" applyBorder="1" applyAlignment="1" applyProtection="1">
      <alignment horizontal="center" vertical="center" shrinkToFit="1"/>
    </xf>
    <xf numFmtId="0" fontId="84" fillId="25" borderId="129" xfId="0" applyFont="1" applyFill="1" applyBorder="1" applyAlignment="1">
      <alignment horizontal="center" vertical="center" wrapText="1"/>
    </xf>
    <xf numFmtId="177" fontId="82" fillId="25" borderId="129" xfId="42" applyFont="1" applyFill="1" applyBorder="1" applyAlignment="1" applyProtection="1">
      <alignment horizontal="right" vertical="center" wrapText="1" shrinkToFit="1"/>
    </xf>
    <xf numFmtId="177" fontId="82" fillId="41" borderId="129" xfId="42" applyFont="1" applyFill="1" applyBorder="1" applyAlignment="1" applyProtection="1">
      <alignment horizontal="right" vertical="center" wrapText="1" shrinkToFit="1"/>
    </xf>
    <xf numFmtId="0" fontId="85" fillId="25" borderId="129" xfId="0" applyFont="1" applyFill="1" applyBorder="1" applyAlignment="1">
      <alignment horizontal="center" vertical="center" wrapText="1"/>
    </xf>
    <xf numFmtId="0" fontId="47" fillId="0" borderId="149" xfId="0" applyFont="1" applyBorder="1" applyAlignment="1" applyProtection="1">
      <alignment horizontal="center" vertical="center" wrapText="1"/>
      <protection locked="0"/>
    </xf>
    <xf numFmtId="0" fontId="47" fillId="0" borderId="139" xfId="0" applyFont="1" applyBorder="1" applyAlignment="1" applyProtection="1">
      <alignment horizontal="center" vertical="center" wrapText="1"/>
      <protection locked="0"/>
    </xf>
    <xf numFmtId="0" fontId="47" fillId="0" borderId="140" xfId="0" applyFont="1" applyBorder="1" applyAlignment="1" applyProtection="1">
      <alignment horizontal="center" vertical="center" wrapText="1"/>
      <protection locked="0"/>
    </xf>
    <xf numFmtId="177" fontId="82" fillId="25" borderId="151" xfId="42" applyFont="1" applyFill="1" applyBorder="1" applyAlignment="1" applyProtection="1">
      <alignment horizontal="right" vertical="center" wrapText="1" shrinkToFit="1"/>
    </xf>
    <xf numFmtId="177" fontId="82" fillId="0" borderId="151" xfId="42" applyFont="1" applyFill="1" applyBorder="1" applyAlignment="1" applyProtection="1">
      <alignment horizontal="right" vertical="center" wrapText="1" shrinkToFit="1"/>
      <protection locked="0"/>
    </xf>
    <xf numFmtId="0" fontId="85" fillId="0" borderId="151" xfId="0" applyFont="1" applyBorder="1" applyAlignment="1" applyProtection="1">
      <alignment horizontal="center" vertical="center" wrapText="1"/>
      <protection locked="0"/>
    </xf>
    <xf numFmtId="0" fontId="47" fillId="0" borderId="236" xfId="0" applyFont="1" applyBorder="1" applyAlignment="1" applyProtection="1">
      <alignment horizontal="center" vertical="center" wrapText="1"/>
      <protection locked="0"/>
    </xf>
    <xf numFmtId="0" fontId="47" fillId="0" borderId="237" xfId="0" applyFont="1" applyBorder="1" applyAlignment="1" applyProtection="1">
      <alignment horizontal="center" vertical="center" wrapText="1"/>
      <protection locked="0"/>
    </xf>
    <xf numFmtId="177" fontId="82" fillId="25" borderId="238" xfId="42" applyFont="1" applyFill="1" applyBorder="1" applyAlignment="1" applyProtection="1">
      <alignment horizontal="right" vertical="center" wrapText="1" shrinkToFit="1"/>
    </xf>
    <xf numFmtId="177" fontId="82" fillId="0" borderId="238" xfId="42" applyFont="1" applyFill="1" applyBorder="1" applyAlignment="1" applyProtection="1">
      <alignment horizontal="right" vertical="center" wrapText="1" shrinkToFit="1"/>
      <protection locked="0"/>
    </xf>
    <xf numFmtId="0" fontId="85" fillId="0" borderId="238" xfId="0" applyFont="1" applyBorder="1" applyAlignment="1" applyProtection="1">
      <alignment horizontal="center" vertical="center" wrapText="1"/>
      <protection locked="0"/>
    </xf>
    <xf numFmtId="177" fontId="82" fillId="25" borderId="177" xfId="42" applyFont="1" applyFill="1" applyBorder="1" applyAlignment="1" applyProtection="1">
      <alignment horizontal="right" vertical="center" wrapText="1" shrinkToFit="1"/>
    </xf>
    <xf numFmtId="177" fontId="82" fillId="25" borderId="178" xfId="42" applyFont="1" applyFill="1" applyBorder="1" applyAlignment="1" applyProtection="1">
      <alignment horizontal="right" vertical="center" wrapText="1" shrinkToFit="1"/>
    </xf>
    <xf numFmtId="177" fontId="82" fillId="0" borderId="176" xfId="42" applyFont="1" applyFill="1" applyBorder="1" applyAlignment="1" applyProtection="1">
      <alignment horizontal="right" vertical="center" wrapText="1" shrinkToFit="1"/>
      <protection locked="0"/>
    </xf>
    <xf numFmtId="177" fontId="82" fillId="25" borderId="176" xfId="42" applyFont="1" applyFill="1" applyBorder="1" applyAlignment="1" applyProtection="1">
      <alignment horizontal="right" vertical="center" wrapText="1" shrinkToFit="1"/>
    </xf>
    <xf numFmtId="0" fontId="85" fillId="0" borderId="252" xfId="0" applyFont="1" applyBorder="1" applyAlignment="1" applyProtection="1">
      <alignment horizontal="center" vertical="center" wrapText="1"/>
      <protection locked="0"/>
    </xf>
    <xf numFmtId="0" fontId="47" fillId="0" borderId="276" xfId="0" applyFont="1" applyBorder="1" applyAlignment="1" applyProtection="1">
      <alignment horizontal="center" vertical="center" wrapText="1"/>
      <protection locked="0"/>
    </xf>
    <xf numFmtId="0" fontId="47" fillId="0" borderId="264" xfId="0" applyFont="1" applyBorder="1" applyAlignment="1" applyProtection="1">
      <alignment horizontal="center" vertical="center" wrapText="1"/>
      <protection locked="0"/>
    </xf>
    <xf numFmtId="177" fontId="82" fillId="25" borderId="262" xfId="42" applyFont="1" applyFill="1" applyBorder="1" applyAlignment="1" applyProtection="1">
      <alignment horizontal="right" vertical="center" wrapText="1" shrinkToFit="1"/>
    </xf>
    <xf numFmtId="177" fontId="82" fillId="0" borderId="226" xfId="42" applyFont="1" applyFill="1" applyBorder="1" applyAlignment="1" applyProtection="1">
      <alignment horizontal="right" vertical="center" wrapText="1" shrinkToFit="1"/>
      <protection locked="0"/>
    </xf>
    <xf numFmtId="177" fontId="82" fillId="25" borderId="226" xfId="42" applyFont="1" applyFill="1" applyBorder="1" applyAlignment="1" applyProtection="1">
      <alignment horizontal="right" vertical="center" wrapText="1" shrinkToFit="1"/>
    </xf>
    <xf numFmtId="177" fontId="82" fillId="25" borderId="265" xfId="42" applyFont="1" applyFill="1" applyBorder="1" applyAlignment="1" applyProtection="1">
      <alignment horizontal="right" vertical="center" wrapText="1" shrinkToFit="1"/>
    </xf>
    <xf numFmtId="177" fontId="82" fillId="25" borderId="182" xfId="42" applyFont="1" applyFill="1" applyBorder="1" applyAlignment="1" applyProtection="1">
      <alignment horizontal="right" vertical="center" wrapText="1" shrinkToFit="1"/>
    </xf>
    <xf numFmtId="177" fontId="82" fillId="0" borderId="159" xfId="42" applyFont="1" applyFill="1" applyBorder="1" applyAlignment="1" applyProtection="1">
      <alignment horizontal="right" vertical="center" wrapText="1" shrinkToFit="1"/>
      <protection locked="0"/>
    </xf>
    <xf numFmtId="177" fontId="82" fillId="25" borderId="159" xfId="42" applyFont="1" applyFill="1" applyBorder="1" applyAlignment="1" applyProtection="1">
      <alignment horizontal="right" vertical="center" wrapText="1" shrinkToFit="1"/>
    </xf>
    <xf numFmtId="177" fontId="82" fillId="25" borderId="272" xfId="42" applyFont="1" applyFill="1" applyBorder="1" applyAlignment="1" applyProtection="1">
      <alignment horizontal="right" vertical="center" wrapText="1" shrinkToFit="1"/>
    </xf>
    <xf numFmtId="177" fontId="82" fillId="0" borderId="158" xfId="42" applyFont="1" applyFill="1" applyBorder="1" applyAlignment="1" applyProtection="1">
      <alignment horizontal="right" vertical="center" wrapText="1" shrinkToFit="1"/>
      <protection locked="0"/>
    </xf>
    <xf numFmtId="177" fontId="82" fillId="25" borderId="158" xfId="42" applyFont="1" applyFill="1" applyBorder="1" applyAlignment="1" applyProtection="1">
      <alignment horizontal="right" vertical="center" wrapText="1" shrinkToFit="1"/>
    </xf>
    <xf numFmtId="177" fontId="82" fillId="25" borderId="107" xfId="42" applyFont="1" applyFill="1" applyBorder="1" applyAlignment="1" applyProtection="1">
      <alignment horizontal="right" vertical="center" wrapText="1" shrinkToFit="1"/>
    </xf>
    <xf numFmtId="177" fontId="82" fillId="25" borderId="116" xfId="42" applyFont="1" applyFill="1" applyBorder="1" applyAlignment="1" applyProtection="1">
      <alignment horizontal="right" vertical="center" wrapText="1" shrinkToFit="1"/>
    </xf>
    <xf numFmtId="177" fontId="82" fillId="0" borderId="16" xfId="42" applyFont="1" applyFill="1" applyBorder="1" applyAlignment="1" applyProtection="1">
      <alignment horizontal="right" vertical="center" wrapText="1" shrinkToFit="1"/>
      <protection locked="0"/>
    </xf>
    <xf numFmtId="177" fontId="82" fillId="25" borderId="16" xfId="42" applyFont="1" applyFill="1" applyBorder="1" applyAlignment="1" applyProtection="1">
      <alignment horizontal="right" vertical="center" wrapText="1" shrinkToFit="1"/>
    </xf>
    <xf numFmtId="177" fontId="82" fillId="25" borderId="57" xfId="42" applyFont="1" applyFill="1" applyBorder="1" applyAlignment="1" applyProtection="1">
      <alignment horizontal="right" vertical="center" wrapText="1" shrinkToFit="1"/>
    </xf>
    <xf numFmtId="177" fontId="82" fillId="0" borderId="57" xfId="42" applyFont="1" applyFill="1" applyBorder="1" applyAlignment="1" applyProtection="1">
      <alignment horizontal="right" vertical="center" wrapText="1" shrinkToFit="1"/>
      <protection locked="0"/>
    </xf>
    <xf numFmtId="177" fontId="82" fillId="25" borderId="16" xfId="42" applyFont="1" applyFill="1" applyBorder="1" applyAlignment="1" applyProtection="1">
      <alignment horizontal="right" vertical="center" wrapText="1"/>
    </xf>
    <xf numFmtId="177" fontId="82" fillId="0" borderId="16" xfId="42" applyFont="1" applyFill="1" applyBorder="1" applyAlignment="1" applyProtection="1">
      <alignment horizontal="right" vertical="center" wrapText="1"/>
      <protection locked="0"/>
    </xf>
    <xf numFmtId="177" fontId="82" fillId="25" borderId="21" xfId="42" applyFont="1" applyFill="1" applyBorder="1" applyAlignment="1" applyProtection="1">
      <alignment horizontal="right" vertical="center" wrapText="1" shrinkToFit="1"/>
    </xf>
    <xf numFmtId="177" fontId="82" fillId="25" borderId="174" xfId="42" applyFont="1" applyFill="1" applyBorder="1" applyAlignment="1" applyProtection="1">
      <alignment horizontal="right" vertical="center" wrapText="1" shrinkToFit="1"/>
    </xf>
    <xf numFmtId="177" fontId="50" fillId="25" borderId="182" xfId="0" applyNumberFormat="1" applyFont="1" applyFill="1" applyBorder="1" applyAlignment="1">
      <alignment horizontal="center" vertical="center" wrapText="1"/>
    </xf>
    <xf numFmtId="177" fontId="50" fillId="25" borderId="182" xfId="0" applyNumberFormat="1" applyFont="1" applyFill="1" applyBorder="1" applyAlignment="1">
      <alignment vertical="center" wrapText="1"/>
    </xf>
    <xf numFmtId="177" fontId="50" fillId="0" borderId="182" xfId="0" applyNumberFormat="1" applyFont="1" applyBorder="1" applyAlignment="1" applyProtection="1">
      <alignment vertical="center" wrapText="1"/>
      <protection locked="0"/>
    </xf>
    <xf numFmtId="0" fontId="20" fillId="25" borderId="182" xfId="0" applyFont="1" applyFill="1" applyBorder="1" applyAlignment="1">
      <alignment vertical="center" wrapText="1"/>
    </xf>
    <xf numFmtId="177" fontId="50" fillId="25" borderId="12" xfId="42" applyFont="1" applyFill="1" applyBorder="1" applyAlignment="1" applyProtection="1">
      <alignment horizontal="right" vertical="center" wrapText="1" shrinkToFit="1"/>
    </xf>
    <xf numFmtId="177" fontId="50" fillId="41" borderId="12" xfId="42" applyFont="1" applyFill="1" applyBorder="1" applyAlignment="1" applyProtection="1">
      <alignment horizontal="right" vertical="center" wrapText="1" shrinkToFit="1"/>
    </xf>
    <xf numFmtId="177" fontId="82" fillId="38" borderId="238" xfId="42" applyFont="1" applyFill="1" applyBorder="1" applyAlignment="1" applyProtection="1">
      <alignment horizontal="right" vertical="center" wrapText="1" shrinkToFit="1"/>
      <protection locked="0"/>
    </xf>
    <xf numFmtId="177" fontId="82" fillId="41" borderId="151" xfId="42" applyFont="1" applyFill="1" applyBorder="1" applyAlignment="1" applyProtection="1">
      <alignment horizontal="right" vertical="center" wrapText="1" shrinkToFit="1"/>
    </xf>
    <xf numFmtId="177" fontId="82" fillId="38" borderId="176" xfId="42" applyFont="1" applyFill="1" applyBorder="1" applyAlignment="1" applyProtection="1">
      <alignment horizontal="right" vertical="center" wrapText="1" shrinkToFit="1"/>
      <protection locked="0"/>
    </xf>
    <xf numFmtId="177" fontId="82" fillId="0" borderId="292" xfId="42" applyFont="1" applyFill="1" applyBorder="1" applyAlignment="1" applyProtection="1">
      <alignment horizontal="right" vertical="center" wrapText="1"/>
      <protection locked="0"/>
    </xf>
    <xf numFmtId="0" fontId="39" fillId="30" borderId="10" xfId="0" applyFont="1" applyFill="1" applyBorder="1" applyAlignment="1">
      <alignment horizontal="left" vertical="center"/>
    </xf>
    <xf numFmtId="0" fontId="0" fillId="30" borderId="18" xfId="0" applyFill="1" applyBorder="1" applyAlignment="1">
      <alignment horizontal="left" vertical="center"/>
    </xf>
    <xf numFmtId="0" fontId="39" fillId="30" borderId="80" xfId="0" applyFont="1" applyFill="1" applyBorder="1" applyAlignment="1">
      <alignment horizontal="left" vertical="center"/>
    </xf>
    <xf numFmtId="0" fontId="50" fillId="0" borderId="241" xfId="0" applyFont="1" applyBorder="1" applyAlignment="1">
      <alignment horizontal="center" vertical="center" wrapText="1"/>
    </xf>
    <xf numFmtId="0" fontId="88" fillId="0" borderId="241" xfId="0" applyFont="1" applyBorder="1" applyAlignment="1">
      <alignment horizontal="center" vertical="center" wrapText="1"/>
    </xf>
    <xf numFmtId="0" fontId="88" fillId="0" borderId="241" xfId="0" applyFont="1" applyBorder="1" applyAlignment="1">
      <alignment vertical="center" wrapText="1"/>
    </xf>
    <xf numFmtId="177" fontId="50" fillId="0" borderId="0" xfId="0" applyNumberFormat="1" applyFont="1" applyAlignment="1" applyProtection="1">
      <alignment horizontal="right" vertical="center" wrapText="1"/>
      <protection locked="0"/>
    </xf>
    <xf numFmtId="0" fontId="80" fillId="40" borderId="0" xfId="0" applyFont="1" applyFill="1" applyAlignment="1">
      <alignment horizontal="center" vertical="center"/>
    </xf>
    <xf numFmtId="0" fontId="21" fillId="29" borderId="12" xfId="0" applyFont="1" applyFill="1" applyBorder="1" applyAlignment="1">
      <alignment horizontal="center" vertical="center" wrapText="1"/>
    </xf>
    <xf numFmtId="0" fontId="35" fillId="29" borderId="17" xfId="0" applyFont="1" applyFill="1" applyBorder="1" applyAlignment="1">
      <alignment horizontal="center" vertical="center" wrapText="1"/>
    </xf>
    <xf numFmtId="0" fontId="21" fillId="30" borderId="12" xfId="0" applyFont="1" applyFill="1" applyBorder="1" applyAlignment="1">
      <alignment horizontal="center" vertical="center" textRotation="255" wrapText="1" shrinkToFit="1"/>
    </xf>
    <xf numFmtId="0" fontId="21" fillId="30" borderId="17" xfId="0" applyFont="1" applyFill="1" applyBorder="1" applyAlignment="1">
      <alignment horizontal="center" vertical="center" textRotation="255" wrapText="1" shrinkToFit="1"/>
    </xf>
    <xf numFmtId="0" fontId="55" fillId="25" borderId="230" xfId="0" applyFont="1" applyFill="1" applyBorder="1" applyAlignment="1">
      <alignment horizontal="right" vertical="center" shrinkToFit="1"/>
    </xf>
    <xf numFmtId="177" fontId="55" fillId="25" borderId="157" xfId="42" applyFont="1" applyFill="1" applyBorder="1" applyAlignment="1" applyProtection="1">
      <alignment horizontal="center" vertical="center"/>
    </xf>
    <xf numFmtId="177" fontId="55" fillId="25" borderId="24" xfId="42" applyFont="1" applyFill="1" applyBorder="1" applyAlignment="1" applyProtection="1">
      <alignment horizontal="center" vertical="center"/>
    </xf>
    <xf numFmtId="179" fontId="55" fillId="25" borderId="240" xfId="0" applyNumberFormat="1" applyFont="1" applyFill="1" applyBorder="1" applyAlignment="1">
      <alignment horizontal="center" vertical="center"/>
    </xf>
    <xf numFmtId="179" fontId="55" fillId="25" borderId="254" xfId="0" applyNumberFormat="1" applyFont="1" applyFill="1" applyBorder="1" applyAlignment="1">
      <alignment horizontal="center" vertical="center"/>
    </xf>
    <xf numFmtId="179" fontId="55" fillId="25" borderId="257" xfId="0" applyNumberFormat="1" applyFont="1" applyFill="1" applyBorder="1" applyAlignment="1">
      <alignment horizontal="center" vertical="center"/>
    </xf>
    <xf numFmtId="0" fontId="81" fillId="0" borderId="119" xfId="0" applyFont="1" applyBorder="1" applyAlignment="1" applyProtection="1">
      <alignment horizontal="center" vertical="center"/>
      <protection locked="0"/>
    </xf>
    <xf numFmtId="0" fontId="55" fillId="0" borderId="23" xfId="0" applyFont="1" applyBorder="1" applyAlignment="1" applyProtection="1">
      <alignment horizontal="center" vertical="center"/>
      <protection locked="0"/>
    </xf>
    <xf numFmtId="0" fontId="55" fillId="0" borderId="24" xfId="0" applyFont="1" applyBorder="1" applyAlignment="1" applyProtection="1">
      <alignment horizontal="center" vertical="center"/>
      <protection locked="0"/>
    </xf>
    <xf numFmtId="0" fontId="97" fillId="25" borderId="23" xfId="0" applyFont="1" applyFill="1" applyBorder="1" applyAlignment="1">
      <alignment horizontal="center" vertical="center" wrapText="1"/>
    </xf>
    <xf numFmtId="0" fontId="97" fillId="25" borderId="160" xfId="0" applyFont="1" applyFill="1" applyBorder="1" applyAlignment="1">
      <alignment horizontal="center" vertical="center" wrapText="1"/>
    </xf>
    <xf numFmtId="0" fontId="81" fillId="0" borderId="71" xfId="0" applyFont="1" applyBorder="1" applyAlignment="1" applyProtection="1">
      <alignment horizontal="center" vertical="center"/>
      <protection locked="0"/>
    </xf>
    <xf numFmtId="0" fontId="81" fillId="0" borderId="24" xfId="0" applyFont="1" applyBorder="1" applyAlignment="1" applyProtection="1">
      <alignment horizontal="center" vertical="center"/>
      <protection locked="0"/>
    </xf>
    <xf numFmtId="0" fontId="21" fillId="30" borderId="12" xfId="0" applyFont="1" applyFill="1" applyBorder="1" applyAlignment="1">
      <alignment horizontal="center" vertical="center" textRotation="255" shrinkToFit="1"/>
    </xf>
    <xf numFmtId="0" fontId="21" fillId="30" borderId="17" xfId="0" applyFont="1" applyFill="1" applyBorder="1" applyAlignment="1">
      <alignment horizontal="center" vertical="center" textRotation="255" shrinkToFit="1"/>
    </xf>
    <xf numFmtId="0" fontId="21" fillId="29" borderId="20" xfId="0" applyFont="1" applyFill="1" applyBorder="1" applyAlignment="1">
      <alignment horizontal="center" vertical="center" wrapText="1"/>
    </xf>
    <xf numFmtId="0" fontId="21" fillId="39" borderId="12" xfId="0" applyFont="1" applyFill="1" applyBorder="1" applyAlignment="1">
      <alignment horizontal="center" vertical="center" wrapText="1"/>
    </xf>
    <xf numFmtId="0" fontId="21" fillId="39" borderId="17" xfId="0" applyFont="1" applyFill="1" applyBorder="1" applyAlignment="1">
      <alignment horizontal="center" vertical="center" wrapText="1"/>
    </xf>
    <xf numFmtId="0" fontId="35" fillId="39" borderId="12" xfId="0" applyFont="1" applyFill="1" applyBorder="1" applyAlignment="1">
      <alignment horizontal="center" vertical="center" wrapText="1"/>
    </xf>
    <xf numFmtId="0" fontId="35" fillId="39" borderId="17" xfId="0" applyFont="1" applyFill="1" applyBorder="1" applyAlignment="1">
      <alignment horizontal="center" vertical="center" wrapText="1"/>
    </xf>
    <xf numFmtId="0" fontId="21" fillId="29" borderId="21" xfId="0" applyFont="1" applyFill="1" applyBorder="1" applyAlignment="1">
      <alignment horizontal="center" vertical="center" wrapText="1"/>
    </xf>
    <xf numFmtId="0" fontId="35" fillId="29" borderId="150" xfId="0" applyFont="1" applyFill="1" applyBorder="1" applyAlignment="1">
      <alignment horizontal="center" vertical="center" wrapText="1"/>
    </xf>
    <xf numFmtId="0" fontId="35" fillId="29" borderId="46" xfId="0" applyFont="1" applyFill="1" applyBorder="1" applyAlignment="1">
      <alignment horizontal="center" vertical="center" wrapText="1"/>
    </xf>
    <xf numFmtId="0" fontId="28" fillId="25" borderId="80" xfId="0" applyFont="1" applyFill="1" applyBorder="1" applyAlignment="1">
      <alignment horizontal="center" vertical="center" wrapText="1"/>
    </xf>
    <xf numFmtId="0" fontId="28" fillId="25" borderId="82" xfId="0" applyFont="1" applyFill="1" applyBorder="1" applyAlignment="1">
      <alignment horizontal="center" vertical="center" wrapText="1"/>
    </xf>
    <xf numFmtId="0" fontId="28" fillId="25" borderId="147" xfId="0" applyFont="1" applyFill="1" applyBorder="1" applyAlignment="1">
      <alignment horizontal="center" vertical="center" wrapText="1"/>
    </xf>
    <xf numFmtId="0" fontId="28" fillId="25" borderId="119" xfId="0" applyFont="1" applyFill="1" applyBorder="1" applyAlignment="1">
      <alignment horizontal="center" vertical="center" wrapText="1"/>
    </xf>
    <xf numFmtId="0" fontId="28" fillId="25" borderId="214" xfId="0" applyFont="1" applyFill="1" applyBorder="1" applyAlignment="1">
      <alignment horizontal="center" vertical="center" wrapText="1"/>
    </xf>
    <xf numFmtId="0" fontId="28" fillId="25" borderId="240" xfId="0" applyFont="1" applyFill="1" applyBorder="1" applyAlignment="1">
      <alignment horizontal="center" vertical="center" wrapText="1"/>
    </xf>
    <xf numFmtId="0" fontId="28" fillId="25" borderId="258" xfId="0" applyFont="1" applyFill="1" applyBorder="1" applyAlignment="1">
      <alignment horizontal="center" vertical="center" wrapText="1"/>
    </xf>
    <xf numFmtId="0" fontId="20" fillId="0" borderId="163" xfId="0" applyFont="1" applyBorder="1" applyAlignment="1">
      <alignment horizontal="center" vertical="center" wrapText="1"/>
    </xf>
    <xf numFmtId="0" fontId="20" fillId="0" borderId="164" xfId="0" applyFont="1" applyBorder="1" applyAlignment="1">
      <alignment horizontal="center" vertical="center" wrapText="1"/>
    </xf>
    <xf numFmtId="0" fontId="20" fillId="0" borderId="165" xfId="0" applyFont="1" applyBorder="1" applyAlignment="1">
      <alignment horizontal="center" vertical="center" wrapText="1"/>
    </xf>
    <xf numFmtId="0" fontId="20" fillId="0" borderId="166" xfId="0" applyFont="1" applyBorder="1" applyAlignment="1">
      <alignment horizontal="center" vertical="center" wrapText="1"/>
    </xf>
    <xf numFmtId="0" fontId="20" fillId="0" borderId="167" xfId="0" applyFont="1" applyBorder="1" applyAlignment="1">
      <alignment horizontal="center" vertical="center" wrapText="1"/>
    </xf>
    <xf numFmtId="0" fontId="20" fillId="0" borderId="168" xfId="0" applyFont="1" applyBorder="1" applyAlignment="1">
      <alignment horizontal="center" vertical="center" wrapText="1"/>
    </xf>
    <xf numFmtId="0" fontId="20" fillId="0" borderId="84" xfId="0" applyFont="1" applyBorder="1" applyAlignment="1">
      <alignment horizontal="center" vertical="center" wrapText="1"/>
    </xf>
    <xf numFmtId="0" fontId="20" fillId="0" borderId="86" xfId="0" applyFont="1" applyBorder="1" applyAlignment="1">
      <alignment horizontal="center" vertical="center" wrapText="1"/>
    </xf>
    <xf numFmtId="0" fontId="20" fillId="0" borderId="88" xfId="0" applyFont="1" applyBorder="1" applyAlignment="1">
      <alignment horizontal="center" vertical="center" wrapText="1"/>
    </xf>
    <xf numFmtId="0" fontId="21" fillId="29" borderId="20" xfId="0" applyFont="1" applyFill="1" applyBorder="1" applyAlignment="1">
      <alignment horizontal="center" vertical="center" wrapText="1" shrinkToFit="1"/>
    </xf>
    <xf numFmtId="0" fontId="35" fillId="29" borderId="13" xfId="0" applyFont="1" applyFill="1" applyBorder="1" applyAlignment="1">
      <alignment horizontal="center" vertical="center" wrapText="1" shrinkToFit="1"/>
    </xf>
    <xf numFmtId="0" fontId="35" fillId="29" borderId="14" xfId="0" applyFont="1" applyFill="1" applyBorder="1" applyAlignment="1">
      <alignment horizontal="center" vertical="center" wrapText="1" shrinkToFit="1"/>
    </xf>
    <xf numFmtId="0" fontId="97" fillId="25" borderId="254" xfId="0" applyFont="1" applyFill="1" applyBorder="1" applyAlignment="1">
      <alignment horizontal="center" vertical="center" wrapText="1"/>
    </xf>
    <xf numFmtId="0" fontId="97" fillId="25" borderId="258" xfId="0" applyFont="1" applyFill="1" applyBorder="1" applyAlignment="1">
      <alignment horizontal="center" vertical="center" wrapText="1"/>
    </xf>
    <xf numFmtId="0" fontId="81" fillId="25" borderId="118" xfId="0" applyFont="1" applyFill="1" applyBorder="1" applyAlignment="1">
      <alignment horizontal="right" vertical="center"/>
    </xf>
    <xf numFmtId="0" fontId="55" fillId="25" borderId="23" xfId="0" applyFont="1" applyFill="1" applyBorder="1" applyAlignment="1">
      <alignment horizontal="right" vertical="center"/>
    </xf>
    <xf numFmtId="0" fontId="55" fillId="25" borderId="170" xfId="0" applyFont="1" applyFill="1" applyBorder="1" applyAlignment="1">
      <alignment horizontal="right" vertical="center"/>
    </xf>
    <xf numFmtId="0" fontId="55" fillId="25" borderId="118" xfId="0" applyFont="1" applyFill="1" applyBorder="1" applyAlignment="1">
      <alignment horizontal="right" vertical="center"/>
    </xf>
    <xf numFmtId="0" fontId="55" fillId="25" borderId="145" xfId="0" applyFont="1" applyFill="1" applyBorder="1" applyAlignment="1">
      <alignment horizontal="right" vertical="center"/>
    </xf>
    <xf numFmtId="0" fontId="55" fillId="25" borderId="232" xfId="0" applyFont="1" applyFill="1" applyBorder="1" applyAlignment="1">
      <alignment horizontal="right" vertical="center"/>
    </xf>
    <xf numFmtId="0" fontId="97" fillId="25" borderId="253" xfId="0" applyFont="1" applyFill="1" applyBorder="1" applyAlignment="1">
      <alignment horizontal="center" vertical="center" wrapText="1"/>
    </xf>
    <xf numFmtId="0" fontId="97" fillId="25" borderId="290" xfId="0" applyFont="1" applyFill="1" applyBorder="1" applyAlignment="1">
      <alignment horizontal="center" vertical="center" wrapText="1"/>
    </xf>
    <xf numFmtId="0" fontId="30" fillId="25" borderId="18" xfId="0" applyFont="1" applyFill="1" applyBorder="1" applyAlignment="1">
      <alignment horizontal="center" vertical="center" shrinkToFit="1"/>
    </xf>
    <xf numFmtId="0" fontId="30" fillId="25" borderId="0" xfId="0" applyFont="1" applyFill="1" applyAlignment="1">
      <alignment horizontal="center" vertical="center" shrinkToFit="1"/>
    </xf>
    <xf numFmtId="0" fontId="30" fillId="25" borderId="79" xfId="0" applyFont="1" applyFill="1" applyBorder="1" applyAlignment="1">
      <alignment horizontal="center" vertical="center" shrinkToFit="1"/>
    </xf>
    <xf numFmtId="0" fontId="30" fillId="25" borderId="80" xfId="0" applyFont="1" applyFill="1" applyBorder="1" applyAlignment="1">
      <alignment horizontal="center" vertical="center" shrinkToFit="1"/>
    </xf>
    <xf numFmtId="0" fontId="30" fillId="25" borderId="82" xfId="0" applyFont="1" applyFill="1" applyBorder="1" applyAlignment="1">
      <alignment horizontal="center" vertical="center" shrinkToFit="1"/>
    </xf>
    <xf numFmtId="0" fontId="30" fillId="25" borderId="81" xfId="0" applyFont="1" applyFill="1" applyBorder="1" applyAlignment="1">
      <alignment horizontal="center" vertical="center" shrinkToFit="1"/>
    </xf>
    <xf numFmtId="0" fontId="21" fillId="30" borderId="53" xfId="0" applyFont="1" applyFill="1" applyBorder="1" applyAlignment="1">
      <alignment horizontal="center" vertical="center" textRotation="255" wrapText="1" shrinkToFit="1"/>
    </xf>
    <xf numFmtId="0" fontId="35" fillId="30" borderId="54" xfId="0" applyFont="1" applyFill="1" applyBorder="1" applyAlignment="1">
      <alignment horizontal="center" vertical="center" textRotation="255" shrinkToFit="1"/>
    </xf>
    <xf numFmtId="0" fontId="35" fillId="30" borderId="55" xfId="0" applyFont="1" applyFill="1" applyBorder="1" applyAlignment="1">
      <alignment horizontal="center" vertical="center" textRotation="255" shrinkToFit="1"/>
    </xf>
    <xf numFmtId="0" fontId="20" fillId="30" borderId="78" xfId="0" applyFont="1" applyFill="1" applyBorder="1" applyAlignment="1">
      <alignment vertical="center" wrapText="1"/>
    </xf>
    <xf numFmtId="0" fontId="28" fillId="30" borderId="90" xfId="0" applyFont="1" applyFill="1" applyBorder="1" applyAlignment="1">
      <alignment vertical="center" wrapText="1"/>
    </xf>
    <xf numFmtId="0" fontId="28" fillId="30" borderId="91" xfId="0" applyFont="1" applyFill="1" applyBorder="1" applyAlignment="1">
      <alignment vertical="center" wrapText="1"/>
    </xf>
    <xf numFmtId="0" fontId="21" fillId="29" borderId="17" xfId="0" applyFont="1" applyFill="1" applyBorder="1" applyAlignment="1">
      <alignment horizontal="center" vertical="center" wrapText="1"/>
    </xf>
    <xf numFmtId="177" fontId="55" fillId="25" borderId="70" xfId="0" applyNumberFormat="1" applyFont="1" applyFill="1" applyBorder="1" applyAlignment="1">
      <alignment horizontal="center" vertical="center"/>
    </xf>
    <xf numFmtId="177" fontId="55" fillId="25" borderId="89" xfId="0" applyNumberFormat="1" applyFont="1" applyFill="1" applyBorder="1" applyAlignment="1">
      <alignment horizontal="center" vertical="center"/>
    </xf>
    <xf numFmtId="177" fontId="55" fillId="25" borderId="58" xfId="0" applyNumberFormat="1" applyFont="1" applyFill="1" applyBorder="1" applyAlignment="1">
      <alignment horizontal="center" vertical="center"/>
    </xf>
    <xf numFmtId="0" fontId="20" fillId="30" borderId="90" xfId="0" applyFont="1" applyFill="1" applyBorder="1" applyAlignment="1">
      <alignment vertical="center" wrapText="1"/>
    </xf>
    <xf numFmtId="0" fontId="20" fillId="30" borderId="91" xfId="0" applyFont="1" applyFill="1" applyBorder="1" applyAlignment="1">
      <alignment vertical="center" wrapText="1"/>
    </xf>
    <xf numFmtId="0" fontId="20" fillId="30" borderId="78" xfId="0" applyFont="1" applyFill="1" applyBorder="1" applyAlignment="1">
      <alignment horizontal="center" vertical="center" wrapText="1"/>
    </xf>
    <xf numFmtId="0" fontId="28" fillId="30" borderId="79" xfId="0" applyFont="1" applyFill="1" applyBorder="1" applyAlignment="1">
      <alignment horizontal="center" vertical="center" wrapText="1"/>
    </xf>
    <xf numFmtId="0" fontId="28" fillId="30" borderId="81" xfId="0" applyFont="1" applyFill="1" applyBorder="1" applyAlignment="1">
      <alignment horizontal="center" vertical="center" wrapText="1"/>
    </xf>
    <xf numFmtId="0" fontId="20" fillId="30" borderId="84" xfId="0" applyFont="1" applyFill="1" applyBorder="1" applyAlignment="1">
      <alignment vertical="center" wrapText="1"/>
    </xf>
    <xf numFmtId="0" fontId="28" fillId="30" borderId="85" xfId="0" applyFont="1" applyFill="1" applyBorder="1" applyAlignment="1">
      <alignment vertical="center" wrapText="1"/>
    </xf>
    <xf numFmtId="0" fontId="28" fillId="30" borderId="87" xfId="0" applyFont="1" applyFill="1" applyBorder="1" applyAlignment="1">
      <alignment vertical="center" wrapText="1"/>
    </xf>
    <xf numFmtId="0" fontId="20" fillId="30" borderId="84" xfId="0" applyFont="1" applyFill="1" applyBorder="1" applyAlignment="1">
      <alignment horizontal="center" vertical="center" wrapText="1"/>
    </xf>
    <xf numFmtId="0" fontId="28" fillId="30" borderId="86" xfId="0" applyFont="1" applyFill="1" applyBorder="1" applyAlignment="1">
      <alignment horizontal="center" vertical="center" wrapText="1"/>
    </xf>
    <xf numFmtId="0" fontId="28" fillId="30" borderId="88" xfId="0" applyFont="1" applyFill="1" applyBorder="1" applyAlignment="1">
      <alignment horizontal="center" vertical="center" wrapText="1"/>
    </xf>
    <xf numFmtId="0" fontId="20" fillId="30" borderId="85" xfId="0" applyFont="1" applyFill="1" applyBorder="1" applyAlignment="1">
      <alignment vertical="center" wrapText="1"/>
    </xf>
    <xf numFmtId="0" fontId="20" fillId="30" borderId="87" xfId="0" applyFont="1" applyFill="1" applyBorder="1" applyAlignment="1">
      <alignment vertical="center" wrapText="1"/>
    </xf>
    <xf numFmtId="0" fontId="20" fillId="27" borderId="84" xfId="0" applyFont="1" applyFill="1" applyBorder="1" applyAlignment="1">
      <alignment vertical="center" wrapText="1"/>
    </xf>
    <xf numFmtId="0" fontId="20" fillId="27" borderId="85" xfId="0" applyFont="1" applyFill="1" applyBorder="1" applyAlignment="1">
      <alignment vertical="center" wrapText="1"/>
    </xf>
    <xf numFmtId="0" fontId="20" fillId="27" borderId="87" xfId="0" applyFont="1" applyFill="1" applyBorder="1" applyAlignment="1">
      <alignment vertical="center" wrapText="1"/>
    </xf>
    <xf numFmtId="0" fontId="20" fillId="27" borderId="86" xfId="0" applyFont="1" applyFill="1" applyBorder="1" applyAlignment="1">
      <alignment vertical="center" wrapText="1"/>
    </xf>
    <xf numFmtId="0" fontId="20" fillId="27" borderId="88" xfId="0" applyFont="1" applyFill="1" applyBorder="1" applyAlignment="1">
      <alignment vertical="center" wrapText="1"/>
    </xf>
    <xf numFmtId="0" fontId="28" fillId="27" borderId="86" xfId="0" applyFont="1" applyFill="1" applyBorder="1" applyAlignment="1">
      <alignment vertical="center" wrapText="1"/>
    </xf>
    <xf numFmtId="0" fontId="28" fillId="27" borderId="88" xfId="0" applyFont="1" applyFill="1" applyBorder="1" applyAlignment="1">
      <alignment vertical="center" wrapText="1"/>
    </xf>
    <xf numFmtId="0" fontId="20" fillId="30" borderId="86" xfId="0" applyFont="1" applyFill="1" applyBorder="1" applyAlignment="1">
      <alignment vertical="center" wrapText="1"/>
    </xf>
    <xf numFmtId="0" fontId="20" fillId="30" borderId="88" xfId="0" applyFont="1" applyFill="1" applyBorder="1" applyAlignment="1">
      <alignment vertical="center" wrapText="1"/>
    </xf>
    <xf numFmtId="0" fontId="20" fillId="27" borderId="78" xfId="0" applyFont="1" applyFill="1" applyBorder="1" applyAlignment="1">
      <alignment vertical="center" wrapText="1"/>
    </xf>
    <xf numFmtId="0" fontId="28" fillId="27" borderId="90" xfId="0" applyFont="1" applyFill="1" applyBorder="1" applyAlignment="1">
      <alignment vertical="center" wrapText="1"/>
    </xf>
    <xf numFmtId="0" fontId="28" fillId="27" borderId="91" xfId="0" applyFont="1" applyFill="1" applyBorder="1" applyAlignment="1">
      <alignment vertical="center" wrapText="1"/>
    </xf>
    <xf numFmtId="0" fontId="20" fillId="30" borderId="25" xfId="0" applyFont="1" applyFill="1" applyBorder="1" applyAlignment="1">
      <alignment horizontal="center" vertical="center" wrapText="1"/>
    </xf>
    <xf numFmtId="0" fontId="20" fillId="30" borderId="26" xfId="0" applyFont="1" applyFill="1" applyBorder="1" applyAlignment="1">
      <alignment horizontal="center" vertical="center" wrapText="1"/>
    </xf>
    <xf numFmtId="0" fontId="20" fillId="30" borderId="27" xfId="0" applyFont="1" applyFill="1" applyBorder="1" applyAlignment="1">
      <alignment horizontal="center" vertical="center" wrapText="1"/>
    </xf>
    <xf numFmtId="0" fontId="20" fillId="25" borderId="0" xfId="0" applyFont="1" applyFill="1" applyAlignment="1">
      <alignment horizontal="right" vertical="center"/>
    </xf>
    <xf numFmtId="177" fontId="55" fillId="25" borderId="231" xfId="42" applyFont="1" applyFill="1" applyBorder="1" applyAlignment="1" applyProtection="1">
      <alignment horizontal="center" vertical="center"/>
    </xf>
    <xf numFmtId="177" fontId="55" fillId="25" borderId="257" xfId="42" applyFont="1" applyFill="1" applyBorder="1" applyAlignment="1" applyProtection="1">
      <alignment horizontal="center" vertical="center"/>
    </xf>
    <xf numFmtId="0" fontId="94" fillId="0" borderId="146" xfId="44" applyFont="1" applyFill="1" applyBorder="1" applyAlignment="1" applyProtection="1">
      <alignment horizontal="center" vertical="center" wrapText="1"/>
      <protection locked="0"/>
    </xf>
    <xf numFmtId="0" fontId="95" fillId="0" borderId="229" xfId="44" applyFont="1" applyFill="1" applyBorder="1" applyAlignment="1" applyProtection="1">
      <alignment horizontal="center" vertical="center" wrapText="1"/>
      <protection locked="0"/>
    </xf>
    <xf numFmtId="0" fontId="28" fillId="25" borderId="230" xfId="0" applyFont="1" applyFill="1" applyBorder="1" applyAlignment="1">
      <alignment horizontal="center" vertical="center" wrapText="1"/>
    </xf>
    <xf numFmtId="0" fontId="28" fillId="25" borderId="145" xfId="0" applyFont="1" applyFill="1" applyBorder="1" applyAlignment="1">
      <alignment horizontal="center" vertical="center" wrapText="1"/>
    </xf>
    <xf numFmtId="0" fontId="28" fillId="25" borderId="299" xfId="0" applyFont="1" applyFill="1" applyBorder="1" applyAlignment="1">
      <alignment horizontal="center" vertical="center" wrapText="1"/>
    </xf>
    <xf numFmtId="0" fontId="0" fillId="25" borderId="22" xfId="0" applyFill="1" applyBorder="1" applyAlignment="1">
      <alignment horizontal="center" vertical="center"/>
    </xf>
    <xf numFmtId="0" fontId="0" fillId="25" borderId="10" xfId="0" applyFill="1" applyBorder="1" applyAlignment="1">
      <alignment horizontal="center" vertical="center"/>
    </xf>
    <xf numFmtId="0" fontId="0" fillId="25" borderId="18" xfId="0" applyFill="1" applyBorder="1" applyAlignment="1">
      <alignment horizontal="center" vertical="center"/>
    </xf>
    <xf numFmtId="0" fontId="0" fillId="25" borderId="0" xfId="0" applyFill="1" applyAlignment="1">
      <alignment horizontal="center" vertical="center"/>
    </xf>
    <xf numFmtId="0" fontId="0" fillId="25" borderId="80" xfId="0" applyFill="1" applyBorder="1" applyAlignment="1">
      <alignment horizontal="center" vertical="center"/>
    </xf>
    <xf numFmtId="0" fontId="0" fillId="25" borderId="82" xfId="0" applyFill="1" applyBorder="1" applyAlignment="1">
      <alignment horizontal="center" vertical="center"/>
    </xf>
    <xf numFmtId="0" fontId="53" fillId="25" borderId="31" xfId="0" applyFont="1" applyFill="1" applyBorder="1" applyAlignment="1">
      <alignment horizontal="center" vertical="center" wrapText="1"/>
    </xf>
    <xf numFmtId="0" fontId="53" fillId="25" borderId="189" xfId="0" applyFont="1" applyFill="1" applyBorder="1" applyAlignment="1">
      <alignment horizontal="center" vertical="center" wrapText="1"/>
    </xf>
    <xf numFmtId="0" fontId="0" fillId="25" borderId="31" xfId="0" applyFill="1" applyBorder="1" applyAlignment="1">
      <alignment horizontal="center" vertical="center"/>
    </xf>
    <xf numFmtId="0" fontId="0" fillId="25" borderId="89" xfId="0" applyFill="1" applyBorder="1" applyAlignment="1">
      <alignment horizontal="center" vertical="center"/>
    </xf>
    <xf numFmtId="0" fontId="20" fillId="25" borderId="89" xfId="0" applyFont="1" applyFill="1" applyBorder="1" applyAlignment="1">
      <alignment horizontal="center" vertical="center"/>
    </xf>
    <xf numFmtId="0" fontId="20" fillId="25" borderId="79" xfId="0" applyFont="1" applyFill="1" applyBorder="1" applyAlignment="1">
      <alignment horizontal="center" vertical="center"/>
    </xf>
    <xf numFmtId="0" fontId="20" fillId="25" borderId="81" xfId="0" applyFont="1" applyFill="1" applyBorder="1" applyAlignment="1">
      <alignment horizontal="center" vertical="center"/>
    </xf>
    <xf numFmtId="0" fontId="28" fillId="25" borderId="31" xfId="0" applyFont="1" applyFill="1" applyBorder="1" applyAlignment="1">
      <alignment horizontal="center" vertical="center" wrapText="1"/>
    </xf>
    <xf numFmtId="0" fontId="28" fillId="25" borderId="189" xfId="0" applyFont="1" applyFill="1" applyBorder="1" applyAlignment="1">
      <alignment horizontal="center" vertical="center" wrapText="1"/>
    </xf>
    <xf numFmtId="0" fontId="20" fillId="25" borderId="10" xfId="0" applyFont="1" applyFill="1" applyBorder="1" applyAlignment="1">
      <alignment horizontal="center" vertical="center"/>
    </xf>
    <xf numFmtId="0" fontId="20" fillId="25" borderId="78" xfId="0" applyFont="1" applyFill="1" applyBorder="1" applyAlignment="1">
      <alignment horizontal="center" vertical="center"/>
    </xf>
    <xf numFmtId="0" fontId="20" fillId="25" borderId="18" xfId="0" applyFont="1" applyFill="1" applyBorder="1" applyAlignment="1">
      <alignment horizontal="center" vertical="center"/>
    </xf>
    <xf numFmtId="0" fontId="20" fillId="25" borderId="80" xfId="0" applyFont="1" applyFill="1" applyBorder="1" applyAlignment="1">
      <alignment horizontal="center" vertical="center"/>
    </xf>
    <xf numFmtId="0" fontId="20" fillId="25" borderId="31" xfId="0" applyFont="1" applyFill="1" applyBorder="1" applyAlignment="1">
      <alignment horizontal="center" vertical="center"/>
    </xf>
    <xf numFmtId="0" fontId="97" fillId="25" borderId="80" xfId="0" applyFont="1" applyFill="1" applyBorder="1" applyAlignment="1">
      <alignment horizontal="center" vertical="center" wrapText="1"/>
    </xf>
    <xf numFmtId="0" fontId="97" fillId="25" borderId="82" xfId="0" applyFont="1" applyFill="1" applyBorder="1" applyAlignment="1">
      <alignment horizontal="center" vertical="center" wrapText="1"/>
    </xf>
    <xf numFmtId="0" fontId="97" fillId="25" borderId="302" xfId="0" applyFont="1" applyFill="1" applyBorder="1" applyAlignment="1">
      <alignment horizontal="center" vertical="center" wrapText="1"/>
    </xf>
    <xf numFmtId="177" fontId="55" fillId="25" borderId="303" xfId="42" applyFont="1" applyFill="1" applyBorder="1" applyAlignment="1" applyProtection="1">
      <alignment horizontal="center" vertical="center"/>
    </xf>
    <xf numFmtId="177" fontId="55" fillId="25" borderId="81" xfId="42" applyFont="1" applyFill="1" applyBorder="1" applyAlignment="1" applyProtection="1">
      <alignment horizontal="center" vertical="center"/>
    </xf>
    <xf numFmtId="0" fontId="20" fillId="25" borderId="22" xfId="0" applyFont="1" applyFill="1" applyBorder="1" applyAlignment="1">
      <alignment horizontal="center" vertical="center"/>
    </xf>
    <xf numFmtId="0" fontId="20" fillId="25" borderId="0" xfId="0" applyFont="1" applyFill="1" applyAlignment="1">
      <alignment horizontal="center" vertical="center"/>
    </xf>
    <xf numFmtId="0" fontId="20" fillId="25" borderId="82" xfId="0" applyFont="1" applyFill="1" applyBorder="1" applyAlignment="1">
      <alignment horizontal="center" vertical="center"/>
    </xf>
    <xf numFmtId="0" fontId="20" fillId="25" borderId="31" xfId="0" applyFont="1" applyFill="1" applyBorder="1" applyAlignment="1">
      <alignment horizontal="center" vertical="center" wrapText="1"/>
    </xf>
    <xf numFmtId="0" fontId="20" fillId="25" borderId="89" xfId="0" applyFont="1" applyFill="1" applyBorder="1" applyAlignment="1">
      <alignment horizontal="center" vertical="center" wrapText="1"/>
    </xf>
    <xf numFmtId="0" fontId="20" fillId="25" borderId="189" xfId="0" applyFont="1" applyFill="1" applyBorder="1" applyAlignment="1">
      <alignment horizontal="center" vertical="center" wrapText="1"/>
    </xf>
    <xf numFmtId="0" fontId="20" fillId="41" borderId="31" xfId="0" applyFont="1" applyFill="1" applyBorder="1" applyAlignment="1">
      <alignment horizontal="center" vertical="center" wrapText="1"/>
    </xf>
    <xf numFmtId="0" fontId="20" fillId="41" borderId="89" xfId="0" applyFont="1" applyFill="1" applyBorder="1" applyAlignment="1">
      <alignment horizontal="center" vertical="center" wrapText="1"/>
    </xf>
    <xf numFmtId="0" fontId="20" fillId="41" borderId="189" xfId="0" applyFont="1" applyFill="1" applyBorder="1" applyAlignment="1">
      <alignment horizontal="center" vertical="center" wrapText="1"/>
    </xf>
    <xf numFmtId="0" fontId="97" fillId="41" borderId="89" xfId="0" applyFont="1" applyFill="1" applyBorder="1" applyAlignment="1">
      <alignment horizontal="center" vertical="center" wrapText="1"/>
    </xf>
    <xf numFmtId="0" fontId="97" fillId="41" borderId="304" xfId="0" applyFont="1" applyFill="1" applyBorder="1" applyAlignment="1">
      <alignment horizontal="center" vertical="center" wrapText="1"/>
    </xf>
    <xf numFmtId="177" fontId="55" fillId="41" borderId="305" xfId="42" applyFont="1" applyFill="1" applyBorder="1" applyAlignment="1" applyProtection="1">
      <alignment horizontal="center" vertical="center"/>
    </xf>
    <xf numFmtId="177" fontId="55" fillId="41" borderId="58" xfId="42" applyFont="1" applyFill="1" applyBorder="1" applyAlignment="1" applyProtection="1">
      <alignment horizontal="center" vertical="center"/>
    </xf>
    <xf numFmtId="0" fontId="20" fillId="41" borderId="31" xfId="0" applyFont="1" applyFill="1" applyBorder="1" applyAlignment="1">
      <alignment horizontal="center" vertical="center"/>
    </xf>
    <xf numFmtId="0" fontId="20" fillId="41" borderId="89" xfId="0" applyFont="1" applyFill="1" applyBorder="1" applyAlignment="1">
      <alignment horizontal="center" vertical="center"/>
    </xf>
    <xf numFmtId="0" fontId="28" fillId="25" borderId="118" xfId="0" applyFont="1" applyFill="1" applyBorder="1" applyAlignment="1">
      <alignment horizontal="center" vertical="center" wrapText="1"/>
    </xf>
    <xf numFmtId="177" fontId="55" fillId="41" borderId="70" xfId="0" applyNumberFormat="1" applyFont="1" applyFill="1" applyBorder="1" applyAlignment="1">
      <alignment horizontal="center" vertical="center"/>
    </xf>
    <xf numFmtId="177" fontId="55" fillId="41" borderId="58" xfId="0" applyNumberFormat="1" applyFont="1" applyFill="1" applyBorder="1" applyAlignment="1">
      <alignment horizontal="center" vertical="center"/>
    </xf>
    <xf numFmtId="0" fontId="88" fillId="41" borderId="31" xfId="0" applyFont="1" applyFill="1" applyBorder="1" applyAlignment="1">
      <alignment horizontal="center" vertical="center" wrapText="1"/>
    </xf>
    <xf numFmtId="0" fontId="88" fillId="41" borderId="58" xfId="0" applyFont="1" applyFill="1" applyBorder="1" applyAlignment="1">
      <alignment horizontal="center" vertical="center" wrapText="1"/>
    </xf>
    <xf numFmtId="0" fontId="88" fillId="25" borderId="10" xfId="0" applyFont="1" applyFill="1" applyBorder="1" applyAlignment="1">
      <alignment horizontal="center" vertical="center" wrapText="1"/>
    </xf>
    <xf numFmtId="0" fontId="88" fillId="25" borderId="78" xfId="0" applyFont="1" applyFill="1" applyBorder="1" applyAlignment="1">
      <alignment horizontal="center" vertical="center" wrapText="1"/>
    </xf>
    <xf numFmtId="0" fontId="88" fillId="25" borderId="18" xfId="0" applyFont="1" applyFill="1" applyBorder="1" applyAlignment="1">
      <alignment horizontal="center" vertical="center" wrapText="1"/>
    </xf>
    <xf numFmtId="0" fontId="88" fillId="25" borderId="79" xfId="0" applyFont="1" applyFill="1" applyBorder="1" applyAlignment="1">
      <alignment horizontal="center" vertical="center" wrapText="1"/>
    </xf>
    <xf numFmtId="0" fontId="88" fillId="25" borderId="80" xfId="0" applyFont="1" applyFill="1" applyBorder="1" applyAlignment="1">
      <alignment horizontal="center" vertical="center" wrapText="1"/>
    </xf>
    <xf numFmtId="0" fontId="88" fillId="25" borderId="81" xfId="0" applyFont="1" applyFill="1" applyBorder="1" applyAlignment="1">
      <alignment horizontal="center" vertical="center" wrapText="1"/>
    </xf>
    <xf numFmtId="0" fontId="88" fillId="25" borderId="31" xfId="0" applyFont="1" applyFill="1" applyBorder="1" applyAlignment="1">
      <alignment horizontal="center" vertical="center" wrapText="1"/>
    </xf>
    <xf numFmtId="0" fontId="88" fillId="25" borderId="58" xfId="0" applyFont="1" applyFill="1" applyBorder="1" applyAlignment="1">
      <alignment horizontal="center" vertical="center" wrapText="1"/>
    </xf>
    <xf numFmtId="177" fontId="55" fillId="41" borderId="146" xfId="0" applyNumberFormat="1" applyFont="1" applyFill="1" applyBorder="1" applyAlignment="1">
      <alignment horizontal="center" vertical="center"/>
    </xf>
    <xf numFmtId="177" fontId="55" fillId="41" borderId="229" xfId="0" applyNumberFormat="1" applyFont="1" applyFill="1" applyBorder="1" applyAlignment="1">
      <alignment horizontal="center" vertical="center"/>
    </xf>
    <xf numFmtId="177" fontId="55" fillId="41" borderId="306" xfId="42" applyFont="1" applyFill="1" applyBorder="1" applyAlignment="1" applyProtection="1">
      <alignment horizontal="center" vertical="center"/>
    </xf>
    <xf numFmtId="177" fontId="55" fillId="41" borderId="307" xfId="42" applyFont="1" applyFill="1" applyBorder="1" applyAlignment="1" applyProtection="1">
      <alignment horizontal="center" vertical="center"/>
    </xf>
    <xf numFmtId="177" fontId="55" fillId="41" borderId="71" xfId="0" applyNumberFormat="1" applyFont="1" applyFill="1" applyBorder="1" applyAlignment="1">
      <alignment horizontal="center" vertical="center"/>
    </xf>
    <xf numFmtId="177" fontId="55" fillId="41" borderId="24" xfId="0" applyNumberFormat="1" applyFont="1" applyFill="1" applyBorder="1" applyAlignment="1">
      <alignment horizontal="center" vertical="center"/>
    </xf>
    <xf numFmtId="0" fontId="68" fillId="31" borderId="84" xfId="0" applyFont="1" applyFill="1" applyBorder="1" applyAlignment="1">
      <alignment horizontal="center" vertical="center" textRotation="255"/>
    </xf>
    <xf numFmtId="0" fontId="68" fillId="31" borderId="86" xfId="0" applyFont="1" applyFill="1" applyBorder="1" applyAlignment="1">
      <alignment horizontal="center" vertical="center" textRotation="255"/>
    </xf>
    <xf numFmtId="0" fontId="68" fillId="31" borderId="88" xfId="0" applyFont="1" applyFill="1" applyBorder="1" applyAlignment="1">
      <alignment horizontal="center" vertical="center" textRotation="255"/>
    </xf>
    <xf numFmtId="0" fontId="21" fillId="29" borderId="12" xfId="0" applyFont="1" applyFill="1" applyBorder="1" applyAlignment="1">
      <alignment horizontal="left" vertical="center" wrapText="1"/>
    </xf>
    <xf numFmtId="0" fontId="21" fillId="29" borderId="19" xfId="0" applyFont="1" applyFill="1" applyBorder="1" applyAlignment="1">
      <alignment horizontal="left" vertical="center" wrapText="1"/>
    </xf>
    <xf numFmtId="0" fontId="21" fillId="29" borderId="17" xfId="0" applyFont="1" applyFill="1" applyBorder="1" applyAlignment="1">
      <alignment horizontal="left" vertical="center" wrapText="1"/>
    </xf>
    <xf numFmtId="0" fontId="88" fillId="25" borderId="89" xfId="0" applyFont="1" applyFill="1" applyBorder="1" applyAlignment="1">
      <alignment horizontal="center" vertical="center" wrapText="1"/>
    </xf>
    <xf numFmtId="0" fontId="88" fillId="25" borderId="189" xfId="0" applyFont="1" applyFill="1" applyBorder="1" applyAlignment="1">
      <alignment horizontal="center" vertical="center" wrapText="1"/>
    </xf>
    <xf numFmtId="0" fontId="21" fillId="29" borderId="12" xfId="0" applyFont="1" applyFill="1" applyBorder="1" applyAlignment="1">
      <alignment horizontal="center" vertical="center" wrapText="1" shrinkToFit="1"/>
    </xf>
    <xf numFmtId="0" fontId="21" fillId="29" borderId="17" xfId="0" applyFont="1" applyFill="1" applyBorder="1" applyAlignment="1">
      <alignment horizontal="center" vertical="center" wrapText="1" shrinkToFit="1"/>
    </xf>
    <xf numFmtId="0" fontId="88" fillId="25" borderId="70" xfId="0" applyFont="1" applyFill="1" applyBorder="1" applyAlignment="1">
      <alignment horizontal="center" vertical="center" wrapText="1"/>
    </xf>
    <xf numFmtId="0" fontId="35" fillId="29" borderId="12" xfId="0" applyFont="1" applyFill="1" applyBorder="1" applyAlignment="1">
      <alignment horizontal="center" vertical="center" wrapText="1"/>
    </xf>
    <xf numFmtId="177" fontId="55" fillId="25" borderId="291" xfId="42" applyFont="1" applyFill="1" applyBorder="1" applyAlignment="1" applyProtection="1">
      <alignment horizontal="center" vertical="center"/>
    </xf>
    <xf numFmtId="177" fontId="55" fillId="25" borderId="250" xfId="42" applyFont="1" applyFill="1" applyBorder="1" applyAlignment="1" applyProtection="1">
      <alignment horizontal="center" vertical="center"/>
    </xf>
    <xf numFmtId="0" fontId="21" fillId="29" borderId="22" xfId="0" applyFont="1" applyFill="1" applyBorder="1" applyAlignment="1">
      <alignment horizontal="center" vertical="center" shrinkToFit="1"/>
    </xf>
    <xf numFmtId="0" fontId="21" fillId="29" borderId="112" xfId="0" applyFont="1" applyFill="1" applyBorder="1" applyAlignment="1">
      <alignment horizontal="center" vertical="center" shrinkToFit="1"/>
    </xf>
    <xf numFmtId="0" fontId="21" fillId="29" borderId="113" xfId="0" applyFont="1" applyFill="1" applyBorder="1" applyAlignment="1">
      <alignment horizontal="center" vertical="center" shrinkToFit="1"/>
    </xf>
    <xf numFmtId="0" fontId="102" fillId="0" borderId="0" xfId="0" applyFont="1" applyAlignment="1">
      <alignment horizontal="center" vertical="center"/>
    </xf>
    <xf numFmtId="0" fontId="103" fillId="0" borderId="0" xfId="0" applyFont="1" applyAlignment="1">
      <alignment horizontal="center" vertical="center"/>
    </xf>
    <xf numFmtId="0" fontId="21" fillId="29" borderId="150" xfId="0" applyFont="1" applyFill="1" applyBorder="1" applyAlignment="1">
      <alignment horizontal="center" vertical="center" wrapText="1"/>
    </xf>
    <xf numFmtId="0" fontId="21" fillId="30" borderId="53" xfId="0" applyFont="1" applyFill="1" applyBorder="1" applyAlignment="1">
      <alignment horizontal="center" vertical="center" textRotation="255" shrinkToFit="1"/>
    </xf>
    <xf numFmtId="0" fontId="35" fillId="29" borderId="241" xfId="0" applyFont="1" applyFill="1" applyBorder="1" applyAlignment="1">
      <alignment horizontal="center" vertical="center" wrapText="1"/>
    </xf>
    <xf numFmtId="0" fontId="24" fillId="0" borderId="10" xfId="0" applyFont="1" applyBorder="1" applyAlignment="1" applyProtection="1">
      <alignment horizontal="center" vertical="center"/>
      <protection locked="0"/>
    </xf>
    <xf numFmtId="0" fontId="24" fillId="0" borderId="22" xfId="0" applyFont="1" applyBorder="1" applyAlignment="1" applyProtection="1">
      <alignment horizontal="center" vertical="center"/>
      <protection locked="0"/>
    </xf>
    <xf numFmtId="0" fontId="24" fillId="0" borderId="78" xfId="0" applyFont="1" applyBorder="1" applyAlignment="1" applyProtection="1">
      <alignment horizontal="center" vertical="center"/>
      <protection locked="0"/>
    </xf>
    <xf numFmtId="0" fontId="24" fillId="0" borderId="18" xfId="0" applyFont="1" applyBorder="1" applyAlignment="1" applyProtection="1">
      <alignment horizontal="center" vertical="center"/>
      <protection locked="0"/>
    </xf>
    <xf numFmtId="0" fontId="24" fillId="0" borderId="0" xfId="0" applyFont="1" applyAlignment="1" applyProtection="1">
      <alignment horizontal="center" vertical="center"/>
      <protection locked="0"/>
    </xf>
    <xf numFmtId="0" fontId="24" fillId="0" borderId="79" xfId="0" applyFont="1" applyBorder="1" applyAlignment="1" applyProtection="1">
      <alignment horizontal="center" vertical="center"/>
      <protection locked="0"/>
    </xf>
    <xf numFmtId="0" fontId="24" fillId="0" borderId="80" xfId="0" applyFont="1" applyBorder="1" applyAlignment="1" applyProtection="1">
      <alignment horizontal="center" vertical="center"/>
      <protection locked="0"/>
    </xf>
    <xf numFmtId="0" fontId="24" fillId="0" borderId="82" xfId="0" applyFont="1" applyBorder="1" applyAlignment="1" applyProtection="1">
      <alignment horizontal="center" vertical="center"/>
      <protection locked="0"/>
    </xf>
    <xf numFmtId="0" fontId="24" fillId="0" borderId="81" xfId="0" applyFont="1" applyBorder="1" applyAlignment="1" applyProtection="1">
      <alignment horizontal="center" vertical="center"/>
      <protection locked="0"/>
    </xf>
    <xf numFmtId="0" fontId="53" fillId="0" borderId="121" xfId="0" applyFont="1" applyBorder="1" applyAlignment="1" applyProtection="1">
      <alignment horizontal="center" vertical="center"/>
      <protection locked="0"/>
    </xf>
    <xf numFmtId="0" fontId="53" fillId="0" borderId="89" xfId="0" applyFont="1" applyBorder="1" applyAlignment="1" applyProtection="1">
      <alignment horizontal="center" vertical="center"/>
      <protection locked="0"/>
    </xf>
    <xf numFmtId="0" fontId="53" fillId="0" borderId="58" xfId="0" applyFont="1" applyBorder="1" applyAlignment="1" applyProtection="1">
      <alignment horizontal="center" vertical="center"/>
      <protection locked="0"/>
    </xf>
    <xf numFmtId="0" fontId="30" fillId="27" borderId="119" xfId="0" applyFont="1" applyFill="1" applyBorder="1" applyAlignment="1">
      <alignment horizontal="center" vertical="center" wrapText="1"/>
    </xf>
    <xf numFmtId="0" fontId="30" fillId="27" borderId="23" xfId="0" applyFont="1" applyFill="1" applyBorder="1" applyAlignment="1">
      <alignment horizontal="center" vertical="center" wrapText="1"/>
    </xf>
    <xf numFmtId="0" fontId="30" fillId="27" borderId="170" xfId="0" applyFont="1" applyFill="1" applyBorder="1" applyAlignment="1">
      <alignment horizontal="center" vertical="center" wrapText="1"/>
    </xf>
    <xf numFmtId="0" fontId="30" fillId="27" borderId="119" xfId="0" applyFont="1" applyFill="1" applyBorder="1" applyAlignment="1">
      <alignment horizontal="left" vertical="center" wrapText="1"/>
    </xf>
    <xf numFmtId="0" fontId="30" fillId="27" borderId="23" xfId="0" applyFont="1" applyFill="1" applyBorder="1" applyAlignment="1">
      <alignment horizontal="left" vertical="center" wrapText="1"/>
    </xf>
    <xf numFmtId="0" fontId="23" fillId="0" borderId="178" xfId="0" applyFont="1" applyBorder="1" applyAlignment="1" applyProtection="1">
      <alignment horizontal="center" vertical="center"/>
      <protection locked="0"/>
    </xf>
    <xf numFmtId="0" fontId="23" fillId="0" borderId="232" xfId="0" applyFont="1" applyBorder="1" applyAlignment="1" applyProtection="1">
      <alignment horizontal="center" vertical="center"/>
      <protection locked="0"/>
    </xf>
    <xf numFmtId="0" fontId="23" fillId="0" borderId="244" xfId="0" applyFont="1" applyBorder="1" applyAlignment="1" applyProtection="1">
      <alignment horizontal="center" vertical="center"/>
      <protection locked="0"/>
    </xf>
    <xf numFmtId="0" fontId="30" fillId="0" borderId="178" xfId="0" applyFont="1" applyBorder="1" applyAlignment="1" applyProtection="1">
      <alignment horizontal="center" vertical="center"/>
      <protection locked="0"/>
    </xf>
    <xf numFmtId="0" fontId="30" fillId="0" borderId="232" xfId="0" applyFont="1" applyBorder="1" applyAlignment="1" applyProtection="1">
      <alignment horizontal="center" vertical="center"/>
      <protection locked="0"/>
    </xf>
    <xf numFmtId="0" fontId="53" fillId="0" borderId="68" xfId="0" applyFont="1" applyBorder="1" applyAlignment="1" applyProtection="1">
      <alignment horizontal="center" vertical="center"/>
      <protection locked="0"/>
    </xf>
    <xf numFmtId="0" fontId="53" fillId="0" borderId="69" xfId="0" applyFont="1" applyBorder="1" applyAlignment="1" applyProtection="1">
      <alignment horizontal="center" vertical="center"/>
      <protection locked="0"/>
    </xf>
    <xf numFmtId="0" fontId="55" fillId="0" borderId="0" xfId="0" applyFont="1" applyAlignment="1">
      <alignment horizontal="center" vertical="center" wrapText="1"/>
    </xf>
    <xf numFmtId="0" fontId="28" fillId="27" borderId="64" xfId="0" applyFont="1" applyFill="1" applyBorder="1" applyAlignment="1">
      <alignment horizontal="center" vertical="center"/>
    </xf>
    <xf numFmtId="0" fontId="28" fillId="27" borderId="114" xfId="0" applyFont="1" applyFill="1" applyBorder="1" applyAlignment="1">
      <alignment horizontal="center" vertical="center"/>
    </xf>
    <xf numFmtId="177" fontId="53" fillId="27" borderId="114" xfId="0" applyNumberFormat="1" applyFont="1" applyFill="1" applyBorder="1" applyAlignment="1">
      <alignment horizontal="center" vertical="center"/>
    </xf>
    <xf numFmtId="0" fontId="28" fillId="27" borderId="245" xfId="0" applyFont="1" applyFill="1" applyBorder="1" applyAlignment="1">
      <alignment horizontal="center" vertical="center"/>
    </xf>
    <xf numFmtId="0" fontId="28" fillId="27" borderId="241" xfId="0" applyFont="1" applyFill="1" applyBorder="1" applyAlignment="1">
      <alignment horizontal="center" vertical="center"/>
    </xf>
    <xf numFmtId="177" fontId="53" fillId="27" borderId="241" xfId="0" applyNumberFormat="1" applyFont="1" applyFill="1" applyBorder="1" applyAlignment="1">
      <alignment horizontal="center" vertical="center"/>
    </xf>
    <xf numFmtId="0" fontId="20" fillId="27" borderId="64" xfId="0" applyFont="1" applyFill="1" applyBorder="1" applyAlignment="1">
      <alignment horizontal="center" vertical="center" wrapText="1"/>
    </xf>
    <xf numFmtId="0" fontId="28" fillId="27" borderId="114" xfId="0" applyFont="1" applyFill="1" applyBorder="1" applyAlignment="1">
      <alignment horizontal="center" vertical="center" wrapText="1"/>
    </xf>
    <xf numFmtId="0" fontId="56" fillId="0" borderId="0" xfId="0" applyFont="1" applyAlignment="1">
      <alignment horizontal="center" vertical="center" wrapText="1"/>
    </xf>
    <xf numFmtId="0" fontId="0" fillId="27" borderId="153" xfId="0" applyFill="1" applyBorder="1" applyAlignment="1">
      <alignment horizontal="center" vertical="center"/>
    </xf>
    <xf numFmtId="0" fontId="0" fillId="27" borderId="154" xfId="0" applyFill="1" applyBorder="1" applyAlignment="1">
      <alignment horizontal="center" vertical="center"/>
    </xf>
    <xf numFmtId="0" fontId="30" fillId="27" borderId="114" xfId="0" applyFont="1" applyFill="1" applyBorder="1" applyAlignment="1">
      <alignment horizontal="center" vertical="center"/>
    </xf>
    <xf numFmtId="0" fontId="23" fillId="27" borderId="119" xfId="0" applyFont="1" applyFill="1" applyBorder="1" applyAlignment="1">
      <alignment horizontal="center" vertical="center"/>
    </xf>
    <xf numFmtId="0" fontId="23" fillId="27" borderId="24" xfId="0" applyFont="1" applyFill="1" applyBorder="1" applyAlignment="1">
      <alignment horizontal="center" vertical="center"/>
    </xf>
    <xf numFmtId="0" fontId="30" fillId="27" borderId="190" xfId="0" applyFont="1" applyFill="1" applyBorder="1" applyAlignment="1">
      <alignment horizontal="center" vertical="center"/>
    </xf>
    <xf numFmtId="0" fontId="23" fillId="27" borderId="178" xfId="0" applyFont="1" applyFill="1" applyBorder="1" applyAlignment="1">
      <alignment horizontal="center" vertical="center"/>
    </xf>
    <xf numFmtId="0" fontId="23" fillId="27" borderId="229" xfId="0" applyFont="1" applyFill="1" applyBorder="1" applyAlignment="1">
      <alignment horizontal="center" vertical="center"/>
    </xf>
    <xf numFmtId="0" fontId="20" fillId="27" borderId="153" xfId="0" applyFont="1" applyFill="1" applyBorder="1" applyAlignment="1">
      <alignment horizontal="center" vertical="center" wrapText="1"/>
    </xf>
    <xf numFmtId="0" fontId="28" fillId="27" borderId="154" xfId="0" applyFont="1" applyFill="1" applyBorder="1" applyAlignment="1">
      <alignment horizontal="center" vertical="center" wrapText="1"/>
    </xf>
    <xf numFmtId="181" fontId="53" fillId="27" borderId="215" xfId="0" applyNumberFormat="1" applyFont="1" applyFill="1" applyBorder="1" applyAlignment="1">
      <alignment horizontal="center" vertical="center"/>
    </xf>
    <xf numFmtId="0" fontId="28" fillId="27" borderId="230" xfId="0" applyFont="1" applyFill="1" applyBorder="1" applyAlignment="1">
      <alignment horizontal="center" vertical="center" wrapText="1"/>
    </xf>
    <xf numFmtId="181" fontId="79" fillId="27" borderId="240" xfId="0" applyNumberFormat="1" applyFont="1" applyFill="1" applyBorder="1" applyAlignment="1">
      <alignment horizontal="center" vertical="center"/>
    </xf>
    <xf numFmtId="0" fontId="28" fillId="27" borderId="145" xfId="0" applyFont="1" applyFill="1" applyBorder="1" applyAlignment="1">
      <alignment horizontal="center" vertical="center" wrapText="1"/>
    </xf>
    <xf numFmtId="0" fontId="28" fillId="27" borderId="244" xfId="0" applyFont="1" applyFill="1" applyBorder="1" applyAlignment="1">
      <alignment horizontal="center" vertical="center" wrapText="1"/>
    </xf>
    <xf numFmtId="181" fontId="53" fillId="37" borderId="178" xfId="0" applyNumberFormat="1" applyFont="1" applyFill="1" applyBorder="1" applyAlignment="1">
      <alignment horizontal="center" vertical="center"/>
    </xf>
    <xf numFmtId="181" fontId="53" fillId="37" borderId="244" xfId="0" applyNumberFormat="1" applyFont="1" applyFill="1" applyBorder="1" applyAlignment="1">
      <alignment horizontal="center" vertical="center"/>
    </xf>
    <xf numFmtId="177" fontId="30" fillId="27" borderId="175" xfId="0" applyNumberFormat="1" applyFont="1" applyFill="1" applyBorder="1" applyAlignment="1">
      <alignment horizontal="center" vertical="center" wrapText="1"/>
    </xf>
    <xf numFmtId="177" fontId="30" fillId="27" borderId="288" xfId="0" applyNumberFormat="1" applyFont="1" applyFill="1" applyBorder="1" applyAlignment="1">
      <alignment horizontal="center" vertical="center" wrapText="1"/>
    </xf>
    <xf numFmtId="0" fontId="30" fillId="27" borderId="171" xfId="0" applyFont="1" applyFill="1" applyBorder="1" applyAlignment="1">
      <alignment horizontal="center" vertical="center"/>
    </xf>
    <xf numFmtId="0" fontId="30" fillId="27" borderId="289" xfId="0" applyFont="1" applyFill="1" applyBorder="1" applyAlignment="1">
      <alignment horizontal="center" vertical="center"/>
    </xf>
    <xf numFmtId="0" fontId="30" fillId="33" borderId="171" xfId="0" applyFont="1" applyFill="1" applyBorder="1" applyAlignment="1">
      <alignment horizontal="center" vertical="center"/>
    </xf>
    <xf numFmtId="0" fontId="30" fillId="33" borderId="289" xfId="0" applyFont="1" applyFill="1" applyBorder="1" applyAlignment="1">
      <alignment horizontal="center" vertical="center"/>
    </xf>
    <xf numFmtId="177" fontId="30" fillId="33" borderId="175" xfId="0" applyNumberFormat="1" applyFont="1" applyFill="1" applyBorder="1" applyAlignment="1">
      <alignment horizontal="center" vertical="center" wrapText="1"/>
    </xf>
    <xf numFmtId="177" fontId="30" fillId="33" borderId="288" xfId="0" applyNumberFormat="1" applyFont="1" applyFill="1" applyBorder="1" applyAlignment="1">
      <alignment horizontal="center" vertical="center" wrapText="1"/>
    </xf>
    <xf numFmtId="0" fontId="30" fillId="0" borderId="82" xfId="0" applyFont="1" applyBorder="1" applyAlignment="1">
      <alignment horizontal="left" wrapText="1"/>
    </xf>
    <xf numFmtId="0" fontId="30" fillId="0" borderId="22" xfId="0" applyFont="1" applyBorder="1" applyAlignment="1">
      <alignment horizontal="left" vertical="top" wrapText="1"/>
    </xf>
    <xf numFmtId="0" fontId="28" fillId="27" borderId="10" xfId="0" applyFont="1" applyFill="1" applyBorder="1" applyAlignment="1">
      <alignment horizontal="center" vertical="center" wrapText="1"/>
    </xf>
    <xf numFmtId="0" fontId="30" fillId="27" borderId="22" xfId="0" applyFont="1" applyFill="1" applyBorder="1" applyAlignment="1">
      <alignment horizontal="center" vertical="center" wrapText="1"/>
    </xf>
    <xf numFmtId="0" fontId="30" fillId="27" borderId="225" xfId="0" applyFont="1" applyFill="1" applyBorder="1" applyAlignment="1">
      <alignment horizontal="center" vertical="center" wrapText="1"/>
    </xf>
    <xf numFmtId="0" fontId="30" fillId="27" borderId="132" xfId="0" applyFont="1" applyFill="1" applyBorder="1" applyAlignment="1">
      <alignment horizontal="center" vertical="center" wrapText="1"/>
    </xf>
    <xf numFmtId="0" fontId="30" fillId="27" borderId="169" xfId="0" applyFont="1" applyFill="1" applyBorder="1" applyAlignment="1">
      <alignment horizontal="center" vertical="center" wrapText="1"/>
    </xf>
    <xf numFmtId="0" fontId="30" fillId="27" borderId="224" xfId="0" applyFont="1" applyFill="1" applyBorder="1" applyAlignment="1">
      <alignment horizontal="center" vertical="center" wrapText="1"/>
    </xf>
    <xf numFmtId="0" fontId="28" fillId="27" borderId="22" xfId="0" applyFont="1" applyFill="1" applyBorder="1" applyAlignment="1">
      <alignment horizontal="center" vertical="center" wrapText="1"/>
    </xf>
    <xf numFmtId="0" fontId="28" fillId="27" borderId="78" xfId="0" applyFont="1" applyFill="1" applyBorder="1" applyAlignment="1">
      <alignment horizontal="center" vertical="center" wrapText="1"/>
    </xf>
    <xf numFmtId="0" fontId="28" fillId="27" borderId="84" xfId="0" applyFont="1" applyFill="1" applyBorder="1" applyAlignment="1">
      <alignment horizontal="center" vertical="center" wrapText="1"/>
    </xf>
    <xf numFmtId="0" fontId="28" fillId="27" borderId="212" xfId="0" applyFont="1" applyFill="1" applyBorder="1" applyAlignment="1">
      <alignment horizontal="center" vertical="center" wrapText="1"/>
    </xf>
    <xf numFmtId="0" fontId="20" fillId="27" borderId="84" xfId="0" applyFont="1" applyFill="1" applyBorder="1" applyAlignment="1">
      <alignment horizontal="center" vertical="center" wrapText="1"/>
    </xf>
    <xf numFmtId="0" fontId="20" fillId="27" borderId="212" xfId="0" applyFont="1" applyFill="1" applyBorder="1" applyAlignment="1">
      <alignment horizontal="center" vertical="center" wrapText="1"/>
    </xf>
    <xf numFmtId="0" fontId="30" fillId="27" borderId="194" xfId="0" applyFont="1" applyFill="1" applyBorder="1" applyAlignment="1">
      <alignment horizontal="left" vertical="center" wrapText="1"/>
    </xf>
    <xf numFmtId="0" fontId="30" fillId="27" borderId="193" xfId="0" applyFont="1" applyFill="1" applyBorder="1" applyAlignment="1">
      <alignment horizontal="left" vertical="center" wrapText="1"/>
    </xf>
    <xf numFmtId="0" fontId="28" fillId="27" borderId="242" xfId="0" applyFont="1" applyFill="1" applyBorder="1" applyAlignment="1">
      <alignment horizontal="center" vertical="center" wrapText="1"/>
    </xf>
    <xf numFmtId="0" fontId="28" fillId="27" borderId="256" xfId="0" applyFont="1" applyFill="1" applyBorder="1" applyAlignment="1">
      <alignment horizontal="center" vertical="center" wrapText="1"/>
    </xf>
    <xf numFmtId="177" fontId="83" fillId="27" borderId="256" xfId="0" applyNumberFormat="1" applyFont="1" applyFill="1" applyBorder="1" applyAlignment="1">
      <alignment horizontal="center" vertical="center" wrapText="1"/>
    </xf>
    <xf numFmtId="0" fontId="30" fillId="0" borderId="0" xfId="0" applyFont="1" applyAlignment="1">
      <alignment horizontal="left" vertical="top" wrapText="1"/>
    </xf>
    <xf numFmtId="0" fontId="28" fillId="27" borderId="66" xfId="0" applyFont="1" applyFill="1" applyBorder="1" applyAlignment="1">
      <alignment horizontal="center" vertical="center" wrapText="1"/>
    </xf>
    <xf numFmtId="0" fontId="28" fillId="27" borderId="190" xfId="0" applyFont="1" applyFill="1" applyBorder="1" applyAlignment="1">
      <alignment horizontal="center" vertical="center" wrapText="1"/>
    </xf>
    <xf numFmtId="177" fontId="24" fillId="27" borderId="285" xfId="0" applyNumberFormat="1" applyFont="1" applyFill="1" applyBorder="1" applyAlignment="1">
      <alignment horizontal="center" vertical="center" wrapText="1"/>
    </xf>
    <xf numFmtId="0" fontId="28" fillId="27" borderId="245" xfId="0" applyFont="1" applyFill="1" applyBorder="1" applyAlignment="1">
      <alignment horizontal="center" vertical="center" wrapText="1"/>
    </xf>
    <xf numFmtId="0" fontId="28" fillId="27" borderId="241" xfId="0" applyFont="1" applyFill="1" applyBorder="1" applyAlignment="1">
      <alignment horizontal="center" vertical="center" wrapText="1"/>
    </xf>
    <xf numFmtId="177" fontId="24" fillId="27" borderId="241" xfId="0" applyNumberFormat="1" applyFont="1" applyFill="1" applyBorder="1" applyAlignment="1">
      <alignment horizontal="center" vertical="center" wrapText="1"/>
    </xf>
    <xf numFmtId="177" fontId="24" fillId="0" borderId="31" xfId="0" applyNumberFormat="1" applyFont="1" applyBorder="1" applyAlignment="1" applyProtection="1">
      <alignment horizontal="center" vertical="center"/>
      <protection locked="0"/>
    </xf>
    <xf numFmtId="177" fontId="24" fillId="0" borderId="89" xfId="0" applyNumberFormat="1" applyFont="1" applyBorder="1" applyAlignment="1" applyProtection="1">
      <alignment horizontal="center" vertical="center"/>
      <protection locked="0"/>
    </xf>
    <xf numFmtId="177" fontId="24" fillId="0" borderId="58" xfId="0" applyNumberFormat="1" applyFont="1" applyBorder="1" applyAlignment="1" applyProtection="1">
      <alignment horizontal="center" vertical="center"/>
      <protection locked="0"/>
    </xf>
    <xf numFmtId="0" fontId="23" fillId="0" borderId="22" xfId="0" applyFont="1" applyBorder="1" applyAlignment="1">
      <alignment horizontal="left" vertical="center"/>
    </xf>
    <xf numFmtId="0" fontId="20" fillId="27" borderId="118" xfId="0" applyFont="1" applyFill="1" applyBorder="1" applyAlignment="1">
      <alignment horizontal="center" vertical="center" wrapText="1"/>
    </xf>
    <xf numFmtId="0" fontId="28" fillId="27" borderId="24" xfId="0" applyFont="1" applyFill="1" applyBorder="1" applyAlignment="1">
      <alignment horizontal="center" vertical="center" wrapText="1"/>
    </xf>
    <xf numFmtId="0" fontId="23" fillId="0" borderId="22" xfId="0" applyFont="1" applyBorder="1" applyAlignment="1">
      <alignment horizontal="left" vertical="top"/>
    </xf>
    <xf numFmtId="0" fontId="30" fillId="0" borderId="0" xfId="0" applyFont="1" applyAlignment="1">
      <alignment horizontal="left" vertical="center" wrapText="1"/>
    </xf>
    <xf numFmtId="0" fontId="28" fillId="27" borderId="18" xfId="0" applyFont="1" applyFill="1" applyBorder="1" applyAlignment="1">
      <alignment horizontal="left" vertical="center" wrapText="1"/>
    </xf>
    <xf numFmtId="0" fontId="28" fillId="27" borderId="80" xfId="0" applyFont="1" applyFill="1" applyBorder="1" applyAlignment="1">
      <alignment horizontal="left" vertical="center" wrapText="1"/>
    </xf>
    <xf numFmtId="0" fontId="0" fillId="26" borderId="243" xfId="0" applyFill="1" applyBorder="1" applyAlignment="1">
      <alignment horizontal="center" vertical="center" wrapText="1"/>
    </xf>
    <xf numFmtId="0" fontId="0" fillId="26" borderId="133" xfId="0" applyFill="1" applyBorder="1" applyAlignment="1">
      <alignment horizontal="center" vertical="center" wrapText="1"/>
    </xf>
    <xf numFmtId="0" fontId="0" fillId="26" borderId="134" xfId="0" applyFill="1" applyBorder="1" applyAlignment="1">
      <alignment horizontal="center" vertical="center" wrapText="1"/>
    </xf>
    <xf numFmtId="0" fontId="30" fillId="0" borderId="0" xfId="0" applyFont="1" applyAlignment="1">
      <alignment horizontal="left" vertical="center"/>
    </xf>
    <xf numFmtId="0" fontId="28" fillId="27" borderId="230" xfId="0" applyFont="1" applyFill="1" applyBorder="1" applyAlignment="1">
      <alignment horizontal="center" vertical="center"/>
    </xf>
    <xf numFmtId="181" fontId="79" fillId="27" borderId="282" xfId="0" applyNumberFormat="1" applyFont="1" applyFill="1" applyBorder="1" applyAlignment="1">
      <alignment horizontal="center" vertical="center"/>
    </xf>
    <xf numFmtId="181" fontId="79" fillId="27" borderId="283" xfId="0" applyNumberFormat="1" applyFont="1" applyFill="1" applyBorder="1" applyAlignment="1">
      <alignment horizontal="center" vertical="center"/>
    </xf>
    <xf numFmtId="0" fontId="20" fillId="27" borderId="31" xfId="0" applyFont="1" applyFill="1" applyBorder="1" applyAlignment="1">
      <alignment horizontal="center" vertical="center"/>
    </xf>
    <xf numFmtId="0" fontId="28" fillId="27" borderId="58" xfId="0" applyFont="1" applyFill="1" applyBorder="1" applyAlignment="1">
      <alignment horizontal="center" vertical="center"/>
    </xf>
    <xf numFmtId="181" fontId="53" fillId="27" borderId="240" xfId="0" applyNumberFormat="1" applyFont="1" applyFill="1" applyBorder="1" applyAlignment="1">
      <alignment horizontal="center" vertical="center"/>
    </xf>
    <xf numFmtId="0" fontId="30" fillId="0" borderId="0" xfId="0" applyFont="1" applyAlignment="1">
      <alignment horizontal="left" wrapText="1"/>
    </xf>
    <xf numFmtId="0" fontId="28" fillId="0" borderId="0" xfId="0" applyFont="1" applyAlignment="1">
      <alignment horizontal="left" wrapText="1"/>
    </xf>
    <xf numFmtId="0" fontId="30" fillId="27" borderId="153" xfId="0" applyFont="1" applyFill="1" applyBorder="1" applyAlignment="1">
      <alignment horizontal="center" vertical="center"/>
    </xf>
    <xf numFmtId="0" fontId="30" fillId="27" borderId="43" xfId="0" applyFont="1" applyFill="1" applyBorder="1" applyAlignment="1">
      <alignment horizontal="center" vertical="center"/>
    </xf>
    <xf numFmtId="177" fontId="30" fillId="27" borderId="43" xfId="0" applyNumberFormat="1" applyFont="1" applyFill="1" applyBorder="1" applyAlignment="1">
      <alignment horizontal="center" vertical="center" wrapText="1"/>
    </xf>
    <xf numFmtId="0" fontId="30" fillId="27" borderId="207" xfId="0" applyFont="1" applyFill="1" applyBorder="1" applyAlignment="1">
      <alignment horizontal="center" vertical="center" wrapText="1"/>
    </xf>
    <xf numFmtId="0" fontId="30" fillId="27" borderId="88" xfId="0" applyFont="1" applyFill="1" applyBorder="1" applyAlignment="1">
      <alignment horizontal="center" vertical="center" wrapText="1"/>
    </xf>
    <xf numFmtId="0" fontId="53" fillId="27" borderId="152" xfId="0" applyFont="1" applyFill="1" applyBorder="1" applyAlignment="1">
      <alignment horizontal="center" vertical="center" wrapText="1"/>
    </xf>
    <xf numFmtId="0" fontId="53" fillId="27" borderId="156" xfId="0" applyFont="1" applyFill="1" applyBorder="1" applyAlignment="1">
      <alignment horizontal="center" vertical="center" wrapText="1"/>
    </xf>
    <xf numFmtId="0" fontId="30" fillId="27" borderId="50" xfId="0" applyFont="1" applyFill="1" applyBorder="1" applyAlignment="1">
      <alignment horizontal="center" vertical="center" wrapText="1"/>
    </xf>
    <xf numFmtId="0" fontId="30" fillId="27" borderId="188" xfId="0" applyFont="1" applyFill="1" applyBorder="1" applyAlignment="1">
      <alignment horizontal="center" vertical="center" wrapText="1"/>
    </xf>
    <xf numFmtId="0" fontId="30" fillId="33" borderId="82" xfId="0" applyFont="1" applyFill="1" applyBorder="1" applyAlignment="1">
      <alignment horizontal="left" wrapText="1"/>
    </xf>
    <xf numFmtId="0" fontId="30" fillId="33" borderId="22" xfId="0" applyFont="1" applyFill="1" applyBorder="1" applyAlignment="1">
      <alignment horizontal="left" vertical="top" wrapText="1"/>
    </xf>
    <xf numFmtId="0" fontId="30" fillId="33" borderId="153" xfId="0" applyFont="1" applyFill="1" applyBorder="1" applyAlignment="1">
      <alignment horizontal="center" vertical="center"/>
    </xf>
    <xf numFmtId="0" fontId="30" fillId="33" borderId="43" xfId="0" applyFont="1" applyFill="1" applyBorder="1" applyAlignment="1">
      <alignment horizontal="center" vertical="center"/>
    </xf>
    <xf numFmtId="177" fontId="30" fillId="33" borderId="43" xfId="0" applyNumberFormat="1" applyFont="1" applyFill="1" applyBorder="1" applyAlignment="1">
      <alignment horizontal="center" vertical="center" wrapText="1"/>
    </xf>
    <xf numFmtId="0" fontId="30" fillId="33" borderId="207" xfId="0" applyFont="1" applyFill="1" applyBorder="1" applyAlignment="1">
      <alignment horizontal="center" vertical="center" wrapText="1"/>
    </xf>
    <xf numFmtId="0" fontId="30" fillId="33" borderId="88" xfId="0" applyFont="1" applyFill="1" applyBorder="1" applyAlignment="1">
      <alignment horizontal="center" vertical="center" wrapText="1"/>
    </xf>
    <xf numFmtId="0" fontId="53" fillId="33" borderId="152" xfId="0" applyFont="1" applyFill="1" applyBorder="1" applyAlignment="1">
      <alignment horizontal="center" vertical="center" wrapText="1"/>
    </xf>
    <xf numFmtId="0" fontId="53" fillId="33" borderId="156" xfId="0" applyFont="1" applyFill="1" applyBorder="1" applyAlignment="1">
      <alignment horizontal="center" vertical="center" wrapText="1"/>
    </xf>
    <xf numFmtId="0" fontId="30" fillId="33" borderId="50" xfId="0" applyFont="1" applyFill="1" applyBorder="1" applyAlignment="1">
      <alignment horizontal="center" vertical="center" wrapText="1"/>
    </xf>
    <xf numFmtId="0" fontId="30" fillId="33" borderId="188" xfId="0" applyFont="1" applyFill="1" applyBorder="1" applyAlignment="1">
      <alignment horizontal="center" vertical="center" wrapText="1"/>
    </xf>
    <xf numFmtId="181" fontId="53" fillId="36" borderId="249" xfId="0" applyNumberFormat="1" applyFont="1" applyFill="1" applyBorder="1" applyAlignment="1">
      <alignment horizontal="center" vertical="center"/>
    </xf>
    <xf numFmtId="181" fontId="53" fillId="36" borderId="248" xfId="0" applyNumberFormat="1" applyFont="1" applyFill="1" applyBorder="1" applyAlignment="1">
      <alignment horizontal="center" vertical="center"/>
    </xf>
    <xf numFmtId="0" fontId="28" fillId="27" borderId="259" xfId="0" applyFont="1" applyFill="1" applyBorder="1" applyAlignment="1">
      <alignment horizontal="center" vertical="center"/>
    </xf>
    <xf numFmtId="0" fontId="28" fillId="27" borderId="248" xfId="0" applyFont="1" applyFill="1" applyBorder="1" applyAlignment="1">
      <alignment horizontal="center" vertical="center"/>
    </xf>
    <xf numFmtId="177" fontId="24" fillId="0" borderId="284" xfId="0" applyNumberFormat="1" applyFont="1" applyBorder="1" applyAlignment="1" applyProtection="1">
      <alignment horizontal="center" vertical="center"/>
      <protection locked="0"/>
    </xf>
    <xf numFmtId="0" fontId="28" fillId="27" borderId="145" xfId="0" applyFont="1" applyFill="1" applyBorder="1" applyAlignment="1">
      <alignment horizontal="center" vertical="center"/>
    </xf>
    <xf numFmtId="0" fontId="28" fillId="27" borderId="244" xfId="0" applyFont="1" applyFill="1" applyBorder="1" applyAlignment="1">
      <alignment horizontal="center" vertical="center"/>
    </xf>
    <xf numFmtId="177" fontId="79" fillId="27" borderId="285" xfId="0" applyNumberFormat="1" applyFont="1" applyFill="1" applyBorder="1" applyAlignment="1">
      <alignment horizontal="center" vertical="center" wrapText="1"/>
    </xf>
    <xf numFmtId="0" fontId="24" fillId="25" borderId="0" xfId="0" applyFont="1" applyFill="1" applyAlignment="1">
      <alignment horizontal="center" vertical="center"/>
    </xf>
    <xf numFmtId="0" fontId="21" fillId="24" borderId="12" xfId="0" applyFont="1" applyFill="1" applyBorder="1" applyAlignment="1">
      <alignment horizontal="center" vertical="center" wrapText="1"/>
    </xf>
    <xf numFmtId="0" fontId="21" fillId="24" borderId="17" xfId="0" applyFont="1" applyFill="1" applyBorder="1" applyAlignment="1">
      <alignment horizontal="center" vertical="center" wrapText="1"/>
    </xf>
    <xf numFmtId="0" fontId="0" fillId="0" borderId="21" xfId="0" applyBorder="1" applyAlignment="1">
      <alignment horizontal="center" vertical="center" wrapText="1"/>
    </xf>
    <xf numFmtId="0" fontId="0" fillId="0" borderId="0" xfId="0" applyAlignment="1">
      <alignment horizontal="center" vertical="center" wrapText="1"/>
    </xf>
    <xf numFmtId="0" fontId="32" fillId="25" borderId="148" xfId="0" applyFont="1" applyFill="1" applyBorder="1" applyAlignment="1">
      <alignment horizontal="left" vertical="center" wrapText="1"/>
    </xf>
    <xf numFmtId="0" fontId="33" fillId="25" borderId="82" xfId="0" applyFont="1" applyFill="1" applyBorder="1" applyAlignment="1">
      <alignment horizontal="left" vertical="center" wrapText="1"/>
    </xf>
    <xf numFmtId="0" fontId="34" fillId="25" borderId="150" xfId="0" applyFont="1" applyFill="1" applyBorder="1" applyAlignment="1">
      <alignment horizontal="center" vertical="center" wrapText="1"/>
    </xf>
    <xf numFmtId="0" fontId="34" fillId="25" borderId="81" xfId="0" applyFont="1" applyFill="1" applyBorder="1" applyAlignment="1">
      <alignment horizontal="center" vertical="center" wrapText="1"/>
    </xf>
    <xf numFmtId="0" fontId="36" fillId="25" borderId="197" xfId="0" applyFont="1" applyFill="1" applyBorder="1" applyAlignment="1">
      <alignment horizontal="center" vertical="center"/>
    </xf>
    <xf numFmtId="0" fontId="36" fillId="25" borderId="73" xfId="0" applyFont="1" applyFill="1" applyBorder="1" applyAlignment="1">
      <alignment horizontal="center" vertical="center"/>
    </xf>
    <xf numFmtId="0" fontId="36" fillId="25" borderId="74" xfId="0" applyFont="1" applyFill="1" applyBorder="1" applyAlignment="1">
      <alignment horizontal="center" vertical="center"/>
    </xf>
    <xf numFmtId="0" fontId="52" fillId="25" borderId="199" xfId="0" applyFont="1" applyFill="1" applyBorder="1" applyAlignment="1">
      <alignment horizontal="center" vertical="center"/>
    </xf>
    <xf numFmtId="0" fontId="52" fillId="25" borderId="76" xfId="0" applyFont="1" applyFill="1" applyBorder="1" applyAlignment="1">
      <alignment horizontal="center" vertical="center"/>
    </xf>
    <xf numFmtId="0" fontId="52" fillId="25" borderId="77" xfId="0" applyFont="1" applyFill="1" applyBorder="1" applyAlignment="1">
      <alignment horizontal="center" vertical="center"/>
    </xf>
    <xf numFmtId="0" fontId="20" fillId="25" borderId="149" xfId="0" applyFont="1" applyFill="1" applyBorder="1" applyAlignment="1">
      <alignment vertical="center" wrapText="1"/>
    </xf>
    <xf numFmtId="0" fontId="28" fillId="25" borderId="149" xfId="0" applyFont="1" applyFill="1" applyBorder="1" applyAlignment="1">
      <alignment vertical="center" wrapText="1"/>
    </xf>
    <xf numFmtId="0" fontId="38" fillId="0" borderId="140" xfId="0" applyFont="1" applyBorder="1" applyAlignment="1" applyProtection="1">
      <alignment horizontal="center" vertical="center" wrapText="1"/>
      <protection locked="0"/>
    </xf>
    <xf numFmtId="0" fontId="38" fillId="0" borderId="228" xfId="0" applyFont="1" applyBorder="1" applyAlignment="1" applyProtection="1">
      <alignment horizontal="center" vertical="center" wrapText="1"/>
      <protection locked="0"/>
    </xf>
    <xf numFmtId="0" fontId="20" fillId="31" borderId="202" xfId="0" applyFont="1" applyFill="1" applyBorder="1" applyAlignment="1">
      <alignment horizontal="left" vertical="center"/>
    </xf>
    <xf numFmtId="0" fontId="28" fillId="31" borderId="59" xfId="0" applyFont="1" applyFill="1" applyBorder="1" applyAlignment="1">
      <alignment horizontal="left" vertical="center"/>
    </xf>
    <xf numFmtId="0" fontId="28" fillId="31" borderId="201" xfId="0" applyFont="1" applyFill="1" applyBorder="1" applyAlignment="1">
      <alignment horizontal="left" vertical="center"/>
    </xf>
    <xf numFmtId="0" fontId="28" fillId="25" borderId="62" xfId="0" applyFont="1" applyFill="1" applyBorder="1" applyAlignment="1">
      <alignment vertical="center" wrapText="1"/>
    </xf>
    <xf numFmtId="0" fontId="38" fillId="0" borderId="237" xfId="0" applyFont="1" applyBorder="1" applyAlignment="1" applyProtection="1">
      <alignment horizontal="center" vertical="center" wrapText="1"/>
      <protection locked="0"/>
    </xf>
    <xf numFmtId="0" fontId="38" fillId="25" borderId="63" xfId="0" applyFont="1" applyFill="1" applyBorder="1" applyAlignment="1">
      <alignment horizontal="center" vertical="center" wrapText="1"/>
    </xf>
    <xf numFmtId="0" fontId="38" fillId="25" borderId="206" xfId="0" applyFont="1" applyFill="1" applyBorder="1" applyAlignment="1">
      <alignment horizontal="center" vertical="center" wrapText="1"/>
    </xf>
    <xf numFmtId="0" fontId="31" fillId="25" borderId="52" xfId="0" applyFont="1" applyFill="1" applyBorder="1" applyAlignment="1">
      <alignment horizontal="center" vertical="center" wrapText="1"/>
    </xf>
    <xf numFmtId="0" fontId="31" fillId="25" borderId="201" xfId="0" applyFont="1" applyFill="1" applyBorder="1" applyAlignment="1">
      <alignment horizontal="center" vertical="center"/>
    </xf>
    <xf numFmtId="0" fontId="32" fillId="30" borderId="202" xfId="0" applyFont="1" applyFill="1" applyBorder="1" applyAlignment="1">
      <alignment horizontal="left" vertical="center"/>
    </xf>
    <xf numFmtId="0" fontId="33" fillId="30" borderId="59" xfId="0" applyFont="1" applyFill="1" applyBorder="1" applyAlignment="1">
      <alignment horizontal="left" vertical="center"/>
    </xf>
    <xf numFmtId="0" fontId="33" fillId="30" borderId="201" xfId="0" applyFont="1" applyFill="1" applyBorder="1" applyAlignment="1">
      <alignment horizontal="left" vertical="center"/>
    </xf>
    <xf numFmtId="0" fontId="20" fillId="25" borderId="60" xfId="0" applyFont="1" applyFill="1" applyBorder="1" applyAlignment="1">
      <alignment vertical="center" wrapText="1"/>
    </xf>
    <xf numFmtId="0" fontId="28" fillId="25" borderId="60" xfId="0" applyFont="1" applyFill="1" applyBorder="1" applyAlignment="1">
      <alignment vertical="center" wrapText="1"/>
    </xf>
    <xf numFmtId="0" fontId="38" fillId="0" borderId="61" xfId="0" applyFont="1" applyBorder="1" applyAlignment="1" applyProtection="1">
      <alignment horizontal="center" vertical="center" wrapText="1"/>
      <protection locked="0"/>
    </xf>
    <xf numFmtId="0" fontId="38" fillId="0" borderId="204" xfId="0" applyFont="1" applyBorder="1" applyAlignment="1" applyProtection="1">
      <alignment horizontal="center" vertical="center" wrapText="1"/>
      <protection locked="0"/>
    </xf>
    <xf numFmtId="0" fontId="20" fillId="30" borderId="202" xfId="0" applyFont="1" applyFill="1" applyBorder="1" applyAlignment="1">
      <alignment horizontal="left" vertical="center"/>
    </xf>
    <xf numFmtId="0" fontId="28" fillId="30" borderId="59" xfId="0" applyFont="1" applyFill="1" applyBorder="1" applyAlignment="1">
      <alignment horizontal="left" vertical="center"/>
    </xf>
    <xf numFmtId="0" fontId="28" fillId="30" borderId="201" xfId="0" applyFont="1" applyFill="1" applyBorder="1" applyAlignment="1">
      <alignment horizontal="left" vertical="center"/>
    </xf>
    <xf numFmtId="0" fontId="35" fillId="29" borderId="252" xfId="0" applyFont="1" applyFill="1" applyBorder="1" applyAlignment="1">
      <alignment horizontal="center" vertical="center" wrapText="1"/>
    </xf>
    <xf numFmtId="0" fontId="21" fillId="29" borderId="251" xfId="0" applyFont="1" applyFill="1" applyBorder="1" applyAlignment="1">
      <alignment horizontal="center" vertical="center" wrapText="1"/>
    </xf>
    <xf numFmtId="0" fontId="35" fillId="29" borderId="256" xfId="0" applyFont="1" applyFill="1" applyBorder="1" applyAlignment="1">
      <alignment horizontal="center" vertical="center" wrapText="1"/>
    </xf>
    <xf numFmtId="0" fontId="35" fillId="39" borderId="241" xfId="0" applyFont="1" applyFill="1" applyBorder="1" applyAlignment="1">
      <alignment horizontal="center" vertical="center" wrapText="1"/>
    </xf>
    <xf numFmtId="0" fontId="57" fillId="29" borderId="21" xfId="0" applyFont="1" applyFill="1" applyBorder="1" applyAlignment="1">
      <alignment horizontal="center" vertical="center" wrapText="1"/>
    </xf>
    <xf numFmtId="0" fontId="57" fillId="29" borderId="150" xfId="0" applyFont="1" applyFill="1" applyBorder="1" applyAlignment="1">
      <alignment horizontal="center" vertical="center" wrapText="1"/>
    </xf>
    <xf numFmtId="0" fontId="57" fillId="29" borderId="12" xfId="0" applyFont="1" applyFill="1" applyBorder="1" applyAlignment="1">
      <alignment horizontal="center" vertical="center" wrapText="1" shrinkToFit="1"/>
    </xf>
    <xf numFmtId="0" fontId="57" fillId="29" borderId="17" xfId="0" applyFont="1" applyFill="1" applyBorder="1" applyAlignment="1">
      <alignment horizontal="center" vertical="center" wrapText="1" shrinkToFit="1"/>
    </xf>
    <xf numFmtId="0" fontId="57" fillId="29" borderId="22" xfId="0" applyFont="1" applyFill="1" applyBorder="1" applyAlignment="1">
      <alignment horizontal="center" vertical="center" shrinkToFit="1"/>
    </xf>
    <xf numFmtId="0" fontId="57" fillId="29" borderId="112" xfId="0" applyFont="1" applyFill="1" applyBorder="1" applyAlignment="1">
      <alignment horizontal="center" vertical="center" shrinkToFit="1"/>
    </xf>
    <xf numFmtId="0" fontId="57" fillId="29" borderId="113" xfId="0" applyFont="1" applyFill="1" applyBorder="1" applyAlignment="1">
      <alignment horizontal="center" vertical="center" shrinkToFit="1"/>
    </xf>
    <xf numFmtId="0" fontId="57" fillId="30" borderId="53" xfId="0" applyFont="1" applyFill="1" applyBorder="1" applyAlignment="1">
      <alignment horizontal="center" vertical="center" textRotation="255" wrapText="1" shrinkToFit="1"/>
    </xf>
    <xf numFmtId="0" fontId="58" fillId="30" borderId="54" xfId="0" applyFont="1" applyFill="1" applyBorder="1" applyAlignment="1">
      <alignment horizontal="center" vertical="center" textRotation="255" shrinkToFit="1"/>
    </xf>
    <xf numFmtId="0" fontId="58" fillId="30" borderId="55" xfId="0" applyFont="1" applyFill="1" applyBorder="1" applyAlignment="1">
      <alignment horizontal="center" vertical="center" textRotation="255" shrinkToFit="1"/>
    </xf>
    <xf numFmtId="0" fontId="57" fillId="30" borderId="12" xfId="0" applyFont="1" applyFill="1" applyBorder="1" applyAlignment="1">
      <alignment horizontal="center" vertical="center" textRotation="255" wrapText="1" shrinkToFit="1"/>
    </xf>
    <xf numFmtId="0" fontId="57" fillId="30" borderId="17" xfId="0" applyFont="1" applyFill="1" applyBorder="1" applyAlignment="1">
      <alignment horizontal="center" vertical="center" textRotation="255" wrapText="1" shrinkToFit="1"/>
    </xf>
    <xf numFmtId="0" fontId="57" fillId="30" borderId="12" xfId="0" applyFont="1" applyFill="1" applyBorder="1" applyAlignment="1">
      <alignment horizontal="center" vertical="center" textRotation="255" shrinkToFit="1"/>
    </xf>
    <xf numFmtId="0" fontId="57" fillId="30" borderId="17" xfId="0" applyFont="1" applyFill="1" applyBorder="1" applyAlignment="1">
      <alignment horizontal="center" vertical="center" textRotation="255" shrinkToFit="1"/>
    </xf>
    <xf numFmtId="0" fontId="57" fillId="29" borderId="20" xfId="0" applyFont="1" applyFill="1" applyBorder="1" applyAlignment="1">
      <alignment horizontal="center" vertical="center" wrapText="1" shrinkToFit="1"/>
    </xf>
    <xf numFmtId="0" fontId="58" fillId="29" borderId="13" xfId="0" applyFont="1" applyFill="1" applyBorder="1" applyAlignment="1">
      <alignment horizontal="center" vertical="center" wrapText="1" shrinkToFit="1"/>
    </xf>
    <xf numFmtId="0" fontId="58" fillId="29" borderId="14" xfId="0" applyFont="1" applyFill="1" applyBorder="1" applyAlignment="1">
      <alignment horizontal="center" vertical="center" wrapText="1" shrinkToFit="1"/>
    </xf>
    <xf numFmtId="0" fontId="57" fillId="29" borderId="12" xfId="0" applyFont="1" applyFill="1" applyBorder="1" applyAlignment="1">
      <alignment horizontal="center" vertical="center" wrapText="1"/>
    </xf>
    <xf numFmtId="0" fontId="57" fillId="29" borderId="17" xfId="0" applyFont="1" applyFill="1" applyBorder="1" applyAlignment="1">
      <alignment horizontal="center" vertical="center" wrapText="1"/>
    </xf>
    <xf numFmtId="0" fontId="58" fillId="29" borderId="17" xfId="0" applyFont="1" applyFill="1" applyBorder="1" applyAlignment="1">
      <alignment horizontal="center" vertical="center" wrapText="1"/>
    </xf>
    <xf numFmtId="0" fontId="57" fillId="29" borderId="20" xfId="0" applyFont="1" applyFill="1" applyBorder="1" applyAlignment="1">
      <alignment horizontal="center" vertical="center" wrapText="1"/>
    </xf>
    <xf numFmtId="0" fontId="58" fillId="29" borderId="46" xfId="0" applyFont="1" applyFill="1" applyBorder="1" applyAlignment="1">
      <alignment horizontal="center" vertical="center" wrapText="1"/>
    </xf>
    <xf numFmtId="0" fontId="58" fillId="39" borderId="241" xfId="0" applyFont="1" applyFill="1" applyBorder="1" applyAlignment="1">
      <alignment horizontal="center" vertical="center" wrapText="1"/>
    </xf>
    <xf numFmtId="0" fontId="58" fillId="39" borderId="82" xfId="0" applyFont="1" applyFill="1" applyBorder="1" applyAlignment="1">
      <alignment horizontal="center" vertical="center" wrapText="1"/>
    </xf>
    <xf numFmtId="0" fontId="57" fillId="39" borderId="82" xfId="0" applyFont="1" applyFill="1" applyBorder="1" applyAlignment="1">
      <alignment horizontal="center" vertical="center" wrapText="1"/>
    </xf>
    <xf numFmtId="0" fontId="0" fillId="30" borderId="25" xfId="0" applyFill="1" applyBorder="1" applyAlignment="1">
      <alignment horizontal="center" vertical="center" wrapText="1"/>
    </xf>
    <xf numFmtId="0" fontId="0" fillId="30" borderId="26" xfId="0" applyFill="1" applyBorder="1" applyAlignment="1">
      <alignment horizontal="center" vertical="center" wrapText="1"/>
    </xf>
    <xf numFmtId="0" fontId="0" fillId="30" borderId="27" xfId="0" applyFill="1" applyBorder="1" applyAlignment="1">
      <alignment horizontal="center" vertical="center" wrapText="1"/>
    </xf>
    <xf numFmtId="0" fontId="57" fillId="29" borderId="12" xfId="0" applyFont="1" applyFill="1" applyBorder="1" applyAlignment="1">
      <alignment horizontal="left" vertical="center" wrapText="1"/>
    </xf>
    <xf numFmtId="0" fontId="57" fillId="29" borderId="19" xfId="0" applyFont="1" applyFill="1" applyBorder="1" applyAlignment="1">
      <alignment horizontal="left" vertical="center" wrapText="1"/>
    </xf>
    <xf numFmtId="0" fontId="57" fillId="29" borderId="17" xfId="0" applyFont="1" applyFill="1" applyBorder="1" applyAlignment="1">
      <alignment horizontal="left" vertical="center" wrapText="1"/>
    </xf>
    <xf numFmtId="0" fontId="58" fillId="29" borderId="12" xfId="0" applyFont="1" applyFill="1" applyBorder="1" applyAlignment="1">
      <alignment horizontal="center" vertical="center" wrapText="1"/>
    </xf>
    <xf numFmtId="0" fontId="55" fillId="25" borderId="230" xfId="0" applyFont="1" applyFill="1" applyBorder="1" applyAlignment="1">
      <alignment horizontal="right" vertical="center"/>
    </xf>
    <xf numFmtId="0" fontId="55" fillId="25" borderId="254" xfId="0" applyFont="1" applyFill="1" applyBorder="1" applyAlignment="1">
      <alignment horizontal="right" vertical="center"/>
    </xf>
    <xf numFmtId="0" fontId="55" fillId="25" borderId="255" xfId="0" applyFont="1" applyFill="1" applyBorder="1" applyAlignment="1">
      <alignment horizontal="right" vertical="center"/>
    </xf>
    <xf numFmtId="0" fontId="55" fillId="0" borderId="240" xfId="0" applyFont="1" applyBorder="1" applyAlignment="1" applyProtection="1">
      <alignment horizontal="center" vertical="center"/>
      <protection locked="0"/>
    </xf>
    <xf numFmtId="0" fontId="55" fillId="0" borderId="254" xfId="0" applyFont="1" applyBorder="1" applyAlignment="1" applyProtection="1">
      <alignment horizontal="center" vertical="center"/>
      <protection locked="0"/>
    </xf>
    <xf numFmtId="0" fontId="55" fillId="0" borderId="257" xfId="0" applyFont="1" applyBorder="1" applyAlignment="1" applyProtection="1">
      <alignment horizontal="center" vertical="center"/>
      <protection locked="0"/>
    </xf>
    <xf numFmtId="0" fontId="55" fillId="25" borderId="254" xfId="0" applyFont="1" applyFill="1" applyBorder="1" applyAlignment="1">
      <alignment horizontal="right" vertical="center" shrinkToFit="1"/>
    </xf>
    <xf numFmtId="0" fontId="55" fillId="25" borderId="255" xfId="0" applyFont="1" applyFill="1" applyBorder="1" applyAlignment="1">
      <alignment horizontal="right" vertical="center" shrinkToFit="1"/>
    </xf>
    <xf numFmtId="0" fontId="55" fillId="0" borderId="240" xfId="0" applyFont="1" applyBorder="1" applyAlignment="1" applyProtection="1">
      <alignment horizontal="center" vertical="center" wrapText="1"/>
      <protection locked="0"/>
    </xf>
    <xf numFmtId="0" fontId="55" fillId="0" borderId="254" xfId="0" applyFont="1" applyBorder="1" applyAlignment="1" applyProtection="1">
      <alignment horizontal="center" vertical="center" wrapText="1"/>
      <protection locked="0"/>
    </xf>
    <xf numFmtId="0" fontId="30" fillId="25" borderId="259" xfId="0" applyFont="1" applyFill="1" applyBorder="1" applyAlignment="1">
      <alignment horizontal="center" vertical="center" shrinkToFit="1"/>
    </xf>
    <xf numFmtId="0" fontId="30" fillId="25" borderId="253" xfId="0" applyFont="1" applyFill="1" applyBorder="1" applyAlignment="1">
      <alignment horizontal="center" vertical="center" shrinkToFit="1"/>
    </xf>
    <xf numFmtId="0" fontId="30" fillId="25" borderId="250" xfId="0" applyFont="1" applyFill="1" applyBorder="1" applyAlignment="1">
      <alignment horizontal="center" vertical="center" shrinkToFit="1"/>
    </xf>
    <xf numFmtId="0" fontId="21" fillId="30" borderId="292" xfId="0" applyFont="1" applyFill="1" applyBorder="1" applyAlignment="1">
      <alignment horizontal="center" vertical="center" textRotation="255" wrapText="1" shrinkToFit="1"/>
    </xf>
    <xf numFmtId="0" fontId="21" fillId="30" borderId="292" xfId="0" applyFont="1" applyFill="1" applyBorder="1" applyAlignment="1">
      <alignment horizontal="center" vertical="center" textRotation="255" shrinkToFit="1"/>
    </xf>
    <xf numFmtId="0" fontId="21" fillId="29" borderId="292" xfId="0" applyFont="1" applyFill="1" applyBorder="1" applyAlignment="1">
      <alignment horizontal="center" vertical="center" wrapText="1" shrinkToFit="1"/>
    </xf>
    <xf numFmtId="0" fontId="21" fillId="39" borderId="292" xfId="0" applyFont="1" applyFill="1" applyBorder="1" applyAlignment="1">
      <alignment horizontal="center" vertical="center" wrapText="1"/>
    </xf>
    <xf numFmtId="0" fontId="35" fillId="39" borderId="292" xfId="0" applyFont="1" applyFill="1" applyBorder="1" applyAlignment="1">
      <alignment horizontal="center" vertical="center" wrapText="1"/>
    </xf>
    <xf numFmtId="0" fontId="35" fillId="29" borderId="292" xfId="0" applyFont="1" applyFill="1" applyBorder="1" applyAlignment="1">
      <alignment horizontal="center" vertical="center" wrapText="1"/>
    </xf>
    <xf numFmtId="0" fontId="35" fillId="29" borderId="251" xfId="0" applyFont="1" applyFill="1" applyBorder="1" applyAlignment="1">
      <alignment horizontal="center" vertical="center" wrapText="1"/>
    </xf>
    <xf numFmtId="0" fontId="21" fillId="29" borderId="292" xfId="0" applyFont="1" applyFill="1" applyBorder="1" applyAlignment="1">
      <alignment horizontal="center" vertical="center" wrapText="1"/>
    </xf>
    <xf numFmtId="0" fontId="35" fillId="42" borderId="241" xfId="0" applyFont="1" applyFill="1" applyBorder="1" applyAlignment="1">
      <alignment horizontal="center" vertical="center" wrapText="1"/>
    </xf>
    <xf numFmtId="177" fontId="50" fillId="25" borderId="292" xfId="42" applyFont="1" applyFill="1" applyBorder="1" applyAlignment="1" applyProtection="1">
      <alignment horizontal="right" vertical="center" wrapText="1" shrinkToFit="1"/>
    </xf>
    <xf numFmtId="0" fontId="20" fillId="30" borderId="292" xfId="0" applyFont="1" applyFill="1" applyBorder="1" applyAlignment="1">
      <alignment horizontal="center" vertical="center"/>
    </xf>
    <xf numFmtId="0" fontId="47" fillId="0" borderId="254" xfId="0" applyFont="1" applyBorder="1" applyAlignment="1" applyProtection="1">
      <alignment horizontal="center" vertical="center" wrapText="1"/>
      <protection locked="0"/>
    </xf>
    <xf numFmtId="0" fontId="47" fillId="0" borderId="292" xfId="0" applyFont="1" applyBorder="1" applyAlignment="1" applyProtection="1">
      <alignment horizontal="center" vertical="center" wrapText="1"/>
      <protection locked="0"/>
    </xf>
    <xf numFmtId="0" fontId="47" fillId="0" borderId="292" xfId="0" applyFont="1" applyBorder="1" applyAlignment="1" applyProtection="1">
      <alignment horizontal="left" vertical="center" wrapText="1"/>
      <protection locked="0"/>
    </xf>
    <xf numFmtId="177" fontId="82" fillId="25" borderId="292" xfId="42" applyFont="1" applyFill="1" applyBorder="1" applyAlignment="1" applyProtection="1">
      <alignment horizontal="right" vertical="center" wrapText="1"/>
    </xf>
    <xf numFmtId="0" fontId="85" fillId="0" borderId="292" xfId="0" applyFont="1" applyBorder="1" applyAlignment="1" applyProtection="1">
      <alignment horizontal="center" vertical="center" wrapText="1"/>
      <protection locked="0"/>
    </xf>
    <xf numFmtId="0" fontId="47" fillId="0" borderId="292" xfId="42" applyNumberFormat="1" applyFont="1" applyFill="1" applyBorder="1" applyAlignment="1" applyProtection="1">
      <alignment horizontal="left" vertical="center" wrapText="1"/>
      <protection locked="0"/>
    </xf>
    <xf numFmtId="0" fontId="35" fillId="29" borderId="308" xfId="0" applyFont="1" applyFill="1" applyBorder="1" applyAlignment="1">
      <alignment horizontal="center" vertical="center" wrapText="1"/>
    </xf>
    <xf numFmtId="0" fontId="21" fillId="29" borderId="292" xfId="0" applyFont="1" applyFill="1" applyBorder="1" applyAlignment="1">
      <alignment horizontal="left" vertical="center" wrapText="1"/>
    </xf>
    <xf numFmtId="0" fontId="28" fillId="27" borderId="308" xfId="0" applyFont="1" applyFill="1" applyBorder="1" applyAlignment="1">
      <alignment horizontal="center" vertical="center" wrapText="1"/>
    </xf>
    <xf numFmtId="181" fontId="79" fillId="27" borderId="308" xfId="0" applyNumberFormat="1" applyFont="1" applyFill="1" applyBorder="1" applyAlignment="1">
      <alignment horizontal="center" vertical="center"/>
    </xf>
    <xf numFmtId="177" fontId="24" fillId="37" borderId="114" xfId="0" applyNumberFormat="1" applyFont="1" applyFill="1" applyBorder="1" applyAlignment="1">
      <alignment vertical="center"/>
    </xf>
    <xf numFmtId="0" fontId="28" fillId="27" borderId="308" xfId="0" applyFont="1" applyFill="1" applyBorder="1" applyAlignment="1">
      <alignment horizontal="center" vertical="center"/>
    </xf>
    <xf numFmtId="181" fontId="53" fillId="27" borderId="308" xfId="0" applyNumberFormat="1" applyFont="1" applyFill="1" applyBorder="1" applyAlignment="1">
      <alignment horizontal="center" vertical="center"/>
    </xf>
    <xf numFmtId="0" fontId="23" fillId="0" borderId="308" xfId="0" applyFont="1" applyBorder="1">
      <alignment vertical="center"/>
    </xf>
    <xf numFmtId="0" fontId="26" fillId="25" borderId="292" xfId="0" applyFont="1" applyFill="1" applyBorder="1" applyAlignment="1">
      <alignment horizontal="center" vertical="center" wrapText="1"/>
    </xf>
    <xf numFmtId="0" fontId="41" fillId="0" borderId="308" xfId="0" applyFont="1" applyBorder="1" applyAlignment="1">
      <alignment vertical="center" wrapText="1"/>
    </xf>
    <xf numFmtId="0" fontId="21" fillId="24" borderId="292" xfId="0" applyFont="1" applyFill="1" applyBorder="1" applyAlignment="1">
      <alignment horizontal="center" vertical="center" wrapText="1"/>
    </xf>
    <xf numFmtId="0" fontId="31" fillId="25" borderId="75" xfId="0" applyFont="1" applyFill="1" applyBorder="1" applyAlignment="1">
      <alignment vertical="center"/>
    </xf>
    <xf numFmtId="0" fontId="0" fillId="25" borderId="309" xfId="0" applyFill="1" applyBorder="1" applyAlignment="1">
      <alignment horizontal="center" vertical="center"/>
    </xf>
    <xf numFmtId="0" fontId="20" fillId="25" borderId="310" xfId="0" applyFont="1" applyFill="1" applyBorder="1" applyAlignment="1">
      <alignment vertical="center" wrapText="1"/>
    </xf>
    <xf numFmtId="0" fontId="38" fillId="0" borderId="311" xfId="0" applyFont="1" applyBorder="1" applyAlignment="1" applyProtection="1">
      <alignment horizontal="center" vertical="center" wrapText="1"/>
      <protection locked="0"/>
    </xf>
    <xf numFmtId="0" fontId="38" fillId="0" borderId="312" xfId="0" applyFont="1" applyBorder="1" applyAlignment="1" applyProtection="1">
      <alignment horizontal="center" vertical="center" wrapText="1"/>
      <protection locked="0"/>
    </xf>
    <xf numFmtId="0" fontId="20" fillId="25" borderId="313" xfId="0" applyFont="1" applyFill="1" applyBorder="1" applyAlignment="1">
      <alignment vertical="center" wrapText="1"/>
    </xf>
    <xf numFmtId="0" fontId="28" fillId="25" borderId="313" xfId="0" applyFont="1" applyFill="1" applyBorder="1" applyAlignment="1">
      <alignment vertical="center" wrapText="1"/>
    </xf>
    <xf numFmtId="0" fontId="38" fillId="0" borderId="314" xfId="0" applyFont="1" applyBorder="1" applyAlignment="1" applyProtection="1">
      <alignment horizontal="center" vertical="center" wrapText="1"/>
      <protection locked="0"/>
    </xf>
    <xf numFmtId="0" fontId="38" fillId="0" borderId="315" xfId="0" applyFont="1" applyBorder="1" applyAlignment="1" applyProtection="1">
      <alignment horizontal="center" vertical="center" wrapText="1"/>
      <protection locked="0"/>
    </xf>
    <xf numFmtId="0" fontId="28" fillId="25" borderId="316" xfId="0" applyFont="1" applyFill="1" applyBorder="1" applyAlignment="1">
      <alignment vertical="center" wrapText="1"/>
    </xf>
    <xf numFmtId="0" fontId="38" fillId="0" borderId="317" xfId="0" applyFont="1" applyBorder="1" applyAlignment="1" applyProtection="1">
      <alignment horizontal="center" vertical="center" wrapText="1"/>
      <protection locked="0"/>
    </xf>
    <xf numFmtId="0" fontId="38" fillId="0" borderId="318" xfId="0" applyFont="1" applyBorder="1" applyAlignment="1" applyProtection="1">
      <alignment horizontal="center" vertical="center" wrapText="1"/>
      <protection locked="0"/>
    </xf>
    <xf numFmtId="0" fontId="0" fillId="25" borderId="319" xfId="0" applyFill="1" applyBorder="1" applyAlignment="1">
      <alignment horizontal="center" vertical="center"/>
    </xf>
    <xf numFmtId="0" fontId="20" fillId="25" borderId="320" xfId="0" applyFont="1" applyFill="1" applyBorder="1" applyAlignment="1">
      <alignment vertical="center" wrapText="1"/>
    </xf>
    <xf numFmtId="0" fontId="20" fillId="25" borderId="321" xfId="0" applyFont="1" applyFill="1" applyBorder="1" applyAlignment="1">
      <alignment vertical="center" wrapText="1"/>
    </xf>
    <xf numFmtId="0" fontId="42" fillId="0" borderId="314" xfId="0" applyFont="1" applyBorder="1" applyAlignment="1" applyProtection="1">
      <alignment horizontal="center" vertical="center"/>
      <protection locked="0"/>
    </xf>
    <xf numFmtId="0" fontId="42" fillId="0" borderId="315" xfId="0" applyFont="1" applyBorder="1" applyAlignment="1" applyProtection="1">
      <alignment horizontal="center" vertical="center"/>
      <protection locked="0"/>
    </xf>
    <xf numFmtId="0" fontId="0" fillId="25" borderId="322" xfId="0" applyFill="1" applyBorder="1" applyAlignment="1">
      <alignment horizontal="center" vertical="center"/>
    </xf>
    <xf numFmtId="0" fontId="44" fillId="25" borderId="323" xfId="0" applyFont="1" applyFill="1" applyBorder="1" applyAlignment="1">
      <alignment vertical="center" wrapText="1"/>
    </xf>
    <xf numFmtId="0" fontId="28" fillId="25" borderId="323" xfId="0" applyFont="1" applyFill="1" applyBorder="1" applyAlignment="1">
      <alignment vertical="center" wrapText="1"/>
    </xf>
    <xf numFmtId="0" fontId="38" fillId="0" borderId="257" xfId="0" applyFont="1" applyBorder="1" applyAlignment="1" applyProtection="1">
      <alignment horizontal="center" vertical="center" wrapText="1"/>
      <protection locked="0"/>
    </xf>
    <xf numFmtId="0" fontId="0" fillId="25" borderId="324" xfId="0" applyFill="1" applyBorder="1" applyAlignment="1">
      <alignment horizontal="center" vertical="center"/>
    </xf>
    <xf numFmtId="0" fontId="20" fillId="25" borderId="325" xfId="0" applyFont="1" applyFill="1" applyBorder="1" applyAlignment="1">
      <alignment horizontal="left" vertical="center" wrapText="1"/>
    </xf>
    <xf numFmtId="0" fontId="20" fillId="25" borderId="326" xfId="0" applyFont="1" applyFill="1" applyBorder="1" applyAlignment="1">
      <alignment horizontal="left" vertical="center" wrapText="1"/>
    </xf>
    <xf numFmtId="0" fontId="38" fillId="0" borderId="327" xfId="0" applyFont="1" applyBorder="1" applyAlignment="1" applyProtection="1">
      <alignment horizontal="center" vertical="center" wrapText="1"/>
      <protection locked="0"/>
    </xf>
    <xf numFmtId="0" fontId="38" fillId="0" borderId="328" xfId="0" applyFont="1" applyBorder="1" applyAlignment="1" applyProtection="1">
      <alignment horizontal="center" vertical="center" wrapText="1"/>
      <protection locked="0"/>
    </xf>
    <xf numFmtId="0" fontId="20" fillId="25" borderId="313" xfId="0" applyFont="1" applyFill="1" applyBorder="1" applyAlignment="1">
      <alignment horizontal="left" vertical="center" wrapText="1"/>
    </xf>
    <xf numFmtId="0" fontId="28" fillId="25" borderId="313" xfId="0" applyFont="1" applyFill="1" applyBorder="1" applyAlignment="1">
      <alignment horizontal="left" vertical="center" wrapText="1"/>
    </xf>
    <xf numFmtId="0" fontId="38" fillId="25" borderId="314" xfId="0" applyFont="1" applyFill="1" applyBorder="1" applyAlignment="1">
      <alignment horizontal="center" vertical="center" wrapText="1"/>
    </xf>
    <xf numFmtId="0" fontId="38" fillId="25" borderId="315" xfId="0" applyFont="1" applyFill="1" applyBorder="1" applyAlignment="1">
      <alignment horizontal="center" vertical="center" wrapText="1"/>
    </xf>
    <xf numFmtId="0" fontId="28" fillId="25" borderId="310" xfId="0" applyFont="1" applyFill="1" applyBorder="1" applyAlignment="1">
      <alignment vertical="center" wrapText="1"/>
    </xf>
    <xf numFmtId="0" fontId="28" fillId="25" borderId="316" xfId="0" applyFont="1" applyFill="1" applyBorder="1" applyAlignment="1">
      <alignment horizontal="left" vertical="center" wrapText="1"/>
    </xf>
    <xf numFmtId="0" fontId="20" fillId="25" borderId="316" xfId="0" applyFont="1" applyFill="1" applyBorder="1" applyAlignment="1">
      <alignment horizontal="left" vertical="center" wrapText="1"/>
    </xf>
    <xf numFmtId="0" fontId="33" fillId="25" borderId="313" xfId="0" applyFont="1" applyFill="1" applyBorder="1" applyAlignment="1">
      <alignment vertical="center" wrapText="1"/>
    </xf>
    <xf numFmtId="0" fontId="34" fillId="25" borderId="314" xfId="0" applyFont="1" applyFill="1" applyBorder="1" applyAlignment="1">
      <alignment horizontal="center" vertical="center" wrapText="1"/>
    </xf>
    <xf numFmtId="0" fontId="34" fillId="25" borderId="315" xfId="0" applyFont="1" applyFill="1" applyBorder="1" applyAlignment="1">
      <alignment horizontal="center" vertical="center" wrapText="1"/>
    </xf>
    <xf numFmtId="0" fontId="31" fillId="25" borderId="322" xfId="0" applyFont="1" applyFill="1" applyBorder="1" applyAlignment="1">
      <alignment horizontal="center" vertical="center"/>
    </xf>
    <xf numFmtId="0" fontId="33" fillId="25" borderId="329" xfId="0" applyFont="1" applyFill="1" applyBorder="1" applyAlignment="1">
      <alignment vertical="center" wrapText="1"/>
    </xf>
    <xf numFmtId="0" fontId="34" fillId="25" borderId="317" xfId="0" applyFont="1" applyFill="1" applyBorder="1" applyAlignment="1">
      <alignment horizontal="center" vertical="center" wrapText="1"/>
    </xf>
    <xf numFmtId="0" fontId="34" fillId="25" borderId="318" xfId="0" applyFont="1" applyFill="1" applyBorder="1" applyAlignment="1">
      <alignment horizontal="center" vertical="center" wrapText="1"/>
    </xf>
    <xf numFmtId="0" fontId="35" fillId="29" borderId="330" xfId="0" applyFont="1" applyFill="1" applyBorder="1" applyAlignment="1">
      <alignment horizontal="center" vertical="center" wrapText="1"/>
    </xf>
    <xf numFmtId="0" fontId="21" fillId="29" borderId="331" xfId="0" applyFont="1" applyFill="1" applyBorder="1" applyAlignment="1">
      <alignment horizontal="center" vertical="center" wrapText="1"/>
    </xf>
    <xf numFmtId="0" fontId="35" fillId="29" borderId="332" xfId="0" applyFont="1" applyFill="1" applyBorder="1" applyAlignment="1">
      <alignment horizontal="center" vertical="center" wrapText="1"/>
    </xf>
    <xf numFmtId="0" fontId="35" fillId="29" borderId="333" xfId="0" applyFont="1" applyFill="1" applyBorder="1" applyAlignment="1">
      <alignment horizontal="center" vertical="center" wrapText="1"/>
    </xf>
    <xf numFmtId="0" fontId="57" fillId="30" borderId="292" xfId="0" applyFont="1" applyFill="1" applyBorder="1" applyAlignment="1">
      <alignment horizontal="center" vertical="center" textRotation="255" wrapText="1" shrinkToFit="1"/>
    </xf>
    <xf numFmtId="0" fontId="57" fillId="30" borderId="292" xfId="0" applyFont="1" applyFill="1" applyBorder="1" applyAlignment="1">
      <alignment horizontal="center" vertical="center" textRotation="255" shrinkToFit="1"/>
    </xf>
    <xf numFmtId="0" fontId="57" fillId="29" borderId="292" xfId="0" applyFont="1" applyFill="1" applyBorder="1" applyAlignment="1">
      <alignment horizontal="center" vertical="center" wrapText="1" shrinkToFit="1"/>
    </xf>
    <xf numFmtId="0" fontId="57" fillId="29" borderId="292" xfId="0" applyFont="1" applyFill="1" applyBorder="1" applyAlignment="1">
      <alignment horizontal="center" vertical="center" wrapText="1"/>
    </xf>
    <xf numFmtId="0" fontId="58" fillId="29" borderId="292" xfId="0" applyFont="1" applyFill="1" applyBorder="1" applyAlignment="1">
      <alignment horizontal="center" vertical="center" wrapText="1"/>
    </xf>
    <xf numFmtId="0" fontId="58" fillId="29" borderId="330" xfId="0" applyFont="1" applyFill="1" applyBorder="1" applyAlignment="1">
      <alignment horizontal="center" vertical="center" wrapText="1"/>
    </xf>
    <xf numFmtId="0" fontId="57" fillId="29" borderId="331" xfId="0" applyFont="1" applyFill="1" applyBorder="1" applyAlignment="1">
      <alignment horizontal="center" vertical="center" wrapText="1"/>
    </xf>
    <xf numFmtId="0" fontId="58" fillId="29" borderId="333" xfId="0" applyFont="1" applyFill="1" applyBorder="1" applyAlignment="1">
      <alignment horizontal="center" vertical="center" wrapText="1"/>
    </xf>
    <xf numFmtId="0" fontId="58" fillId="39" borderId="334" xfId="0" applyFont="1" applyFill="1" applyBorder="1" applyAlignment="1">
      <alignment horizontal="center" vertical="center" wrapText="1"/>
    </xf>
    <xf numFmtId="0" fontId="57" fillId="39" borderId="334" xfId="0" applyFont="1" applyFill="1" applyBorder="1" applyAlignment="1">
      <alignment horizontal="center" vertical="center" wrapText="1"/>
    </xf>
  </cellXfs>
  <cellStyles count="4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Normal" xfId="43" xr:uid="{00000000-0005-0000-0000-000012000000}"/>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パーセント 2" xfId="47" xr:uid="{C3A10A9B-E2FB-45B4-8144-6E5C8394BB47}"/>
    <cellStyle name="ハイパーリンク" xfId="44" builtinId="8"/>
    <cellStyle name="メモ" xfId="28" builtinId="10" customBuiltin="1"/>
    <cellStyle name="リンク セル" xfId="29" builtinId="24" customBuiltin="1"/>
    <cellStyle name="悪い" xfId="32" builtinId="27" customBuiltin="1"/>
    <cellStyle name="計算" xfId="38" builtinId="22" customBuiltin="1"/>
    <cellStyle name="警告文" xfId="40" builtinId="11" customBuiltin="1"/>
    <cellStyle name="桁区切り" xfId="42" builtinId="6"/>
    <cellStyle name="桁区切り 2" xfId="46" xr:uid="{FB7F6FD1-0FA4-409D-A879-D35B08C3BD9E}"/>
    <cellStyle name="見出し 1" xfId="34" builtinId="16" customBuiltin="1"/>
    <cellStyle name="見出し 2" xfId="35" builtinId="17" customBuiltin="1"/>
    <cellStyle name="見出し 3" xfId="36" builtinId="18" customBuiltin="1"/>
    <cellStyle name="見出し 4" xfId="37" builtinId="19" customBuiltin="1"/>
    <cellStyle name="集計" xfId="41" builtinId="25" customBuiltin="1"/>
    <cellStyle name="出力" xfId="31" builtinId="21" customBuiltin="1"/>
    <cellStyle name="説明文" xfId="39" builtinId="53" customBuiltin="1"/>
    <cellStyle name="入力" xfId="30" builtinId="20" customBuiltin="1"/>
    <cellStyle name="標準" xfId="0" builtinId="0"/>
    <cellStyle name="標準 2" xfId="45" xr:uid="{C07FC081-1CF3-40EF-82F9-32FBE12487EC}"/>
    <cellStyle name="良い" xfId="33" builtinId="26" customBuiltin="1"/>
  </cellStyles>
  <dxfs count="84">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border outline="0">
        <bottom style="double">
          <color indexed="64"/>
        </bottom>
      </border>
    </dxf>
    <dxf>
      <protection locked="1" hidden="0"/>
    </dxf>
    <dxf>
      <protection locked="1" hidden="0"/>
    </dxf>
    <dxf>
      <fill>
        <patternFill>
          <bgColor theme="5" tint="0.79998168889431442"/>
        </patternFill>
      </fill>
    </dxf>
    <dxf>
      <fill>
        <patternFill>
          <bgColor theme="0" tint="-0.14996795556505021"/>
        </patternFill>
      </fill>
    </dxf>
    <dxf>
      <fill>
        <patternFill>
          <bgColor theme="0" tint="-0.14996795556505021"/>
        </patternFill>
      </fill>
    </dxf>
    <dxf>
      <fill>
        <patternFill>
          <bgColor theme="4" tint="0.79998168889431442"/>
        </patternFill>
      </fill>
    </dxf>
    <dxf>
      <fill>
        <patternFill>
          <bgColor theme="0"/>
        </patternFill>
      </fill>
    </dxf>
    <dxf>
      <fill>
        <patternFill>
          <bgColor theme="4" tint="0.79998168889431442"/>
        </patternFill>
      </fill>
    </dxf>
    <dxf>
      <fill>
        <patternFill>
          <bgColor theme="0"/>
        </patternFill>
      </fill>
    </dxf>
    <dxf>
      <fill>
        <patternFill>
          <bgColor theme="0" tint="-0.14996795556505021"/>
        </patternFill>
      </fill>
    </dxf>
    <dxf>
      <fill>
        <patternFill>
          <bgColor rgb="FFFF9999"/>
        </patternFill>
      </fill>
    </dxf>
    <dxf>
      <fill>
        <patternFill>
          <bgColor theme="0"/>
        </patternFill>
      </fill>
    </dxf>
    <dxf>
      <fill>
        <patternFill>
          <bgColor theme="0"/>
        </patternFill>
      </fill>
    </dxf>
    <dxf>
      <fill>
        <patternFill>
          <bgColor theme="5" tint="0.79998168889431442"/>
        </patternFill>
      </fill>
    </dxf>
    <dxf>
      <font>
        <color rgb="FFFF0000"/>
      </font>
      <fill>
        <patternFill>
          <bgColor rgb="FFFFFF00"/>
        </patternFill>
      </fill>
    </dxf>
    <dxf>
      <font>
        <color rgb="FFFF0000"/>
      </font>
      <fill>
        <patternFill>
          <bgColor rgb="FFFFFF00"/>
        </patternFill>
      </fill>
    </dxf>
    <dxf>
      <fill>
        <patternFill>
          <bgColor rgb="FFE1FFFF"/>
        </patternFill>
      </fill>
    </dxf>
    <dxf>
      <fill>
        <patternFill>
          <bgColor rgb="FFE1FFFF"/>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rgb="FFFF0000"/>
      </font>
    </dxf>
  </dxfs>
  <tableStyles count="0" defaultTableStyle="TableStyleMedium2" defaultPivotStyle="PivotStyleLight16"/>
  <colors>
    <mruColors>
      <color rgb="FFE1FFFF"/>
      <color rgb="FF41E7C3"/>
      <color rgb="FF97FFFF"/>
      <color rgb="FFFFE07D"/>
      <color rgb="FFC9C9FF"/>
      <color rgb="FFB9B9FF"/>
      <color rgb="FFE2EFDA"/>
      <color rgb="FF9999FF"/>
      <color rgb="FFFFD9D9"/>
      <color rgb="FFFFC5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tyles" Target="styles.xml" /><Relationship Id="rId2" Type="http://schemas.openxmlformats.org/officeDocument/2006/relationships/worksheet" Target="worksheets/sheet2.xml" /><Relationship Id="rId16" Type="http://schemas.openxmlformats.org/officeDocument/2006/relationships/theme" Target="theme/theme1.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externalLink" Target="externalLinks/externalLink1.xml" /><Relationship Id="rId10" Type="http://schemas.openxmlformats.org/officeDocument/2006/relationships/worksheet" Target="worksheets/sheet10.xml" /><Relationship Id="rId19" Type="http://schemas.openxmlformats.org/officeDocument/2006/relationships/calcChain" Target="calcChain.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drawings/drawing1.xml><?xml version="1.0" encoding="utf-8"?>
<xdr:wsDr xmlns:xdr="http://schemas.openxmlformats.org/drawingml/2006/spreadsheetDrawing" xmlns:a="http://schemas.openxmlformats.org/drawingml/2006/main">
  <xdr:oneCellAnchor>
    <xdr:from>
      <xdr:col>6</xdr:col>
      <xdr:colOff>60234</xdr:colOff>
      <xdr:row>0</xdr:row>
      <xdr:rowOff>149861</xdr:rowOff>
    </xdr:from>
    <xdr:ext cx="7108915" cy="1371599"/>
    <xdr:sp textlink="">
      <xdr:nvSpPr>
        <xdr:cNvPr id="2" name="テキスト ボックス 1">
          <a:extLst>
            <a:ext uri="{FF2B5EF4-FFF2-40B4-BE49-F238E27FC236}">
              <a16:creationId xmlns:a16="http://schemas.microsoft.com/office/drawing/2014/main" id="{F6D0B1DD-E360-475B-A434-A137F7441C7C}"/>
            </a:ext>
          </a:extLst>
        </xdr:cNvPr>
        <xdr:cNvSpPr txBox="1"/>
      </xdr:nvSpPr>
      <xdr:spPr>
        <a:xfrm>
          <a:off x="12684034" y="149861"/>
          <a:ext cx="7108915" cy="1371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l"/>
          <a:r>
            <a:rPr kumimoji="1" lang="ja-JP" altLang="en-US" sz="1400"/>
            <a:t>シートの保護がかかっていますが、パスワードは設定しておりません。</a:t>
          </a:r>
          <a:endParaRPr kumimoji="1" lang="en-US" altLang="ja-JP" sz="1400"/>
        </a:p>
        <a:p>
          <a:pPr algn="l"/>
          <a:r>
            <a:rPr kumimoji="1" lang="ja-JP" altLang="en-US" sz="1400"/>
            <a:t>書式等を変更する場合は保護を解除してください。</a:t>
          </a:r>
          <a:endParaRPr kumimoji="1" lang="en-US" altLang="ja-JP" sz="1400"/>
        </a:p>
        <a:p>
          <a:pPr algn="l"/>
          <a:r>
            <a:rPr kumimoji="1" lang="en-US" altLang="ja-JP" sz="1400"/>
            <a:t>※</a:t>
          </a:r>
          <a:r>
            <a:rPr kumimoji="1" lang="ja-JP" altLang="en-US" sz="1400"/>
            <a:t>ブックを保護している関係上、本シート自体の移動・コピーはできかねますので、ご承知おきください。（セルのコピーは可能です）</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7</xdr:col>
      <xdr:colOff>90055</xdr:colOff>
      <xdr:row>58</xdr:row>
      <xdr:rowOff>193963</xdr:rowOff>
    </xdr:from>
    <xdr:to>
      <xdr:col>7</xdr:col>
      <xdr:colOff>1979815</xdr:colOff>
      <xdr:row>58</xdr:row>
      <xdr:rowOff>193963</xdr:rowOff>
    </xdr:to>
    <xdr:cxnSp macro="">
      <xdr:nvCxnSpPr>
        <xdr:cNvPr id="2" name="直線矢印コネクタ 1">
          <a:extLst>
            <a:ext uri="{FF2B5EF4-FFF2-40B4-BE49-F238E27FC236}">
              <a16:creationId xmlns:a16="http://schemas.microsoft.com/office/drawing/2014/main" id="{8F11FA03-B382-4D70-B99E-C77D4D70B7BB}"/>
            </a:ext>
          </a:extLst>
        </xdr:cNvPr>
        <xdr:cNvCxnSpPr/>
      </xdr:nvCxnSpPr>
      <xdr:spPr>
        <a:xfrm>
          <a:off x="12794673" y="12995563"/>
          <a:ext cx="1889760" cy="0"/>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xdr:spPr>
    </xdr:cxnSp>
    <xdr:clientData/>
  </xdr:twoCellAnchor>
  <xdr:twoCellAnchor>
    <xdr:from>
      <xdr:col>1</xdr:col>
      <xdr:colOff>355544</xdr:colOff>
      <xdr:row>32</xdr:row>
      <xdr:rowOff>102581</xdr:rowOff>
    </xdr:from>
    <xdr:to>
      <xdr:col>2</xdr:col>
      <xdr:colOff>125097</xdr:colOff>
      <xdr:row>38</xdr:row>
      <xdr:rowOff>326274</xdr:rowOff>
    </xdr:to>
    <xdr:sp textlink="">
      <xdr:nvSpPr>
        <xdr:cNvPr id="3" name="左大かっこ 2">
          <a:extLst>
            <a:ext uri="{FF2B5EF4-FFF2-40B4-BE49-F238E27FC236}">
              <a16:creationId xmlns:a16="http://schemas.microsoft.com/office/drawing/2014/main" id="{98E9E676-D87F-55AA-DAB2-5F149017C4D4}"/>
            </a:ext>
          </a:extLst>
        </xdr:cNvPr>
        <xdr:cNvSpPr/>
      </xdr:nvSpPr>
      <xdr:spPr>
        <a:xfrm>
          <a:off x="805817" y="12086763"/>
          <a:ext cx="219825" cy="2959966"/>
        </a:xfrm>
        <a:prstGeom prst="leftBracket">
          <a:avLst/>
        </a:prstGeom>
        <a:noFill/>
        <a:ln w="28575" cap="flat" cmpd="sng" algn="ctr">
          <a:solidFill>
            <a:schemeClr val="accent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clientData/>
  </xdr:twoCellAnchor>
  <xdr:twoCellAnchor>
    <xdr:from>
      <xdr:col>8</xdr:col>
      <xdr:colOff>1960077</xdr:colOff>
      <xdr:row>32</xdr:row>
      <xdr:rowOff>89074</xdr:rowOff>
    </xdr:from>
    <xdr:to>
      <xdr:col>9</xdr:col>
      <xdr:colOff>125794</xdr:colOff>
      <xdr:row>38</xdr:row>
      <xdr:rowOff>314672</xdr:rowOff>
    </xdr:to>
    <xdr:sp textlink="">
      <xdr:nvSpPr>
        <xdr:cNvPr id="4" name="左大かっこ 3">
          <a:extLst>
            <a:ext uri="{FF2B5EF4-FFF2-40B4-BE49-F238E27FC236}">
              <a16:creationId xmlns:a16="http://schemas.microsoft.com/office/drawing/2014/main" id="{CC891BAB-A9B7-4E34-B4C8-A45934D55AC4}"/>
            </a:ext>
          </a:extLst>
        </xdr:cNvPr>
        <xdr:cNvSpPr/>
      </xdr:nvSpPr>
      <xdr:spPr>
        <a:xfrm flipH="1">
          <a:off x="16715168" y="12073256"/>
          <a:ext cx="226581" cy="2961871"/>
        </a:xfrm>
        <a:prstGeom prst="leftBracket">
          <a:avLst/>
        </a:prstGeom>
        <a:noFill/>
        <a:ln w="28575" cap="flat" cmpd="sng" algn="ctr">
          <a:solidFill>
            <a:schemeClr val="accent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clientData/>
  </xdr:twoCellAnchor>
  <xdr:twoCellAnchor>
    <xdr:from>
      <xdr:col>1</xdr:col>
      <xdr:colOff>366627</xdr:colOff>
      <xdr:row>45</xdr:row>
      <xdr:rowOff>197361</xdr:rowOff>
    </xdr:from>
    <xdr:to>
      <xdr:col>2</xdr:col>
      <xdr:colOff>143373</xdr:colOff>
      <xdr:row>50</xdr:row>
      <xdr:rowOff>84817</xdr:rowOff>
    </xdr:to>
    <xdr:sp textlink="">
      <xdr:nvSpPr>
        <xdr:cNvPr id="5" name="左大かっこ 4">
          <a:extLst>
            <a:ext uri="{FF2B5EF4-FFF2-40B4-BE49-F238E27FC236}">
              <a16:creationId xmlns:a16="http://schemas.microsoft.com/office/drawing/2014/main" id="{8BC5FBE9-9CCE-4001-9B37-75A0ACB3CFAB}"/>
            </a:ext>
          </a:extLst>
        </xdr:cNvPr>
        <xdr:cNvSpPr/>
      </xdr:nvSpPr>
      <xdr:spPr>
        <a:xfrm>
          <a:off x="816900" y="18433406"/>
          <a:ext cx="227018" cy="2190775"/>
        </a:xfrm>
        <a:prstGeom prst="leftBracket">
          <a:avLst/>
        </a:prstGeom>
        <a:noFill/>
        <a:ln w="28575" cap="flat" cmpd="sng" algn="ctr">
          <a:solidFill>
            <a:schemeClr val="accent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clientData/>
  </xdr:twoCellAnchor>
  <xdr:twoCellAnchor>
    <xdr:from>
      <xdr:col>8</xdr:col>
      <xdr:colOff>1916602</xdr:colOff>
      <xdr:row>45</xdr:row>
      <xdr:rowOff>179639</xdr:rowOff>
    </xdr:from>
    <xdr:to>
      <xdr:col>9</xdr:col>
      <xdr:colOff>107717</xdr:colOff>
      <xdr:row>50</xdr:row>
      <xdr:rowOff>127098</xdr:rowOff>
    </xdr:to>
    <xdr:sp textlink="">
      <xdr:nvSpPr>
        <xdr:cNvPr id="6" name="左大かっこ 5">
          <a:extLst>
            <a:ext uri="{FF2B5EF4-FFF2-40B4-BE49-F238E27FC236}">
              <a16:creationId xmlns:a16="http://schemas.microsoft.com/office/drawing/2014/main" id="{FCDCFDB3-B318-4895-8BEA-4FBDDC727E70}"/>
            </a:ext>
          </a:extLst>
        </xdr:cNvPr>
        <xdr:cNvSpPr/>
      </xdr:nvSpPr>
      <xdr:spPr>
        <a:xfrm flipH="1">
          <a:off x="16671693" y="18415684"/>
          <a:ext cx="251979" cy="2250778"/>
        </a:xfrm>
        <a:prstGeom prst="leftBracket">
          <a:avLst/>
        </a:prstGeom>
        <a:noFill/>
        <a:ln w="28575" cap="flat" cmpd="sng" algn="ctr">
          <a:solidFill>
            <a:schemeClr val="accent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clientData/>
  </xdr:twoCellAnchor>
  <xdr:twoCellAnchor>
    <xdr:from>
      <xdr:col>1</xdr:col>
      <xdr:colOff>251808</xdr:colOff>
      <xdr:row>24</xdr:row>
      <xdr:rowOff>134850</xdr:rowOff>
    </xdr:from>
    <xdr:to>
      <xdr:col>10</xdr:col>
      <xdr:colOff>251809</xdr:colOff>
      <xdr:row>39</xdr:row>
      <xdr:rowOff>147931</xdr:rowOff>
    </xdr:to>
    <xdr:sp textlink="">
      <xdr:nvSpPr>
        <xdr:cNvPr id="8" name="フリーフォーム: 図形 7">
          <a:extLst>
            <a:ext uri="{FF2B5EF4-FFF2-40B4-BE49-F238E27FC236}">
              <a16:creationId xmlns:a16="http://schemas.microsoft.com/office/drawing/2014/main" id="{D43F6351-5079-F59D-F331-588F3F47963B}"/>
            </a:ext>
          </a:extLst>
        </xdr:cNvPr>
        <xdr:cNvSpPr/>
      </xdr:nvSpPr>
      <xdr:spPr>
        <a:xfrm>
          <a:off x="698122" y="8723679"/>
          <a:ext cx="18255344" cy="6250595"/>
        </a:xfrm>
        <a:custGeom>
          <a:avLst/>
          <a:gdLst>
            <a:gd name="connsiteX0" fmla="*/ 166254 w 18260291"/>
            <a:gd name="connsiteY0" fmla="*/ 124691 h 6137563"/>
            <a:gd name="connsiteX1" fmla="*/ 0 w 18260291"/>
            <a:gd name="connsiteY1" fmla="*/ 110836 h 6137563"/>
            <a:gd name="connsiteX2" fmla="*/ 0 w 18260291"/>
            <a:gd name="connsiteY2" fmla="*/ 6137563 h 6137563"/>
            <a:gd name="connsiteX3" fmla="*/ 18260291 w 18260291"/>
            <a:gd name="connsiteY3" fmla="*/ 6082145 h 6137563"/>
            <a:gd name="connsiteX4" fmla="*/ 18232582 w 18260291"/>
            <a:gd name="connsiteY4" fmla="*/ 0 h 6137563"/>
            <a:gd name="connsiteX5" fmla="*/ 6553200 w 18260291"/>
            <a:gd name="connsiteY5" fmla="*/ 55418 h 6137563"/>
            <a:gd name="connsiteX0" fmla="*/ 166254 w 18260291"/>
            <a:gd name="connsiteY0" fmla="*/ 101816 h 6137563"/>
            <a:gd name="connsiteX1" fmla="*/ 0 w 18260291"/>
            <a:gd name="connsiteY1" fmla="*/ 110836 h 6137563"/>
            <a:gd name="connsiteX2" fmla="*/ 0 w 18260291"/>
            <a:gd name="connsiteY2" fmla="*/ 6137563 h 6137563"/>
            <a:gd name="connsiteX3" fmla="*/ 18260291 w 18260291"/>
            <a:gd name="connsiteY3" fmla="*/ 6082145 h 6137563"/>
            <a:gd name="connsiteX4" fmla="*/ 18232582 w 18260291"/>
            <a:gd name="connsiteY4" fmla="*/ 0 h 6137563"/>
            <a:gd name="connsiteX5" fmla="*/ 6553200 w 18260291"/>
            <a:gd name="connsiteY5" fmla="*/ 55418 h 6137563"/>
            <a:gd name="connsiteX0" fmla="*/ 175396 w 18260291"/>
            <a:gd name="connsiteY0" fmla="*/ 117039 h 6137563"/>
            <a:gd name="connsiteX1" fmla="*/ 0 w 18260291"/>
            <a:gd name="connsiteY1" fmla="*/ 110836 h 6137563"/>
            <a:gd name="connsiteX2" fmla="*/ 0 w 18260291"/>
            <a:gd name="connsiteY2" fmla="*/ 6137563 h 6137563"/>
            <a:gd name="connsiteX3" fmla="*/ 18260291 w 18260291"/>
            <a:gd name="connsiteY3" fmla="*/ 6082145 h 6137563"/>
            <a:gd name="connsiteX4" fmla="*/ 18232582 w 18260291"/>
            <a:gd name="connsiteY4" fmla="*/ 0 h 6137563"/>
            <a:gd name="connsiteX5" fmla="*/ 6553200 w 18260291"/>
            <a:gd name="connsiteY5" fmla="*/ 55418 h 6137563"/>
            <a:gd name="connsiteX0" fmla="*/ 187586 w 18260291"/>
            <a:gd name="connsiteY0" fmla="*/ 101813 h 6137563"/>
            <a:gd name="connsiteX1" fmla="*/ 0 w 18260291"/>
            <a:gd name="connsiteY1" fmla="*/ 110836 h 6137563"/>
            <a:gd name="connsiteX2" fmla="*/ 0 w 18260291"/>
            <a:gd name="connsiteY2" fmla="*/ 6137563 h 6137563"/>
            <a:gd name="connsiteX3" fmla="*/ 18260291 w 18260291"/>
            <a:gd name="connsiteY3" fmla="*/ 6082145 h 6137563"/>
            <a:gd name="connsiteX4" fmla="*/ 18232582 w 18260291"/>
            <a:gd name="connsiteY4" fmla="*/ 0 h 6137563"/>
            <a:gd name="connsiteX5" fmla="*/ 6553200 w 18260291"/>
            <a:gd name="connsiteY5" fmla="*/ 55418 h 6137563"/>
            <a:gd name="connsiteX0" fmla="*/ 187586 w 18260291"/>
            <a:gd name="connsiteY0" fmla="*/ 120092 h 6137563"/>
            <a:gd name="connsiteX1" fmla="*/ 0 w 18260291"/>
            <a:gd name="connsiteY1" fmla="*/ 110836 h 6137563"/>
            <a:gd name="connsiteX2" fmla="*/ 0 w 18260291"/>
            <a:gd name="connsiteY2" fmla="*/ 6137563 h 6137563"/>
            <a:gd name="connsiteX3" fmla="*/ 18260291 w 18260291"/>
            <a:gd name="connsiteY3" fmla="*/ 6082145 h 6137563"/>
            <a:gd name="connsiteX4" fmla="*/ 18232582 w 18260291"/>
            <a:gd name="connsiteY4" fmla="*/ 0 h 6137563"/>
            <a:gd name="connsiteX5" fmla="*/ 6553200 w 18260291"/>
            <a:gd name="connsiteY5" fmla="*/ 55418 h 6137563"/>
            <a:gd name="connsiteX0" fmla="*/ 187586 w 18260291"/>
            <a:gd name="connsiteY0" fmla="*/ 110948 h 6137563"/>
            <a:gd name="connsiteX1" fmla="*/ 0 w 18260291"/>
            <a:gd name="connsiteY1" fmla="*/ 110836 h 6137563"/>
            <a:gd name="connsiteX2" fmla="*/ 0 w 18260291"/>
            <a:gd name="connsiteY2" fmla="*/ 6137563 h 6137563"/>
            <a:gd name="connsiteX3" fmla="*/ 18260291 w 18260291"/>
            <a:gd name="connsiteY3" fmla="*/ 6082145 h 6137563"/>
            <a:gd name="connsiteX4" fmla="*/ 18232582 w 18260291"/>
            <a:gd name="connsiteY4" fmla="*/ 0 h 6137563"/>
            <a:gd name="connsiteX5" fmla="*/ 6553200 w 18260291"/>
            <a:gd name="connsiteY5" fmla="*/ 55418 h 6137563"/>
            <a:gd name="connsiteX0" fmla="*/ 187586 w 18260292"/>
            <a:gd name="connsiteY0" fmla="*/ 110948 h 6146372"/>
            <a:gd name="connsiteX1" fmla="*/ 0 w 18260292"/>
            <a:gd name="connsiteY1" fmla="*/ 110836 h 6146372"/>
            <a:gd name="connsiteX2" fmla="*/ 0 w 18260292"/>
            <a:gd name="connsiteY2" fmla="*/ 6137563 h 6146372"/>
            <a:gd name="connsiteX3" fmla="*/ 18260292 w 18260292"/>
            <a:gd name="connsiteY3" fmla="*/ 6146372 h 6146372"/>
            <a:gd name="connsiteX4" fmla="*/ 18232582 w 18260292"/>
            <a:gd name="connsiteY4" fmla="*/ 0 h 6146372"/>
            <a:gd name="connsiteX5" fmla="*/ 6553200 w 18260292"/>
            <a:gd name="connsiteY5" fmla="*/ 55418 h 614637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8260292" h="6146372">
              <a:moveTo>
                <a:pt x="187586" y="110948"/>
              </a:moveTo>
              <a:lnTo>
                <a:pt x="0" y="110836"/>
              </a:lnTo>
              <a:lnTo>
                <a:pt x="0" y="6137563"/>
              </a:lnTo>
              <a:lnTo>
                <a:pt x="18260292" y="6146372"/>
              </a:lnTo>
              <a:lnTo>
                <a:pt x="18232582" y="0"/>
              </a:lnTo>
              <a:lnTo>
                <a:pt x="6553200" y="55418"/>
              </a:lnTo>
            </a:path>
          </a:pathLst>
        </a:custGeom>
        <a:noFill/>
        <a:ln w="28575" cap="flat" cmpd="sng" algn="ctr">
          <a:solidFill>
            <a:schemeClr val="bg2">
              <a:lumMod val="25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clientData/>
  </xdr:twoCellAnchor>
  <xdr:twoCellAnchor>
    <xdr:from>
      <xdr:col>1</xdr:col>
      <xdr:colOff>257523</xdr:colOff>
      <xdr:row>41</xdr:row>
      <xdr:rowOff>275923</xdr:rowOff>
    </xdr:from>
    <xdr:to>
      <xdr:col>9</xdr:col>
      <xdr:colOff>369298</xdr:colOff>
      <xdr:row>50</xdr:row>
      <xdr:rowOff>257735</xdr:rowOff>
    </xdr:to>
    <xdr:sp textlink="">
      <xdr:nvSpPr>
        <xdr:cNvPr id="9" name="フリーフォーム: 図形 8">
          <a:extLst>
            <a:ext uri="{FF2B5EF4-FFF2-40B4-BE49-F238E27FC236}">
              <a16:creationId xmlns:a16="http://schemas.microsoft.com/office/drawing/2014/main" id="{5D4E8A2F-333E-4A80-B36B-30E49340FB58}"/>
            </a:ext>
          </a:extLst>
        </xdr:cNvPr>
        <xdr:cNvSpPr/>
      </xdr:nvSpPr>
      <xdr:spPr>
        <a:xfrm>
          <a:off x="705758" y="16300335"/>
          <a:ext cx="16494775" cy="4621047"/>
        </a:xfrm>
        <a:custGeom>
          <a:avLst/>
          <a:gdLst>
            <a:gd name="connsiteX0" fmla="*/ 166254 w 18260291"/>
            <a:gd name="connsiteY0" fmla="*/ 124691 h 6137563"/>
            <a:gd name="connsiteX1" fmla="*/ 0 w 18260291"/>
            <a:gd name="connsiteY1" fmla="*/ 110836 h 6137563"/>
            <a:gd name="connsiteX2" fmla="*/ 0 w 18260291"/>
            <a:gd name="connsiteY2" fmla="*/ 6137563 h 6137563"/>
            <a:gd name="connsiteX3" fmla="*/ 18260291 w 18260291"/>
            <a:gd name="connsiteY3" fmla="*/ 6082145 h 6137563"/>
            <a:gd name="connsiteX4" fmla="*/ 18232582 w 18260291"/>
            <a:gd name="connsiteY4" fmla="*/ 0 h 6137563"/>
            <a:gd name="connsiteX5" fmla="*/ 6553200 w 18260291"/>
            <a:gd name="connsiteY5" fmla="*/ 55418 h 6137563"/>
            <a:gd name="connsiteX0" fmla="*/ 166254 w 18260291"/>
            <a:gd name="connsiteY0" fmla="*/ 101816 h 6137563"/>
            <a:gd name="connsiteX1" fmla="*/ 0 w 18260291"/>
            <a:gd name="connsiteY1" fmla="*/ 110836 h 6137563"/>
            <a:gd name="connsiteX2" fmla="*/ 0 w 18260291"/>
            <a:gd name="connsiteY2" fmla="*/ 6137563 h 6137563"/>
            <a:gd name="connsiteX3" fmla="*/ 18260291 w 18260291"/>
            <a:gd name="connsiteY3" fmla="*/ 6082145 h 6137563"/>
            <a:gd name="connsiteX4" fmla="*/ 18232582 w 18260291"/>
            <a:gd name="connsiteY4" fmla="*/ 0 h 6137563"/>
            <a:gd name="connsiteX5" fmla="*/ 6553200 w 18260291"/>
            <a:gd name="connsiteY5" fmla="*/ 55418 h 6137563"/>
            <a:gd name="connsiteX0" fmla="*/ 175396 w 18260291"/>
            <a:gd name="connsiteY0" fmla="*/ 117039 h 6137563"/>
            <a:gd name="connsiteX1" fmla="*/ 0 w 18260291"/>
            <a:gd name="connsiteY1" fmla="*/ 110836 h 6137563"/>
            <a:gd name="connsiteX2" fmla="*/ 0 w 18260291"/>
            <a:gd name="connsiteY2" fmla="*/ 6137563 h 6137563"/>
            <a:gd name="connsiteX3" fmla="*/ 18260291 w 18260291"/>
            <a:gd name="connsiteY3" fmla="*/ 6082145 h 6137563"/>
            <a:gd name="connsiteX4" fmla="*/ 18232582 w 18260291"/>
            <a:gd name="connsiteY4" fmla="*/ 0 h 6137563"/>
            <a:gd name="connsiteX5" fmla="*/ 6553200 w 18260291"/>
            <a:gd name="connsiteY5" fmla="*/ 55418 h 6137563"/>
            <a:gd name="connsiteX0" fmla="*/ 187586 w 18260291"/>
            <a:gd name="connsiteY0" fmla="*/ 101813 h 6137563"/>
            <a:gd name="connsiteX1" fmla="*/ 0 w 18260291"/>
            <a:gd name="connsiteY1" fmla="*/ 110836 h 6137563"/>
            <a:gd name="connsiteX2" fmla="*/ 0 w 18260291"/>
            <a:gd name="connsiteY2" fmla="*/ 6137563 h 6137563"/>
            <a:gd name="connsiteX3" fmla="*/ 18260291 w 18260291"/>
            <a:gd name="connsiteY3" fmla="*/ 6082145 h 6137563"/>
            <a:gd name="connsiteX4" fmla="*/ 18232582 w 18260291"/>
            <a:gd name="connsiteY4" fmla="*/ 0 h 6137563"/>
            <a:gd name="connsiteX5" fmla="*/ 6553200 w 18260291"/>
            <a:gd name="connsiteY5" fmla="*/ 55418 h 6137563"/>
            <a:gd name="connsiteX0" fmla="*/ 187586 w 18260291"/>
            <a:gd name="connsiteY0" fmla="*/ 120092 h 6137563"/>
            <a:gd name="connsiteX1" fmla="*/ 0 w 18260291"/>
            <a:gd name="connsiteY1" fmla="*/ 110836 h 6137563"/>
            <a:gd name="connsiteX2" fmla="*/ 0 w 18260291"/>
            <a:gd name="connsiteY2" fmla="*/ 6137563 h 6137563"/>
            <a:gd name="connsiteX3" fmla="*/ 18260291 w 18260291"/>
            <a:gd name="connsiteY3" fmla="*/ 6082145 h 6137563"/>
            <a:gd name="connsiteX4" fmla="*/ 18232582 w 18260291"/>
            <a:gd name="connsiteY4" fmla="*/ 0 h 6137563"/>
            <a:gd name="connsiteX5" fmla="*/ 6553200 w 18260291"/>
            <a:gd name="connsiteY5" fmla="*/ 55418 h 6137563"/>
            <a:gd name="connsiteX0" fmla="*/ 187586 w 18260291"/>
            <a:gd name="connsiteY0" fmla="*/ 110948 h 6137563"/>
            <a:gd name="connsiteX1" fmla="*/ 0 w 18260291"/>
            <a:gd name="connsiteY1" fmla="*/ 110836 h 6137563"/>
            <a:gd name="connsiteX2" fmla="*/ 0 w 18260291"/>
            <a:gd name="connsiteY2" fmla="*/ 6137563 h 6137563"/>
            <a:gd name="connsiteX3" fmla="*/ 18260291 w 18260291"/>
            <a:gd name="connsiteY3" fmla="*/ 6082145 h 6137563"/>
            <a:gd name="connsiteX4" fmla="*/ 18232582 w 18260291"/>
            <a:gd name="connsiteY4" fmla="*/ 0 h 6137563"/>
            <a:gd name="connsiteX5" fmla="*/ 6553200 w 18260291"/>
            <a:gd name="connsiteY5" fmla="*/ 55418 h 6137563"/>
            <a:gd name="connsiteX0" fmla="*/ 187586 w 18260292"/>
            <a:gd name="connsiteY0" fmla="*/ 110948 h 6141151"/>
            <a:gd name="connsiteX1" fmla="*/ 0 w 18260292"/>
            <a:gd name="connsiteY1" fmla="*/ 110836 h 6141151"/>
            <a:gd name="connsiteX2" fmla="*/ 0 w 18260292"/>
            <a:gd name="connsiteY2" fmla="*/ 6137563 h 6141151"/>
            <a:gd name="connsiteX3" fmla="*/ 18260292 w 18260292"/>
            <a:gd name="connsiteY3" fmla="*/ 6141151 h 6141151"/>
            <a:gd name="connsiteX4" fmla="*/ 18232582 w 18260292"/>
            <a:gd name="connsiteY4" fmla="*/ 0 h 6141151"/>
            <a:gd name="connsiteX5" fmla="*/ 6553200 w 18260292"/>
            <a:gd name="connsiteY5" fmla="*/ 55418 h 6141151"/>
            <a:gd name="connsiteX0" fmla="*/ 187586 w 18260292"/>
            <a:gd name="connsiteY0" fmla="*/ 110948 h 6155915"/>
            <a:gd name="connsiteX1" fmla="*/ 0 w 18260292"/>
            <a:gd name="connsiteY1" fmla="*/ 110836 h 6155915"/>
            <a:gd name="connsiteX2" fmla="*/ 0 w 18260292"/>
            <a:gd name="connsiteY2" fmla="*/ 6137563 h 6155915"/>
            <a:gd name="connsiteX3" fmla="*/ 18260292 w 18260292"/>
            <a:gd name="connsiteY3" fmla="*/ 6155915 h 6155915"/>
            <a:gd name="connsiteX4" fmla="*/ 18232582 w 18260292"/>
            <a:gd name="connsiteY4" fmla="*/ 0 h 6155915"/>
            <a:gd name="connsiteX5" fmla="*/ 6553200 w 18260292"/>
            <a:gd name="connsiteY5" fmla="*/ 55418 h 6155915"/>
            <a:gd name="connsiteX0" fmla="*/ 187586 w 18260292"/>
            <a:gd name="connsiteY0" fmla="*/ 110948 h 6155915"/>
            <a:gd name="connsiteX1" fmla="*/ 0 w 18260292"/>
            <a:gd name="connsiteY1" fmla="*/ 110836 h 6155915"/>
            <a:gd name="connsiteX2" fmla="*/ 0 w 18260292"/>
            <a:gd name="connsiteY2" fmla="*/ 6137563 h 6155915"/>
            <a:gd name="connsiteX3" fmla="*/ 18260292 w 18260292"/>
            <a:gd name="connsiteY3" fmla="*/ 6155915 h 6155915"/>
            <a:gd name="connsiteX4" fmla="*/ 18232582 w 18260292"/>
            <a:gd name="connsiteY4" fmla="*/ 0 h 6155915"/>
            <a:gd name="connsiteX5" fmla="*/ 5780270 w 18260292"/>
            <a:gd name="connsiteY5" fmla="*/ 55417 h 615591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8260292" h="6155915">
              <a:moveTo>
                <a:pt x="187586" y="110948"/>
              </a:moveTo>
              <a:lnTo>
                <a:pt x="0" y="110836"/>
              </a:lnTo>
              <a:lnTo>
                <a:pt x="0" y="6137563"/>
              </a:lnTo>
              <a:lnTo>
                <a:pt x="18260292" y="6155915"/>
              </a:lnTo>
              <a:lnTo>
                <a:pt x="18232582" y="0"/>
              </a:lnTo>
              <a:lnTo>
                <a:pt x="5780270" y="55417"/>
              </a:lnTo>
            </a:path>
          </a:pathLst>
        </a:custGeom>
        <a:noFill/>
        <a:ln w="28575" cap="flat" cmpd="sng" algn="ctr">
          <a:solidFill>
            <a:schemeClr val="bg2">
              <a:lumMod val="25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clientData/>
  </xdr:twoCellAnchor>
  <xdr:twoCellAnchor>
    <xdr:from>
      <xdr:col>1</xdr:col>
      <xdr:colOff>257150</xdr:colOff>
      <xdr:row>52</xdr:row>
      <xdr:rowOff>161919</xdr:rowOff>
    </xdr:from>
    <xdr:to>
      <xdr:col>9</xdr:col>
      <xdr:colOff>367655</xdr:colOff>
      <xdr:row>56</xdr:row>
      <xdr:rowOff>237374</xdr:rowOff>
    </xdr:to>
    <xdr:sp textlink="">
      <xdr:nvSpPr>
        <xdr:cNvPr id="7" name="フリーフォーム: 図形 6">
          <a:extLst>
            <a:ext uri="{FF2B5EF4-FFF2-40B4-BE49-F238E27FC236}">
              <a16:creationId xmlns:a16="http://schemas.microsoft.com/office/drawing/2014/main" id="{E1D28368-288F-4A4A-84EC-35310CBAC443}"/>
            </a:ext>
          </a:extLst>
        </xdr:cNvPr>
        <xdr:cNvSpPr/>
      </xdr:nvSpPr>
      <xdr:spPr>
        <a:xfrm>
          <a:off x="700495" y="22620137"/>
          <a:ext cx="16486578" cy="1876546"/>
        </a:xfrm>
        <a:custGeom>
          <a:avLst/>
          <a:gdLst>
            <a:gd name="connsiteX0" fmla="*/ 166254 w 18260291"/>
            <a:gd name="connsiteY0" fmla="*/ 124691 h 6137563"/>
            <a:gd name="connsiteX1" fmla="*/ 0 w 18260291"/>
            <a:gd name="connsiteY1" fmla="*/ 110836 h 6137563"/>
            <a:gd name="connsiteX2" fmla="*/ 0 w 18260291"/>
            <a:gd name="connsiteY2" fmla="*/ 6137563 h 6137563"/>
            <a:gd name="connsiteX3" fmla="*/ 18260291 w 18260291"/>
            <a:gd name="connsiteY3" fmla="*/ 6082145 h 6137563"/>
            <a:gd name="connsiteX4" fmla="*/ 18232582 w 18260291"/>
            <a:gd name="connsiteY4" fmla="*/ 0 h 6137563"/>
            <a:gd name="connsiteX5" fmla="*/ 6553200 w 18260291"/>
            <a:gd name="connsiteY5" fmla="*/ 55418 h 6137563"/>
            <a:gd name="connsiteX0" fmla="*/ 166254 w 18260291"/>
            <a:gd name="connsiteY0" fmla="*/ 101816 h 6137563"/>
            <a:gd name="connsiteX1" fmla="*/ 0 w 18260291"/>
            <a:gd name="connsiteY1" fmla="*/ 110836 h 6137563"/>
            <a:gd name="connsiteX2" fmla="*/ 0 w 18260291"/>
            <a:gd name="connsiteY2" fmla="*/ 6137563 h 6137563"/>
            <a:gd name="connsiteX3" fmla="*/ 18260291 w 18260291"/>
            <a:gd name="connsiteY3" fmla="*/ 6082145 h 6137563"/>
            <a:gd name="connsiteX4" fmla="*/ 18232582 w 18260291"/>
            <a:gd name="connsiteY4" fmla="*/ 0 h 6137563"/>
            <a:gd name="connsiteX5" fmla="*/ 6553200 w 18260291"/>
            <a:gd name="connsiteY5" fmla="*/ 55418 h 6137563"/>
            <a:gd name="connsiteX0" fmla="*/ 175396 w 18260291"/>
            <a:gd name="connsiteY0" fmla="*/ 117039 h 6137563"/>
            <a:gd name="connsiteX1" fmla="*/ 0 w 18260291"/>
            <a:gd name="connsiteY1" fmla="*/ 110836 h 6137563"/>
            <a:gd name="connsiteX2" fmla="*/ 0 w 18260291"/>
            <a:gd name="connsiteY2" fmla="*/ 6137563 h 6137563"/>
            <a:gd name="connsiteX3" fmla="*/ 18260291 w 18260291"/>
            <a:gd name="connsiteY3" fmla="*/ 6082145 h 6137563"/>
            <a:gd name="connsiteX4" fmla="*/ 18232582 w 18260291"/>
            <a:gd name="connsiteY4" fmla="*/ 0 h 6137563"/>
            <a:gd name="connsiteX5" fmla="*/ 6553200 w 18260291"/>
            <a:gd name="connsiteY5" fmla="*/ 55418 h 6137563"/>
            <a:gd name="connsiteX0" fmla="*/ 187586 w 18260291"/>
            <a:gd name="connsiteY0" fmla="*/ 101813 h 6137563"/>
            <a:gd name="connsiteX1" fmla="*/ 0 w 18260291"/>
            <a:gd name="connsiteY1" fmla="*/ 110836 h 6137563"/>
            <a:gd name="connsiteX2" fmla="*/ 0 w 18260291"/>
            <a:gd name="connsiteY2" fmla="*/ 6137563 h 6137563"/>
            <a:gd name="connsiteX3" fmla="*/ 18260291 w 18260291"/>
            <a:gd name="connsiteY3" fmla="*/ 6082145 h 6137563"/>
            <a:gd name="connsiteX4" fmla="*/ 18232582 w 18260291"/>
            <a:gd name="connsiteY4" fmla="*/ 0 h 6137563"/>
            <a:gd name="connsiteX5" fmla="*/ 6553200 w 18260291"/>
            <a:gd name="connsiteY5" fmla="*/ 55418 h 6137563"/>
            <a:gd name="connsiteX0" fmla="*/ 187586 w 18260291"/>
            <a:gd name="connsiteY0" fmla="*/ 120092 h 6137563"/>
            <a:gd name="connsiteX1" fmla="*/ 0 w 18260291"/>
            <a:gd name="connsiteY1" fmla="*/ 110836 h 6137563"/>
            <a:gd name="connsiteX2" fmla="*/ 0 w 18260291"/>
            <a:gd name="connsiteY2" fmla="*/ 6137563 h 6137563"/>
            <a:gd name="connsiteX3" fmla="*/ 18260291 w 18260291"/>
            <a:gd name="connsiteY3" fmla="*/ 6082145 h 6137563"/>
            <a:gd name="connsiteX4" fmla="*/ 18232582 w 18260291"/>
            <a:gd name="connsiteY4" fmla="*/ 0 h 6137563"/>
            <a:gd name="connsiteX5" fmla="*/ 6553200 w 18260291"/>
            <a:gd name="connsiteY5" fmla="*/ 55418 h 6137563"/>
            <a:gd name="connsiteX0" fmla="*/ 187586 w 18260291"/>
            <a:gd name="connsiteY0" fmla="*/ 110948 h 6137563"/>
            <a:gd name="connsiteX1" fmla="*/ 0 w 18260291"/>
            <a:gd name="connsiteY1" fmla="*/ 110836 h 6137563"/>
            <a:gd name="connsiteX2" fmla="*/ 0 w 18260291"/>
            <a:gd name="connsiteY2" fmla="*/ 6137563 h 6137563"/>
            <a:gd name="connsiteX3" fmla="*/ 18260291 w 18260291"/>
            <a:gd name="connsiteY3" fmla="*/ 6082145 h 6137563"/>
            <a:gd name="connsiteX4" fmla="*/ 18232582 w 18260291"/>
            <a:gd name="connsiteY4" fmla="*/ 0 h 6137563"/>
            <a:gd name="connsiteX5" fmla="*/ 6553200 w 18260291"/>
            <a:gd name="connsiteY5" fmla="*/ 55418 h 6137563"/>
            <a:gd name="connsiteX0" fmla="*/ 187586 w 18260292"/>
            <a:gd name="connsiteY0" fmla="*/ 110948 h 6141151"/>
            <a:gd name="connsiteX1" fmla="*/ 0 w 18260292"/>
            <a:gd name="connsiteY1" fmla="*/ 110836 h 6141151"/>
            <a:gd name="connsiteX2" fmla="*/ 0 w 18260292"/>
            <a:gd name="connsiteY2" fmla="*/ 6137563 h 6141151"/>
            <a:gd name="connsiteX3" fmla="*/ 18260292 w 18260292"/>
            <a:gd name="connsiteY3" fmla="*/ 6141151 h 6141151"/>
            <a:gd name="connsiteX4" fmla="*/ 18232582 w 18260292"/>
            <a:gd name="connsiteY4" fmla="*/ 0 h 6141151"/>
            <a:gd name="connsiteX5" fmla="*/ 6553200 w 18260292"/>
            <a:gd name="connsiteY5" fmla="*/ 55418 h 6141151"/>
            <a:gd name="connsiteX0" fmla="*/ 187586 w 18260292"/>
            <a:gd name="connsiteY0" fmla="*/ 110948 h 6155915"/>
            <a:gd name="connsiteX1" fmla="*/ 0 w 18260292"/>
            <a:gd name="connsiteY1" fmla="*/ 110836 h 6155915"/>
            <a:gd name="connsiteX2" fmla="*/ 0 w 18260292"/>
            <a:gd name="connsiteY2" fmla="*/ 6137563 h 6155915"/>
            <a:gd name="connsiteX3" fmla="*/ 18260292 w 18260292"/>
            <a:gd name="connsiteY3" fmla="*/ 6155915 h 6155915"/>
            <a:gd name="connsiteX4" fmla="*/ 18232582 w 18260292"/>
            <a:gd name="connsiteY4" fmla="*/ 0 h 6155915"/>
            <a:gd name="connsiteX5" fmla="*/ 6553200 w 18260292"/>
            <a:gd name="connsiteY5" fmla="*/ 55418 h 6155915"/>
            <a:gd name="connsiteX0" fmla="*/ 187586 w 18260292"/>
            <a:gd name="connsiteY0" fmla="*/ 110948 h 6155915"/>
            <a:gd name="connsiteX1" fmla="*/ 0 w 18260292"/>
            <a:gd name="connsiteY1" fmla="*/ 110836 h 6155915"/>
            <a:gd name="connsiteX2" fmla="*/ 0 w 18260292"/>
            <a:gd name="connsiteY2" fmla="*/ 6137563 h 6155915"/>
            <a:gd name="connsiteX3" fmla="*/ 18260292 w 18260292"/>
            <a:gd name="connsiteY3" fmla="*/ 6155915 h 6155915"/>
            <a:gd name="connsiteX4" fmla="*/ 18232582 w 18260292"/>
            <a:gd name="connsiteY4" fmla="*/ 0 h 6155915"/>
            <a:gd name="connsiteX5" fmla="*/ 5780270 w 18260292"/>
            <a:gd name="connsiteY5" fmla="*/ 55417 h 6155915"/>
            <a:gd name="connsiteX0" fmla="*/ 187586 w 18260292"/>
            <a:gd name="connsiteY0" fmla="*/ 110948 h 6155915"/>
            <a:gd name="connsiteX1" fmla="*/ 0 w 18260292"/>
            <a:gd name="connsiteY1" fmla="*/ 110836 h 6155915"/>
            <a:gd name="connsiteX2" fmla="*/ 0 w 18260292"/>
            <a:gd name="connsiteY2" fmla="*/ 6137563 h 6155915"/>
            <a:gd name="connsiteX3" fmla="*/ 18260292 w 18260292"/>
            <a:gd name="connsiteY3" fmla="*/ 6155915 h 6155915"/>
            <a:gd name="connsiteX4" fmla="*/ 18232582 w 18260292"/>
            <a:gd name="connsiteY4" fmla="*/ 0 h 6155915"/>
            <a:gd name="connsiteX5" fmla="*/ 7922042 w 18260292"/>
            <a:gd name="connsiteY5" fmla="*/ 55417 h 6155915"/>
            <a:gd name="connsiteX0" fmla="*/ 187586 w 18260292"/>
            <a:gd name="connsiteY0" fmla="*/ 110948 h 6155915"/>
            <a:gd name="connsiteX1" fmla="*/ 0 w 18260292"/>
            <a:gd name="connsiteY1" fmla="*/ 110836 h 6155915"/>
            <a:gd name="connsiteX2" fmla="*/ 0 w 18260292"/>
            <a:gd name="connsiteY2" fmla="*/ 6137563 h 6155915"/>
            <a:gd name="connsiteX3" fmla="*/ 18260292 w 18260292"/>
            <a:gd name="connsiteY3" fmla="*/ 6155915 h 6155915"/>
            <a:gd name="connsiteX4" fmla="*/ 18232582 w 18260292"/>
            <a:gd name="connsiteY4" fmla="*/ 0 h 6155915"/>
            <a:gd name="connsiteX5" fmla="*/ 7154787 w 18260292"/>
            <a:gd name="connsiteY5" fmla="*/ 55417 h 615591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8260292" h="6155915">
              <a:moveTo>
                <a:pt x="187586" y="110948"/>
              </a:moveTo>
              <a:lnTo>
                <a:pt x="0" y="110836"/>
              </a:lnTo>
              <a:lnTo>
                <a:pt x="0" y="6137563"/>
              </a:lnTo>
              <a:lnTo>
                <a:pt x="18260292" y="6155915"/>
              </a:lnTo>
              <a:lnTo>
                <a:pt x="18232582" y="0"/>
              </a:lnTo>
              <a:lnTo>
                <a:pt x="7154787" y="55417"/>
              </a:lnTo>
            </a:path>
          </a:pathLst>
        </a:custGeom>
        <a:noFill/>
        <a:ln w="28575" cap="flat" cmpd="sng" algn="ctr">
          <a:solidFill>
            <a:schemeClr val="bg2">
              <a:lumMod val="25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133350</xdr:colOff>
      <xdr:row>3</xdr:row>
      <xdr:rowOff>132715</xdr:rowOff>
    </xdr:from>
    <xdr:to>
      <xdr:col>2</xdr:col>
      <xdr:colOff>1149985</xdr:colOff>
      <xdr:row>3</xdr:row>
      <xdr:rowOff>400050</xdr:rowOff>
    </xdr:to>
    <xdr:sp textlink="" fLocksText="0">
      <xdr:nvSpPr>
        <xdr:cNvPr id="2" name="Rectangle 2">
          <a:extLst>
            <a:ext uri="{FF2B5EF4-FFF2-40B4-BE49-F238E27FC236}">
              <a16:creationId xmlns:a16="http://schemas.microsoft.com/office/drawing/2014/main" id="{00000000-0008-0000-0600-000002000000}"/>
            </a:ext>
          </a:extLst>
        </xdr:cNvPr>
        <xdr:cNvSpPr>
          <a:spLocks noChangeArrowheads="1"/>
        </xdr:cNvSpPr>
      </xdr:nvSpPr>
      <xdr:spPr>
        <a:xfrm>
          <a:off x="361950" y="1100455"/>
          <a:ext cx="1169035" cy="267335"/>
        </a:xfrm>
        <a:prstGeom prst="rect">
          <a:avLst/>
        </a:prstGeom>
        <a:noFill/>
        <a:ln>
          <a:noFill/>
        </a:ln>
        <a:effectLst/>
      </xdr:spPr>
      <xdr:txBody>
        <a:bodyPr vertOverflow="clip" horzOverflow="overflow" wrap="square" lIns="20160" tIns="20160" rIns="20160" bIns="20160" anchor="t"/>
        <a:lstStyle/>
        <a:p>
          <a:pPr algn="l" rtl="0">
            <a:defRPr sz="1000"/>
          </a:pPr>
          <a:r>
            <a:rPr lang="ja-JP" altLang="en-US" sz="1400" b="0" i="0" u="none" strike="noStrike" baseline="0">
              <a:solidFill>
                <a:srgbClr val="000000"/>
              </a:solidFill>
              <a:latin typeface="ＭＳ Ｐゴシック"/>
              <a:ea typeface="ＭＳ Ｐゴシック"/>
            </a:rPr>
            <a:t>チェック項目</a:t>
          </a:r>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自治体公表（案）"/>
      <sheetName val="実施計画様式"/>
      <sheetName val="―"/>
      <sheetName val="分岐管理シート"/>
      <sheetName val="限"/>
      <sheetName val="別表（R6低所得世帯支援・不足額給付）"/>
      <sheetName val="基金調べ"/>
      <sheetName val="計算用"/>
      <sheetName val="【チェックリスト】 "/>
      <sheetName val="朱色変色"/>
      <sheetName val="変更カウント"/>
      <sheetName val="自治体コード"/>
      <sheetName val="参考資料1_対象分野リスト"/>
      <sheetName val="自動作成"/>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337B929-AEFB-4B40-8FCA-6C50CDAF11A6}" name="テーブル1" displayName="テーブル1" ref="A1:BE1789" totalsRowShown="0" headerRowDxfId="59" dataDxfId="58" headerRowBorderDxfId="57">
  <tableColumns count="57">
    <tableColumn id="1" xr3:uid="{79380E3A-004F-4392-AD0C-41771211AD4A}" name="自治体名_コード有り" dataDxfId="56"/>
    <tableColumn id="2" xr3:uid="{20942CF1-9976-477A-BB15-E5F529453C74}" name="団体コード_管理用" dataDxfId="55"/>
    <tableColumn id="3" xr3:uid="{FD06C3D9-40AB-42C6-850A-1E5B608697E0}" name="都道府県別_括弧あり" dataDxfId="54"/>
    <tableColumn id="4" xr3:uid="{347A7B3D-2E04-4931-948B-DA8729D98C41}" name="自治体名" dataDxfId="53"/>
    <tableColumn id="5" xr3:uid="{5CCF8B4E-7996-4A16-8618-9E30B769DA36}" name="県・市区分" dataDxfId="52"/>
    <tableColumn id="6" xr3:uid="{1621E9C7-AE94-43B3-B5F2-05EA51A1BF01}" name="履歴_団体コード（5桁）" dataDxfId="51"/>
    <tableColumn id="7" xr3:uid="{7D2CC26D-7430-40ED-9A25-14E4C6A9C074}" name="履歴_団体コード（6桁）" dataDxfId="50"/>
    <tableColumn id="8" xr3:uid="{B00B73D9-FD4C-40E6-9FE6-6AE9B188E453}" name="履歴_都道府県名（漢字）" dataDxfId="49"/>
    <tableColumn id="9" xr3:uid="{F36F1D64-D69C-4C1E-AE5D-28BE1730A16F}" name="履歴_市区町村名（漢字）" dataDxfId="48"/>
    <tableColumn id="10" xr3:uid="{96D5A299-8CF8-41BF-BD1F-6C614321F76A}" name="都道府県別_括弧あり2" dataDxfId="47"/>
    <tableColumn id="11" xr3:uid="{1538DFD1-7BEB-4286-A03F-95BEC25DA039}" name="【01_北海道】" dataDxfId="46"/>
    <tableColumn id="12" xr3:uid="{7C67DD43-4B84-405E-9998-3EE37D663DAE}" name="【02_青森県】" dataDxfId="45"/>
    <tableColumn id="13" xr3:uid="{0C4BC477-9666-4D75-9228-A9B58B5FB5D3}" name="【03_岩手県】" dataDxfId="44"/>
    <tableColumn id="14" xr3:uid="{D02787C0-D092-4258-90B6-B401EFE6655E}" name="【04_宮城県】" dataDxfId="43"/>
    <tableColumn id="15" xr3:uid="{6EB6E734-1638-485E-B486-91AF4F846797}" name="【05_秋田県】" dataDxfId="42"/>
    <tableColumn id="16" xr3:uid="{92A00B9F-00E1-49FA-9E32-BFC4FB23A9DE}" name="【06_山形県】" dataDxfId="41"/>
    <tableColumn id="17" xr3:uid="{453D821A-F1AC-422C-9401-643AA74EF6C2}" name="【07_福島県】" dataDxfId="40"/>
    <tableColumn id="18" xr3:uid="{4050CCB7-1B8D-467B-959D-0F9AFBA6BB8F}" name="【08_茨城県】" dataDxfId="39"/>
    <tableColumn id="19" xr3:uid="{8733FFF5-F7B7-4F14-B4E7-7BF934D10834}" name="【09_栃木県】" dataDxfId="38"/>
    <tableColumn id="20" xr3:uid="{A89394A0-138B-480C-A0BF-7F4C0EC01F3B}" name="【10_群馬県】" dataDxfId="37"/>
    <tableColumn id="21" xr3:uid="{8A045F61-8EC8-428D-9631-D8B6A48635D4}" name="【11_埼玉県】" dataDxfId="36"/>
    <tableColumn id="22" xr3:uid="{65940304-A66D-4FA8-A7B7-998A9CE8EA03}" name="【12_千葉県】" dataDxfId="35"/>
    <tableColumn id="23" xr3:uid="{59E61D97-89A1-497A-82D8-9418F838A71A}" name="【13_東京都】" dataDxfId="34"/>
    <tableColumn id="24" xr3:uid="{78118F41-B7F6-4412-B8E5-F227C9DB0521}" name="【14_神奈川県】" dataDxfId="33"/>
    <tableColumn id="25" xr3:uid="{74DC1E7E-1586-4462-9416-48BCA1A40996}" name="【15_新潟県】" dataDxfId="32"/>
    <tableColumn id="26" xr3:uid="{8EB45213-C193-4572-9C9E-4E97F1165FD2}" name="【16_富山県】" dataDxfId="31"/>
    <tableColumn id="27" xr3:uid="{9F50BEB8-B318-4A34-A5C0-6FCA16A0347B}" name="【17_石川県】" dataDxfId="30"/>
    <tableColumn id="28" xr3:uid="{69FE1C54-D7DE-4FDB-956B-1F0748253415}" name="【18_福井県】" dataDxfId="29"/>
    <tableColumn id="29" xr3:uid="{72ED0364-94AB-43DC-9DEC-35D87A385570}" name="【19_山梨県】" dataDxfId="28"/>
    <tableColumn id="30" xr3:uid="{4234CE8D-9A86-4C88-BA84-3DD1E5198817}" name="【20_長野県】" dataDxfId="27"/>
    <tableColumn id="31" xr3:uid="{4AD340B6-BB11-4EC0-85A5-40BD2ADC2635}" name="【21_岐阜県】" dataDxfId="26"/>
    <tableColumn id="32" xr3:uid="{8D79AF5B-7167-474A-9889-72F1C71904C9}" name="【22_静岡県】" dataDxfId="25"/>
    <tableColumn id="33" xr3:uid="{DB78BFDC-B1F3-464A-9987-8DC032D542C4}" name="【23_愛知県】" dataDxfId="24"/>
    <tableColumn id="34" xr3:uid="{BA4E0401-CB35-4422-9720-F15AF45C5EBC}" name="【24_三重県】" dataDxfId="23"/>
    <tableColumn id="35" xr3:uid="{C8624674-CB1D-4730-874A-51F74AD995B9}" name="【25_滋賀県】" dataDxfId="22"/>
    <tableColumn id="36" xr3:uid="{404A1216-025A-46EA-B54B-5ED4B21D615E}" name="【26_京都府】" dataDxfId="21"/>
    <tableColumn id="37" xr3:uid="{48C8BCE3-EB20-4517-9284-60F3B1AAB0A3}" name="【27_大阪府】" dataDxfId="20"/>
    <tableColumn id="38" xr3:uid="{37137F62-BCAA-4836-AD45-45F01D1C0F22}" name="【28_兵庫県】" dataDxfId="19"/>
    <tableColumn id="39" xr3:uid="{2BF4B5F8-211D-44DA-974B-3FADF1E29F72}" name="【29_奈良県】" dataDxfId="18"/>
    <tableColumn id="40" xr3:uid="{43F1C992-DBBE-4199-9E55-80543A711DD8}" name="【30_和歌山県】" dataDxfId="17"/>
    <tableColumn id="41" xr3:uid="{A125E769-0B32-4AD4-9CC9-E1E381D64B23}" name="【31_鳥取県】" dataDxfId="16"/>
    <tableColumn id="42" xr3:uid="{97BEB9E8-4B53-48CD-A1AA-F047524F2A4D}" name="【32_島根県】" dataDxfId="15"/>
    <tableColumn id="43" xr3:uid="{72ABB170-090A-4D3B-AF49-9BD6404E64FB}" name="【33_岡山県】" dataDxfId="14"/>
    <tableColumn id="44" xr3:uid="{E6B0686C-E697-44F1-BB96-44361E7B9386}" name="【34_広島県】" dataDxfId="13"/>
    <tableColumn id="45" xr3:uid="{0F724EB2-26F7-4C99-9D52-0996CA1E5672}" name="【35_山口県】" dataDxfId="12"/>
    <tableColumn id="46" xr3:uid="{E4810265-40ED-48BE-A316-2FC04872ADF2}" name="【36_徳島県】" dataDxfId="11"/>
    <tableColumn id="47" xr3:uid="{66B68BD0-3462-40C1-8D61-FAC5DED1F2EC}" name="【37_香川県】" dataDxfId="10"/>
    <tableColumn id="48" xr3:uid="{E03DFB7F-4364-427B-8E80-9FF31D6E7596}" name="【38_愛媛県】" dataDxfId="9"/>
    <tableColumn id="49" xr3:uid="{25EFEF7A-1394-4047-871E-CC1F5A0BD81D}" name="【39_高知県】" dataDxfId="8"/>
    <tableColumn id="50" xr3:uid="{400E002C-11F0-4A3E-8DD0-5745E5885C90}" name="【40_福岡県】" dataDxfId="7"/>
    <tableColumn id="51" xr3:uid="{9D53A444-85DB-4F01-8DED-F669EC235EED}" name="【41_佐賀県】" dataDxfId="6"/>
    <tableColumn id="52" xr3:uid="{259330C6-EC4C-444C-9D70-6C180A70EA8E}" name="【42_長崎県】" dataDxfId="5"/>
    <tableColumn id="53" xr3:uid="{77C33937-B8D4-4396-9A3F-D7B198641977}" name="【43_熊本県】" dataDxfId="4"/>
    <tableColumn id="54" xr3:uid="{D07501A4-AFA9-443A-B036-5BE1C580EF5B}" name="【44_大分県】" dataDxfId="3"/>
    <tableColumn id="55" xr3:uid="{98ACA86B-8A44-4781-B0E7-9C87A9B6DC97}" name="【45_宮崎県】" dataDxfId="2"/>
    <tableColumn id="56" xr3:uid="{1DD6EF30-6790-4972-B6EC-E328E1626C6D}" name="【46_鹿児島県】" dataDxfId="1"/>
    <tableColumn id="57" xr3:uid="{9407E4AF-48FF-429A-9B54-4A74D22AB1C0}" name="【47_沖縄県】" dataDxfId="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Relationship Id="rId2" Type="http://schemas.openxmlformats.org/officeDocument/2006/relationships/table" Target="../tables/table1.xml"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A1:DS473"/>
  <sheetViews>
    <sheetView showGridLines="0" tabSelected="1" zoomScale="50" zoomScaleNormal="50" zoomScaleSheetLayoutView="40" workbookViewId="0">
      <selection activeCell="V77" sqref="V77"/>
    </sheetView>
  </sheetViews>
  <sheetFormatPr defaultColWidth="9" defaultRowHeight="17.25"/>
  <cols>
    <col min="1" max="1" width="9" style="29"/>
    <col min="2" max="2" width="39.85546875" style="29" customWidth="1"/>
    <col min="3" max="3" width="6.85546875" style="29" customWidth="1"/>
    <col min="4" max="4" width="16.42578125" style="29" customWidth="1"/>
    <col min="5" max="5" width="13.42578125" style="29" customWidth="1"/>
    <col min="6" max="6" width="11" style="29" customWidth="1"/>
    <col min="7" max="7" width="16.42578125" style="29" customWidth="1"/>
    <col min="8" max="8" width="20.42578125" style="29" customWidth="1"/>
    <col min="9" max="9" width="33.140625" style="29" customWidth="1"/>
    <col min="10" max="10" width="22.85546875" style="29" customWidth="1"/>
    <col min="11" max="11" width="15.85546875" style="34" customWidth="1"/>
    <col min="12" max="12" width="17.85546875" style="34" customWidth="1"/>
    <col min="13" max="13" width="44.140625" style="34" customWidth="1"/>
    <col min="14" max="14" width="28" style="34" customWidth="1"/>
    <col min="15" max="15" width="28" style="29" customWidth="1"/>
    <col min="16" max="20" width="32.7109375" style="29" customWidth="1"/>
    <col min="21" max="21" width="27.85546875" style="29" customWidth="1"/>
    <col min="22" max="22" width="76.42578125" style="29" customWidth="1"/>
    <col min="23" max="27" width="17.42578125" style="29" customWidth="1"/>
    <col min="28" max="28" width="46.140625" style="29" customWidth="1"/>
    <col min="29" max="29" width="54.42578125" style="29" customWidth="1"/>
    <col min="30" max="30" width="23.140625" style="29" customWidth="1"/>
    <col min="31" max="32" width="32.140625" style="29" customWidth="1"/>
    <col min="33" max="33" width="34.42578125" style="29" customWidth="1"/>
    <col min="34" max="34" width="16.42578125" style="29" customWidth="1"/>
    <col min="35" max="35" width="16.140625" style="29" customWidth="1"/>
    <col min="36" max="36" width="14.85546875" style="29" customWidth="1"/>
    <col min="37" max="38" width="15" style="29" customWidth="1"/>
    <col min="39" max="39" width="23" style="29" customWidth="1"/>
    <col min="40" max="40" width="15.85546875" style="29" customWidth="1"/>
    <col min="41" max="41" width="12.85546875" style="29" customWidth="1"/>
    <col min="42" max="42" width="10.42578125" style="29" bestFit="1" customWidth="1"/>
    <col min="43" max="50" width="9" style="29"/>
    <col min="51" max="51" width="12.140625" style="29" customWidth="1"/>
    <col min="52" max="52" width="11.85546875" style="29" customWidth="1"/>
    <col min="53" max="53" width="12.140625" style="29" customWidth="1"/>
    <col min="54" max="54" width="10.42578125" style="29" bestFit="1" customWidth="1"/>
    <col min="55" max="56" width="10.85546875" style="29" bestFit="1" customWidth="1"/>
    <col min="57" max="59" width="9" style="29"/>
    <col min="60" max="61" width="10.85546875" style="29" bestFit="1" customWidth="1"/>
    <col min="62" max="62" width="11.140625" style="29" bestFit="1" customWidth="1"/>
    <col min="63" max="63" width="10.85546875" style="29" bestFit="1" customWidth="1"/>
    <col min="64" max="64" width="9" style="29"/>
    <col min="65" max="68" width="10.85546875" style="29" bestFit="1" customWidth="1"/>
    <col min="69" max="69" width="9" style="29"/>
    <col min="70" max="70" width="10.85546875" style="29" bestFit="1" customWidth="1"/>
    <col min="71" max="73" width="9" style="29"/>
    <col min="74" max="75" width="27.85546875" customWidth="1"/>
    <col min="76" max="78" width="9" style="29"/>
    <col min="79" max="79" width="9" style="29" customWidth="1"/>
    <col min="80" max="80" width="8.85546875" style="29" customWidth="1"/>
    <col min="81" max="84" width="9" style="29" customWidth="1"/>
    <col min="85" max="85" width="8.85546875" style="29" customWidth="1"/>
    <col min="86" max="86" width="9" style="29" customWidth="1"/>
    <col min="87" max="99" width="8.85546875" style="29" customWidth="1"/>
    <col min="100" max="102" width="9" style="29" customWidth="1"/>
    <col min="103" max="105" width="8.85546875" style="29" customWidth="1"/>
    <col min="106" max="108" width="9" style="29" customWidth="1"/>
    <col min="109" max="110" width="9" style="29"/>
    <col min="111" max="111" width="8.85546875" style="29" customWidth="1"/>
    <col min="112" max="16384" width="9" style="29"/>
  </cols>
  <sheetData>
    <row r="1" spans="1:123" ht="36.6" customHeight="1">
      <c r="A1" s="562" t="s">
        <v>0</v>
      </c>
      <c r="B1" s="496"/>
      <c r="C1" s="667" t="s">
        <v>1</v>
      </c>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35" t="s">
        <v>0</v>
      </c>
    </row>
    <row r="2" spans="1:123" ht="24.6" customHeight="1" thickBot="1">
      <c r="A2" s="768" t="s">
        <v>2</v>
      </c>
      <c r="B2" s="768"/>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96"/>
    </row>
    <row r="3" spans="1:123" ht="50.45" customHeight="1" thickBot="1">
      <c r="A3" s="791"/>
      <c r="B3" s="792"/>
      <c r="C3" s="716" t="s">
        <v>3</v>
      </c>
      <c r="D3" s="717"/>
      <c r="E3" s="717"/>
      <c r="F3" s="717"/>
      <c r="G3" s="717"/>
      <c r="H3" s="718"/>
      <c r="I3" s="678" t="s">
        <v>4</v>
      </c>
      <c r="J3" s="679"/>
      <c r="K3" s="680"/>
      <c r="L3" s="719" t="s">
        <v>5</v>
      </c>
      <c r="M3" s="717"/>
      <c r="N3" s="717"/>
      <c r="O3" s="717"/>
      <c r="P3" s="717"/>
      <c r="Q3" s="683" t="s">
        <v>6</v>
      </c>
      <c r="R3" s="684"/>
      <c r="S3" s="816" t="s">
        <v>7</v>
      </c>
      <c r="T3" s="699"/>
      <c r="U3" s="578">
        <v>0</v>
      </c>
      <c r="V3" s="589" t="s">
        <v>8</v>
      </c>
      <c r="W3" s="831">
        <v>0</v>
      </c>
      <c r="X3" s="832"/>
      <c r="Y3" s="779"/>
      <c r="Z3" s="804" t="s">
        <v>9</v>
      </c>
      <c r="AA3" s="805"/>
      <c r="AB3" s="806"/>
      <c r="AC3" s="584">
        <f>IFERROR(VLOOKUP($I$5,限!$D$3:$AX$1790,MATCH(7,限!$D$2:$AX$2,0),FALSE),0)</f>
        <v>0</v>
      </c>
      <c r="AD3" s="807" t="s">
        <v>10</v>
      </c>
      <c r="AE3" s="808"/>
      <c r="AF3" s="809"/>
      <c r="AG3" s="593">
        <f>IFERROR(VLOOKUP($I$5,限!$D$3:$AX$1790,MATCH(18,限!$D$2:$AX$2,0),FALSE),0)</f>
        <v>8825</v>
      </c>
      <c r="AH3" s="708" t="s">
        <v>11</v>
      </c>
      <c r="AI3" s="702" t="s">
        <v>12</v>
      </c>
      <c r="AJ3" s="705" t="s">
        <v>13</v>
      </c>
      <c r="AK3" s="702" t="s">
        <v>14</v>
      </c>
      <c r="AL3" s="708" t="s">
        <v>15</v>
      </c>
      <c r="AM3" s="708" t="s">
        <v>16</v>
      </c>
      <c r="AN3"/>
      <c r="AO3"/>
      <c r="AQ3"/>
      <c r="AR3"/>
      <c r="AS3"/>
      <c r="AT3"/>
      <c r="AU3"/>
      <c r="AV3"/>
      <c r="AW3"/>
      <c r="AX3"/>
      <c r="AY3"/>
      <c r="AZ3"/>
      <c r="BA3"/>
      <c r="BB3"/>
      <c r="BC3"/>
      <c r="BD3"/>
      <c r="BE3"/>
      <c r="BF3"/>
      <c r="BG3"/>
      <c r="BH3"/>
      <c r="BI3"/>
      <c r="BJ3"/>
      <c r="BK3"/>
      <c r="BL3"/>
      <c r="BM3"/>
      <c r="BN3" s="97"/>
      <c r="BO3" s="98"/>
      <c r="BP3" s="98"/>
      <c r="BQ3" s="98"/>
      <c r="BR3"/>
      <c r="BS3"/>
      <c r="BT3"/>
      <c r="BU3"/>
      <c r="BX3"/>
      <c r="BY3"/>
      <c r="BZ3"/>
      <c r="CA3"/>
      <c r="CB3"/>
      <c r="CC3"/>
      <c r="CD3"/>
      <c r="CE3"/>
      <c r="CF3"/>
      <c r="CG3"/>
      <c r="CH3"/>
      <c r="CI3"/>
      <c r="CJ3"/>
      <c r="CK3"/>
      <c r="CL3"/>
      <c r="CM3"/>
      <c r="CN3"/>
      <c r="CO3"/>
      <c r="CP3"/>
      <c r="CQ3"/>
      <c r="CR3"/>
      <c r="CS3"/>
      <c r="CT3"/>
      <c r="CU3"/>
      <c r="CV3" s="97"/>
      <c r="CW3" s="98"/>
      <c r="CX3" s="98"/>
      <c r="CY3"/>
      <c r="CZ3"/>
      <c r="DA3"/>
      <c r="DB3"/>
      <c r="DC3"/>
      <c r="DD3"/>
      <c r="DE3"/>
      <c r="DF3"/>
      <c r="DG3"/>
      <c r="DH3" s="97"/>
      <c r="DI3" s="97"/>
      <c r="DJ3" s="97"/>
      <c r="DK3" s="97"/>
      <c r="DL3" s="97"/>
      <c r="DM3" s="97"/>
      <c r="DN3" s="97"/>
      <c r="DO3" s="97"/>
      <c r="DP3"/>
      <c r="DQ3"/>
      <c r="DR3"/>
      <c r="DS3"/>
    </row>
    <row r="4" spans="1:123" ht="51" customHeight="1" thickTop="1" thickBot="1">
      <c r="A4" s="793"/>
      <c r="B4" s="787"/>
      <c r="C4" s="1066" t="s">
        <v>17</v>
      </c>
      <c r="D4" s="1067"/>
      <c r="E4" s="1067"/>
      <c r="F4" s="1067"/>
      <c r="G4" s="1067"/>
      <c r="H4" s="1068"/>
      <c r="I4" s="1069" t="s">
        <v>18</v>
      </c>
      <c r="J4" s="1070"/>
      <c r="K4" s="1071"/>
      <c r="L4" s="720" t="s">
        <v>19</v>
      </c>
      <c r="M4" s="721"/>
      <c r="N4" s="721"/>
      <c r="O4" s="721"/>
      <c r="P4" s="721"/>
      <c r="Q4" s="771" t="s">
        <v>20</v>
      </c>
      <c r="R4" s="772"/>
      <c r="S4" s="773" t="s">
        <v>21</v>
      </c>
      <c r="T4" s="701"/>
      <c r="U4" s="579">
        <v>0</v>
      </c>
      <c r="V4" s="776"/>
      <c r="W4" s="776"/>
      <c r="X4" s="776"/>
      <c r="Y4" s="779"/>
      <c r="Z4" s="329"/>
      <c r="AA4" s="698" t="s">
        <v>22</v>
      </c>
      <c r="AB4" s="699"/>
      <c r="AC4" s="585">
        <f>IFERROR(VLOOKUP($I$5,限!$D$3:$AX$1790,MATCH(9,限!$D$2:$AX$2,0),FALSE),0)</f>
        <v>0</v>
      </c>
      <c r="AD4" s="814" t="s">
        <v>23</v>
      </c>
      <c r="AE4" s="815"/>
      <c r="AF4" s="815"/>
      <c r="AG4" s="600">
        <f>AG3</f>
        <v>8825</v>
      </c>
      <c r="AH4" s="709"/>
      <c r="AI4" s="703"/>
      <c r="AJ4" s="706"/>
      <c r="AK4" s="703"/>
      <c r="AL4" s="709"/>
      <c r="AM4" s="709"/>
      <c r="AN4"/>
      <c r="AO4"/>
      <c r="AQ4"/>
      <c r="AR4"/>
      <c r="AS4"/>
      <c r="AT4"/>
      <c r="AU4"/>
      <c r="AV4"/>
      <c r="AW4"/>
      <c r="AX4"/>
      <c r="AY4"/>
      <c r="AZ4"/>
      <c r="BA4"/>
      <c r="BB4"/>
      <c r="BC4"/>
      <c r="BD4"/>
      <c r="BE4"/>
      <c r="BF4"/>
      <c r="BG4"/>
      <c r="BH4"/>
      <c r="BI4"/>
      <c r="BJ4"/>
      <c r="BK4"/>
      <c r="BL4"/>
      <c r="BM4"/>
      <c r="BN4" s="98"/>
      <c r="BO4" s="98"/>
      <c r="BP4" s="98"/>
      <c r="BQ4" s="98"/>
      <c r="BR4"/>
      <c r="BS4"/>
      <c r="BT4"/>
      <c r="BU4"/>
      <c r="BX4"/>
      <c r="BY4"/>
      <c r="BZ4"/>
      <c r="CA4"/>
      <c r="CB4"/>
      <c r="CC4"/>
      <c r="CD4"/>
      <c r="CE4"/>
      <c r="CF4"/>
      <c r="CG4"/>
      <c r="CH4"/>
      <c r="CI4"/>
      <c r="CJ4"/>
      <c r="CK4"/>
      <c r="CL4"/>
      <c r="CM4"/>
      <c r="CN4"/>
      <c r="CO4"/>
      <c r="CP4"/>
      <c r="CQ4"/>
      <c r="CR4"/>
      <c r="CS4"/>
      <c r="CT4"/>
      <c r="CU4"/>
      <c r="CV4" s="98"/>
      <c r="CW4" s="98"/>
      <c r="CX4" s="98"/>
      <c r="CY4"/>
      <c r="CZ4"/>
      <c r="DA4"/>
      <c r="DB4"/>
      <c r="DC4"/>
      <c r="DD4"/>
      <c r="DE4"/>
      <c r="DF4"/>
      <c r="DG4"/>
      <c r="DH4" s="97"/>
      <c r="DI4" s="97"/>
      <c r="DJ4" s="97"/>
      <c r="DK4" s="97"/>
      <c r="DL4" s="97"/>
      <c r="DM4" s="97"/>
      <c r="DN4" s="97"/>
      <c r="DO4" s="97"/>
      <c r="DP4"/>
      <c r="DQ4"/>
      <c r="DR4"/>
      <c r="DS4"/>
    </row>
    <row r="5" spans="1:123" ht="51" customHeight="1" thickTop="1" thickBot="1">
      <c r="A5" s="793"/>
      <c r="B5" s="787"/>
      <c r="C5" s="672" t="s">
        <v>24</v>
      </c>
      <c r="D5" s="1072"/>
      <c r="E5" s="1072"/>
      <c r="F5" s="1072"/>
      <c r="G5" s="1072"/>
      <c r="H5" s="1073"/>
      <c r="I5" s="675">
        <f>IFERROR(VLOOKUP(I4,自治体コード!$A$2:$B$1789,2,FALSE),"")</f>
        <v>40503</v>
      </c>
      <c r="J5" s="676"/>
      <c r="K5" s="677"/>
      <c r="L5" s="795"/>
      <c r="M5" s="786"/>
      <c r="N5" s="786"/>
      <c r="O5" s="786"/>
      <c r="P5" s="786"/>
      <c r="Q5" s="786"/>
      <c r="R5" s="786"/>
      <c r="S5" s="773" t="s">
        <v>25</v>
      </c>
      <c r="T5" s="701"/>
      <c r="U5" s="579">
        <v>0</v>
      </c>
      <c r="V5" s="779"/>
      <c r="W5" s="779"/>
      <c r="X5" s="779"/>
      <c r="Y5" s="779"/>
      <c r="Z5" s="330"/>
      <c r="AA5" s="700" t="s">
        <v>26</v>
      </c>
      <c r="AB5" s="701"/>
      <c r="AC5" s="586">
        <f>'別表（R6低所得世帯支援・不足額給付）'!E21</f>
        <v>3660</v>
      </c>
      <c r="AD5" s="777"/>
      <c r="AE5" s="776"/>
      <c r="AF5" s="776"/>
      <c r="AG5" s="776"/>
      <c r="AH5" s="709"/>
      <c r="AI5" s="703"/>
      <c r="AJ5" s="706"/>
      <c r="AK5" s="703"/>
      <c r="AL5" s="709"/>
      <c r="AM5" s="709"/>
      <c r="AN5"/>
      <c r="AO5"/>
      <c r="AQ5"/>
      <c r="AR5"/>
      <c r="AS5"/>
      <c r="AT5"/>
      <c r="AU5"/>
      <c r="AV5"/>
      <c r="AW5"/>
      <c r="AX5"/>
      <c r="AY5"/>
      <c r="AZ5"/>
      <c r="BA5"/>
      <c r="BB5"/>
      <c r="BC5"/>
      <c r="BD5"/>
      <c r="BE5"/>
      <c r="BF5"/>
      <c r="BG5"/>
      <c r="BH5"/>
      <c r="BI5"/>
      <c r="BJ5"/>
      <c r="BK5"/>
      <c r="BL5"/>
      <c r="BM5"/>
      <c r="BN5" s="98"/>
      <c r="BO5" s="98"/>
      <c r="BP5" s="98"/>
      <c r="BQ5" s="98"/>
      <c r="BR5"/>
      <c r="BS5"/>
      <c r="BT5"/>
      <c r="BU5"/>
      <c r="BX5"/>
      <c r="BY5"/>
      <c r="BZ5"/>
      <c r="CA5"/>
      <c r="CB5"/>
      <c r="CC5"/>
      <c r="CD5"/>
      <c r="CE5"/>
      <c r="CF5"/>
      <c r="CG5"/>
      <c r="CH5"/>
      <c r="CI5"/>
      <c r="CJ5"/>
      <c r="CK5"/>
      <c r="CL5"/>
      <c r="CM5"/>
      <c r="CN5"/>
      <c r="CO5"/>
      <c r="CP5"/>
      <c r="CQ5"/>
      <c r="CR5"/>
      <c r="CS5"/>
      <c r="CT5"/>
      <c r="CU5"/>
      <c r="CV5" s="98"/>
      <c r="CW5" s="98"/>
      <c r="CX5" s="98"/>
      <c r="CY5"/>
      <c r="CZ5"/>
      <c r="DA5"/>
      <c r="DB5"/>
      <c r="DC5"/>
      <c r="DD5"/>
      <c r="DE5"/>
      <c r="DF5"/>
      <c r="DG5"/>
      <c r="DH5" s="97"/>
      <c r="DI5" s="97"/>
      <c r="DJ5" s="97"/>
      <c r="DK5" s="97"/>
      <c r="DL5" s="97"/>
      <c r="DM5" s="97"/>
      <c r="DN5" s="97"/>
      <c r="DO5" s="97"/>
      <c r="DP5"/>
      <c r="DQ5"/>
      <c r="DR5"/>
      <c r="DS5"/>
    </row>
    <row r="6" spans="1:123" ht="51" customHeight="1" thickTop="1" thickBot="1">
      <c r="A6" s="793"/>
      <c r="B6" s="787"/>
      <c r="C6" s="672" t="s">
        <v>27</v>
      </c>
      <c r="D6" s="1072"/>
      <c r="E6" s="1072"/>
      <c r="F6" s="1072"/>
      <c r="G6" s="1072"/>
      <c r="H6" s="1073"/>
      <c r="I6" s="1074" t="s">
        <v>28</v>
      </c>
      <c r="J6" s="1075"/>
      <c r="K6" s="1075"/>
      <c r="L6" s="821" t="s">
        <v>29</v>
      </c>
      <c r="M6" s="822"/>
      <c r="N6" s="681" t="s">
        <v>30</v>
      </c>
      <c r="O6" s="681"/>
      <c r="P6" s="682"/>
      <c r="Q6" s="673">
        <f>P72</f>
        <v>0</v>
      </c>
      <c r="R6" s="674"/>
      <c r="S6" s="774" t="s">
        <v>31</v>
      </c>
      <c r="T6" s="775"/>
      <c r="U6" s="605">
        <v>0</v>
      </c>
      <c r="V6" s="779"/>
      <c r="W6" s="779"/>
      <c r="X6" s="779"/>
      <c r="Y6" s="779"/>
      <c r="Z6" s="330"/>
      <c r="AA6" s="700" t="s">
        <v>32</v>
      </c>
      <c r="AB6" s="701"/>
      <c r="AC6" s="587"/>
      <c r="AD6" s="778"/>
      <c r="AE6" s="779"/>
      <c r="AF6" s="779"/>
      <c r="AG6" s="779"/>
      <c r="AH6" s="709"/>
      <c r="AI6" s="703"/>
      <c r="AJ6" s="706"/>
      <c r="AK6" s="703"/>
      <c r="AL6" s="709"/>
      <c r="AM6" s="709"/>
      <c r="AN6"/>
      <c r="AO6"/>
      <c r="AP6" s="30"/>
      <c r="AQ6"/>
      <c r="AR6" s="99"/>
      <c r="AS6" s="99"/>
      <c r="AT6" s="99"/>
      <c r="AU6" s="99"/>
      <c r="AV6" s="99"/>
      <c r="AW6" s="99"/>
      <c r="AX6" s="99"/>
      <c r="AY6" s="99"/>
      <c r="AZ6" s="99"/>
      <c r="BA6" s="99"/>
      <c r="BB6" s="99"/>
      <c r="BC6" s="99"/>
      <c r="BD6" s="99"/>
      <c r="BE6" s="99"/>
      <c r="BF6" s="99"/>
      <c r="BG6" s="99"/>
      <c r="BH6" s="99"/>
      <c r="BI6" s="99"/>
      <c r="BJ6" s="99"/>
      <c r="BK6" s="99"/>
      <c r="BL6" s="99"/>
      <c r="BM6" s="99"/>
      <c r="BN6" s="99"/>
      <c r="BO6"/>
      <c r="BP6"/>
      <c r="BQ6"/>
      <c r="BR6"/>
      <c r="BS6"/>
      <c r="BT6"/>
      <c r="BU6"/>
      <c r="BX6"/>
      <c r="BY6"/>
      <c r="BZ6"/>
      <c r="CA6"/>
      <c r="CB6"/>
      <c r="CC6"/>
      <c r="CD6"/>
      <c r="CE6"/>
      <c r="CF6"/>
      <c r="CG6"/>
      <c r="CH6"/>
      <c r="CI6"/>
      <c r="CJ6"/>
      <c r="CK6"/>
      <c r="CL6"/>
      <c r="CM6"/>
      <c r="CN6"/>
      <c r="CO6"/>
      <c r="CP6"/>
      <c r="CQ6"/>
      <c r="CR6"/>
      <c r="CS6"/>
      <c r="CT6"/>
      <c r="CU6"/>
      <c r="CV6"/>
      <c r="CW6"/>
      <c r="CX6"/>
      <c r="CY6"/>
      <c r="CZ6"/>
      <c r="DA6"/>
      <c r="DB6"/>
      <c r="DC6"/>
      <c r="DD6"/>
      <c r="DE6"/>
      <c r="DF6"/>
      <c r="DG6"/>
      <c r="DH6" s="100"/>
      <c r="DI6" s="100"/>
      <c r="DJ6" s="100"/>
      <c r="DK6" s="100"/>
      <c r="DL6" s="100"/>
      <c r="DM6" s="100"/>
      <c r="DN6" s="100"/>
      <c r="DO6" s="100"/>
      <c r="DP6"/>
      <c r="DQ6"/>
      <c r="DR6"/>
      <c r="DS6"/>
    </row>
    <row r="7" spans="1:123" ht="51" customHeight="1" thickTop="1" thickBot="1">
      <c r="A7" s="793"/>
      <c r="B7" s="787"/>
      <c r="C7" s="672" t="s">
        <v>33</v>
      </c>
      <c r="D7" s="1072"/>
      <c r="E7" s="1072"/>
      <c r="F7" s="1072"/>
      <c r="G7" s="1072"/>
      <c r="H7" s="1073"/>
      <c r="I7" s="1074" t="s">
        <v>34</v>
      </c>
      <c r="J7" s="1075"/>
      <c r="K7" s="1075"/>
      <c r="L7" s="823"/>
      <c r="M7" s="824"/>
      <c r="N7" s="714" t="s">
        <v>35</v>
      </c>
      <c r="O7" s="714"/>
      <c r="P7" s="715"/>
      <c r="Q7" s="769">
        <f>Q72</f>
        <v>62765</v>
      </c>
      <c r="R7" s="770"/>
      <c r="S7" s="784"/>
      <c r="T7" s="785"/>
      <c r="U7" s="785"/>
      <c r="V7" s="781"/>
      <c r="W7" s="781"/>
      <c r="X7" s="781"/>
      <c r="Y7" s="779"/>
      <c r="Z7" s="330"/>
      <c r="AA7" s="700" t="s">
        <v>32</v>
      </c>
      <c r="AB7" s="701"/>
      <c r="AC7" s="587"/>
      <c r="AD7" s="778"/>
      <c r="AE7" s="779"/>
      <c r="AF7" s="779"/>
      <c r="AG7" s="779"/>
      <c r="AH7" s="709"/>
      <c r="AI7" s="703"/>
      <c r="AJ7" s="706"/>
      <c r="AK7" s="703"/>
      <c r="AL7" s="709"/>
      <c r="AM7" s="709"/>
      <c r="AN7"/>
      <c r="AO7"/>
      <c r="AP7" s="30"/>
      <c r="AQ7"/>
      <c r="AR7"/>
      <c r="AS7"/>
      <c r="AT7"/>
      <c r="AU7"/>
      <c r="AV7"/>
      <c r="AW7"/>
      <c r="AX7"/>
      <c r="AY7"/>
      <c r="AZ7"/>
      <c r="BA7"/>
      <c r="BB7"/>
      <c r="BC7"/>
      <c r="BD7"/>
      <c r="BE7"/>
      <c r="BF7"/>
      <c r="BG7"/>
      <c r="BH7"/>
      <c r="BI7"/>
      <c r="BJ7"/>
      <c r="BK7"/>
      <c r="BL7"/>
      <c r="BM7"/>
      <c r="BN7" s="97"/>
      <c r="BO7" s="97"/>
      <c r="BP7" s="97"/>
      <c r="BQ7" s="97"/>
      <c r="BR7"/>
      <c r="BS7"/>
      <c r="BT7"/>
      <c r="BU7"/>
      <c r="BX7"/>
      <c r="BY7"/>
      <c r="BZ7"/>
      <c r="CA7"/>
      <c r="CB7"/>
      <c r="CC7"/>
      <c r="CD7"/>
      <c r="CE7"/>
      <c r="CF7"/>
      <c r="CG7"/>
      <c r="CH7"/>
      <c r="CI7"/>
      <c r="CJ7"/>
      <c r="CK7"/>
      <c r="CL7"/>
      <c r="CM7"/>
      <c r="CN7"/>
      <c r="CO7"/>
      <c r="CP7"/>
      <c r="CQ7"/>
      <c r="CR7"/>
      <c r="CS7"/>
      <c r="CT7"/>
      <c r="CU7"/>
      <c r="CV7"/>
      <c r="CW7"/>
      <c r="CX7"/>
      <c r="CY7"/>
      <c r="CZ7"/>
      <c r="DA7"/>
      <c r="DB7"/>
      <c r="DC7"/>
      <c r="DD7"/>
      <c r="DE7"/>
      <c r="DF7"/>
      <c r="DG7"/>
      <c r="DH7" s="97"/>
      <c r="DI7" s="97"/>
      <c r="DJ7" s="97"/>
      <c r="DK7" s="97"/>
      <c r="DL7" s="97"/>
      <c r="DM7" s="97"/>
      <c r="DN7" s="97"/>
      <c r="DO7" s="97"/>
      <c r="DP7"/>
      <c r="DQ7"/>
      <c r="DR7"/>
      <c r="DS7"/>
    </row>
    <row r="8" spans="1:123" ht="51" customHeight="1" thickTop="1" thickBot="1">
      <c r="A8" s="793"/>
      <c r="B8" s="787"/>
      <c r="C8" s="1076"/>
      <c r="D8" s="1077"/>
      <c r="E8" s="1077"/>
      <c r="F8" s="1077"/>
      <c r="G8" s="1077"/>
      <c r="H8" s="1077"/>
      <c r="I8" s="1077"/>
      <c r="J8" s="1077"/>
      <c r="K8" s="1078"/>
      <c r="L8" s="823"/>
      <c r="M8" s="824"/>
      <c r="N8" s="714" t="s">
        <v>36</v>
      </c>
      <c r="O8" s="714"/>
      <c r="P8" s="715"/>
      <c r="Q8" s="769">
        <f>R72</f>
        <v>4167</v>
      </c>
      <c r="R8" s="770"/>
      <c r="S8" s="816" t="s">
        <v>37</v>
      </c>
      <c r="T8" s="699"/>
      <c r="U8" s="580">
        <f>MAX(MIN(AC3,Q6)-U3,0)</f>
        <v>0</v>
      </c>
      <c r="V8" s="589" t="s">
        <v>38</v>
      </c>
      <c r="W8" s="817">
        <f>MAX(MIN(AG3,Q10)-W3,0)</f>
        <v>8825</v>
      </c>
      <c r="X8" s="818"/>
      <c r="Y8" s="779"/>
      <c r="Z8" s="330"/>
      <c r="AA8" s="700" t="s">
        <v>32</v>
      </c>
      <c r="AB8" s="701"/>
      <c r="AC8" s="587"/>
      <c r="AD8" s="778"/>
      <c r="AE8" s="779"/>
      <c r="AF8" s="779"/>
      <c r="AG8" s="779"/>
      <c r="AH8" s="710"/>
      <c r="AI8" s="704"/>
      <c r="AJ8" s="707"/>
      <c r="AK8" s="704"/>
      <c r="AL8" s="710"/>
      <c r="AM8" s="710"/>
      <c r="AN8"/>
      <c r="AO8"/>
      <c r="AQ8" s="101"/>
      <c r="AR8" s="101"/>
      <c r="AS8" s="101"/>
      <c r="AT8" s="101"/>
      <c r="AU8" s="101"/>
      <c r="AV8" s="101"/>
      <c r="AW8" s="101"/>
      <c r="AX8" s="101"/>
      <c r="AY8" s="101"/>
      <c r="AZ8" s="101"/>
      <c r="BA8" s="101"/>
      <c r="BB8" s="101"/>
      <c r="BC8" s="101"/>
      <c r="BD8" s="101"/>
      <c r="BE8" s="101"/>
      <c r="BF8" s="101"/>
      <c r="BG8" s="101"/>
      <c r="BH8" s="101"/>
      <c r="BI8" s="101"/>
      <c r="BJ8" s="101"/>
      <c r="BK8" s="101"/>
      <c r="BL8" s="101"/>
      <c r="BM8" s="101"/>
      <c r="BN8" s="102"/>
      <c r="BO8" s="102"/>
      <c r="BP8" s="103"/>
      <c r="BQ8" s="103"/>
      <c r="BR8" s="101"/>
      <c r="BS8" s="101"/>
      <c r="BT8" s="101"/>
      <c r="BU8" s="101"/>
      <c r="BX8" s="101"/>
      <c r="BY8" s="101"/>
      <c r="BZ8" s="101"/>
      <c r="CA8" s="101"/>
      <c r="CB8" s="101"/>
      <c r="CC8" s="101"/>
      <c r="CD8" s="101"/>
      <c r="CE8" s="101"/>
      <c r="CF8" s="101"/>
      <c r="CG8" s="101"/>
      <c r="CH8" s="101"/>
      <c r="CI8" s="101"/>
      <c r="CJ8" s="101"/>
      <c r="CK8" s="101"/>
      <c r="CL8" s="101"/>
      <c r="CM8" s="101"/>
      <c r="CN8" s="101"/>
      <c r="CO8" s="101"/>
      <c r="CP8" s="101"/>
      <c r="CQ8" s="101"/>
      <c r="CR8" s="101"/>
      <c r="CS8" s="101"/>
      <c r="CT8" s="101"/>
      <c r="CU8" s="101"/>
      <c r="CV8" s="101"/>
      <c r="CW8" s="101"/>
      <c r="CX8" s="101"/>
      <c r="CY8" s="101"/>
      <c r="CZ8" s="101"/>
      <c r="DA8" s="101"/>
      <c r="DB8" s="101"/>
      <c r="DC8" s="101"/>
      <c r="DD8" s="101"/>
      <c r="DE8" s="101"/>
      <c r="DF8" s="101"/>
      <c r="DG8" s="101"/>
      <c r="DH8" s="102"/>
      <c r="DI8" s="102"/>
      <c r="DJ8" s="102"/>
      <c r="DK8" s="102"/>
      <c r="DL8" s="102"/>
      <c r="DM8" s="102"/>
      <c r="DN8" s="102"/>
      <c r="DO8" s="102"/>
      <c r="DP8"/>
      <c r="DQ8"/>
      <c r="DR8"/>
      <c r="DS8"/>
    </row>
    <row r="9" spans="1:123" ht="50.45" customHeight="1" thickBot="1">
      <c r="A9" s="793"/>
      <c r="B9" s="787"/>
      <c r="C9" s="724"/>
      <c r="D9" s="725"/>
      <c r="E9" s="725"/>
      <c r="F9" s="725"/>
      <c r="G9" s="725"/>
      <c r="H9" s="725"/>
      <c r="I9" s="725"/>
      <c r="J9" s="725"/>
      <c r="K9" s="726"/>
      <c r="L9" s="825"/>
      <c r="M9" s="826"/>
      <c r="N9" s="722" t="s">
        <v>39</v>
      </c>
      <c r="O9" s="722"/>
      <c r="P9" s="723"/>
      <c r="Q9" s="847">
        <f>S72</f>
        <v>0</v>
      </c>
      <c r="R9" s="848"/>
      <c r="S9" s="773" t="s">
        <v>40</v>
      </c>
      <c r="T9" s="701"/>
      <c r="U9" s="581">
        <f>MAX(MIN(AC9,Q7)-U4,0)</f>
        <v>3660</v>
      </c>
      <c r="V9" s="801"/>
      <c r="W9" s="801"/>
      <c r="X9" s="801"/>
      <c r="Y9" s="779"/>
      <c r="Z9" s="695" t="s">
        <v>41</v>
      </c>
      <c r="AA9" s="696"/>
      <c r="AB9" s="697"/>
      <c r="AC9" s="588">
        <f>AC4+AC5</f>
        <v>3660</v>
      </c>
      <c r="AD9" s="778"/>
      <c r="AE9" s="779"/>
      <c r="AF9" s="779"/>
      <c r="AG9" s="779"/>
      <c r="AH9" s="313" t="str">
        <f>IF(ISERROR(I5)=TRUE,"error","")</f>
        <v/>
      </c>
      <c r="AI9" s="311" t="str">
        <f>IF(OR(I6="",I7="",Q3="",Q4=""),"error","")</f>
        <v/>
      </c>
      <c r="AJ9" s="312" t="str">
        <f>IF(OR(U3="",U4="",U5="",U6=""),"error","")</f>
        <v/>
      </c>
      <c r="AK9" s="313" t="str">
        <f>IF(OR(AC3="",AC4="",AC5="",AC10="",AC11="",AC16="",AC17="",AG20=""),"error","")</f>
        <v/>
      </c>
      <c r="AL9" s="313" t="str">
        <f>IF(OR(AC3&lt;U3,AC9&lt;U4,AC15&lt;U5,AC19&lt;U6),"error","")</f>
        <v/>
      </c>
      <c r="AM9" s="313" t="str">
        <f>IF(OR(U3&gt;Q6,U4&gt;Q7,U5&gt;Q8,U6&gt;Q9,),"error","")</f>
        <v/>
      </c>
      <c r="AN9"/>
      <c r="AO9"/>
      <c r="AQ9"/>
      <c r="AR9"/>
      <c r="AS9"/>
      <c r="AT9"/>
      <c r="AU9"/>
      <c r="AV9"/>
      <c r="AW9"/>
      <c r="AX9"/>
      <c r="AY9"/>
      <c r="AZ9"/>
      <c r="BA9"/>
      <c r="BB9"/>
      <c r="BC9"/>
      <c r="BD9"/>
      <c r="BE9"/>
      <c r="BF9"/>
      <c r="BG9"/>
      <c r="BH9"/>
      <c r="BI9"/>
      <c r="BJ9"/>
      <c r="BK9"/>
      <c r="BL9"/>
      <c r="BM9"/>
      <c r="BN9"/>
      <c r="BO9"/>
      <c r="BP9"/>
      <c r="BQ9"/>
      <c r="BR9"/>
      <c r="BS9"/>
      <c r="BT9"/>
      <c r="BU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row>
    <row r="10" spans="1:123" ht="50.45" customHeight="1" thickBot="1">
      <c r="A10" s="793"/>
      <c r="B10" s="787"/>
      <c r="C10" s="724"/>
      <c r="D10" s="725"/>
      <c r="E10" s="725"/>
      <c r="F10" s="725"/>
      <c r="G10" s="725"/>
      <c r="H10" s="725"/>
      <c r="I10" s="725"/>
      <c r="J10" s="725"/>
      <c r="K10" s="726"/>
      <c r="L10" s="819" t="s">
        <v>42</v>
      </c>
      <c r="M10" s="820"/>
      <c r="N10" s="810" t="s">
        <v>43</v>
      </c>
      <c r="O10" s="810"/>
      <c r="P10" s="811"/>
      <c r="Q10" s="812">
        <f>T72</f>
        <v>8825</v>
      </c>
      <c r="R10" s="813"/>
      <c r="S10" s="773" t="s">
        <v>44</v>
      </c>
      <c r="T10" s="701"/>
      <c r="U10" s="581">
        <f>MAX(MIN(AC15,Q8)-U5,0)</f>
        <v>312</v>
      </c>
      <c r="V10" s="802"/>
      <c r="W10" s="802"/>
      <c r="X10" s="802"/>
      <c r="Y10" s="779"/>
      <c r="Z10" s="329"/>
      <c r="AA10" s="698" t="s">
        <v>45</v>
      </c>
      <c r="AB10" s="699"/>
      <c r="AC10" s="585">
        <f>IFERROR(VLOOKUP($I$5,限!$D$3:$AX$1790,MATCH(11,限!$D$2:$AX$2,0),FALSE),0)</f>
        <v>0</v>
      </c>
      <c r="AD10" s="778"/>
      <c r="AE10" s="779"/>
      <c r="AF10" s="779"/>
      <c r="AG10" s="779"/>
      <c r="AH10" s="104"/>
      <c r="AI10" s="104"/>
      <c r="AQ10"/>
      <c r="AR10"/>
      <c r="AS10"/>
      <c r="AT10"/>
      <c r="AU10"/>
      <c r="AV10"/>
      <c r="AW10"/>
      <c r="AX10"/>
      <c r="AY10"/>
      <c r="AZ10"/>
      <c r="BA10"/>
      <c r="BB10"/>
      <c r="BC10"/>
      <c r="BD10"/>
      <c r="BE10"/>
      <c r="BF10"/>
      <c r="BG10"/>
      <c r="BH10"/>
      <c r="BI10"/>
      <c r="BJ10"/>
      <c r="BK10"/>
      <c r="BL10"/>
      <c r="BM10"/>
      <c r="BN10"/>
      <c r="BO10"/>
      <c r="BP10"/>
      <c r="BQ10"/>
      <c r="BR10"/>
      <c r="BS10"/>
      <c r="BT10"/>
      <c r="BU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row>
    <row r="11" spans="1:123" ht="50.45" customHeight="1" thickBot="1">
      <c r="A11" s="793"/>
      <c r="B11" s="787"/>
      <c r="C11" s="724"/>
      <c r="D11" s="725"/>
      <c r="E11" s="725"/>
      <c r="F11" s="725"/>
      <c r="G11" s="725"/>
      <c r="H11" s="725"/>
      <c r="I11" s="725"/>
      <c r="J11" s="725"/>
      <c r="K11" s="726"/>
      <c r="L11" s="827" t="s">
        <v>46</v>
      </c>
      <c r="M11" s="828"/>
      <c r="N11" s="796" t="s">
        <v>47</v>
      </c>
      <c r="O11" s="797"/>
      <c r="P11" s="798"/>
      <c r="Q11" s="799">
        <f>IFERROR(VLOOKUP(I5,限!$D$3:$AX$1790,MATCH(99,限!$D$2:$AX$2,0),FALSE),0)</f>
        <v>0</v>
      </c>
      <c r="R11" s="800"/>
      <c r="S11" s="774" t="s">
        <v>48</v>
      </c>
      <c r="T11" s="775"/>
      <c r="U11" s="582">
        <f>MAX(MIN(AC19,Q9)-U6,0)</f>
        <v>0</v>
      </c>
      <c r="V11" s="802"/>
      <c r="W11" s="802"/>
      <c r="X11" s="802"/>
      <c r="Y11" s="779"/>
      <c r="Z11" s="330"/>
      <c r="AA11" s="700" t="s">
        <v>49</v>
      </c>
      <c r="AB11" s="701"/>
      <c r="AC11" s="586">
        <f>'別表（R6低所得世帯支援・不足額給付）'!E104</f>
        <v>312</v>
      </c>
      <c r="AD11" s="778"/>
      <c r="AE11" s="779"/>
      <c r="AF11" s="779"/>
      <c r="AG11" s="779"/>
      <c r="AH11" s="594" t="s">
        <v>50</v>
      </c>
      <c r="AI11" s="380">
        <f>COUNTIF(I73:I472,"&lt;&gt;"&amp;"")-1+IF(I73&lt;&gt;"",1,0)</f>
        <v>2</v>
      </c>
      <c r="AJ11" s="105" t="s">
        <v>51</v>
      </c>
      <c r="AK11" s="80">
        <f>COUNTIF(Y73:Y472,"○")</f>
        <v>0</v>
      </c>
      <c r="AL11" s="357" t="s">
        <v>52</v>
      </c>
      <c r="AM11" s="379">
        <f>P75</f>
        <v>0</v>
      </c>
      <c r="AQ11"/>
      <c r="AR11"/>
      <c r="AS11"/>
      <c r="AT11"/>
      <c r="AU11"/>
      <c r="AV11"/>
      <c r="AW11"/>
      <c r="AX11"/>
      <c r="AY11"/>
      <c r="AZ11"/>
      <c r="BA11"/>
      <c r="BB11"/>
      <c r="BC11"/>
      <c r="BD11"/>
      <c r="BE11"/>
      <c r="BF11"/>
      <c r="BG11"/>
      <c r="BH11"/>
      <c r="BI11"/>
      <c r="BJ11"/>
      <c r="BK11"/>
      <c r="BL11"/>
      <c r="BM11"/>
      <c r="BN11"/>
      <c r="BO11"/>
      <c r="BP11"/>
      <c r="BQ11"/>
      <c r="BR11"/>
      <c r="BS11"/>
      <c r="BT11"/>
      <c r="BU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row>
    <row r="12" spans="1:123" ht="50.45" customHeight="1" thickBot="1">
      <c r="A12" s="793"/>
      <c r="B12" s="787"/>
      <c r="C12" s="724"/>
      <c r="D12" s="725"/>
      <c r="E12" s="725"/>
      <c r="F12" s="725"/>
      <c r="G12" s="725"/>
      <c r="H12" s="725"/>
      <c r="I12" s="725"/>
      <c r="J12" s="725"/>
      <c r="K12" s="726"/>
      <c r="L12" s="777"/>
      <c r="M12" s="776"/>
      <c r="N12" s="776"/>
      <c r="O12" s="776"/>
      <c r="P12" s="776"/>
      <c r="Q12" s="776"/>
      <c r="R12" s="776"/>
      <c r="S12" s="786"/>
      <c r="T12" s="786"/>
      <c r="U12" s="786"/>
      <c r="V12" s="803"/>
      <c r="W12" s="803"/>
      <c r="X12" s="803"/>
      <c r="Y12" s="779"/>
      <c r="Z12" s="330"/>
      <c r="AA12" s="700" t="s">
        <v>53</v>
      </c>
      <c r="AB12" s="701"/>
      <c r="AC12" s="587"/>
      <c r="AD12" s="778"/>
      <c r="AE12" s="779"/>
      <c r="AF12" s="779"/>
      <c r="AG12" s="779"/>
      <c r="AH12" s="595" t="s">
        <v>54</v>
      </c>
      <c r="AI12" s="381">
        <f>IFERROR(IF(SUM(分岐管理シート!F75:F472)&gt;0,MATCH("",I74:I472,-1)+1,IF(分岐管理シート!F74&gt;0,2,IF(分岐管理シート!F73&gt;0,1,0))),0)</f>
        <v>5</v>
      </c>
      <c r="AJ12" s="106"/>
      <c r="AK12" s="80"/>
      <c r="AL12" s="325" t="s">
        <v>55</v>
      </c>
      <c r="AM12" s="379">
        <f>Q73+Q75</f>
        <v>62765</v>
      </c>
      <c r="AQ12"/>
      <c r="AR12"/>
      <c r="AS12"/>
      <c r="AT12"/>
      <c r="AU12"/>
      <c r="AV12"/>
      <c r="AW12"/>
      <c r="AX12"/>
      <c r="AY12"/>
      <c r="AZ12"/>
      <c r="BA12"/>
      <c r="BB12"/>
      <c r="BC12"/>
      <c r="BD12"/>
      <c r="BE12"/>
      <c r="BF12"/>
      <c r="BG12"/>
      <c r="BH12"/>
      <c r="BI12"/>
      <c r="BJ12"/>
      <c r="BK12"/>
      <c r="BL12"/>
      <c r="BM12"/>
      <c r="BN12"/>
      <c r="BO12"/>
      <c r="BP12"/>
      <c r="BQ12"/>
      <c r="BR12"/>
      <c r="BS12"/>
      <c r="BT12"/>
      <c r="BU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row>
    <row r="13" spans="1:123" ht="50.45" customHeight="1" thickBot="1">
      <c r="A13" s="793"/>
      <c r="B13" s="787"/>
      <c r="C13" s="724"/>
      <c r="D13" s="725"/>
      <c r="E13" s="725"/>
      <c r="F13" s="725"/>
      <c r="G13" s="725"/>
      <c r="H13" s="725"/>
      <c r="I13" s="725"/>
      <c r="J13" s="725"/>
      <c r="K13" s="726"/>
      <c r="L13" s="778"/>
      <c r="M13" s="779"/>
      <c r="N13" s="779"/>
      <c r="O13" s="779"/>
      <c r="P13" s="779"/>
      <c r="Q13" s="779"/>
      <c r="R13" s="779"/>
      <c r="S13" s="816" t="s">
        <v>56</v>
      </c>
      <c r="T13" s="699"/>
      <c r="U13" s="580">
        <f>U3+U8</f>
        <v>0</v>
      </c>
      <c r="V13" s="590" t="s">
        <v>57</v>
      </c>
      <c r="W13" s="833">
        <f>W3+W8</f>
        <v>8825</v>
      </c>
      <c r="X13" s="834"/>
      <c r="Y13" s="779"/>
      <c r="Z13" s="330"/>
      <c r="AA13" s="700" t="s">
        <v>53</v>
      </c>
      <c r="AB13" s="701"/>
      <c r="AC13" s="587"/>
      <c r="AD13" s="778"/>
      <c r="AE13" s="779"/>
      <c r="AF13" s="779"/>
      <c r="AG13" s="779"/>
      <c r="AH13" s="596" t="s">
        <v>58</v>
      </c>
      <c r="AI13" s="382">
        <f>SUM(変更カウント!AG73:AG472)</f>
        <v>2</v>
      </c>
      <c r="AL13" s="357" t="s">
        <v>59</v>
      </c>
      <c r="AM13" s="379">
        <f>T75</f>
        <v>0</v>
      </c>
      <c r="AQ13"/>
      <c r="AR13"/>
      <c r="AS13"/>
      <c r="AT13"/>
      <c r="AU13"/>
      <c r="AV13"/>
      <c r="AW13"/>
      <c r="AX13"/>
      <c r="AY13"/>
      <c r="AZ13"/>
      <c r="BA13"/>
      <c r="BB13"/>
      <c r="BC13"/>
      <c r="BD13"/>
      <c r="BE13"/>
      <c r="BF13"/>
      <c r="BG13"/>
      <c r="BH13"/>
      <c r="BI13"/>
      <c r="BJ13"/>
      <c r="BK13"/>
      <c r="BL13"/>
      <c r="BM13"/>
      <c r="BN13"/>
      <c r="BO13"/>
      <c r="BP13"/>
      <c r="BQ13"/>
      <c r="BR13"/>
      <c r="BS13"/>
      <c r="BT13"/>
      <c r="BU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row>
    <row r="14" spans="1:123" ht="50.45" customHeight="1" thickBot="1">
      <c r="A14" s="793"/>
      <c r="B14" s="787"/>
      <c r="C14" s="724"/>
      <c r="D14" s="725"/>
      <c r="E14" s="725"/>
      <c r="F14" s="725"/>
      <c r="G14" s="725"/>
      <c r="H14" s="725"/>
      <c r="I14" s="725"/>
      <c r="J14" s="725"/>
      <c r="K14" s="726"/>
      <c r="L14" s="778"/>
      <c r="M14" s="779"/>
      <c r="N14" s="779"/>
      <c r="O14" s="779"/>
      <c r="P14" s="779"/>
      <c r="Q14" s="779"/>
      <c r="R14" s="779"/>
      <c r="S14" s="773" t="s">
        <v>60</v>
      </c>
      <c r="T14" s="701"/>
      <c r="U14" s="581">
        <f>U4+U9</f>
        <v>3660</v>
      </c>
      <c r="V14" s="592" t="s">
        <v>61</v>
      </c>
      <c r="W14" s="829">
        <f>SUM(W13)</f>
        <v>8825</v>
      </c>
      <c r="X14" s="830"/>
      <c r="Y14" s="779"/>
      <c r="Z14" s="330"/>
      <c r="AA14" s="700" t="s">
        <v>53</v>
      </c>
      <c r="AB14" s="701"/>
      <c r="AC14" s="587"/>
      <c r="AD14" s="778"/>
      <c r="AE14" s="779"/>
      <c r="AF14" s="779"/>
      <c r="AG14" s="779"/>
      <c r="AH14" s="597" t="s">
        <v>62</v>
      </c>
      <c r="AI14" s="383">
        <f>SUM(変更カウント!AI73:AI472)</f>
        <v>2</v>
      </c>
      <c r="AQ14"/>
      <c r="AR14"/>
      <c r="AS14"/>
      <c r="AT14"/>
      <c r="AU14"/>
      <c r="AV14"/>
      <c r="AW14"/>
      <c r="AX14"/>
      <c r="AY14"/>
      <c r="AZ14"/>
      <c r="BA14"/>
      <c r="BB14"/>
      <c r="BC14"/>
      <c r="BD14"/>
      <c r="BE14"/>
      <c r="BF14"/>
      <c r="BG14"/>
      <c r="BH14"/>
      <c r="BI14"/>
      <c r="BJ14"/>
      <c r="BK14"/>
      <c r="BL14"/>
      <c r="BM14"/>
      <c r="BN14"/>
      <c r="BO14"/>
      <c r="BP14"/>
      <c r="BQ14"/>
      <c r="BR14"/>
      <c r="BS14"/>
      <c r="BT14"/>
      <c r="BU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row>
    <row r="15" spans="1:123" ht="50.45" customHeight="1" thickBot="1">
      <c r="A15" s="793"/>
      <c r="B15" s="787"/>
      <c r="C15" s="724"/>
      <c r="D15" s="725"/>
      <c r="E15" s="725"/>
      <c r="F15" s="725"/>
      <c r="G15" s="725"/>
      <c r="H15" s="725"/>
      <c r="I15" s="725"/>
      <c r="J15" s="725"/>
      <c r="K15" s="726"/>
      <c r="L15" s="778"/>
      <c r="M15" s="779"/>
      <c r="N15" s="779"/>
      <c r="O15" s="779"/>
      <c r="P15" s="779"/>
      <c r="Q15" s="779"/>
      <c r="R15" s="779"/>
      <c r="S15" s="773" t="s">
        <v>63</v>
      </c>
      <c r="T15" s="701"/>
      <c r="U15" s="581">
        <f>U5+U10</f>
        <v>312</v>
      </c>
      <c r="V15" s="801"/>
      <c r="W15" s="801"/>
      <c r="X15" s="801"/>
      <c r="Y15" s="779"/>
      <c r="Z15" s="695" t="s">
        <v>64</v>
      </c>
      <c r="AA15" s="696"/>
      <c r="AB15" s="697"/>
      <c r="AC15" s="588">
        <f>AC10+AC11</f>
        <v>312</v>
      </c>
      <c r="AD15" s="778"/>
      <c r="AE15" s="779"/>
      <c r="AF15" s="779"/>
      <c r="AG15" s="779"/>
      <c r="AH15" s="597" t="s">
        <v>65</v>
      </c>
      <c r="AI15" s="383">
        <f>SUM(変更カウント!AJ73:AJ84)</f>
        <v>1</v>
      </c>
      <c r="AQ15"/>
      <c r="AR15"/>
      <c r="AS15"/>
      <c r="AT15"/>
      <c r="AU15"/>
      <c r="AV15"/>
      <c r="AW15"/>
      <c r="AX15"/>
      <c r="AY15"/>
      <c r="AZ15"/>
      <c r="BA15"/>
      <c r="BB15"/>
      <c r="BC15"/>
      <c r="BD15"/>
      <c r="BE15"/>
      <c r="BF15"/>
      <c r="BG15"/>
      <c r="BH15"/>
      <c r="BI15"/>
      <c r="BJ15"/>
      <c r="BK15"/>
      <c r="BL15"/>
      <c r="BM15"/>
      <c r="BN15"/>
      <c r="BO15"/>
      <c r="BP15"/>
      <c r="BQ15"/>
      <c r="BR15"/>
      <c r="BS15"/>
      <c r="BT15"/>
      <c r="BU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row>
    <row r="16" spans="1:123" ht="50.45" customHeight="1">
      <c r="A16" s="793"/>
      <c r="B16" s="787"/>
      <c r="C16" s="724"/>
      <c r="D16" s="725"/>
      <c r="E16" s="725"/>
      <c r="F16" s="725"/>
      <c r="G16" s="725"/>
      <c r="H16" s="725"/>
      <c r="I16" s="725"/>
      <c r="J16" s="725"/>
      <c r="K16" s="726"/>
      <c r="L16" s="778"/>
      <c r="M16" s="779"/>
      <c r="N16" s="779"/>
      <c r="O16" s="779"/>
      <c r="P16" s="779"/>
      <c r="Q16" s="779"/>
      <c r="R16" s="779"/>
      <c r="S16" s="773" t="s">
        <v>66</v>
      </c>
      <c r="T16" s="701"/>
      <c r="U16" s="581">
        <f>U6+U11</f>
        <v>0</v>
      </c>
      <c r="V16" s="802"/>
      <c r="W16" s="802"/>
      <c r="X16" s="802"/>
      <c r="Y16" s="779"/>
      <c r="Z16" s="329"/>
      <c r="AA16" s="698" t="s">
        <v>67</v>
      </c>
      <c r="AB16" s="699"/>
      <c r="AC16" s="603">
        <f>IFERROR(VLOOKUP($I$5,限!$D$3:$AX$1790,MATCH(14,限!$D$2:$AX$2,0),FALSE),0)</f>
        <v>0</v>
      </c>
      <c r="AD16" s="778"/>
      <c r="AE16" s="779"/>
      <c r="AF16" s="779"/>
      <c r="AG16" s="779"/>
      <c r="AK16" s="30"/>
      <c r="AL16"/>
      <c r="AM16"/>
      <c r="AQ16"/>
      <c r="AR16"/>
      <c r="AS16"/>
      <c r="AT16"/>
      <c r="AU16"/>
      <c r="AV16"/>
      <c r="AW16"/>
      <c r="AX16"/>
      <c r="AY16"/>
      <c r="AZ16"/>
      <c r="BA16"/>
      <c r="BB16"/>
      <c r="BC16"/>
      <c r="BD16"/>
      <c r="BE16"/>
      <c r="BF16"/>
      <c r="BG16"/>
      <c r="BH16"/>
      <c r="BI16"/>
      <c r="BJ16"/>
      <c r="BK16"/>
      <c r="BL16"/>
      <c r="BM16"/>
      <c r="BN16"/>
      <c r="BO16"/>
      <c r="BP16"/>
      <c r="BQ16"/>
      <c r="BR16"/>
      <c r="BS16"/>
      <c r="BT16"/>
      <c r="BU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row>
    <row r="17" spans="1:123" ht="50.45" customHeight="1" thickBot="1">
      <c r="A17" s="793"/>
      <c r="B17" s="787"/>
      <c r="C17" s="724"/>
      <c r="D17" s="725"/>
      <c r="E17" s="725"/>
      <c r="F17" s="725"/>
      <c r="G17" s="725"/>
      <c r="H17" s="725"/>
      <c r="I17" s="725"/>
      <c r="J17" s="725"/>
      <c r="K17" s="726"/>
      <c r="L17" s="778"/>
      <c r="M17" s="779"/>
      <c r="N17" s="779"/>
      <c r="O17" s="779"/>
      <c r="P17" s="779"/>
      <c r="Q17" s="779"/>
      <c r="R17" s="779"/>
      <c r="S17" s="774" t="s">
        <v>68</v>
      </c>
      <c r="T17" s="775"/>
      <c r="U17" s="582">
        <f>SUM(U13:U16)</f>
        <v>3972</v>
      </c>
      <c r="V17" s="802"/>
      <c r="W17" s="802"/>
      <c r="X17" s="802"/>
      <c r="Y17" s="779"/>
      <c r="Z17" s="330"/>
      <c r="AA17" s="700" t="s">
        <v>69</v>
      </c>
      <c r="AB17" s="701"/>
      <c r="AC17" s="586">
        <f>IF(I74&lt;&gt;"",IFERROR(VLOOKUP(I5,限!$D$3:$AX$1790,MATCH(15,限!$D$2:$AX$2,0),FALSE),0),0)</f>
        <v>0</v>
      </c>
      <c r="AD17" s="778"/>
      <c r="AE17" s="779"/>
      <c r="AF17" s="779"/>
      <c r="AG17" s="779"/>
      <c r="AQ17"/>
      <c r="AR17"/>
      <c r="AS17"/>
      <c r="AT17"/>
      <c r="AU17"/>
      <c r="AV17"/>
      <c r="AW17"/>
      <c r="AX17"/>
      <c r="AY17"/>
      <c r="AZ17"/>
      <c r="BA17"/>
      <c r="BB17"/>
      <c r="BC17"/>
      <c r="BD17"/>
      <c r="BE17"/>
      <c r="BF17"/>
      <c r="BG17"/>
      <c r="BH17"/>
      <c r="BI17"/>
      <c r="BJ17"/>
      <c r="BK17"/>
      <c r="BL17"/>
      <c r="BM17"/>
      <c r="BN17"/>
      <c r="BO17"/>
      <c r="BP17"/>
      <c r="BQ17"/>
      <c r="BR17"/>
      <c r="BS17"/>
      <c r="BT17"/>
      <c r="BU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row>
    <row r="18" spans="1:123" ht="50.45" customHeight="1" thickBot="1">
      <c r="A18" s="793"/>
      <c r="B18" s="787"/>
      <c r="C18" s="724"/>
      <c r="D18" s="725"/>
      <c r="E18" s="725"/>
      <c r="F18" s="725"/>
      <c r="G18" s="725"/>
      <c r="H18" s="725"/>
      <c r="I18" s="725"/>
      <c r="J18" s="725"/>
      <c r="K18" s="726"/>
      <c r="L18" s="778"/>
      <c r="M18" s="779"/>
      <c r="N18" s="779"/>
      <c r="O18" s="779"/>
      <c r="P18" s="779"/>
      <c r="Q18" s="779"/>
      <c r="R18" s="779"/>
      <c r="S18" s="786"/>
      <c r="T18" s="786"/>
      <c r="U18" s="786"/>
      <c r="V18" s="802"/>
      <c r="W18" s="802"/>
      <c r="X18" s="802"/>
      <c r="Y18" s="779"/>
      <c r="Z18" s="330"/>
      <c r="AA18" s="700" t="s">
        <v>70</v>
      </c>
      <c r="AB18" s="701"/>
      <c r="AC18" s="604"/>
      <c r="AD18" s="778"/>
      <c r="AE18" s="779"/>
      <c r="AF18" s="779"/>
      <c r="AG18" s="779"/>
      <c r="AQ18"/>
      <c r="AR18"/>
      <c r="AS18"/>
      <c r="AT18"/>
      <c r="AU18"/>
      <c r="AV18"/>
      <c r="AW18"/>
      <c r="AX18"/>
      <c r="AY18"/>
      <c r="AZ18"/>
      <c r="BA18"/>
      <c r="BB18"/>
      <c r="BC18"/>
      <c r="BD18"/>
      <c r="BE18"/>
      <c r="BF18"/>
      <c r="BG18"/>
      <c r="BH18"/>
      <c r="BI18"/>
      <c r="BJ18"/>
      <c r="BK18"/>
      <c r="BL18"/>
      <c r="BM18"/>
      <c r="BN18"/>
      <c r="BO18"/>
      <c r="BP18"/>
      <c r="BQ18"/>
      <c r="BR18"/>
      <c r="BS18"/>
      <c r="BT18"/>
      <c r="BU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row>
    <row r="19" spans="1:123" ht="50.45" customHeight="1" thickBot="1">
      <c r="A19" s="793"/>
      <c r="B19" s="787"/>
      <c r="C19" s="724"/>
      <c r="D19" s="725"/>
      <c r="E19" s="725"/>
      <c r="F19" s="725"/>
      <c r="G19" s="725"/>
      <c r="H19" s="725"/>
      <c r="I19" s="725"/>
      <c r="J19" s="725"/>
      <c r="K19" s="726"/>
      <c r="L19" s="778"/>
      <c r="M19" s="779"/>
      <c r="N19" s="779"/>
      <c r="O19" s="779"/>
      <c r="P19" s="779"/>
      <c r="Q19" s="779"/>
      <c r="R19" s="779"/>
      <c r="S19" s="789" t="s">
        <v>71</v>
      </c>
      <c r="T19" s="790"/>
      <c r="U19" s="583">
        <f>IFERROR(VLOOKUP(I5,限!$D$3:$AX$1790,MATCH(99,限!$D$2:$AX$2,0),FALSE),0)</f>
        <v>0</v>
      </c>
      <c r="V19" s="802"/>
      <c r="W19" s="802"/>
      <c r="X19" s="802"/>
      <c r="Y19" s="779"/>
      <c r="Z19" s="695" t="s">
        <v>72</v>
      </c>
      <c r="AA19" s="696"/>
      <c r="AB19" s="697"/>
      <c r="AC19" s="602">
        <f>AC16+AC17</f>
        <v>0</v>
      </c>
      <c r="AD19" s="780"/>
      <c r="AE19" s="781"/>
      <c r="AF19" s="781"/>
      <c r="AG19" s="781"/>
      <c r="AQ19"/>
      <c r="AR19"/>
      <c r="AS19"/>
      <c r="AT19"/>
      <c r="AU19"/>
      <c r="AV19"/>
      <c r="AW19"/>
      <c r="AX19"/>
      <c r="AY19"/>
      <c r="AZ19"/>
      <c r="BA19"/>
      <c r="BB19"/>
      <c r="BC19"/>
      <c r="BD19"/>
      <c r="BE19"/>
      <c r="BF19"/>
      <c r="BG19"/>
      <c r="BH19"/>
      <c r="BI19"/>
      <c r="BJ19"/>
      <c r="BK19"/>
      <c r="BL19"/>
      <c r="BM19"/>
      <c r="BN19"/>
      <c r="BO19"/>
      <c r="BP19"/>
      <c r="BQ19"/>
      <c r="BR19"/>
      <c r="BS19"/>
      <c r="BT19"/>
      <c r="BU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row>
    <row r="20" spans="1:123" ht="50.45" customHeight="1" thickBot="1">
      <c r="A20" s="793"/>
      <c r="B20" s="787"/>
      <c r="C20" s="724"/>
      <c r="D20" s="725"/>
      <c r="E20" s="725"/>
      <c r="F20" s="725"/>
      <c r="G20" s="725"/>
      <c r="H20" s="725"/>
      <c r="I20" s="725"/>
      <c r="J20" s="725"/>
      <c r="K20" s="726"/>
      <c r="L20" s="778"/>
      <c r="M20" s="779"/>
      <c r="N20" s="779"/>
      <c r="O20" s="779"/>
      <c r="P20" s="779"/>
      <c r="Q20" s="779"/>
      <c r="R20" s="779"/>
      <c r="S20" s="801"/>
      <c r="T20" s="801"/>
      <c r="U20" s="801"/>
      <c r="V20" s="802"/>
      <c r="W20" s="802"/>
      <c r="X20" s="802"/>
      <c r="Y20" s="779"/>
      <c r="Z20" s="795" t="s">
        <v>73</v>
      </c>
      <c r="AA20" s="786"/>
      <c r="AB20" s="786"/>
      <c r="AC20" s="601">
        <f>AC3+AC9+AC15+AC19</f>
        <v>3972</v>
      </c>
      <c r="AD20" s="804" t="s">
        <v>74</v>
      </c>
      <c r="AE20" s="805"/>
      <c r="AF20" s="806"/>
      <c r="AG20" s="584">
        <f>IFERROR(VLOOKUP($I$5,限!$D$3:$AX$1790,MATCH(99,限!$D$2:$AX$2,0),FALSE),0)</f>
        <v>0</v>
      </c>
      <c r="AQ20"/>
      <c r="AR20"/>
      <c r="AS20"/>
      <c r="AT20"/>
      <c r="AU20"/>
      <c r="AV20"/>
      <c r="AW20"/>
      <c r="AX20"/>
      <c r="AY20"/>
      <c r="AZ20"/>
      <c r="BA20"/>
      <c r="BB20"/>
      <c r="BC20"/>
      <c r="BD20"/>
      <c r="BE20"/>
      <c r="BF20"/>
      <c r="BG20"/>
      <c r="BH20"/>
      <c r="BI20"/>
      <c r="BJ20"/>
      <c r="BK20"/>
      <c r="BL20"/>
      <c r="BM20"/>
      <c r="BN20"/>
      <c r="BO20"/>
      <c r="BP20"/>
      <c r="BQ20"/>
      <c r="BR20"/>
      <c r="BS20"/>
      <c r="BT20"/>
      <c r="BU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row>
    <row r="21" spans="1:123" ht="50.45" customHeight="1" thickBot="1">
      <c r="A21" s="793"/>
      <c r="B21" s="787"/>
      <c r="C21" s="724"/>
      <c r="D21" s="725"/>
      <c r="E21" s="725"/>
      <c r="F21" s="725"/>
      <c r="G21" s="725"/>
      <c r="H21" s="725"/>
      <c r="I21" s="725"/>
      <c r="J21" s="725"/>
      <c r="K21" s="726"/>
      <c r="L21" s="778"/>
      <c r="M21" s="779"/>
      <c r="N21" s="779"/>
      <c r="O21" s="779"/>
      <c r="P21" s="779"/>
      <c r="Q21" s="779"/>
      <c r="R21" s="779"/>
      <c r="S21" s="802"/>
      <c r="T21" s="802"/>
      <c r="U21" s="802"/>
      <c r="V21" s="802"/>
      <c r="W21" s="802"/>
      <c r="X21" s="802"/>
      <c r="Y21" s="779"/>
      <c r="Z21" s="776"/>
      <c r="AA21" s="776"/>
      <c r="AB21" s="776"/>
      <c r="AC21" s="776"/>
      <c r="AD21" s="776"/>
      <c r="AE21" s="776"/>
      <c r="AF21" s="776"/>
      <c r="AG21" s="776"/>
      <c r="AQ21"/>
      <c r="AR21"/>
      <c r="AS21"/>
      <c r="AT21"/>
      <c r="AU21"/>
      <c r="AV21"/>
      <c r="AW21"/>
      <c r="AX21"/>
      <c r="AY21"/>
      <c r="AZ21"/>
      <c r="BA21"/>
      <c r="BB21"/>
      <c r="BC21"/>
      <c r="BD21"/>
      <c r="BE21"/>
      <c r="BF21"/>
      <c r="BG21"/>
      <c r="BH21"/>
      <c r="BI21"/>
      <c r="BJ21"/>
      <c r="BK21"/>
      <c r="BL21"/>
      <c r="BM21"/>
      <c r="BN21"/>
      <c r="BO21"/>
      <c r="BP21"/>
      <c r="BQ21"/>
      <c r="BR21"/>
      <c r="BS21"/>
      <c r="BT21"/>
      <c r="BU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row>
    <row r="22" spans="1:123" ht="50.45" hidden="1" customHeight="1">
      <c r="A22" s="793"/>
      <c r="B22" s="787"/>
      <c r="C22" s="724"/>
      <c r="D22" s="725"/>
      <c r="E22" s="725"/>
      <c r="F22" s="725"/>
      <c r="G22" s="725"/>
      <c r="H22" s="725"/>
      <c r="I22" s="725"/>
      <c r="J22" s="725"/>
      <c r="K22" s="726"/>
      <c r="L22" s="778"/>
      <c r="M22" s="779"/>
      <c r="N22" s="779"/>
      <c r="O22" s="779"/>
      <c r="P22" s="779"/>
      <c r="Q22" s="779"/>
      <c r="R22" s="779"/>
      <c r="S22" s="284"/>
      <c r="T22" s="284"/>
      <c r="U22" s="284"/>
      <c r="AA22"/>
      <c r="AB22"/>
      <c r="AC22"/>
      <c r="AD22"/>
      <c r="AE22"/>
      <c r="AF22"/>
      <c r="AG22"/>
      <c r="AQ22"/>
      <c r="AR22"/>
      <c r="AS22"/>
      <c r="AT22"/>
      <c r="AU22"/>
      <c r="AV22"/>
      <c r="AW22"/>
      <c r="AX22"/>
      <c r="AY22"/>
      <c r="AZ22"/>
      <c r="BA22"/>
      <c r="BB22"/>
      <c r="BC22"/>
      <c r="BD22"/>
      <c r="BE22"/>
      <c r="BF22"/>
      <c r="BG22"/>
      <c r="BH22"/>
      <c r="BI22"/>
      <c r="BJ22"/>
      <c r="BK22"/>
      <c r="BL22"/>
      <c r="BM22"/>
      <c r="BN22"/>
      <c r="BO22"/>
      <c r="BP22"/>
      <c r="BQ22"/>
      <c r="BR22"/>
      <c r="BS22"/>
      <c r="BT22"/>
      <c r="BU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row>
    <row r="23" spans="1:123" ht="50.45" hidden="1" customHeight="1">
      <c r="A23" s="793"/>
      <c r="B23" s="787"/>
      <c r="C23" s="724"/>
      <c r="D23" s="725"/>
      <c r="E23" s="725"/>
      <c r="F23" s="725"/>
      <c r="G23" s="725"/>
      <c r="H23" s="725"/>
      <c r="I23" s="725"/>
      <c r="J23" s="725"/>
      <c r="K23" s="726"/>
      <c r="L23" s="778"/>
      <c r="M23" s="779"/>
      <c r="N23" s="779"/>
      <c r="O23" s="779"/>
      <c r="P23" s="779"/>
      <c r="Q23" s="779"/>
      <c r="R23" s="779"/>
      <c r="S23" s="284"/>
      <c r="T23" s="284"/>
      <c r="U23" s="284"/>
      <c r="AA23"/>
      <c r="AB23"/>
      <c r="AC23"/>
      <c r="AD23"/>
      <c r="AE23"/>
      <c r="AF23"/>
      <c r="AG23"/>
      <c r="AH23" s="96"/>
      <c r="AI23" s="96"/>
      <c r="AJ23" s="96"/>
      <c r="AK23" s="96"/>
      <c r="AL23" s="96"/>
      <c r="AM23" s="96"/>
      <c r="AQ23"/>
      <c r="AR23"/>
      <c r="AS23"/>
      <c r="AT23"/>
      <c r="AU23"/>
      <c r="AV23"/>
      <c r="AW23"/>
      <c r="AX23"/>
      <c r="AY23"/>
      <c r="AZ23"/>
      <c r="BA23"/>
      <c r="BB23"/>
      <c r="BC23"/>
      <c r="BD23"/>
      <c r="BE23"/>
      <c r="BF23"/>
      <c r="BG23"/>
      <c r="BH23"/>
      <c r="BI23"/>
      <c r="BJ23"/>
      <c r="BK23"/>
      <c r="BL23"/>
      <c r="BM23"/>
      <c r="BN23"/>
      <c r="BO23"/>
      <c r="BP23"/>
      <c r="BQ23"/>
      <c r="BR23"/>
      <c r="BS23"/>
      <c r="BT23"/>
      <c r="BU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row>
    <row r="24" spans="1:123" ht="50.45" hidden="1" customHeight="1">
      <c r="A24" s="793"/>
      <c r="B24" s="787"/>
      <c r="C24" s="724"/>
      <c r="D24" s="725"/>
      <c r="E24" s="725"/>
      <c r="F24" s="725"/>
      <c r="G24" s="725"/>
      <c r="H24" s="725"/>
      <c r="I24" s="725"/>
      <c r="J24" s="725"/>
      <c r="K24" s="726"/>
      <c r="L24" s="778"/>
      <c r="M24" s="779"/>
      <c r="N24" s="779"/>
      <c r="O24" s="779"/>
      <c r="P24" s="779"/>
      <c r="Q24" s="779"/>
      <c r="R24" s="779"/>
      <c r="S24" s="284"/>
      <c r="T24" s="284"/>
      <c r="U24" s="284"/>
      <c r="V24"/>
      <c r="W24"/>
      <c r="X24"/>
      <c r="Y24"/>
      <c r="Z24"/>
      <c r="AA24"/>
      <c r="AB24"/>
      <c r="AC24"/>
      <c r="AD24"/>
      <c r="AE24"/>
      <c r="AF24"/>
      <c r="AG24"/>
      <c r="AH24" s="96"/>
      <c r="AI24" s="96"/>
      <c r="AJ24" s="96"/>
      <c r="AK24" s="96"/>
      <c r="AL24" s="96"/>
      <c r="AM24" s="96"/>
      <c r="AQ24"/>
      <c r="AR24"/>
      <c r="AS24"/>
      <c r="AT24"/>
      <c r="AU24"/>
      <c r="AV24"/>
      <c r="AW24"/>
      <c r="AX24"/>
      <c r="AY24"/>
      <c r="AZ24"/>
      <c r="BA24"/>
      <c r="BB24"/>
      <c r="BC24"/>
      <c r="BD24"/>
      <c r="BE24"/>
      <c r="BF24"/>
      <c r="BG24"/>
      <c r="BH24"/>
      <c r="BI24"/>
      <c r="BJ24"/>
      <c r="BK24"/>
      <c r="BL24"/>
      <c r="BM24"/>
      <c r="BN24"/>
      <c r="BO24"/>
      <c r="BP24"/>
      <c r="BQ24"/>
      <c r="BR24"/>
      <c r="BS24"/>
      <c r="BT24"/>
      <c r="BU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row>
    <row r="25" spans="1:123" ht="29.45" hidden="1" customHeight="1">
      <c r="A25" s="793"/>
      <c r="B25" s="787"/>
      <c r="C25" s="724"/>
      <c r="D25" s="725"/>
      <c r="E25" s="725"/>
      <c r="F25" s="725"/>
      <c r="G25" s="725"/>
      <c r="H25" s="725"/>
      <c r="I25" s="725"/>
      <c r="J25" s="725"/>
      <c r="K25" s="726"/>
      <c r="L25" s="778"/>
      <c r="M25" s="779"/>
      <c r="N25" s="779"/>
      <c r="O25" s="779"/>
      <c r="P25" s="779"/>
      <c r="Q25" s="779"/>
      <c r="R25" s="779"/>
      <c r="S25" s="284"/>
      <c r="T25" s="284"/>
      <c r="U25" s="284"/>
      <c r="V25"/>
      <c r="W25"/>
      <c r="X25"/>
      <c r="Y25"/>
      <c r="Z25"/>
      <c r="AA25"/>
      <c r="AB25"/>
      <c r="AC25"/>
      <c r="AD25"/>
      <c r="AE25"/>
      <c r="AF25"/>
      <c r="AG25"/>
      <c r="AH25" s="96"/>
      <c r="AI25" s="96"/>
      <c r="AJ25" s="96"/>
      <c r="AK25" s="96"/>
      <c r="AL25" s="96"/>
      <c r="AM25" s="96"/>
      <c r="AQ25"/>
      <c r="AR25"/>
      <c r="AS25"/>
      <c r="AT25"/>
      <c r="AU25"/>
      <c r="AV25"/>
      <c r="AW25"/>
      <c r="AX25"/>
      <c r="AY25"/>
      <c r="AZ25"/>
      <c r="BA25"/>
      <c r="BB25"/>
      <c r="BC25"/>
      <c r="BD25"/>
      <c r="BE25"/>
      <c r="BF25"/>
      <c r="BG25"/>
      <c r="BH25"/>
      <c r="BI25"/>
      <c r="BJ25"/>
      <c r="BK25"/>
      <c r="BL25"/>
      <c r="BM25"/>
      <c r="BN25"/>
      <c r="BO25"/>
      <c r="BP25"/>
      <c r="BQ25"/>
      <c r="BR25"/>
      <c r="BS25"/>
      <c r="BT25"/>
      <c r="BU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row>
    <row r="26" spans="1:123" ht="29.45" hidden="1" customHeight="1">
      <c r="A26" s="793"/>
      <c r="B26" s="787"/>
      <c r="C26" s="724"/>
      <c r="D26" s="725"/>
      <c r="E26" s="725"/>
      <c r="F26" s="725"/>
      <c r="G26" s="725"/>
      <c r="H26" s="725"/>
      <c r="I26" s="725"/>
      <c r="J26" s="725"/>
      <c r="K26" s="726"/>
      <c r="L26" s="778"/>
      <c r="M26" s="779"/>
      <c r="N26" s="779"/>
      <c r="O26" s="779"/>
      <c r="P26" s="779"/>
      <c r="Q26" s="779"/>
      <c r="R26" s="779"/>
      <c r="S26" s="284"/>
      <c r="T26" s="284"/>
      <c r="U26" s="284"/>
      <c r="V26"/>
      <c r="W26"/>
      <c r="X26"/>
      <c r="Y26"/>
      <c r="Z26"/>
      <c r="AA26"/>
      <c r="AB26"/>
      <c r="AC26"/>
      <c r="AD26"/>
      <c r="AE26"/>
      <c r="AF26"/>
      <c r="AG26"/>
      <c r="AQ26"/>
      <c r="AR26"/>
      <c r="AS26"/>
      <c r="AT26"/>
      <c r="AU26"/>
      <c r="AV26"/>
      <c r="AW26"/>
      <c r="AX26"/>
      <c r="AY26"/>
      <c r="AZ26"/>
      <c r="BA26"/>
      <c r="BB26"/>
      <c r="BC26"/>
      <c r="BD26"/>
      <c r="BE26"/>
      <c r="BF26"/>
      <c r="BG26"/>
      <c r="BH26"/>
      <c r="BI26"/>
      <c r="BJ26"/>
      <c r="BK26"/>
      <c r="BL26"/>
      <c r="BM26"/>
      <c r="BN26"/>
      <c r="BO26"/>
      <c r="BP26"/>
      <c r="BQ26"/>
      <c r="BR26"/>
      <c r="BS26"/>
      <c r="BT26"/>
      <c r="BU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row>
    <row r="27" spans="1:123" ht="44.45" hidden="1" customHeight="1">
      <c r="A27" s="793"/>
      <c r="B27" s="787"/>
      <c r="C27" s="724"/>
      <c r="D27" s="725"/>
      <c r="E27" s="725"/>
      <c r="F27" s="725"/>
      <c r="G27" s="725"/>
      <c r="H27" s="725"/>
      <c r="I27" s="725"/>
      <c r="J27" s="725"/>
      <c r="K27" s="726"/>
      <c r="L27" s="778"/>
      <c r="M27" s="779"/>
      <c r="N27" s="779"/>
      <c r="O27" s="779"/>
      <c r="P27" s="779"/>
      <c r="Q27" s="779"/>
      <c r="R27" s="779"/>
      <c r="S27" s="284"/>
      <c r="T27" s="284"/>
      <c r="U27" s="284"/>
      <c r="V27"/>
      <c r="W27"/>
      <c r="X27"/>
      <c r="Y27"/>
      <c r="Z27"/>
      <c r="AA27"/>
      <c r="AB27"/>
      <c r="AC27"/>
      <c r="AD27"/>
      <c r="AE27"/>
      <c r="AF27"/>
      <c r="AG27"/>
      <c r="AQ27"/>
      <c r="AR27"/>
      <c r="AS27"/>
      <c r="AT27"/>
      <c r="AU27"/>
      <c r="AV27"/>
      <c r="AW27"/>
      <c r="AX27"/>
      <c r="AY27"/>
      <c r="AZ27"/>
      <c r="BA27"/>
      <c r="BB27"/>
      <c r="BC27"/>
      <c r="BD27"/>
      <c r="BE27"/>
      <c r="BF27"/>
      <c r="BG27"/>
      <c r="BH27"/>
      <c r="BI27"/>
      <c r="BJ27"/>
      <c r="BK27"/>
      <c r="BL27"/>
      <c r="BM27"/>
      <c r="BN27"/>
      <c r="BO27"/>
      <c r="BP27"/>
      <c r="BQ27"/>
      <c r="BR27"/>
      <c r="BS27"/>
      <c r="BT27"/>
      <c r="BU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row>
    <row r="28" spans="1:123" ht="29.45" hidden="1" customHeight="1">
      <c r="A28" s="793"/>
      <c r="B28" s="787"/>
      <c r="C28" s="724"/>
      <c r="D28" s="725"/>
      <c r="E28" s="725"/>
      <c r="F28" s="725"/>
      <c r="G28" s="725"/>
      <c r="H28" s="725"/>
      <c r="I28" s="725"/>
      <c r="J28" s="725"/>
      <c r="K28" s="726"/>
      <c r="L28" s="778"/>
      <c r="M28" s="779"/>
      <c r="N28" s="779"/>
      <c r="O28" s="779"/>
      <c r="P28" s="779"/>
      <c r="Q28" s="779"/>
      <c r="R28" s="779"/>
      <c r="S28" s="284"/>
      <c r="T28" s="284"/>
      <c r="U28" s="284"/>
      <c r="V28"/>
      <c r="W28"/>
      <c r="X28"/>
      <c r="Y28"/>
      <c r="Z28"/>
      <c r="AA28"/>
      <c r="AB28"/>
      <c r="AC28"/>
      <c r="AD28"/>
      <c r="AE28"/>
      <c r="AF28"/>
      <c r="AG28"/>
      <c r="AQ28"/>
      <c r="AR28"/>
      <c r="AS28"/>
      <c r="AT28"/>
      <c r="AU28"/>
      <c r="AV28"/>
      <c r="AW28"/>
      <c r="AX28"/>
      <c r="AY28"/>
      <c r="AZ28"/>
      <c r="BA28"/>
      <c r="BB28"/>
      <c r="BC28"/>
      <c r="BD28"/>
      <c r="BE28"/>
      <c r="BF28"/>
      <c r="BG28"/>
      <c r="BH28"/>
      <c r="BI28"/>
      <c r="BJ28"/>
      <c r="BK28"/>
      <c r="BL28"/>
      <c r="BM28"/>
      <c r="BN28"/>
      <c r="BO28"/>
      <c r="BP28"/>
      <c r="BQ28"/>
      <c r="BR28"/>
      <c r="BS28"/>
      <c r="BT28"/>
      <c r="BU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row>
    <row r="29" spans="1:123" ht="29.45" hidden="1" customHeight="1">
      <c r="A29" s="793"/>
      <c r="B29" s="787"/>
      <c r="C29" s="724"/>
      <c r="D29" s="725"/>
      <c r="E29" s="725"/>
      <c r="F29" s="725"/>
      <c r="G29" s="725"/>
      <c r="H29" s="725"/>
      <c r="I29" s="725"/>
      <c r="J29" s="725"/>
      <c r="K29" s="726"/>
      <c r="L29" s="778"/>
      <c r="M29" s="779"/>
      <c r="N29" s="779"/>
      <c r="O29" s="779"/>
      <c r="P29" s="779"/>
      <c r="Q29" s="779"/>
      <c r="R29" s="779"/>
      <c r="S29" s="284"/>
      <c r="T29" s="284"/>
      <c r="U29" s="284"/>
      <c r="V29"/>
      <c r="W29"/>
      <c r="X29"/>
      <c r="Y29"/>
      <c r="Z29"/>
      <c r="AA29"/>
      <c r="AB29"/>
      <c r="AC29"/>
      <c r="AD29"/>
      <c r="AE29"/>
      <c r="AF29"/>
      <c r="AG29"/>
      <c r="AQ29"/>
      <c r="AR29"/>
      <c r="AS29"/>
      <c r="AT29"/>
      <c r="AU29"/>
      <c r="AV29"/>
      <c r="AW29"/>
      <c r="AX29"/>
      <c r="AY29"/>
      <c r="AZ29"/>
      <c r="BA29"/>
      <c r="BB29"/>
      <c r="BC29"/>
      <c r="BD29"/>
      <c r="BE29"/>
      <c r="BF29"/>
      <c r="BG29"/>
      <c r="BH29"/>
      <c r="BI29"/>
      <c r="BJ29"/>
      <c r="BK29"/>
      <c r="BL29"/>
      <c r="BM29"/>
      <c r="BN29"/>
      <c r="BO29"/>
      <c r="BP29"/>
      <c r="BQ29"/>
      <c r="BR29"/>
      <c r="BS29"/>
      <c r="BT29"/>
      <c r="BU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row>
    <row r="30" spans="1:123" ht="29.45" hidden="1" customHeight="1">
      <c r="A30" s="793"/>
      <c r="B30" s="787"/>
      <c r="C30" s="724"/>
      <c r="D30" s="725"/>
      <c r="E30" s="725"/>
      <c r="F30" s="725"/>
      <c r="G30" s="725"/>
      <c r="H30" s="725"/>
      <c r="I30" s="725"/>
      <c r="J30" s="725"/>
      <c r="K30" s="726"/>
      <c r="L30" s="778"/>
      <c r="M30" s="779"/>
      <c r="N30" s="779"/>
      <c r="O30" s="779"/>
      <c r="P30" s="779"/>
      <c r="Q30" s="779"/>
      <c r="R30" s="779"/>
      <c r="S30" s="284"/>
      <c r="T30" s="284"/>
      <c r="U30" s="284"/>
      <c r="V30"/>
      <c r="W30"/>
      <c r="X30"/>
      <c r="Y30"/>
      <c r="Z30"/>
      <c r="AA30"/>
      <c r="AB30"/>
      <c r="AC30"/>
      <c r="AD30"/>
      <c r="AE30"/>
      <c r="AF30"/>
      <c r="AG30"/>
      <c r="AQ30"/>
      <c r="AR30"/>
      <c r="AS30"/>
      <c r="AT30"/>
      <c r="AU30"/>
      <c r="AV30"/>
      <c r="AW30"/>
      <c r="AX30"/>
      <c r="AY30"/>
      <c r="AZ30"/>
      <c r="BA30"/>
      <c r="BB30"/>
      <c r="BC30"/>
      <c r="BD30"/>
      <c r="BE30"/>
      <c r="BF30"/>
      <c r="BG30"/>
      <c r="BH30"/>
      <c r="BI30"/>
      <c r="BJ30"/>
      <c r="BK30"/>
      <c r="BL30"/>
      <c r="BM30"/>
      <c r="BN30"/>
      <c r="BO30"/>
      <c r="BP30"/>
      <c r="BQ30"/>
      <c r="BR30"/>
      <c r="BS30"/>
      <c r="BT30"/>
      <c r="BU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row>
    <row r="31" spans="1:123" ht="29.45" hidden="1" customHeight="1">
      <c r="A31" s="793"/>
      <c r="B31" s="787"/>
      <c r="C31" s="724"/>
      <c r="D31" s="725"/>
      <c r="E31" s="725"/>
      <c r="F31" s="725"/>
      <c r="G31" s="725"/>
      <c r="H31" s="725"/>
      <c r="I31" s="725"/>
      <c r="J31" s="725"/>
      <c r="K31" s="726"/>
      <c r="L31" s="778"/>
      <c r="M31" s="779"/>
      <c r="N31" s="779"/>
      <c r="O31" s="779"/>
      <c r="P31" s="779"/>
      <c r="Q31" s="779"/>
      <c r="R31" s="779"/>
      <c r="S31" s="284"/>
      <c r="T31" s="284"/>
      <c r="U31" s="284"/>
      <c r="V31"/>
      <c r="W31"/>
      <c r="X31"/>
      <c r="Y31"/>
      <c r="Z31"/>
      <c r="AA31"/>
      <c r="AB31"/>
      <c r="AC31"/>
      <c r="AD31"/>
      <c r="AE31"/>
      <c r="AF31"/>
      <c r="AG31"/>
      <c r="AH31" s="96"/>
      <c r="AI31" s="96"/>
      <c r="AJ31" s="96"/>
      <c r="AK31" s="96"/>
      <c r="AL31" s="96"/>
      <c r="AM31" s="96"/>
      <c r="AQ31"/>
      <c r="AR31"/>
      <c r="AS31"/>
      <c r="AT31"/>
      <c r="AU31"/>
      <c r="AV31"/>
      <c r="AW31"/>
      <c r="AX31"/>
      <c r="AY31"/>
      <c r="AZ31"/>
      <c r="BA31"/>
      <c r="BB31"/>
      <c r="BC31"/>
      <c r="BD31"/>
      <c r="BE31"/>
      <c r="BF31"/>
      <c r="BG31"/>
      <c r="BH31"/>
      <c r="BI31"/>
      <c r="BJ31"/>
      <c r="BK31"/>
      <c r="BL31"/>
      <c r="BM31"/>
      <c r="BN31"/>
      <c r="BO31"/>
      <c r="BP31"/>
      <c r="BQ31"/>
      <c r="BR31"/>
      <c r="BS31"/>
      <c r="BT31"/>
      <c r="BU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row>
    <row r="32" spans="1:123" ht="29.45" hidden="1" customHeight="1" thickBot="1">
      <c r="A32" s="793"/>
      <c r="B32" s="787"/>
      <c r="C32" s="724"/>
      <c r="D32" s="725"/>
      <c r="E32" s="725"/>
      <c r="F32" s="725"/>
      <c r="G32" s="725"/>
      <c r="H32" s="725"/>
      <c r="I32" s="725"/>
      <c r="J32" s="725"/>
      <c r="K32" s="726"/>
      <c r="L32" s="778"/>
      <c r="M32" s="779"/>
      <c r="N32" s="779"/>
      <c r="O32" s="779"/>
      <c r="P32" s="779"/>
      <c r="Q32" s="779"/>
      <c r="R32" s="779"/>
      <c r="S32" s="284"/>
      <c r="T32" s="284"/>
      <c r="U32" s="284"/>
      <c r="V32"/>
      <c r="W32"/>
      <c r="X32"/>
      <c r="Y32"/>
      <c r="Z32"/>
      <c r="AA32"/>
      <c r="AB32"/>
      <c r="AC32"/>
      <c r="AD32"/>
      <c r="AE32"/>
      <c r="AF32"/>
      <c r="AG32"/>
      <c r="AJ32" s="111"/>
      <c r="AQ32"/>
      <c r="AR32"/>
      <c r="AS32"/>
      <c r="AT32"/>
      <c r="AU32"/>
      <c r="AV32"/>
      <c r="AW32"/>
      <c r="AX32"/>
      <c r="AY32"/>
      <c r="AZ32"/>
      <c r="BA32"/>
      <c r="BB32"/>
      <c r="BC32"/>
      <c r="BD32"/>
      <c r="BE32"/>
      <c r="BF32"/>
      <c r="BG32"/>
      <c r="BH32"/>
      <c r="BI32"/>
      <c r="BJ32"/>
      <c r="BK32"/>
      <c r="BL32"/>
      <c r="BM32"/>
      <c r="BN32"/>
      <c r="BO32"/>
      <c r="BP32"/>
      <c r="BQ32"/>
      <c r="BR32"/>
      <c r="BS32"/>
      <c r="BT32"/>
      <c r="BU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row>
    <row r="33" spans="1:123" ht="29.45" hidden="1" customHeight="1">
      <c r="A33" s="793"/>
      <c r="B33" s="787"/>
      <c r="C33" s="724"/>
      <c r="D33" s="725"/>
      <c r="E33" s="725"/>
      <c r="F33" s="725"/>
      <c r="G33" s="725"/>
      <c r="H33" s="725"/>
      <c r="I33" s="725"/>
      <c r="J33" s="725"/>
      <c r="K33" s="726"/>
      <c r="L33" s="778"/>
      <c r="M33" s="779"/>
      <c r="N33" s="779"/>
      <c r="O33" s="779"/>
      <c r="P33" s="779"/>
      <c r="Q33" s="779"/>
      <c r="R33" s="779"/>
      <c r="S33" s="284"/>
      <c r="T33" s="284"/>
      <c r="U33" s="284"/>
      <c r="V33" s="328"/>
      <c r="W33" s="328"/>
      <c r="X33" s="328"/>
      <c r="Y33" s="328"/>
      <c r="Z33"/>
      <c r="AA33"/>
      <c r="AB33"/>
      <c r="AC33"/>
      <c r="AD33"/>
      <c r="AE33"/>
      <c r="AF33"/>
      <c r="AG33" s="26"/>
      <c r="AH33" s="96"/>
      <c r="AI33" s="96"/>
      <c r="AJ33" s="96"/>
      <c r="AK33" s="96"/>
      <c r="AL33" s="96"/>
      <c r="AM33" s="96"/>
      <c r="AQ33"/>
      <c r="AR33"/>
      <c r="AS33"/>
      <c r="AT33"/>
      <c r="AU33"/>
      <c r="AV33"/>
      <c r="AW33"/>
      <c r="AX33"/>
      <c r="AY33"/>
      <c r="AZ33"/>
      <c r="BA33"/>
      <c r="BB33"/>
      <c r="BC33"/>
      <c r="BD33"/>
      <c r="BE33"/>
      <c r="BF33"/>
      <c r="BG33"/>
      <c r="BH33"/>
      <c r="BI33"/>
      <c r="BJ33"/>
      <c r="BK33"/>
      <c r="BL33"/>
      <c r="BM33"/>
      <c r="BN33"/>
      <c r="BO33"/>
      <c r="BP33"/>
      <c r="BQ33"/>
      <c r="BR33"/>
      <c r="BS33"/>
      <c r="BT33"/>
      <c r="BU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row>
    <row r="34" spans="1:123" ht="29.45" hidden="1" customHeight="1">
      <c r="A34" s="793"/>
      <c r="B34" s="787"/>
      <c r="C34" s="724"/>
      <c r="D34" s="725"/>
      <c r="E34" s="725"/>
      <c r="F34" s="725"/>
      <c r="G34" s="725"/>
      <c r="H34" s="725"/>
      <c r="I34" s="725"/>
      <c r="J34" s="725"/>
      <c r="K34" s="726"/>
      <c r="L34" s="778"/>
      <c r="M34" s="779"/>
      <c r="N34" s="779"/>
      <c r="O34" s="779"/>
      <c r="P34" s="779"/>
      <c r="Q34" s="779"/>
      <c r="R34" s="779"/>
      <c r="S34" s="284"/>
      <c r="T34" s="284"/>
      <c r="U34" s="284"/>
      <c r="V34" s="328"/>
      <c r="W34" s="328"/>
      <c r="X34" s="328"/>
      <c r="Y34" s="328"/>
      <c r="Z34"/>
      <c r="AJ34" s="111"/>
      <c r="AQ34"/>
      <c r="AR34"/>
      <c r="AS34"/>
      <c r="AT34"/>
      <c r="AU34"/>
      <c r="AV34"/>
      <c r="AW34"/>
      <c r="AX34"/>
      <c r="AY34"/>
      <c r="AZ34"/>
      <c r="BA34"/>
      <c r="BB34"/>
      <c r="BC34"/>
      <c r="BD34"/>
      <c r="BE34"/>
      <c r="BF34"/>
      <c r="BG34"/>
      <c r="BH34"/>
      <c r="BI34"/>
      <c r="BJ34"/>
      <c r="BK34"/>
      <c r="BL34"/>
      <c r="BM34"/>
      <c r="BN34"/>
      <c r="BO34"/>
      <c r="BP34"/>
      <c r="BQ34"/>
      <c r="BR34"/>
      <c r="BS34"/>
      <c r="BT34"/>
      <c r="BU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row>
    <row r="35" spans="1:123" ht="45.6" hidden="1" customHeight="1">
      <c r="A35" s="793"/>
      <c r="B35" s="787"/>
      <c r="C35" s="724"/>
      <c r="D35" s="725"/>
      <c r="E35" s="725"/>
      <c r="F35" s="725"/>
      <c r="G35" s="725"/>
      <c r="H35" s="725"/>
      <c r="I35" s="725"/>
      <c r="J35" s="725"/>
      <c r="K35" s="726"/>
      <c r="L35" s="778"/>
      <c r="M35" s="779"/>
      <c r="N35" s="779"/>
      <c r="O35" s="779"/>
      <c r="P35" s="779"/>
      <c r="Q35" s="779"/>
      <c r="R35" s="779"/>
      <c r="S35" s="284"/>
      <c r="T35" s="284"/>
      <c r="U35" s="284"/>
      <c r="V35" s="328"/>
      <c r="W35" s="328"/>
      <c r="X35" s="328"/>
      <c r="Y35" s="328"/>
      <c r="Z35"/>
      <c r="AQ35"/>
      <c r="AR35"/>
      <c r="AS35"/>
      <c r="AT35"/>
      <c r="AU35"/>
      <c r="AV35"/>
      <c r="AW35"/>
      <c r="AX35"/>
      <c r="AY35"/>
      <c r="AZ35"/>
      <c r="BA35"/>
      <c r="BB35"/>
      <c r="BC35"/>
      <c r="BD35"/>
      <c r="BE35"/>
      <c r="BF35"/>
      <c r="BG35"/>
      <c r="BH35"/>
      <c r="BI35"/>
      <c r="BJ35"/>
      <c r="BK35"/>
      <c r="BL35"/>
      <c r="BM35"/>
      <c r="BN35"/>
      <c r="BO35"/>
      <c r="BP35"/>
      <c r="BQ35"/>
      <c r="BR35"/>
      <c r="BS35"/>
      <c r="BT35"/>
      <c r="BU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row>
    <row r="36" spans="1:123" ht="29.45" hidden="1" customHeight="1">
      <c r="A36" s="793"/>
      <c r="B36" s="787"/>
      <c r="C36" s="724"/>
      <c r="D36" s="725"/>
      <c r="E36" s="725"/>
      <c r="F36" s="725"/>
      <c r="G36" s="725"/>
      <c r="H36" s="725"/>
      <c r="I36" s="725"/>
      <c r="J36" s="725"/>
      <c r="K36" s="726"/>
      <c r="L36" s="778"/>
      <c r="M36" s="779"/>
      <c r="N36" s="779"/>
      <c r="O36" s="779"/>
      <c r="P36" s="779"/>
      <c r="Q36" s="779"/>
      <c r="R36" s="779"/>
      <c r="S36" s="284"/>
      <c r="T36" s="284"/>
      <c r="U36" s="284"/>
      <c r="V36" s="328"/>
      <c r="W36" s="328"/>
      <c r="X36" s="328"/>
      <c r="Y36" s="328"/>
      <c r="Z36"/>
      <c r="AQ36"/>
      <c r="AR36"/>
      <c r="AS36"/>
      <c r="AT36"/>
      <c r="AU36"/>
      <c r="AV36"/>
      <c r="AW36"/>
      <c r="AX36"/>
      <c r="AY36"/>
      <c r="AZ36"/>
      <c r="BA36"/>
      <c r="BB36"/>
      <c r="BC36"/>
      <c r="BD36"/>
      <c r="BE36"/>
      <c r="BF36"/>
      <c r="BG36"/>
      <c r="BH36"/>
      <c r="BI36"/>
      <c r="BJ36"/>
      <c r="BK36"/>
      <c r="BL36"/>
      <c r="BM36"/>
      <c r="BN36"/>
      <c r="BO36"/>
      <c r="BP36"/>
      <c r="BQ36"/>
      <c r="BR36"/>
      <c r="BS36"/>
      <c r="BT36"/>
      <c r="BU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row>
    <row r="37" spans="1:123" ht="29.45" hidden="1" customHeight="1">
      <c r="A37" s="793"/>
      <c r="B37" s="787"/>
      <c r="C37" s="724"/>
      <c r="D37" s="725"/>
      <c r="E37" s="725"/>
      <c r="F37" s="725"/>
      <c r="G37" s="725"/>
      <c r="H37" s="725"/>
      <c r="I37" s="725"/>
      <c r="J37" s="725"/>
      <c r="K37" s="726"/>
      <c r="L37" s="778"/>
      <c r="M37" s="779"/>
      <c r="N37" s="779"/>
      <c r="O37" s="779"/>
      <c r="P37" s="779"/>
      <c r="Q37" s="779"/>
      <c r="R37" s="779"/>
      <c r="S37" s="284"/>
      <c r="T37" s="284"/>
      <c r="U37" s="284"/>
      <c r="V37" s="328"/>
      <c r="W37" s="328"/>
      <c r="X37" s="328"/>
      <c r="Y37" s="328"/>
      <c r="Z37"/>
      <c r="AQ37"/>
      <c r="AR37"/>
      <c r="AS37"/>
      <c r="AT37"/>
      <c r="AU37"/>
      <c r="AV37"/>
      <c r="AW37"/>
      <c r="AX37"/>
      <c r="AY37"/>
      <c r="AZ37"/>
      <c r="BA37"/>
      <c r="BB37"/>
      <c r="BC37"/>
      <c r="BD37"/>
      <c r="BE37"/>
      <c r="BF37"/>
      <c r="BG37"/>
      <c r="BH37"/>
      <c r="BI37"/>
      <c r="BJ37"/>
      <c r="BK37"/>
      <c r="BL37"/>
      <c r="BM37"/>
      <c r="BN37"/>
      <c r="BO37"/>
      <c r="BP37"/>
      <c r="BQ37"/>
      <c r="BR37"/>
      <c r="BS37"/>
      <c r="BT37"/>
      <c r="BU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row>
    <row r="38" spans="1:123" ht="29.45" hidden="1" customHeight="1">
      <c r="A38" s="793"/>
      <c r="B38" s="787"/>
      <c r="C38" s="724"/>
      <c r="D38" s="725"/>
      <c r="E38" s="725"/>
      <c r="F38" s="725"/>
      <c r="G38" s="725"/>
      <c r="H38" s="725"/>
      <c r="I38" s="725"/>
      <c r="J38" s="725"/>
      <c r="K38" s="726"/>
      <c r="L38" s="778"/>
      <c r="M38" s="779"/>
      <c r="N38" s="779"/>
      <c r="O38" s="779"/>
      <c r="P38" s="779"/>
      <c r="Q38" s="779"/>
      <c r="R38" s="779"/>
      <c r="S38" s="284"/>
      <c r="T38" s="284"/>
      <c r="U38" s="284"/>
      <c r="V38" s="328"/>
      <c r="W38" s="328"/>
      <c r="X38" s="328"/>
      <c r="Y38" s="328"/>
      <c r="Z38"/>
      <c r="AQ38"/>
      <c r="AR38"/>
      <c r="AS38"/>
      <c r="AT38"/>
      <c r="AU38"/>
      <c r="AV38"/>
      <c r="AW38"/>
      <c r="AX38"/>
      <c r="AY38"/>
      <c r="AZ38"/>
      <c r="BA38"/>
      <c r="BB38"/>
      <c r="BC38"/>
      <c r="BD38"/>
      <c r="BE38"/>
      <c r="BF38"/>
      <c r="BG38"/>
      <c r="BH38"/>
      <c r="BI38"/>
      <c r="BJ38"/>
      <c r="BK38"/>
      <c r="BL38"/>
      <c r="BM38"/>
      <c r="BN38"/>
      <c r="BO38"/>
      <c r="BP38"/>
      <c r="BQ38"/>
      <c r="BR38"/>
      <c r="BS38"/>
      <c r="BT38"/>
      <c r="BU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row>
    <row r="39" spans="1:123" ht="29.45" hidden="1" customHeight="1">
      <c r="A39" s="793"/>
      <c r="B39" s="787"/>
      <c r="C39" s="724"/>
      <c r="D39" s="725"/>
      <c r="E39" s="725"/>
      <c r="F39" s="725"/>
      <c r="G39" s="725"/>
      <c r="H39" s="725"/>
      <c r="I39" s="725"/>
      <c r="J39" s="725"/>
      <c r="K39" s="726"/>
      <c r="L39" s="778"/>
      <c r="M39" s="779"/>
      <c r="N39" s="779"/>
      <c r="O39" s="779"/>
      <c r="P39" s="779"/>
      <c r="Q39" s="779"/>
      <c r="R39" s="779"/>
      <c r="S39" s="284"/>
      <c r="T39" s="284"/>
      <c r="U39" s="284"/>
      <c r="V39" s="328"/>
      <c r="W39" s="328"/>
      <c r="X39" s="328"/>
      <c r="Y39" s="328"/>
      <c r="Z39"/>
      <c r="AQ39"/>
      <c r="AR39"/>
      <c r="AS39"/>
      <c r="AT39"/>
      <c r="AU39"/>
      <c r="AV39"/>
      <c r="AW39"/>
      <c r="AX39"/>
      <c r="AY39"/>
      <c r="AZ39"/>
      <c r="BA39"/>
      <c r="BB39"/>
      <c r="BC39"/>
      <c r="BD39"/>
      <c r="BE39"/>
      <c r="BF39"/>
      <c r="BG39"/>
      <c r="BH39"/>
      <c r="BI39"/>
      <c r="BJ39"/>
      <c r="BK39"/>
      <c r="BL39"/>
      <c r="BM39"/>
      <c r="BN39"/>
      <c r="BO39"/>
      <c r="BP39"/>
      <c r="BQ39"/>
      <c r="BR39"/>
      <c r="BS39"/>
      <c r="BT39"/>
      <c r="BU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row>
    <row r="40" spans="1:123" ht="29.45" hidden="1" customHeight="1">
      <c r="A40" s="793"/>
      <c r="B40" s="787"/>
      <c r="C40" s="724"/>
      <c r="D40" s="725"/>
      <c r="E40" s="725"/>
      <c r="F40" s="725"/>
      <c r="G40" s="725"/>
      <c r="H40" s="725"/>
      <c r="I40" s="725"/>
      <c r="J40" s="725"/>
      <c r="K40" s="726"/>
      <c r="L40" s="778"/>
      <c r="M40" s="779"/>
      <c r="N40" s="779"/>
      <c r="O40" s="779"/>
      <c r="P40" s="779"/>
      <c r="Q40" s="779"/>
      <c r="R40" s="779"/>
      <c r="S40" s="284"/>
      <c r="T40" s="284"/>
      <c r="U40" s="284"/>
      <c r="V40" s="328"/>
      <c r="W40" s="328"/>
      <c r="X40" s="328"/>
      <c r="Y40" s="328"/>
      <c r="Z40"/>
      <c r="AQ40"/>
      <c r="AR40"/>
      <c r="AS40"/>
      <c r="AT40"/>
      <c r="AU40"/>
      <c r="AV40"/>
      <c r="AW40"/>
      <c r="AX40"/>
      <c r="AY40"/>
      <c r="AZ40"/>
      <c r="BA40"/>
      <c r="BB40"/>
      <c r="BC40"/>
      <c r="BD40"/>
      <c r="BE40"/>
      <c r="BF40"/>
      <c r="BG40"/>
      <c r="BH40"/>
      <c r="BI40"/>
      <c r="BJ40"/>
      <c r="BK40"/>
      <c r="BL40"/>
      <c r="BM40"/>
      <c r="BN40"/>
      <c r="BO40"/>
      <c r="BP40"/>
      <c r="BQ40"/>
      <c r="BR40"/>
      <c r="BS40"/>
      <c r="BT40"/>
      <c r="BU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row>
    <row r="41" spans="1:123" ht="39" hidden="1" customHeight="1">
      <c r="A41" s="793"/>
      <c r="B41" s="787"/>
      <c r="C41" s="724"/>
      <c r="D41" s="725"/>
      <c r="E41" s="725"/>
      <c r="F41" s="725"/>
      <c r="G41" s="725"/>
      <c r="H41" s="725"/>
      <c r="I41" s="725"/>
      <c r="J41" s="725"/>
      <c r="K41" s="726"/>
      <c r="L41" s="778"/>
      <c r="M41" s="779"/>
      <c r="N41" s="779"/>
      <c r="O41" s="779"/>
      <c r="P41" s="779"/>
      <c r="Q41" s="779"/>
      <c r="R41" s="779"/>
      <c r="S41" s="284"/>
      <c r="T41" s="284"/>
      <c r="U41" s="284"/>
      <c r="V41" s="328"/>
      <c r="W41" s="328"/>
      <c r="X41" s="328"/>
      <c r="Y41" s="328"/>
      <c r="Z41"/>
      <c r="AA41"/>
      <c r="AB41"/>
      <c r="AC41"/>
      <c r="AD41"/>
      <c r="AE41"/>
      <c r="AF41"/>
      <c r="AG41"/>
      <c r="AQ41"/>
      <c r="AR41"/>
      <c r="AS41"/>
      <c r="AT41"/>
      <c r="AU41"/>
      <c r="AV41"/>
      <c r="AW41"/>
      <c r="AX41"/>
      <c r="AY41"/>
      <c r="AZ41"/>
      <c r="BA41"/>
      <c r="BB41"/>
      <c r="BC41"/>
      <c r="BD41"/>
      <c r="BE41"/>
      <c r="BF41"/>
      <c r="BG41"/>
      <c r="BH41"/>
      <c r="BI41"/>
      <c r="BJ41"/>
      <c r="BK41"/>
      <c r="BL41"/>
      <c r="BM41"/>
      <c r="BN41"/>
      <c r="BO41"/>
      <c r="BP41"/>
      <c r="BQ41"/>
      <c r="BR41"/>
      <c r="BS41"/>
      <c r="BT41"/>
      <c r="BU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row>
    <row r="42" spans="1:123" ht="39" hidden="1" customHeight="1">
      <c r="A42" s="793"/>
      <c r="B42" s="787"/>
      <c r="C42" s="724"/>
      <c r="D42" s="725"/>
      <c r="E42" s="725"/>
      <c r="F42" s="725"/>
      <c r="G42" s="725"/>
      <c r="H42" s="725"/>
      <c r="I42" s="725"/>
      <c r="J42" s="725"/>
      <c r="K42" s="726"/>
      <c r="L42" s="778"/>
      <c r="M42" s="779"/>
      <c r="N42" s="779"/>
      <c r="O42" s="779"/>
      <c r="P42" s="779"/>
      <c r="Q42" s="779"/>
      <c r="R42" s="779"/>
      <c r="S42" s="284"/>
      <c r="T42" s="284"/>
      <c r="U42" s="284"/>
      <c r="V42" s="328"/>
      <c r="W42" s="328"/>
      <c r="X42" s="328"/>
      <c r="Y42" s="328"/>
      <c r="Z42"/>
      <c r="AA42"/>
      <c r="AB42"/>
      <c r="AC42"/>
      <c r="AD42"/>
      <c r="AE42"/>
      <c r="AF42"/>
      <c r="AG42"/>
      <c r="AQ42"/>
      <c r="AR42"/>
      <c r="AS42"/>
      <c r="AT42"/>
      <c r="AU42"/>
      <c r="AV42"/>
      <c r="AW42"/>
      <c r="AX42"/>
      <c r="AY42"/>
      <c r="AZ42"/>
      <c r="BA42"/>
      <c r="BB42"/>
      <c r="BC42"/>
      <c r="BD42"/>
      <c r="BE42"/>
      <c r="BF42"/>
      <c r="BG42"/>
      <c r="BH42"/>
      <c r="BI42"/>
      <c r="BJ42"/>
      <c r="BK42"/>
      <c r="BL42"/>
      <c r="BM42"/>
      <c r="BN42"/>
      <c r="BO42"/>
      <c r="BP42"/>
      <c r="BQ42"/>
      <c r="BR42"/>
      <c r="BS42"/>
      <c r="BT42"/>
      <c r="BU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row>
    <row r="43" spans="1:123" ht="39" hidden="1" customHeight="1">
      <c r="A43" s="793"/>
      <c r="B43" s="787"/>
      <c r="C43" s="724"/>
      <c r="D43" s="725"/>
      <c r="E43" s="725"/>
      <c r="F43" s="725"/>
      <c r="G43" s="725"/>
      <c r="H43" s="725"/>
      <c r="I43" s="725"/>
      <c r="J43" s="725"/>
      <c r="K43" s="726"/>
      <c r="L43" s="778"/>
      <c r="M43" s="779"/>
      <c r="N43" s="779"/>
      <c r="O43" s="779"/>
      <c r="P43" s="779"/>
      <c r="Q43" s="779"/>
      <c r="R43" s="779"/>
      <c r="S43" s="284"/>
      <c r="T43" s="284"/>
      <c r="U43" s="284"/>
      <c r="V43" s="328"/>
      <c r="W43" s="328"/>
      <c r="X43" s="328"/>
      <c r="Y43" s="328"/>
      <c r="Z43"/>
      <c r="AA43"/>
      <c r="AB43"/>
      <c r="AC43"/>
      <c r="AD43"/>
      <c r="AE43"/>
      <c r="AF43"/>
      <c r="AG43"/>
      <c r="AQ43"/>
      <c r="AR43"/>
      <c r="AS43"/>
      <c r="AT43"/>
      <c r="AU43"/>
      <c r="AV43"/>
      <c r="AW43"/>
      <c r="AX43"/>
      <c r="AY43"/>
      <c r="AZ43"/>
      <c r="BA43"/>
      <c r="BB43"/>
      <c r="BC43"/>
      <c r="BD43"/>
      <c r="BE43"/>
      <c r="BF43"/>
      <c r="BG43"/>
      <c r="BH43"/>
      <c r="BI43"/>
      <c r="BJ43"/>
      <c r="BK43"/>
      <c r="BL43"/>
      <c r="BM43"/>
      <c r="BN43"/>
      <c r="BO43"/>
      <c r="BP43"/>
      <c r="BQ43"/>
      <c r="BR43"/>
      <c r="BS43"/>
      <c r="BT43"/>
      <c r="BU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row>
    <row r="44" spans="1:123" ht="39" hidden="1" customHeight="1">
      <c r="A44" s="793"/>
      <c r="B44" s="787"/>
      <c r="C44" s="724"/>
      <c r="D44" s="725"/>
      <c r="E44" s="725"/>
      <c r="F44" s="725"/>
      <c r="G44" s="725"/>
      <c r="H44" s="725"/>
      <c r="I44" s="725"/>
      <c r="J44" s="725"/>
      <c r="K44" s="726"/>
      <c r="L44" s="778"/>
      <c r="M44" s="779"/>
      <c r="N44" s="779"/>
      <c r="O44" s="779"/>
      <c r="P44" s="779"/>
      <c r="Q44" s="779"/>
      <c r="R44" s="779"/>
      <c r="S44" s="284"/>
      <c r="T44" s="284"/>
      <c r="U44" s="284"/>
      <c r="V44" s="328"/>
      <c r="W44" s="328"/>
      <c r="X44" s="328"/>
      <c r="Y44" s="328"/>
      <c r="Z44"/>
      <c r="AA44"/>
      <c r="AB44"/>
      <c r="AC44"/>
      <c r="AD44"/>
      <c r="AE44"/>
      <c r="AF44"/>
      <c r="AG44"/>
      <c r="AQ44"/>
      <c r="AR44"/>
      <c r="AS44"/>
      <c r="AT44"/>
      <c r="AU44"/>
      <c r="AV44"/>
      <c r="AW44"/>
      <c r="AX44"/>
      <c r="AY44"/>
      <c r="AZ44"/>
      <c r="BA44"/>
      <c r="BB44"/>
      <c r="BC44"/>
      <c r="BD44"/>
      <c r="BE44"/>
      <c r="BF44"/>
      <c r="BG44"/>
      <c r="BH44"/>
      <c r="BI44"/>
      <c r="BJ44"/>
      <c r="BK44"/>
      <c r="BL44"/>
      <c r="BM44"/>
      <c r="BN44"/>
      <c r="BO44"/>
      <c r="BP44"/>
      <c r="BQ44"/>
      <c r="BR44"/>
      <c r="BS44"/>
      <c r="BT44"/>
      <c r="BU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row>
    <row r="45" spans="1:123" ht="39" hidden="1" customHeight="1">
      <c r="A45" s="793"/>
      <c r="B45" s="787"/>
      <c r="C45" s="724"/>
      <c r="D45" s="725"/>
      <c r="E45" s="725"/>
      <c r="F45" s="725"/>
      <c r="G45" s="725"/>
      <c r="H45" s="725"/>
      <c r="I45" s="725"/>
      <c r="J45" s="725"/>
      <c r="K45" s="726"/>
      <c r="L45" s="778"/>
      <c r="M45" s="779"/>
      <c r="N45" s="779"/>
      <c r="O45" s="779"/>
      <c r="P45" s="779"/>
      <c r="Q45" s="779"/>
      <c r="R45" s="779"/>
      <c r="S45" s="284"/>
      <c r="T45" s="284"/>
      <c r="U45" s="284"/>
      <c r="V45" s="328"/>
      <c r="W45" s="328"/>
      <c r="X45" s="328"/>
      <c r="Y45" s="328"/>
      <c r="Z45"/>
      <c r="AA45"/>
      <c r="AB45"/>
      <c r="AC45"/>
      <c r="AD45"/>
      <c r="AE45"/>
      <c r="AF45"/>
      <c r="AG45"/>
      <c r="AQ45"/>
      <c r="AR45"/>
      <c r="AS45"/>
      <c r="AT45"/>
      <c r="AU45"/>
      <c r="AV45"/>
      <c r="AW45"/>
      <c r="AX45"/>
      <c r="AY45"/>
      <c r="AZ45"/>
      <c r="BA45"/>
      <c r="BB45"/>
      <c r="BC45"/>
      <c r="BD45"/>
      <c r="BE45"/>
      <c r="BF45"/>
      <c r="BG45"/>
      <c r="BH45"/>
      <c r="BI45"/>
      <c r="BJ45"/>
      <c r="BK45"/>
      <c r="BL45"/>
      <c r="BM45"/>
      <c r="BN45"/>
      <c r="BO45"/>
      <c r="BP45"/>
      <c r="BQ45"/>
      <c r="BR45"/>
      <c r="BS45"/>
      <c r="BT45"/>
      <c r="BU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row>
    <row r="46" spans="1:123" ht="39" hidden="1" customHeight="1">
      <c r="A46" s="793"/>
      <c r="B46" s="787"/>
      <c r="C46" s="724"/>
      <c r="D46" s="725"/>
      <c r="E46" s="725"/>
      <c r="F46" s="725"/>
      <c r="G46" s="725"/>
      <c r="H46" s="725"/>
      <c r="I46" s="725"/>
      <c r="J46" s="725"/>
      <c r="K46" s="726"/>
      <c r="L46" s="778"/>
      <c r="M46" s="779"/>
      <c r="N46" s="779"/>
      <c r="O46" s="779"/>
      <c r="P46" s="779"/>
      <c r="Q46" s="779"/>
      <c r="R46" s="779"/>
      <c r="S46" s="284"/>
      <c r="T46" s="284"/>
      <c r="U46" s="284"/>
      <c r="V46" s="328"/>
      <c r="W46" s="328"/>
      <c r="X46" s="328"/>
      <c r="Y46" s="328"/>
      <c r="Z46"/>
      <c r="AA46"/>
      <c r="AB46"/>
      <c r="AC46"/>
      <c r="AD46"/>
      <c r="AE46"/>
      <c r="AF46"/>
      <c r="AG46"/>
      <c r="AQ46"/>
      <c r="AR46"/>
      <c r="AS46"/>
      <c r="AT46"/>
      <c r="AU46"/>
      <c r="AV46"/>
      <c r="AW46"/>
      <c r="AX46"/>
      <c r="AY46"/>
      <c r="AZ46"/>
      <c r="BA46"/>
      <c r="BB46"/>
      <c r="BC46"/>
      <c r="BD46"/>
      <c r="BE46"/>
      <c r="BF46"/>
      <c r="BG46"/>
      <c r="BH46"/>
      <c r="BI46"/>
      <c r="BJ46"/>
      <c r="BK46"/>
      <c r="BL46"/>
      <c r="BM46"/>
      <c r="BN46"/>
      <c r="BO46"/>
      <c r="BP46"/>
      <c r="BQ46"/>
      <c r="BR46"/>
      <c r="BS46"/>
      <c r="BT46"/>
      <c r="BU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row>
    <row r="47" spans="1:123" ht="39" hidden="1" customHeight="1">
      <c r="A47" s="793"/>
      <c r="B47" s="787"/>
      <c r="C47" s="724"/>
      <c r="D47" s="725"/>
      <c r="E47" s="725"/>
      <c r="F47" s="725"/>
      <c r="G47" s="725"/>
      <c r="H47" s="725"/>
      <c r="I47" s="725"/>
      <c r="J47" s="725"/>
      <c r="K47" s="726"/>
      <c r="L47" s="778"/>
      <c r="M47" s="779"/>
      <c r="N47" s="779"/>
      <c r="O47" s="779"/>
      <c r="P47" s="779"/>
      <c r="Q47" s="779"/>
      <c r="R47" s="779"/>
      <c r="S47" s="284"/>
      <c r="T47" s="284"/>
      <c r="U47" s="284"/>
      <c r="V47" s="328"/>
      <c r="W47" s="328"/>
      <c r="X47" s="328"/>
      <c r="Y47" s="328"/>
      <c r="Z47"/>
      <c r="AA47"/>
      <c r="AB47"/>
      <c r="AC47"/>
      <c r="AD47"/>
      <c r="AE47"/>
      <c r="AF47"/>
      <c r="AG47"/>
      <c r="AQ47"/>
      <c r="AR47"/>
      <c r="AS47"/>
      <c r="AT47"/>
      <c r="AU47"/>
      <c r="AV47"/>
      <c r="AW47"/>
      <c r="AX47"/>
      <c r="AY47"/>
      <c r="AZ47"/>
      <c r="BA47"/>
      <c r="BB47"/>
      <c r="BC47"/>
      <c r="BD47"/>
      <c r="BE47"/>
      <c r="BF47"/>
      <c r="BG47"/>
      <c r="BH47"/>
      <c r="BI47"/>
      <c r="BJ47"/>
      <c r="BK47"/>
      <c r="BL47"/>
      <c r="BM47"/>
      <c r="BN47"/>
      <c r="BO47"/>
      <c r="BP47"/>
      <c r="BQ47"/>
      <c r="BR47"/>
      <c r="BS47"/>
      <c r="BT47"/>
      <c r="BU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row>
    <row r="48" spans="1:123" ht="39" hidden="1" customHeight="1">
      <c r="A48" s="793"/>
      <c r="B48" s="787"/>
      <c r="C48" s="724"/>
      <c r="D48" s="725"/>
      <c r="E48" s="725"/>
      <c r="F48" s="725"/>
      <c r="G48" s="725"/>
      <c r="H48" s="725"/>
      <c r="I48" s="725"/>
      <c r="J48" s="725"/>
      <c r="K48" s="726"/>
      <c r="L48" s="778"/>
      <c r="M48" s="779"/>
      <c r="N48" s="779"/>
      <c r="O48" s="779"/>
      <c r="P48" s="779"/>
      <c r="Q48" s="779"/>
      <c r="R48" s="779"/>
      <c r="S48" s="284"/>
      <c r="T48" s="284"/>
      <c r="U48" s="284"/>
      <c r="V48" s="328"/>
      <c r="W48" s="328"/>
      <c r="X48" s="328"/>
      <c r="Y48" s="328"/>
      <c r="Z48"/>
      <c r="AA48"/>
      <c r="AB48"/>
      <c r="AC48"/>
      <c r="AD48"/>
      <c r="AE48"/>
      <c r="AF48"/>
      <c r="AG48"/>
      <c r="AQ48"/>
      <c r="AR48"/>
      <c r="AS48"/>
      <c r="AT48"/>
      <c r="AU48"/>
      <c r="AV48"/>
      <c r="AW48"/>
      <c r="AX48"/>
      <c r="AY48"/>
      <c r="AZ48"/>
      <c r="BA48"/>
      <c r="BB48"/>
      <c r="BC48"/>
      <c r="BD48"/>
      <c r="BE48"/>
      <c r="BF48"/>
      <c r="BG48"/>
      <c r="BH48"/>
      <c r="BI48"/>
      <c r="BJ48"/>
      <c r="BK48"/>
      <c r="BL48"/>
      <c r="BM48"/>
      <c r="BN48"/>
      <c r="BO48"/>
      <c r="BP48"/>
      <c r="BQ48"/>
      <c r="BR48"/>
      <c r="BS48"/>
      <c r="BT48"/>
      <c r="BU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row>
    <row r="49" spans="1:123" ht="39" hidden="1" customHeight="1">
      <c r="A49" s="793"/>
      <c r="B49" s="787"/>
      <c r="C49" s="724"/>
      <c r="D49" s="725"/>
      <c r="E49" s="725"/>
      <c r="F49" s="725"/>
      <c r="G49" s="725"/>
      <c r="H49" s="725"/>
      <c r="I49" s="725"/>
      <c r="J49" s="725"/>
      <c r="K49" s="726"/>
      <c r="L49" s="778"/>
      <c r="M49" s="779"/>
      <c r="N49" s="779"/>
      <c r="O49" s="779"/>
      <c r="P49" s="779"/>
      <c r="Q49" s="779"/>
      <c r="R49" s="779"/>
      <c r="S49" s="284"/>
      <c r="T49" s="284"/>
      <c r="U49" s="284"/>
      <c r="V49" s="328"/>
      <c r="W49" s="328"/>
      <c r="X49" s="328"/>
      <c r="Y49" s="328"/>
      <c r="Z49"/>
      <c r="AA49"/>
      <c r="AB49"/>
      <c r="AC49"/>
      <c r="AD49"/>
      <c r="AE49"/>
      <c r="AF49"/>
      <c r="AG49"/>
      <c r="AQ49"/>
      <c r="AR49"/>
      <c r="AS49"/>
      <c r="AT49"/>
      <c r="AU49"/>
      <c r="AV49"/>
      <c r="AW49"/>
      <c r="AX49"/>
      <c r="AY49"/>
      <c r="AZ49"/>
      <c r="BA49"/>
      <c r="BB49"/>
      <c r="BC49"/>
      <c r="BD49"/>
      <c r="BE49"/>
      <c r="BF49"/>
      <c r="BG49"/>
      <c r="BH49"/>
      <c r="BI49"/>
      <c r="BJ49"/>
      <c r="BK49"/>
      <c r="BL49"/>
      <c r="BM49"/>
      <c r="BN49"/>
      <c r="BO49"/>
      <c r="BP49"/>
      <c r="BQ49"/>
      <c r="BR49"/>
      <c r="BS49"/>
      <c r="BT49"/>
      <c r="BU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row>
    <row r="50" spans="1:123" ht="39" hidden="1" customHeight="1">
      <c r="A50" s="793"/>
      <c r="B50" s="787"/>
      <c r="C50" s="724"/>
      <c r="D50" s="725"/>
      <c r="E50" s="725"/>
      <c r="F50" s="725"/>
      <c r="G50" s="725"/>
      <c r="H50" s="725"/>
      <c r="I50" s="725"/>
      <c r="J50" s="725"/>
      <c r="K50" s="726"/>
      <c r="L50" s="778"/>
      <c r="M50" s="779"/>
      <c r="N50" s="779"/>
      <c r="O50" s="779"/>
      <c r="P50" s="779"/>
      <c r="Q50" s="779"/>
      <c r="R50" s="779"/>
      <c r="S50" s="284"/>
      <c r="T50" s="284"/>
      <c r="U50" s="284"/>
      <c r="V50" s="328"/>
      <c r="W50" s="328"/>
      <c r="X50" s="328"/>
      <c r="Y50" s="328"/>
      <c r="Z50"/>
      <c r="AA50"/>
      <c r="AB50"/>
      <c r="AC50"/>
      <c r="AD50"/>
      <c r="AE50"/>
      <c r="AF50"/>
      <c r="AG50"/>
      <c r="AQ50"/>
      <c r="AR50"/>
      <c r="AS50"/>
      <c r="AT50"/>
      <c r="AU50"/>
      <c r="AV50"/>
      <c r="AW50"/>
      <c r="AX50"/>
      <c r="AY50"/>
      <c r="AZ50"/>
      <c r="BA50"/>
      <c r="BB50"/>
      <c r="BC50"/>
      <c r="BD50"/>
      <c r="BE50"/>
      <c r="BF50"/>
      <c r="BG50"/>
      <c r="BH50"/>
      <c r="BI50"/>
      <c r="BJ50"/>
      <c r="BK50"/>
      <c r="BL50"/>
      <c r="BM50"/>
      <c r="BN50"/>
      <c r="BO50"/>
      <c r="BP50"/>
      <c r="BQ50"/>
      <c r="BR50"/>
      <c r="BS50"/>
      <c r="BT50"/>
      <c r="BU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row>
    <row r="51" spans="1:123" ht="39" hidden="1" customHeight="1">
      <c r="A51" s="793"/>
      <c r="B51" s="787"/>
      <c r="C51" s="724"/>
      <c r="D51" s="725"/>
      <c r="E51" s="725"/>
      <c r="F51" s="725"/>
      <c r="G51" s="725"/>
      <c r="H51" s="725"/>
      <c r="I51" s="725"/>
      <c r="J51" s="725"/>
      <c r="K51" s="726"/>
      <c r="L51" s="778"/>
      <c r="M51" s="779"/>
      <c r="N51" s="779"/>
      <c r="O51" s="779"/>
      <c r="P51" s="779"/>
      <c r="Q51" s="779"/>
      <c r="R51" s="779"/>
      <c r="S51" s="284"/>
      <c r="T51" s="284"/>
      <c r="U51" s="284"/>
      <c r="V51" s="328"/>
      <c r="W51" s="328"/>
      <c r="X51" s="328"/>
      <c r="Y51" s="328"/>
      <c r="Z51"/>
      <c r="AA51"/>
      <c r="AB51"/>
      <c r="AC51"/>
      <c r="AD51"/>
      <c r="AE51"/>
      <c r="AF51"/>
      <c r="AG51"/>
      <c r="AQ51"/>
      <c r="AR51"/>
      <c r="AS51"/>
      <c r="AT51"/>
      <c r="AU51"/>
      <c r="AV51"/>
      <c r="AW51"/>
      <c r="AX51"/>
      <c r="AY51"/>
      <c r="AZ51"/>
      <c r="BA51"/>
      <c r="BB51"/>
      <c r="BC51"/>
      <c r="BD51"/>
      <c r="BE51"/>
      <c r="BF51"/>
      <c r="BG51"/>
      <c r="BH51"/>
      <c r="BI51"/>
      <c r="BJ51"/>
      <c r="BK51"/>
      <c r="BL51"/>
      <c r="BM51"/>
      <c r="BN51"/>
      <c r="BO51"/>
      <c r="BP51"/>
      <c r="BQ51"/>
      <c r="BR51"/>
      <c r="BS51"/>
      <c r="BT51"/>
      <c r="BU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row>
    <row r="52" spans="1:123" ht="39" hidden="1" customHeight="1">
      <c r="A52" s="793"/>
      <c r="B52" s="787"/>
      <c r="C52" s="724"/>
      <c r="D52" s="725"/>
      <c r="E52" s="725"/>
      <c r="F52" s="725"/>
      <c r="G52" s="725"/>
      <c r="H52" s="725"/>
      <c r="I52" s="725"/>
      <c r="J52" s="725"/>
      <c r="K52" s="726"/>
      <c r="L52" s="778"/>
      <c r="M52" s="779"/>
      <c r="N52" s="779"/>
      <c r="O52" s="779"/>
      <c r="P52" s="779"/>
      <c r="Q52" s="779"/>
      <c r="R52" s="779"/>
      <c r="S52" s="284"/>
      <c r="T52" s="284"/>
      <c r="U52" s="284"/>
      <c r="V52" s="328"/>
      <c r="W52" s="328"/>
      <c r="X52" s="328"/>
      <c r="Y52" s="328"/>
      <c r="Z52"/>
      <c r="AA52"/>
      <c r="AB52"/>
      <c r="AC52"/>
      <c r="AD52"/>
      <c r="AE52"/>
      <c r="AF52"/>
      <c r="AG52"/>
      <c r="AH52" s="83"/>
      <c r="AQ52"/>
      <c r="AR52"/>
      <c r="AS52"/>
      <c r="AT52"/>
      <c r="AU52"/>
      <c r="AV52"/>
      <c r="AW52"/>
      <c r="AX52"/>
      <c r="AY52"/>
      <c r="AZ52"/>
      <c r="BA52"/>
      <c r="BB52"/>
      <c r="BC52"/>
      <c r="BD52"/>
      <c r="BE52"/>
      <c r="BF52"/>
      <c r="BG52"/>
      <c r="BH52"/>
      <c r="BI52"/>
      <c r="BJ52"/>
      <c r="BK52"/>
      <c r="BL52"/>
      <c r="BM52"/>
      <c r="BN52"/>
      <c r="BO52"/>
      <c r="BP52"/>
      <c r="BQ52"/>
      <c r="BR52"/>
      <c r="BS52"/>
      <c r="BT52"/>
      <c r="BU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row>
    <row r="53" spans="1:123" ht="39" hidden="1" customHeight="1">
      <c r="A53" s="793"/>
      <c r="B53" s="787"/>
      <c r="C53" s="724"/>
      <c r="D53" s="725"/>
      <c r="E53" s="725"/>
      <c r="F53" s="725"/>
      <c r="G53" s="725"/>
      <c r="H53" s="725"/>
      <c r="I53" s="725"/>
      <c r="J53" s="725"/>
      <c r="K53" s="726"/>
      <c r="L53" s="778"/>
      <c r="M53" s="779"/>
      <c r="N53" s="779"/>
      <c r="O53" s="779"/>
      <c r="P53" s="779"/>
      <c r="Q53" s="779"/>
      <c r="R53" s="779"/>
      <c r="S53" s="284"/>
      <c r="T53" s="284"/>
      <c r="U53" s="284"/>
      <c r="V53" s="328"/>
      <c r="W53" s="328"/>
      <c r="X53" s="328"/>
      <c r="Y53" s="328"/>
      <c r="Z53"/>
      <c r="AA53"/>
      <c r="AB53"/>
      <c r="AC53"/>
      <c r="AD53"/>
      <c r="AE53"/>
      <c r="AF53"/>
      <c r="AG53"/>
      <c r="AH53" s="83"/>
      <c r="AQ53"/>
      <c r="AR53"/>
      <c r="AS53"/>
      <c r="AT53"/>
      <c r="AU53"/>
      <c r="AV53"/>
      <c r="AW53"/>
      <c r="AX53"/>
      <c r="AY53"/>
      <c r="AZ53"/>
      <c r="BA53"/>
      <c r="BB53"/>
      <c r="BC53"/>
      <c r="BD53"/>
      <c r="BE53"/>
      <c r="BF53"/>
      <c r="BG53"/>
      <c r="BH53"/>
      <c r="BI53"/>
      <c r="BJ53"/>
      <c r="BK53"/>
      <c r="BL53"/>
      <c r="BM53"/>
      <c r="BN53"/>
      <c r="BO53"/>
      <c r="BP53"/>
      <c r="BQ53"/>
      <c r="BR53"/>
      <c r="BS53"/>
      <c r="BT53"/>
      <c r="BU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row>
    <row r="54" spans="1:123" ht="39" hidden="1" customHeight="1">
      <c r="A54" s="793"/>
      <c r="B54" s="787"/>
      <c r="C54" s="724"/>
      <c r="D54" s="725"/>
      <c r="E54" s="725"/>
      <c r="F54" s="725"/>
      <c r="G54" s="725"/>
      <c r="H54" s="725"/>
      <c r="I54" s="725"/>
      <c r="J54" s="725"/>
      <c r="K54" s="726"/>
      <c r="L54" s="778"/>
      <c r="M54" s="779"/>
      <c r="N54" s="779"/>
      <c r="O54" s="779"/>
      <c r="P54" s="779"/>
      <c r="Q54" s="779"/>
      <c r="R54" s="779"/>
      <c r="S54" s="284"/>
      <c r="T54" s="284"/>
      <c r="U54" s="284"/>
      <c r="V54" s="328"/>
      <c r="W54" s="328"/>
      <c r="X54" s="328"/>
      <c r="Y54" s="328"/>
      <c r="Z54"/>
      <c r="AA54"/>
      <c r="AB54"/>
      <c r="AC54"/>
      <c r="AD54"/>
      <c r="AE54"/>
      <c r="AF54"/>
      <c r="AG54"/>
      <c r="AH54" s="83"/>
      <c r="CN54" s="109"/>
      <c r="CO54" s="109"/>
      <c r="CP54" s="109"/>
      <c r="CQ54" s="109"/>
      <c r="CR54" s="109"/>
      <c r="CS54" s="109"/>
      <c r="CT54" s="109"/>
      <c r="CU54" s="110"/>
    </row>
    <row r="55" spans="1:123" ht="39" hidden="1" customHeight="1">
      <c r="A55" s="793"/>
      <c r="B55" s="787"/>
      <c r="C55" s="724"/>
      <c r="D55" s="725"/>
      <c r="E55" s="725"/>
      <c r="F55" s="725"/>
      <c r="G55" s="725"/>
      <c r="H55" s="725"/>
      <c r="I55" s="725"/>
      <c r="J55" s="725"/>
      <c r="K55" s="726"/>
      <c r="L55" s="778"/>
      <c r="M55" s="779"/>
      <c r="N55" s="779"/>
      <c r="O55" s="779"/>
      <c r="P55" s="779"/>
      <c r="Q55" s="779"/>
      <c r="R55" s="779"/>
      <c r="S55" s="284"/>
      <c r="T55" s="284"/>
      <c r="U55" s="284"/>
      <c r="V55" s="328"/>
      <c r="W55" s="328"/>
      <c r="X55" s="328"/>
      <c r="Y55" s="328"/>
      <c r="Z55"/>
      <c r="AA55"/>
      <c r="AB55"/>
      <c r="AC55"/>
      <c r="AD55"/>
      <c r="AE55"/>
      <c r="AF55"/>
      <c r="AG55"/>
      <c r="AH55" s="83"/>
      <c r="AJ55" s="111"/>
      <c r="AO55" s="30"/>
      <c r="AP55" s="30"/>
      <c r="AS55" s="30"/>
      <c r="AT55" s="30"/>
      <c r="AU55" s="30"/>
      <c r="CN55" s="109"/>
      <c r="CO55" s="109"/>
      <c r="CP55" s="109"/>
      <c r="CQ55" s="109"/>
      <c r="CR55" s="109"/>
      <c r="CS55" s="109"/>
      <c r="CT55" s="109"/>
      <c r="CU55" s="110"/>
    </row>
    <row r="56" spans="1:123" ht="39" hidden="1" customHeight="1">
      <c r="A56" s="793"/>
      <c r="B56" s="787"/>
      <c r="C56" s="724"/>
      <c r="D56" s="725"/>
      <c r="E56" s="725"/>
      <c r="F56" s="725"/>
      <c r="G56" s="725"/>
      <c r="H56" s="725"/>
      <c r="I56" s="725"/>
      <c r="J56" s="725"/>
      <c r="K56" s="726"/>
      <c r="L56" s="778"/>
      <c r="M56" s="779"/>
      <c r="N56" s="779"/>
      <c r="O56" s="779"/>
      <c r="P56" s="779"/>
      <c r="Q56" s="779"/>
      <c r="R56" s="779"/>
      <c r="S56" s="284"/>
      <c r="T56" s="284"/>
      <c r="U56" s="284"/>
      <c r="V56" s="328"/>
      <c r="W56" s="328"/>
      <c r="X56" s="328"/>
      <c r="Y56" s="328"/>
      <c r="Z56"/>
      <c r="AA56"/>
      <c r="AB56"/>
      <c r="AC56"/>
      <c r="AD56"/>
      <c r="AE56"/>
      <c r="AF56"/>
      <c r="AG56"/>
      <c r="AH56" s="83"/>
      <c r="AJ56" s="111"/>
      <c r="AO56" s="30"/>
      <c r="AP56" s="30"/>
      <c r="AS56" s="30"/>
      <c r="AT56" s="30"/>
      <c r="AU56" s="30"/>
      <c r="CN56" s="109"/>
      <c r="CO56" s="109"/>
      <c r="CP56" s="109"/>
      <c r="CQ56" s="109"/>
      <c r="CR56" s="109"/>
      <c r="CS56" s="109"/>
      <c r="CT56" s="109"/>
      <c r="CU56" s="110"/>
    </row>
    <row r="57" spans="1:123" ht="39" hidden="1" customHeight="1">
      <c r="A57" s="793"/>
      <c r="B57" s="787"/>
      <c r="C57" s="724"/>
      <c r="D57" s="725"/>
      <c r="E57" s="725"/>
      <c r="F57" s="725"/>
      <c r="G57" s="725"/>
      <c r="H57" s="725"/>
      <c r="I57" s="725"/>
      <c r="J57" s="725"/>
      <c r="K57" s="726"/>
      <c r="L57" s="778"/>
      <c r="M57" s="779"/>
      <c r="N57" s="779"/>
      <c r="O57" s="779"/>
      <c r="P57" s="779"/>
      <c r="Q57" s="779"/>
      <c r="R57" s="779"/>
      <c r="S57" s="284"/>
      <c r="T57" s="284"/>
      <c r="U57" s="284"/>
      <c r="V57" s="328"/>
      <c r="W57" s="328"/>
      <c r="X57" s="328"/>
      <c r="Y57" s="328"/>
      <c r="Z57"/>
      <c r="AA57"/>
      <c r="AB57"/>
      <c r="AC57"/>
      <c r="AD57"/>
      <c r="AE57"/>
      <c r="AF57"/>
      <c r="AG57"/>
      <c r="AH57" s="83"/>
      <c r="AJ57" s="111"/>
      <c r="AP57" s="96"/>
      <c r="CN57" s="109"/>
      <c r="CO57" s="109"/>
      <c r="CP57" s="109"/>
      <c r="CQ57" s="109"/>
      <c r="CR57" s="109"/>
      <c r="CS57" s="109"/>
      <c r="CT57" s="109"/>
    </row>
    <row r="58" spans="1:123" ht="39" hidden="1" customHeight="1">
      <c r="A58" s="793"/>
      <c r="B58" s="787"/>
      <c r="C58" s="724"/>
      <c r="D58" s="725"/>
      <c r="E58" s="725"/>
      <c r="F58" s="725"/>
      <c r="G58" s="725"/>
      <c r="H58" s="725"/>
      <c r="I58" s="725"/>
      <c r="J58" s="725"/>
      <c r="K58" s="726"/>
      <c r="L58" s="778"/>
      <c r="M58" s="779"/>
      <c r="N58" s="779"/>
      <c r="O58" s="779"/>
      <c r="P58" s="779"/>
      <c r="Q58" s="779"/>
      <c r="R58" s="779"/>
      <c r="S58" s="284"/>
      <c r="T58" s="284"/>
      <c r="U58" s="284"/>
      <c r="V58" s="328"/>
      <c r="W58" s="328"/>
      <c r="X58" s="328"/>
      <c r="Y58" s="328"/>
      <c r="Z58"/>
      <c r="AA58"/>
      <c r="AB58"/>
      <c r="AC58"/>
      <c r="AD58"/>
      <c r="AE58"/>
      <c r="AF58"/>
      <c r="AG58"/>
      <c r="AH58" s="111"/>
      <c r="CN58" s="109"/>
      <c r="CO58" s="109"/>
      <c r="CP58" s="109"/>
      <c r="CQ58" s="109"/>
      <c r="CR58" s="109"/>
      <c r="CS58" s="109"/>
      <c r="CT58" s="109"/>
    </row>
    <row r="59" spans="1:123" ht="39" hidden="1" customHeight="1">
      <c r="A59" s="793"/>
      <c r="B59" s="787"/>
      <c r="C59" s="724"/>
      <c r="D59" s="725"/>
      <c r="E59" s="725"/>
      <c r="F59" s="725"/>
      <c r="G59" s="725"/>
      <c r="H59" s="725"/>
      <c r="I59" s="725"/>
      <c r="J59" s="725"/>
      <c r="K59" s="726"/>
      <c r="L59" s="778"/>
      <c r="M59" s="779"/>
      <c r="N59" s="779"/>
      <c r="O59" s="779"/>
      <c r="P59" s="779"/>
      <c r="Q59" s="779"/>
      <c r="R59" s="779"/>
      <c r="S59" s="284"/>
      <c r="T59" s="284"/>
      <c r="U59" s="284"/>
      <c r="V59" s="328"/>
      <c r="W59" s="328"/>
      <c r="X59" s="328"/>
      <c r="Y59" s="328"/>
      <c r="Z59"/>
      <c r="AA59"/>
      <c r="AB59"/>
      <c r="AC59"/>
      <c r="AD59"/>
      <c r="AE59"/>
      <c r="AF59"/>
      <c r="AG59"/>
      <c r="AH59" s="83"/>
      <c r="AJ59" s="111"/>
      <c r="AO59" s="30"/>
      <c r="AP59" s="30"/>
      <c r="AQ59" s="30"/>
      <c r="AR59" s="30"/>
      <c r="AT59" s="30"/>
      <c r="AU59" s="30"/>
      <c r="BD59" s="96"/>
    </row>
    <row r="60" spans="1:123" ht="39" hidden="1" customHeight="1">
      <c r="A60" s="793"/>
      <c r="B60" s="787"/>
      <c r="C60" s="724"/>
      <c r="D60" s="725"/>
      <c r="E60" s="725"/>
      <c r="F60" s="725"/>
      <c r="G60" s="725"/>
      <c r="H60" s="725"/>
      <c r="I60" s="725"/>
      <c r="J60" s="725"/>
      <c r="K60" s="726"/>
      <c r="L60" s="778"/>
      <c r="M60" s="779"/>
      <c r="N60" s="779"/>
      <c r="O60" s="779"/>
      <c r="P60" s="779"/>
      <c r="Q60" s="779"/>
      <c r="R60" s="779"/>
      <c r="S60" s="284"/>
      <c r="T60" s="284"/>
      <c r="U60" s="284"/>
      <c r="V60" s="328"/>
      <c r="W60" s="328"/>
      <c r="X60" s="328"/>
      <c r="Y60" s="328"/>
      <c r="Z60"/>
      <c r="AA60"/>
      <c r="AB60"/>
      <c r="AC60"/>
      <c r="AD60"/>
      <c r="AE60"/>
      <c r="AF60"/>
      <c r="AG60"/>
      <c r="AJ60" s="111"/>
      <c r="AO60" s="30"/>
      <c r="AP60" s="30"/>
      <c r="AQ60" s="30"/>
      <c r="AS60" s="30"/>
      <c r="AT60" s="30"/>
      <c r="AU60" s="30"/>
      <c r="BD60" s="96"/>
    </row>
    <row r="61" spans="1:123" ht="39" hidden="1" customHeight="1">
      <c r="A61" s="793"/>
      <c r="B61" s="787"/>
      <c r="C61" s="724"/>
      <c r="D61" s="725"/>
      <c r="E61" s="725"/>
      <c r="F61" s="725"/>
      <c r="G61" s="725"/>
      <c r="H61" s="725"/>
      <c r="I61" s="725"/>
      <c r="J61" s="725"/>
      <c r="K61" s="726"/>
      <c r="L61" s="778"/>
      <c r="M61" s="779"/>
      <c r="N61" s="779"/>
      <c r="O61" s="779"/>
      <c r="P61" s="779"/>
      <c r="Q61" s="779"/>
      <c r="R61" s="779"/>
      <c r="S61" s="284"/>
      <c r="T61" s="284"/>
      <c r="U61" s="284"/>
      <c r="V61" s="328"/>
      <c r="W61" s="328"/>
      <c r="X61" s="328"/>
      <c r="Y61" s="328"/>
      <c r="Z61"/>
      <c r="AA61"/>
      <c r="AB61"/>
      <c r="AC61"/>
      <c r="AD61"/>
      <c r="AE61"/>
      <c r="AF61"/>
      <c r="AG61"/>
      <c r="AJ61" s="111"/>
      <c r="AO61" s="30"/>
      <c r="AP61" s="30"/>
      <c r="AS61" s="30"/>
      <c r="AT61" s="30"/>
      <c r="AU61" s="30"/>
      <c r="BD61" s="96"/>
    </row>
    <row r="62" spans="1:123" ht="39" hidden="1" customHeight="1">
      <c r="A62" s="793"/>
      <c r="B62" s="787"/>
      <c r="C62" s="724"/>
      <c r="D62" s="725"/>
      <c r="E62" s="725"/>
      <c r="F62" s="725"/>
      <c r="G62" s="725"/>
      <c r="H62" s="725"/>
      <c r="I62" s="725"/>
      <c r="J62" s="725"/>
      <c r="K62" s="726"/>
      <c r="L62" s="778"/>
      <c r="M62" s="779"/>
      <c r="N62" s="779"/>
      <c r="O62" s="779"/>
      <c r="P62" s="779"/>
      <c r="Q62" s="779"/>
      <c r="R62" s="779"/>
      <c r="S62" s="284"/>
      <c r="T62" s="284"/>
      <c r="U62" s="284"/>
      <c r="V62" s="328"/>
      <c r="W62" s="328"/>
      <c r="X62" s="328"/>
      <c r="Y62" s="328"/>
      <c r="Z62"/>
      <c r="AA62"/>
      <c r="AB62"/>
      <c r="AC62"/>
      <c r="AD62"/>
      <c r="AE62"/>
      <c r="AF62"/>
      <c r="AG62"/>
      <c r="AJ62" s="111"/>
      <c r="BD62" s="96"/>
    </row>
    <row r="63" spans="1:123" ht="39" hidden="1" customHeight="1">
      <c r="A63" s="793"/>
      <c r="B63" s="787"/>
      <c r="C63" s="724"/>
      <c r="D63" s="725"/>
      <c r="E63" s="725"/>
      <c r="F63" s="725"/>
      <c r="G63" s="725"/>
      <c r="H63" s="725"/>
      <c r="I63" s="725"/>
      <c r="J63" s="725"/>
      <c r="K63" s="726"/>
      <c r="L63" s="778"/>
      <c r="M63" s="779"/>
      <c r="N63" s="779"/>
      <c r="O63" s="779"/>
      <c r="P63" s="779"/>
      <c r="Q63" s="779"/>
      <c r="R63" s="779"/>
      <c r="S63" s="284"/>
      <c r="T63" s="284"/>
      <c r="U63" s="284"/>
      <c r="V63" s="328"/>
      <c r="W63" s="328"/>
      <c r="X63" s="328"/>
      <c r="Y63" s="328"/>
      <c r="Z63"/>
      <c r="AA63"/>
      <c r="AB63"/>
      <c r="AC63"/>
      <c r="AD63"/>
      <c r="AE63"/>
      <c r="AF63"/>
      <c r="AG63"/>
      <c r="AJ63" s="111"/>
      <c r="BD63" s="96"/>
    </row>
    <row r="64" spans="1:123" ht="39" hidden="1" customHeight="1">
      <c r="A64" s="793"/>
      <c r="B64" s="787"/>
      <c r="C64" s="724"/>
      <c r="D64" s="725"/>
      <c r="E64" s="725"/>
      <c r="F64" s="725"/>
      <c r="G64" s="725"/>
      <c r="H64" s="725"/>
      <c r="I64" s="725"/>
      <c r="J64" s="725"/>
      <c r="K64" s="726"/>
      <c r="L64" s="778"/>
      <c r="M64" s="779"/>
      <c r="N64" s="779"/>
      <c r="O64" s="779"/>
      <c r="P64" s="779"/>
      <c r="Q64" s="779"/>
      <c r="R64" s="779"/>
      <c r="S64" s="284"/>
      <c r="T64" s="284"/>
      <c r="U64" s="284"/>
      <c r="V64" s="328"/>
      <c r="W64" s="328"/>
      <c r="X64" s="328"/>
      <c r="Y64" s="328"/>
      <c r="Z64"/>
      <c r="AA64"/>
      <c r="AB64"/>
      <c r="AC64"/>
      <c r="AD64"/>
      <c r="AE64"/>
      <c r="AF64"/>
      <c r="AG64"/>
      <c r="AH64" s="107"/>
      <c r="AI64" s="96"/>
      <c r="AJ64" s="96"/>
      <c r="AK64" s="96"/>
      <c r="AL64" s="96"/>
      <c r="AM64" s="96"/>
      <c r="BD64" s="96"/>
    </row>
    <row r="65" spans="1:70" ht="39" hidden="1" customHeight="1">
      <c r="A65" s="793"/>
      <c r="B65" s="787"/>
      <c r="C65" s="724"/>
      <c r="D65" s="725"/>
      <c r="E65" s="725"/>
      <c r="F65" s="725"/>
      <c r="G65" s="725"/>
      <c r="H65" s="725"/>
      <c r="I65" s="725"/>
      <c r="J65" s="725"/>
      <c r="K65" s="726"/>
      <c r="L65" s="778"/>
      <c r="M65" s="779"/>
      <c r="N65" s="779"/>
      <c r="O65" s="779"/>
      <c r="P65" s="779"/>
      <c r="Q65" s="779"/>
      <c r="R65" s="779"/>
      <c r="S65" s="284"/>
      <c r="T65" s="284"/>
      <c r="U65" s="284"/>
      <c r="V65" s="328"/>
      <c r="W65" s="328"/>
      <c r="X65" s="328"/>
      <c r="Y65" s="328"/>
      <c r="Z65"/>
      <c r="AA65"/>
      <c r="AB65"/>
      <c r="AC65"/>
      <c r="AD65"/>
      <c r="AE65"/>
      <c r="AF65"/>
      <c r="AG65"/>
      <c r="AH65" s="107"/>
      <c r="AI65" s="96"/>
      <c r="AJ65" s="96"/>
      <c r="AK65" s="96"/>
      <c r="AL65" s="96"/>
      <c r="AM65" s="96"/>
      <c r="BD65" s="96"/>
    </row>
    <row r="66" spans="1:70" ht="39" hidden="1" customHeight="1" thickBot="1">
      <c r="A66" s="793"/>
      <c r="B66" s="787"/>
      <c r="C66" s="724"/>
      <c r="D66" s="725"/>
      <c r="E66" s="725"/>
      <c r="F66" s="725"/>
      <c r="G66" s="725"/>
      <c r="H66" s="725"/>
      <c r="I66" s="725"/>
      <c r="J66" s="725"/>
      <c r="K66" s="726"/>
      <c r="L66" s="778"/>
      <c r="M66" s="779"/>
      <c r="N66" s="779"/>
      <c r="O66" s="779"/>
      <c r="P66" s="779"/>
      <c r="Q66" s="779"/>
      <c r="R66" s="779"/>
      <c r="S66" s="284"/>
      <c r="T66" s="284"/>
      <c r="U66" s="284"/>
      <c r="V66" s="328"/>
      <c r="W66" s="328"/>
      <c r="X66" s="328"/>
      <c r="Y66" s="328"/>
      <c r="Z66"/>
      <c r="AA66"/>
      <c r="AB66"/>
      <c r="AC66"/>
      <c r="AD66"/>
      <c r="AE66"/>
      <c r="AF66"/>
      <c r="AG66"/>
      <c r="AH66" s="107"/>
      <c r="AI66" s="96"/>
      <c r="AJ66" s="96"/>
      <c r="AK66" s="96"/>
      <c r="AL66" s="96"/>
      <c r="AM66" s="96"/>
      <c r="BD66" s="96"/>
    </row>
    <row r="67" spans="1:70" ht="39" customHeight="1" thickBot="1">
      <c r="A67" s="793"/>
      <c r="B67" s="787"/>
      <c r="C67" s="727"/>
      <c r="D67" s="728"/>
      <c r="E67" s="728"/>
      <c r="F67" s="728"/>
      <c r="G67" s="728"/>
      <c r="H67" s="728"/>
      <c r="I67" s="728"/>
      <c r="J67" s="728"/>
      <c r="K67" s="729"/>
      <c r="L67" s="780"/>
      <c r="M67" s="781"/>
      <c r="N67" s="781"/>
      <c r="O67" s="781"/>
      <c r="P67" s="781"/>
      <c r="Q67" s="781"/>
      <c r="R67" s="781"/>
      <c r="S67" s="782" t="s">
        <v>75</v>
      </c>
      <c r="T67" s="783"/>
      <c r="U67" s="598">
        <f>U17+W14+U19</f>
        <v>12797</v>
      </c>
      <c r="V67" s="446" t="s">
        <v>76</v>
      </c>
      <c r="W67" s="845" t="s">
        <v>77</v>
      </c>
      <c r="X67" s="841"/>
      <c r="Y67" s="841"/>
      <c r="Z67" s="828"/>
      <c r="AA67" s="827" t="s">
        <v>78</v>
      </c>
      <c r="AB67" s="841"/>
      <c r="AC67" s="842"/>
      <c r="AD67" s="737">
        <f>AC20+AG4+AG20</f>
        <v>12797</v>
      </c>
      <c r="AE67" s="738"/>
      <c r="AF67" s="738"/>
      <c r="AG67" s="739"/>
      <c r="AJ67" s="108"/>
    </row>
    <row r="68" spans="1:70" ht="16.5" customHeight="1" thickBot="1">
      <c r="A68" s="793"/>
      <c r="B68" s="787"/>
      <c r="C68" s="849" t="s">
        <v>79</v>
      </c>
      <c r="D68" s="730" t="s">
        <v>80</v>
      </c>
      <c r="E68" s="670" t="s">
        <v>81</v>
      </c>
      <c r="F68" s="685" t="s">
        <v>82</v>
      </c>
      <c r="G68" s="711" t="s">
        <v>83</v>
      </c>
      <c r="H68" s="843" t="s">
        <v>84</v>
      </c>
      <c r="I68" s="688" t="s">
        <v>85</v>
      </c>
      <c r="J68" s="690" t="s">
        <v>86</v>
      </c>
      <c r="K68" s="668" t="s">
        <v>87</v>
      </c>
      <c r="L68" s="687" t="s">
        <v>88</v>
      </c>
      <c r="M68" s="84"/>
      <c r="N68" s="262" t="s">
        <v>89</v>
      </c>
      <c r="O68" s="85"/>
      <c r="P68" s="85"/>
      <c r="Q68" s="85"/>
      <c r="R68" s="85"/>
      <c r="S68" s="85"/>
      <c r="T68" s="85"/>
      <c r="U68" s="85"/>
      <c r="V68" s="838" t="s">
        <v>90</v>
      </c>
      <c r="W68" s="846" t="s">
        <v>91</v>
      </c>
      <c r="X68" s="846" t="s">
        <v>92</v>
      </c>
      <c r="Y68" s="668" t="s">
        <v>93</v>
      </c>
      <c r="Z68" s="843" t="s">
        <v>94</v>
      </c>
      <c r="AA68" s="843" t="s">
        <v>95</v>
      </c>
      <c r="AB68" s="668" t="s">
        <v>96</v>
      </c>
      <c r="AC68" s="668" t="s">
        <v>97</v>
      </c>
      <c r="AD68" s="668" t="s">
        <v>98</v>
      </c>
      <c r="AE68" s="668" t="s">
        <v>99</v>
      </c>
      <c r="AF68" s="668" t="s">
        <v>100</v>
      </c>
      <c r="AG68" s="765" t="s">
        <v>101</v>
      </c>
      <c r="AH68" s="733" t="s">
        <v>102</v>
      </c>
      <c r="AI68" s="733" t="s">
        <v>102</v>
      </c>
      <c r="AJ68" s="733" t="s">
        <v>103</v>
      </c>
      <c r="AK68" s="733" t="s">
        <v>104</v>
      </c>
      <c r="AL68" s="733" t="s">
        <v>105</v>
      </c>
      <c r="AM68" s="733" t="s">
        <v>106</v>
      </c>
      <c r="AN68" s="733" t="s">
        <v>107</v>
      </c>
      <c r="AO68" s="733" t="s">
        <v>108</v>
      </c>
      <c r="AP68" s="745" t="s">
        <v>109</v>
      </c>
      <c r="AQ68" s="733" t="s">
        <v>110</v>
      </c>
      <c r="AR68" s="745" t="s">
        <v>111</v>
      </c>
      <c r="AS68" s="733" t="s">
        <v>112</v>
      </c>
      <c r="AT68" s="745" t="s">
        <v>113</v>
      </c>
      <c r="AU68" s="762" t="s">
        <v>114</v>
      </c>
      <c r="AV68" s="753" t="s">
        <v>115</v>
      </c>
      <c r="AW68" s="745" t="s">
        <v>116</v>
      </c>
      <c r="AX68" s="745" t="s">
        <v>117</v>
      </c>
      <c r="AY68" s="745" t="s">
        <v>118</v>
      </c>
      <c r="AZ68" s="745" t="s">
        <v>119</v>
      </c>
      <c r="BA68" s="745" t="s">
        <v>120</v>
      </c>
      <c r="BB68" s="753" t="s">
        <v>121</v>
      </c>
      <c r="BC68" s="753" t="s">
        <v>122</v>
      </c>
      <c r="BD68" s="745" t="s">
        <v>123</v>
      </c>
      <c r="BE68" s="745" t="s">
        <v>124</v>
      </c>
      <c r="BF68" s="745" t="s">
        <v>125</v>
      </c>
      <c r="BG68" s="745" t="s">
        <v>126</v>
      </c>
      <c r="BH68" s="745" t="s">
        <v>127</v>
      </c>
      <c r="BI68" s="745" t="s">
        <v>128</v>
      </c>
      <c r="BJ68" s="753" t="s">
        <v>129</v>
      </c>
      <c r="BK68" s="753" t="s">
        <v>130</v>
      </c>
      <c r="BL68" s="753" t="s">
        <v>131</v>
      </c>
      <c r="BM68" s="745" t="s">
        <v>132</v>
      </c>
      <c r="BN68" s="745" t="s">
        <v>133</v>
      </c>
      <c r="BO68" s="745" t="s">
        <v>134</v>
      </c>
      <c r="BP68" s="745" t="s">
        <v>135</v>
      </c>
      <c r="BQ68" s="748" t="s">
        <v>136</v>
      </c>
      <c r="BR68" s="742" t="s">
        <v>137</v>
      </c>
    </row>
    <row r="69" spans="1:70" ht="16.5" customHeight="1" thickBot="1">
      <c r="A69" s="793"/>
      <c r="B69" s="787"/>
      <c r="C69" s="850"/>
      <c r="D69" s="731"/>
      <c r="E69" s="1079"/>
      <c r="F69" s="1080"/>
      <c r="G69" s="712"/>
      <c r="H69" s="1081"/>
      <c r="I69" s="1082"/>
      <c r="J69" s="1083"/>
      <c r="K69" s="1084"/>
      <c r="L69" s="1084"/>
      <c r="M69" s="1030" t="s">
        <v>138</v>
      </c>
      <c r="N69" s="692" t="s">
        <v>139</v>
      </c>
      <c r="O69" s="1085" t="s">
        <v>140</v>
      </c>
      <c r="P69" s="432"/>
      <c r="Q69" s="432"/>
      <c r="R69" s="432"/>
      <c r="S69" s="432"/>
      <c r="T69" s="433"/>
      <c r="U69" s="1032" t="s">
        <v>141</v>
      </c>
      <c r="V69" s="839"/>
      <c r="W69" s="1084"/>
      <c r="X69" s="1084"/>
      <c r="Y69" s="1086"/>
      <c r="Z69" s="1081"/>
      <c r="AA69" s="1081"/>
      <c r="AB69" s="1086"/>
      <c r="AC69" s="1086"/>
      <c r="AD69" s="1086"/>
      <c r="AE69" s="1086"/>
      <c r="AF69" s="1086"/>
      <c r="AG69" s="766"/>
      <c r="AH69" s="734"/>
      <c r="AI69" s="734"/>
      <c r="AJ69" s="734"/>
      <c r="AK69" s="740"/>
      <c r="AL69" s="740"/>
      <c r="AM69" s="740"/>
      <c r="AN69" s="740"/>
      <c r="AO69" s="734"/>
      <c r="AP69" s="746"/>
      <c r="AQ69" s="740"/>
      <c r="AR69" s="746"/>
      <c r="AS69" s="734"/>
      <c r="AT69" s="746"/>
      <c r="AU69" s="763"/>
      <c r="AV69" s="756"/>
      <c r="AW69" s="746"/>
      <c r="AX69" s="746"/>
      <c r="AY69" s="746"/>
      <c r="AZ69" s="760"/>
      <c r="BA69" s="760"/>
      <c r="BB69" s="756"/>
      <c r="BC69" s="756"/>
      <c r="BD69" s="760"/>
      <c r="BE69" s="746"/>
      <c r="BF69" s="746"/>
      <c r="BG69" s="746"/>
      <c r="BH69" s="746"/>
      <c r="BI69" s="751"/>
      <c r="BJ69" s="754"/>
      <c r="BK69" s="756"/>
      <c r="BL69" s="758"/>
      <c r="BM69" s="760"/>
      <c r="BN69" s="746"/>
      <c r="BO69" s="751"/>
      <c r="BP69" s="751"/>
      <c r="BQ69" s="749"/>
      <c r="BR69" s="743"/>
    </row>
    <row r="70" spans="1:70" ht="16.5" customHeight="1" thickBot="1">
      <c r="A70" s="793"/>
      <c r="B70" s="787"/>
      <c r="C70" s="850"/>
      <c r="D70" s="731"/>
      <c r="E70" s="1079"/>
      <c r="F70" s="1080"/>
      <c r="G70" s="712"/>
      <c r="H70" s="1081"/>
      <c r="I70" s="1082"/>
      <c r="J70" s="1083"/>
      <c r="K70" s="1084"/>
      <c r="L70" s="1084"/>
      <c r="M70" s="1084"/>
      <c r="N70" s="692"/>
      <c r="O70" s="692"/>
      <c r="P70" s="447" t="s">
        <v>142</v>
      </c>
      <c r="Q70" s="1033" t="s">
        <v>143</v>
      </c>
      <c r="R70" s="1033"/>
      <c r="S70" s="447" t="s">
        <v>144</v>
      </c>
      <c r="T70" s="1087" t="s">
        <v>145</v>
      </c>
      <c r="U70" s="694"/>
      <c r="V70" s="839"/>
      <c r="W70" s="1084"/>
      <c r="X70" s="1084"/>
      <c r="Y70" s="1086"/>
      <c r="Z70" s="1081"/>
      <c r="AA70" s="1081"/>
      <c r="AB70" s="1086"/>
      <c r="AC70" s="1086"/>
      <c r="AD70" s="1086"/>
      <c r="AE70" s="1086"/>
      <c r="AF70" s="1086"/>
      <c r="AG70" s="766"/>
      <c r="AH70" s="734"/>
      <c r="AI70" s="734"/>
      <c r="AJ70" s="734"/>
      <c r="AK70" s="740"/>
      <c r="AL70" s="740"/>
      <c r="AM70" s="740"/>
      <c r="AN70" s="740"/>
      <c r="AO70" s="734"/>
      <c r="AP70" s="746"/>
      <c r="AQ70" s="740"/>
      <c r="AR70" s="746"/>
      <c r="AS70" s="734"/>
      <c r="AT70" s="746"/>
      <c r="AU70" s="763"/>
      <c r="AV70" s="756"/>
      <c r="AW70" s="746"/>
      <c r="AX70" s="746"/>
      <c r="AY70" s="746"/>
      <c r="AZ70" s="760"/>
      <c r="BA70" s="760"/>
      <c r="BB70" s="756"/>
      <c r="BC70" s="756"/>
      <c r="BD70" s="760"/>
      <c r="BE70" s="746"/>
      <c r="BF70" s="746"/>
      <c r="BG70" s="746"/>
      <c r="BH70" s="746"/>
      <c r="BI70" s="751"/>
      <c r="BJ70" s="754"/>
      <c r="BK70" s="756"/>
      <c r="BL70" s="758"/>
      <c r="BM70" s="760"/>
      <c r="BN70" s="746"/>
      <c r="BO70" s="751"/>
      <c r="BP70" s="751"/>
      <c r="BQ70" s="749"/>
      <c r="BR70" s="743"/>
    </row>
    <row r="71" spans="1:70" ht="102.6" customHeight="1" thickBot="1">
      <c r="A71" s="793"/>
      <c r="B71" s="787"/>
      <c r="C71" s="851"/>
      <c r="D71" s="732"/>
      <c r="E71" s="671"/>
      <c r="F71" s="686"/>
      <c r="G71" s="713"/>
      <c r="H71" s="844"/>
      <c r="I71" s="689"/>
      <c r="J71" s="691"/>
      <c r="K71" s="669"/>
      <c r="L71" s="669"/>
      <c r="M71" s="669"/>
      <c r="N71" s="693"/>
      <c r="O71" s="445" t="s">
        <v>146</v>
      </c>
      <c r="P71" s="441" t="s">
        <v>147</v>
      </c>
      <c r="Q71" s="442" t="s">
        <v>148</v>
      </c>
      <c r="R71" s="444" t="s">
        <v>149</v>
      </c>
      <c r="S71" s="445" t="s">
        <v>150</v>
      </c>
      <c r="T71" s="591" t="s">
        <v>151</v>
      </c>
      <c r="U71" s="319" t="s">
        <v>152</v>
      </c>
      <c r="V71" s="840"/>
      <c r="W71" s="669"/>
      <c r="X71" s="669"/>
      <c r="Y71" s="736"/>
      <c r="Z71" s="844"/>
      <c r="AA71" s="844"/>
      <c r="AB71" s="736"/>
      <c r="AC71" s="736"/>
      <c r="AD71" s="736"/>
      <c r="AE71" s="736"/>
      <c r="AF71" s="736"/>
      <c r="AG71" s="767"/>
      <c r="AH71" s="735"/>
      <c r="AI71" s="735"/>
      <c r="AJ71" s="735"/>
      <c r="AK71" s="741"/>
      <c r="AL71" s="741"/>
      <c r="AM71" s="741"/>
      <c r="AN71" s="741"/>
      <c r="AO71" s="735"/>
      <c r="AP71" s="747"/>
      <c r="AQ71" s="741"/>
      <c r="AR71" s="747"/>
      <c r="AS71" s="735"/>
      <c r="AT71" s="747"/>
      <c r="AU71" s="764"/>
      <c r="AV71" s="757"/>
      <c r="AW71" s="747"/>
      <c r="AX71" s="747"/>
      <c r="AY71" s="747"/>
      <c r="AZ71" s="761"/>
      <c r="BA71" s="761"/>
      <c r="BB71" s="757"/>
      <c r="BC71" s="757"/>
      <c r="BD71" s="761"/>
      <c r="BE71" s="747"/>
      <c r="BF71" s="747"/>
      <c r="BG71" s="747"/>
      <c r="BH71" s="747"/>
      <c r="BI71" s="752"/>
      <c r="BJ71" s="755"/>
      <c r="BK71" s="757"/>
      <c r="BL71" s="759"/>
      <c r="BM71" s="761"/>
      <c r="BN71" s="747"/>
      <c r="BO71" s="752"/>
      <c r="BP71" s="752"/>
      <c r="BQ71" s="750"/>
      <c r="BR71" s="744"/>
    </row>
    <row r="72" spans="1:70" ht="25.5" customHeight="1" thickBot="1">
      <c r="A72" s="794"/>
      <c r="B72" s="788"/>
      <c r="C72" s="87"/>
      <c r="D72" s="87"/>
      <c r="E72" s="87"/>
      <c r="F72" s="87"/>
      <c r="G72" s="55"/>
      <c r="H72" s="55"/>
      <c r="I72" s="55"/>
      <c r="J72" s="55"/>
      <c r="K72" s="55"/>
      <c r="L72" s="55"/>
      <c r="M72" s="88" t="s">
        <v>153</v>
      </c>
      <c r="N72" s="606">
        <f>IF(SUM(N73:N472)=SUM(O72,U72),SUM(N73:N472),"B~Cの合計としてください")</f>
        <v>101779</v>
      </c>
      <c r="O72" s="606">
        <f>SUM(O73:O472)</f>
        <v>75757</v>
      </c>
      <c r="P72" s="1088">
        <f t="shared" ref="P72:U72" si="0">SUM(P73:P472)</f>
        <v>0</v>
      </c>
      <c r="Q72" s="654">
        <f t="shared" si="0"/>
        <v>62765</v>
      </c>
      <c r="R72" s="654">
        <f t="shared" si="0"/>
        <v>4167</v>
      </c>
      <c r="S72" s="654">
        <f t="shared" si="0"/>
        <v>0</v>
      </c>
      <c r="T72" s="655">
        <f t="shared" si="0"/>
        <v>8825</v>
      </c>
      <c r="U72" s="607">
        <f t="shared" si="0"/>
        <v>26022</v>
      </c>
      <c r="V72" s="91"/>
      <c r="W72" s="90"/>
      <c r="X72" s="90"/>
      <c r="Y72" s="55"/>
      <c r="Z72" s="55"/>
      <c r="AA72" s="92"/>
      <c r="AB72" s="89"/>
      <c r="AC72" s="89"/>
      <c r="AD72" s="55"/>
      <c r="AE72" s="55"/>
      <c r="AF72" s="55"/>
      <c r="AG72" s="93"/>
      <c r="AH72" s="28"/>
      <c r="AI72" s="28"/>
      <c r="AJ72" s="28"/>
      <c r="AK72" s="28"/>
      <c r="AL72" s="28"/>
      <c r="AM72" s="28"/>
      <c r="AN72" s="28"/>
      <c r="AO72" s="28"/>
      <c r="AP72" s="28"/>
      <c r="AQ72" s="55"/>
      <c r="AR72" s="55"/>
      <c r="AS72" s="55"/>
      <c r="AT72" s="55"/>
      <c r="AU72" s="55"/>
      <c r="AV72" s="28"/>
      <c r="AW72" s="73"/>
      <c r="AX72" s="73"/>
      <c r="AY72" s="73"/>
      <c r="AZ72" s="73"/>
      <c r="BA72" s="28"/>
      <c r="BB72" s="28"/>
      <c r="BC72" s="28"/>
      <c r="BD72" s="28"/>
      <c r="BE72" s="28"/>
      <c r="BF72" s="28"/>
      <c r="BG72" s="28"/>
      <c r="BH72" s="28"/>
      <c r="BI72" s="55"/>
      <c r="BJ72" s="55"/>
      <c r="BK72" s="55"/>
      <c r="BL72" s="55"/>
      <c r="BM72" s="55"/>
      <c r="BN72" s="55"/>
      <c r="BO72" s="55"/>
      <c r="BP72" s="55"/>
      <c r="BQ72" s="55"/>
      <c r="BR72" s="316"/>
    </row>
    <row r="73" spans="1:70" ht="237.6" customHeight="1">
      <c r="A73" s="835" t="s">
        <v>154</v>
      </c>
      <c r="B73" s="331" t="s">
        <v>155</v>
      </c>
      <c r="C73" s="81">
        <v>1</v>
      </c>
      <c r="D73" s="608" t="str">
        <f>IF(AND(O73&gt;0,T73&gt;0),"R6_補正・R7_予備",IF(O73&gt;0,"R6_補正",""))</f>
        <v>R6_補正・R7_予備</v>
      </c>
      <c r="E73" s="95" t="str">
        <f>IF(O73&gt;0,IF(OR(P73&gt;0,T73&gt;0),"推奨事業・低所得","低所得"),"")</f>
        <v>推奨事業・低所得</v>
      </c>
      <c r="F73" s="95" t="str">
        <f>IF(O73&gt;0,"○","")</f>
        <v>○</v>
      </c>
      <c r="G73" s="95" t="str">
        <f>IF(O73&gt;0,IF('別表（R6低所得世帯支援・不足額給付）'!H9="","",'別表（R6低所得世帯支援・不足額給付）'!H9),"")</f>
        <v>○</v>
      </c>
      <c r="H73" s="95" t="str">
        <f>IF(O73&gt;0,IF('別表（R6低所得世帯支援・不足額給付）'!D9="","",'別表（R6低所得世帯支援・不足額給付）'!D9),"")</f>
        <v>○</v>
      </c>
      <c r="I73" s="31" t="str">
        <f>IF(O73&gt;0,IF('別表（R6低所得世帯支援・不足額給付）'!C9="","",'別表（R6低所得世帯支援・不足額給付）'!C9),"")</f>
        <v>令和6年度価格高騰重点支援金事業（低所得者世帯支援及び不足額給付）</v>
      </c>
      <c r="J73" s="31" t="str">
        <f>IF(AND(O73&gt;0,T73&gt;0),"Ⅱ．物価高の克服／米国関税措置",IF(O73&gt;0,"Ⅱ．物価高の克服",""))</f>
        <v>Ⅱ．物価高の克服／米国関税措置</v>
      </c>
      <c r="K73" s="39" t="str">
        <f>IF(O73&gt;0,IF('別表（R6低所得世帯支援・不足額給付）'!J9="","",'別表（R6低所得世帯支援・不足額給付）'!J9),"")</f>
        <v>○</v>
      </c>
      <c r="L73" s="39" t="str">
        <f>IF(O73&gt;0,"－","")</f>
        <v>－</v>
      </c>
      <c r="M73" s="31"/>
      <c r="N73" s="609">
        <f>O73+U73</f>
        <v>73619</v>
      </c>
      <c r="O73" s="609">
        <f>P73+Q73+R73+S73+T73</f>
        <v>73619</v>
      </c>
      <c r="P73" s="609">
        <f>'別表（R6低所得世帯支援・不足額給付）'!$D$113</f>
        <v>0</v>
      </c>
      <c r="Q73" s="609">
        <f>'別表（R6低所得世帯支援・不足額給付）'!$E$61</f>
        <v>62765</v>
      </c>
      <c r="R73" s="609">
        <f>'別表（R6低所得世帯支援・不足額給付）'!$D$109</f>
        <v>4167</v>
      </c>
      <c r="S73" s="609"/>
      <c r="T73" s="610">
        <f>'別表（R6低所得世帯支援・不足額給付）'!$D$116</f>
        <v>6687</v>
      </c>
      <c r="U73" s="609">
        <f>IF(O73=0,0,'別表（R6低所得世帯支援・不足額給付）'!$D$119)</f>
        <v>0</v>
      </c>
      <c r="V73" s="179" t="str">
        <f>IF(O73&gt;0,自動作成!C3,"")</f>
        <v>①物価高が続く中で低所得世帯への支援を行うことで、低所得の方々の生活を維持する。
②低所得世帯への給付金及び事務費
③R6,R7の累計給付金額
令和６年度住民税均等割非課税世帯　1369世帯×30千円、子ども加算　190人×20千円、定額減税を補足する給付（うち不足額給付）の対象者　2219人　(80000千円）　　のうちR7計画分
事務費　10854千円
事務費の内容　　[需用費（事務用品等）　役務費（郵送料等）　業務委託料　人件費　として支出]
④低所得世帯等の給付対象世帯数（1369世帯）、定額減税を補足する給付（うち不足額給付）の対象者数（2219人）</v>
      </c>
      <c r="W73" s="39" t="str">
        <f>IF(O73&gt;0,"－","")</f>
        <v>－</v>
      </c>
      <c r="X73" s="39" t="str">
        <f>IF(O73&gt;0,"○","")</f>
        <v>○</v>
      </c>
      <c r="Y73" s="39" t="str">
        <f>IF(O73&gt;0,"－","")</f>
        <v>－</v>
      </c>
      <c r="Z73" s="611" t="str">
        <f>IF(O73&gt;0,IF('別表（R6低所得世帯支援・不足額給付）'!$D$11="","",'別表（R6低所得世帯支援・不足額給付）'!$D$11),"")</f>
        <v>R7.1</v>
      </c>
      <c r="AA73" s="611" t="str">
        <f>IF(O73&gt;0,IF('別表（R6低所得世帯支援・不足額給付）'!$H$11="","",'別表（R6低所得世帯支援・不足額給付）'!$H$11),"")</f>
        <v>R7.10</v>
      </c>
      <c r="AB73" s="40" t="str">
        <f>IF(O73&gt;0,IF('別表（R6低所得世帯支援・不足額給付）'!$C$124="","",'別表（R6低所得世帯支援・不足額給付）'!$C$124),"")</f>
        <v>対象世帯に対して令和7年4月までに支給を開始する</v>
      </c>
      <c r="AC73" s="40" t="str">
        <f>IF(O73&gt;0,IF('別表（R6低所得世帯支援・不足額給付）'!$C$131="","",'別表（R6低所得世帯支援・不足額給付）'!$C$131),"")</f>
        <v>ホームページ等</v>
      </c>
      <c r="AD73" s="31" t="str">
        <f>IF(O73&gt;0,"対象分野に関連しない","")</f>
        <v>対象分野に関連しない</v>
      </c>
      <c r="AE73" s="31"/>
      <c r="AF73" s="95"/>
      <c r="AG73" s="400" t="str">
        <f>IF(O73&gt;0,IF('別表（R6低所得世帯支援・不足額給付）'!$D$12="","",'別表（R6低所得世帯支援・不足額給付）'!$D$12),"")</f>
        <v>R6補正（地）</v>
      </c>
      <c r="AH73" s="236"/>
      <c r="AI73" s="237"/>
      <c r="AJ73" s="57" t="str">
        <f>IF(F73="","",IF(OR(D73="R6_補正",D73="R6_補正・R7_予備"),"","error"))</f>
        <v/>
      </c>
      <c r="AK73" s="59" t="str">
        <f>IF(F73="","",IF(OR(E73="推奨事業・低所得",E73="低所得"),"","error"))</f>
        <v/>
      </c>
      <c r="AL73" s="61" t="str">
        <f>IF(F73="","",IF(G73="○","","error"))</f>
        <v/>
      </c>
      <c r="AM73" s="63" t="str">
        <f>IF(F73="","",IF(H73="○","","error"))</f>
        <v/>
      </c>
      <c r="AN73" s="63" t="str">
        <f>IF(F73="","",IF(I73="","error",""))</f>
        <v/>
      </c>
      <c r="AO73" s="65" t="str">
        <f>IF(F73="","",IF(OR(AND(D73="R6_補正",J73="Ⅱ．物価高の克服"),AND(D73="R6_補正・R7_予備",J73="Ⅱ．物価高の克服／米国関税措置")),"","error"))</f>
        <v/>
      </c>
      <c r="AP73" s="67" t="str">
        <f>IF(F73="","",IF(K73="○","","error"))</f>
        <v/>
      </c>
      <c r="AQ73" s="336" t="str">
        <f>IF(F73="","",IF(L73="－","","error"))</f>
        <v/>
      </c>
      <c r="AR73" s="337"/>
      <c r="AS73" s="71"/>
      <c r="AT73" s="338"/>
      <c r="AU73" s="71"/>
      <c r="AV73" s="339"/>
      <c r="AW73" s="67" t="str">
        <f>IF(F73="","",IF(O73&gt;0,"","error"))</f>
        <v/>
      </c>
      <c r="AX73" s="67" t="str">
        <f>IF(F73="","",IF(N73=INT(N73),"","error"))</f>
        <v/>
      </c>
      <c r="AY73" s="67" t="str">
        <f>IF(F73="","",IF(N73&gt;0,"","error"))</f>
        <v/>
      </c>
      <c r="AZ73" s="339"/>
      <c r="BA73" s="339"/>
      <c r="BB73" s="339"/>
      <c r="BC73" s="339"/>
      <c r="BD73" s="67" t="str">
        <f>IF(F73="","",IF(V73="","error",""))</f>
        <v/>
      </c>
      <c r="BE73" s="67" t="str">
        <f>IF(F73="","",IF(OR(W73="",X73="",Y73=""),"error",""))</f>
        <v/>
      </c>
      <c r="BF73" s="67" t="str">
        <f>IF(F73="","",IF(OR(分岐管理シート!Y73&lt;22,分岐管理シート!Y73&gt;31),"error",""))</f>
        <v/>
      </c>
      <c r="BG73" s="67" t="str">
        <f>IF(F73="","",IF(OR(分岐管理シート!Z73&lt;27,分岐管理シート!Z73&gt;38),"error",""))</f>
        <v/>
      </c>
      <c r="BH73" s="340"/>
      <c r="BI73" s="67" t="str">
        <f>IF(F73="","",IF(VLOOKUP(Z73,―!$AH$15:$AI$40,2,FALSE)&lt;=VLOOKUP(AA73,―!$AH$15:$AI$39,2,FALSE),"","error"))</f>
        <v/>
      </c>
      <c r="BJ73" s="339"/>
      <c r="BK73" s="339"/>
      <c r="BL73" s="339"/>
      <c r="BM73" s="67" t="str">
        <f>IF(F73="","",IF(分岐管理シート!AC73=1,"","error"))</f>
        <v/>
      </c>
      <c r="BN73" s="67" t="str">
        <f>IF(F73="","",IF(OR(AB73="",AC73=""),"error",""))</f>
        <v/>
      </c>
      <c r="BO73" s="67" t="str">
        <f>IF(F73="","",IF(OR(分岐管理シート!AF73&lt;4,分岐管理シート!AF73&gt;9),"error",""))</f>
        <v/>
      </c>
      <c r="BP73" s="339" t="str">
        <f>IF(F73="","",IF(AND(D73="R7_予備",OR(AG73="R6当初（地）",AG73="R6補正（地）",AG73="R6予備費（地）")),"error",""))</f>
        <v/>
      </c>
      <c r="BQ73" s="341" t="str">
        <f>分岐管理シート!AQ73</f>
        <v/>
      </c>
      <c r="BR73" s="342" t="str">
        <f>IF(AND(F73="",OR(AE73&lt;&gt;"",AF73&lt;&gt;"")),"error","")</f>
        <v/>
      </c>
    </row>
    <row r="74" spans="1:70" ht="114" customHeight="1">
      <c r="A74" s="836"/>
      <c r="B74" s="332" t="s">
        <v>156</v>
      </c>
      <c r="C74" s="54">
        <v>2</v>
      </c>
      <c r="D74" s="394"/>
      <c r="E74" s="612"/>
      <c r="F74" s="613"/>
      <c r="G74" s="614"/>
      <c r="H74" s="614"/>
      <c r="I74" s="261"/>
      <c r="J74" s="261"/>
      <c r="K74" s="210"/>
      <c r="L74" s="210"/>
      <c r="M74" s="94"/>
      <c r="N74" s="615">
        <f t="shared" ref="N74:N76" si="1">O74+U74</f>
        <v>0</v>
      </c>
      <c r="O74" s="615">
        <f t="shared" ref="O74:O137" si="2">P74+Q74+R74+S74+T74</f>
        <v>0</v>
      </c>
      <c r="P74" s="620"/>
      <c r="Q74" s="615"/>
      <c r="R74" s="615"/>
      <c r="S74" s="616"/>
      <c r="T74" s="657"/>
      <c r="U74" s="616"/>
      <c r="V74" s="300" t="str">
        <f>IF(O74&gt;0,自動作成!C22,"")</f>
        <v/>
      </c>
      <c r="W74" s="210"/>
      <c r="X74" s="210"/>
      <c r="Y74" s="210"/>
      <c r="Z74" s="617"/>
      <c r="AA74" s="617"/>
      <c r="AB74" s="213"/>
      <c r="AC74" s="213"/>
      <c r="AD74" s="261"/>
      <c r="AE74" s="94"/>
      <c r="AF74" s="112"/>
      <c r="AG74" s="401"/>
      <c r="AH74" s="238"/>
      <c r="AI74" s="239"/>
      <c r="AJ74" s="58" t="str">
        <f>IF(F74="","",IF(D74="R6_補正","","error"))</f>
        <v/>
      </c>
      <c r="AK74" s="60" t="str">
        <f>IF(F74="","",IF(E74="給付支援","","error"))</f>
        <v/>
      </c>
      <c r="AL74" s="62" t="str">
        <f>IF(F74="","",IF(G74="○","","error"))</f>
        <v/>
      </c>
      <c r="AM74" s="64" t="str">
        <f>IF(F74="","",IF(H74="○","","error"))</f>
        <v/>
      </c>
      <c r="AN74" s="64" t="str">
        <f>IF(F74="","",IF(I74="","error",""))</f>
        <v/>
      </c>
      <c r="AO74" s="66" t="str">
        <f>IF(F74="","",IF(J74="Ⅱ．物価高の克服","","error"))</f>
        <v/>
      </c>
      <c r="AP74" s="68" t="str">
        <f>IF(F74="","",IF(K74="○","","error"))</f>
        <v/>
      </c>
      <c r="AQ74" s="33" t="str">
        <f>IF(F74="","",IF(L74="－","","error"))</f>
        <v/>
      </c>
      <c r="AR74" s="69"/>
      <c r="AS74" s="69"/>
      <c r="AT74" s="1089"/>
      <c r="AU74" s="69"/>
      <c r="AV74" s="70"/>
      <c r="AW74" s="68" t="str">
        <f>IF(F74="","",IF(O74&gt;0,"","error"))</f>
        <v/>
      </c>
      <c r="AX74" s="68" t="str">
        <f>IF(F74="","",IF(N74=INT(N74),"","error"))</f>
        <v/>
      </c>
      <c r="AY74" s="68" t="str">
        <f>IF(F74="","",IF(N74&gt;0,"","error"))</f>
        <v/>
      </c>
      <c r="AZ74" s="68" t="str">
        <f>IF(F74="","",IF(S74&gt;0,"","error"))</f>
        <v/>
      </c>
      <c r="BA74" s="70" t="str">
        <f>IF(F74="","",IF(OR(P74&gt;0,Q74&gt;0,R74&gt;0),"error",""))</f>
        <v/>
      </c>
      <c r="BB74" s="75"/>
      <c r="BC74" s="70"/>
      <c r="BD74" s="68" t="str">
        <f>IF(F74="","",IF(V74="","error",""))</f>
        <v/>
      </c>
      <c r="BE74" s="68" t="str">
        <f>IF(F74="","",IF(OR(W74="",X74="",Y74=""),"error",""))</f>
        <v/>
      </c>
      <c r="BF74" s="68" t="str">
        <f>IF(F74="","",IF(OR(分岐管理シート!Y74&lt;14,分岐管理シート!Y74&gt;38),"error",""))</f>
        <v/>
      </c>
      <c r="BG74" s="68" t="str">
        <f>IF(F74="","",IF(OR(分岐管理シート!Z74&lt;14,分岐管理シート!Z74&gt;38),"error",""))</f>
        <v/>
      </c>
      <c r="BH74" s="259"/>
      <c r="BI74" s="68" t="str">
        <f>IF(F74="","",IF(VLOOKUP(Z74,―!$AH$15:$AI$40,2,FALSE)&lt;=VLOOKUP(AA74,―!$AH$15:$AI$39,2,FALSE),"","error"))</f>
        <v/>
      </c>
      <c r="BJ74" s="70"/>
      <c r="BK74" s="70"/>
      <c r="BL74" s="70"/>
      <c r="BM74" s="68" t="str">
        <f>IF(F74="","",IF(分岐管理シート!AC74=1,"","error"))</f>
        <v/>
      </c>
      <c r="BN74" s="68" t="str">
        <f>IF(F74="","",IF(OR(AB74="",AC74=""),"error",""))</f>
        <v/>
      </c>
      <c r="BO74" s="68" t="str">
        <f>IF(F74="","",IF(OR(分岐管理シート!AF74&lt;4,分岐管理シート!AF74&gt;9),"error",""))</f>
        <v/>
      </c>
      <c r="BP74" s="70" t="str">
        <f t="shared" ref="BP74:BP137" si="3">IF(F74="","",IF(AND(D74="R7_予備",OR(AG74="R6当初（地）",AG74="R6補正（地）",AG74="R6予備費（地）")),"error",""))</f>
        <v/>
      </c>
      <c r="BQ74" s="76" t="str">
        <f>分岐管理シート!AQ74</f>
        <v/>
      </c>
      <c r="BR74" s="343" t="str">
        <f t="shared" ref="BR74:BR76" si="4">IF(AND(F74="",OR(D74&lt;&gt;"",E74&lt;&gt;"",G74&lt;&gt;"",H74&lt;&gt;"",I74&lt;&gt;"",J74&lt;&gt;"",K74&lt;&gt;"",L74&lt;&gt;"",M74&lt;&gt;"",P74&lt;&gt;"",T74&lt;&gt;"",U74&lt;&gt;"",V74&lt;&gt;"",W74&lt;&gt;"",X74&lt;&gt;"",Y74&lt;&gt;"",Z74&lt;&gt;"",AA74&lt;&gt;"",AB74&lt;&gt;"",AC74&lt;&gt;"",AD74&lt;&gt;"",AE74&lt;&gt;"",AF74&lt;&gt;"",AG74&lt;&gt;"")),"error","")</f>
        <v/>
      </c>
    </row>
    <row r="75" spans="1:70" ht="131.1" customHeight="1">
      <c r="A75" s="836"/>
      <c r="B75" s="414" t="s">
        <v>157</v>
      </c>
      <c r="C75" s="54">
        <v>3</v>
      </c>
      <c r="D75" s="405"/>
      <c r="E75" s="1090"/>
      <c r="F75" s="618"/>
      <c r="G75" s="619"/>
      <c r="H75" s="619"/>
      <c r="I75" s="406"/>
      <c r="J75" s="406"/>
      <c r="K75" s="407"/>
      <c r="L75" s="407"/>
      <c r="M75" s="408"/>
      <c r="N75" s="620">
        <f t="shared" si="1"/>
        <v>0</v>
      </c>
      <c r="O75" s="620">
        <f t="shared" si="2"/>
        <v>0</v>
      </c>
      <c r="P75" s="666"/>
      <c r="Q75" s="621"/>
      <c r="R75" s="620"/>
      <c r="S75" s="620"/>
      <c r="T75" s="656"/>
      <c r="U75" s="621"/>
      <c r="V75" s="409"/>
      <c r="W75" s="407"/>
      <c r="X75" s="407"/>
      <c r="Y75" s="407"/>
      <c r="Z75" s="622"/>
      <c r="AA75" s="622"/>
      <c r="AB75" s="410"/>
      <c r="AC75" s="410"/>
      <c r="AD75" s="406"/>
      <c r="AE75" s="408"/>
      <c r="AF75" s="411"/>
      <c r="AG75" s="401"/>
      <c r="AH75" s="238"/>
      <c r="AI75" s="239"/>
      <c r="AJ75" s="58" t="str">
        <f>IF(F75="","",IF(OR(D75="R6_補正",D75="R7_予備",D75="R6_補正・R7_予備"),"","error"))</f>
        <v/>
      </c>
      <c r="AK75" s="60" t="str">
        <f>IF(F75="","",IF(OR(E75="推奨事業・低所得",E75="低所得",E75="推奨事業"),"","error"))</f>
        <v/>
      </c>
      <c r="AL75" s="62" t="str">
        <f>IF(F75="","",IF(G75="○","","error"))</f>
        <v/>
      </c>
      <c r="AM75" s="64" t="str">
        <f>IF(F75="","",IF(H75="○","","error"))</f>
        <v/>
      </c>
      <c r="AN75" s="64" t="str">
        <f>IF(F75="","",IF(I75="","error",""))</f>
        <v/>
      </c>
      <c r="AO75" s="66" t="str">
        <f>IF(F75="","",IF(OR(AND(分岐管理シート!D75=4,J75="Ⅱ．物価高の克服"),AND(分岐管理シート!D75=8,J75="米国関税措置"),AND(分岐管理シート!D75=9,J75="Ⅱ．物価高の克服／米国関税措置")),"","error"))</f>
        <v/>
      </c>
      <c r="AP75" s="68" t="str">
        <f>IF(F75="","",IF(K75="○","","error"))</f>
        <v/>
      </c>
      <c r="AQ75" s="33" t="str">
        <f>IF(F75="","",IF(L75="－","","error"))</f>
        <v/>
      </c>
      <c r="AR75" s="69"/>
      <c r="AS75" s="69"/>
      <c r="AT75" s="260"/>
      <c r="AU75" s="69"/>
      <c r="AV75" s="70"/>
      <c r="AW75" s="68" t="str">
        <f>IF(F75="","",IF(O75&gt;0,"","error"))</f>
        <v/>
      </c>
      <c r="AX75" s="68" t="str">
        <f>IF(F75="","",IF(N75=INT(N75),"","error"))</f>
        <v/>
      </c>
      <c r="AY75" s="68" t="str">
        <f>IF(F75="","",IF(N75&gt;0,"","error"))</f>
        <v/>
      </c>
      <c r="AZ75" s="68" t="str">
        <f>IF(F75="","",IF(OR(AND(D75="R6_補正",E75="推奨事業",P75&gt;0,Q75=0,T75=0),AND(D75="R6_補正",E75="低所得",P75=0,Q75&gt;0,T75=0),AND(D75="R6_補正",E75="推奨事業・低所得",P75&gt;0,Q75&gt;0,T75=0),AND(D75="R7_予備",E75="推奨事業",P75=0,Q75=0,T75&gt;0),AND(D75="R6_補正・R7_予備",E75="推奨事業",P75&gt;0,Q75=0,T75&gt;0),AND(D75="R6_補正・R7_予備",E75="推奨事業・低所得",Q75&gt;0,T75&gt;0)),"","error"))</f>
        <v/>
      </c>
      <c r="BA75" s="70" t="str">
        <f>IF(F75="","",IF(OR(R75&gt;0,S75&gt;0),"error",""))</f>
        <v/>
      </c>
      <c r="BB75" s="75"/>
      <c r="BC75" s="70"/>
      <c r="BD75" s="68" t="str">
        <f>IF(F75="","",IF(V75="","error",""))</f>
        <v/>
      </c>
      <c r="BE75" s="68" t="str">
        <f>IF(F75="","",IF(OR(W75="",X75="",Y75=""),"error",""))</f>
        <v/>
      </c>
      <c r="BF75" s="68" t="str">
        <f>IF(F75="","",IF(OR(分岐管理シート!Y75&lt;14,分岐管理シート!Y75&gt;38),"error",""))</f>
        <v/>
      </c>
      <c r="BG75" s="68" t="str">
        <f>IF(F75="","",IF(OR(分岐管理シート!Z75&lt;14,分岐管理シート!Z75&gt;38),"error",""))</f>
        <v/>
      </c>
      <c r="BH75" s="260"/>
      <c r="BI75" s="68" t="str">
        <f>IF(F75="","",IF(VLOOKUP(Z75,―!$AH$15:$AI$40,2,FALSE)&lt;=VLOOKUP(AA75,―!$AH$15:$AI$39,2,FALSE),"","error"))</f>
        <v/>
      </c>
      <c r="BJ75" s="70"/>
      <c r="BK75" s="70"/>
      <c r="BL75" s="70"/>
      <c r="BM75" s="68" t="str">
        <f>IF(F75="","",IF(分岐管理シート!AC75=1,"","error"))</f>
        <v/>
      </c>
      <c r="BN75" s="68" t="str">
        <f>IF(F75="","",IF(OR(AB75="",AC75=""),"error",""))</f>
        <v/>
      </c>
      <c r="BO75" s="68" t="str">
        <f>IF(F75="","",IF(OR(分岐管理シート!AF75&lt;4,分岐管理シート!AF75&gt;9),"error",""))</f>
        <v/>
      </c>
      <c r="BP75" s="70" t="str">
        <f t="shared" si="3"/>
        <v/>
      </c>
      <c r="BQ75" s="76" t="str">
        <f>分岐管理シート!AQ75</f>
        <v/>
      </c>
      <c r="BR75" s="343" t="str">
        <f t="shared" si="4"/>
        <v/>
      </c>
    </row>
    <row r="76" spans="1:70" ht="75.75" thickBot="1">
      <c r="A76" s="837"/>
      <c r="B76" s="205" t="s">
        <v>158</v>
      </c>
      <c r="C76" s="404">
        <v>4</v>
      </c>
      <c r="D76" s="412"/>
      <c r="E76" s="413"/>
      <c r="F76" s="413"/>
      <c r="G76" s="214"/>
      <c r="H76" s="214"/>
      <c r="I76" s="215"/>
      <c r="J76" s="215"/>
      <c r="K76" s="214"/>
      <c r="L76" s="214"/>
      <c r="M76" s="204"/>
      <c r="N76" s="623">
        <f t="shared" si="1"/>
        <v>0</v>
      </c>
      <c r="O76" s="624">
        <f t="shared" si="2"/>
        <v>0</v>
      </c>
      <c r="P76" s="625"/>
      <c r="Q76" s="626"/>
      <c r="R76" s="625"/>
      <c r="S76" s="626"/>
      <c r="T76" s="658"/>
      <c r="U76" s="625"/>
      <c r="V76" s="452"/>
      <c r="W76" s="450"/>
      <c r="X76" s="450"/>
      <c r="Y76" s="450"/>
      <c r="Z76" s="627"/>
      <c r="AA76" s="627"/>
      <c r="AB76" s="453"/>
      <c r="AC76" s="453"/>
      <c r="AD76" s="449"/>
      <c r="AE76" s="451"/>
      <c r="AF76" s="454"/>
      <c r="AG76" s="455"/>
      <c r="AH76" s="456"/>
      <c r="AI76" s="457"/>
      <c r="AJ76" s="344" t="str">
        <f>IF(F76="","",IF(OR(D76="R6_補正",D76="R7_予備",D76="R6_補正・R7_予備"),"","error"))</f>
        <v/>
      </c>
      <c r="AK76" s="345" t="str">
        <f>IF(F76="","",IF(OR(E76="推奨事業・低所得",E76="低所得",E76="推奨事業"),"","error"))</f>
        <v/>
      </c>
      <c r="AL76" s="346" t="str">
        <f>IF(F76="","",IF(G76="○","","error"))</f>
        <v/>
      </c>
      <c r="AM76" s="347" t="str">
        <f>IF(F76="","",IF(H76="○","","error"))</f>
        <v/>
      </c>
      <c r="AN76" s="347" t="str">
        <f>IF(F76="","",IF(I76="","error",""))</f>
        <v/>
      </c>
      <c r="AO76" s="348" t="str">
        <f>IF(F76="","",IF(OR(AND(分岐管理シート!D76=4,J76="Ⅱ．物価高の克服"),AND(分岐管理シート!D76=8,J76="米国関税措置"),AND(分岐管理シート!D76=9,J76="Ⅱ．物価高の克服／米国関税措置")),"","error"))</f>
        <v/>
      </c>
      <c r="AP76" s="349" t="str">
        <f>IF(F76="","",IF(K76="○","","error"))</f>
        <v/>
      </c>
      <c r="AQ76" s="350" t="str">
        <f>IF(F76="","",IF(L76="－","","error"))</f>
        <v/>
      </c>
      <c r="AR76" s="351"/>
      <c r="AS76" s="351"/>
      <c r="AT76" s="351"/>
      <c r="AU76" s="351"/>
      <c r="AV76" s="352"/>
      <c r="AW76" s="349" t="str">
        <f>IF(F76="","",IF(O76&gt;0,"","error"))</f>
        <v/>
      </c>
      <c r="AX76" s="349" t="str">
        <f>IF(F76="","",IF(O76=INT(O76),"","error"))</f>
        <v/>
      </c>
      <c r="AY76" s="349" t="str">
        <f>IF(F76="","",IF(N76&gt;0,"","error"))</f>
        <v/>
      </c>
      <c r="AZ76" s="349" t="str">
        <f>IF(F76="","",IF(OR(AND(D76="R6_補正",E76="推奨事業",P76&gt;0,R76=0,T76=0),AND(D76="R6_補正",E76="低所得",P76=0,R76&gt;0,T76=0),AND(D76="R6_補正",E76="推奨事業・低所得",P76&gt;0,R76&gt;0,T76=0),AND(D76="R7_予備",E76="推奨事業",P76=0,R76=0,T76&gt;0),AND(D76="R6_補正・R7_予備",E76="推奨事業",P76&gt;0,R76=0,T76&gt;0),AND(D76="R6_補正・R7_予備",E76="推奨事業・低所得",R76&gt;0,T76&gt;0)),"","error"))</f>
        <v/>
      </c>
      <c r="BA76" s="507" t="str">
        <f>IF(F76="","",IF(OR(Q76&gt;0,S76&gt;0),"error",""))</f>
        <v/>
      </c>
      <c r="BB76" s="352"/>
      <c r="BC76" s="352"/>
      <c r="BD76" s="349" t="str">
        <f>IF(F76="","",IF(V76="","error",""))</f>
        <v/>
      </c>
      <c r="BE76" s="349" t="str">
        <f>IF(F76="","",IF(OR(W76="",X76="",Y76=""),"error",""))</f>
        <v/>
      </c>
      <c r="BF76" s="349" t="str">
        <f>IF(F76="","",IF(OR(分岐管理シート!Y76&lt;14,分岐管理シート!Y76&gt;38),"error",""))</f>
        <v/>
      </c>
      <c r="BG76" s="349" t="str">
        <f>IF(F76="","",IF(OR(分岐管理シート!Z76&lt;14,分岐管理シート!Z76&gt;38),"error",""))</f>
        <v/>
      </c>
      <c r="BH76" s="352"/>
      <c r="BI76" s="349" t="str">
        <f>IF(F76="","",IF(VLOOKUP(Z76,―!$AH$15:$AI$40,2,FALSE)&lt;=VLOOKUP(AA76,―!$AH$15:$AI$39,2,FALSE),"","error"))</f>
        <v/>
      </c>
      <c r="BJ76" s="352"/>
      <c r="BK76" s="352"/>
      <c r="BL76" s="352"/>
      <c r="BM76" s="349" t="str">
        <f>IF(F76="","",IF(分岐管理シート!AC76=1,"","error"))</f>
        <v/>
      </c>
      <c r="BN76" s="349" t="str">
        <f>IF(F76="","",IF(OR(AB76="",AC76=""),"error",""))</f>
        <v/>
      </c>
      <c r="BO76" s="349" t="str">
        <f>IF(F76="","",IF(OR(分岐管理シート!AF76&lt;4,分岐管理シート!AF76&gt;9),"error",""))</f>
        <v/>
      </c>
      <c r="BP76" s="352" t="str">
        <f t="shared" si="3"/>
        <v/>
      </c>
      <c r="BQ76" s="353" t="str">
        <f>分岐管理シート!AQ76</f>
        <v/>
      </c>
      <c r="BR76" s="354" t="str">
        <f t="shared" si="4"/>
        <v/>
      </c>
    </row>
    <row r="77" spans="1:70" ht="207">
      <c r="A77" s="284"/>
      <c r="B77" s="284"/>
      <c r="C77" s="458">
        <v>5</v>
      </c>
      <c r="D77" s="395" t="s">
        <v>159</v>
      </c>
      <c r="E77" s="484" t="s">
        <v>160</v>
      </c>
      <c r="F77" s="628" t="s">
        <v>161</v>
      </c>
      <c r="G77" s="629" t="s">
        <v>161</v>
      </c>
      <c r="H77" s="629" t="s">
        <v>161</v>
      </c>
      <c r="I77" s="485" t="s">
        <v>162</v>
      </c>
      <c r="J77" s="485" t="s">
        <v>163</v>
      </c>
      <c r="K77" s="486" t="s">
        <v>161</v>
      </c>
      <c r="L77" s="486" t="s">
        <v>164</v>
      </c>
      <c r="M77" s="485"/>
      <c r="N77" s="630">
        <f t="shared" ref="N77" si="5">O77+U77</f>
        <v>28160</v>
      </c>
      <c r="O77" s="630">
        <f t="shared" si="2"/>
        <v>2138</v>
      </c>
      <c r="P77" s="631"/>
      <c r="Q77" s="632"/>
      <c r="R77" s="632"/>
      <c r="S77" s="632"/>
      <c r="T77" s="631">
        <v>2138</v>
      </c>
      <c r="U77" s="631">
        <v>26022</v>
      </c>
      <c r="V77" s="487" t="s">
        <v>165</v>
      </c>
      <c r="W77" s="488" t="s">
        <v>166</v>
      </c>
      <c r="X77" s="488" t="s">
        <v>166</v>
      </c>
      <c r="Y77" s="488" t="s">
        <v>166</v>
      </c>
      <c r="Z77" s="489" t="s">
        <v>167</v>
      </c>
      <c r="AA77" s="489" t="s">
        <v>168</v>
      </c>
      <c r="AB77" s="490" t="s">
        <v>169</v>
      </c>
      <c r="AC77" s="490" t="s">
        <v>170</v>
      </c>
      <c r="AD77" s="487" t="s">
        <v>171</v>
      </c>
      <c r="AE77" s="491"/>
      <c r="AF77" s="492"/>
      <c r="AG77" s="493" t="s">
        <v>172</v>
      </c>
      <c r="AH77" s="494"/>
      <c r="AI77" s="495"/>
      <c r="AJ77" s="58" t="str">
        <f>IF(F77="","",IF(OR(D77="R6_補正",D77="R7_予備"),"","error"))</f>
        <v/>
      </c>
      <c r="AK77" s="60" t="str">
        <f t="shared" ref="AK77" si="6">IF(F77="","",IF(E77="推奨事業","","error"))</f>
        <v/>
      </c>
      <c r="AL77" s="62" t="str">
        <f t="shared" ref="AL77" si="7">IF(F77="","",IF(G77="○","","error"))</f>
        <v/>
      </c>
      <c r="AM77" s="64" t="str">
        <f t="shared" ref="AM77" si="8">IF(F77="","",IF(H77="○","","error"))</f>
        <v/>
      </c>
      <c r="AN77" s="64" t="str">
        <f t="shared" ref="AN77" si="9">IF(F77="","",IF(I77="","error",""))</f>
        <v/>
      </c>
      <c r="AO77" s="66" t="str">
        <f>IF(F77="","",IF(OR(AND(分岐管理シート!D77=4,J77="Ⅱ．物価高の克服"),AND(分岐管理シート!D77=8,J77="米国関税措置")),"","error"))</f>
        <v/>
      </c>
      <c r="AP77" s="68" t="str">
        <f t="shared" ref="AP77" si="10">IF(F77="","",IF(K77="○","","error"))</f>
        <v/>
      </c>
      <c r="AQ77" s="33" t="str">
        <f t="shared" ref="AQ77" si="11">IF(F77="","",IF(L77="","error",""))</f>
        <v/>
      </c>
      <c r="AR77" s="33" t="str">
        <f t="shared" ref="AR77" si="12">IF(L77="⑨推奨事業メニュー例よりも更に効果があると判断する地方単独事業",IF(M77="","error",""),"")</f>
        <v/>
      </c>
      <c r="AS77" s="33" t="str">
        <f t="shared" ref="AS77" si="13">IF(L77&lt;&gt;"⑨推奨事業メニュー例よりも更に効果があると判断する地方単独事業",IF(M77&lt;&gt;"","error",""),"")</f>
        <v/>
      </c>
      <c r="AT77" s="32" t="str">
        <f>IF(F77="","",IF(OR(AND(D77="R6_補正",P77&gt;0,T77=0),AND(D77="R7_予備",P77=0,T77&gt;0)),"","error"))</f>
        <v/>
      </c>
      <c r="AU77" s="69"/>
      <c r="AV77" s="70"/>
      <c r="AW77" s="68" t="str">
        <f t="shared" ref="AW77" si="14">IF(F77="","",IF(O77&gt;0,"","error"))</f>
        <v/>
      </c>
      <c r="AX77" s="68" t="str">
        <f t="shared" ref="AX77" si="15">IF(F77="","",IF(O77=INT(O77),"","error"))</f>
        <v/>
      </c>
      <c r="AY77" s="68" t="str">
        <f t="shared" ref="AY77" si="16">IF(F77="","",IF(N77&gt;0,"","error"))</f>
        <v/>
      </c>
      <c r="AZ77" s="70"/>
      <c r="BA77" s="74"/>
      <c r="BB77" s="70"/>
      <c r="BC77" s="70"/>
      <c r="BD77" s="68" t="str">
        <f t="shared" ref="BD77" si="17">IF(F77="","",IF(V77="","error",""))</f>
        <v/>
      </c>
      <c r="BE77" s="68" t="str">
        <f>IF(F77="","",IF(OR(W77="",X77="",Y77=""),"error",""))</f>
        <v/>
      </c>
      <c r="BF77" s="72" t="str">
        <f>IF(F77="","",IF(OR(分岐管理シート!Y77&lt;14,分岐管理シート!Y77&gt;38),"error",""))</f>
        <v/>
      </c>
      <c r="BG77" s="72" t="str">
        <f>IF(F77="","",IF(OR(分岐管理シート!Z77&lt;14,分岐管理シート!Z77&gt;39),"error",""))</f>
        <v/>
      </c>
      <c r="BH77" s="72" t="str">
        <f>IF(F77="","",IF(AND(Y77="－",OR(分岐管理シート!Z77&lt;14,分岐管理シート!Z77&gt;38)),"error",IF(AND(Y77="○",分岐管理シート!Z77&lt;14),"error","")))</f>
        <v/>
      </c>
      <c r="BI77" s="72" t="str">
        <f>IF(F77="","",IF(VLOOKUP(Z77,―!$AH$15:$AI$40,2,FALSE)&lt;=VLOOKUP(AA77,―!$AH$15:$AI$40,2,FALSE),"","error"))</f>
        <v/>
      </c>
      <c r="BJ77" s="70"/>
      <c r="BK77" s="70"/>
      <c r="BL77" s="70"/>
      <c r="BM77" s="72" t="str">
        <f>IF(F77="","",IF(OR(分岐管理シート!AC77&lt;1,分岐管理シート!AC77&gt;39),"error",""))</f>
        <v/>
      </c>
      <c r="BN77" s="68" t="str">
        <f t="shared" ref="BN77" si="18">IF(F77="","",IF(OR(AB77="",AC77=""),"error",""))</f>
        <v/>
      </c>
      <c r="BO77" s="72" t="str">
        <f>IF(F77="","",IF(AND(分岐管理シート!D77=4,OR(分岐管理シート!AF77&lt;4,分岐管理シート!AF77&gt;9)),"error",""))</f>
        <v/>
      </c>
      <c r="BP77" s="74" t="str">
        <f t="shared" si="3"/>
        <v/>
      </c>
      <c r="BQ77" s="76" t="str">
        <f>分岐管理シート!AQ77</f>
        <v/>
      </c>
      <c r="BR77" s="497" t="str">
        <f>IF(AND(F77="",OR(D77&lt;&gt;"",E77&lt;&gt;"",G77&lt;&gt;"",H77&lt;&gt;"",I77&lt;&gt;"",J77&lt;&gt;"",K77&lt;&gt;"",L77&lt;&gt;"",M77&lt;&gt;"",P77&lt;&gt;"",T77&lt;&gt;"",U77&lt;&gt;"",V77&lt;&gt;"",W77&lt;&gt;"",X77&lt;&gt;"",Y77&lt;&gt;"",Z77&lt;&gt;"",AA77&lt;&gt;"",AB77&lt;&gt;"",AC77&lt;&gt;"",AD77&lt;&gt;"",AE77&lt;&gt;"",AF77&lt;&gt;"",AG77&lt;&gt;"")),"error","")</f>
        <v/>
      </c>
    </row>
    <row r="78" spans="1:70" ht="24">
      <c r="A78" s="284"/>
      <c r="B78" s="284"/>
      <c r="C78" s="461">
        <v>6</v>
      </c>
      <c r="D78" s="395"/>
      <c r="E78" s="467"/>
      <c r="F78" s="467"/>
      <c r="G78" s="463"/>
      <c r="H78" s="463"/>
      <c r="I78" s="465"/>
      <c r="J78" s="465"/>
      <c r="K78" s="466"/>
      <c r="L78" s="465"/>
      <c r="M78" s="465"/>
      <c r="N78" s="633">
        <f t="shared" ref="N78:N141" si="19">O78+U78</f>
        <v>0</v>
      </c>
      <c r="O78" s="634">
        <f t="shared" si="2"/>
        <v>0</v>
      </c>
      <c r="P78" s="635"/>
      <c r="Q78" s="636"/>
      <c r="R78" s="636"/>
      <c r="S78" s="636"/>
      <c r="T78" s="635"/>
      <c r="U78" s="635"/>
      <c r="V78" s="462"/>
      <c r="W78" s="463"/>
      <c r="X78" s="463"/>
      <c r="Y78" s="463"/>
      <c r="Z78" s="468"/>
      <c r="AA78" s="468"/>
      <c r="AB78" s="469"/>
      <c r="AC78" s="469"/>
      <c r="AD78" s="462"/>
      <c r="AE78" s="470"/>
      <c r="AF78" s="471"/>
      <c r="AG78" s="464"/>
      <c r="AH78" s="459"/>
      <c r="AI78" s="460"/>
      <c r="AJ78" s="58" t="str">
        <f t="shared" ref="AJ78:AJ141" si="20">IF(F78="","",IF(OR(D78="R6_補正",D78="R7_予備"),"","error"))</f>
        <v/>
      </c>
      <c r="AK78" s="60" t="str">
        <f t="shared" ref="AK78:AK141" si="21">IF(F78="","",IF(E78="推奨事業","","error"))</f>
        <v/>
      </c>
      <c r="AL78" s="62" t="str">
        <f t="shared" ref="AL78:AL141" si="22">IF(F78="","",IF(G78="○","","error"))</f>
        <v/>
      </c>
      <c r="AM78" s="64" t="str">
        <f t="shared" ref="AM78:AM141" si="23">IF(F78="","",IF(H78="○","","error"))</f>
        <v/>
      </c>
      <c r="AN78" s="64" t="str">
        <f t="shared" ref="AN78:AN141" si="24">IF(F78="","",IF(I78="","error",""))</f>
        <v/>
      </c>
      <c r="AO78" s="66" t="str">
        <f>IF(F78="","",IF(OR(AND(分岐管理シート!D78=4,J78="Ⅱ．物価高の克服"),AND(分岐管理シート!D78=8,J78="米国関税措置")),"","error"))</f>
        <v/>
      </c>
      <c r="AP78" s="68" t="str">
        <f t="shared" ref="AP78:AP141" si="25">IF(F78="","",IF(K78="○","","error"))</f>
        <v/>
      </c>
      <c r="AQ78" s="33" t="str">
        <f t="shared" ref="AQ78:AQ141" si="26">IF(F78="","",IF(L78="","error",""))</f>
        <v/>
      </c>
      <c r="AR78" s="33" t="str">
        <f t="shared" ref="AR78:AR141" si="27">IF(L78="⑨推奨事業メニュー例よりも更に効果があると判断する地方単独事業",IF(M78="","error",""),"")</f>
        <v/>
      </c>
      <c r="AS78" s="33" t="str">
        <f t="shared" ref="AS78:AS141" si="28">IF(L78&lt;&gt;"⑨推奨事業メニュー例よりも更に効果があると判断する地方単独事業",IF(M78&lt;&gt;"","error",""),"")</f>
        <v/>
      </c>
      <c r="AT78" s="32" t="str">
        <f>IF(F78="","",IF(OR(AND(D78="R6_補正",P78&gt;0,T78=0),AND(D78="R7_予備",P78=0,T78&gt;0)),"","error"))</f>
        <v/>
      </c>
      <c r="AU78" s="69"/>
      <c r="AV78" s="70"/>
      <c r="AW78" s="68" t="str">
        <f t="shared" ref="AW78:AW141" si="29">IF(F78="","",IF(O78&gt;0,"","error"))</f>
        <v/>
      </c>
      <c r="AX78" s="68" t="str">
        <f t="shared" ref="AX78:AX141" si="30">IF(F78="","",IF(O78=INT(O78),"","error"))</f>
        <v/>
      </c>
      <c r="AY78" s="68" t="str">
        <f t="shared" ref="AY78:AY141" si="31">IF(F78="","",IF(N78&gt;0,"","error"))</f>
        <v/>
      </c>
      <c r="AZ78" s="70"/>
      <c r="BA78" s="74"/>
      <c r="BB78" s="70"/>
      <c r="BC78" s="70"/>
      <c r="BD78" s="68" t="str">
        <f t="shared" ref="BD78:BD141" si="32">IF(F78="","",IF(V78="","error",""))</f>
        <v/>
      </c>
      <c r="BE78" s="68" t="str">
        <f t="shared" ref="BE78:BE141" si="33">IF(F78="","",IF(OR(W78="",X78="",Y78=""),"error",""))</f>
        <v/>
      </c>
      <c r="BF78" s="72" t="str">
        <f>IF(F78="","",IF(OR(分岐管理シート!Y78&lt;14,分岐管理シート!Y78&gt;38),"error",""))</f>
        <v/>
      </c>
      <c r="BG78" s="72" t="str">
        <f>IF(F78="","",IF(OR(分岐管理シート!Z78&lt;14,分岐管理シート!Z78&gt;39),"error",""))</f>
        <v/>
      </c>
      <c r="BH78" s="72" t="str">
        <f>IF(F78="","",IF(AND(Y78="－",OR(分岐管理シート!Z78&lt;14,分岐管理シート!Z78&gt;38)),"error",IF(AND(Y78="○",分岐管理シート!Z78&lt;14),"error","")))</f>
        <v/>
      </c>
      <c r="BI78" s="72" t="str">
        <f>IF(F78="","",IF(VLOOKUP(Z78,―!$AH$15:$AI$40,2,FALSE)&lt;=VLOOKUP(AA78,―!$AH$15:$AI$40,2,FALSE),"","error"))</f>
        <v/>
      </c>
      <c r="BJ78" s="70"/>
      <c r="BK78" s="70"/>
      <c r="BL78" s="70"/>
      <c r="BM78" s="72" t="str">
        <f>IF(F78="","",IF(OR(分岐管理シート!AC78&lt;1,分岐管理シート!AC78&gt;39),"error",""))</f>
        <v/>
      </c>
      <c r="BN78" s="68" t="str">
        <f>IF(F78="","",IF(OR(AB78="",AC78=""),"error",""))</f>
        <v/>
      </c>
      <c r="BO78" s="72" t="str">
        <f>IF(F78="","",IF(AND(分岐管理シート!D78=4,OR(分岐管理シート!AF78&lt;4,分岐管理シート!AF78&gt;9)),"error",""))</f>
        <v/>
      </c>
      <c r="BP78" s="74" t="str">
        <f t="shared" si="3"/>
        <v/>
      </c>
      <c r="BQ78" s="76" t="str">
        <f>分岐管理シート!AQ78</f>
        <v/>
      </c>
      <c r="BR78" s="497" t="str">
        <f t="shared" ref="BR78:BR141" si="34">IF(AND(F78="",OR(D78&lt;&gt;"",E78&lt;&gt;"",G78&lt;&gt;"",H78&lt;&gt;"",I78&lt;&gt;"",J78&lt;&gt;"",K78&lt;&gt;"",L78&lt;&gt;"",M78&lt;&gt;"",P78&lt;&gt;"",T78&lt;&gt;"",U78&lt;&gt;"",V78&lt;&gt;"",W78&lt;&gt;"",X78&lt;&gt;"",Y78&lt;&gt;"",Z78&lt;&gt;"",AA78&lt;&gt;"",AB78&lt;&gt;"",AC78&lt;&gt;"",AD78&lt;&gt;"",AE78&lt;&gt;"",AF78&lt;&gt;"",AG78&lt;&gt;"")),"error","")</f>
        <v/>
      </c>
    </row>
    <row r="79" spans="1:70" ht="24">
      <c r="A79" s="284"/>
      <c r="B79" s="284"/>
      <c r="C79" s="503">
        <v>7</v>
      </c>
      <c r="D79" s="395"/>
      <c r="E79" s="467"/>
      <c r="F79" s="467"/>
      <c r="G79" s="463"/>
      <c r="H79" s="463"/>
      <c r="I79" s="465"/>
      <c r="J79" s="465"/>
      <c r="K79" s="466"/>
      <c r="L79" s="465"/>
      <c r="M79" s="462"/>
      <c r="N79" s="636">
        <f t="shared" si="19"/>
        <v>0</v>
      </c>
      <c r="O79" s="636">
        <f t="shared" si="2"/>
        <v>0</v>
      </c>
      <c r="P79" s="635"/>
      <c r="Q79" s="636"/>
      <c r="R79" s="636"/>
      <c r="S79" s="636"/>
      <c r="T79" s="635"/>
      <c r="U79" s="635"/>
      <c r="V79" s="462"/>
      <c r="W79" s="463"/>
      <c r="X79" s="463"/>
      <c r="Y79" s="463"/>
      <c r="Z79" s="468"/>
      <c r="AA79" s="468"/>
      <c r="AB79" s="469"/>
      <c r="AC79" s="469"/>
      <c r="AD79" s="462"/>
      <c r="AE79" s="470"/>
      <c r="AF79" s="471"/>
      <c r="AG79" s="464"/>
      <c r="AH79" s="459"/>
      <c r="AI79" s="460"/>
      <c r="AJ79" s="58" t="str">
        <f t="shared" si="20"/>
        <v/>
      </c>
      <c r="AK79" s="60" t="str">
        <f t="shared" si="21"/>
        <v/>
      </c>
      <c r="AL79" s="62" t="str">
        <f t="shared" si="22"/>
        <v/>
      </c>
      <c r="AM79" s="64" t="str">
        <f t="shared" si="23"/>
        <v/>
      </c>
      <c r="AN79" s="64" t="str">
        <f t="shared" si="24"/>
        <v/>
      </c>
      <c r="AO79" s="66" t="str">
        <f>IF(F79="","",IF(OR(AND(分岐管理シート!D79=4,J79="Ⅱ．物価高の克服"),AND(分岐管理シート!D79=8,J79="米国関税措置")),"","error"))</f>
        <v/>
      </c>
      <c r="AP79" s="68" t="str">
        <f t="shared" si="25"/>
        <v/>
      </c>
      <c r="AQ79" s="33" t="str">
        <f t="shared" si="26"/>
        <v/>
      </c>
      <c r="AR79" s="33" t="str">
        <f t="shared" si="27"/>
        <v/>
      </c>
      <c r="AS79" s="33" t="str">
        <f t="shared" si="28"/>
        <v/>
      </c>
      <c r="AT79" s="32" t="str">
        <f t="shared" ref="AT79:AT142" si="35">IF(F79="","",IF(OR(AND(D79="R6_補正",P79&gt;0,T79=0),AND(D79="R7_予備",P79=0,T79&gt;0)),"","error"))</f>
        <v/>
      </c>
      <c r="AU79" s="69"/>
      <c r="AV79" s="70"/>
      <c r="AW79" s="68" t="str">
        <f t="shared" si="29"/>
        <v/>
      </c>
      <c r="AX79" s="68" t="str">
        <f t="shared" si="30"/>
        <v/>
      </c>
      <c r="AY79" s="68" t="str">
        <f t="shared" si="31"/>
        <v/>
      </c>
      <c r="AZ79" s="70"/>
      <c r="BA79" s="74"/>
      <c r="BB79" s="70"/>
      <c r="BC79" s="70"/>
      <c r="BD79" s="68" t="str">
        <f t="shared" si="32"/>
        <v/>
      </c>
      <c r="BE79" s="68" t="str">
        <f t="shared" si="33"/>
        <v/>
      </c>
      <c r="BF79" s="72" t="str">
        <f>IF(F79="","",IF(OR(分岐管理シート!Y79&lt;14,分岐管理シート!Y79&gt;38),"error",""))</f>
        <v/>
      </c>
      <c r="BG79" s="72" t="str">
        <f>IF(F79="","",IF(OR(分岐管理シート!Z79&lt;14,分岐管理シート!Z79&gt;39),"error",""))</f>
        <v/>
      </c>
      <c r="BH79" s="72" t="str">
        <f>IF(F79="","",IF(AND(Y79="－",OR(分岐管理シート!Z79&lt;14,分岐管理シート!Z79&gt;38)),"error",IF(AND(Y79="○",分岐管理シート!Z79&lt;14),"error","")))</f>
        <v/>
      </c>
      <c r="BI79" s="72" t="str">
        <f>IF(F79="","",IF(VLOOKUP(Z79,―!$AH$15:$AI$40,2,FALSE)&lt;=VLOOKUP(AA79,―!$AH$15:$AI$40,2,FALSE),"","error"))</f>
        <v/>
      </c>
      <c r="BJ79" s="70"/>
      <c r="BK79" s="70"/>
      <c r="BL79" s="70"/>
      <c r="BM79" s="72" t="str">
        <f>IF(F79="","",IF(OR(分岐管理シート!AC79&lt;1,分岐管理シート!AC79&gt;39),"error",""))</f>
        <v/>
      </c>
      <c r="BN79" s="68" t="str">
        <f t="shared" ref="BN79:BN141" si="36">IF(F79="","",IF(OR(AB79="",AC79=""),"error",""))</f>
        <v/>
      </c>
      <c r="BO79" s="72" t="str">
        <f>IF(F79="","",IF(AND(分岐管理シート!D79=4,OR(分岐管理シート!AF79&lt;4,分岐管理シート!AF79&gt;9)),"error",""))</f>
        <v/>
      </c>
      <c r="BP79" s="74" t="str">
        <f t="shared" si="3"/>
        <v/>
      </c>
      <c r="BQ79" s="76" t="str">
        <f>分岐管理シート!AQ79</f>
        <v/>
      </c>
      <c r="BR79" s="497" t="str">
        <f t="shared" si="34"/>
        <v/>
      </c>
    </row>
    <row r="80" spans="1:70" ht="24">
      <c r="A80" s="284"/>
      <c r="B80" s="284"/>
      <c r="C80" s="461">
        <v>8</v>
      </c>
      <c r="D80" s="395"/>
      <c r="E80" s="467"/>
      <c r="F80" s="467"/>
      <c r="G80" s="463"/>
      <c r="H80" s="463"/>
      <c r="I80" s="465"/>
      <c r="J80" s="465"/>
      <c r="K80" s="466"/>
      <c r="L80" s="465"/>
      <c r="M80" s="462"/>
      <c r="N80" s="636">
        <f t="shared" si="19"/>
        <v>0</v>
      </c>
      <c r="O80" s="636">
        <f t="shared" si="2"/>
        <v>0</v>
      </c>
      <c r="P80" s="635"/>
      <c r="Q80" s="636"/>
      <c r="R80" s="636"/>
      <c r="S80" s="636"/>
      <c r="T80" s="635"/>
      <c r="U80" s="635"/>
      <c r="V80" s="462"/>
      <c r="W80" s="463"/>
      <c r="X80" s="463"/>
      <c r="Y80" s="463"/>
      <c r="Z80" s="468"/>
      <c r="AA80" s="468"/>
      <c r="AB80" s="469"/>
      <c r="AC80" s="469"/>
      <c r="AD80" s="462"/>
      <c r="AE80" s="470"/>
      <c r="AF80" s="471"/>
      <c r="AG80" s="464"/>
      <c r="AH80" s="459"/>
      <c r="AI80" s="460"/>
      <c r="AJ80" s="58" t="str">
        <f t="shared" si="20"/>
        <v/>
      </c>
      <c r="AK80" s="60" t="str">
        <f t="shared" si="21"/>
        <v/>
      </c>
      <c r="AL80" s="62" t="str">
        <f t="shared" si="22"/>
        <v/>
      </c>
      <c r="AM80" s="64" t="str">
        <f t="shared" si="23"/>
        <v/>
      </c>
      <c r="AN80" s="64" t="str">
        <f t="shared" si="24"/>
        <v/>
      </c>
      <c r="AO80" s="66" t="str">
        <f>IF(F80="","",IF(OR(AND(分岐管理シート!D80=4,J80="Ⅱ．物価高の克服"),AND(分岐管理シート!D80=8,J80="米国関税措置")),"","error"))</f>
        <v/>
      </c>
      <c r="AP80" s="68" t="str">
        <f t="shared" si="25"/>
        <v/>
      </c>
      <c r="AQ80" s="33" t="str">
        <f t="shared" si="26"/>
        <v/>
      </c>
      <c r="AR80" s="33" t="str">
        <f t="shared" si="27"/>
        <v/>
      </c>
      <c r="AS80" s="33" t="str">
        <f t="shared" si="28"/>
        <v/>
      </c>
      <c r="AT80" s="32" t="str">
        <f t="shared" si="35"/>
        <v/>
      </c>
      <c r="AU80" s="69"/>
      <c r="AV80" s="70"/>
      <c r="AW80" s="68" t="str">
        <f t="shared" si="29"/>
        <v/>
      </c>
      <c r="AX80" s="68" t="str">
        <f t="shared" si="30"/>
        <v/>
      </c>
      <c r="AY80" s="68" t="str">
        <f t="shared" si="31"/>
        <v/>
      </c>
      <c r="AZ80" s="70"/>
      <c r="BA80" s="74"/>
      <c r="BB80" s="70"/>
      <c r="BC80" s="70"/>
      <c r="BD80" s="68" t="str">
        <f t="shared" si="32"/>
        <v/>
      </c>
      <c r="BE80" s="68" t="str">
        <f t="shared" si="33"/>
        <v/>
      </c>
      <c r="BF80" s="72" t="str">
        <f>IF(F80="","",IF(OR(分岐管理シート!Y80&lt;14,分岐管理シート!Y80&gt;38),"error",""))</f>
        <v/>
      </c>
      <c r="BG80" s="72" t="str">
        <f>IF(F80="","",IF(OR(分岐管理シート!Z80&lt;14,分岐管理シート!Z80&gt;39),"error",""))</f>
        <v/>
      </c>
      <c r="BH80" s="72" t="str">
        <f>IF(F80="","",IF(AND(Y80="－",OR(分岐管理シート!Z80&lt;14,分岐管理シート!Z80&gt;38)),"error",IF(AND(Y80="○",分岐管理シート!Z80&lt;14),"error","")))</f>
        <v/>
      </c>
      <c r="BI80" s="72" t="str">
        <f>IF(F80="","",IF(VLOOKUP(Z80,―!$AH$15:$AI$40,2,FALSE)&lt;=VLOOKUP(AA80,―!$AH$15:$AI$40,2,FALSE),"","error"))</f>
        <v/>
      </c>
      <c r="BJ80" s="70"/>
      <c r="BK80" s="70"/>
      <c r="BL80" s="70"/>
      <c r="BM80" s="72" t="str">
        <f>IF(F80="","",IF(OR(分岐管理シート!AC80&lt;1,分岐管理シート!AC80&gt;39),"error",""))</f>
        <v/>
      </c>
      <c r="BN80" s="68" t="str">
        <f t="shared" si="36"/>
        <v/>
      </c>
      <c r="BO80" s="72" t="str">
        <f>IF(F80="","",IF(AND(分岐管理シート!D80=4,OR(分岐管理シート!AF80&lt;4,分岐管理シート!AF80&gt;9)),"error",""))</f>
        <v/>
      </c>
      <c r="BP80" s="74" t="str">
        <f t="shared" si="3"/>
        <v/>
      </c>
      <c r="BQ80" s="76" t="str">
        <f>分岐管理シート!AQ80</f>
        <v/>
      </c>
      <c r="BR80" s="497" t="str">
        <f t="shared" si="34"/>
        <v/>
      </c>
    </row>
    <row r="81" spans="1:75" ht="24">
      <c r="A81" s="284"/>
      <c r="B81" s="284"/>
      <c r="C81" s="461">
        <v>9</v>
      </c>
      <c r="D81" s="395"/>
      <c r="E81" s="467"/>
      <c r="F81" s="467"/>
      <c r="G81" s="463"/>
      <c r="H81" s="463"/>
      <c r="I81" s="465"/>
      <c r="J81" s="465"/>
      <c r="K81" s="466"/>
      <c r="L81" s="465"/>
      <c r="M81" s="462"/>
      <c r="N81" s="636">
        <f t="shared" si="19"/>
        <v>0</v>
      </c>
      <c r="O81" s="636">
        <f t="shared" si="2"/>
        <v>0</v>
      </c>
      <c r="P81" s="635"/>
      <c r="Q81" s="636"/>
      <c r="R81" s="636"/>
      <c r="S81" s="636"/>
      <c r="T81" s="635"/>
      <c r="U81" s="635"/>
      <c r="V81" s="462"/>
      <c r="W81" s="463"/>
      <c r="X81" s="463"/>
      <c r="Y81" s="463"/>
      <c r="Z81" s="468"/>
      <c r="AA81" s="468"/>
      <c r="AB81" s="469"/>
      <c r="AC81" s="469"/>
      <c r="AD81" s="462"/>
      <c r="AE81" s="470"/>
      <c r="AF81" s="471"/>
      <c r="AG81" s="464"/>
      <c r="AH81" s="459"/>
      <c r="AI81" s="460"/>
      <c r="AJ81" s="58" t="str">
        <f t="shared" si="20"/>
        <v/>
      </c>
      <c r="AK81" s="60" t="str">
        <f t="shared" si="21"/>
        <v/>
      </c>
      <c r="AL81" s="62" t="str">
        <f t="shared" si="22"/>
        <v/>
      </c>
      <c r="AM81" s="64" t="str">
        <f t="shared" si="23"/>
        <v/>
      </c>
      <c r="AN81" s="64" t="str">
        <f t="shared" si="24"/>
        <v/>
      </c>
      <c r="AO81" s="66" t="str">
        <f>IF(F81="","",IF(OR(AND(分岐管理シート!D81=4,J81="Ⅱ．物価高の克服"),AND(分岐管理シート!D81=8,J81="米国関税措置")),"","error"))</f>
        <v/>
      </c>
      <c r="AP81" s="68" t="str">
        <f t="shared" si="25"/>
        <v/>
      </c>
      <c r="AQ81" s="33" t="str">
        <f t="shared" si="26"/>
        <v/>
      </c>
      <c r="AR81" s="33" t="str">
        <f t="shared" si="27"/>
        <v/>
      </c>
      <c r="AS81" s="33" t="str">
        <f t="shared" si="28"/>
        <v/>
      </c>
      <c r="AT81" s="32" t="str">
        <f t="shared" si="35"/>
        <v/>
      </c>
      <c r="AU81" s="69"/>
      <c r="AV81" s="70"/>
      <c r="AW81" s="68" t="str">
        <f t="shared" si="29"/>
        <v/>
      </c>
      <c r="AX81" s="68" t="str">
        <f t="shared" si="30"/>
        <v/>
      </c>
      <c r="AY81" s="68" t="str">
        <f t="shared" si="31"/>
        <v/>
      </c>
      <c r="AZ81" s="70"/>
      <c r="BA81" s="74"/>
      <c r="BB81" s="70"/>
      <c r="BC81" s="70"/>
      <c r="BD81" s="68" t="str">
        <f t="shared" si="32"/>
        <v/>
      </c>
      <c r="BE81" s="68" t="str">
        <f t="shared" si="33"/>
        <v/>
      </c>
      <c r="BF81" s="72" t="str">
        <f>IF(F81="","",IF(OR(分岐管理シート!Y81&lt;14,分岐管理シート!Y81&gt;38),"error",""))</f>
        <v/>
      </c>
      <c r="BG81" s="72" t="str">
        <f>IF(F81="","",IF(OR(分岐管理シート!Z81&lt;14,分岐管理シート!Z81&gt;39),"error",""))</f>
        <v/>
      </c>
      <c r="BH81" s="72" t="str">
        <f>IF(F81="","",IF(AND(Y81="－",OR(分岐管理シート!Z81&lt;14,分岐管理シート!Z81&gt;38)),"error",IF(AND(Y81="○",分岐管理シート!Z81&lt;14),"error","")))</f>
        <v/>
      </c>
      <c r="BI81" s="72" t="str">
        <f>IF(F81="","",IF(VLOOKUP(Z81,―!$AH$15:$AI$40,2,FALSE)&lt;=VLOOKUP(AA81,―!$AH$15:$AI$40,2,FALSE),"","error"))</f>
        <v/>
      </c>
      <c r="BJ81" s="70"/>
      <c r="BK81" s="70"/>
      <c r="BL81" s="70"/>
      <c r="BM81" s="72" t="str">
        <f>IF(F81="","",IF(OR(分岐管理シート!AC81&lt;1,分岐管理シート!AC81&gt;39),"error",""))</f>
        <v/>
      </c>
      <c r="BN81" s="68" t="str">
        <f t="shared" si="36"/>
        <v/>
      </c>
      <c r="BO81" s="72" t="str">
        <f>IF(F81="","",IF(AND(分岐管理シート!D81=4,OR(分岐管理シート!AF81&lt;4,分岐管理シート!AF81&gt;9)),"error",""))</f>
        <v/>
      </c>
      <c r="BP81" s="74" t="str">
        <f t="shared" si="3"/>
        <v/>
      </c>
      <c r="BQ81" s="76" t="str">
        <f>分岐管理シート!AQ81</f>
        <v/>
      </c>
      <c r="BR81" s="497" t="str">
        <f t="shared" si="34"/>
        <v/>
      </c>
    </row>
    <row r="82" spans="1:75" ht="24">
      <c r="A82" s="284"/>
      <c r="B82" s="284"/>
      <c r="C82" s="461">
        <v>10</v>
      </c>
      <c r="D82" s="395"/>
      <c r="E82" s="467"/>
      <c r="F82" s="467"/>
      <c r="G82" s="463"/>
      <c r="H82" s="463"/>
      <c r="I82" s="465"/>
      <c r="J82" s="465"/>
      <c r="K82" s="466"/>
      <c r="L82" s="465"/>
      <c r="M82" s="465"/>
      <c r="N82" s="633">
        <f t="shared" si="19"/>
        <v>0</v>
      </c>
      <c r="O82" s="634">
        <f t="shared" si="2"/>
        <v>0</v>
      </c>
      <c r="P82" s="635"/>
      <c r="Q82" s="636"/>
      <c r="R82" s="636"/>
      <c r="S82" s="636"/>
      <c r="T82" s="635"/>
      <c r="U82" s="635"/>
      <c r="V82" s="462"/>
      <c r="W82" s="463"/>
      <c r="X82" s="463"/>
      <c r="Y82" s="463"/>
      <c r="Z82" s="468"/>
      <c r="AA82" s="468"/>
      <c r="AB82" s="469"/>
      <c r="AC82" s="469"/>
      <c r="AD82" s="462"/>
      <c r="AE82" s="470"/>
      <c r="AF82" s="471"/>
      <c r="AG82" s="464"/>
      <c r="AH82" s="459"/>
      <c r="AI82" s="460"/>
      <c r="AJ82" s="58" t="str">
        <f t="shared" si="20"/>
        <v/>
      </c>
      <c r="AK82" s="60" t="str">
        <f t="shared" si="21"/>
        <v/>
      </c>
      <c r="AL82" s="62" t="str">
        <f t="shared" si="22"/>
        <v/>
      </c>
      <c r="AM82" s="64" t="str">
        <f t="shared" si="23"/>
        <v/>
      </c>
      <c r="AN82" s="64" t="str">
        <f t="shared" si="24"/>
        <v/>
      </c>
      <c r="AO82" s="66" t="str">
        <f>IF(F82="","",IF(OR(AND(分岐管理シート!D82=4,J82="Ⅱ．物価高の克服"),AND(分岐管理シート!D82=8,J82="米国関税措置")),"","error"))</f>
        <v/>
      </c>
      <c r="AP82" s="68" t="str">
        <f t="shared" si="25"/>
        <v/>
      </c>
      <c r="AQ82" s="33" t="str">
        <f t="shared" si="26"/>
        <v/>
      </c>
      <c r="AR82" s="33" t="str">
        <f t="shared" si="27"/>
        <v/>
      </c>
      <c r="AS82" s="33" t="str">
        <f t="shared" si="28"/>
        <v/>
      </c>
      <c r="AT82" s="32" t="str">
        <f t="shared" si="35"/>
        <v/>
      </c>
      <c r="AU82" s="69"/>
      <c r="AV82" s="70"/>
      <c r="AW82" s="68" t="str">
        <f t="shared" si="29"/>
        <v/>
      </c>
      <c r="AX82" s="68" t="str">
        <f t="shared" si="30"/>
        <v/>
      </c>
      <c r="AY82" s="68" t="str">
        <f t="shared" si="31"/>
        <v/>
      </c>
      <c r="AZ82" s="70"/>
      <c r="BA82" s="74"/>
      <c r="BB82" s="70"/>
      <c r="BC82" s="70"/>
      <c r="BD82" s="68" t="str">
        <f t="shared" si="32"/>
        <v/>
      </c>
      <c r="BE82" s="68" t="str">
        <f t="shared" si="33"/>
        <v/>
      </c>
      <c r="BF82" s="72" t="str">
        <f>IF(F82="","",IF(OR(分岐管理シート!Y82&lt;14,分岐管理シート!Y82&gt;38),"error",""))</f>
        <v/>
      </c>
      <c r="BG82" s="72" t="str">
        <f>IF(F82="","",IF(OR(分岐管理シート!Z82&lt;14,分岐管理シート!Z82&gt;39),"error",""))</f>
        <v/>
      </c>
      <c r="BH82" s="72" t="str">
        <f>IF(F82="","",IF(AND(Y82="－",OR(分岐管理シート!Z82&lt;14,分岐管理シート!Z82&gt;38)),"error",IF(AND(Y82="○",分岐管理シート!Z82&lt;14),"error","")))</f>
        <v/>
      </c>
      <c r="BI82" s="72" t="str">
        <f>IF(F82="","",IF(VLOOKUP(Z82,―!$AH$15:$AI$40,2,FALSE)&lt;=VLOOKUP(AA82,―!$AH$15:$AI$40,2,FALSE),"","error"))</f>
        <v/>
      </c>
      <c r="BJ82" s="70"/>
      <c r="BK82" s="70"/>
      <c r="BL82" s="70"/>
      <c r="BM82" s="72" t="str">
        <f>IF(F82="","",IF(OR(分岐管理シート!AC82&lt;1,分岐管理シート!AC82&gt;39),"error",""))</f>
        <v/>
      </c>
      <c r="BN82" s="68" t="str">
        <f t="shared" si="36"/>
        <v/>
      </c>
      <c r="BO82" s="72" t="str">
        <f>IF(F82="","",IF(AND(分岐管理シート!D82=4,OR(分岐管理シート!AF82&lt;4,分岐管理シート!AF82&gt;9)),"error",""))</f>
        <v/>
      </c>
      <c r="BP82" s="74" t="str">
        <f t="shared" si="3"/>
        <v/>
      </c>
      <c r="BQ82" s="76" t="str">
        <f>分岐管理シート!AQ82</f>
        <v/>
      </c>
      <c r="BR82" s="497" t="str">
        <f t="shared" si="34"/>
        <v/>
      </c>
    </row>
    <row r="83" spans="1:75" ht="24">
      <c r="A83" s="284"/>
      <c r="B83" s="284"/>
      <c r="C83" s="461">
        <v>11</v>
      </c>
      <c r="D83" s="395"/>
      <c r="E83" s="467"/>
      <c r="F83" s="467"/>
      <c r="G83" s="463"/>
      <c r="H83" s="463"/>
      <c r="I83" s="465"/>
      <c r="J83" s="465"/>
      <c r="K83" s="466"/>
      <c r="L83" s="465"/>
      <c r="M83" s="462"/>
      <c r="N83" s="633">
        <f t="shared" si="19"/>
        <v>0</v>
      </c>
      <c r="O83" s="634">
        <f t="shared" si="2"/>
        <v>0</v>
      </c>
      <c r="P83" s="635"/>
      <c r="Q83" s="636"/>
      <c r="R83" s="636"/>
      <c r="S83" s="636"/>
      <c r="T83" s="635"/>
      <c r="U83" s="635"/>
      <c r="V83" s="462"/>
      <c r="W83" s="463"/>
      <c r="X83" s="463"/>
      <c r="Y83" s="463"/>
      <c r="Z83" s="468"/>
      <c r="AA83" s="468"/>
      <c r="AB83" s="469"/>
      <c r="AC83" s="469"/>
      <c r="AD83" s="462"/>
      <c r="AE83" s="470"/>
      <c r="AF83" s="471"/>
      <c r="AG83" s="464"/>
      <c r="AH83" s="459"/>
      <c r="AI83" s="460"/>
      <c r="AJ83" s="58" t="str">
        <f t="shared" si="20"/>
        <v/>
      </c>
      <c r="AK83" s="60" t="str">
        <f t="shared" si="21"/>
        <v/>
      </c>
      <c r="AL83" s="62" t="str">
        <f t="shared" si="22"/>
        <v/>
      </c>
      <c r="AM83" s="64" t="str">
        <f t="shared" si="23"/>
        <v/>
      </c>
      <c r="AN83" s="64" t="str">
        <f t="shared" si="24"/>
        <v/>
      </c>
      <c r="AO83" s="66" t="str">
        <f>IF(F83="","",IF(OR(AND(分岐管理シート!D83=4,J83="Ⅱ．物価高の克服"),AND(分岐管理シート!D83=8,J83="米国関税措置")),"","error"))</f>
        <v/>
      </c>
      <c r="AP83" s="68" t="str">
        <f t="shared" si="25"/>
        <v/>
      </c>
      <c r="AQ83" s="33" t="str">
        <f t="shared" si="26"/>
        <v/>
      </c>
      <c r="AR83" s="33" t="str">
        <f t="shared" si="27"/>
        <v/>
      </c>
      <c r="AS83" s="33" t="str">
        <f t="shared" si="28"/>
        <v/>
      </c>
      <c r="AT83" s="32" t="str">
        <f t="shared" si="35"/>
        <v/>
      </c>
      <c r="AU83" s="69"/>
      <c r="AV83" s="70"/>
      <c r="AW83" s="68" t="str">
        <f t="shared" si="29"/>
        <v/>
      </c>
      <c r="AX83" s="68" t="str">
        <f t="shared" si="30"/>
        <v/>
      </c>
      <c r="AY83" s="68" t="str">
        <f t="shared" si="31"/>
        <v/>
      </c>
      <c r="AZ83" s="70"/>
      <c r="BA83" s="74"/>
      <c r="BB83" s="70"/>
      <c r="BC83" s="70"/>
      <c r="BD83" s="68" t="str">
        <f t="shared" si="32"/>
        <v/>
      </c>
      <c r="BE83" s="68" t="str">
        <f t="shared" si="33"/>
        <v/>
      </c>
      <c r="BF83" s="72" t="str">
        <f>IF(F83="","",IF(OR(分岐管理シート!Y83&lt;14,分岐管理シート!Y83&gt;38),"error",""))</f>
        <v/>
      </c>
      <c r="BG83" s="72" t="str">
        <f>IF(F83="","",IF(OR(分岐管理シート!Z83&lt;14,分岐管理シート!Z83&gt;39),"error",""))</f>
        <v/>
      </c>
      <c r="BH83" s="72" t="str">
        <f>IF(F83="","",IF(AND(Y83="－",OR(分岐管理シート!Z83&lt;14,分岐管理シート!Z83&gt;38)),"error",IF(AND(Y83="○",分岐管理シート!Z83&lt;14),"error","")))</f>
        <v/>
      </c>
      <c r="BI83" s="72" t="str">
        <f>IF(F83="","",IF(VLOOKUP(Z83,―!$AH$15:$AI$40,2,FALSE)&lt;=VLOOKUP(AA83,―!$AH$15:$AI$40,2,FALSE),"","error"))</f>
        <v/>
      </c>
      <c r="BJ83" s="70"/>
      <c r="BK83" s="70"/>
      <c r="BL83" s="70"/>
      <c r="BM83" s="72" t="str">
        <f>IF(F83="","",IF(OR(分岐管理シート!AC83&lt;1,分岐管理シート!AC83&gt;39),"error",""))</f>
        <v/>
      </c>
      <c r="BN83" s="68" t="str">
        <f t="shared" si="36"/>
        <v/>
      </c>
      <c r="BO83" s="72" t="str">
        <f>IF(F83="","",IF(AND(分岐管理シート!D83=4,OR(分岐管理シート!AF83&lt;4,分岐管理シート!AF83&gt;9)),"error",""))</f>
        <v/>
      </c>
      <c r="BP83" s="74" t="str">
        <f t="shared" si="3"/>
        <v/>
      </c>
      <c r="BQ83" s="76" t="str">
        <f>分岐管理シート!AQ83</f>
        <v/>
      </c>
      <c r="BR83" s="497" t="str">
        <f t="shared" si="34"/>
        <v/>
      </c>
    </row>
    <row r="84" spans="1:75" s="82" customFormat="1" ht="24">
      <c r="A84" s="37"/>
      <c r="B84" s="38"/>
      <c r="C84" s="472">
        <v>12</v>
      </c>
      <c r="D84" s="395"/>
      <c r="E84" s="473"/>
      <c r="F84" s="473"/>
      <c r="G84" s="474"/>
      <c r="H84" s="474"/>
      <c r="I84" s="475"/>
      <c r="J84" s="475"/>
      <c r="K84" s="476"/>
      <c r="L84" s="475"/>
      <c r="M84" s="477"/>
      <c r="N84" s="637">
        <f t="shared" si="19"/>
        <v>0</v>
      </c>
      <c r="O84" s="634">
        <f t="shared" si="2"/>
        <v>0</v>
      </c>
      <c r="P84" s="638"/>
      <c r="Q84" s="639"/>
      <c r="R84" s="639"/>
      <c r="S84" s="639"/>
      <c r="T84" s="638"/>
      <c r="U84" s="638"/>
      <c r="V84" s="477"/>
      <c r="W84" s="474"/>
      <c r="X84" s="474"/>
      <c r="Y84" s="474"/>
      <c r="Z84" s="478"/>
      <c r="AA84" s="478"/>
      <c r="AB84" s="479"/>
      <c r="AC84" s="479"/>
      <c r="AD84" s="477"/>
      <c r="AE84" s="480"/>
      <c r="AF84" s="481"/>
      <c r="AG84" s="482"/>
      <c r="AH84" s="242"/>
      <c r="AI84" s="483"/>
      <c r="AJ84" s="58" t="str">
        <f t="shared" si="20"/>
        <v/>
      </c>
      <c r="AK84" s="60" t="str">
        <f t="shared" si="21"/>
        <v/>
      </c>
      <c r="AL84" s="62" t="str">
        <f t="shared" si="22"/>
        <v/>
      </c>
      <c r="AM84" s="64" t="str">
        <f t="shared" si="23"/>
        <v/>
      </c>
      <c r="AN84" s="64" t="str">
        <f t="shared" si="24"/>
        <v/>
      </c>
      <c r="AO84" s="66" t="str">
        <f>IF(F84="","",IF(OR(AND(分岐管理シート!D84=4,J84="Ⅱ．物価高の克服"),AND(分岐管理シート!D84=8,J84="米国関税措置")),"","error"))</f>
        <v/>
      </c>
      <c r="AP84" s="68" t="str">
        <f t="shared" si="25"/>
        <v/>
      </c>
      <c r="AQ84" s="33" t="str">
        <f t="shared" si="26"/>
        <v/>
      </c>
      <c r="AR84" s="33" t="str">
        <f t="shared" si="27"/>
        <v/>
      </c>
      <c r="AS84" s="33" t="str">
        <f t="shared" si="28"/>
        <v/>
      </c>
      <c r="AT84" s="32" t="str">
        <f t="shared" si="35"/>
        <v/>
      </c>
      <c r="AU84" s="69"/>
      <c r="AV84" s="70"/>
      <c r="AW84" s="68" t="str">
        <f t="shared" si="29"/>
        <v/>
      </c>
      <c r="AX84" s="68" t="str">
        <f t="shared" si="30"/>
        <v/>
      </c>
      <c r="AY84" s="68" t="str">
        <f t="shared" si="31"/>
        <v/>
      </c>
      <c r="AZ84" s="70"/>
      <c r="BA84" s="74"/>
      <c r="BB84" s="70"/>
      <c r="BC84" s="70"/>
      <c r="BD84" s="68" t="str">
        <f t="shared" si="32"/>
        <v/>
      </c>
      <c r="BE84" s="68" t="str">
        <f t="shared" si="33"/>
        <v/>
      </c>
      <c r="BF84" s="72" t="str">
        <f>IF(F84="","",IF(OR(分岐管理シート!Y84&lt;14,分岐管理シート!Y84&gt;38),"error",""))</f>
        <v/>
      </c>
      <c r="BG84" s="72" t="str">
        <f>IF(F84="","",IF(OR(分岐管理シート!Z84&lt;14,分岐管理シート!Z84&gt;39),"error",""))</f>
        <v/>
      </c>
      <c r="BH84" s="72" t="str">
        <f>IF(F84="","",IF(AND(Y84="－",OR(分岐管理シート!Z84&lt;14,分岐管理シート!Z84&gt;38)),"error",IF(AND(Y84="○",分岐管理シート!Z84&lt;14),"error","")))</f>
        <v/>
      </c>
      <c r="BI84" s="72" t="str">
        <f>IF(F84="","",IF(VLOOKUP(Z84,―!$AH$15:$AI$40,2,FALSE)&lt;=VLOOKUP(AA84,―!$AH$15:$AI$40,2,FALSE),"","error"))</f>
        <v/>
      </c>
      <c r="BJ84" s="70"/>
      <c r="BK84" s="70"/>
      <c r="BL84" s="70"/>
      <c r="BM84" s="72" t="str">
        <f>IF(F84="","",IF(OR(分岐管理シート!AC84&lt;1,分岐管理シート!AC84&gt;39),"error",""))</f>
        <v/>
      </c>
      <c r="BN84" s="68" t="str">
        <f t="shared" si="36"/>
        <v/>
      </c>
      <c r="BO84" s="72" t="str">
        <f>IF(F84="","",IF(AND(分岐管理シート!D84=4,OR(分岐管理シート!AF84&lt;4,分岐管理シート!AF84&gt;9)),"error",""))</f>
        <v/>
      </c>
      <c r="BP84" s="74" t="str">
        <f t="shared" si="3"/>
        <v/>
      </c>
      <c r="BQ84" s="76" t="str">
        <f>分岐管理シート!AQ84</f>
        <v/>
      </c>
      <c r="BR84" s="497" t="str">
        <f t="shared" si="34"/>
        <v/>
      </c>
      <c r="BV84"/>
      <c r="BW84"/>
    </row>
    <row r="85" spans="1:75" s="82" customFormat="1" ht="24">
      <c r="A85" s="37"/>
      <c r="B85" s="38"/>
      <c r="C85" s="32">
        <v>13</v>
      </c>
      <c r="D85" s="395"/>
      <c r="E85" s="228"/>
      <c r="F85" s="228"/>
      <c r="G85" s="219"/>
      <c r="H85" s="219"/>
      <c r="I85" s="217"/>
      <c r="J85" s="217"/>
      <c r="K85" s="216"/>
      <c r="L85" s="217"/>
      <c r="M85" s="218"/>
      <c r="N85" s="640">
        <f t="shared" si="19"/>
        <v>0</v>
      </c>
      <c r="O85" s="641">
        <f t="shared" si="2"/>
        <v>0</v>
      </c>
      <c r="P85" s="642"/>
      <c r="Q85" s="643"/>
      <c r="R85" s="643"/>
      <c r="S85" s="643"/>
      <c r="T85" s="642"/>
      <c r="U85" s="642"/>
      <c r="V85" s="218"/>
      <c r="W85" s="219"/>
      <c r="X85" s="219"/>
      <c r="Y85" s="219"/>
      <c r="Z85" s="391"/>
      <c r="AA85" s="391"/>
      <c r="AB85" s="233"/>
      <c r="AC85" s="233"/>
      <c r="AD85" s="218"/>
      <c r="AE85" s="113"/>
      <c r="AF85" s="114"/>
      <c r="AG85" s="402"/>
      <c r="AH85" s="238"/>
      <c r="AI85" s="239"/>
      <c r="AJ85" s="58" t="str">
        <f t="shared" si="20"/>
        <v/>
      </c>
      <c r="AK85" s="60" t="str">
        <f t="shared" si="21"/>
        <v/>
      </c>
      <c r="AL85" s="62" t="str">
        <f t="shared" si="22"/>
        <v/>
      </c>
      <c r="AM85" s="64" t="str">
        <f t="shared" si="23"/>
        <v/>
      </c>
      <c r="AN85" s="64" t="str">
        <f t="shared" si="24"/>
        <v/>
      </c>
      <c r="AO85" s="66" t="str">
        <f>IF(F85="","",IF(OR(AND(分岐管理シート!D85=4,J85="Ⅱ．物価高の克服"),AND(分岐管理シート!D85=8,J85="米国関税措置")),"","error"))</f>
        <v/>
      </c>
      <c r="AP85" s="68" t="str">
        <f t="shared" si="25"/>
        <v/>
      </c>
      <c r="AQ85" s="33" t="str">
        <f t="shared" si="26"/>
        <v/>
      </c>
      <c r="AR85" s="33" t="str">
        <f t="shared" si="27"/>
        <v/>
      </c>
      <c r="AS85" s="33" t="str">
        <f t="shared" si="28"/>
        <v/>
      </c>
      <c r="AT85" s="32" t="str">
        <f t="shared" si="35"/>
        <v/>
      </c>
      <c r="AU85" s="69"/>
      <c r="AV85" s="70"/>
      <c r="AW85" s="68" t="str">
        <f t="shared" si="29"/>
        <v/>
      </c>
      <c r="AX85" s="68" t="str">
        <f t="shared" si="30"/>
        <v/>
      </c>
      <c r="AY85" s="68" t="str">
        <f t="shared" si="31"/>
        <v/>
      </c>
      <c r="AZ85" s="70"/>
      <c r="BA85" s="74"/>
      <c r="BB85" s="70"/>
      <c r="BC85" s="70"/>
      <c r="BD85" s="68" t="str">
        <f t="shared" si="32"/>
        <v/>
      </c>
      <c r="BE85" s="68" t="str">
        <f t="shared" si="33"/>
        <v/>
      </c>
      <c r="BF85" s="72" t="str">
        <f>IF(F85="","",IF(OR(分岐管理シート!Y85&lt;14,分岐管理シート!Y85&gt;38),"error",""))</f>
        <v/>
      </c>
      <c r="BG85" s="72" t="str">
        <f>IF(F85="","",IF(OR(分岐管理シート!Z85&lt;14,分岐管理シート!Z85&gt;39),"error",""))</f>
        <v/>
      </c>
      <c r="BH85" s="72" t="str">
        <f>IF(F85="","",IF(AND(Y85="－",OR(分岐管理シート!Z85&lt;14,分岐管理シート!Z85&gt;38)),"error",IF(AND(Y85="○",分岐管理シート!Z85&lt;14),"error","")))</f>
        <v/>
      </c>
      <c r="BI85" s="72" t="str">
        <f>IF(F85="","",IF(VLOOKUP(Z85,―!$AH$15:$AI$40,2,FALSE)&lt;=VLOOKUP(AA85,―!$AH$15:$AI$40,2,FALSE),"","error"))</f>
        <v/>
      </c>
      <c r="BJ85" s="70"/>
      <c r="BK85" s="70"/>
      <c r="BL85" s="70"/>
      <c r="BM85" s="72" t="str">
        <f>IF(F85="","",IF(OR(分岐管理シート!AC85&lt;1,分岐管理シート!AC85&gt;39),"error",""))</f>
        <v/>
      </c>
      <c r="BN85" s="68" t="str">
        <f t="shared" si="36"/>
        <v/>
      </c>
      <c r="BO85" s="72" t="str">
        <f>IF(F85="","",IF(AND(分岐管理シート!D85=4,OR(分岐管理シート!AF85&lt;4,分岐管理シート!AF85&gt;9)),"error",""))</f>
        <v/>
      </c>
      <c r="BP85" s="74" t="str">
        <f t="shared" si="3"/>
        <v/>
      </c>
      <c r="BQ85" s="76" t="str">
        <f>分岐管理シート!AQ85</f>
        <v/>
      </c>
      <c r="BR85" s="497" t="str">
        <f t="shared" si="34"/>
        <v/>
      </c>
      <c r="BV85"/>
      <c r="BW85"/>
    </row>
    <row r="86" spans="1:75" s="82" customFormat="1" ht="24">
      <c r="A86" s="37"/>
      <c r="B86" s="38"/>
      <c r="C86" s="33">
        <v>14</v>
      </c>
      <c r="D86" s="395"/>
      <c r="E86" s="228"/>
      <c r="F86" s="228"/>
      <c r="G86" s="219"/>
      <c r="H86" s="219"/>
      <c r="I86" s="217"/>
      <c r="J86" s="217"/>
      <c r="K86" s="216"/>
      <c r="L86" s="217"/>
      <c r="M86" s="218"/>
      <c r="N86" s="640">
        <f t="shared" si="19"/>
        <v>0</v>
      </c>
      <c r="O86" s="641">
        <f t="shared" si="2"/>
        <v>0</v>
      </c>
      <c r="P86" s="642"/>
      <c r="Q86" s="643"/>
      <c r="R86" s="643"/>
      <c r="S86" s="643"/>
      <c r="T86" s="642"/>
      <c r="U86" s="642"/>
      <c r="V86" s="218"/>
      <c r="W86" s="219"/>
      <c r="X86" s="219"/>
      <c r="Y86" s="219"/>
      <c r="Z86" s="391"/>
      <c r="AA86" s="391"/>
      <c r="AB86" s="233"/>
      <c r="AC86" s="233"/>
      <c r="AD86" s="218"/>
      <c r="AE86" s="113"/>
      <c r="AF86" s="114"/>
      <c r="AG86" s="402"/>
      <c r="AH86" s="238"/>
      <c r="AI86" s="239"/>
      <c r="AJ86" s="58" t="str">
        <f t="shared" si="20"/>
        <v/>
      </c>
      <c r="AK86" s="60" t="str">
        <f t="shared" si="21"/>
        <v/>
      </c>
      <c r="AL86" s="62" t="str">
        <f t="shared" si="22"/>
        <v/>
      </c>
      <c r="AM86" s="64" t="str">
        <f t="shared" si="23"/>
        <v/>
      </c>
      <c r="AN86" s="64" t="str">
        <f t="shared" si="24"/>
        <v/>
      </c>
      <c r="AO86" s="66" t="str">
        <f>IF(F86="","",IF(OR(AND(分岐管理シート!D86=4,J86="Ⅱ．物価高の克服"),AND(分岐管理シート!D86=8,J86="米国関税措置")),"","error"))</f>
        <v/>
      </c>
      <c r="AP86" s="68" t="str">
        <f t="shared" si="25"/>
        <v/>
      </c>
      <c r="AQ86" s="33" t="str">
        <f t="shared" si="26"/>
        <v/>
      </c>
      <c r="AR86" s="33" t="str">
        <f t="shared" si="27"/>
        <v/>
      </c>
      <c r="AS86" s="33" t="str">
        <f t="shared" si="28"/>
        <v/>
      </c>
      <c r="AT86" s="32" t="str">
        <f t="shared" si="35"/>
        <v/>
      </c>
      <c r="AU86" s="69"/>
      <c r="AV86" s="70"/>
      <c r="AW86" s="68" t="str">
        <f t="shared" si="29"/>
        <v/>
      </c>
      <c r="AX86" s="68" t="str">
        <f t="shared" si="30"/>
        <v/>
      </c>
      <c r="AY86" s="68" t="str">
        <f t="shared" si="31"/>
        <v/>
      </c>
      <c r="AZ86" s="70"/>
      <c r="BA86" s="74"/>
      <c r="BB86" s="70"/>
      <c r="BC86" s="70"/>
      <c r="BD86" s="68" t="str">
        <f t="shared" si="32"/>
        <v/>
      </c>
      <c r="BE86" s="68" t="str">
        <f t="shared" si="33"/>
        <v/>
      </c>
      <c r="BF86" s="72" t="str">
        <f>IF(F86="","",IF(OR(分岐管理シート!Y86&lt;14,分岐管理シート!Y86&gt;38),"error",""))</f>
        <v/>
      </c>
      <c r="BG86" s="72" t="str">
        <f>IF(F86="","",IF(OR(分岐管理シート!Z86&lt;14,分岐管理シート!Z86&gt;39),"error",""))</f>
        <v/>
      </c>
      <c r="BH86" s="72" t="str">
        <f>IF(F86="","",IF(AND(Y86="－",OR(分岐管理シート!Z86&lt;14,分岐管理シート!Z86&gt;38)),"error",IF(AND(Y86="○",分岐管理シート!Z86&lt;14),"error","")))</f>
        <v/>
      </c>
      <c r="BI86" s="72" t="str">
        <f>IF(F86="","",IF(VLOOKUP(Z86,―!$AH$15:$AI$40,2,FALSE)&lt;=VLOOKUP(AA86,―!$AH$15:$AI$40,2,FALSE),"","error"))</f>
        <v/>
      </c>
      <c r="BJ86" s="70"/>
      <c r="BK86" s="70"/>
      <c r="BL86" s="70"/>
      <c r="BM86" s="72" t="str">
        <f>IF(F86="","",IF(OR(分岐管理シート!AC86&lt;1,分岐管理シート!AC86&gt;39),"error",""))</f>
        <v/>
      </c>
      <c r="BN86" s="68" t="str">
        <f t="shared" si="36"/>
        <v/>
      </c>
      <c r="BO86" s="72" t="str">
        <f>IF(F86="","",IF(AND(分岐管理シート!D86=4,OR(分岐管理シート!AF86&lt;4,分岐管理シート!AF86&gt;9)),"error",""))</f>
        <v/>
      </c>
      <c r="BP86" s="74" t="str">
        <f t="shared" si="3"/>
        <v/>
      </c>
      <c r="BQ86" s="76" t="str">
        <f>分岐管理シート!AQ86</f>
        <v/>
      </c>
      <c r="BR86" s="497" t="str">
        <f t="shared" si="34"/>
        <v/>
      </c>
      <c r="BV86"/>
      <c r="BW86"/>
    </row>
    <row r="87" spans="1:75" s="82" customFormat="1" ht="24">
      <c r="A87" s="37"/>
      <c r="B87" s="38"/>
      <c r="C87" s="33">
        <v>15</v>
      </c>
      <c r="D87" s="395"/>
      <c r="E87" s="228"/>
      <c r="F87" s="228"/>
      <c r="G87" s="219"/>
      <c r="H87" s="219"/>
      <c r="I87" s="217"/>
      <c r="J87" s="217"/>
      <c r="K87" s="216"/>
      <c r="L87" s="217"/>
      <c r="M87" s="218"/>
      <c r="N87" s="640">
        <f t="shared" si="19"/>
        <v>0</v>
      </c>
      <c r="O87" s="641">
        <f t="shared" si="2"/>
        <v>0</v>
      </c>
      <c r="P87" s="642"/>
      <c r="Q87" s="643"/>
      <c r="R87" s="643"/>
      <c r="S87" s="643"/>
      <c r="T87" s="642"/>
      <c r="U87" s="642"/>
      <c r="V87" s="218"/>
      <c r="W87" s="219"/>
      <c r="X87" s="219"/>
      <c r="Y87" s="219"/>
      <c r="Z87" s="391"/>
      <c r="AA87" s="391"/>
      <c r="AB87" s="233"/>
      <c r="AC87" s="233"/>
      <c r="AD87" s="218"/>
      <c r="AE87" s="113"/>
      <c r="AF87" s="114"/>
      <c r="AG87" s="402"/>
      <c r="AH87" s="238"/>
      <c r="AI87" s="239"/>
      <c r="AJ87" s="58" t="str">
        <f t="shared" si="20"/>
        <v/>
      </c>
      <c r="AK87" s="60" t="str">
        <f t="shared" si="21"/>
        <v/>
      </c>
      <c r="AL87" s="62" t="str">
        <f t="shared" si="22"/>
        <v/>
      </c>
      <c r="AM87" s="64" t="str">
        <f t="shared" si="23"/>
        <v/>
      </c>
      <c r="AN87" s="64" t="str">
        <f t="shared" si="24"/>
        <v/>
      </c>
      <c r="AO87" s="66" t="str">
        <f>IF(F87="","",IF(OR(AND(分岐管理シート!D87=4,J87="Ⅱ．物価高の克服"),AND(分岐管理シート!D87=8,J87="米国関税措置")),"","error"))</f>
        <v/>
      </c>
      <c r="AP87" s="68" t="str">
        <f t="shared" si="25"/>
        <v/>
      </c>
      <c r="AQ87" s="33" t="str">
        <f t="shared" si="26"/>
        <v/>
      </c>
      <c r="AR87" s="33" t="str">
        <f t="shared" si="27"/>
        <v/>
      </c>
      <c r="AS87" s="33" t="str">
        <f t="shared" si="28"/>
        <v/>
      </c>
      <c r="AT87" s="32" t="str">
        <f t="shared" si="35"/>
        <v/>
      </c>
      <c r="AU87" s="69"/>
      <c r="AV87" s="70"/>
      <c r="AW87" s="68" t="str">
        <f t="shared" si="29"/>
        <v/>
      </c>
      <c r="AX87" s="68" t="str">
        <f t="shared" si="30"/>
        <v/>
      </c>
      <c r="AY87" s="68" t="str">
        <f t="shared" si="31"/>
        <v/>
      </c>
      <c r="AZ87" s="70"/>
      <c r="BA87" s="74"/>
      <c r="BB87" s="70"/>
      <c r="BC87" s="70"/>
      <c r="BD87" s="68" t="str">
        <f t="shared" si="32"/>
        <v/>
      </c>
      <c r="BE87" s="68" t="str">
        <f t="shared" si="33"/>
        <v/>
      </c>
      <c r="BF87" s="72" t="str">
        <f>IF(F87="","",IF(OR(分岐管理シート!Y87&lt;14,分岐管理シート!Y87&gt;38),"error",""))</f>
        <v/>
      </c>
      <c r="BG87" s="72" t="str">
        <f>IF(F87="","",IF(OR(分岐管理シート!Z87&lt;14,分岐管理シート!Z87&gt;39),"error",""))</f>
        <v/>
      </c>
      <c r="BH87" s="72" t="str">
        <f>IF(F87="","",IF(AND(Y87="－",OR(分岐管理シート!Z87&lt;14,分岐管理シート!Z87&gt;38)),"error",IF(AND(Y87="○",分岐管理シート!Z87&lt;14),"error","")))</f>
        <v/>
      </c>
      <c r="BI87" s="72" t="str">
        <f>IF(F87="","",IF(VLOOKUP(Z87,―!$AH$15:$AI$40,2,FALSE)&lt;=VLOOKUP(AA87,―!$AH$15:$AI$40,2,FALSE),"","error"))</f>
        <v/>
      </c>
      <c r="BJ87" s="70"/>
      <c r="BK87" s="70"/>
      <c r="BL87" s="70"/>
      <c r="BM87" s="72" t="str">
        <f>IF(F87="","",IF(OR(分岐管理シート!AC87&lt;1,分岐管理シート!AC87&gt;39),"error",""))</f>
        <v/>
      </c>
      <c r="BN87" s="68" t="str">
        <f t="shared" si="36"/>
        <v/>
      </c>
      <c r="BO87" s="72" t="str">
        <f>IF(F87="","",IF(AND(分岐管理シート!D87=4,OR(分岐管理シート!AF87&lt;4,分岐管理シート!AF87&gt;9)),"error",""))</f>
        <v/>
      </c>
      <c r="BP87" s="74" t="str">
        <f t="shared" si="3"/>
        <v/>
      </c>
      <c r="BQ87" s="76" t="str">
        <f>分岐管理シート!AQ87</f>
        <v/>
      </c>
      <c r="BR87" s="497" t="str">
        <f t="shared" si="34"/>
        <v/>
      </c>
      <c r="BV87"/>
      <c r="BW87"/>
    </row>
    <row r="88" spans="1:75" s="82" customFormat="1" ht="24">
      <c r="A88" s="37"/>
      <c r="B88" s="38"/>
      <c r="C88" s="32">
        <v>16</v>
      </c>
      <c r="D88" s="395"/>
      <c r="E88" s="228"/>
      <c r="F88" s="228"/>
      <c r="G88" s="219"/>
      <c r="H88" s="219"/>
      <c r="I88" s="217"/>
      <c r="J88" s="217"/>
      <c r="K88" s="216"/>
      <c r="L88" s="217"/>
      <c r="M88" s="218"/>
      <c r="N88" s="640">
        <f t="shared" si="19"/>
        <v>0</v>
      </c>
      <c r="O88" s="641">
        <f t="shared" si="2"/>
        <v>0</v>
      </c>
      <c r="P88" s="642"/>
      <c r="Q88" s="643"/>
      <c r="R88" s="643"/>
      <c r="S88" s="643"/>
      <c r="T88" s="642"/>
      <c r="U88" s="642"/>
      <c r="V88" s="218"/>
      <c r="W88" s="219"/>
      <c r="X88" s="219"/>
      <c r="Y88" s="219"/>
      <c r="Z88" s="391"/>
      <c r="AA88" s="391"/>
      <c r="AB88" s="233"/>
      <c r="AC88" s="233"/>
      <c r="AD88" s="218"/>
      <c r="AE88" s="113"/>
      <c r="AF88" s="114"/>
      <c r="AG88" s="402"/>
      <c r="AH88" s="238"/>
      <c r="AI88" s="239"/>
      <c r="AJ88" s="58" t="str">
        <f t="shared" si="20"/>
        <v/>
      </c>
      <c r="AK88" s="60" t="str">
        <f t="shared" si="21"/>
        <v/>
      </c>
      <c r="AL88" s="62" t="str">
        <f t="shared" si="22"/>
        <v/>
      </c>
      <c r="AM88" s="64" t="str">
        <f t="shared" si="23"/>
        <v/>
      </c>
      <c r="AN88" s="64" t="str">
        <f t="shared" si="24"/>
        <v/>
      </c>
      <c r="AO88" s="66" t="str">
        <f>IF(F88="","",IF(OR(AND(分岐管理シート!D88=4,J88="Ⅱ．物価高の克服"),AND(分岐管理シート!D88=8,J88="米国関税措置")),"","error"))</f>
        <v/>
      </c>
      <c r="AP88" s="68" t="str">
        <f t="shared" si="25"/>
        <v/>
      </c>
      <c r="AQ88" s="33" t="str">
        <f t="shared" si="26"/>
        <v/>
      </c>
      <c r="AR88" s="33" t="str">
        <f t="shared" si="27"/>
        <v/>
      </c>
      <c r="AS88" s="33" t="str">
        <f t="shared" si="28"/>
        <v/>
      </c>
      <c r="AT88" s="32" t="str">
        <f t="shared" si="35"/>
        <v/>
      </c>
      <c r="AU88" s="69"/>
      <c r="AV88" s="70"/>
      <c r="AW88" s="68" t="str">
        <f t="shared" si="29"/>
        <v/>
      </c>
      <c r="AX88" s="68" t="str">
        <f t="shared" si="30"/>
        <v/>
      </c>
      <c r="AY88" s="68" t="str">
        <f t="shared" si="31"/>
        <v/>
      </c>
      <c r="AZ88" s="70"/>
      <c r="BA88" s="74"/>
      <c r="BB88" s="70"/>
      <c r="BC88" s="70"/>
      <c r="BD88" s="68" t="str">
        <f t="shared" si="32"/>
        <v/>
      </c>
      <c r="BE88" s="68" t="str">
        <f t="shared" si="33"/>
        <v/>
      </c>
      <c r="BF88" s="72" t="str">
        <f>IF(F88="","",IF(OR(分岐管理シート!Y88&lt;14,分岐管理シート!Y88&gt;38),"error",""))</f>
        <v/>
      </c>
      <c r="BG88" s="72" t="str">
        <f>IF(F88="","",IF(OR(分岐管理シート!Z88&lt;14,分岐管理シート!Z88&gt;39),"error",""))</f>
        <v/>
      </c>
      <c r="BH88" s="72" t="str">
        <f>IF(F88="","",IF(AND(Y88="－",OR(分岐管理シート!Z88&lt;14,分岐管理シート!Z88&gt;38)),"error",IF(AND(Y88="○",分岐管理シート!Z88&lt;14),"error","")))</f>
        <v/>
      </c>
      <c r="BI88" s="72" t="str">
        <f>IF(F88="","",IF(VLOOKUP(Z88,―!$AH$15:$AI$40,2,FALSE)&lt;=VLOOKUP(AA88,―!$AH$15:$AI$40,2,FALSE),"","error"))</f>
        <v/>
      </c>
      <c r="BJ88" s="70"/>
      <c r="BK88" s="70"/>
      <c r="BL88" s="70"/>
      <c r="BM88" s="72" t="str">
        <f>IF(F88="","",IF(OR(分岐管理シート!AC88&lt;1,分岐管理シート!AC88&gt;39),"error",""))</f>
        <v/>
      </c>
      <c r="BN88" s="68" t="str">
        <f t="shared" si="36"/>
        <v/>
      </c>
      <c r="BO88" s="72" t="str">
        <f>IF(F88="","",IF(AND(分岐管理シート!D88=4,OR(分岐管理シート!AF88&lt;4,分岐管理シート!AF88&gt;9)),"error",""))</f>
        <v/>
      </c>
      <c r="BP88" s="74" t="str">
        <f t="shared" si="3"/>
        <v/>
      </c>
      <c r="BQ88" s="76" t="str">
        <f>分岐管理シート!AQ88</f>
        <v/>
      </c>
      <c r="BR88" s="497" t="str">
        <f t="shared" si="34"/>
        <v/>
      </c>
      <c r="BV88"/>
      <c r="BW88"/>
    </row>
    <row r="89" spans="1:75" s="82" customFormat="1" ht="24">
      <c r="A89" s="37"/>
      <c r="B89" s="38"/>
      <c r="C89" s="33">
        <v>17</v>
      </c>
      <c r="D89" s="395"/>
      <c r="E89" s="228"/>
      <c r="F89" s="228"/>
      <c r="G89" s="219"/>
      <c r="H89" s="219"/>
      <c r="I89" s="217"/>
      <c r="J89" s="217"/>
      <c r="K89" s="216"/>
      <c r="L89" s="217"/>
      <c r="M89" s="218"/>
      <c r="N89" s="640">
        <f t="shared" si="19"/>
        <v>0</v>
      </c>
      <c r="O89" s="641">
        <f t="shared" si="2"/>
        <v>0</v>
      </c>
      <c r="P89" s="642"/>
      <c r="Q89" s="643"/>
      <c r="R89" s="643"/>
      <c r="S89" s="643"/>
      <c r="T89" s="642"/>
      <c r="U89" s="642"/>
      <c r="V89" s="218"/>
      <c r="W89" s="219"/>
      <c r="X89" s="219"/>
      <c r="Y89" s="219"/>
      <c r="Z89" s="391"/>
      <c r="AA89" s="391"/>
      <c r="AB89" s="233"/>
      <c r="AC89" s="233"/>
      <c r="AD89" s="218"/>
      <c r="AE89" s="113"/>
      <c r="AF89" s="114"/>
      <c r="AG89" s="402"/>
      <c r="AH89" s="238"/>
      <c r="AI89" s="239"/>
      <c r="AJ89" s="58" t="str">
        <f t="shared" si="20"/>
        <v/>
      </c>
      <c r="AK89" s="60" t="str">
        <f t="shared" si="21"/>
        <v/>
      </c>
      <c r="AL89" s="62" t="str">
        <f t="shared" si="22"/>
        <v/>
      </c>
      <c r="AM89" s="64" t="str">
        <f t="shared" si="23"/>
        <v/>
      </c>
      <c r="AN89" s="64" t="str">
        <f t="shared" si="24"/>
        <v/>
      </c>
      <c r="AO89" s="66" t="str">
        <f>IF(F89="","",IF(OR(AND(分岐管理シート!D89=4,J89="Ⅱ．物価高の克服"),AND(分岐管理シート!D89=8,J89="米国関税措置")),"","error"))</f>
        <v/>
      </c>
      <c r="AP89" s="68" t="str">
        <f t="shared" si="25"/>
        <v/>
      </c>
      <c r="AQ89" s="33" t="str">
        <f t="shared" si="26"/>
        <v/>
      </c>
      <c r="AR89" s="33" t="str">
        <f t="shared" si="27"/>
        <v/>
      </c>
      <c r="AS89" s="33" t="str">
        <f t="shared" si="28"/>
        <v/>
      </c>
      <c r="AT89" s="32" t="str">
        <f t="shared" si="35"/>
        <v/>
      </c>
      <c r="AU89" s="69"/>
      <c r="AV89" s="70"/>
      <c r="AW89" s="68" t="str">
        <f t="shared" si="29"/>
        <v/>
      </c>
      <c r="AX89" s="68" t="str">
        <f t="shared" si="30"/>
        <v/>
      </c>
      <c r="AY89" s="68" t="str">
        <f t="shared" si="31"/>
        <v/>
      </c>
      <c r="AZ89" s="70"/>
      <c r="BA89" s="74"/>
      <c r="BB89" s="70"/>
      <c r="BC89" s="70"/>
      <c r="BD89" s="68" t="str">
        <f t="shared" si="32"/>
        <v/>
      </c>
      <c r="BE89" s="68" t="str">
        <f t="shared" si="33"/>
        <v/>
      </c>
      <c r="BF89" s="72" t="str">
        <f>IF(F89="","",IF(OR(分岐管理シート!Y89&lt;14,分岐管理シート!Y89&gt;38),"error",""))</f>
        <v/>
      </c>
      <c r="BG89" s="72" t="str">
        <f>IF(F89="","",IF(OR(分岐管理シート!Z89&lt;14,分岐管理シート!Z89&gt;39),"error",""))</f>
        <v/>
      </c>
      <c r="BH89" s="72" t="str">
        <f>IF(F89="","",IF(AND(Y89="－",OR(分岐管理シート!Z89&lt;14,分岐管理シート!Z89&gt;38)),"error",IF(AND(Y89="○",分岐管理シート!Z89&lt;14),"error","")))</f>
        <v/>
      </c>
      <c r="BI89" s="72" t="str">
        <f>IF(F89="","",IF(VLOOKUP(Z89,―!$AH$15:$AI$40,2,FALSE)&lt;=VLOOKUP(AA89,―!$AH$15:$AI$40,2,FALSE),"","error"))</f>
        <v/>
      </c>
      <c r="BJ89" s="70"/>
      <c r="BK89" s="70"/>
      <c r="BL89" s="70"/>
      <c r="BM89" s="72" t="str">
        <f>IF(F89="","",IF(OR(分岐管理シート!AC89&lt;1,分岐管理シート!AC89&gt;39),"error",""))</f>
        <v/>
      </c>
      <c r="BN89" s="68" t="str">
        <f t="shared" si="36"/>
        <v/>
      </c>
      <c r="BO89" s="72" t="str">
        <f>IF(F89="","",IF(AND(分岐管理シート!D89=4,OR(分岐管理シート!AF89&lt;4,分岐管理シート!AF89&gt;9)),"error",""))</f>
        <v/>
      </c>
      <c r="BP89" s="74" t="str">
        <f t="shared" si="3"/>
        <v/>
      </c>
      <c r="BQ89" s="76" t="str">
        <f>分岐管理シート!AQ89</f>
        <v/>
      </c>
      <c r="BR89" s="497" t="str">
        <f t="shared" si="34"/>
        <v/>
      </c>
      <c r="BV89"/>
      <c r="BW89"/>
    </row>
    <row r="90" spans="1:75" s="82" customFormat="1" ht="24">
      <c r="A90" s="37"/>
      <c r="B90" s="38"/>
      <c r="C90" s="33">
        <v>18</v>
      </c>
      <c r="D90" s="395"/>
      <c r="E90" s="228"/>
      <c r="F90" s="228"/>
      <c r="G90" s="219"/>
      <c r="H90" s="219"/>
      <c r="I90" s="218"/>
      <c r="J90" s="217"/>
      <c r="K90" s="219"/>
      <c r="L90" s="218"/>
      <c r="M90" s="218"/>
      <c r="N90" s="640">
        <f t="shared" si="19"/>
        <v>0</v>
      </c>
      <c r="O90" s="641">
        <f t="shared" si="2"/>
        <v>0</v>
      </c>
      <c r="P90" s="642"/>
      <c r="Q90" s="643"/>
      <c r="R90" s="643"/>
      <c r="S90" s="643"/>
      <c r="T90" s="642"/>
      <c r="U90" s="642"/>
      <c r="V90" s="218"/>
      <c r="W90" s="219"/>
      <c r="X90" s="219"/>
      <c r="Y90" s="219"/>
      <c r="Z90" s="391"/>
      <c r="AA90" s="391"/>
      <c r="AB90" s="233"/>
      <c r="AC90" s="233"/>
      <c r="AD90" s="218"/>
      <c r="AE90" s="113"/>
      <c r="AF90" s="114"/>
      <c r="AG90" s="402"/>
      <c r="AH90" s="238"/>
      <c r="AI90" s="239"/>
      <c r="AJ90" s="58" t="str">
        <f t="shared" si="20"/>
        <v/>
      </c>
      <c r="AK90" s="60" t="str">
        <f t="shared" si="21"/>
        <v/>
      </c>
      <c r="AL90" s="62" t="str">
        <f t="shared" si="22"/>
        <v/>
      </c>
      <c r="AM90" s="64" t="str">
        <f t="shared" si="23"/>
        <v/>
      </c>
      <c r="AN90" s="64" t="str">
        <f t="shared" si="24"/>
        <v/>
      </c>
      <c r="AO90" s="66" t="str">
        <f>IF(F90="","",IF(OR(AND(分岐管理シート!D90=4,J90="Ⅱ．物価高の克服"),AND(分岐管理シート!D90=8,J90="米国関税措置")),"","error"))</f>
        <v/>
      </c>
      <c r="AP90" s="68" t="str">
        <f t="shared" si="25"/>
        <v/>
      </c>
      <c r="AQ90" s="33" t="str">
        <f t="shared" si="26"/>
        <v/>
      </c>
      <c r="AR90" s="33" t="str">
        <f t="shared" si="27"/>
        <v/>
      </c>
      <c r="AS90" s="33" t="str">
        <f t="shared" si="28"/>
        <v/>
      </c>
      <c r="AT90" s="32" t="str">
        <f t="shared" si="35"/>
        <v/>
      </c>
      <c r="AU90" s="69"/>
      <c r="AV90" s="70"/>
      <c r="AW90" s="68" t="str">
        <f t="shared" si="29"/>
        <v/>
      </c>
      <c r="AX90" s="68" t="str">
        <f t="shared" si="30"/>
        <v/>
      </c>
      <c r="AY90" s="68" t="str">
        <f t="shared" si="31"/>
        <v/>
      </c>
      <c r="AZ90" s="70"/>
      <c r="BA90" s="74"/>
      <c r="BB90" s="70"/>
      <c r="BC90" s="70"/>
      <c r="BD90" s="68" t="str">
        <f t="shared" si="32"/>
        <v/>
      </c>
      <c r="BE90" s="68" t="str">
        <f t="shared" si="33"/>
        <v/>
      </c>
      <c r="BF90" s="72" t="str">
        <f>IF(F90="","",IF(OR(分岐管理シート!Y90&lt;14,分岐管理シート!Y90&gt;38),"error",""))</f>
        <v/>
      </c>
      <c r="BG90" s="72" t="str">
        <f>IF(F90="","",IF(OR(分岐管理シート!Z90&lt;14,分岐管理シート!Z90&gt;39),"error",""))</f>
        <v/>
      </c>
      <c r="BH90" s="72" t="str">
        <f>IF(F90="","",IF(AND(Y90="－",OR(分岐管理シート!Z90&lt;14,分岐管理シート!Z90&gt;38)),"error",IF(AND(Y90="○",分岐管理シート!Z90&lt;14),"error","")))</f>
        <v/>
      </c>
      <c r="BI90" s="72" t="str">
        <f>IF(F90="","",IF(VLOOKUP(Z90,―!$AH$15:$AI$40,2,FALSE)&lt;=VLOOKUP(AA90,―!$AH$15:$AI$40,2,FALSE),"","error"))</f>
        <v/>
      </c>
      <c r="BJ90" s="70"/>
      <c r="BK90" s="70"/>
      <c r="BL90" s="70"/>
      <c r="BM90" s="72" t="str">
        <f>IF(F90="","",IF(OR(分岐管理シート!AC90&lt;1,分岐管理シート!AC90&gt;39),"error",""))</f>
        <v/>
      </c>
      <c r="BN90" s="68" t="str">
        <f t="shared" si="36"/>
        <v/>
      </c>
      <c r="BO90" s="72" t="str">
        <f>IF(F90="","",IF(AND(分岐管理シート!D90=4,OR(分岐管理シート!AF90&lt;4,分岐管理シート!AF90&gt;9)),"error",""))</f>
        <v/>
      </c>
      <c r="BP90" s="74" t="str">
        <f t="shared" si="3"/>
        <v/>
      </c>
      <c r="BQ90" s="76" t="str">
        <f>分岐管理シート!AQ90</f>
        <v/>
      </c>
      <c r="BR90" s="497" t="str">
        <f t="shared" si="34"/>
        <v/>
      </c>
      <c r="BV90"/>
      <c r="BW90"/>
    </row>
    <row r="91" spans="1:75" s="82" customFormat="1" ht="24">
      <c r="A91" s="37"/>
      <c r="B91" s="38"/>
      <c r="C91" s="32">
        <v>19</v>
      </c>
      <c r="D91" s="395"/>
      <c r="E91" s="228"/>
      <c r="F91" s="228"/>
      <c r="G91" s="219"/>
      <c r="H91" s="219"/>
      <c r="I91" s="218"/>
      <c r="J91" s="217"/>
      <c r="K91" s="219"/>
      <c r="L91" s="218"/>
      <c r="M91" s="218"/>
      <c r="N91" s="640">
        <f t="shared" si="19"/>
        <v>0</v>
      </c>
      <c r="O91" s="641">
        <f t="shared" si="2"/>
        <v>0</v>
      </c>
      <c r="P91" s="642"/>
      <c r="Q91" s="643"/>
      <c r="R91" s="643"/>
      <c r="S91" s="643"/>
      <c r="T91" s="642"/>
      <c r="U91" s="642"/>
      <c r="V91" s="218"/>
      <c r="W91" s="219"/>
      <c r="X91" s="219"/>
      <c r="Y91" s="219"/>
      <c r="Z91" s="391"/>
      <c r="AA91" s="391"/>
      <c r="AB91" s="233"/>
      <c r="AC91" s="233"/>
      <c r="AD91" s="218"/>
      <c r="AE91" s="113"/>
      <c r="AF91" s="114"/>
      <c r="AG91" s="402"/>
      <c r="AH91" s="238"/>
      <c r="AI91" s="239"/>
      <c r="AJ91" s="58" t="str">
        <f t="shared" si="20"/>
        <v/>
      </c>
      <c r="AK91" s="60" t="str">
        <f t="shared" si="21"/>
        <v/>
      </c>
      <c r="AL91" s="62" t="str">
        <f t="shared" si="22"/>
        <v/>
      </c>
      <c r="AM91" s="64" t="str">
        <f t="shared" si="23"/>
        <v/>
      </c>
      <c r="AN91" s="64" t="str">
        <f t="shared" si="24"/>
        <v/>
      </c>
      <c r="AO91" s="66" t="str">
        <f>IF(F91="","",IF(OR(AND(分岐管理シート!D91=4,J91="Ⅱ．物価高の克服"),AND(分岐管理シート!D91=8,J91="米国関税措置")),"","error"))</f>
        <v/>
      </c>
      <c r="AP91" s="68" t="str">
        <f t="shared" si="25"/>
        <v/>
      </c>
      <c r="AQ91" s="33" t="str">
        <f t="shared" si="26"/>
        <v/>
      </c>
      <c r="AR91" s="33" t="str">
        <f t="shared" si="27"/>
        <v/>
      </c>
      <c r="AS91" s="33" t="str">
        <f t="shared" si="28"/>
        <v/>
      </c>
      <c r="AT91" s="32" t="str">
        <f t="shared" si="35"/>
        <v/>
      </c>
      <c r="AU91" s="69"/>
      <c r="AV91" s="70"/>
      <c r="AW91" s="68" t="str">
        <f t="shared" si="29"/>
        <v/>
      </c>
      <c r="AX91" s="68" t="str">
        <f t="shared" si="30"/>
        <v/>
      </c>
      <c r="AY91" s="68" t="str">
        <f t="shared" si="31"/>
        <v/>
      </c>
      <c r="AZ91" s="70"/>
      <c r="BA91" s="74"/>
      <c r="BB91" s="70"/>
      <c r="BC91" s="70"/>
      <c r="BD91" s="68" t="str">
        <f t="shared" si="32"/>
        <v/>
      </c>
      <c r="BE91" s="68" t="str">
        <f t="shared" si="33"/>
        <v/>
      </c>
      <c r="BF91" s="72" t="str">
        <f>IF(F91="","",IF(OR(分岐管理シート!Y91&lt;14,分岐管理シート!Y91&gt;38),"error",""))</f>
        <v/>
      </c>
      <c r="BG91" s="72" t="str">
        <f>IF(F91="","",IF(OR(分岐管理シート!Z91&lt;14,分岐管理シート!Z91&gt;39),"error",""))</f>
        <v/>
      </c>
      <c r="BH91" s="72" t="str">
        <f>IF(F91="","",IF(AND(Y91="－",OR(分岐管理シート!Z91&lt;14,分岐管理シート!Z91&gt;38)),"error",IF(AND(Y91="○",分岐管理シート!Z91&lt;14),"error","")))</f>
        <v/>
      </c>
      <c r="BI91" s="72" t="str">
        <f>IF(F91="","",IF(VLOOKUP(Z91,―!$AH$15:$AI$40,2,FALSE)&lt;=VLOOKUP(AA91,―!$AH$15:$AI$40,2,FALSE),"","error"))</f>
        <v/>
      </c>
      <c r="BJ91" s="70"/>
      <c r="BK91" s="70"/>
      <c r="BL91" s="70"/>
      <c r="BM91" s="72" t="str">
        <f>IF(F91="","",IF(OR(分岐管理シート!AC91&lt;1,分岐管理シート!AC91&gt;39),"error",""))</f>
        <v/>
      </c>
      <c r="BN91" s="68" t="str">
        <f t="shared" si="36"/>
        <v/>
      </c>
      <c r="BO91" s="72" t="str">
        <f>IF(F91="","",IF(AND(分岐管理シート!D91=4,OR(分岐管理シート!AF91&lt;4,分岐管理シート!AF91&gt;9)),"error",""))</f>
        <v/>
      </c>
      <c r="BP91" s="74" t="str">
        <f t="shared" si="3"/>
        <v/>
      </c>
      <c r="BQ91" s="76" t="str">
        <f>分岐管理シート!AQ91</f>
        <v/>
      </c>
      <c r="BR91" s="497" t="str">
        <f t="shared" si="34"/>
        <v/>
      </c>
      <c r="BV91"/>
      <c r="BW91"/>
    </row>
    <row r="92" spans="1:75" s="82" customFormat="1" ht="24">
      <c r="A92" s="37"/>
      <c r="B92" s="38"/>
      <c r="C92" s="33">
        <v>20</v>
      </c>
      <c r="D92" s="395"/>
      <c r="E92" s="228"/>
      <c r="F92" s="228"/>
      <c r="G92" s="219"/>
      <c r="H92" s="219"/>
      <c r="I92" s="218"/>
      <c r="J92" s="217"/>
      <c r="K92" s="219"/>
      <c r="L92" s="218"/>
      <c r="M92" s="218"/>
      <c r="N92" s="640">
        <f t="shared" si="19"/>
        <v>0</v>
      </c>
      <c r="O92" s="641">
        <f t="shared" si="2"/>
        <v>0</v>
      </c>
      <c r="P92" s="642"/>
      <c r="Q92" s="643"/>
      <c r="R92" s="643"/>
      <c r="S92" s="643"/>
      <c r="T92" s="642"/>
      <c r="U92" s="642"/>
      <c r="V92" s="218"/>
      <c r="W92" s="219"/>
      <c r="X92" s="219"/>
      <c r="Y92" s="219"/>
      <c r="Z92" s="391"/>
      <c r="AA92" s="391"/>
      <c r="AB92" s="233"/>
      <c r="AC92" s="233"/>
      <c r="AD92" s="218"/>
      <c r="AE92" s="113"/>
      <c r="AF92" s="114"/>
      <c r="AG92" s="402"/>
      <c r="AH92" s="238"/>
      <c r="AI92" s="239"/>
      <c r="AJ92" s="58" t="str">
        <f t="shared" si="20"/>
        <v/>
      </c>
      <c r="AK92" s="60" t="str">
        <f t="shared" si="21"/>
        <v/>
      </c>
      <c r="AL92" s="62" t="str">
        <f t="shared" si="22"/>
        <v/>
      </c>
      <c r="AM92" s="64" t="str">
        <f t="shared" si="23"/>
        <v/>
      </c>
      <c r="AN92" s="64" t="str">
        <f t="shared" si="24"/>
        <v/>
      </c>
      <c r="AO92" s="66" t="str">
        <f>IF(F92="","",IF(OR(AND(分岐管理シート!D92=4,J92="Ⅱ．物価高の克服"),AND(分岐管理シート!D92=8,J92="米国関税措置")),"","error"))</f>
        <v/>
      </c>
      <c r="AP92" s="68" t="str">
        <f t="shared" si="25"/>
        <v/>
      </c>
      <c r="AQ92" s="33" t="str">
        <f t="shared" si="26"/>
        <v/>
      </c>
      <c r="AR92" s="33" t="str">
        <f t="shared" si="27"/>
        <v/>
      </c>
      <c r="AS92" s="33" t="str">
        <f t="shared" si="28"/>
        <v/>
      </c>
      <c r="AT92" s="32" t="str">
        <f t="shared" si="35"/>
        <v/>
      </c>
      <c r="AU92" s="69"/>
      <c r="AV92" s="70"/>
      <c r="AW92" s="68" t="str">
        <f t="shared" si="29"/>
        <v/>
      </c>
      <c r="AX92" s="68" t="str">
        <f t="shared" si="30"/>
        <v/>
      </c>
      <c r="AY92" s="68" t="str">
        <f t="shared" si="31"/>
        <v/>
      </c>
      <c r="AZ92" s="70"/>
      <c r="BA92" s="74"/>
      <c r="BB92" s="70"/>
      <c r="BC92" s="70"/>
      <c r="BD92" s="68" t="str">
        <f t="shared" si="32"/>
        <v/>
      </c>
      <c r="BE92" s="68" t="str">
        <f t="shared" si="33"/>
        <v/>
      </c>
      <c r="BF92" s="72" t="str">
        <f>IF(F92="","",IF(OR(分岐管理シート!Y92&lt;14,分岐管理シート!Y92&gt;38),"error",""))</f>
        <v/>
      </c>
      <c r="BG92" s="72" t="str">
        <f>IF(F92="","",IF(OR(分岐管理シート!Z92&lt;14,分岐管理シート!Z92&gt;39),"error",""))</f>
        <v/>
      </c>
      <c r="BH92" s="72" t="str">
        <f>IF(F92="","",IF(AND(Y92="－",OR(分岐管理シート!Z92&lt;14,分岐管理シート!Z92&gt;38)),"error",IF(AND(Y92="○",分岐管理シート!Z92&lt;14),"error","")))</f>
        <v/>
      </c>
      <c r="BI92" s="72" t="str">
        <f>IF(F92="","",IF(VLOOKUP(Z92,―!$AH$15:$AI$40,2,FALSE)&lt;=VLOOKUP(AA92,―!$AH$15:$AI$40,2,FALSE),"","error"))</f>
        <v/>
      </c>
      <c r="BJ92" s="70"/>
      <c r="BK92" s="70"/>
      <c r="BL92" s="70"/>
      <c r="BM92" s="72" t="str">
        <f>IF(F92="","",IF(OR(分岐管理シート!AC92&lt;1,分岐管理シート!AC92&gt;39),"error",""))</f>
        <v/>
      </c>
      <c r="BN92" s="68" t="str">
        <f t="shared" si="36"/>
        <v/>
      </c>
      <c r="BO92" s="72" t="str">
        <f>IF(F92="","",IF(AND(分岐管理シート!D92=4,OR(分岐管理シート!AF92&lt;4,分岐管理シート!AF92&gt;9)),"error",""))</f>
        <v/>
      </c>
      <c r="BP92" s="74" t="str">
        <f t="shared" si="3"/>
        <v/>
      </c>
      <c r="BQ92" s="76" t="str">
        <f>分岐管理シート!AQ92</f>
        <v/>
      </c>
      <c r="BR92" s="497" t="str">
        <f t="shared" si="34"/>
        <v/>
      </c>
      <c r="BV92"/>
      <c r="BW92"/>
    </row>
    <row r="93" spans="1:75" s="82" customFormat="1" ht="24">
      <c r="A93" s="37"/>
      <c r="B93" s="38"/>
      <c r="C93" s="33">
        <v>21</v>
      </c>
      <c r="D93" s="395"/>
      <c r="E93" s="228"/>
      <c r="F93" s="228"/>
      <c r="G93" s="219"/>
      <c r="H93" s="219"/>
      <c r="I93" s="218"/>
      <c r="J93" s="217"/>
      <c r="K93" s="219"/>
      <c r="L93" s="218"/>
      <c r="M93" s="218"/>
      <c r="N93" s="640">
        <f t="shared" si="19"/>
        <v>0</v>
      </c>
      <c r="O93" s="641">
        <f t="shared" si="2"/>
        <v>0</v>
      </c>
      <c r="P93" s="642"/>
      <c r="Q93" s="643"/>
      <c r="R93" s="643"/>
      <c r="S93" s="643"/>
      <c r="T93" s="642"/>
      <c r="U93" s="642"/>
      <c r="V93" s="218"/>
      <c r="W93" s="219"/>
      <c r="X93" s="219"/>
      <c r="Y93" s="219"/>
      <c r="Z93" s="391"/>
      <c r="AA93" s="391"/>
      <c r="AB93" s="233"/>
      <c r="AC93" s="233"/>
      <c r="AD93" s="218"/>
      <c r="AE93" s="113"/>
      <c r="AF93" s="114"/>
      <c r="AG93" s="402"/>
      <c r="AH93" s="238"/>
      <c r="AI93" s="239"/>
      <c r="AJ93" s="58" t="str">
        <f t="shared" si="20"/>
        <v/>
      </c>
      <c r="AK93" s="60" t="str">
        <f t="shared" si="21"/>
        <v/>
      </c>
      <c r="AL93" s="62" t="str">
        <f t="shared" si="22"/>
        <v/>
      </c>
      <c r="AM93" s="64" t="str">
        <f t="shared" si="23"/>
        <v/>
      </c>
      <c r="AN93" s="64" t="str">
        <f t="shared" si="24"/>
        <v/>
      </c>
      <c r="AO93" s="66" t="str">
        <f>IF(F93="","",IF(OR(AND(分岐管理シート!D93=4,J93="Ⅱ．物価高の克服"),AND(分岐管理シート!D93=8,J93="米国関税措置")),"","error"))</f>
        <v/>
      </c>
      <c r="AP93" s="68" t="str">
        <f t="shared" si="25"/>
        <v/>
      </c>
      <c r="AQ93" s="33" t="str">
        <f t="shared" si="26"/>
        <v/>
      </c>
      <c r="AR93" s="33" t="str">
        <f t="shared" si="27"/>
        <v/>
      </c>
      <c r="AS93" s="33" t="str">
        <f t="shared" si="28"/>
        <v/>
      </c>
      <c r="AT93" s="32" t="str">
        <f t="shared" si="35"/>
        <v/>
      </c>
      <c r="AU93" s="69"/>
      <c r="AV93" s="70"/>
      <c r="AW93" s="68" t="str">
        <f t="shared" si="29"/>
        <v/>
      </c>
      <c r="AX93" s="68" t="str">
        <f t="shared" si="30"/>
        <v/>
      </c>
      <c r="AY93" s="68" t="str">
        <f t="shared" si="31"/>
        <v/>
      </c>
      <c r="AZ93" s="70"/>
      <c r="BA93" s="74"/>
      <c r="BB93" s="70"/>
      <c r="BC93" s="70"/>
      <c r="BD93" s="68" t="str">
        <f t="shared" si="32"/>
        <v/>
      </c>
      <c r="BE93" s="68" t="str">
        <f t="shared" si="33"/>
        <v/>
      </c>
      <c r="BF93" s="72" t="str">
        <f>IF(F93="","",IF(OR(分岐管理シート!Y93&lt;14,分岐管理シート!Y93&gt;38),"error",""))</f>
        <v/>
      </c>
      <c r="BG93" s="72" t="str">
        <f>IF(F93="","",IF(OR(分岐管理シート!Z93&lt;14,分岐管理シート!Z93&gt;39),"error",""))</f>
        <v/>
      </c>
      <c r="BH93" s="72" t="str">
        <f>IF(F93="","",IF(AND(Y93="－",OR(分岐管理シート!Z93&lt;14,分岐管理シート!Z93&gt;38)),"error",IF(AND(Y93="○",分岐管理シート!Z93&lt;14),"error","")))</f>
        <v/>
      </c>
      <c r="BI93" s="72" t="str">
        <f>IF(F93="","",IF(VLOOKUP(Z93,―!$AH$15:$AI$40,2,FALSE)&lt;=VLOOKUP(AA93,―!$AH$15:$AI$40,2,FALSE),"","error"))</f>
        <v/>
      </c>
      <c r="BJ93" s="70"/>
      <c r="BK93" s="70"/>
      <c r="BL93" s="70"/>
      <c r="BM93" s="72" t="str">
        <f>IF(F93="","",IF(OR(分岐管理シート!AC93&lt;1,分岐管理シート!AC93&gt;39),"error",""))</f>
        <v/>
      </c>
      <c r="BN93" s="68" t="str">
        <f t="shared" si="36"/>
        <v/>
      </c>
      <c r="BO93" s="72" t="str">
        <f>IF(F93="","",IF(AND(分岐管理シート!D93=4,OR(分岐管理シート!AF93&lt;4,分岐管理シート!AF93&gt;9)),"error",""))</f>
        <v/>
      </c>
      <c r="BP93" s="74" t="str">
        <f t="shared" si="3"/>
        <v/>
      </c>
      <c r="BQ93" s="76" t="str">
        <f>分岐管理シート!AQ93</f>
        <v/>
      </c>
      <c r="BR93" s="497" t="str">
        <f t="shared" si="34"/>
        <v/>
      </c>
      <c r="BV93"/>
      <c r="BW93"/>
    </row>
    <row r="94" spans="1:75" s="82" customFormat="1" ht="24">
      <c r="A94" s="37"/>
      <c r="B94" s="38"/>
      <c r="C94" s="32">
        <v>22</v>
      </c>
      <c r="D94" s="395"/>
      <c r="E94" s="228"/>
      <c r="F94" s="228"/>
      <c r="G94" s="219"/>
      <c r="H94" s="219"/>
      <c r="I94" s="218"/>
      <c r="J94" s="217"/>
      <c r="K94" s="219"/>
      <c r="L94" s="218"/>
      <c r="M94" s="218"/>
      <c r="N94" s="640">
        <f t="shared" si="19"/>
        <v>0</v>
      </c>
      <c r="O94" s="641">
        <f t="shared" si="2"/>
        <v>0</v>
      </c>
      <c r="P94" s="642"/>
      <c r="Q94" s="643"/>
      <c r="R94" s="643"/>
      <c r="S94" s="643"/>
      <c r="T94" s="642"/>
      <c r="U94" s="642"/>
      <c r="V94" s="218"/>
      <c r="W94" s="219"/>
      <c r="X94" s="219"/>
      <c r="Y94" s="219"/>
      <c r="Z94" s="391"/>
      <c r="AA94" s="391"/>
      <c r="AB94" s="233"/>
      <c r="AC94" s="233"/>
      <c r="AD94" s="218"/>
      <c r="AE94" s="113"/>
      <c r="AF94" s="114"/>
      <c r="AG94" s="402"/>
      <c r="AH94" s="238"/>
      <c r="AI94" s="239"/>
      <c r="AJ94" s="58" t="str">
        <f t="shared" si="20"/>
        <v/>
      </c>
      <c r="AK94" s="60" t="str">
        <f t="shared" si="21"/>
        <v/>
      </c>
      <c r="AL94" s="62" t="str">
        <f t="shared" si="22"/>
        <v/>
      </c>
      <c r="AM94" s="64" t="str">
        <f t="shared" si="23"/>
        <v/>
      </c>
      <c r="AN94" s="64" t="str">
        <f t="shared" si="24"/>
        <v/>
      </c>
      <c r="AO94" s="66" t="str">
        <f>IF(F94="","",IF(OR(AND(分岐管理シート!D94=4,J94="Ⅱ．物価高の克服"),AND(分岐管理シート!D94=8,J94="米国関税措置")),"","error"))</f>
        <v/>
      </c>
      <c r="AP94" s="68" t="str">
        <f t="shared" si="25"/>
        <v/>
      </c>
      <c r="AQ94" s="33" t="str">
        <f t="shared" si="26"/>
        <v/>
      </c>
      <c r="AR94" s="33" t="str">
        <f t="shared" si="27"/>
        <v/>
      </c>
      <c r="AS94" s="33" t="str">
        <f t="shared" si="28"/>
        <v/>
      </c>
      <c r="AT94" s="32" t="str">
        <f t="shared" si="35"/>
        <v/>
      </c>
      <c r="AU94" s="69"/>
      <c r="AV94" s="70"/>
      <c r="AW94" s="68" t="str">
        <f t="shared" si="29"/>
        <v/>
      </c>
      <c r="AX94" s="68" t="str">
        <f t="shared" si="30"/>
        <v/>
      </c>
      <c r="AY94" s="68" t="str">
        <f t="shared" si="31"/>
        <v/>
      </c>
      <c r="AZ94" s="70"/>
      <c r="BA94" s="74"/>
      <c r="BB94" s="70"/>
      <c r="BC94" s="70"/>
      <c r="BD94" s="68" t="str">
        <f t="shared" si="32"/>
        <v/>
      </c>
      <c r="BE94" s="68" t="str">
        <f t="shared" si="33"/>
        <v/>
      </c>
      <c r="BF94" s="72" t="str">
        <f>IF(F94="","",IF(OR(分岐管理シート!Y94&lt;14,分岐管理シート!Y94&gt;38),"error",""))</f>
        <v/>
      </c>
      <c r="BG94" s="72" t="str">
        <f>IF(F94="","",IF(OR(分岐管理シート!Z94&lt;14,分岐管理シート!Z94&gt;39),"error",""))</f>
        <v/>
      </c>
      <c r="BH94" s="72" t="str">
        <f>IF(F94="","",IF(AND(Y94="－",OR(分岐管理シート!Z94&lt;14,分岐管理シート!Z94&gt;38)),"error",IF(AND(Y94="○",分岐管理シート!Z94&lt;14),"error","")))</f>
        <v/>
      </c>
      <c r="BI94" s="72" t="str">
        <f>IF(F94="","",IF(VLOOKUP(Z94,―!$AH$15:$AI$40,2,FALSE)&lt;=VLOOKUP(AA94,―!$AH$15:$AI$40,2,FALSE),"","error"))</f>
        <v/>
      </c>
      <c r="BJ94" s="70"/>
      <c r="BK94" s="70"/>
      <c r="BL94" s="70"/>
      <c r="BM94" s="72" t="str">
        <f>IF(F94="","",IF(OR(分岐管理シート!AC94&lt;1,分岐管理シート!AC94&gt;39),"error",""))</f>
        <v/>
      </c>
      <c r="BN94" s="68" t="str">
        <f t="shared" si="36"/>
        <v/>
      </c>
      <c r="BO94" s="72" t="str">
        <f>IF(F94="","",IF(AND(分岐管理シート!D94=4,OR(分岐管理シート!AF94&lt;4,分岐管理シート!AF94&gt;9)),"error",""))</f>
        <v/>
      </c>
      <c r="BP94" s="74" t="str">
        <f t="shared" si="3"/>
        <v/>
      </c>
      <c r="BQ94" s="76" t="str">
        <f>分岐管理シート!AQ94</f>
        <v/>
      </c>
      <c r="BR94" s="497" t="str">
        <f t="shared" si="34"/>
        <v/>
      </c>
      <c r="BV94"/>
      <c r="BW94"/>
    </row>
    <row r="95" spans="1:75" s="82" customFormat="1" ht="24">
      <c r="A95" s="37"/>
      <c r="B95" s="38"/>
      <c r="C95" s="33">
        <v>23</v>
      </c>
      <c r="D95" s="395"/>
      <c r="E95" s="228"/>
      <c r="F95" s="228"/>
      <c r="G95" s="219"/>
      <c r="H95" s="219"/>
      <c r="I95" s="218"/>
      <c r="J95" s="217"/>
      <c r="K95" s="219"/>
      <c r="L95" s="218"/>
      <c r="M95" s="218"/>
      <c r="N95" s="640">
        <f t="shared" si="19"/>
        <v>0</v>
      </c>
      <c r="O95" s="641">
        <f t="shared" si="2"/>
        <v>0</v>
      </c>
      <c r="P95" s="642"/>
      <c r="Q95" s="643"/>
      <c r="R95" s="643"/>
      <c r="S95" s="643"/>
      <c r="T95" s="642"/>
      <c r="U95" s="642"/>
      <c r="V95" s="218"/>
      <c r="W95" s="219"/>
      <c r="X95" s="219"/>
      <c r="Y95" s="219"/>
      <c r="Z95" s="391"/>
      <c r="AA95" s="391"/>
      <c r="AB95" s="233"/>
      <c r="AC95" s="233"/>
      <c r="AD95" s="218"/>
      <c r="AE95" s="113"/>
      <c r="AF95" s="114"/>
      <c r="AG95" s="402"/>
      <c r="AH95" s="238"/>
      <c r="AI95" s="239"/>
      <c r="AJ95" s="58" t="str">
        <f t="shared" si="20"/>
        <v/>
      </c>
      <c r="AK95" s="60" t="str">
        <f t="shared" si="21"/>
        <v/>
      </c>
      <c r="AL95" s="62" t="str">
        <f t="shared" si="22"/>
        <v/>
      </c>
      <c r="AM95" s="64" t="str">
        <f t="shared" si="23"/>
        <v/>
      </c>
      <c r="AN95" s="64" t="str">
        <f t="shared" si="24"/>
        <v/>
      </c>
      <c r="AO95" s="66" t="str">
        <f>IF(F95="","",IF(OR(AND(分岐管理シート!D95=4,J95="Ⅱ．物価高の克服"),AND(分岐管理シート!D95=8,J95="米国関税措置")),"","error"))</f>
        <v/>
      </c>
      <c r="AP95" s="68" t="str">
        <f t="shared" si="25"/>
        <v/>
      </c>
      <c r="AQ95" s="33" t="str">
        <f t="shared" si="26"/>
        <v/>
      </c>
      <c r="AR95" s="33" t="str">
        <f t="shared" si="27"/>
        <v/>
      </c>
      <c r="AS95" s="33" t="str">
        <f t="shared" si="28"/>
        <v/>
      </c>
      <c r="AT95" s="32" t="str">
        <f t="shared" si="35"/>
        <v/>
      </c>
      <c r="AU95" s="69"/>
      <c r="AV95" s="70"/>
      <c r="AW95" s="68" t="str">
        <f t="shared" si="29"/>
        <v/>
      </c>
      <c r="AX95" s="68" t="str">
        <f t="shared" si="30"/>
        <v/>
      </c>
      <c r="AY95" s="68" t="str">
        <f t="shared" si="31"/>
        <v/>
      </c>
      <c r="AZ95" s="70"/>
      <c r="BA95" s="74"/>
      <c r="BB95" s="70"/>
      <c r="BC95" s="70"/>
      <c r="BD95" s="68" t="str">
        <f t="shared" si="32"/>
        <v/>
      </c>
      <c r="BE95" s="68" t="str">
        <f t="shared" si="33"/>
        <v/>
      </c>
      <c r="BF95" s="72" t="str">
        <f>IF(F95="","",IF(OR(分岐管理シート!Y95&lt;14,分岐管理シート!Y95&gt;38),"error",""))</f>
        <v/>
      </c>
      <c r="BG95" s="72" t="str">
        <f>IF(F95="","",IF(OR(分岐管理シート!Z95&lt;14,分岐管理シート!Z95&gt;39),"error",""))</f>
        <v/>
      </c>
      <c r="BH95" s="72" t="str">
        <f>IF(F95="","",IF(AND(Y95="－",OR(分岐管理シート!Z95&lt;14,分岐管理シート!Z95&gt;38)),"error",IF(AND(Y95="○",分岐管理シート!Z95&lt;14),"error","")))</f>
        <v/>
      </c>
      <c r="BI95" s="72" t="str">
        <f>IF(F95="","",IF(VLOOKUP(Z95,―!$AH$15:$AI$40,2,FALSE)&lt;=VLOOKUP(AA95,―!$AH$15:$AI$40,2,FALSE),"","error"))</f>
        <v/>
      </c>
      <c r="BJ95" s="70"/>
      <c r="BK95" s="70"/>
      <c r="BL95" s="70"/>
      <c r="BM95" s="72" t="str">
        <f>IF(F95="","",IF(OR(分岐管理シート!AC95&lt;1,分岐管理シート!AC95&gt;39),"error",""))</f>
        <v/>
      </c>
      <c r="BN95" s="68" t="str">
        <f t="shared" si="36"/>
        <v/>
      </c>
      <c r="BO95" s="72" t="str">
        <f>IF(F95="","",IF(AND(分岐管理シート!D95=4,OR(分岐管理シート!AF95&lt;4,分岐管理シート!AF95&gt;9)),"error",""))</f>
        <v/>
      </c>
      <c r="BP95" s="74" t="str">
        <f t="shared" si="3"/>
        <v/>
      </c>
      <c r="BQ95" s="76" t="str">
        <f>分岐管理シート!AQ95</f>
        <v/>
      </c>
      <c r="BR95" s="497" t="str">
        <f t="shared" si="34"/>
        <v/>
      </c>
      <c r="BV95"/>
      <c r="BW95"/>
    </row>
    <row r="96" spans="1:75" s="82" customFormat="1" ht="24">
      <c r="A96" s="37"/>
      <c r="B96" s="38"/>
      <c r="C96" s="33">
        <v>24</v>
      </c>
      <c r="D96" s="395"/>
      <c r="E96" s="228"/>
      <c r="F96" s="228"/>
      <c r="G96" s="219"/>
      <c r="H96" s="219"/>
      <c r="I96" s="218"/>
      <c r="J96" s="217"/>
      <c r="K96" s="219"/>
      <c r="L96" s="218"/>
      <c r="M96" s="218"/>
      <c r="N96" s="640">
        <f t="shared" si="19"/>
        <v>0</v>
      </c>
      <c r="O96" s="641">
        <f t="shared" si="2"/>
        <v>0</v>
      </c>
      <c r="P96" s="642"/>
      <c r="Q96" s="643"/>
      <c r="R96" s="643"/>
      <c r="S96" s="643"/>
      <c r="T96" s="642"/>
      <c r="U96" s="642"/>
      <c r="V96" s="218"/>
      <c r="W96" s="219"/>
      <c r="X96" s="219"/>
      <c r="Y96" s="219"/>
      <c r="Z96" s="391"/>
      <c r="AA96" s="391"/>
      <c r="AB96" s="233"/>
      <c r="AC96" s="233"/>
      <c r="AD96" s="218"/>
      <c r="AE96" s="113"/>
      <c r="AF96" s="114"/>
      <c r="AG96" s="402"/>
      <c r="AH96" s="238"/>
      <c r="AI96" s="239"/>
      <c r="AJ96" s="58" t="str">
        <f t="shared" si="20"/>
        <v/>
      </c>
      <c r="AK96" s="60" t="str">
        <f t="shared" si="21"/>
        <v/>
      </c>
      <c r="AL96" s="62" t="str">
        <f t="shared" si="22"/>
        <v/>
      </c>
      <c r="AM96" s="64" t="str">
        <f t="shared" si="23"/>
        <v/>
      </c>
      <c r="AN96" s="64" t="str">
        <f t="shared" si="24"/>
        <v/>
      </c>
      <c r="AO96" s="66" t="str">
        <f>IF(F96="","",IF(OR(AND(分岐管理シート!D96=4,J96="Ⅱ．物価高の克服"),AND(分岐管理シート!D96=8,J96="米国関税措置")),"","error"))</f>
        <v/>
      </c>
      <c r="AP96" s="68" t="str">
        <f t="shared" si="25"/>
        <v/>
      </c>
      <c r="AQ96" s="33" t="str">
        <f t="shared" si="26"/>
        <v/>
      </c>
      <c r="AR96" s="33" t="str">
        <f t="shared" si="27"/>
        <v/>
      </c>
      <c r="AS96" s="33" t="str">
        <f t="shared" si="28"/>
        <v/>
      </c>
      <c r="AT96" s="32" t="str">
        <f t="shared" si="35"/>
        <v/>
      </c>
      <c r="AU96" s="69"/>
      <c r="AV96" s="70"/>
      <c r="AW96" s="68" t="str">
        <f t="shared" si="29"/>
        <v/>
      </c>
      <c r="AX96" s="68" t="str">
        <f t="shared" si="30"/>
        <v/>
      </c>
      <c r="AY96" s="68" t="str">
        <f t="shared" si="31"/>
        <v/>
      </c>
      <c r="AZ96" s="70"/>
      <c r="BA96" s="74"/>
      <c r="BB96" s="70"/>
      <c r="BC96" s="70"/>
      <c r="BD96" s="68" t="str">
        <f t="shared" si="32"/>
        <v/>
      </c>
      <c r="BE96" s="68" t="str">
        <f t="shared" si="33"/>
        <v/>
      </c>
      <c r="BF96" s="72" t="str">
        <f>IF(F96="","",IF(OR(分岐管理シート!Y96&lt;14,分岐管理シート!Y96&gt;38),"error",""))</f>
        <v/>
      </c>
      <c r="BG96" s="72" t="str">
        <f>IF(F96="","",IF(OR(分岐管理シート!Z96&lt;14,分岐管理シート!Z96&gt;39),"error",""))</f>
        <v/>
      </c>
      <c r="BH96" s="72" t="str">
        <f>IF(F96="","",IF(AND(Y96="－",OR(分岐管理シート!Z96&lt;14,分岐管理シート!Z96&gt;38)),"error",IF(AND(Y96="○",分岐管理シート!Z96&lt;14),"error","")))</f>
        <v/>
      </c>
      <c r="BI96" s="72" t="str">
        <f>IF(F96="","",IF(VLOOKUP(Z96,―!$AH$15:$AI$40,2,FALSE)&lt;=VLOOKUP(AA96,―!$AH$15:$AI$40,2,FALSE),"","error"))</f>
        <v/>
      </c>
      <c r="BJ96" s="70"/>
      <c r="BK96" s="70"/>
      <c r="BL96" s="70"/>
      <c r="BM96" s="72" t="str">
        <f>IF(F96="","",IF(OR(分岐管理シート!AC96&lt;1,分岐管理シート!AC96&gt;39),"error",""))</f>
        <v/>
      </c>
      <c r="BN96" s="68" t="str">
        <f t="shared" si="36"/>
        <v/>
      </c>
      <c r="BO96" s="72" t="str">
        <f>IF(F96="","",IF(AND(分岐管理シート!D96=4,OR(分岐管理シート!AF96&lt;4,分岐管理シート!AF96&gt;9)),"error",""))</f>
        <v/>
      </c>
      <c r="BP96" s="74" t="str">
        <f t="shared" si="3"/>
        <v/>
      </c>
      <c r="BQ96" s="76" t="str">
        <f>分岐管理シート!AQ96</f>
        <v/>
      </c>
      <c r="BR96" s="497" t="str">
        <f t="shared" si="34"/>
        <v/>
      </c>
      <c r="BV96"/>
      <c r="BW96"/>
    </row>
    <row r="97" spans="1:70" ht="24">
      <c r="A97" s="35"/>
      <c r="B97" s="36"/>
      <c r="C97" s="32">
        <v>25</v>
      </c>
      <c r="D97" s="395"/>
      <c r="E97" s="228"/>
      <c r="F97" s="228"/>
      <c r="G97" s="219"/>
      <c r="H97" s="219"/>
      <c r="I97" s="218"/>
      <c r="J97" s="217"/>
      <c r="K97" s="219"/>
      <c r="L97" s="218"/>
      <c r="M97" s="218"/>
      <c r="N97" s="640">
        <f t="shared" si="19"/>
        <v>0</v>
      </c>
      <c r="O97" s="641">
        <f t="shared" si="2"/>
        <v>0</v>
      </c>
      <c r="P97" s="642"/>
      <c r="Q97" s="643"/>
      <c r="R97" s="643"/>
      <c r="S97" s="643"/>
      <c r="T97" s="642"/>
      <c r="U97" s="642"/>
      <c r="V97" s="218"/>
      <c r="W97" s="219"/>
      <c r="X97" s="219"/>
      <c r="Y97" s="219"/>
      <c r="Z97" s="391"/>
      <c r="AA97" s="391"/>
      <c r="AB97" s="233"/>
      <c r="AC97" s="233"/>
      <c r="AD97" s="218"/>
      <c r="AE97" s="113"/>
      <c r="AF97" s="114"/>
      <c r="AG97" s="402"/>
      <c r="AH97" s="238"/>
      <c r="AI97" s="239"/>
      <c r="AJ97" s="58" t="str">
        <f t="shared" si="20"/>
        <v/>
      </c>
      <c r="AK97" s="60" t="str">
        <f t="shared" si="21"/>
        <v/>
      </c>
      <c r="AL97" s="62" t="str">
        <f t="shared" si="22"/>
        <v/>
      </c>
      <c r="AM97" s="64" t="str">
        <f t="shared" si="23"/>
        <v/>
      </c>
      <c r="AN97" s="64" t="str">
        <f t="shared" si="24"/>
        <v/>
      </c>
      <c r="AO97" s="66" t="str">
        <f>IF(F97="","",IF(OR(AND(分岐管理シート!D97=4,J97="Ⅱ．物価高の克服"),AND(分岐管理シート!D97=8,J97="米国関税措置")),"","error"))</f>
        <v/>
      </c>
      <c r="AP97" s="68" t="str">
        <f t="shared" si="25"/>
        <v/>
      </c>
      <c r="AQ97" s="33" t="str">
        <f t="shared" si="26"/>
        <v/>
      </c>
      <c r="AR97" s="33" t="str">
        <f t="shared" si="27"/>
        <v/>
      </c>
      <c r="AS97" s="33" t="str">
        <f t="shared" si="28"/>
        <v/>
      </c>
      <c r="AT97" s="32" t="str">
        <f t="shared" si="35"/>
        <v/>
      </c>
      <c r="AU97" s="69"/>
      <c r="AV97" s="70"/>
      <c r="AW97" s="68" t="str">
        <f t="shared" si="29"/>
        <v/>
      </c>
      <c r="AX97" s="68" t="str">
        <f t="shared" si="30"/>
        <v/>
      </c>
      <c r="AY97" s="68" t="str">
        <f t="shared" si="31"/>
        <v/>
      </c>
      <c r="AZ97" s="70"/>
      <c r="BA97" s="74"/>
      <c r="BB97" s="70"/>
      <c r="BC97" s="70"/>
      <c r="BD97" s="68" t="str">
        <f t="shared" si="32"/>
        <v/>
      </c>
      <c r="BE97" s="68" t="str">
        <f t="shared" si="33"/>
        <v/>
      </c>
      <c r="BF97" s="72" t="str">
        <f>IF(F97="","",IF(OR(分岐管理シート!Y97&lt;14,分岐管理シート!Y97&gt;38),"error",""))</f>
        <v/>
      </c>
      <c r="BG97" s="72" t="str">
        <f>IF(F97="","",IF(OR(分岐管理シート!Z97&lt;14,分岐管理シート!Z97&gt;39),"error",""))</f>
        <v/>
      </c>
      <c r="BH97" s="72" t="str">
        <f>IF(F97="","",IF(AND(Y97="－",OR(分岐管理シート!Z97&lt;14,分岐管理シート!Z97&gt;38)),"error",IF(AND(Y97="○",分岐管理シート!Z97&lt;14),"error","")))</f>
        <v/>
      </c>
      <c r="BI97" s="72" t="str">
        <f>IF(F97="","",IF(VLOOKUP(Z97,―!$AH$15:$AI$40,2,FALSE)&lt;=VLOOKUP(AA97,―!$AH$15:$AI$40,2,FALSE),"","error"))</f>
        <v/>
      </c>
      <c r="BJ97" s="70"/>
      <c r="BK97" s="70"/>
      <c r="BL97" s="70"/>
      <c r="BM97" s="72" t="str">
        <f>IF(F97="","",IF(OR(分岐管理シート!AC97&lt;1,分岐管理シート!AC97&gt;39),"error",""))</f>
        <v/>
      </c>
      <c r="BN97" s="68" t="str">
        <f t="shared" si="36"/>
        <v/>
      </c>
      <c r="BO97" s="72" t="str">
        <f>IF(F97="","",IF(AND(分岐管理シート!D97=4,OR(分岐管理シート!AF97&lt;4,分岐管理シート!AF97&gt;9)),"error",""))</f>
        <v/>
      </c>
      <c r="BP97" s="74" t="str">
        <f t="shared" si="3"/>
        <v/>
      </c>
      <c r="BQ97" s="76" t="str">
        <f>分岐管理シート!AQ97</f>
        <v/>
      </c>
      <c r="BR97" s="497" t="str">
        <f t="shared" si="34"/>
        <v/>
      </c>
    </row>
    <row r="98" spans="1:70" ht="24">
      <c r="A98" s="35"/>
      <c r="B98" s="36"/>
      <c r="C98" s="33">
        <v>26</v>
      </c>
      <c r="D98" s="395"/>
      <c r="E98" s="228"/>
      <c r="F98" s="228"/>
      <c r="G98" s="219"/>
      <c r="H98" s="219"/>
      <c r="I98" s="218"/>
      <c r="J98" s="217"/>
      <c r="K98" s="219"/>
      <c r="L98" s="218"/>
      <c r="M98" s="218"/>
      <c r="N98" s="640">
        <f t="shared" si="19"/>
        <v>0</v>
      </c>
      <c r="O98" s="641">
        <f t="shared" si="2"/>
        <v>0</v>
      </c>
      <c r="P98" s="642"/>
      <c r="Q98" s="643"/>
      <c r="R98" s="643"/>
      <c r="S98" s="643"/>
      <c r="T98" s="642"/>
      <c r="U98" s="642"/>
      <c r="V98" s="218"/>
      <c r="W98" s="219"/>
      <c r="X98" s="219"/>
      <c r="Y98" s="219"/>
      <c r="Z98" s="391"/>
      <c r="AA98" s="391"/>
      <c r="AB98" s="233"/>
      <c r="AC98" s="233"/>
      <c r="AD98" s="218"/>
      <c r="AE98" s="113"/>
      <c r="AF98" s="114"/>
      <c r="AG98" s="402"/>
      <c r="AH98" s="238"/>
      <c r="AI98" s="239"/>
      <c r="AJ98" s="58" t="str">
        <f t="shared" si="20"/>
        <v/>
      </c>
      <c r="AK98" s="60" t="str">
        <f t="shared" si="21"/>
        <v/>
      </c>
      <c r="AL98" s="62" t="str">
        <f t="shared" si="22"/>
        <v/>
      </c>
      <c r="AM98" s="64" t="str">
        <f t="shared" si="23"/>
        <v/>
      </c>
      <c r="AN98" s="64" t="str">
        <f t="shared" si="24"/>
        <v/>
      </c>
      <c r="AO98" s="66" t="str">
        <f>IF(F98="","",IF(OR(AND(分岐管理シート!D98=4,J98="Ⅱ．物価高の克服"),AND(分岐管理シート!D98=8,J98="米国関税措置")),"","error"))</f>
        <v/>
      </c>
      <c r="AP98" s="68" t="str">
        <f t="shared" si="25"/>
        <v/>
      </c>
      <c r="AQ98" s="33" t="str">
        <f t="shared" si="26"/>
        <v/>
      </c>
      <c r="AR98" s="33" t="str">
        <f t="shared" si="27"/>
        <v/>
      </c>
      <c r="AS98" s="33" t="str">
        <f t="shared" si="28"/>
        <v/>
      </c>
      <c r="AT98" s="32" t="str">
        <f t="shared" si="35"/>
        <v/>
      </c>
      <c r="AU98" s="69"/>
      <c r="AV98" s="70"/>
      <c r="AW98" s="68" t="str">
        <f t="shared" si="29"/>
        <v/>
      </c>
      <c r="AX98" s="68" t="str">
        <f t="shared" si="30"/>
        <v/>
      </c>
      <c r="AY98" s="68" t="str">
        <f t="shared" si="31"/>
        <v/>
      </c>
      <c r="AZ98" s="70"/>
      <c r="BA98" s="74"/>
      <c r="BB98" s="70"/>
      <c r="BC98" s="70"/>
      <c r="BD98" s="68" t="str">
        <f t="shared" si="32"/>
        <v/>
      </c>
      <c r="BE98" s="68" t="str">
        <f t="shared" si="33"/>
        <v/>
      </c>
      <c r="BF98" s="72" t="str">
        <f>IF(F98="","",IF(OR(分岐管理シート!Y98&lt;14,分岐管理シート!Y98&gt;38),"error",""))</f>
        <v/>
      </c>
      <c r="BG98" s="72" t="str">
        <f>IF(F98="","",IF(OR(分岐管理シート!Z98&lt;14,分岐管理シート!Z98&gt;39),"error",""))</f>
        <v/>
      </c>
      <c r="BH98" s="72" t="str">
        <f>IF(F98="","",IF(AND(Y98="－",OR(分岐管理シート!Z98&lt;14,分岐管理シート!Z98&gt;38)),"error",IF(AND(Y98="○",分岐管理シート!Z98&lt;14),"error","")))</f>
        <v/>
      </c>
      <c r="BI98" s="72" t="str">
        <f>IF(F98="","",IF(VLOOKUP(Z98,―!$AH$15:$AI$40,2,FALSE)&lt;=VLOOKUP(AA98,―!$AH$15:$AI$40,2,FALSE),"","error"))</f>
        <v/>
      </c>
      <c r="BJ98" s="70"/>
      <c r="BK98" s="70"/>
      <c r="BL98" s="70"/>
      <c r="BM98" s="72" t="str">
        <f>IF(F98="","",IF(OR(分岐管理シート!AC98&lt;1,分岐管理シート!AC98&gt;39),"error",""))</f>
        <v/>
      </c>
      <c r="BN98" s="68" t="str">
        <f t="shared" si="36"/>
        <v/>
      </c>
      <c r="BO98" s="72" t="str">
        <f>IF(F98="","",IF(AND(分岐管理シート!D98=4,OR(分岐管理シート!AF98&lt;4,分岐管理シート!AF98&gt;9)),"error",""))</f>
        <v/>
      </c>
      <c r="BP98" s="74" t="str">
        <f t="shared" si="3"/>
        <v/>
      </c>
      <c r="BQ98" s="76" t="str">
        <f>分岐管理シート!AQ98</f>
        <v/>
      </c>
      <c r="BR98" s="497" t="str">
        <f t="shared" si="34"/>
        <v/>
      </c>
    </row>
    <row r="99" spans="1:70" ht="24">
      <c r="A99" s="35"/>
      <c r="B99" s="36"/>
      <c r="C99" s="33">
        <v>27</v>
      </c>
      <c r="D99" s="395"/>
      <c r="E99" s="228"/>
      <c r="F99" s="228"/>
      <c r="G99" s="219"/>
      <c r="H99" s="219"/>
      <c r="I99" s="218"/>
      <c r="J99" s="217"/>
      <c r="K99" s="219"/>
      <c r="L99" s="218"/>
      <c r="M99" s="218"/>
      <c r="N99" s="640">
        <f t="shared" si="19"/>
        <v>0</v>
      </c>
      <c r="O99" s="641">
        <f t="shared" si="2"/>
        <v>0</v>
      </c>
      <c r="P99" s="642"/>
      <c r="Q99" s="643"/>
      <c r="R99" s="643"/>
      <c r="S99" s="643"/>
      <c r="T99" s="642"/>
      <c r="U99" s="642"/>
      <c r="V99" s="218"/>
      <c r="W99" s="219"/>
      <c r="X99" s="219"/>
      <c r="Y99" s="219"/>
      <c r="Z99" s="391"/>
      <c r="AA99" s="391"/>
      <c r="AB99" s="233"/>
      <c r="AC99" s="233"/>
      <c r="AD99" s="218"/>
      <c r="AE99" s="113"/>
      <c r="AF99" s="114"/>
      <c r="AG99" s="402"/>
      <c r="AH99" s="238"/>
      <c r="AI99" s="239"/>
      <c r="AJ99" s="58" t="str">
        <f t="shared" si="20"/>
        <v/>
      </c>
      <c r="AK99" s="60" t="str">
        <f t="shared" si="21"/>
        <v/>
      </c>
      <c r="AL99" s="62" t="str">
        <f t="shared" si="22"/>
        <v/>
      </c>
      <c r="AM99" s="64" t="str">
        <f t="shared" si="23"/>
        <v/>
      </c>
      <c r="AN99" s="64" t="str">
        <f t="shared" si="24"/>
        <v/>
      </c>
      <c r="AO99" s="66" t="str">
        <f>IF(F99="","",IF(OR(AND(分岐管理シート!D99=4,J99="Ⅱ．物価高の克服"),AND(分岐管理シート!D99=8,J99="米国関税措置")),"","error"))</f>
        <v/>
      </c>
      <c r="AP99" s="68" t="str">
        <f t="shared" si="25"/>
        <v/>
      </c>
      <c r="AQ99" s="33" t="str">
        <f t="shared" si="26"/>
        <v/>
      </c>
      <c r="AR99" s="33" t="str">
        <f t="shared" si="27"/>
        <v/>
      </c>
      <c r="AS99" s="33" t="str">
        <f t="shared" si="28"/>
        <v/>
      </c>
      <c r="AT99" s="32" t="str">
        <f t="shared" si="35"/>
        <v/>
      </c>
      <c r="AU99" s="69"/>
      <c r="AV99" s="70"/>
      <c r="AW99" s="68" t="str">
        <f t="shared" si="29"/>
        <v/>
      </c>
      <c r="AX99" s="68" t="str">
        <f t="shared" si="30"/>
        <v/>
      </c>
      <c r="AY99" s="68" t="str">
        <f t="shared" si="31"/>
        <v/>
      </c>
      <c r="AZ99" s="70"/>
      <c r="BA99" s="74"/>
      <c r="BB99" s="70"/>
      <c r="BC99" s="70"/>
      <c r="BD99" s="68" t="str">
        <f t="shared" si="32"/>
        <v/>
      </c>
      <c r="BE99" s="68" t="str">
        <f t="shared" si="33"/>
        <v/>
      </c>
      <c r="BF99" s="72" t="str">
        <f>IF(F99="","",IF(OR(分岐管理シート!Y99&lt;14,分岐管理シート!Y99&gt;38),"error",""))</f>
        <v/>
      </c>
      <c r="BG99" s="72" t="str">
        <f>IF(F99="","",IF(OR(分岐管理シート!Z99&lt;14,分岐管理シート!Z99&gt;39),"error",""))</f>
        <v/>
      </c>
      <c r="BH99" s="72" t="str">
        <f>IF(F99="","",IF(AND(Y99="－",OR(分岐管理シート!Z99&lt;14,分岐管理シート!Z99&gt;38)),"error",IF(AND(Y99="○",分岐管理シート!Z99&lt;14),"error","")))</f>
        <v/>
      </c>
      <c r="BI99" s="72" t="str">
        <f>IF(F99="","",IF(VLOOKUP(Z99,―!$AH$15:$AI$40,2,FALSE)&lt;=VLOOKUP(AA99,―!$AH$15:$AI$40,2,FALSE),"","error"))</f>
        <v/>
      </c>
      <c r="BJ99" s="70"/>
      <c r="BK99" s="70"/>
      <c r="BL99" s="70"/>
      <c r="BM99" s="72" t="str">
        <f>IF(F99="","",IF(OR(分岐管理シート!AC99&lt;1,分岐管理シート!AC99&gt;39),"error",""))</f>
        <v/>
      </c>
      <c r="BN99" s="68" t="str">
        <f t="shared" si="36"/>
        <v/>
      </c>
      <c r="BO99" s="72" t="str">
        <f>IF(F99="","",IF(AND(分岐管理シート!D99=4,OR(分岐管理シート!AF99&lt;4,分岐管理シート!AF99&gt;9)),"error",""))</f>
        <v/>
      </c>
      <c r="BP99" s="74" t="str">
        <f t="shared" si="3"/>
        <v/>
      </c>
      <c r="BQ99" s="76" t="str">
        <f>分岐管理シート!AQ99</f>
        <v/>
      </c>
      <c r="BR99" s="497" t="str">
        <f t="shared" si="34"/>
        <v/>
      </c>
    </row>
    <row r="100" spans="1:70" ht="24">
      <c r="A100" s="35"/>
      <c r="B100" s="36"/>
      <c r="C100" s="32">
        <v>28</v>
      </c>
      <c r="D100" s="396"/>
      <c r="E100" s="229"/>
      <c r="F100" s="229"/>
      <c r="G100" s="219"/>
      <c r="H100" s="219"/>
      <c r="I100" s="218"/>
      <c r="J100" s="217"/>
      <c r="K100" s="219"/>
      <c r="L100" s="218"/>
      <c r="M100" s="218"/>
      <c r="N100" s="640">
        <f t="shared" si="19"/>
        <v>0</v>
      </c>
      <c r="O100" s="641">
        <f t="shared" si="2"/>
        <v>0</v>
      </c>
      <c r="P100" s="642"/>
      <c r="Q100" s="643"/>
      <c r="R100" s="643"/>
      <c r="S100" s="643"/>
      <c r="T100" s="642"/>
      <c r="U100" s="642"/>
      <c r="V100" s="218"/>
      <c r="W100" s="219"/>
      <c r="X100" s="219"/>
      <c r="Y100" s="219"/>
      <c r="Z100" s="391"/>
      <c r="AA100" s="391"/>
      <c r="AB100" s="233"/>
      <c r="AC100" s="233"/>
      <c r="AD100" s="218"/>
      <c r="AE100" s="113"/>
      <c r="AF100" s="114"/>
      <c r="AG100" s="402"/>
      <c r="AH100" s="238"/>
      <c r="AI100" s="239"/>
      <c r="AJ100" s="58" t="str">
        <f t="shared" si="20"/>
        <v/>
      </c>
      <c r="AK100" s="60" t="str">
        <f t="shared" si="21"/>
        <v/>
      </c>
      <c r="AL100" s="62" t="str">
        <f t="shared" si="22"/>
        <v/>
      </c>
      <c r="AM100" s="64" t="str">
        <f t="shared" si="23"/>
        <v/>
      </c>
      <c r="AN100" s="64" t="str">
        <f t="shared" si="24"/>
        <v/>
      </c>
      <c r="AO100" s="66" t="str">
        <f>IF(F100="","",IF(OR(AND(分岐管理シート!D100=4,J100="Ⅱ．物価高の克服"),AND(分岐管理シート!D100=8,J100="米国関税措置")),"","error"))</f>
        <v/>
      </c>
      <c r="AP100" s="68" t="str">
        <f t="shared" si="25"/>
        <v/>
      </c>
      <c r="AQ100" s="33" t="str">
        <f t="shared" si="26"/>
        <v/>
      </c>
      <c r="AR100" s="33" t="str">
        <f t="shared" si="27"/>
        <v/>
      </c>
      <c r="AS100" s="33" t="str">
        <f t="shared" si="28"/>
        <v/>
      </c>
      <c r="AT100" s="32" t="str">
        <f t="shared" si="35"/>
        <v/>
      </c>
      <c r="AU100" s="69"/>
      <c r="AV100" s="70"/>
      <c r="AW100" s="68" t="str">
        <f t="shared" si="29"/>
        <v/>
      </c>
      <c r="AX100" s="68" t="str">
        <f t="shared" si="30"/>
        <v/>
      </c>
      <c r="AY100" s="68" t="str">
        <f t="shared" si="31"/>
        <v/>
      </c>
      <c r="AZ100" s="70"/>
      <c r="BA100" s="74"/>
      <c r="BB100" s="70"/>
      <c r="BC100" s="70"/>
      <c r="BD100" s="68" t="str">
        <f t="shared" si="32"/>
        <v/>
      </c>
      <c r="BE100" s="68" t="str">
        <f t="shared" si="33"/>
        <v/>
      </c>
      <c r="BF100" s="72" t="str">
        <f>IF(F100="","",IF(OR(分岐管理シート!Y100&lt;14,分岐管理シート!Y100&gt;38),"error",""))</f>
        <v/>
      </c>
      <c r="BG100" s="72" t="str">
        <f>IF(F100="","",IF(OR(分岐管理シート!Z100&lt;14,分岐管理シート!Z100&gt;39),"error",""))</f>
        <v/>
      </c>
      <c r="BH100" s="72" t="str">
        <f>IF(F100="","",IF(AND(Y100="－",OR(分岐管理シート!Z100&lt;14,分岐管理シート!Z100&gt;38)),"error",IF(AND(Y100="○",分岐管理シート!Z100&lt;14),"error","")))</f>
        <v/>
      </c>
      <c r="BI100" s="72" t="str">
        <f>IF(F100="","",IF(VLOOKUP(Z100,―!$AH$15:$AI$40,2,FALSE)&lt;=VLOOKUP(AA100,―!$AH$15:$AI$40,2,FALSE),"","error"))</f>
        <v/>
      </c>
      <c r="BJ100" s="70"/>
      <c r="BK100" s="70"/>
      <c r="BL100" s="70"/>
      <c r="BM100" s="72" t="str">
        <f>IF(F100="","",IF(OR(分岐管理シート!AC100&lt;1,分岐管理シート!AC100&gt;39),"error",""))</f>
        <v/>
      </c>
      <c r="BN100" s="68" t="str">
        <f t="shared" si="36"/>
        <v/>
      </c>
      <c r="BO100" s="72" t="str">
        <f>IF(F100="","",IF(AND(分岐管理シート!D100=4,OR(分岐管理シート!AF100&lt;4,分岐管理シート!AF100&gt;9)),"error",""))</f>
        <v/>
      </c>
      <c r="BP100" s="74" t="str">
        <f t="shared" si="3"/>
        <v/>
      </c>
      <c r="BQ100" s="76" t="str">
        <f>分岐管理シート!AQ100</f>
        <v/>
      </c>
      <c r="BR100" s="497" t="str">
        <f t="shared" si="34"/>
        <v/>
      </c>
    </row>
    <row r="101" spans="1:70" ht="24">
      <c r="A101" s="35"/>
      <c r="B101" s="36"/>
      <c r="C101" s="33">
        <v>29</v>
      </c>
      <c r="D101" s="396"/>
      <c r="E101" s="229"/>
      <c r="F101" s="229"/>
      <c r="G101" s="219"/>
      <c r="H101" s="219"/>
      <c r="I101" s="218"/>
      <c r="J101" s="217"/>
      <c r="K101" s="219"/>
      <c r="L101" s="218"/>
      <c r="M101" s="218"/>
      <c r="N101" s="640">
        <f t="shared" si="19"/>
        <v>0</v>
      </c>
      <c r="O101" s="641">
        <f t="shared" si="2"/>
        <v>0</v>
      </c>
      <c r="P101" s="642"/>
      <c r="Q101" s="643"/>
      <c r="R101" s="643"/>
      <c r="S101" s="643"/>
      <c r="T101" s="642"/>
      <c r="U101" s="642"/>
      <c r="V101" s="218"/>
      <c r="W101" s="219"/>
      <c r="X101" s="219"/>
      <c r="Y101" s="219"/>
      <c r="Z101" s="391"/>
      <c r="AA101" s="391"/>
      <c r="AB101" s="233"/>
      <c r="AC101" s="233"/>
      <c r="AD101" s="218"/>
      <c r="AE101" s="113"/>
      <c r="AF101" s="114"/>
      <c r="AG101" s="402"/>
      <c r="AH101" s="238"/>
      <c r="AI101" s="239"/>
      <c r="AJ101" s="58" t="str">
        <f t="shared" si="20"/>
        <v/>
      </c>
      <c r="AK101" s="60" t="str">
        <f t="shared" si="21"/>
        <v/>
      </c>
      <c r="AL101" s="62" t="str">
        <f t="shared" si="22"/>
        <v/>
      </c>
      <c r="AM101" s="64" t="str">
        <f t="shared" si="23"/>
        <v/>
      </c>
      <c r="AN101" s="64" t="str">
        <f t="shared" si="24"/>
        <v/>
      </c>
      <c r="AO101" s="66" t="str">
        <f>IF(F101="","",IF(OR(AND(分岐管理シート!D101=4,J101="Ⅱ．物価高の克服"),AND(分岐管理シート!D101=8,J101="米国関税措置")),"","error"))</f>
        <v/>
      </c>
      <c r="AP101" s="68" t="str">
        <f t="shared" si="25"/>
        <v/>
      </c>
      <c r="AQ101" s="33" t="str">
        <f t="shared" si="26"/>
        <v/>
      </c>
      <c r="AR101" s="33" t="str">
        <f t="shared" si="27"/>
        <v/>
      </c>
      <c r="AS101" s="33" t="str">
        <f t="shared" si="28"/>
        <v/>
      </c>
      <c r="AT101" s="32" t="str">
        <f t="shared" si="35"/>
        <v/>
      </c>
      <c r="AU101" s="69"/>
      <c r="AV101" s="70"/>
      <c r="AW101" s="68" t="str">
        <f t="shared" si="29"/>
        <v/>
      </c>
      <c r="AX101" s="68" t="str">
        <f t="shared" si="30"/>
        <v/>
      </c>
      <c r="AY101" s="68" t="str">
        <f t="shared" si="31"/>
        <v/>
      </c>
      <c r="AZ101" s="70"/>
      <c r="BA101" s="74"/>
      <c r="BB101" s="70"/>
      <c r="BC101" s="70"/>
      <c r="BD101" s="68" t="str">
        <f t="shared" si="32"/>
        <v/>
      </c>
      <c r="BE101" s="68" t="str">
        <f t="shared" si="33"/>
        <v/>
      </c>
      <c r="BF101" s="72" t="str">
        <f>IF(F101="","",IF(OR(分岐管理シート!Y101&lt;14,分岐管理シート!Y101&gt;38),"error",""))</f>
        <v/>
      </c>
      <c r="BG101" s="72" t="str">
        <f>IF(F101="","",IF(OR(分岐管理シート!Z101&lt;14,分岐管理シート!Z101&gt;39),"error",""))</f>
        <v/>
      </c>
      <c r="BH101" s="72" t="str">
        <f>IF(F101="","",IF(AND(Y101="－",OR(分岐管理シート!Z101&lt;14,分岐管理シート!Z101&gt;38)),"error",IF(AND(Y101="○",分岐管理シート!Z101&lt;14),"error","")))</f>
        <v/>
      </c>
      <c r="BI101" s="72" t="str">
        <f>IF(F101="","",IF(VLOOKUP(Z101,―!$AH$15:$AI$40,2,FALSE)&lt;=VLOOKUP(AA101,―!$AH$15:$AI$40,2,FALSE),"","error"))</f>
        <v/>
      </c>
      <c r="BJ101" s="70"/>
      <c r="BK101" s="70"/>
      <c r="BL101" s="70"/>
      <c r="BM101" s="72" t="str">
        <f>IF(F101="","",IF(OR(分岐管理シート!AC101&lt;1,分岐管理シート!AC101&gt;39),"error",""))</f>
        <v/>
      </c>
      <c r="BN101" s="68" t="str">
        <f t="shared" si="36"/>
        <v/>
      </c>
      <c r="BO101" s="72" t="str">
        <f>IF(F101="","",IF(AND(分岐管理シート!D101=4,OR(分岐管理シート!AF101&lt;4,分岐管理シート!AF101&gt;9)),"error",""))</f>
        <v/>
      </c>
      <c r="BP101" s="74" t="str">
        <f t="shared" si="3"/>
        <v/>
      </c>
      <c r="BQ101" s="76" t="str">
        <f>分岐管理シート!AQ101</f>
        <v/>
      </c>
      <c r="BR101" s="497" t="str">
        <f t="shared" si="34"/>
        <v/>
      </c>
    </row>
    <row r="102" spans="1:70" ht="24">
      <c r="A102" s="35"/>
      <c r="B102" s="36"/>
      <c r="C102" s="33">
        <v>30</v>
      </c>
      <c r="D102" s="396"/>
      <c r="E102" s="229"/>
      <c r="F102" s="229"/>
      <c r="G102" s="219"/>
      <c r="H102" s="219"/>
      <c r="I102" s="218"/>
      <c r="J102" s="217"/>
      <c r="K102" s="219"/>
      <c r="L102" s="218"/>
      <c r="M102" s="218"/>
      <c r="N102" s="640">
        <f t="shared" si="19"/>
        <v>0</v>
      </c>
      <c r="O102" s="641">
        <f t="shared" si="2"/>
        <v>0</v>
      </c>
      <c r="P102" s="642"/>
      <c r="Q102" s="643"/>
      <c r="R102" s="643"/>
      <c r="S102" s="643"/>
      <c r="T102" s="642"/>
      <c r="U102" s="642"/>
      <c r="V102" s="218"/>
      <c r="W102" s="219"/>
      <c r="X102" s="219"/>
      <c r="Y102" s="219"/>
      <c r="Z102" s="391"/>
      <c r="AA102" s="391"/>
      <c r="AB102" s="233"/>
      <c r="AC102" s="233"/>
      <c r="AD102" s="218"/>
      <c r="AE102" s="113"/>
      <c r="AF102" s="114"/>
      <c r="AG102" s="402"/>
      <c r="AH102" s="238"/>
      <c r="AI102" s="239"/>
      <c r="AJ102" s="58" t="str">
        <f t="shared" si="20"/>
        <v/>
      </c>
      <c r="AK102" s="60" t="str">
        <f t="shared" si="21"/>
        <v/>
      </c>
      <c r="AL102" s="62" t="str">
        <f t="shared" si="22"/>
        <v/>
      </c>
      <c r="AM102" s="64" t="str">
        <f t="shared" si="23"/>
        <v/>
      </c>
      <c r="AN102" s="64" t="str">
        <f t="shared" si="24"/>
        <v/>
      </c>
      <c r="AO102" s="66" t="str">
        <f>IF(F102="","",IF(OR(AND(分岐管理シート!D102=4,J102="Ⅱ．物価高の克服"),AND(分岐管理シート!D102=8,J102="米国関税措置")),"","error"))</f>
        <v/>
      </c>
      <c r="AP102" s="68" t="str">
        <f t="shared" si="25"/>
        <v/>
      </c>
      <c r="AQ102" s="33" t="str">
        <f t="shared" si="26"/>
        <v/>
      </c>
      <c r="AR102" s="33" t="str">
        <f t="shared" si="27"/>
        <v/>
      </c>
      <c r="AS102" s="33" t="str">
        <f t="shared" si="28"/>
        <v/>
      </c>
      <c r="AT102" s="32" t="str">
        <f t="shared" si="35"/>
        <v/>
      </c>
      <c r="AU102" s="69"/>
      <c r="AV102" s="70"/>
      <c r="AW102" s="68" t="str">
        <f t="shared" si="29"/>
        <v/>
      </c>
      <c r="AX102" s="68" t="str">
        <f t="shared" si="30"/>
        <v/>
      </c>
      <c r="AY102" s="68" t="str">
        <f t="shared" si="31"/>
        <v/>
      </c>
      <c r="AZ102" s="70"/>
      <c r="BA102" s="74"/>
      <c r="BB102" s="70"/>
      <c r="BC102" s="70"/>
      <c r="BD102" s="68" t="str">
        <f t="shared" si="32"/>
        <v/>
      </c>
      <c r="BE102" s="68" t="str">
        <f t="shared" si="33"/>
        <v/>
      </c>
      <c r="BF102" s="72" t="str">
        <f>IF(F102="","",IF(OR(分岐管理シート!Y102&lt;14,分岐管理シート!Y102&gt;38),"error",""))</f>
        <v/>
      </c>
      <c r="BG102" s="72" t="str">
        <f>IF(F102="","",IF(OR(分岐管理シート!Z102&lt;14,分岐管理シート!Z102&gt;39),"error",""))</f>
        <v/>
      </c>
      <c r="BH102" s="72" t="str">
        <f>IF(F102="","",IF(AND(Y102="－",OR(分岐管理シート!Z102&lt;14,分岐管理シート!Z102&gt;38)),"error",IF(AND(Y102="○",分岐管理シート!Z102&lt;14),"error","")))</f>
        <v/>
      </c>
      <c r="BI102" s="72" t="str">
        <f>IF(F102="","",IF(VLOOKUP(Z102,―!$AH$15:$AI$40,2,FALSE)&lt;=VLOOKUP(AA102,―!$AH$15:$AI$40,2,FALSE),"","error"))</f>
        <v/>
      </c>
      <c r="BJ102" s="70"/>
      <c r="BK102" s="70"/>
      <c r="BL102" s="70"/>
      <c r="BM102" s="72" t="str">
        <f>IF(F102="","",IF(OR(分岐管理シート!AC102&lt;1,分岐管理シート!AC102&gt;39),"error",""))</f>
        <v/>
      </c>
      <c r="BN102" s="68" t="str">
        <f t="shared" si="36"/>
        <v/>
      </c>
      <c r="BO102" s="72" t="str">
        <f>IF(F102="","",IF(AND(分岐管理シート!D102=4,OR(分岐管理シート!AF102&lt;4,分岐管理シート!AF102&gt;9)),"error",""))</f>
        <v/>
      </c>
      <c r="BP102" s="74" t="str">
        <f t="shared" si="3"/>
        <v/>
      </c>
      <c r="BQ102" s="76" t="str">
        <f>分岐管理シート!AQ102</f>
        <v/>
      </c>
      <c r="BR102" s="497" t="str">
        <f t="shared" si="34"/>
        <v/>
      </c>
    </row>
    <row r="103" spans="1:70" ht="24">
      <c r="A103" s="35"/>
      <c r="B103" s="36"/>
      <c r="C103" s="32">
        <v>31</v>
      </c>
      <c r="D103" s="396"/>
      <c r="E103" s="229"/>
      <c r="F103" s="229"/>
      <c r="G103" s="219"/>
      <c r="H103" s="219"/>
      <c r="I103" s="218"/>
      <c r="J103" s="217"/>
      <c r="K103" s="219"/>
      <c r="L103" s="218"/>
      <c r="M103" s="218"/>
      <c r="N103" s="640">
        <f t="shared" si="19"/>
        <v>0</v>
      </c>
      <c r="O103" s="641">
        <f t="shared" si="2"/>
        <v>0</v>
      </c>
      <c r="P103" s="642"/>
      <c r="Q103" s="643"/>
      <c r="R103" s="643"/>
      <c r="S103" s="643"/>
      <c r="T103" s="642"/>
      <c r="U103" s="642"/>
      <c r="V103" s="218"/>
      <c r="W103" s="219"/>
      <c r="X103" s="219"/>
      <c r="Y103" s="219"/>
      <c r="Z103" s="391"/>
      <c r="AA103" s="391"/>
      <c r="AB103" s="233"/>
      <c r="AC103" s="233"/>
      <c r="AD103" s="218"/>
      <c r="AE103" s="113"/>
      <c r="AF103" s="114"/>
      <c r="AG103" s="402"/>
      <c r="AH103" s="238"/>
      <c r="AI103" s="239"/>
      <c r="AJ103" s="58" t="str">
        <f t="shared" si="20"/>
        <v/>
      </c>
      <c r="AK103" s="60" t="str">
        <f t="shared" si="21"/>
        <v/>
      </c>
      <c r="AL103" s="62" t="str">
        <f t="shared" si="22"/>
        <v/>
      </c>
      <c r="AM103" s="64" t="str">
        <f t="shared" si="23"/>
        <v/>
      </c>
      <c r="AN103" s="64" t="str">
        <f t="shared" si="24"/>
        <v/>
      </c>
      <c r="AO103" s="66" t="str">
        <f>IF(F103="","",IF(OR(AND(分岐管理シート!D103=4,J103="Ⅱ．物価高の克服"),AND(分岐管理シート!D103=8,J103="米国関税措置")),"","error"))</f>
        <v/>
      </c>
      <c r="AP103" s="68" t="str">
        <f t="shared" si="25"/>
        <v/>
      </c>
      <c r="AQ103" s="33" t="str">
        <f t="shared" si="26"/>
        <v/>
      </c>
      <c r="AR103" s="33" t="str">
        <f t="shared" si="27"/>
        <v/>
      </c>
      <c r="AS103" s="33" t="str">
        <f t="shared" si="28"/>
        <v/>
      </c>
      <c r="AT103" s="32" t="str">
        <f t="shared" si="35"/>
        <v/>
      </c>
      <c r="AU103" s="69"/>
      <c r="AV103" s="70"/>
      <c r="AW103" s="68" t="str">
        <f t="shared" si="29"/>
        <v/>
      </c>
      <c r="AX103" s="68" t="str">
        <f t="shared" si="30"/>
        <v/>
      </c>
      <c r="AY103" s="68" t="str">
        <f t="shared" si="31"/>
        <v/>
      </c>
      <c r="AZ103" s="70"/>
      <c r="BA103" s="74"/>
      <c r="BB103" s="70"/>
      <c r="BC103" s="70"/>
      <c r="BD103" s="68" t="str">
        <f t="shared" si="32"/>
        <v/>
      </c>
      <c r="BE103" s="68" t="str">
        <f t="shared" si="33"/>
        <v/>
      </c>
      <c r="BF103" s="72" t="str">
        <f>IF(F103="","",IF(OR(分岐管理シート!Y103&lt;14,分岐管理シート!Y103&gt;38),"error",""))</f>
        <v/>
      </c>
      <c r="BG103" s="72" t="str">
        <f>IF(F103="","",IF(OR(分岐管理シート!Z103&lt;14,分岐管理シート!Z103&gt;39),"error",""))</f>
        <v/>
      </c>
      <c r="BH103" s="72" t="str">
        <f>IF(F103="","",IF(AND(Y103="－",OR(分岐管理シート!Z103&lt;14,分岐管理シート!Z103&gt;38)),"error",IF(AND(Y103="○",分岐管理シート!Z103&lt;14),"error","")))</f>
        <v/>
      </c>
      <c r="BI103" s="72" t="str">
        <f>IF(F103="","",IF(VLOOKUP(Z103,―!$AH$15:$AI$40,2,FALSE)&lt;=VLOOKUP(AA103,―!$AH$15:$AI$40,2,FALSE),"","error"))</f>
        <v/>
      </c>
      <c r="BJ103" s="70"/>
      <c r="BK103" s="70"/>
      <c r="BL103" s="70"/>
      <c r="BM103" s="72" t="str">
        <f>IF(F103="","",IF(OR(分岐管理シート!AC103&lt;1,分岐管理シート!AC103&gt;39),"error",""))</f>
        <v/>
      </c>
      <c r="BN103" s="68" t="str">
        <f t="shared" si="36"/>
        <v/>
      </c>
      <c r="BO103" s="72" t="str">
        <f>IF(F103="","",IF(AND(分岐管理シート!D103=4,OR(分岐管理シート!AF103&lt;4,分岐管理シート!AF103&gt;9)),"error",""))</f>
        <v/>
      </c>
      <c r="BP103" s="74" t="str">
        <f t="shared" si="3"/>
        <v/>
      </c>
      <c r="BQ103" s="76" t="str">
        <f>分岐管理シート!AQ103</f>
        <v/>
      </c>
      <c r="BR103" s="497" t="str">
        <f t="shared" si="34"/>
        <v/>
      </c>
    </row>
    <row r="104" spans="1:70" ht="24">
      <c r="A104" s="35"/>
      <c r="B104" s="36"/>
      <c r="C104" s="33">
        <v>32</v>
      </c>
      <c r="D104" s="396"/>
      <c r="E104" s="229"/>
      <c r="F104" s="229"/>
      <c r="G104" s="219"/>
      <c r="H104" s="219"/>
      <c r="I104" s="218"/>
      <c r="J104" s="217"/>
      <c r="K104" s="219"/>
      <c r="L104" s="218"/>
      <c r="M104" s="218"/>
      <c r="N104" s="640">
        <f t="shared" si="19"/>
        <v>0</v>
      </c>
      <c r="O104" s="641">
        <f t="shared" si="2"/>
        <v>0</v>
      </c>
      <c r="P104" s="642"/>
      <c r="Q104" s="643"/>
      <c r="R104" s="643"/>
      <c r="S104" s="643"/>
      <c r="T104" s="642"/>
      <c r="U104" s="642"/>
      <c r="V104" s="218"/>
      <c r="W104" s="219"/>
      <c r="X104" s="219"/>
      <c r="Y104" s="219"/>
      <c r="Z104" s="391"/>
      <c r="AA104" s="391"/>
      <c r="AB104" s="233"/>
      <c r="AC104" s="233"/>
      <c r="AD104" s="218"/>
      <c r="AE104" s="113"/>
      <c r="AF104" s="114"/>
      <c r="AG104" s="402"/>
      <c r="AH104" s="238"/>
      <c r="AI104" s="239"/>
      <c r="AJ104" s="58" t="str">
        <f t="shared" si="20"/>
        <v/>
      </c>
      <c r="AK104" s="60" t="str">
        <f t="shared" si="21"/>
        <v/>
      </c>
      <c r="AL104" s="62" t="str">
        <f t="shared" si="22"/>
        <v/>
      </c>
      <c r="AM104" s="64" t="str">
        <f t="shared" si="23"/>
        <v/>
      </c>
      <c r="AN104" s="64" t="str">
        <f t="shared" si="24"/>
        <v/>
      </c>
      <c r="AO104" s="66" t="str">
        <f>IF(F104="","",IF(OR(AND(分岐管理シート!D104=4,J104="Ⅱ．物価高の克服"),AND(分岐管理シート!D104=8,J104="米国関税措置")),"","error"))</f>
        <v/>
      </c>
      <c r="AP104" s="68" t="str">
        <f t="shared" si="25"/>
        <v/>
      </c>
      <c r="AQ104" s="33" t="str">
        <f t="shared" si="26"/>
        <v/>
      </c>
      <c r="AR104" s="33" t="str">
        <f t="shared" si="27"/>
        <v/>
      </c>
      <c r="AS104" s="33" t="str">
        <f t="shared" si="28"/>
        <v/>
      </c>
      <c r="AT104" s="32" t="str">
        <f t="shared" si="35"/>
        <v/>
      </c>
      <c r="AU104" s="69"/>
      <c r="AV104" s="70"/>
      <c r="AW104" s="68" t="str">
        <f t="shared" si="29"/>
        <v/>
      </c>
      <c r="AX104" s="68" t="str">
        <f t="shared" si="30"/>
        <v/>
      </c>
      <c r="AY104" s="68" t="str">
        <f t="shared" si="31"/>
        <v/>
      </c>
      <c r="AZ104" s="70"/>
      <c r="BA104" s="74"/>
      <c r="BB104" s="70"/>
      <c r="BC104" s="70"/>
      <c r="BD104" s="68" t="str">
        <f t="shared" si="32"/>
        <v/>
      </c>
      <c r="BE104" s="68" t="str">
        <f t="shared" si="33"/>
        <v/>
      </c>
      <c r="BF104" s="72" t="str">
        <f>IF(F104="","",IF(OR(分岐管理シート!Y104&lt;14,分岐管理シート!Y104&gt;38),"error",""))</f>
        <v/>
      </c>
      <c r="BG104" s="72" t="str">
        <f>IF(F104="","",IF(OR(分岐管理シート!Z104&lt;14,分岐管理シート!Z104&gt;39),"error",""))</f>
        <v/>
      </c>
      <c r="BH104" s="72" t="str">
        <f>IF(F104="","",IF(AND(Y104="－",OR(分岐管理シート!Z104&lt;14,分岐管理シート!Z104&gt;38)),"error",IF(AND(Y104="○",分岐管理シート!Z104&lt;14),"error","")))</f>
        <v/>
      </c>
      <c r="BI104" s="72" t="str">
        <f>IF(F104="","",IF(VLOOKUP(Z104,―!$AH$15:$AI$40,2,FALSE)&lt;=VLOOKUP(AA104,―!$AH$15:$AI$40,2,FALSE),"","error"))</f>
        <v/>
      </c>
      <c r="BJ104" s="70"/>
      <c r="BK104" s="70"/>
      <c r="BL104" s="70"/>
      <c r="BM104" s="72" t="str">
        <f>IF(F104="","",IF(OR(分岐管理シート!AC104&lt;1,分岐管理シート!AC104&gt;39),"error",""))</f>
        <v/>
      </c>
      <c r="BN104" s="68" t="str">
        <f t="shared" si="36"/>
        <v/>
      </c>
      <c r="BO104" s="72" t="str">
        <f>IF(F104="","",IF(AND(分岐管理シート!D104=4,OR(分岐管理シート!AF104&lt;4,分岐管理シート!AF104&gt;9)),"error",""))</f>
        <v/>
      </c>
      <c r="BP104" s="74" t="str">
        <f t="shared" si="3"/>
        <v/>
      </c>
      <c r="BQ104" s="76" t="str">
        <f>分岐管理シート!AQ104</f>
        <v/>
      </c>
      <c r="BR104" s="497" t="str">
        <f t="shared" si="34"/>
        <v/>
      </c>
    </row>
    <row r="105" spans="1:70" ht="24">
      <c r="A105" s="35"/>
      <c r="B105" s="36"/>
      <c r="C105" s="33">
        <v>33</v>
      </c>
      <c r="D105" s="396"/>
      <c r="E105" s="229"/>
      <c r="F105" s="229"/>
      <c r="G105" s="219"/>
      <c r="H105" s="219"/>
      <c r="I105" s="218"/>
      <c r="J105" s="217"/>
      <c r="K105" s="219"/>
      <c r="L105" s="218"/>
      <c r="M105" s="218"/>
      <c r="N105" s="640">
        <f t="shared" si="19"/>
        <v>0</v>
      </c>
      <c r="O105" s="641">
        <f t="shared" si="2"/>
        <v>0</v>
      </c>
      <c r="P105" s="642"/>
      <c r="Q105" s="643"/>
      <c r="R105" s="643"/>
      <c r="S105" s="643"/>
      <c r="T105" s="642"/>
      <c r="U105" s="642"/>
      <c r="V105" s="218"/>
      <c r="W105" s="219"/>
      <c r="X105" s="219"/>
      <c r="Y105" s="219"/>
      <c r="Z105" s="391"/>
      <c r="AA105" s="391"/>
      <c r="AB105" s="233"/>
      <c r="AC105" s="233"/>
      <c r="AD105" s="218"/>
      <c r="AE105" s="113"/>
      <c r="AF105" s="114"/>
      <c r="AG105" s="402"/>
      <c r="AH105" s="238"/>
      <c r="AI105" s="239"/>
      <c r="AJ105" s="58" t="str">
        <f t="shared" si="20"/>
        <v/>
      </c>
      <c r="AK105" s="60" t="str">
        <f t="shared" si="21"/>
        <v/>
      </c>
      <c r="AL105" s="62" t="str">
        <f t="shared" si="22"/>
        <v/>
      </c>
      <c r="AM105" s="64" t="str">
        <f t="shared" si="23"/>
        <v/>
      </c>
      <c r="AN105" s="64" t="str">
        <f t="shared" si="24"/>
        <v/>
      </c>
      <c r="AO105" s="66" t="str">
        <f>IF(F105="","",IF(OR(AND(分岐管理シート!D105=4,J105="Ⅱ．物価高の克服"),AND(分岐管理シート!D105=8,J105="米国関税措置")),"","error"))</f>
        <v/>
      </c>
      <c r="AP105" s="68" t="str">
        <f t="shared" si="25"/>
        <v/>
      </c>
      <c r="AQ105" s="33" t="str">
        <f t="shared" si="26"/>
        <v/>
      </c>
      <c r="AR105" s="33" t="str">
        <f t="shared" si="27"/>
        <v/>
      </c>
      <c r="AS105" s="33" t="str">
        <f t="shared" si="28"/>
        <v/>
      </c>
      <c r="AT105" s="32" t="str">
        <f t="shared" si="35"/>
        <v/>
      </c>
      <c r="AU105" s="69"/>
      <c r="AV105" s="70"/>
      <c r="AW105" s="68" t="str">
        <f t="shared" si="29"/>
        <v/>
      </c>
      <c r="AX105" s="68" t="str">
        <f t="shared" si="30"/>
        <v/>
      </c>
      <c r="AY105" s="68" t="str">
        <f t="shared" si="31"/>
        <v/>
      </c>
      <c r="AZ105" s="70"/>
      <c r="BA105" s="74"/>
      <c r="BB105" s="70"/>
      <c r="BC105" s="70"/>
      <c r="BD105" s="68" t="str">
        <f t="shared" si="32"/>
        <v/>
      </c>
      <c r="BE105" s="68" t="str">
        <f t="shared" si="33"/>
        <v/>
      </c>
      <c r="BF105" s="72" t="str">
        <f>IF(F105="","",IF(OR(分岐管理シート!Y105&lt;14,分岐管理シート!Y105&gt;38),"error",""))</f>
        <v/>
      </c>
      <c r="BG105" s="72" t="str">
        <f>IF(F105="","",IF(OR(分岐管理シート!Z105&lt;14,分岐管理シート!Z105&gt;39),"error",""))</f>
        <v/>
      </c>
      <c r="BH105" s="72" t="str">
        <f>IF(F105="","",IF(AND(Y105="－",OR(分岐管理シート!Z105&lt;14,分岐管理シート!Z105&gt;38)),"error",IF(AND(Y105="○",分岐管理シート!Z105&lt;14),"error","")))</f>
        <v/>
      </c>
      <c r="BI105" s="72" t="str">
        <f>IF(F105="","",IF(VLOOKUP(Z105,―!$AH$15:$AI$40,2,FALSE)&lt;=VLOOKUP(AA105,―!$AH$15:$AI$40,2,FALSE),"","error"))</f>
        <v/>
      </c>
      <c r="BJ105" s="70"/>
      <c r="BK105" s="70"/>
      <c r="BL105" s="70"/>
      <c r="BM105" s="72" t="str">
        <f>IF(F105="","",IF(OR(分岐管理シート!AC105&lt;1,分岐管理シート!AC105&gt;39),"error",""))</f>
        <v/>
      </c>
      <c r="BN105" s="68" t="str">
        <f t="shared" si="36"/>
        <v/>
      </c>
      <c r="BO105" s="72" t="str">
        <f>IF(F105="","",IF(AND(分岐管理シート!D105=4,OR(分岐管理シート!AF105&lt;4,分岐管理シート!AF105&gt;9)),"error",""))</f>
        <v/>
      </c>
      <c r="BP105" s="74" t="str">
        <f t="shared" si="3"/>
        <v/>
      </c>
      <c r="BQ105" s="76" t="str">
        <f>分岐管理シート!AQ105</f>
        <v/>
      </c>
      <c r="BR105" s="497" t="str">
        <f t="shared" si="34"/>
        <v/>
      </c>
    </row>
    <row r="106" spans="1:70" ht="24">
      <c r="A106" s="35"/>
      <c r="B106" s="36"/>
      <c r="C106" s="32">
        <v>34</v>
      </c>
      <c r="D106" s="396"/>
      <c r="E106" s="229"/>
      <c r="F106" s="229"/>
      <c r="G106" s="219"/>
      <c r="H106" s="219"/>
      <c r="I106" s="218"/>
      <c r="J106" s="217"/>
      <c r="K106" s="219"/>
      <c r="L106" s="218"/>
      <c r="M106" s="218"/>
      <c r="N106" s="640">
        <f t="shared" si="19"/>
        <v>0</v>
      </c>
      <c r="O106" s="641">
        <f t="shared" si="2"/>
        <v>0</v>
      </c>
      <c r="P106" s="642"/>
      <c r="Q106" s="643"/>
      <c r="R106" s="643"/>
      <c r="S106" s="643"/>
      <c r="T106" s="642"/>
      <c r="U106" s="642"/>
      <c r="V106" s="218"/>
      <c r="W106" s="219"/>
      <c r="X106" s="219"/>
      <c r="Y106" s="219"/>
      <c r="Z106" s="391"/>
      <c r="AA106" s="391"/>
      <c r="AB106" s="233"/>
      <c r="AC106" s="233"/>
      <c r="AD106" s="218"/>
      <c r="AE106" s="113"/>
      <c r="AF106" s="114"/>
      <c r="AG106" s="402"/>
      <c r="AH106" s="238"/>
      <c r="AI106" s="239"/>
      <c r="AJ106" s="58" t="str">
        <f t="shared" si="20"/>
        <v/>
      </c>
      <c r="AK106" s="60" t="str">
        <f t="shared" si="21"/>
        <v/>
      </c>
      <c r="AL106" s="62" t="str">
        <f t="shared" si="22"/>
        <v/>
      </c>
      <c r="AM106" s="64" t="str">
        <f t="shared" si="23"/>
        <v/>
      </c>
      <c r="AN106" s="64" t="str">
        <f t="shared" si="24"/>
        <v/>
      </c>
      <c r="AO106" s="66" t="str">
        <f>IF(F106="","",IF(OR(AND(分岐管理シート!D106=4,J106="Ⅱ．物価高の克服"),AND(分岐管理シート!D106=8,J106="米国関税措置")),"","error"))</f>
        <v/>
      </c>
      <c r="AP106" s="68" t="str">
        <f t="shared" si="25"/>
        <v/>
      </c>
      <c r="AQ106" s="33" t="str">
        <f t="shared" si="26"/>
        <v/>
      </c>
      <c r="AR106" s="33" t="str">
        <f t="shared" si="27"/>
        <v/>
      </c>
      <c r="AS106" s="33" t="str">
        <f t="shared" si="28"/>
        <v/>
      </c>
      <c r="AT106" s="32" t="str">
        <f t="shared" si="35"/>
        <v/>
      </c>
      <c r="AU106" s="69"/>
      <c r="AV106" s="70"/>
      <c r="AW106" s="68" t="str">
        <f t="shared" si="29"/>
        <v/>
      </c>
      <c r="AX106" s="68" t="str">
        <f t="shared" si="30"/>
        <v/>
      </c>
      <c r="AY106" s="68" t="str">
        <f t="shared" si="31"/>
        <v/>
      </c>
      <c r="AZ106" s="70"/>
      <c r="BA106" s="74"/>
      <c r="BB106" s="70"/>
      <c r="BC106" s="70"/>
      <c r="BD106" s="68" t="str">
        <f t="shared" si="32"/>
        <v/>
      </c>
      <c r="BE106" s="68" t="str">
        <f t="shared" si="33"/>
        <v/>
      </c>
      <c r="BF106" s="72" t="str">
        <f>IF(F106="","",IF(OR(分岐管理シート!Y106&lt;14,分岐管理シート!Y106&gt;38),"error",""))</f>
        <v/>
      </c>
      <c r="BG106" s="72" t="str">
        <f>IF(F106="","",IF(OR(分岐管理シート!Z106&lt;14,分岐管理シート!Z106&gt;39),"error",""))</f>
        <v/>
      </c>
      <c r="BH106" s="72" t="str">
        <f>IF(F106="","",IF(AND(Y106="－",OR(分岐管理シート!Z106&lt;14,分岐管理シート!Z106&gt;38)),"error",IF(AND(Y106="○",分岐管理シート!Z106&lt;14),"error","")))</f>
        <v/>
      </c>
      <c r="BI106" s="72" t="str">
        <f>IF(F106="","",IF(VLOOKUP(Z106,―!$AH$15:$AI$40,2,FALSE)&lt;=VLOOKUP(AA106,―!$AH$15:$AI$40,2,FALSE),"","error"))</f>
        <v/>
      </c>
      <c r="BJ106" s="70"/>
      <c r="BK106" s="70"/>
      <c r="BL106" s="70"/>
      <c r="BM106" s="72" t="str">
        <f>IF(F106="","",IF(OR(分岐管理シート!AC106&lt;1,分岐管理シート!AC106&gt;39),"error",""))</f>
        <v/>
      </c>
      <c r="BN106" s="68" t="str">
        <f t="shared" si="36"/>
        <v/>
      </c>
      <c r="BO106" s="72" t="str">
        <f>IF(F106="","",IF(AND(分岐管理シート!D106=4,OR(分岐管理シート!AF106&lt;4,分岐管理シート!AF106&gt;9)),"error",""))</f>
        <v/>
      </c>
      <c r="BP106" s="74" t="str">
        <f t="shared" si="3"/>
        <v/>
      </c>
      <c r="BQ106" s="76" t="str">
        <f>分岐管理シート!AQ106</f>
        <v/>
      </c>
      <c r="BR106" s="497" t="str">
        <f t="shared" si="34"/>
        <v/>
      </c>
    </row>
    <row r="107" spans="1:70" ht="24">
      <c r="A107" s="35"/>
      <c r="B107" s="36"/>
      <c r="C107" s="33">
        <v>35</v>
      </c>
      <c r="D107" s="396"/>
      <c r="E107" s="229"/>
      <c r="F107" s="229"/>
      <c r="G107" s="219"/>
      <c r="H107" s="219"/>
      <c r="I107" s="218"/>
      <c r="J107" s="217"/>
      <c r="K107" s="219"/>
      <c r="L107" s="218"/>
      <c r="M107" s="218"/>
      <c r="N107" s="640">
        <f t="shared" si="19"/>
        <v>0</v>
      </c>
      <c r="O107" s="641">
        <f t="shared" si="2"/>
        <v>0</v>
      </c>
      <c r="P107" s="642"/>
      <c r="Q107" s="643"/>
      <c r="R107" s="643"/>
      <c r="S107" s="643"/>
      <c r="T107" s="642"/>
      <c r="U107" s="642"/>
      <c r="V107" s="218"/>
      <c r="W107" s="219"/>
      <c r="X107" s="219"/>
      <c r="Y107" s="219"/>
      <c r="Z107" s="391"/>
      <c r="AA107" s="391"/>
      <c r="AB107" s="233"/>
      <c r="AC107" s="233"/>
      <c r="AD107" s="218"/>
      <c r="AE107" s="113"/>
      <c r="AF107" s="114"/>
      <c r="AG107" s="402"/>
      <c r="AH107" s="238"/>
      <c r="AI107" s="239"/>
      <c r="AJ107" s="58" t="str">
        <f t="shared" si="20"/>
        <v/>
      </c>
      <c r="AK107" s="60" t="str">
        <f t="shared" si="21"/>
        <v/>
      </c>
      <c r="AL107" s="62" t="str">
        <f t="shared" si="22"/>
        <v/>
      </c>
      <c r="AM107" s="64" t="str">
        <f t="shared" si="23"/>
        <v/>
      </c>
      <c r="AN107" s="64" t="str">
        <f t="shared" si="24"/>
        <v/>
      </c>
      <c r="AO107" s="66" t="str">
        <f>IF(F107="","",IF(OR(AND(分岐管理シート!D107=4,J107="Ⅱ．物価高の克服"),AND(分岐管理シート!D107=8,J107="米国関税措置")),"","error"))</f>
        <v/>
      </c>
      <c r="AP107" s="68" t="str">
        <f t="shared" si="25"/>
        <v/>
      </c>
      <c r="AQ107" s="33" t="str">
        <f t="shared" si="26"/>
        <v/>
      </c>
      <c r="AR107" s="33" t="str">
        <f t="shared" si="27"/>
        <v/>
      </c>
      <c r="AS107" s="33" t="str">
        <f t="shared" si="28"/>
        <v/>
      </c>
      <c r="AT107" s="32" t="str">
        <f t="shared" si="35"/>
        <v/>
      </c>
      <c r="AU107" s="69"/>
      <c r="AV107" s="70"/>
      <c r="AW107" s="68" t="str">
        <f t="shared" si="29"/>
        <v/>
      </c>
      <c r="AX107" s="68" t="str">
        <f t="shared" si="30"/>
        <v/>
      </c>
      <c r="AY107" s="68" t="str">
        <f t="shared" si="31"/>
        <v/>
      </c>
      <c r="AZ107" s="70"/>
      <c r="BA107" s="74"/>
      <c r="BB107" s="70"/>
      <c r="BC107" s="70"/>
      <c r="BD107" s="68" t="str">
        <f t="shared" si="32"/>
        <v/>
      </c>
      <c r="BE107" s="68" t="str">
        <f t="shared" si="33"/>
        <v/>
      </c>
      <c r="BF107" s="72" t="str">
        <f>IF(F107="","",IF(OR(分岐管理シート!Y107&lt;14,分岐管理シート!Y107&gt;38),"error",""))</f>
        <v/>
      </c>
      <c r="BG107" s="72" t="str">
        <f>IF(F107="","",IF(OR(分岐管理シート!Z107&lt;14,分岐管理シート!Z107&gt;39),"error",""))</f>
        <v/>
      </c>
      <c r="BH107" s="72" t="str">
        <f>IF(F107="","",IF(AND(Y107="－",OR(分岐管理シート!Z107&lt;14,分岐管理シート!Z107&gt;38)),"error",IF(AND(Y107="○",分岐管理シート!Z107&lt;14),"error","")))</f>
        <v/>
      </c>
      <c r="BI107" s="72" t="str">
        <f>IF(F107="","",IF(VLOOKUP(Z107,―!$AH$15:$AI$40,2,FALSE)&lt;=VLOOKUP(AA107,―!$AH$15:$AI$40,2,FALSE),"","error"))</f>
        <v/>
      </c>
      <c r="BJ107" s="70"/>
      <c r="BK107" s="70"/>
      <c r="BL107" s="70"/>
      <c r="BM107" s="72" t="str">
        <f>IF(F107="","",IF(OR(分岐管理シート!AC107&lt;1,分岐管理シート!AC107&gt;39),"error",""))</f>
        <v/>
      </c>
      <c r="BN107" s="68" t="str">
        <f t="shared" si="36"/>
        <v/>
      </c>
      <c r="BO107" s="72" t="str">
        <f>IF(F107="","",IF(AND(分岐管理シート!D107=4,OR(分岐管理シート!AF107&lt;4,分岐管理シート!AF107&gt;9)),"error",""))</f>
        <v/>
      </c>
      <c r="BP107" s="74" t="str">
        <f t="shared" si="3"/>
        <v/>
      </c>
      <c r="BQ107" s="76" t="str">
        <f>分岐管理シート!AQ107</f>
        <v/>
      </c>
      <c r="BR107" s="497" t="str">
        <f t="shared" si="34"/>
        <v/>
      </c>
    </row>
    <row r="108" spans="1:70" ht="24">
      <c r="A108" s="35"/>
      <c r="B108" s="36"/>
      <c r="C108" s="33">
        <v>36</v>
      </c>
      <c r="D108" s="397"/>
      <c r="E108" s="230"/>
      <c r="F108" s="230"/>
      <c r="G108" s="220"/>
      <c r="H108" s="220"/>
      <c r="I108" s="221"/>
      <c r="J108" s="217"/>
      <c r="K108" s="220"/>
      <c r="L108" s="221"/>
      <c r="M108" s="221"/>
      <c r="N108" s="640">
        <f t="shared" si="19"/>
        <v>0</v>
      </c>
      <c r="O108" s="641">
        <f t="shared" si="2"/>
        <v>0</v>
      </c>
      <c r="P108" s="642"/>
      <c r="Q108" s="644"/>
      <c r="R108" s="644"/>
      <c r="S108" s="644"/>
      <c r="T108" s="645"/>
      <c r="U108" s="645"/>
      <c r="V108" s="221"/>
      <c r="W108" s="220"/>
      <c r="X108" s="220"/>
      <c r="Y108" s="220"/>
      <c r="Z108" s="392"/>
      <c r="AA108" s="392"/>
      <c r="AB108" s="234"/>
      <c r="AC108" s="234"/>
      <c r="AD108" s="221"/>
      <c r="AE108" s="115"/>
      <c r="AF108" s="116"/>
      <c r="AG108" s="402"/>
      <c r="AH108" s="240"/>
      <c r="AI108" s="241"/>
      <c r="AJ108" s="58" t="str">
        <f t="shared" si="20"/>
        <v/>
      </c>
      <c r="AK108" s="60" t="str">
        <f t="shared" si="21"/>
        <v/>
      </c>
      <c r="AL108" s="62" t="str">
        <f t="shared" si="22"/>
        <v/>
      </c>
      <c r="AM108" s="64" t="str">
        <f t="shared" si="23"/>
        <v/>
      </c>
      <c r="AN108" s="64" t="str">
        <f t="shared" si="24"/>
        <v/>
      </c>
      <c r="AO108" s="66" t="str">
        <f>IF(F108="","",IF(OR(AND(分岐管理シート!D108=4,J108="Ⅱ．物価高の克服"),AND(分岐管理シート!D108=8,J108="米国関税措置")),"","error"))</f>
        <v/>
      </c>
      <c r="AP108" s="68" t="str">
        <f t="shared" si="25"/>
        <v/>
      </c>
      <c r="AQ108" s="33" t="str">
        <f t="shared" si="26"/>
        <v/>
      </c>
      <c r="AR108" s="33" t="str">
        <f t="shared" si="27"/>
        <v/>
      </c>
      <c r="AS108" s="33" t="str">
        <f t="shared" si="28"/>
        <v/>
      </c>
      <c r="AT108" s="32" t="str">
        <f t="shared" si="35"/>
        <v/>
      </c>
      <c r="AU108" s="69"/>
      <c r="AV108" s="70"/>
      <c r="AW108" s="68" t="str">
        <f t="shared" si="29"/>
        <v/>
      </c>
      <c r="AX108" s="68" t="str">
        <f t="shared" si="30"/>
        <v/>
      </c>
      <c r="AY108" s="68" t="str">
        <f t="shared" si="31"/>
        <v/>
      </c>
      <c r="AZ108" s="70"/>
      <c r="BA108" s="74"/>
      <c r="BB108" s="70"/>
      <c r="BC108" s="70"/>
      <c r="BD108" s="68" t="str">
        <f t="shared" si="32"/>
        <v/>
      </c>
      <c r="BE108" s="68" t="str">
        <f t="shared" si="33"/>
        <v/>
      </c>
      <c r="BF108" s="72" t="str">
        <f>IF(F108="","",IF(OR(分岐管理シート!Y108&lt;14,分岐管理シート!Y108&gt;38),"error",""))</f>
        <v/>
      </c>
      <c r="BG108" s="72" t="str">
        <f>IF(F108="","",IF(OR(分岐管理シート!Z108&lt;14,分岐管理シート!Z108&gt;39),"error",""))</f>
        <v/>
      </c>
      <c r="BH108" s="72" t="str">
        <f>IF(F108="","",IF(AND(Y108="－",OR(分岐管理シート!Z108&lt;14,分岐管理シート!Z108&gt;38)),"error",IF(AND(Y108="○",分岐管理シート!Z108&lt;14),"error","")))</f>
        <v/>
      </c>
      <c r="BI108" s="72" t="str">
        <f>IF(F108="","",IF(VLOOKUP(Z108,―!$AH$15:$AI$40,2,FALSE)&lt;=VLOOKUP(AA108,―!$AH$15:$AI$40,2,FALSE),"","error"))</f>
        <v/>
      </c>
      <c r="BJ108" s="70"/>
      <c r="BK108" s="70"/>
      <c r="BL108" s="70"/>
      <c r="BM108" s="72" t="str">
        <f>IF(F108="","",IF(OR(分岐管理シート!AC108&lt;1,分岐管理シート!AC108&gt;39),"error",""))</f>
        <v/>
      </c>
      <c r="BN108" s="68" t="str">
        <f t="shared" si="36"/>
        <v/>
      </c>
      <c r="BO108" s="72" t="str">
        <f>IF(F108="","",IF(AND(分岐管理シート!D108=4,OR(分岐管理シート!AF108&lt;4,分岐管理シート!AF108&gt;9)),"error",""))</f>
        <v/>
      </c>
      <c r="BP108" s="74" t="str">
        <f t="shared" si="3"/>
        <v/>
      </c>
      <c r="BQ108" s="76" t="str">
        <f>分岐管理シート!AQ108</f>
        <v/>
      </c>
      <c r="BR108" s="497" t="str">
        <f t="shared" si="34"/>
        <v/>
      </c>
    </row>
    <row r="109" spans="1:70" ht="24">
      <c r="A109" s="35"/>
      <c r="B109" s="36"/>
      <c r="C109" s="32">
        <v>37</v>
      </c>
      <c r="D109" s="396"/>
      <c r="E109" s="229"/>
      <c r="F109" s="229"/>
      <c r="G109" s="219"/>
      <c r="H109" s="219"/>
      <c r="I109" s="218"/>
      <c r="J109" s="217"/>
      <c r="K109" s="219"/>
      <c r="L109" s="218"/>
      <c r="M109" s="218"/>
      <c r="N109" s="640">
        <f t="shared" si="19"/>
        <v>0</v>
      </c>
      <c r="O109" s="641">
        <f t="shared" si="2"/>
        <v>0</v>
      </c>
      <c r="P109" s="642"/>
      <c r="Q109" s="643"/>
      <c r="R109" s="643"/>
      <c r="S109" s="643"/>
      <c r="T109" s="642"/>
      <c r="U109" s="642"/>
      <c r="V109" s="218"/>
      <c r="W109" s="219"/>
      <c r="X109" s="219"/>
      <c r="Y109" s="219"/>
      <c r="Z109" s="391"/>
      <c r="AA109" s="391"/>
      <c r="AB109" s="233"/>
      <c r="AC109" s="233"/>
      <c r="AD109" s="218"/>
      <c r="AE109" s="113"/>
      <c r="AF109" s="114"/>
      <c r="AG109" s="402"/>
      <c r="AH109" s="242"/>
      <c r="AI109" s="243"/>
      <c r="AJ109" s="58" t="str">
        <f t="shared" si="20"/>
        <v/>
      </c>
      <c r="AK109" s="60" t="str">
        <f t="shared" si="21"/>
        <v/>
      </c>
      <c r="AL109" s="62" t="str">
        <f t="shared" si="22"/>
        <v/>
      </c>
      <c r="AM109" s="64" t="str">
        <f t="shared" si="23"/>
        <v/>
      </c>
      <c r="AN109" s="64" t="str">
        <f t="shared" si="24"/>
        <v/>
      </c>
      <c r="AO109" s="66" t="str">
        <f>IF(F109="","",IF(OR(AND(分岐管理シート!D109=4,J109="Ⅱ．物価高の克服"),AND(分岐管理シート!D109=8,J109="米国関税措置")),"","error"))</f>
        <v/>
      </c>
      <c r="AP109" s="68" t="str">
        <f t="shared" si="25"/>
        <v/>
      </c>
      <c r="AQ109" s="33" t="str">
        <f t="shared" si="26"/>
        <v/>
      </c>
      <c r="AR109" s="33" t="str">
        <f t="shared" si="27"/>
        <v/>
      </c>
      <c r="AS109" s="33" t="str">
        <f t="shared" si="28"/>
        <v/>
      </c>
      <c r="AT109" s="32" t="str">
        <f t="shared" si="35"/>
        <v/>
      </c>
      <c r="AU109" s="69"/>
      <c r="AV109" s="70"/>
      <c r="AW109" s="68" t="str">
        <f t="shared" si="29"/>
        <v/>
      </c>
      <c r="AX109" s="68" t="str">
        <f t="shared" si="30"/>
        <v/>
      </c>
      <c r="AY109" s="68" t="str">
        <f t="shared" si="31"/>
        <v/>
      </c>
      <c r="AZ109" s="70"/>
      <c r="BA109" s="74"/>
      <c r="BB109" s="70"/>
      <c r="BC109" s="70"/>
      <c r="BD109" s="68" t="str">
        <f t="shared" si="32"/>
        <v/>
      </c>
      <c r="BE109" s="68" t="str">
        <f t="shared" si="33"/>
        <v/>
      </c>
      <c r="BF109" s="72" t="str">
        <f>IF(F109="","",IF(OR(分岐管理シート!Y109&lt;14,分岐管理シート!Y109&gt;38),"error",""))</f>
        <v/>
      </c>
      <c r="BG109" s="72" t="str">
        <f>IF(F109="","",IF(OR(分岐管理シート!Z109&lt;14,分岐管理シート!Z109&gt;39),"error",""))</f>
        <v/>
      </c>
      <c r="BH109" s="72" t="str">
        <f>IF(F109="","",IF(AND(Y109="－",OR(分岐管理シート!Z109&lt;14,分岐管理シート!Z109&gt;38)),"error",IF(AND(Y109="○",分岐管理シート!Z109&lt;14),"error","")))</f>
        <v/>
      </c>
      <c r="BI109" s="72" t="str">
        <f>IF(F109="","",IF(VLOOKUP(Z109,―!$AH$15:$AI$40,2,FALSE)&lt;=VLOOKUP(AA109,―!$AH$15:$AI$40,2,FALSE),"","error"))</f>
        <v/>
      </c>
      <c r="BJ109" s="70"/>
      <c r="BK109" s="70"/>
      <c r="BL109" s="70"/>
      <c r="BM109" s="72" t="str">
        <f>IF(F109="","",IF(OR(分岐管理シート!AC109&lt;1,分岐管理シート!AC109&gt;39),"error",""))</f>
        <v/>
      </c>
      <c r="BN109" s="68" t="str">
        <f t="shared" si="36"/>
        <v/>
      </c>
      <c r="BO109" s="72" t="str">
        <f>IF(F109="","",IF(AND(分岐管理シート!D109=4,OR(分岐管理シート!AF109&lt;4,分岐管理シート!AF109&gt;9)),"error",""))</f>
        <v/>
      </c>
      <c r="BP109" s="74" t="str">
        <f t="shared" si="3"/>
        <v/>
      </c>
      <c r="BQ109" s="76" t="str">
        <f>分岐管理シート!AQ109</f>
        <v/>
      </c>
      <c r="BR109" s="497" t="str">
        <f t="shared" si="34"/>
        <v/>
      </c>
    </row>
    <row r="110" spans="1:70" ht="24">
      <c r="A110" s="35"/>
      <c r="B110" s="36"/>
      <c r="C110" s="33">
        <v>38</v>
      </c>
      <c r="D110" s="396"/>
      <c r="E110" s="229"/>
      <c r="F110" s="229"/>
      <c r="G110" s="219"/>
      <c r="H110" s="219"/>
      <c r="I110" s="218"/>
      <c r="J110" s="217"/>
      <c r="K110" s="219"/>
      <c r="L110" s="218"/>
      <c r="M110" s="218"/>
      <c r="N110" s="640">
        <f t="shared" si="19"/>
        <v>0</v>
      </c>
      <c r="O110" s="641">
        <f t="shared" si="2"/>
        <v>0</v>
      </c>
      <c r="P110" s="642"/>
      <c r="Q110" s="643"/>
      <c r="R110" s="643"/>
      <c r="S110" s="643"/>
      <c r="T110" s="642"/>
      <c r="U110" s="642"/>
      <c r="V110" s="218"/>
      <c r="W110" s="219"/>
      <c r="X110" s="219"/>
      <c r="Y110" s="219"/>
      <c r="Z110" s="391"/>
      <c r="AA110" s="391"/>
      <c r="AB110" s="233"/>
      <c r="AC110" s="233"/>
      <c r="AD110" s="218"/>
      <c r="AE110" s="113"/>
      <c r="AF110" s="114"/>
      <c r="AG110" s="402"/>
      <c r="AH110" s="238"/>
      <c r="AI110" s="239"/>
      <c r="AJ110" s="58" t="str">
        <f t="shared" si="20"/>
        <v/>
      </c>
      <c r="AK110" s="60" t="str">
        <f t="shared" si="21"/>
        <v/>
      </c>
      <c r="AL110" s="62" t="str">
        <f t="shared" si="22"/>
        <v/>
      </c>
      <c r="AM110" s="64" t="str">
        <f t="shared" si="23"/>
        <v/>
      </c>
      <c r="AN110" s="64" t="str">
        <f t="shared" si="24"/>
        <v/>
      </c>
      <c r="AO110" s="66" t="str">
        <f>IF(F110="","",IF(OR(AND(分岐管理シート!D110=4,J110="Ⅱ．物価高の克服"),AND(分岐管理シート!D110=8,J110="米国関税措置")),"","error"))</f>
        <v/>
      </c>
      <c r="AP110" s="68" t="str">
        <f t="shared" si="25"/>
        <v/>
      </c>
      <c r="AQ110" s="33" t="str">
        <f t="shared" si="26"/>
        <v/>
      </c>
      <c r="AR110" s="33" t="str">
        <f t="shared" si="27"/>
        <v/>
      </c>
      <c r="AS110" s="33" t="str">
        <f t="shared" si="28"/>
        <v/>
      </c>
      <c r="AT110" s="32" t="str">
        <f t="shared" si="35"/>
        <v/>
      </c>
      <c r="AU110" s="69"/>
      <c r="AV110" s="70"/>
      <c r="AW110" s="68" t="str">
        <f t="shared" si="29"/>
        <v/>
      </c>
      <c r="AX110" s="68" t="str">
        <f t="shared" si="30"/>
        <v/>
      </c>
      <c r="AY110" s="68" t="str">
        <f t="shared" si="31"/>
        <v/>
      </c>
      <c r="AZ110" s="70"/>
      <c r="BA110" s="74"/>
      <c r="BB110" s="70"/>
      <c r="BC110" s="70"/>
      <c r="BD110" s="68" t="str">
        <f t="shared" si="32"/>
        <v/>
      </c>
      <c r="BE110" s="68" t="str">
        <f t="shared" si="33"/>
        <v/>
      </c>
      <c r="BF110" s="72" t="str">
        <f>IF(F110="","",IF(OR(分岐管理シート!Y110&lt;14,分岐管理シート!Y110&gt;38),"error",""))</f>
        <v/>
      </c>
      <c r="BG110" s="72" t="str">
        <f>IF(F110="","",IF(OR(分岐管理シート!Z110&lt;14,分岐管理シート!Z110&gt;39),"error",""))</f>
        <v/>
      </c>
      <c r="BH110" s="72" t="str">
        <f>IF(F110="","",IF(AND(Y110="－",OR(分岐管理シート!Z110&lt;14,分岐管理シート!Z110&gt;38)),"error",IF(AND(Y110="○",分岐管理シート!Z110&lt;14),"error","")))</f>
        <v/>
      </c>
      <c r="BI110" s="72" t="str">
        <f>IF(F110="","",IF(VLOOKUP(Z110,―!$AH$15:$AI$40,2,FALSE)&lt;=VLOOKUP(AA110,―!$AH$15:$AI$40,2,FALSE),"","error"))</f>
        <v/>
      </c>
      <c r="BJ110" s="70"/>
      <c r="BK110" s="70"/>
      <c r="BL110" s="70"/>
      <c r="BM110" s="72" t="str">
        <f>IF(F110="","",IF(OR(分岐管理シート!AC110&lt;1,分岐管理シート!AC110&gt;39),"error",""))</f>
        <v/>
      </c>
      <c r="BN110" s="68" t="str">
        <f t="shared" si="36"/>
        <v/>
      </c>
      <c r="BO110" s="72" t="str">
        <f>IF(F110="","",IF(AND(分岐管理シート!D110=4,OR(分岐管理シート!AF110&lt;4,分岐管理シート!AF110&gt;9)),"error",""))</f>
        <v/>
      </c>
      <c r="BP110" s="74" t="str">
        <f t="shared" si="3"/>
        <v/>
      </c>
      <c r="BQ110" s="76" t="str">
        <f>分岐管理シート!AQ110</f>
        <v/>
      </c>
      <c r="BR110" s="497" t="str">
        <f t="shared" si="34"/>
        <v/>
      </c>
    </row>
    <row r="111" spans="1:70" ht="24">
      <c r="A111" s="35"/>
      <c r="B111" s="36"/>
      <c r="C111" s="33">
        <v>39</v>
      </c>
      <c r="D111" s="396"/>
      <c r="E111" s="229"/>
      <c r="F111" s="229"/>
      <c r="G111" s="219"/>
      <c r="H111" s="219"/>
      <c r="I111" s="218"/>
      <c r="J111" s="217"/>
      <c r="K111" s="219"/>
      <c r="L111" s="218"/>
      <c r="M111" s="218"/>
      <c r="N111" s="640">
        <f t="shared" si="19"/>
        <v>0</v>
      </c>
      <c r="O111" s="641">
        <f t="shared" si="2"/>
        <v>0</v>
      </c>
      <c r="P111" s="642"/>
      <c r="Q111" s="643"/>
      <c r="R111" s="643"/>
      <c r="S111" s="643"/>
      <c r="T111" s="642"/>
      <c r="U111" s="642"/>
      <c r="V111" s="218"/>
      <c r="W111" s="219"/>
      <c r="X111" s="219"/>
      <c r="Y111" s="219"/>
      <c r="Z111" s="391"/>
      <c r="AA111" s="391"/>
      <c r="AB111" s="233"/>
      <c r="AC111" s="233"/>
      <c r="AD111" s="218"/>
      <c r="AE111" s="113"/>
      <c r="AF111" s="114"/>
      <c r="AG111" s="402"/>
      <c r="AH111" s="238"/>
      <c r="AI111" s="239"/>
      <c r="AJ111" s="58" t="str">
        <f t="shared" si="20"/>
        <v/>
      </c>
      <c r="AK111" s="60" t="str">
        <f t="shared" si="21"/>
        <v/>
      </c>
      <c r="AL111" s="62" t="str">
        <f t="shared" si="22"/>
        <v/>
      </c>
      <c r="AM111" s="64" t="str">
        <f t="shared" si="23"/>
        <v/>
      </c>
      <c r="AN111" s="64" t="str">
        <f t="shared" si="24"/>
        <v/>
      </c>
      <c r="AO111" s="66" t="str">
        <f>IF(F111="","",IF(OR(AND(分岐管理シート!D111=4,J111="Ⅱ．物価高の克服"),AND(分岐管理シート!D111=8,J111="米国関税措置")),"","error"))</f>
        <v/>
      </c>
      <c r="AP111" s="68" t="str">
        <f t="shared" si="25"/>
        <v/>
      </c>
      <c r="AQ111" s="33" t="str">
        <f t="shared" si="26"/>
        <v/>
      </c>
      <c r="AR111" s="33" t="str">
        <f t="shared" si="27"/>
        <v/>
      </c>
      <c r="AS111" s="33" t="str">
        <f t="shared" si="28"/>
        <v/>
      </c>
      <c r="AT111" s="32" t="str">
        <f t="shared" si="35"/>
        <v/>
      </c>
      <c r="AU111" s="69"/>
      <c r="AV111" s="70"/>
      <c r="AW111" s="68" t="str">
        <f t="shared" si="29"/>
        <v/>
      </c>
      <c r="AX111" s="68" t="str">
        <f t="shared" si="30"/>
        <v/>
      </c>
      <c r="AY111" s="68" t="str">
        <f t="shared" si="31"/>
        <v/>
      </c>
      <c r="AZ111" s="70"/>
      <c r="BA111" s="74"/>
      <c r="BB111" s="70"/>
      <c r="BC111" s="70"/>
      <c r="BD111" s="68" t="str">
        <f t="shared" si="32"/>
        <v/>
      </c>
      <c r="BE111" s="68" t="str">
        <f t="shared" si="33"/>
        <v/>
      </c>
      <c r="BF111" s="72" t="str">
        <f>IF(F111="","",IF(OR(分岐管理シート!Y111&lt;14,分岐管理シート!Y111&gt;38),"error",""))</f>
        <v/>
      </c>
      <c r="BG111" s="72" t="str">
        <f>IF(F111="","",IF(OR(分岐管理シート!Z111&lt;14,分岐管理シート!Z111&gt;39),"error",""))</f>
        <v/>
      </c>
      <c r="BH111" s="72" t="str">
        <f>IF(F111="","",IF(AND(Y111="－",OR(分岐管理シート!Z111&lt;14,分岐管理シート!Z111&gt;38)),"error",IF(AND(Y111="○",分岐管理シート!Z111&lt;14),"error","")))</f>
        <v/>
      </c>
      <c r="BI111" s="72" t="str">
        <f>IF(F111="","",IF(VLOOKUP(Z111,―!$AH$15:$AI$40,2,FALSE)&lt;=VLOOKUP(AA111,―!$AH$15:$AI$40,2,FALSE),"","error"))</f>
        <v/>
      </c>
      <c r="BJ111" s="70"/>
      <c r="BK111" s="70"/>
      <c r="BL111" s="70"/>
      <c r="BM111" s="72" t="str">
        <f>IF(F111="","",IF(OR(分岐管理シート!AC111&lt;1,分岐管理シート!AC111&gt;39),"error",""))</f>
        <v/>
      </c>
      <c r="BN111" s="68" t="str">
        <f t="shared" si="36"/>
        <v/>
      </c>
      <c r="BO111" s="72" t="str">
        <f>IF(F111="","",IF(AND(分岐管理シート!D111=4,OR(分岐管理シート!AF111&lt;4,分岐管理シート!AF111&gt;9)),"error",""))</f>
        <v/>
      </c>
      <c r="BP111" s="74" t="str">
        <f t="shared" si="3"/>
        <v/>
      </c>
      <c r="BQ111" s="76" t="str">
        <f>分岐管理シート!AQ111</f>
        <v/>
      </c>
      <c r="BR111" s="497" t="str">
        <f t="shared" si="34"/>
        <v/>
      </c>
    </row>
    <row r="112" spans="1:70" ht="24">
      <c r="A112" s="35"/>
      <c r="B112" s="36"/>
      <c r="C112" s="32">
        <v>40</v>
      </c>
      <c r="D112" s="396"/>
      <c r="E112" s="229"/>
      <c r="F112" s="229"/>
      <c r="G112" s="219"/>
      <c r="H112" s="219"/>
      <c r="I112" s="218"/>
      <c r="J112" s="217"/>
      <c r="K112" s="219"/>
      <c r="L112" s="218"/>
      <c r="M112" s="218"/>
      <c r="N112" s="640">
        <f t="shared" si="19"/>
        <v>0</v>
      </c>
      <c r="O112" s="641">
        <f t="shared" si="2"/>
        <v>0</v>
      </c>
      <c r="P112" s="642"/>
      <c r="Q112" s="643"/>
      <c r="R112" s="643"/>
      <c r="S112" s="643"/>
      <c r="T112" s="642"/>
      <c r="U112" s="642"/>
      <c r="V112" s="218"/>
      <c r="W112" s="219"/>
      <c r="X112" s="219"/>
      <c r="Y112" s="219"/>
      <c r="Z112" s="391"/>
      <c r="AA112" s="391"/>
      <c r="AB112" s="233"/>
      <c r="AC112" s="233"/>
      <c r="AD112" s="218"/>
      <c r="AE112" s="113"/>
      <c r="AF112" s="114"/>
      <c r="AG112" s="402"/>
      <c r="AH112" s="238"/>
      <c r="AI112" s="239"/>
      <c r="AJ112" s="58" t="str">
        <f t="shared" si="20"/>
        <v/>
      </c>
      <c r="AK112" s="60" t="str">
        <f t="shared" si="21"/>
        <v/>
      </c>
      <c r="AL112" s="62" t="str">
        <f t="shared" si="22"/>
        <v/>
      </c>
      <c r="AM112" s="64" t="str">
        <f t="shared" si="23"/>
        <v/>
      </c>
      <c r="AN112" s="64" t="str">
        <f t="shared" si="24"/>
        <v/>
      </c>
      <c r="AO112" s="66" t="str">
        <f>IF(F112="","",IF(OR(AND(分岐管理シート!D112=4,J112="Ⅱ．物価高の克服"),AND(分岐管理シート!D112=8,J112="米国関税措置")),"","error"))</f>
        <v/>
      </c>
      <c r="AP112" s="68" t="str">
        <f t="shared" si="25"/>
        <v/>
      </c>
      <c r="AQ112" s="33" t="str">
        <f t="shared" si="26"/>
        <v/>
      </c>
      <c r="AR112" s="33" t="str">
        <f t="shared" si="27"/>
        <v/>
      </c>
      <c r="AS112" s="33" t="str">
        <f t="shared" si="28"/>
        <v/>
      </c>
      <c r="AT112" s="32" t="str">
        <f t="shared" si="35"/>
        <v/>
      </c>
      <c r="AU112" s="69"/>
      <c r="AV112" s="70"/>
      <c r="AW112" s="68" t="str">
        <f t="shared" si="29"/>
        <v/>
      </c>
      <c r="AX112" s="68" t="str">
        <f t="shared" si="30"/>
        <v/>
      </c>
      <c r="AY112" s="68" t="str">
        <f t="shared" si="31"/>
        <v/>
      </c>
      <c r="AZ112" s="70"/>
      <c r="BA112" s="74"/>
      <c r="BB112" s="70"/>
      <c r="BC112" s="70"/>
      <c r="BD112" s="68" t="str">
        <f t="shared" si="32"/>
        <v/>
      </c>
      <c r="BE112" s="68" t="str">
        <f t="shared" si="33"/>
        <v/>
      </c>
      <c r="BF112" s="72" t="str">
        <f>IF(F112="","",IF(OR(分岐管理シート!Y112&lt;14,分岐管理シート!Y112&gt;38),"error",""))</f>
        <v/>
      </c>
      <c r="BG112" s="72" t="str">
        <f>IF(F112="","",IF(OR(分岐管理シート!Z112&lt;14,分岐管理シート!Z112&gt;39),"error",""))</f>
        <v/>
      </c>
      <c r="BH112" s="72" t="str">
        <f>IF(F112="","",IF(AND(Y112="－",OR(分岐管理シート!Z112&lt;14,分岐管理シート!Z112&gt;38)),"error",IF(AND(Y112="○",分岐管理シート!Z112&lt;14),"error","")))</f>
        <v/>
      </c>
      <c r="BI112" s="72" t="str">
        <f>IF(F112="","",IF(VLOOKUP(Z112,―!$AH$15:$AI$40,2,FALSE)&lt;=VLOOKUP(AA112,―!$AH$15:$AI$40,2,FALSE),"","error"))</f>
        <v/>
      </c>
      <c r="BJ112" s="70"/>
      <c r="BK112" s="70"/>
      <c r="BL112" s="70"/>
      <c r="BM112" s="72" t="str">
        <f>IF(F112="","",IF(OR(分岐管理シート!AC112&lt;1,分岐管理シート!AC112&gt;39),"error",""))</f>
        <v/>
      </c>
      <c r="BN112" s="68" t="str">
        <f t="shared" si="36"/>
        <v/>
      </c>
      <c r="BO112" s="72" t="str">
        <f>IF(F112="","",IF(AND(分岐管理シート!D112=4,OR(分岐管理シート!AF112&lt;4,分岐管理シート!AF112&gt;9)),"error",""))</f>
        <v/>
      </c>
      <c r="BP112" s="74" t="str">
        <f t="shared" si="3"/>
        <v/>
      </c>
      <c r="BQ112" s="76" t="str">
        <f>分岐管理シート!AQ112</f>
        <v/>
      </c>
      <c r="BR112" s="497" t="str">
        <f t="shared" si="34"/>
        <v/>
      </c>
    </row>
    <row r="113" spans="1:70" ht="24">
      <c r="A113" s="35"/>
      <c r="B113" s="36"/>
      <c r="C113" s="33">
        <v>41</v>
      </c>
      <c r="D113" s="396"/>
      <c r="E113" s="229"/>
      <c r="F113" s="229"/>
      <c r="G113" s="219"/>
      <c r="H113" s="219"/>
      <c r="I113" s="218"/>
      <c r="J113" s="217"/>
      <c r="K113" s="219"/>
      <c r="L113" s="218"/>
      <c r="M113" s="218"/>
      <c r="N113" s="640">
        <f t="shared" si="19"/>
        <v>0</v>
      </c>
      <c r="O113" s="641">
        <f t="shared" si="2"/>
        <v>0</v>
      </c>
      <c r="P113" s="642"/>
      <c r="Q113" s="643"/>
      <c r="R113" s="643"/>
      <c r="S113" s="643"/>
      <c r="T113" s="642"/>
      <c r="U113" s="642"/>
      <c r="V113" s="218"/>
      <c r="W113" s="219"/>
      <c r="X113" s="219"/>
      <c r="Y113" s="219"/>
      <c r="Z113" s="391"/>
      <c r="AA113" s="391"/>
      <c r="AB113" s="233"/>
      <c r="AC113" s="233"/>
      <c r="AD113" s="218"/>
      <c r="AE113" s="113"/>
      <c r="AF113" s="114"/>
      <c r="AG113" s="402"/>
      <c r="AH113" s="238"/>
      <c r="AI113" s="239"/>
      <c r="AJ113" s="58" t="str">
        <f t="shared" si="20"/>
        <v/>
      </c>
      <c r="AK113" s="60" t="str">
        <f t="shared" si="21"/>
        <v/>
      </c>
      <c r="AL113" s="62" t="str">
        <f t="shared" si="22"/>
        <v/>
      </c>
      <c r="AM113" s="64" t="str">
        <f t="shared" si="23"/>
        <v/>
      </c>
      <c r="AN113" s="64" t="str">
        <f t="shared" si="24"/>
        <v/>
      </c>
      <c r="AO113" s="66" t="str">
        <f>IF(F113="","",IF(OR(AND(分岐管理シート!D113=4,J113="Ⅱ．物価高の克服"),AND(分岐管理シート!D113=8,J113="米国関税措置")),"","error"))</f>
        <v/>
      </c>
      <c r="AP113" s="68" t="str">
        <f t="shared" si="25"/>
        <v/>
      </c>
      <c r="AQ113" s="33" t="str">
        <f t="shared" si="26"/>
        <v/>
      </c>
      <c r="AR113" s="33" t="str">
        <f t="shared" si="27"/>
        <v/>
      </c>
      <c r="AS113" s="33" t="str">
        <f t="shared" si="28"/>
        <v/>
      </c>
      <c r="AT113" s="32" t="str">
        <f t="shared" si="35"/>
        <v/>
      </c>
      <c r="AU113" s="69"/>
      <c r="AV113" s="70"/>
      <c r="AW113" s="68" t="str">
        <f t="shared" si="29"/>
        <v/>
      </c>
      <c r="AX113" s="68" t="str">
        <f t="shared" si="30"/>
        <v/>
      </c>
      <c r="AY113" s="68" t="str">
        <f t="shared" si="31"/>
        <v/>
      </c>
      <c r="AZ113" s="70"/>
      <c r="BA113" s="74"/>
      <c r="BB113" s="70"/>
      <c r="BC113" s="70"/>
      <c r="BD113" s="68" t="str">
        <f t="shared" si="32"/>
        <v/>
      </c>
      <c r="BE113" s="68" t="str">
        <f t="shared" si="33"/>
        <v/>
      </c>
      <c r="BF113" s="72" t="str">
        <f>IF(F113="","",IF(OR(分岐管理シート!Y113&lt;14,分岐管理シート!Y113&gt;38),"error",""))</f>
        <v/>
      </c>
      <c r="BG113" s="72" t="str">
        <f>IF(F113="","",IF(OR(分岐管理シート!Z113&lt;14,分岐管理シート!Z113&gt;39),"error",""))</f>
        <v/>
      </c>
      <c r="BH113" s="72" t="str">
        <f>IF(F113="","",IF(AND(Y113="－",OR(分岐管理シート!Z113&lt;14,分岐管理シート!Z113&gt;38)),"error",IF(AND(Y113="○",分岐管理シート!Z113&lt;14),"error","")))</f>
        <v/>
      </c>
      <c r="BI113" s="72" t="str">
        <f>IF(F113="","",IF(VLOOKUP(Z113,―!$AH$15:$AI$40,2,FALSE)&lt;=VLOOKUP(AA113,―!$AH$15:$AI$40,2,FALSE),"","error"))</f>
        <v/>
      </c>
      <c r="BJ113" s="70"/>
      <c r="BK113" s="70"/>
      <c r="BL113" s="70"/>
      <c r="BM113" s="72" t="str">
        <f>IF(F113="","",IF(OR(分岐管理シート!AC113&lt;1,分岐管理シート!AC113&gt;39),"error",""))</f>
        <v/>
      </c>
      <c r="BN113" s="68" t="str">
        <f t="shared" si="36"/>
        <v/>
      </c>
      <c r="BO113" s="72" t="str">
        <f>IF(F113="","",IF(AND(分岐管理シート!D113=4,OR(分岐管理シート!AF113&lt;4,分岐管理シート!AF113&gt;9)),"error",""))</f>
        <v/>
      </c>
      <c r="BP113" s="74" t="str">
        <f t="shared" si="3"/>
        <v/>
      </c>
      <c r="BQ113" s="76" t="str">
        <f>分岐管理シート!AQ113</f>
        <v/>
      </c>
      <c r="BR113" s="497" t="str">
        <f t="shared" si="34"/>
        <v/>
      </c>
    </row>
    <row r="114" spans="1:70" ht="24">
      <c r="A114" s="35"/>
      <c r="B114" s="36"/>
      <c r="C114" s="33">
        <v>42</v>
      </c>
      <c r="D114" s="396"/>
      <c r="E114" s="229"/>
      <c r="F114" s="229"/>
      <c r="G114" s="219"/>
      <c r="H114" s="219"/>
      <c r="I114" s="218"/>
      <c r="J114" s="217"/>
      <c r="K114" s="219"/>
      <c r="L114" s="218"/>
      <c r="M114" s="218"/>
      <c r="N114" s="640">
        <f t="shared" si="19"/>
        <v>0</v>
      </c>
      <c r="O114" s="641">
        <f t="shared" si="2"/>
        <v>0</v>
      </c>
      <c r="P114" s="642"/>
      <c r="Q114" s="643"/>
      <c r="R114" s="643"/>
      <c r="S114" s="643"/>
      <c r="T114" s="642"/>
      <c r="U114" s="642"/>
      <c r="V114" s="218"/>
      <c r="W114" s="219"/>
      <c r="X114" s="219"/>
      <c r="Y114" s="219"/>
      <c r="Z114" s="391"/>
      <c r="AA114" s="391"/>
      <c r="AB114" s="233"/>
      <c r="AC114" s="233"/>
      <c r="AD114" s="218"/>
      <c r="AE114" s="113"/>
      <c r="AF114" s="114"/>
      <c r="AG114" s="402"/>
      <c r="AH114" s="238"/>
      <c r="AI114" s="239"/>
      <c r="AJ114" s="58" t="str">
        <f t="shared" si="20"/>
        <v/>
      </c>
      <c r="AK114" s="60" t="str">
        <f t="shared" si="21"/>
        <v/>
      </c>
      <c r="AL114" s="62" t="str">
        <f t="shared" si="22"/>
        <v/>
      </c>
      <c r="AM114" s="64" t="str">
        <f t="shared" si="23"/>
        <v/>
      </c>
      <c r="AN114" s="64" t="str">
        <f t="shared" si="24"/>
        <v/>
      </c>
      <c r="AO114" s="66" t="str">
        <f>IF(F114="","",IF(OR(AND(分岐管理シート!D114=4,J114="Ⅱ．物価高の克服"),AND(分岐管理シート!D114=8,J114="米国関税措置")),"","error"))</f>
        <v/>
      </c>
      <c r="AP114" s="68" t="str">
        <f t="shared" si="25"/>
        <v/>
      </c>
      <c r="AQ114" s="33" t="str">
        <f t="shared" si="26"/>
        <v/>
      </c>
      <c r="AR114" s="33" t="str">
        <f t="shared" si="27"/>
        <v/>
      </c>
      <c r="AS114" s="33" t="str">
        <f t="shared" si="28"/>
        <v/>
      </c>
      <c r="AT114" s="32" t="str">
        <f t="shared" si="35"/>
        <v/>
      </c>
      <c r="AU114" s="69"/>
      <c r="AV114" s="70"/>
      <c r="AW114" s="68" t="str">
        <f t="shared" si="29"/>
        <v/>
      </c>
      <c r="AX114" s="68" t="str">
        <f t="shared" si="30"/>
        <v/>
      </c>
      <c r="AY114" s="68" t="str">
        <f t="shared" si="31"/>
        <v/>
      </c>
      <c r="AZ114" s="70"/>
      <c r="BA114" s="74"/>
      <c r="BB114" s="70"/>
      <c r="BC114" s="70"/>
      <c r="BD114" s="68" t="str">
        <f t="shared" si="32"/>
        <v/>
      </c>
      <c r="BE114" s="68" t="str">
        <f t="shared" si="33"/>
        <v/>
      </c>
      <c r="BF114" s="72" t="str">
        <f>IF(F114="","",IF(OR(分岐管理シート!Y114&lt;14,分岐管理シート!Y114&gt;38),"error",""))</f>
        <v/>
      </c>
      <c r="BG114" s="72" t="str">
        <f>IF(F114="","",IF(OR(分岐管理シート!Z114&lt;14,分岐管理シート!Z114&gt;39),"error",""))</f>
        <v/>
      </c>
      <c r="BH114" s="72" t="str">
        <f>IF(F114="","",IF(AND(Y114="－",OR(分岐管理シート!Z114&lt;14,分岐管理シート!Z114&gt;38)),"error",IF(AND(Y114="○",分岐管理シート!Z114&lt;14),"error","")))</f>
        <v/>
      </c>
      <c r="BI114" s="72" t="str">
        <f>IF(F114="","",IF(VLOOKUP(Z114,―!$AH$15:$AI$40,2,FALSE)&lt;=VLOOKUP(AA114,―!$AH$15:$AI$40,2,FALSE),"","error"))</f>
        <v/>
      </c>
      <c r="BJ114" s="70"/>
      <c r="BK114" s="70"/>
      <c r="BL114" s="70"/>
      <c r="BM114" s="72" t="str">
        <f>IF(F114="","",IF(OR(分岐管理シート!AC114&lt;1,分岐管理シート!AC114&gt;39),"error",""))</f>
        <v/>
      </c>
      <c r="BN114" s="68" t="str">
        <f t="shared" si="36"/>
        <v/>
      </c>
      <c r="BO114" s="72" t="str">
        <f>IF(F114="","",IF(AND(分岐管理シート!D114=4,OR(分岐管理シート!AF114&lt;4,分岐管理シート!AF114&gt;9)),"error",""))</f>
        <v/>
      </c>
      <c r="BP114" s="74" t="str">
        <f t="shared" si="3"/>
        <v/>
      </c>
      <c r="BQ114" s="76" t="str">
        <f>分岐管理シート!AQ114</f>
        <v/>
      </c>
      <c r="BR114" s="497" t="str">
        <f t="shared" si="34"/>
        <v/>
      </c>
    </row>
    <row r="115" spans="1:70" ht="24">
      <c r="A115" s="35"/>
      <c r="B115" s="36"/>
      <c r="C115" s="32">
        <v>43</v>
      </c>
      <c r="D115" s="396"/>
      <c r="E115" s="229"/>
      <c r="F115" s="229"/>
      <c r="G115" s="219"/>
      <c r="H115" s="219"/>
      <c r="I115" s="218"/>
      <c r="J115" s="217"/>
      <c r="K115" s="219"/>
      <c r="L115" s="218"/>
      <c r="M115" s="218"/>
      <c r="N115" s="640">
        <f t="shared" si="19"/>
        <v>0</v>
      </c>
      <c r="O115" s="641">
        <f t="shared" si="2"/>
        <v>0</v>
      </c>
      <c r="P115" s="642"/>
      <c r="Q115" s="643"/>
      <c r="R115" s="643"/>
      <c r="S115" s="643"/>
      <c r="T115" s="642"/>
      <c r="U115" s="642"/>
      <c r="V115" s="218"/>
      <c r="W115" s="219"/>
      <c r="X115" s="219"/>
      <c r="Y115" s="219"/>
      <c r="Z115" s="391"/>
      <c r="AA115" s="391"/>
      <c r="AB115" s="233"/>
      <c r="AC115" s="233"/>
      <c r="AD115" s="218"/>
      <c r="AE115" s="113"/>
      <c r="AF115" s="114"/>
      <c r="AG115" s="402"/>
      <c r="AH115" s="238"/>
      <c r="AI115" s="239"/>
      <c r="AJ115" s="58" t="str">
        <f t="shared" si="20"/>
        <v/>
      </c>
      <c r="AK115" s="60" t="str">
        <f t="shared" si="21"/>
        <v/>
      </c>
      <c r="AL115" s="62" t="str">
        <f t="shared" si="22"/>
        <v/>
      </c>
      <c r="AM115" s="64" t="str">
        <f t="shared" si="23"/>
        <v/>
      </c>
      <c r="AN115" s="64" t="str">
        <f t="shared" si="24"/>
        <v/>
      </c>
      <c r="AO115" s="66" t="str">
        <f>IF(F115="","",IF(OR(AND(分岐管理シート!D115=4,J115="Ⅱ．物価高の克服"),AND(分岐管理シート!D115=8,J115="米国関税措置")),"","error"))</f>
        <v/>
      </c>
      <c r="AP115" s="68" t="str">
        <f t="shared" si="25"/>
        <v/>
      </c>
      <c r="AQ115" s="33" t="str">
        <f t="shared" si="26"/>
        <v/>
      </c>
      <c r="AR115" s="33" t="str">
        <f t="shared" si="27"/>
        <v/>
      </c>
      <c r="AS115" s="33" t="str">
        <f t="shared" si="28"/>
        <v/>
      </c>
      <c r="AT115" s="32" t="str">
        <f t="shared" si="35"/>
        <v/>
      </c>
      <c r="AU115" s="69"/>
      <c r="AV115" s="70"/>
      <c r="AW115" s="68" t="str">
        <f t="shared" si="29"/>
        <v/>
      </c>
      <c r="AX115" s="68" t="str">
        <f t="shared" si="30"/>
        <v/>
      </c>
      <c r="AY115" s="68" t="str">
        <f t="shared" si="31"/>
        <v/>
      </c>
      <c r="AZ115" s="70"/>
      <c r="BA115" s="74"/>
      <c r="BB115" s="70"/>
      <c r="BC115" s="70"/>
      <c r="BD115" s="68" t="str">
        <f t="shared" si="32"/>
        <v/>
      </c>
      <c r="BE115" s="68" t="str">
        <f t="shared" si="33"/>
        <v/>
      </c>
      <c r="BF115" s="72" t="str">
        <f>IF(F115="","",IF(OR(分岐管理シート!Y115&lt;14,分岐管理シート!Y115&gt;38),"error",""))</f>
        <v/>
      </c>
      <c r="BG115" s="72" t="str">
        <f>IF(F115="","",IF(OR(分岐管理シート!Z115&lt;14,分岐管理シート!Z115&gt;39),"error",""))</f>
        <v/>
      </c>
      <c r="BH115" s="72" t="str">
        <f>IF(F115="","",IF(AND(Y115="－",OR(分岐管理シート!Z115&lt;14,分岐管理シート!Z115&gt;38)),"error",IF(AND(Y115="○",分岐管理シート!Z115&lt;14),"error","")))</f>
        <v/>
      </c>
      <c r="BI115" s="72" t="str">
        <f>IF(F115="","",IF(VLOOKUP(Z115,―!$AH$15:$AI$40,2,FALSE)&lt;=VLOOKUP(AA115,―!$AH$15:$AI$40,2,FALSE),"","error"))</f>
        <v/>
      </c>
      <c r="BJ115" s="70"/>
      <c r="BK115" s="70"/>
      <c r="BL115" s="70"/>
      <c r="BM115" s="72" t="str">
        <f>IF(F115="","",IF(OR(分岐管理シート!AC115&lt;1,分岐管理シート!AC115&gt;39),"error",""))</f>
        <v/>
      </c>
      <c r="BN115" s="68" t="str">
        <f t="shared" si="36"/>
        <v/>
      </c>
      <c r="BO115" s="72" t="str">
        <f>IF(F115="","",IF(AND(分岐管理シート!D115=4,OR(分岐管理シート!AF115&lt;4,分岐管理シート!AF115&gt;9)),"error",""))</f>
        <v/>
      </c>
      <c r="BP115" s="74" t="str">
        <f t="shared" si="3"/>
        <v/>
      </c>
      <c r="BQ115" s="76" t="str">
        <f>分岐管理シート!AQ115</f>
        <v/>
      </c>
      <c r="BR115" s="497" t="str">
        <f t="shared" si="34"/>
        <v/>
      </c>
    </row>
    <row r="116" spans="1:70" ht="24">
      <c r="A116" s="35"/>
      <c r="B116" s="36"/>
      <c r="C116" s="33">
        <v>44</v>
      </c>
      <c r="D116" s="396"/>
      <c r="E116" s="229"/>
      <c r="F116" s="229"/>
      <c r="G116" s="219"/>
      <c r="H116" s="219"/>
      <c r="I116" s="218"/>
      <c r="J116" s="217"/>
      <c r="K116" s="219"/>
      <c r="L116" s="218"/>
      <c r="M116" s="218"/>
      <c r="N116" s="640">
        <f t="shared" si="19"/>
        <v>0</v>
      </c>
      <c r="O116" s="641">
        <f t="shared" si="2"/>
        <v>0</v>
      </c>
      <c r="P116" s="642"/>
      <c r="Q116" s="643"/>
      <c r="R116" s="643"/>
      <c r="S116" s="643"/>
      <c r="T116" s="642"/>
      <c r="U116" s="642"/>
      <c r="V116" s="218"/>
      <c r="W116" s="219"/>
      <c r="X116" s="219"/>
      <c r="Y116" s="219"/>
      <c r="Z116" s="391"/>
      <c r="AA116" s="391"/>
      <c r="AB116" s="233"/>
      <c r="AC116" s="233"/>
      <c r="AD116" s="218"/>
      <c r="AE116" s="113"/>
      <c r="AF116" s="114"/>
      <c r="AG116" s="402"/>
      <c r="AH116" s="238"/>
      <c r="AI116" s="239"/>
      <c r="AJ116" s="58" t="str">
        <f t="shared" si="20"/>
        <v/>
      </c>
      <c r="AK116" s="60" t="str">
        <f t="shared" si="21"/>
        <v/>
      </c>
      <c r="AL116" s="62" t="str">
        <f t="shared" si="22"/>
        <v/>
      </c>
      <c r="AM116" s="64" t="str">
        <f t="shared" si="23"/>
        <v/>
      </c>
      <c r="AN116" s="64" t="str">
        <f t="shared" si="24"/>
        <v/>
      </c>
      <c r="AO116" s="66" t="str">
        <f>IF(F116="","",IF(OR(AND(分岐管理シート!D116=4,J116="Ⅱ．物価高の克服"),AND(分岐管理シート!D116=8,J116="米国関税措置")),"","error"))</f>
        <v/>
      </c>
      <c r="AP116" s="68" t="str">
        <f t="shared" si="25"/>
        <v/>
      </c>
      <c r="AQ116" s="33" t="str">
        <f t="shared" si="26"/>
        <v/>
      </c>
      <c r="AR116" s="33" t="str">
        <f t="shared" si="27"/>
        <v/>
      </c>
      <c r="AS116" s="33" t="str">
        <f t="shared" si="28"/>
        <v/>
      </c>
      <c r="AT116" s="32" t="str">
        <f t="shared" si="35"/>
        <v/>
      </c>
      <c r="AU116" s="69"/>
      <c r="AV116" s="70"/>
      <c r="AW116" s="68" t="str">
        <f t="shared" si="29"/>
        <v/>
      </c>
      <c r="AX116" s="68" t="str">
        <f t="shared" si="30"/>
        <v/>
      </c>
      <c r="AY116" s="68" t="str">
        <f t="shared" si="31"/>
        <v/>
      </c>
      <c r="AZ116" s="70"/>
      <c r="BA116" s="74"/>
      <c r="BB116" s="70"/>
      <c r="BC116" s="70"/>
      <c r="BD116" s="68" t="str">
        <f t="shared" si="32"/>
        <v/>
      </c>
      <c r="BE116" s="68" t="str">
        <f t="shared" si="33"/>
        <v/>
      </c>
      <c r="BF116" s="72" t="str">
        <f>IF(F116="","",IF(OR(分岐管理シート!Y116&lt;14,分岐管理シート!Y116&gt;38),"error",""))</f>
        <v/>
      </c>
      <c r="BG116" s="72" t="str">
        <f>IF(F116="","",IF(OR(分岐管理シート!Z116&lt;14,分岐管理シート!Z116&gt;39),"error",""))</f>
        <v/>
      </c>
      <c r="BH116" s="72" t="str">
        <f>IF(F116="","",IF(AND(Y116="－",OR(分岐管理シート!Z116&lt;14,分岐管理シート!Z116&gt;38)),"error",IF(AND(Y116="○",分岐管理シート!Z116&lt;14),"error","")))</f>
        <v/>
      </c>
      <c r="BI116" s="72" t="str">
        <f>IF(F116="","",IF(VLOOKUP(Z116,―!$AH$15:$AI$40,2,FALSE)&lt;=VLOOKUP(AA116,―!$AH$15:$AI$40,2,FALSE),"","error"))</f>
        <v/>
      </c>
      <c r="BJ116" s="70"/>
      <c r="BK116" s="70"/>
      <c r="BL116" s="70"/>
      <c r="BM116" s="72" t="str">
        <f>IF(F116="","",IF(OR(分岐管理シート!AC116&lt;1,分岐管理シート!AC116&gt;39),"error",""))</f>
        <v/>
      </c>
      <c r="BN116" s="68" t="str">
        <f t="shared" si="36"/>
        <v/>
      </c>
      <c r="BO116" s="72" t="str">
        <f>IF(F116="","",IF(AND(分岐管理シート!D116=4,OR(分岐管理シート!AF116&lt;4,分岐管理シート!AF116&gt;9)),"error",""))</f>
        <v/>
      </c>
      <c r="BP116" s="74" t="str">
        <f t="shared" si="3"/>
        <v/>
      </c>
      <c r="BQ116" s="76" t="str">
        <f>分岐管理シート!AQ116</f>
        <v/>
      </c>
      <c r="BR116" s="497" t="str">
        <f t="shared" si="34"/>
        <v/>
      </c>
    </row>
    <row r="117" spans="1:70" ht="24">
      <c r="A117" s="35"/>
      <c r="B117" s="36"/>
      <c r="C117" s="33">
        <v>45</v>
      </c>
      <c r="D117" s="396"/>
      <c r="E117" s="229"/>
      <c r="F117" s="229"/>
      <c r="G117" s="219"/>
      <c r="H117" s="219"/>
      <c r="I117" s="218"/>
      <c r="J117" s="217"/>
      <c r="K117" s="219"/>
      <c r="L117" s="218"/>
      <c r="M117" s="218"/>
      <c r="N117" s="640">
        <f t="shared" si="19"/>
        <v>0</v>
      </c>
      <c r="O117" s="641">
        <f t="shared" si="2"/>
        <v>0</v>
      </c>
      <c r="P117" s="642"/>
      <c r="Q117" s="643"/>
      <c r="R117" s="643"/>
      <c r="S117" s="643"/>
      <c r="T117" s="642"/>
      <c r="U117" s="642"/>
      <c r="V117" s="218"/>
      <c r="W117" s="219"/>
      <c r="X117" s="219"/>
      <c r="Y117" s="219"/>
      <c r="Z117" s="391"/>
      <c r="AA117" s="391"/>
      <c r="AB117" s="233"/>
      <c r="AC117" s="233"/>
      <c r="AD117" s="218"/>
      <c r="AE117" s="113"/>
      <c r="AF117" s="114"/>
      <c r="AG117" s="402"/>
      <c r="AH117" s="238"/>
      <c r="AI117" s="239"/>
      <c r="AJ117" s="58" t="str">
        <f t="shared" si="20"/>
        <v/>
      </c>
      <c r="AK117" s="60" t="str">
        <f t="shared" si="21"/>
        <v/>
      </c>
      <c r="AL117" s="62" t="str">
        <f t="shared" si="22"/>
        <v/>
      </c>
      <c r="AM117" s="64" t="str">
        <f t="shared" si="23"/>
        <v/>
      </c>
      <c r="AN117" s="64" t="str">
        <f t="shared" si="24"/>
        <v/>
      </c>
      <c r="AO117" s="66" t="str">
        <f>IF(F117="","",IF(OR(AND(分岐管理シート!D117=4,J117="Ⅱ．物価高の克服"),AND(分岐管理シート!D117=8,J117="米国関税措置")),"","error"))</f>
        <v/>
      </c>
      <c r="AP117" s="68" t="str">
        <f t="shared" si="25"/>
        <v/>
      </c>
      <c r="AQ117" s="33" t="str">
        <f t="shared" si="26"/>
        <v/>
      </c>
      <c r="AR117" s="33" t="str">
        <f t="shared" si="27"/>
        <v/>
      </c>
      <c r="AS117" s="33" t="str">
        <f t="shared" si="28"/>
        <v/>
      </c>
      <c r="AT117" s="32" t="str">
        <f t="shared" si="35"/>
        <v/>
      </c>
      <c r="AU117" s="69"/>
      <c r="AV117" s="70"/>
      <c r="AW117" s="68" t="str">
        <f t="shared" si="29"/>
        <v/>
      </c>
      <c r="AX117" s="68" t="str">
        <f t="shared" si="30"/>
        <v/>
      </c>
      <c r="AY117" s="68" t="str">
        <f t="shared" si="31"/>
        <v/>
      </c>
      <c r="AZ117" s="70"/>
      <c r="BA117" s="74"/>
      <c r="BB117" s="70"/>
      <c r="BC117" s="70"/>
      <c r="BD117" s="68" t="str">
        <f t="shared" si="32"/>
        <v/>
      </c>
      <c r="BE117" s="68" t="str">
        <f t="shared" si="33"/>
        <v/>
      </c>
      <c r="BF117" s="72" t="str">
        <f>IF(F117="","",IF(OR(分岐管理シート!Y117&lt;14,分岐管理シート!Y117&gt;38),"error",""))</f>
        <v/>
      </c>
      <c r="BG117" s="72" t="str">
        <f>IF(F117="","",IF(OR(分岐管理シート!Z117&lt;14,分岐管理シート!Z117&gt;39),"error",""))</f>
        <v/>
      </c>
      <c r="BH117" s="72" t="str">
        <f>IF(F117="","",IF(AND(Y117="－",OR(分岐管理シート!Z117&lt;14,分岐管理シート!Z117&gt;38)),"error",IF(AND(Y117="○",分岐管理シート!Z117&lt;14),"error","")))</f>
        <v/>
      </c>
      <c r="BI117" s="72" t="str">
        <f>IF(F117="","",IF(VLOOKUP(Z117,―!$AH$15:$AI$40,2,FALSE)&lt;=VLOOKUP(AA117,―!$AH$15:$AI$40,2,FALSE),"","error"))</f>
        <v/>
      </c>
      <c r="BJ117" s="70"/>
      <c r="BK117" s="70"/>
      <c r="BL117" s="70"/>
      <c r="BM117" s="72" t="str">
        <f>IF(F117="","",IF(OR(分岐管理シート!AC117&lt;1,分岐管理シート!AC117&gt;39),"error",""))</f>
        <v/>
      </c>
      <c r="BN117" s="68" t="str">
        <f t="shared" si="36"/>
        <v/>
      </c>
      <c r="BO117" s="72" t="str">
        <f>IF(F117="","",IF(AND(分岐管理シート!D117=4,OR(分岐管理シート!AF117&lt;4,分岐管理シート!AF117&gt;9)),"error",""))</f>
        <v/>
      </c>
      <c r="BP117" s="74" t="str">
        <f t="shared" si="3"/>
        <v/>
      </c>
      <c r="BQ117" s="76" t="str">
        <f>分岐管理シート!AQ117</f>
        <v/>
      </c>
      <c r="BR117" s="497" t="str">
        <f t="shared" si="34"/>
        <v/>
      </c>
    </row>
    <row r="118" spans="1:70" ht="24">
      <c r="A118" s="35"/>
      <c r="B118" s="36"/>
      <c r="C118" s="32">
        <v>46</v>
      </c>
      <c r="D118" s="396"/>
      <c r="E118" s="229"/>
      <c r="F118" s="229"/>
      <c r="G118" s="219"/>
      <c r="H118" s="219"/>
      <c r="I118" s="218"/>
      <c r="J118" s="217"/>
      <c r="K118" s="219"/>
      <c r="L118" s="218"/>
      <c r="M118" s="218"/>
      <c r="N118" s="640">
        <f t="shared" si="19"/>
        <v>0</v>
      </c>
      <c r="O118" s="641">
        <f t="shared" si="2"/>
        <v>0</v>
      </c>
      <c r="P118" s="642"/>
      <c r="Q118" s="643"/>
      <c r="R118" s="643"/>
      <c r="S118" s="643"/>
      <c r="T118" s="642"/>
      <c r="U118" s="642"/>
      <c r="V118" s="218"/>
      <c r="W118" s="219"/>
      <c r="X118" s="219"/>
      <c r="Y118" s="219"/>
      <c r="Z118" s="391"/>
      <c r="AA118" s="391"/>
      <c r="AB118" s="233"/>
      <c r="AC118" s="233"/>
      <c r="AD118" s="218"/>
      <c r="AE118" s="113"/>
      <c r="AF118" s="114"/>
      <c r="AG118" s="402"/>
      <c r="AH118" s="238"/>
      <c r="AI118" s="239"/>
      <c r="AJ118" s="58" t="str">
        <f t="shared" si="20"/>
        <v/>
      </c>
      <c r="AK118" s="60" t="str">
        <f t="shared" si="21"/>
        <v/>
      </c>
      <c r="AL118" s="62" t="str">
        <f t="shared" si="22"/>
        <v/>
      </c>
      <c r="AM118" s="64" t="str">
        <f t="shared" si="23"/>
        <v/>
      </c>
      <c r="AN118" s="64" t="str">
        <f t="shared" si="24"/>
        <v/>
      </c>
      <c r="AO118" s="66" t="str">
        <f>IF(F118="","",IF(OR(AND(分岐管理シート!D118=4,J118="Ⅱ．物価高の克服"),AND(分岐管理シート!D118=8,J118="米国関税措置")),"","error"))</f>
        <v/>
      </c>
      <c r="AP118" s="68" t="str">
        <f t="shared" si="25"/>
        <v/>
      </c>
      <c r="AQ118" s="33" t="str">
        <f t="shared" si="26"/>
        <v/>
      </c>
      <c r="AR118" s="33" t="str">
        <f t="shared" si="27"/>
        <v/>
      </c>
      <c r="AS118" s="33" t="str">
        <f t="shared" si="28"/>
        <v/>
      </c>
      <c r="AT118" s="32" t="str">
        <f t="shared" si="35"/>
        <v/>
      </c>
      <c r="AU118" s="69"/>
      <c r="AV118" s="70"/>
      <c r="AW118" s="68" t="str">
        <f t="shared" si="29"/>
        <v/>
      </c>
      <c r="AX118" s="68" t="str">
        <f t="shared" si="30"/>
        <v/>
      </c>
      <c r="AY118" s="68" t="str">
        <f t="shared" si="31"/>
        <v/>
      </c>
      <c r="AZ118" s="70"/>
      <c r="BA118" s="74"/>
      <c r="BB118" s="70"/>
      <c r="BC118" s="70"/>
      <c r="BD118" s="68" t="str">
        <f t="shared" si="32"/>
        <v/>
      </c>
      <c r="BE118" s="68" t="str">
        <f t="shared" si="33"/>
        <v/>
      </c>
      <c r="BF118" s="72" t="str">
        <f>IF(F118="","",IF(OR(分岐管理シート!Y118&lt;14,分岐管理シート!Y118&gt;38),"error",""))</f>
        <v/>
      </c>
      <c r="BG118" s="72" t="str">
        <f>IF(F118="","",IF(OR(分岐管理シート!Z118&lt;14,分岐管理シート!Z118&gt;39),"error",""))</f>
        <v/>
      </c>
      <c r="BH118" s="72" t="str">
        <f>IF(F118="","",IF(AND(Y118="－",OR(分岐管理シート!Z118&lt;14,分岐管理シート!Z118&gt;38)),"error",IF(AND(Y118="○",分岐管理シート!Z118&lt;14),"error","")))</f>
        <v/>
      </c>
      <c r="BI118" s="72" t="str">
        <f>IF(F118="","",IF(VLOOKUP(Z118,―!$AH$15:$AI$40,2,FALSE)&lt;=VLOOKUP(AA118,―!$AH$15:$AI$40,2,FALSE),"","error"))</f>
        <v/>
      </c>
      <c r="BJ118" s="70"/>
      <c r="BK118" s="70"/>
      <c r="BL118" s="70"/>
      <c r="BM118" s="72" t="str">
        <f>IF(F118="","",IF(OR(分岐管理シート!AC118&lt;1,分岐管理シート!AC118&gt;39),"error",""))</f>
        <v/>
      </c>
      <c r="BN118" s="68" t="str">
        <f t="shared" si="36"/>
        <v/>
      </c>
      <c r="BO118" s="72" t="str">
        <f>IF(F118="","",IF(AND(分岐管理シート!D118=4,OR(分岐管理シート!AF118&lt;4,分岐管理シート!AF118&gt;9)),"error",""))</f>
        <v/>
      </c>
      <c r="BP118" s="74" t="str">
        <f t="shared" si="3"/>
        <v/>
      </c>
      <c r="BQ118" s="76" t="str">
        <f>分岐管理シート!AQ118</f>
        <v/>
      </c>
      <c r="BR118" s="497" t="str">
        <f t="shared" si="34"/>
        <v/>
      </c>
    </row>
    <row r="119" spans="1:70" ht="24">
      <c r="A119" s="35"/>
      <c r="B119" s="36"/>
      <c r="C119" s="33">
        <v>47</v>
      </c>
      <c r="D119" s="396"/>
      <c r="E119" s="229"/>
      <c r="F119" s="229"/>
      <c r="G119" s="219"/>
      <c r="H119" s="219"/>
      <c r="I119" s="218"/>
      <c r="J119" s="217"/>
      <c r="K119" s="219"/>
      <c r="L119" s="218"/>
      <c r="M119" s="218"/>
      <c r="N119" s="640">
        <f t="shared" si="19"/>
        <v>0</v>
      </c>
      <c r="O119" s="641">
        <f t="shared" si="2"/>
        <v>0</v>
      </c>
      <c r="P119" s="642"/>
      <c r="Q119" s="643"/>
      <c r="R119" s="643"/>
      <c r="S119" s="643"/>
      <c r="T119" s="642"/>
      <c r="U119" s="642"/>
      <c r="V119" s="218"/>
      <c r="W119" s="219"/>
      <c r="X119" s="219"/>
      <c r="Y119" s="219"/>
      <c r="Z119" s="391"/>
      <c r="AA119" s="391"/>
      <c r="AB119" s="233"/>
      <c r="AC119" s="233"/>
      <c r="AD119" s="218"/>
      <c r="AE119" s="113"/>
      <c r="AF119" s="114"/>
      <c r="AG119" s="402"/>
      <c r="AH119" s="238"/>
      <c r="AI119" s="239"/>
      <c r="AJ119" s="58" t="str">
        <f t="shared" si="20"/>
        <v/>
      </c>
      <c r="AK119" s="60" t="str">
        <f t="shared" si="21"/>
        <v/>
      </c>
      <c r="AL119" s="62" t="str">
        <f t="shared" si="22"/>
        <v/>
      </c>
      <c r="AM119" s="64" t="str">
        <f t="shared" si="23"/>
        <v/>
      </c>
      <c r="AN119" s="64" t="str">
        <f t="shared" si="24"/>
        <v/>
      </c>
      <c r="AO119" s="66" t="str">
        <f>IF(F119="","",IF(OR(AND(分岐管理シート!D119=4,J119="Ⅱ．物価高の克服"),AND(分岐管理シート!D119=8,J119="米国関税措置")),"","error"))</f>
        <v/>
      </c>
      <c r="AP119" s="68" t="str">
        <f t="shared" si="25"/>
        <v/>
      </c>
      <c r="AQ119" s="33" t="str">
        <f t="shared" si="26"/>
        <v/>
      </c>
      <c r="AR119" s="33" t="str">
        <f t="shared" si="27"/>
        <v/>
      </c>
      <c r="AS119" s="33" t="str">
        <f t="shared" si="28"/>
        <v/>
      </c>
      <c r="AT119" s="32" t="str">
        <f t="shared" si="35"/>
        <v/>
      </c>
      <c r="AU119" s="69"/>
      <c r="AV119" s="70"/>
      <c r="AW119" s="68" t="str">
        <f t="shared" si="29"/>
        <v/>
      </c>
      <c r="AX119" s="68" t="str">
        <f t="shared" si="30"/>
        <v/>
      </c>
      <c r="AY119" s="68" t="str">
        <f t="shared" si="31"/>
        <v/>
      </c>
      <c r="AZ119" s="70"/>
      <c r="BA119" s="74"/>
      <c r="BB119" s="70"/>
      <c r="BC119" s="70"/>
      <c r="BD119" s="68" t="str">
        <f t="shared" si="32"/>
        <v/>
      </c>
      <c r="BE119" s="68" t="str">
        <f t="shared" si="33"/>
        <v/>
      </c>
      <c r="BF119" s="72" t="str">
        <f>IF(F119="","",IF(OR(分岐管理シート!Y119&lt;14,分岐管理シート!Y119&gt;38),"error",""))</f>
        <v/>
      </c>
      <c r="BG119" s="72" t="str">
        <f>IF(F119="","",IF(OR(分岐管理シート!Z119&lt;14,分岐管理シート!Z119&gt;39),"error",""))</f>
        <v/>
      </c>
      <c r="BH119" s="72" t="str">
        <f>IF(F119="","",IF(AND(Y119="－",OR(分岐管理シート!Z119&lt;14,分岐管理シート!Z119&gt;38)),"error",IF(AND(Y119="○",分岐管理シート!Z119&lt;14),"error","")))</f>
        <v/>
      </c>
      <c r="BI119" s="72" t="str">
        <f>IF(F119="","",IF(VLOOKUP(Z119,―!$AH$15:$AI$40,2,FALSE)&lt;=VLOOKUP(AA119,―!$AH$15:$AI$40,2,FALSE),"","error"))</f>
        <v/>
      </c>
      <c r="BJ119" s="70"/>
      <c r="BK119" s="70"/>
      <c r="BL119" s="70"/>
      <c r="BM119" s="72" t="str">
        <f>IF(F119="","",IF(OR(分岐管理シート!AC119&lt;1,分岐管理シート!AC119&gt;39),"error",""))</f>
        <v/>
      </c>
      <c r="BN119" s="68" t="str">
        <f t="shared" si="36"/>
        <v/>
      </c>
      <c r="BO119" s="72" t="str">
        <f>IF(F119="","",IF(AND(分岐管理シート!D119=4,OR(分岐管理シート!AF119&lt;4,分岐管理シート!AF119&gt;9)),"error",""))</f>
        <v/>
      </c>
      <c r="BP119" s="74" t="str">
        <f t="shared" si="3"/>
        <v/>
      </c>
      <c r="BQ119" s="76" t="str">
        <f>分岐管理シート!AQ119</f>
        <v/>
      </c>
      <c r="BR119" s="497" t="str">
        <f t="shared" si="34"/>
        <v/>
      </c>
    </row>
    <row r="120" spans="1:70" ht="24">
      <c r="A120" s="35"/>
      <c r="B120" s="36"/>
      <c r="C120" s="33">
        <v>48</v>
      </c>
      <c r="D120" s="396"/>
      <c r="E120" s="229"/>
      <c r="F120" s="229"/>
      <c r="G120" s="219"/>
      <c r="H120" s="219"/>
      <c r="I120" s="218"/>
      <c r="J120" s="217"/>
      <c r="K120" s="219"/>
      <c r="L120" s="218"/>
      <c r="M120" s="218"/>
      <c r="N120" s="640">
        <f t="shared" si="19"/>
        <v>0</v>
      </c>
      <c r="O120" s="641">
        <f t="shared" si="2"/>
        <v>0</v>
      </c>
      <c r="P120" s="642"/>
      <c r="Q120" s="643"/>
      <c r="R120" s="643"/>
      <c r="S120" s="643"/>
      <c r="T120" s="642"/>
      <c r="U120" s="642"/>
      <c r="V120" s="218"/>
      <c r="W120" s="219"/>
      <c r="X120" s="219"/>
      <c r="Y120" s="219"/>
      <c r="Z120" s="391"/>
      <c r="AA120" s="391"/>
      <c r="AB120" s="233"/>
      <c r="AC120" s="233"/>
      <c r="AD120" s="218"/>
      <c r="AE120" s="113"/>
      <c r="AF120" s="114"/>
      <c r="AG120" s="402"/>
      <c r="AH120" s="238"/>
      <c r="AI120" s="239"/>
      <c r="AJ120" s="58" t="str">
        <f t="shared" si="20"/>
        <v/>
      </c>
      <c r="AK120" s="60" t="str">
        <f t="shared" si="21"/>
        <v/>
      </c>
      <c r="AL120" s="62" t="str">
        <f t="shared" si="22"/>
        <v/>
      </c>
      <c r="AM120" s="64" t="str">
        <f t="shared" si="23"/>
        <v/>
      </c>
      <c r="AN120" s="64" t="str">
        <f t="shared" si="24"/>
        <v/>
      </c>
      <c r="AO120" s="66" t="str">
        <f>IF(F120="","",IF(OR(AND(分岐管理シート!D120=4,J120="Ⅱ．物価高の克服"),AND(分岐管理シート!D120=8,J120="米国関税措置")),"","error"))</f>
        <v/>
      </c>
      <c r="AP120" s="68" t="str">
        <f t="shared" si="25"/>
        <v/>
      </c>
      <c r="AQ120" s="33" t="str">
        <f t="shared" si="26"/>
        <v/>
      </c>
      <c r="AR120" s="33" t="str">
        <f t="shared" si="27"/>
        <v/>
      </c>
      <c r="AS120" s="33" t="str">
        <f t="shared" si="28"/>
        <v/>
      </c>
      <c r="AT120" s="32" t="str">
        <f t="shared" si="35"/>
        <v/>
      </c>
      <c r="AU120" s="69"/>
      <c r="AV120" s="70"/>
      <c r="AW120" s="68" t="str">
        <f t="shared" si="29"/>
        <v/>
      </c>
      <c r="AX120" s="68" t="str">
        <f t="shared" si="30"/>
        <v/>
      </c>
      <c r="AY120" s="68" t="str">
        <f t="shared" si="31"/>
        <v/>
      </c>
      <c r="AZ120" s="70"/>
      <c r="BA120" s="74"/>
      <c r="BB120" s="70"/>
      <c r="BC120" s="70"/>
      <c r="BD120" s="68" t="str">
        <f t="shared" si="32"/>
        <v/>
      </c>
      <c r="BE120" s="68" t="str">
        <f t="shared" si="33"/>
        <v/>
      </c>
      <c r="BF120" s="72" t="str">
        <f>IF(F120="","",IF(OR(分岐管理シート!Y120&lt;14,分岐管理シート!Y120&gt;38),"error",""))</f>
        <v/>
      </c>
      <c r="BG120" s="72" t="str">
        <f>IF(F120="","",IF(OR(分岐管理シート!Z120&lt;14,分岐管理シート!Z120&gt;39),"error",""))</f>
        <v/>
      </c>
      <c r="BH120" s="72" t="str">
        <f>IF(F120="","",IF(AND(Y120="－",OR(分岐管理シート!Z120&lt;14,分岐管理シート!Z120&gt;38)),"error",IF(AND(Y120="○",分岐管理シート!Z120&lt;14),"error","")))</f>
        <v/>
      </c>
      <c r="BI120" s="72" t="str">
        <f>IF(F120="","",IF(VLOOKUP(Z120,―!$AH$15:$AI$40,2,FALSE)&lt;=VLOOKUP(AA120,―!$AH$15:$AI$40,2,FALSE),"","error"))</f>
        <v/>
      </c>
      <c r="BJ120" s="70"/>
      <c r="BK120" s="70"/>
      <c r="BL120" s="70"/>
      <c r="BM120" s="72" t="str">
        <f>IF(F120="","",IF(OR(分岐管理シート!AC120&lt;1,分岐管理シート!AC120&gt;39),"error",""))</f>
        <v/>
      </c>
      <c r="BN120" s="68" t="str">
        <f t="shared" si="36"/>
        <v/>
      </c>
      <c r="BO120" s="72" t="str">
        <f>IF(F120="","",IF(AND(分岐管理シート!D120=4,OR(分岐管理シート!AF120&lt;4,分岐管理シート!AF120&gt;9)),"error",""))</f>
        <v/>
      </c>
      <c r="BP120" s="74" t="str">
        <f t="shared" si="3"/>
        <v/>
      </c>
      <c r="BQ120" s="76" t="str">
        <f>分岐管理シート!AQ120</f>
        <v/>
      </c>
      <c r="BR120" s="497" t="str">
        <f t="shared" si="34"/>
        <v/>
      </c>
    </row>
    <row r="121" spans="1:70" ht="24">
      <c r="A121" s="35"/>
      <c r="B121" s="36"/>
      <c r="C121" s="32">
        <v>49</v>
      </c>
      <c r="D121" s="396"/>
      <c r="E121" s="229"/>
      <c r="F121" s="229"/>
      <c r="G121" s="219"/>
      <c r="H121" s="219"/>
      <c r="I121" s="218"/>
      <c r="J121" s="217"/>
      <c r="K121" s="219"/>
      <c r="L121" s="218"/>
      <c r="M121" s="218"/>
      <c r="N121" s="640">
        <f t="shared" si="19"/>
        <v>0</v>
      </c>
      <c r="O121" s="641">
        <f t="shared" si="2"/>
        <v>0</v>
      </c>
      <c r="P121" s="642"/>
      <c r="Q121" s="643"/>
      <c r="R121" s="643"/>
      <c r="S121" s="643"/>
      <c r="T121" s="642"/>
      <c r="U121" s="642"/>
      <c r="V121" s="218"/>
      <c r="W121" s="219"/>
      <c r="X121" s="219"/>
      <c r="Y121" s="219"/>
      <c r="Z121" s="391"/>
      <c r="AA121" s="391"/>
      <c r="AB121" s="233"/>
      <c r="AC121" s="233"/>
      <c r="AD121" s="218"/>
      <c r="AE121" s="113"/>
      <c r="AF121" s="114"/>
      <c r="AG121" s="402"/>
      <c r="AH121" s="238"/>
      <c r="AI121" s="239"/>
      <c r="AJ121" s="58" t="str">
        <f t="shared" si="20"/>
        <v/>
      </c>
      <c r="AK121" s="60" t="str">
        <f t="shared" si="21"/>
        <v/>
      </c>
      <c r="AL121" s="62" t="str">
        <f t="shared" si="22"/>
        <v/>
      </c>
      <c r="AM121" s="64" t="str">
        <f t="shared" si="23"/>
        <v/>
      </c>
      <c r="AN121" s="64" t="str">
        <f t="shared" si="24"/>
        <v/>
      </c>
      <c r="AO121" s="66" t="str">
        <f>IF(F121="","",IF(OR(AND(分岐管理シート!D121=4,J121="Ⅱ．物価高の克服"),AND(分岐管理シート!D121=8,J121="米国関税措置")),"","error"))</f>
        <v/>
      </c>
      <c r="AP121" s="68" t="str">
        <f t="shared" si="25"/>
        <v/>
      </c>
      <c r="AQ121" s="33" t="str">
        <f t="shared" si="26"/>
        <v/>
      </c>
      <c r="AR121" s="33" t="str">
        <f t="shared" si="27"/>
        <v/>
      </c>
      <c r="AS121" s="33" t="str">
        <f t="shared" si="28"/>
        <v/>
      </c>
      <c r="AT121" s="32" t="str">
        <f t="shared" si="35"/>
        <v/>
      </c>
      <c r="AU121" s="69"/>
      <c r="AV121" s="70"/>
      <c r="AW121" s="68" t="str">
        <f t="shared" si="29"/>
        <v/>
      </c>
      <c r="AX121" s="68" t="str">
        <f t="shared" si="30"/>
        <v/>
      </c>
      <c r="AY121" s="68" t="str">
        <f t="shared" si="31"/>
        <v/>
      </c>
      <c r="AZ121" s="70"/>
      <c r="BA121" s="74"/>
      <c r="BB121" s="70"/>
      <c r="BC121" s="70"/>
      <c r="BD121" s="68" t="str">
        <f t="shared" si="32"/>
        <v/>
      </c>
      <c r="BE121" s="68" t="str">
        <f t="shared" si="33"/>
        <v/>
      </c>
      <c r="BF121" s="72" t="str">
        <f>IF(F121="","",IF(OR(分岐管理シート!Y121&lt;14,分岐管理シート!Y121&gt;38),"error",""))</f>
        <v/>
      </c>
      <c r="BG121" s="72" t="str">
        <f>IF(F121="","",IF(OR(分岐管理シート!Z121&lt;14,分岐管理シート!Z121&gt;39),"error",""))</f>
        <v/>
      </c>
      <c r="BH121" s="72" t="str">
        <f>IF(F121="","",IF(AND(Y121="－",OR(分岐管理シート!Z121&lt;14,分岐管理シート!Z121&gt;38)),"error",IF(AND(Y121="○",分岐管理シート!Z121&lt;14),"error","")))</f>
        <v/>
      </c>
      <c r="BI121" s="72" t="str">
        <f>IF(F121="","",IF(VLOOKUP(Z121,―!$AH$15:$AI$40,2,FALSE)&lt;=VLOOKUP(AA121,―!$AH$15:$AI$40,2,FALSE),"","error"))</f>
        <v/>
      </c>
      <c r="BJ121" s="70"/>
      <c r="BK121" s="70"/>
      <c r="BL121" s="70"/>
      <c r="BM121" s="72" t="str">
        <f>IF(F121="","",IF(OR(分岐管理シート!AC121&lt;1,分岐管理シート!AC121&gt;39),"error",""))</f>
        <v/>
      </c>
      <c r="BN121" s="68" t="str">
        <f t="shared" si="36"/>
        <v/>
      </c>
      <c r="BO121" s="72" t="str">
        <f>IF(F121="","",IF(AND(分岐管理シート!D121=4,OR(分岐管理シート!AF121&lt;4,分岐管理シート!AF121&gt;9)),"error",""))</f>
        <v/>
      </c>
      <c r="BP121" s="74" t="str">
        <f t="shared" si="3"/>
        <v/>
      </c>
      <c r="BQ121" s="76" t="str">
        <f>分岐管理シート!AQ121</f>
        <v/>
      </c>
      <c r="BR121" s="497" t="str">
        <f t="shared" si="34"/>
        <v/>
      </c>
    </row>
    <row r="122" spans="1:70" ht="24">
      <c r="A122" s="35"/>
      <c r="B122" s="36"/>
      <c r="C122" s="33">
        <v>50</v>
      </c>
      <c r="D122" s="396"/>
      <c r="E122" s="229"/>
      <c r="F122" s="229"/>
      <c r="G122" s="219"/>
      <c r="H122" s="219"/>
      <c r="I122" s="218"/>
      <c r="J122" s="217"/>
      <c r="K122" s="219"/>
      <c r="L122" s="218"/>
      <c r="M122" s="218"/>
      <c r="N122" s="640">
        <f t="shared" si="19"/>
        <v>0</v>
      </c>
      <c r="O122" s="641">
        <f t="shared" si="2"/>
        <v>0</v>
      </c>
      <c r="P122" s="642"/>
      <c r="Q122" s="643"/>
      <c r="R122" s="643"/>
      <c r="S122" s="643"/>
      <c r="T122" s="642"/>
      <c r="U122" s="642"/>
      <c r="V122" s="218"/>
      <c r="W122" s="219"/>
      <c r="X122" s="219"/>
      <c r="Y122" s="219"/>
      <c r="Z122" s="391"/>
      <c r="AA122" s="391"/>
      <c r="AB122" s="233"/>
      <c r="AC122" s="233"/>
      <c r="AD122" s="218"/>
      <c r="AE122" s="113"/>
      <c r="AF122" s="114"/>
      <c r="AG122" s="402"/>
      <c r="AH122" s="238"/>
      <c r="AI122" s="239"/>
      <c r="AJ122" s="58" t="str">
        <f t="shared" si="20"/>
        <v/>
      </c>
      <c r="AK122" s="60" t="str">
        <f t="shared" si="21"/>
        <v/>
      </c>
      <c r="AL122" s="62" t="str">
        <f t="shared" si="22"/>
        <v/>
      </c>
      <c r="AM122" s="64" t="str">
        <f t="shared" si="23"/>
        <v/>
      </c>
      <c r="AN122" s="64" t="str">
        <f t="shared" si="24"/>
        <v/>
      </c>
      <c r="AO122" s="66" t="str">
        <f>IF(F122="","",IF(OR(AND(分岐管理シート!D122=4,J122="Ⅱ．物価高の克服"),AND(分岐管理シート!D122=8,J122="米国関税措置")),"","error"))</f>
        <v/>
      </c>
      <c r="AP122" s="68" t="str">
        <f t="shared" si="25"/>
        <v/>
      </c>
      <c r="AQ122" s="33" t="str">
        <f t="shared" si="26"/>
        <v/>
      </c>
      <c r="AR122" s="33" t="str">
        <f t="shared" si="27"/>
        <v/>
      </c>
      <c r="AS122" s="33" t="str">
        <f t="shared" si="28"/>
        <v/>
      </c>
      <c r="AT122" s="32" t="str">
        <f t="shared" si="35"/>
        <v/>
      </c>
      <c r="AU122" s="69"/>
      <c r="AV122" s="70"/>
      <c r="AW122" s="68" t="str">
        <f t="shared" si="29"/>
        <v/>
      </c>
      <c r="AX122" s="68" t="str">
        <f t="shared" si="30"/>
        <v/>
      </c>
      <c r="AY122" s="68" t="str">
        <f t="shared" si="31"/>
        <v/>
      </c>
      <c r="AZ122" s="70"/>
      <c r="BA122" s="74"/>
      <c r="BB122" s="70"/>
      <c r="BC122" s="70"/>
      <c r="BD122" s="68" t="str">
        <f t="shared" si="32"/>
        <v/>
      </c>
      <c r="BE122" s="68" t="str">
        <f t="shared" si="33"/>
        <v/>
      </c>
      <c r="BF122" s="72" t="str">
        <f>IF(F122="","",IF(OR(分岐管理シート!Y122&lt;14,分岐管理シート!Y122&gt;38),"error",""))</f>
        <v/>
      </c>
      <c r="BG122" s="72" t="str">
        <f>IF(F122="","",IF(OR(分岐管理シート!Z122&lt;14,分岐管理シート!Z122&gt;39),"error",""))</f>
        <v/>
      </c>
      <c r="BH122" s="72" t="str">
        <f>IF(F122="","",IF(AND(Y122="－",OR(分岐管理シート!Z122&lt;14,分岐管理シート!Z122&gt;38)),"error",IF(AND(Y122="○",分岐管理シート!Z122&lt;14),"error","")))</f>
        <v/>
      </c>
      <c r="BI122" s="72" t="str">
        <f>IF(F122="","",IF(VLOOKUP(Z122,―!$AH$15:$AI$40,2,FALSE)&lt;=VLOOKUP(AA122,―!$AH$15:$AI$40,2,FALSE),"","error"))</f>
        <v/>
      </c>
      <c r="BJ122" s="70"/>
      <c r="BK122" s="70"/>
      <c r="BL122" s="70"/>
      <c r="BM122" s="72" t="str">
        <f>IF(F122="","",IF(OR(分岐管理シート!AC122&lt;1,分岐管理シート!AC122&gt;39),"error",""))</f>
        <v/>
      </c>
      <c r="BN122" s="68" t="str">
        <f t="shared" si="36"/>
        <v/>
      </c>
      <c r="BO122" s="72" t="str">
        <f>IF(F122="","",IF(AND(分岐管理シート!D122=4,OR(分岐管理シート!AF122&lt;4,分岐管理シート!AF122&gt;9)),"error",""))</f>
        <v/>
      </c>
      <c r="BP122" s="74" t="str">
        <f t="shared" si="3"/>
        <v/>
      </c>
      <c r="BQ122" s="76" t="str">
        <f>分岐管理シート!AQ122</f>
        <v/>
      </c>
      <c r="BR122" s="497" t="str">
        <f t="shared" si="34"/>
        <v/>
      </c>
    </row>
    <row r="123" spans="1:70" ht="24">
      <c r="A123" s="35"/>
      <c r="B123" s="36"/>
      <c r="C123" s="33">
        <v>51</v>
      </c>
      <c r="D123" s="396"/>
      <c r="E123" s="229"/>
      <c r="F123" s="229"/>
      <c r="G123" s="219"/>
      <c r="H123" s="219"/>
      <c r="I123" s="218"/>
      <c r="J123" s="217"/>
      <c r="K123" s="219"/>
      <c r="L123" s="218"/>
      <c r="M123" s="218"/>
      <c r="N123" s="640">
        <f t="shared" si="19"/>
        <v>0</v>
      </c>
      <c r="O123" s="641">
        <f t="shared" si="2"/>
        <v>0</v>
      </c>
      <c r="P123" s="642"/>
      <c r="Q123" s="643"/>
      <c r="R123" s="643"/>
      <c r="S123" s="643"/>
      <c r="T123" s="642"/>
      <c r="U123" s="642"/>
      <c r="V123" s="218"/>
      <c r="W123" s="219"/>
      <c r="X123" s="219"/>
      <c r="Y123" s="219"/>
      <c r="Z123" s="391"/>
      <c r="AA123" s="391"/>
      <c r="AB123" s="233"/>
      <c r="AC123" s="233"/>
      <c r="AD123" s="218"/>
      <c r="AE123" s="113"/>
      <c r="AF123" s="114"/>
      <c r="AG123" s="402"/>
      <c r="AH123" s="238"/>
      <c r="AI123" s="239"/>
      <c r="AJ123" s="58" t="str">
        <f t="shared" si="20"/>
        <v/>
      </c>
      <c r="AK123" s="60" t="str">
        <f t="shared" si="21"/>
        <v/>
      </c>
      <c r="AL123" s="62" t="str">
        <f t="shared" si="22"/>
        <v/>
      </c>
      <c r="AM123" s="64" t="str">
        <f t="shared" si="23"/>
        <v/>
      </c>
      <c r="AN123" s="64" t="str">
        <f t="shared" si="24"/>
        <v/>
      </c>
      <c r="AO123" s="66" t="str">
        <f>IF(F123="","",IF(OR(AND(分岐管理シート!D123=4,J123="Ⅱ．物価高の克服"),AND(分岐管理シート!D123=8,J123="米国関税措置")),"","error"))</f>
        <v/>
      </c>
      <c r="AP123" s="68" t="str">
        <f t="shared" si="25"/>
        <v/>
      </c>
      <c r="AQ123" s="33" t="str">
        <f t="shared" si="26"/>
        <v/>
      </c>
      <c r="AR123" s="33" t="str">
        <f t="shared" si="27"/>
        <v/>
      </c>
      <c r="AS123" s="33" t="str">
        <f t="shared" si="28"/>
        <v/>
      </c>
      <c r="AT123" s="32" t="str">
        <f t="shared" si="35"/>
        <v/>
      </c>
      <c r="AU123" s="69"/>
      <c r="AV123" s="70"/>
      <c r="AW123" s="68" t="str">
        <f t="shared" si="29"/>
        <v/>
      </c>
      <c r="AX123" s="68" t="str">
        <f t="shared" si="30"/>
        <v/>
      </c>
      <c r="AY123" s="68" t="str">
        <f t="shared" si="31"/>
        <v/>
      </c>
      <c r="AZ123" s="70"/>
      <c r="BA123" s="74"/>
      <c r="BB123" s="70"/>
      <c r="BC123" s="70"/>
      <c r="BD123" s="68" t="str">
        <f t="shared" si="32"/>
        <v/>
      </c>
      <c r="BE123" s="68" t="str">
        <f t="shared" si="33"/>
        <v/>
      </c>
      <c r="BF123" s="72" t="str">
        <f>IF(F123="","",IF(OR(分岐管理シート!Y123&lt;14,分岐管理シート!Y123&gt;38),"error",""))</f>
        <v/>
      </c>
      <c r="BG123" s="72" t="str">
        <f>IF(F123="","",IF(OR(分岐管理シート!Z123&lt;14,分岐管理シート!Z123&gt;39),"error",""))</f>
        <v/>
      </c>
      <c r="BH123" s="72" t="str">
        <f>IF(F123="","",IF(AND(Y123="－",OR(分岐管理シート!Z123&lt;14,分岐管理シート!Z123&gt;38)),"error",IF(AND(Y123="○",分岐管理シート!Z123&lt;14),"error","")))</f>
        <v/>
      </c>
      <c r="BI123" s="72" t="str">
        <f>IF(F123="","",IF(VLOOKUP(Z123,―!$AH$15:$AI$40,2,FALSE)&lt;=VLOOKUP(AA123,―!$AH$15:$AI$40,2,FALSE),"","error"))</f>
        <v/>
      </c>
      <c r="BJ123" s="70"/>
      <c r="BK123" s="70"/>
      <c r="BL123" s="70"/>
      <c r="BM123" s="72" t="str">
        <f>IF(F123="","",IF(OR(分岐管理シート!AC123&lt;1,分岐管理シート!AC123&gt;39),"error",""))</f>
        <v/>
      </c>
      <c r="BN123" s="68" t="str">
        <f t="shared" si="36"/>
        <v/>
      </c>
      <c r="BO123" s="72" t="str">
        <f>IF(F123="","",IF(AND(分岐管理シート!D123=4,OR(分岐管理シート!AF123&lt;4,分岐管理シート!AF123&gt;9)),"error",""))</f>
        <v/>
      </c>
      <c r="BP123" s="74" t="str">
        <f t="shared" si="3"/>
        <v/>
      </c>
      <c r="BQ123" s="76" t="str">
        <f>分岐管理シート!AQ123</f>
        <v/>
      </c>
      <c r="BR123" s="497" t="str">
        <f t="shared" si="34"/>
        <v/>
      </c>
    </row>
    <row r="124" spans="1:70" ht="24">
      <c r="A124" s="35"/>
      <c r="B124" s="36"/>
      <c r="C124" s="32">
        <v>52</v>
      </c>
      <c r="D124" s="396"/>
      <c r="E124" s="229"/>
      <c r="F124" s="229"/>
      <c r="G124" s="219"/>
      <c r="H124" s="219"/>
      <c r="I124" s="218"/>
      <c r="J124" s="217"/>
      <c r="K124" s="219"/>
      <c r="L124" s="218"/>
      <c r="M124" s="218"/>
      <c r="N124" s="640">
        <f t="shared" si="19"/>
        <v>0</v>
      </c>
      <c r="O124" s="641">
        <f t="shared" si="2"/>
        <v>0</v>
      </c>
      <c r="P124" s="642"/>
      <c r="Q124" s="643"/>
      <c r="R124" s="643"/>
      <c r="S124" s="643"/>
      <c r="T124" s="642"/>
      <c r="U124" s="642"/>
      <c r="V124" s="218"/>
      <c r="W124" s="219"/>
      <c r="X124" s="219"/>
      <c r="Y124" s="219"/>
      <c r="Z124" s="391"/>
      <c r="AA124" s="391"/>
      <c r="AB124" s="233"/>
      <c r="AC124" s="233"/>
      <c r="AD124" s="218"/>
      <c r="AE124" s="113"/>
      <c r="AF124" s="114"/>
      <c r="AG124" s="402"/>
      <c r="AH124" s="238"/>
      <c r="AI124" s="239"/>
      <c r="AJ124" s="58" t="str">
        <f t="shared" si="20"/>
        <v/>
      </c>
      <c r="AK124" s="60" t="str">
        <f t="shared" si="21"/>
        <v/>
      </c>
      <c r="AL124" s="62" t="str">
        <f t="shared" si="22"/>
        <v/>
      </c>
      <c r="AM124" s="64" t="str">
        <f t="shared" si="23"/>
        <v/>
      </c>
      <c r="AN124" s="64" t="str">
        <f t="shared" si="24"/>
        <v/>
      </c>
      <c r="AO124" s="66" t="str">
        <f>IF(F124="","",IF(OR(AND(分岐管理シート!D124=4,J124="Ⅱ．物価高の克服"),AND(分岐管理シート!D124=8,J124="米国関税措置")),"","error"))</f>
        <v/>
      </c>
      <c r="AP124" s="68" t="str">
        <f t="shared" si="25"/>
        <v/>
      </c>
      <c r="AQ124" s="33" t="str">
        <f t="shared" si="26"/>
        <v/>
      </c>
      <c r="AR124" s="33" t="str">
        <f t="shared" si="27"/>
        <v/>
      </c>
      <c r="AS124" s="33" t="str">
        <f t="shared" si="28"/>
        <v/>
      </c>
      <c r="AT124" s="32" t="str">
        <f t="shared" si="35"/>
        <v/>
      </c>
      <c r="AU124" s="69"/>
      <c r="AV124" s="70"/>
      <c r="AW124" s="68" t="str">
        <f t="shared" si="29"/>
        <v/>
      </c>
      <c r="AX124" s="68" t="str">
        <f t="shared" si="30"/>
        <v/>
      </c>
      <c r="AY124" s="68" t="str">
        <f t="shared" si="31"/>
        <v/>
      </c>
      <c r="AZ124" s="70"/>
      <c r="BA124" s="74"/>
      <c r="BB124" s="70"/>
      <c r="BC124" s="70"/>
      <c r="BD124" s="68" t="str">
        <f t="shared" si="32"/>
        <v/>
      </c>
      <c r="BE124" s="68" t="str">
        <f t="shared" si="33"/>
        <v/>
      </c>
      <c r="BF124" s="72" t="str">
        <f>IF(F124="","",IF(OR(分岐管理シート!Y124&lt;14,分岐管理シート!Y124&gt;38),"error",""))</f>
        <v/>
      </c>
      <c r="BG124" s="72" t="str">
        <f>IF(F124="","",IF(OR(分岐管理シート!Z124&lt;14,分岐管理シート!Z124&gt;39),"error",""))</f>
        <v/>
      </c>
      <c r="BH124" s="72" t="str">
        <f>IF(F124="","",IF(AND(Y124="－",OR(分岐管理シート!Z124&lt;14,分岐管理シート!Z124&gt;38)),"error",IF(AND(Y124="○",分岐管理シート!Z124&lt;14),"error","")))</f>
        <v/>
      </c>
      <c r="BI124" s="72" t="str">
        <f>IF(F124="","",IF(VLOOKUP(Z124,―!$AH$15:$AI$40,2,FALSE)&lt;=VLOOKUP(AA124,―!$AH$15:$AI$40,2,FALSE),"","error"))</f>
        <v/>
      </c>
      <c r="BJ124" s="70"/>
      <c r="BK124" s="70"/>
      <c r="BL124" s="70"/>
      <c r="BM124" s="72" t="str">
        <f>IF(F124="","",IF(OR(分岐管理シート!AC124&lt;1,分岐管理シート!AC124&gt;39),"error",""))</f>
        <v/>
      </c>
      <c r="BN124" s="68" t="str">
        <f t="shared" si="36"/>
        <v/>
      </c>
      <c r="BO124" s="72" t="str">
        <f>IF(F124="","",IF(AND(分岐管理シート!D124=4,OR(分岐管理シート!AF124&lt;4,分岐管理シート!AF124&gt;9)),"error",""))</f>
        <v/>
      </c>
      <c r="BP124" s="74" t="str">
        <f t="shared" si="3"/>
        <v/>
      </c>
      <c r="BQ124" s="76" t="str">
        <f>分岐管理シート!AQ124</f>
        <v/>
      </c>
      <c r="BR124" s="497" t="str">
        <f t="shared" si="34"/>
        <v/>
      </c>
    </row>
    <row r="125" spans="1:70" ht="24">
      <c r="A125" s="35"/>
      <c r="B125" s="36"/>
      <c r="C125" s="33">
        <v>53</v>
      </c>
      <c r="D125" s="396"/>
      <c r="E125" s="229"/>
      <c r="F125" s="229"/>
      <c r="G125" s="219"/>
      <c r="H125" s="219"/>
      <c r="I125" s="218"/>
      <c r="J125" s="217"/>
      <c r="K125" s="219"/>
      <c r="L125" s="218"/>
      <c r="M125" s="218"/>
      <c r="N125" s="640">
        <f t="shared" si="19"/>
        <v>0</v>
      </c>
      <c r="O125" s="641">
        <f t="shared" si="2"/>
        <v>0</v>
      </c>
      <c r="P125" s="642"/>
      <c r="Q125" s="643"/>
      <c r="R125" s="643"/>
      <c r="S125" s="643"/>
      <c r="T125" s="642"/>
      <c r="U125" s="642"/>
      <c r="V125" s="218"/>
      <c r="W125" s="219"/>
      <c r="X125" s="219"/>
      <c r="Y125" s="219"/>
      <c r="Z125" s="391"/>
      <c r="AA125" s="391"/>
      <c r="AB125" s="233"/>
      <c r="AC125" s="233"/>
      <c r="AD125" s="218"/>
      <c r="AE125" s="113"/>
      <c r="AF125" s="114"/>
      <c r="AG125" s="402"/>
      <c r="AH125" s="238"/>
      <c r="AI125" s="239"/>
      <c r="AJ125" s="58" t="str">
        <f t="shared" si="20"/>
        <v/>
      </c>
      <c r="AK125" s="60" t="str">
        <f t="shared" si="21"/>
        <v/>
      </c>
      <c r="AL125" s="62" t="str">
        <f t="shared" si="22"/>
        <v/>
      </c>
      <c r="AM125" s="64" t="str">
        <f t="shared" si="23"/>
        <v/>
      </c>
      <c r="AN125" s="64" t="str">
        <f t="shared" si="24"/>
        <v/>
      </c>
      <c r="AO125" s="66" t="str">
        <f>IF(F125="","",IF(OR(AND(分岐管理シート!D125=4,J125="Ⅱ．物価高の克服"),AND(分岐管理シート!D125=8,J125="米国関税措置")),"","error"))</f>
        <v/>
      </c>
      <c r="AP125" s="68" t="str">
        <f t="shared" si="25"/>
        <v/>
      </c>
      <c r="AQ125" s="33" t="str">
        <f t="shared" si="26"/>
        <v/>
      </c>
      <c r="AR125" s="33" t="str">
        <f t="shared" si="27"/>
        <v/>
      </c>
      <c r="AS125" s="33" t="str">
        <f t="shared" si="28"/>
        <v/>
      </c>
      <c r="AT125" s="32" t="str">
        <f t="shared" si="35"/>
        <v/>
      </c>
      <c r="AU125" s="69"/>
      <c r="AV125" s="70"/>
      <c r="AW125" s="68" t="str">
        <f t="shared" si="29"/>
        <v/>
      </c>
      <c r="AX125" s="68" t="str">
        <f t="shared" si="30"/>
        <v/>
      </c>
      <c r="AY125" s="68" t="str">
        <f t="shared" si="31"/>
        <v/>
      </c>
      <c r="AZ125" s="70"/>
      <c r="BA125" s="74"/>
      <c r="BB125" s="70"/>
      <c r="BC125" s="70"/>
      <c r="BD125" s="68" t="str">
        <f t="shared" si="32"/>
        <v/>
      </c>
      <c r="BE125" s="68" t="str">
        <f t="shared" si="33"/>
        <v/>
      </c>
      <c r="BF125" s="72" t="str">
        <f>IF(F125="","",IF(OR(分岐管理シート!Y125&lt;14,分岐管理シート!Y125&gt;38),"error",""))</f>
        <v/>
      </c>
      <c r="BG125" s="72" t="str">
        <f>IF(F125="","",IF(OR(分岐管理シート!Z125&lt;14,分岐管理シート!Z125&gt;39),"error",""))</f>
        <v/>
      </c>
      <c r="BH125" s="72" t="str">
        <f>IF(F125="","",IF(AND(Y125="－",OR(分岐管理シート!Z125&lt;14,分岐管理シート!Z125&gt;38)),"error",IF(AND(Y125="○",分岐管理シート!Z125&lt;14),"error","")))</f>
        <v/>
      </c>
      <c r="BI125" s="72" t="str">
        <f>IF(F125="","",IF(VLOOKUP(Z125,―!$AH$15:$AI$40,2,FALSE)&lt;=VLOOKUP(AA125,―!$AH$15:$AI$40,2,FALSE),"","error"))</f>
        <v/>
      </c>
      <c r="BJ125" s="70"/>
      <c r="BK125" s="70"/>
      <c r="BL125" s="70"/>
      <c r="BM125" s="72" t="str">
        <f>IF(F125="","",IF(OR(分岐管理シート!AC125&lt;1,分岐管理シート!AC125&gt;39),"error",""))</f>
        <v/>
      </c>
      <c r="BN125" s="68" t="str">
        <f t="shared" si="36"/>
        <v/>
      </c>
      <c r="BO125" s="72" t="str">
        <f>IF(F125="","",IF(AND(分岐管理シート!D125=4,OR(分岐管理シート!AF125&lt;4,分岐管理シート!AF125&gt;9)),"error",""))</f>
        <v/>
      </c>
      <c r="BP125" s="74" t="str">
        <f t="shared" si="3"/>
        <v/>
      </c>
      <c r="BQ125" s="76" t="str">
        <f>分岐管理シート!AQ125</f>
        <v/>
      </c>
      <c r="BR125" s="497" t="str">
        <f t="shared" si="34"/>
        <v/>
      </c>
    </row>
    <row r="126" spans="1:70" ht="24">
      <c r="A126" s="35"/>
      <c r="B126" s="36"/>
      <c r="C126" s="33">
        <v>54</v>
      </c>
      <c r="D126" s="396"/>
      <c r="E126" s="229"/>
      <c r="F126" s="229"/>
      <c r="G126" s="219"/>
      <c r="H126" s="219"/>
      <c r="I126" s="218"/>
      <c r="J126" s="217"/>
      <c r="K126" s="219"/>
      <c r="L126" s="218"/>
      <c r="M126" s="218"/>
      <c r="N126" s="640">
        <f t="shared" si="19"/>
        <v>0</v>
      </c>
      <c r="O126" s="641">
        <f t="shared" si="2"/>
        <v>0</v>
      </c>
      <c r="P126" s="642"/>
      <c r="Q126" s="643"/>
      <c r="R126" s="643"/>
      <c r="S126" s="643"/>
      <c r="T126" s="642"/>
      <c r="U126" s="642"/>
      <c r="V126" s="218"/>
      <c r="W126" s="219"/>
      <c r="X126" s="219"/>
      <c r="Y126" s="219"/>
      <c r="Z126" s="391"/>
      <c r="AA126" s="391"/>
      <c r="AB126" s="233"/>
      <c r="AC126" s="233"/>
      <c r="AD126" s="218"/>
      <c r="AE126" s="113"/>
      <c r="AF126" s="114"/>
      <c r="AG126" s="402"/>
      <c r="AH126" s="238"/>
      <c r="AI126" s="239"/>
      <c r="AJ126" s="58" t="str">
        <f t="shared" si="20"/>
        <v/>
      </c>
      <c r="AK126" s="60" t="str">
        <f t="shared" si="21"/>
        <v/>
      </c>
      <c r="AL126" s="62" t="str">
        <f t="shared" si="22"/>
        <v/>
      </c>
      <c r="AM126" s="64" t="str">
        <f t="shared" si="23"/>
        <v/>
      </c>
      <c r="AN126" s="64" t="str">
        <f t="shared" si="24"/>
        <v/>
      </c>
      <c r="AO126" s="66" t="str">
        <f>IF(F126="","",IF(OR(AND(分岐管理シート!D126=4,J126="Ⅱ．物価高の克服"),AND(分岐管理シート!D126=8,J126="米国関税措置")),"","error"))</f>
        <v/>
      </c>
      <c r="AP126" s="68" t="str">
        <f t="shared" si="25"/>
        <v/>
      </c>
      <c r="AQ126" s="33" t="str">
        <f t="shared" si="26"/>
        <v/>
      </c>
      <c r="AR126" s="33" t="str">
        <f t="shared" si="27"/>
        <v/>
      </c>
      <c r="AS126" s="33" t="str">
        <f t="shared" si="28"/>
        <v/>
      </c>
      <c r="AT126" s="32" t="str">
        <f t="shared" si="35"/>
        <v/>
      </c>
      <c r="AU126" s="69"/>
      <c r="AV126" s="70"/>
      <c r="AW126" s="68" t="str">
        <f t="shared" si="29"/>
        <v/>
      </c>
      <c r="AX126" s="68" t="str">
        <f t="shared" si="30"/>
        <v/>
      </c>
      <c r="AY126" s="68" t="str">
        <f t="shared" si="31"/>
        <v/>
      </c>
      <c r="AZ126" s="70"/>
      <c r="BA126" s="74"/>
      <c r="BB126" s="70"/>
      <c r="BC126" s="70"/>
      <c r="BD126" s="68" t="str">
        <f t="shared" si="32"/>
        <v/>
      </c>
      <c r="BE126" s="68" t="str">
        <f t="shared" si="33"/>
        <v/>
      </c>
      <c r="BF126" s="72" t="str">
        <f>IF(F126="","",IF(OR(分岐管理シート!Y126&lt;14,分岐管理シート!Y126&gt;38),"error",""))</f>
        <v/>
      </c>
      <c r="BG126" s="72" t="str">
        <f>IF(F126="","",IF(OR(分岐管理シート!Z126&lt;14,分岐管理シート!Z126&gt;39),"error",""))</f>
        <v/>
      </c>
      <c r="BH126" s="72" t="str">
        <f>IF(F126="","",IF(AND(Y126="－",OR(分岐管理シート!Z126&lt;14,分岐管理シート!Z126&gt;38)),"error",IF(AND(Y126="○",分岐管理シート!Z126&lt;14),"error","")))</f>
        <v/>
      </c>
      <c r="BI126" s="72" t="str">
        <f>IF(F126="","",IF(VLOOKUP(Z126,―!$AH$15:$AI$40,2,FALSE)&lt;=VLOOKUP(AA126,―!$AH$15:$AI$40,2,FALSE),"","error"))</f>
        <v/>
      </c>
      <c r="BJ126" s="70"/>
      <c r="BK126" s="70"/>
      <c r="BL126" s="70"/>
      <c r="BM126" s="72" t="str">
        <f>IF(F126="","",IF(OR(分岐管理シート!AC126&lt;1,分岐管理シート!AC126&gt;39),"error",""))</f>
        <v/>
      </c>
      <c r="BN126" s="68" t="str">
        <f t="shared" si="36"/>
        <v/>
      </c>
      <c r="BO126" s="72" t="str">
        <f>IF(F126="","",IF(AND(分岐管理シート!D126=4,OR(分岐管理シート!AF126&lt;4,分岐管理シート!AF126&gt;9)),"error",""))</f>
        <v/>
      </c>
      <c r="BP126" s="74" t="str">
        <f t="shared" si="3"/>
        <v/>
      </c>
      <c r="BQ126" s="76" t="str">
        <f>分岐管理シート!AQ126</f>
        <v/>
      </c>
      <c r="BR126" s="497" t="str">
        <f t="shared" si="34"/>
        <v/>
      </c>
    </row>
    <row r="127" spans="1:70" ht="24">
      <c r="A127" s="35"/>
      <c r="B127" s="36"/>
      <c r="C127" s="32">
        <v>55</v>
      </c>
      <c r="D127" s="396"/>
      <c r="E127" s="229"/>
      <c r="F127" s="229"/>
      <c r="G127" s="219"/>
      <c r="H127" s="219"/>
      <c r="I127" s="218"/>
      <c r="J127" s="217"/>
      <c r="K127" s="219"/>
      <c r="L127" s="218"/>
      <c r="M127" s="218"/>
      <c r="N127" s="640">
        <f t="shared" si="19"/>
        <v>0</v>
      </c>
      <c r="O127" s="641">
        <f t="shared" si="2"/>
        <v>0</v>
      </c>
      <c r="P127" s="642"/>
      <c r="Q127" s="643"/>
      <c r="R127" s="643"/>
      <c r="S127" s="643"/>
      <c r="T127" s="642"/>
      <c r="U127" s="642"/>
      <c r="V127" s="218"/>
      <c r="W127" s="219"/>
      <c r="X127" s="219"/>
      <c r="Y127" s="219"/>
      <c r="Z127" s="391"/>
      <c r="AA127" s="391"/>
      <c r="AB127" s="233"/>
      <c r="AC127" s="233"/>
      <c r="AD127" s="218"/>
      <c r="AE127" s="113"/>
      <c r="AF127" s="114"/>
      <c r="AG127" s="402"/>
      <c r="AH127" s="238"/>
      <c r="AI127" s="239"/>
      <c r="AJ127" s="58" t="str">
        <f t="shared" si="20"/>
        <v/>
      </c>
      <c r="AK127" s="60" t="str">
        <f t="shared" si="21"/>
        <v/>
      </c>
      <c r="AL127" s="62" t="str">
        <f t="shared" si="22"/>
        <v/>
      </c>
      <c r="AM127" s="64" t="str">
        <f t="shared" si="23"/>
        <v/>
      </c>
      <c r="AN127" s="64" t="str">
        <f t="shared" si="24"/>
        <v/>
      </c>
      <c r="AO127" s="66" t="str">
        <f>IF(F127="","",IF(OR(AND(分岐管理シート!D127=4,J127="Ⅱ．物価高の克服"),AND(分岐管理シート!D127=8,J127="米国関税措置")),"","error"))</f>
        <v/>
      </c>
      <c r="AP127" s="68" t="str">
        <f t="shared" si="25"/>
        <v/>
      </c>
      <c r="AQ127" s="33" t="str">
        <f t="shared" si="26"/>
        <v/>
      </c>
      <c r="AR127" s="33" t="str">
        <f t="shared" si="27"/>
        <v/>
      </c>
      <c r="AS127" s="33" t="str">
        <f t="shared" si="28"/>
        <v/>
      </c>
      <c r="AT127" s="32" t="str">
        <f t="shared" si="35"/>
        <v/>
      </c>
      <c r="AU127" s="69"/>
      <c r="AV127" s="70"/>
      <c r="AW127" s="68" t="str">
        <f t="shared" si="29"/>
        <v/>
      </c>
      <c r="AX127" s="68" t="str">
        <f t="shared" si="30"/>
        <v/>
      </c>
      <c r="AY127" s="68" t="str">
        <f t="shared" si="31"/>
        <v/>
      </c>
      <c r="AZ127" s="70"/>
      <c r="BA127" s="74"/>
      <c r="BB127" s="70"/>
      <c r="BC127" s="70"/>
      <c r="BD127" s="68" t="str">
        <f t="shared" si="32"/>
        <v/>
      </c>
      <c r="BE127" s="68" t="str">
        <f t="shared" si="33"/>
        <v/>
      </c>
      <c r="BF127" s="72" t="str">
        <f>IF(F127="","",IF(OR(分岐管理シート!Y127&lt;14,分岐管理シート!Y127&gt;38),"error",""))</f>
        <v/>
      </c>
      <c r="BG127" s="72" t="str">
        <f>IF(F127="","",IF(OR(分岐管理シート!Z127&lt;14,分岐管理シート!Z127&gt;39),"error",""))</f>
        <v/>
      </c>
      <c r="BH127" s="72" t="str">
        <f>IF(F127="","",IF(AND(Y127="－",OR(分岐管理シート!Z127&lt;14,分岐管理シート!Z127&gt;38)),"error",IF(AND(Y127="○",分岐管理シート!Z127&lt;14),"error","")))</f>
        <v/>
      </c>
      <c r="BI127" s="72" t="str">
        <f>IF(F127="","",IF(VLOOKUP(Z127,―!$AH$15:$AI$40,2,FALSE)&lt;=VLOOKUP(AA127,―!$AH$15:$AI$40,2,FALSE),"","error"))</f>
        <v/>
      </c>
      <c r="BJ127" s="70"/>
      <c r="BK127" s="70"/>
      <c r="BL127" s="70"/>
      <c r="BM127" s="72" t="str">
        <f>IF(F127="","",IF(OR(分岐管理シート!AC127&lt;1,分岐管理シート!AC127&gt;39),"error",""))</f>
        <v/>
      </c>
      <c r="BN127" s="68" t="str">
        <f t="shared" si="36"/>
        <v/>
      </c>
      <c r="BO127" s="72" t="str">
        <f>IF(F127="","",IF(AND(分岐管理シート!D127=4,OR(分岐管理シート!AF127&lt;4,分岐管理シート!AF127&gt;9)),"error",""))</f>
        <v/>
      </c>
      <c r="BP127" s="74" t="str">
        <f t="shared" si="3"/>
        <v/>
      </c>
      <c r="BQ127" s="76" t="str">
        <f>分岐管理シート!AQ127</f>
        <v/>
      </c>
      <c r="BR127" s="497" t="str">
        <f t="shared" si="34"/>
        <v/>
      </c>
    </row>
    <row r="128" spans="1:70" ht="24">
      <c r="A128" s="35"/>
      <c r="B128" s="36"/>
      <c r="C128" s="33">
        <v>56</v>
      </c>
      <c r="D128" s="396"/>
      <c r="E128" s="229"/>
      <c r="F128" s="229"/>
      <c r="G128" s="219"/>
      <c r="H128" s="219"/>
      <c r="I128" s="218"/>
      <c r="J128" s="217"/>
      <c r="K128" s="219"/>
      <c r="L128" s="218"/>
      <c r="M128" s="218"/>
      <c r="N128" s="640">
        <f t="shared" si="19"/>
        <v>0</v>
      </c>
      <c r="O128" s="641">
        <f t="shared" si="2"/>
        <v>0</v>
      </c>
      <c r="P128" s="642"/>
      <c r="Q128" s="643"/>
      <c r="R128" s="643"/>
      <c r="S128" s="643"/>
      <c r="T128" s="642"/>
      <c r="U128" s="642"/>
      <c r="V128" s="218"/>
      <c r="W128" s="219"/>
      <c r="X128" s="219"/>
      <c r="Y128" s="219"/>
      <c r="Z128" s="391"/>
      <c r="AA128" s="391"/>
      <c r="AB128" s="233"/>
      <c r="AC128" s="233"/>
      <c r="AD128" s="218"/>
      <c r="AE128" s="113"/>
      <c r="AF128" s="114"/>
      <c r="AG128" s="402"/>
      <c r="AH128" s="238"/>
      <c r="AI128" s="239"/>
      <c r="AJ128" s="58" t="str">
        <f t="shared" si="20"/>
        <v/>
      </c>
      <c r="AK128" s="60" t="str">
        <f t="shared" si="21"/>
        <v/>
      </c>
      <c r="AL128" s="62" t="str">
        <f t="shared" si="22"/>
        <v/>
      </c>
      <c r="AM128" s="64" t="str">
        <f t="shared" si="23"/>
        <v/>
      </c>
      <c r="AN128" s="64" t="str">
        <f t="shared" si="24"/>
        <v/>
      </c>
      <c r="AO128" s="66" t="str">
        <f>IF(F128="","",IF(OR(AND(分岐管理シート!D128=4,J128="Ⅱ．物価高の克服"),AND(分岐管理シート!D128=8,J128="米国関税措置")),"","error"))</f>
        <v/>
      </c>
      <c r="AP128" s="68" t="str">
        <f t="shared" si="25"/>
        <v/>
      </c>
      <c r="AQ128" s="33" t="str">
        <f t="shared" si="26"/>
        <v/>
      </c>
      <c r="AR128" s="33" t="str">
        <f t="shared" si="27"/>
        <v/>
      </c>
      <c r="AS128" s="33" t="str">
        <f t="shared" si="28"/>
        <v/>
      </c>
      <c r="AT128" s="32" t="str">
        <f t="shared" si="35"/>
        <v/>
      </c>
      <c r="AU128" s="69"/>
      <c r="AV128" s="70"/>
      <c r="AW128" s="68" t="str">
        <f t="shared" si="29"/>
        <v/>
      </c>
      <c r="AX128" s="68" t="str">
        <f t="shared" si="30"/>
        <v/>
      </c>
      <c r="AY128" s="68" t="str">
        <f t="shared" si="31"/>
        <v/>
      </c>
      <c r="AZ128" s="70"/>
      <c r="BA128" s="74"/>
      <c r="BB128" s="70"/>
      <c r="BC128" s="70"/>
      <c r="BD128" s="68" t="str">
        <f t="shared" si="32"/>
        <v/>
      </c>
      <c r="BE128" s="68" t="str">
        <f t="shared" si="33"/>
        <v/>
      </c>
      <c r="BF128" s="72" t="str">
        <f>IF(F128="","",IF(OR(分岐管理シート!Y128&lt;14,分岐管理シート!Y128&gt;38),"error",""))</f>
        <v/>
      </c>
      <c r="BG128" s="72" t="str">
        <f>IF(F128="","",IF(OR(分岐管理シート!Z128&lt;14,分岐管理シート!Z128&gt;39),"error",""))</f>
        <v/>
      </c>
      <c r="BH128" s="72" t="str">
        <f>IF(F128="","",IF(AND(Y128="－",OR(分岐管理シート!Z128&lt;14,分岐管理シート!Z128&gt;38)),"error",IF(AND(Y128="○",分岐管理シート!Z128&lt;14),"error","")))</f>
        <v/>
      </c>
      <c r="BI128" s="72" t="str">
        <f>IF(F128="","",IF(VLOOKUP(Z128,―!$AH$15:$AI$40,2,FALSE)&lt;=VLOOKUP(AA128,―!$AH$15:$AI$40,2,FALSE),"","error"))</f>
        <v/>
      </c>
      <c r="BJ128" s="70"/>
      <c r="BK128" s="70"/>
      <c r="BL128" s="70"/>
      <c r="BM128" s="72" t="str">
        <f>IF(F128="","",IF(OR(分岐管理シート!AC128&lt;1,分岐管理シート!AC128&gt;39),"error",""))</f>
        <v/>
      </c>
      <c r="BN128" s="68" t="str">
        <f t="shared" si="36"/>
        <v/>
      </c>
      <c r="BO128" s="72" t="str">
        <f>IF(F128="","",IF(AND(分岐管理シート!D128=4,OR(分岐管理シート!AF128&lt;4,分岐管理シート!AF128&gt;9)),"error",""))</f>
        <v/>
      </c>
      <c r="BP128" s="74" t="str">
        <f t="shared" si="3"/>
        <v/>
      </c>
      <c r="BQ128" s="76" t="str">
        <f>分岐管理シート!AQ128</f>
        <v/>
      </c>
      <c r="BR128" s="497" t="str">
        <f t="shared" si="34"/>
        <v/>
      </c>
    </row>
    <row r="129" spans="1:70" ht="24">
      <c r="A129" s="35"/>
      <c r="B129" s="36"/>
      <c r="C129" s="33">
        <v>57</v>
      </c>
      <c r="D129" s="396"/>
      <c r="E129" s="229"/>
      <c r="F129" s="229"/>
      <c r="G129" s="219"/>
      <c r="H129" s="219"/>
      <c r="I129" s="218"/>
      <c r="J129" s="217"/>
      <c r="K129" s="219"/>
      <c r="L129" s="218"/>
      <c r="M129" s="218"/>
      <c r="N129" s="640">
        <f t="shared" si="19"/>
        <v>0</v>
      </c>
      <c r="O129" s="641">
        <f t="shared" si="2"/>
        <v>0</v>
      </c>
      <c r="P129" s="642"/>
      <c r="Q129" s="643"/>
      <c r="R129" s="643"/>
      <c r="S129" s="643"/>
      <c r="T129" s="642"/>
      <c r="U129" s="642"/>
      <c r="V129" s="218"/>
      <c r="W129" s="219"/>
      <c r="X129" s="219"/>
      <c r="Y129" s="219"/>
      <c r="Z129" s="391"/>
      <c r="AA129" s="391"/>
      <c r="AB129" s="233"/>
      <c r="AC129" s="233"/>
      <c r="AD129" s="218"/>
      <c r="AE129" s="113"/>
      <c r="AF129" s="114"/>
      <c r="AG129" s="402"/>
      <c r="AH129" s="238"/>
      <c r="AI129" s="239"/>
      <c r="AJ129" s="58" t="str">
        <f t="shared" si="20"/>
        <v/>
      </c>
      <c r="AK129" s="60" t="str">
        <f t="shared" si="21"/>
        <v/>
      </c>
      <c r="AL129" s="62" t="str">
        <f t="shared" si="22"/>
        <v/>
      </c>
      <c r="AM129" s="64" t="str">
        <f t="shared" si="23"/>
        <v/>
      </c>
      <c r="AN129" s="64" t="str">
        <f t="shared" si="24"/>
        <v/>
      </c>
      <c r="AO129" s="66" t="str">
        <f>IF(F129="","",IF(OR(AND(分岐管理シート!D129=4,J129="Ⅱ．物価高の克服"),AND(分岐管理シート!D129=8,J129="米国関税措置")),"","error"))</f>
        <v/>
      </c>
      <c r="AP129" s="68" t="str">
        <f t="shared" si="25"/>
        <v/>
      </c>
      <c r="AQ129" s="33" t="str">
        <f t="shared" si="26"/>
        <v/>
      </c>
      <c r="AR129" s="33" t="str">
        <f t="shared" si="27"/>
        <v/>
      </c>
      <c r="AS129" s="33" t="str">
        <f t="shared" si="28"/>
        <v/>
      </c>
      <c r="AT129" s="32" t="str">
        <f t="shared" si="35"/>
        <v/>
      </c>
      <c r="AU129" s="69"/>
      <c r="AV129" s="70"/>
      <c r="AW129" s="68" t="str">
        <f t="shared" si="29"/>
        <v/>
      </c>
      <c r="AX129" s="68" t="str">
        <f t="shared" si="30"/>
        <v/>
      </c>
      <c r="AY129" s="68" t="str">
        <f t="shared" si="31"/>
        <v/>
      </c>
      <c r="AZ129" s="70"/>
      <c r="BA129" s="74"/>
      <c r="BB129" s="70"/>
      <c r="BC129" s="70"/>
      <c r="BD129" s="68" t="str">
        <f t="shared" si="32"/>
        <v/>
      </c>
      <c r="BE129" s="68" t="str">
        <f t="shared" si="33"/>
        <v/>
      </c>
      <c r="BF129" s="72" t="str">
        <f>IF(F129="","",IF(OR(分岐管理シート!Y129&lt;14,分岐管理シート!Y129&gt;38),"error",""))</f>
        <v/>
      </c>
      <c r="BG129" s="72" t="str">
        <f>IF(F129="","",IF(OR(分岐管理シート!Z129&lt;14,分岐管理シート!Z129&gt;39),"error",""))</f>
        <v/>
      </c>
      <c r="BH129" s="72" t="str">
        <f>IF(F129="","",IF(AND(Y129="－",OR(分岐管理シート!Z129&lt;14,分岐管理シート!Z129&gt;38)),"error",IF(AND(Y129="○",分岐管理シート!Z129&lt;14),"error","")))</f>
        <v/>
      </c>
      <c r="BI129" s="72" t="str">
        <f>IF(F129="","",IF(VLOOKUP(Z129,―!$AH$15:$AI$40,2,FALSE)&lt;=VLOOKUP(AA129,―!$AH$15:$AI$40,2,FALSE),"","error"))</f>
        <v/>
      </c>
      <c r="BJ129" s="70"/>
      <c r="BK129" s="70"/>
      <c r="BL129" s="70"/>
      <c r="BM129" s="72" t="str">
        <f>IF(F129="","",IF(OR(分岐管理シート!AC129&lt;1,分岐管理シート!AC129&gt;39),"error",""))</f>
        <v/>
      </c>
      <c r="BN129" s="68" t="str">
        <f t="shared" si="36"/>
        <v/>
      </c>
      <c r="BO129" s="72" t="str">
        <f>IF(F129="","",IF(AND(分岐管理シート!D129=4,OR(分岐管理シート!AF129&lt;4,分岐管理シート!AF129&gt;9)),"error",""))</f>
        <v/>
      </c>
      <c r="BP129" s="74" t="str">
        <f t="shared" si="3"/>
        <v/>
      </c>
      <c r="BQ129" s="76" t="str">
        <f>分岐管理シート!AQ129</f>
        <v/>
      </c>
      <c r="BR129" s="497" t="str">
        <f t="shared" si="34"/>
        <v/>
      </c>
    </row>
    <row r="130" spans="1:70" ht="24">
      <c r="A130" s="35"/>
      <c r="B130" s="36"/>
      <c r="C130" s="32">
        <v>58</v>
      </c>
      <c r="D130" s="396"/>
      <c r="E130" s="229"/>
      <c r="F130" s="229"/>
      <c r="G130" s="219"/>
      <c r="H130" s="219"/>
      <c r="I130" s="218"/>
      <c r="J130" s="217"/>
      <c r="K130" s="219"/>
      <c r="L130" s="218"/>
      <c r="M130" s="218"/>
      <c r="N130" s="640">
        <f t="shared" si="19"/>
        <v>0</v>
      </c>
      <c r="O130" s="641">
        <f t="shared" si="2"/>
        <v>0</v>
      </c>
      <c r="P130" s="642"/>
      <c r="Q130" s="643"/>
      <c r="R130" s="643"/>
      <c r="S130" s="643"/>
      <c r="T130" s="642"/>
      <c r="U130" s="642"/>
      <c r="V130" s="218"/>
      <c r="W130" s="219"/>
      <c r="X130" s="219"/>
      <c r="Y130" s="219"/>
      <c r="Z130" s="391"/>
      <c r="AA130" s="391"/>
      <c r="AB130" s="233"/>
      <c r="AC130" s="233"/>
      <c r="AD130" s="218"/>
      <c r="AE130" s="113"/>
      <c r="AF130" s="114"/>
      <c r="AG130" s="402"/>
      <c r="AH130" s="238"/>
      <c r="AI130" s="239"/>
      <c r="AJ130" s="58" t="str">
        <f t="shared" si="20"/>
        <v/>
      </c>
      <c r="AK130" s="60" t="str">
        <f t="shared" si="21"/>
        <v/>
      </c>
      <c r="AL130" s="62" t="str">
        <f t="shared" si="22"/>
        <v/>
      </c>
      <c r="AM130" s="64" t="str">
        <f t="shared" si="23"/>
        <v/>
      </c>
      <c r="AN130" s="64" t="str">
        <f t="shared" si="24"/>
        <v/>
      </c>
      <c r="AO130" s="66" t="str">
        <f>IF(F130="","",IF(OR(AND(分岐管理シート!D130=4,J130="Ⅱ．物価高の克服"),AND(分岐管理シート!D130=8,J130="米国関税措置")),"","error"))</f>
        <v/>
      </c>
      <c r="AP130" s="68" t="str">
        <f t="shared" si="25"/>
        <v/>
      </c>
      <c r="AQ130" s="33" t="str">
        <f t="shared" si="26"/>
        <v/>
      </c>
      <c r="AR130" s="33" t="str">
        <f t="shared" si="27"/>
        <v/>
      </c>
      <c r="AS130" s="33" t="str">
        <f t="shared" si="28"/>
        <v/>
      </c>
      <c r="AT130" s="32" t="str">
        <f t="shared" si="35"/>
        <v/>
      </c>
      <c r="AU130" s="69"/>
      <c r="AV130" s="70"/>
      <c r="AW130" s="68" t="str">
        <f t="shared" si="29"/>
        <v/>
      </c>
      <c r="AX130" s="68" t="str">
        <f t="shared" si="30"/>
        <v/>
      </c>
      <c r="AY130" s="68" t="str">
        <f t="shared" si="31"/>
        <v/>
      </c>
      <c r="AZ130" s="70"/>
      <c r="BA130" s="74"/>
      <c r="BB130" s="70"/>
      <c r="BC130" s="70"/>
      <c r="BD130" s="68" t="str">
        <f t="shared" si="32"/>
        <v/>
      </c>
      <c r="BE130" s="68" t="str">
        <f t="shared" si="33"/>
        <v/>
      </c>
      <c r="BF130" s="72" t="str">
        <f>IF(F130="","",IF(OR(分岐管理シート!Y130&lt;14,分岐管理シート!Y130&gt;38),"error",""))</f>
        <v/>
      </c>
      <c r="BG130" s="72" t="str">
        <f>IF(F130="","",IF(OR(分岐管理シート!Z130&lt;14,分岐管理シート!Z130&gt;39),"error",""))</f>
        <v/>
      </c>
      <c r="BH130" s="72" t="str">
        <f>IF(F130="","",IF(AND(Y130="－",OR(分岐管理シート!Z130&lt;14,分岐管理シート!Z130&gt;38)),"error",IF(AND(Y130="○",分岐管理シート!Z130&lt;14),"error","")))</f>
        <v/>
      </c>
      <c r="BI130" s="72" t="str">
        <f>IF(F130="","",IF(VLOOKUP(Z130,―!$AH$15:$AI$40,2,FALSE)&lt;=VLOOKUP(AA130,―!$AH$15:$AI$40,2,FALSE),"","error"))</f>
        <v/>
      </c>
      <c r="BJ130" s="70"/>
      <c r="BK130" s="70"/>
      <c r="BL130" s="70"/>
      <c r="BM130" s="72" t="str">
        <f>IF(F130="","",IF(OR(分岐管理シート!AC130&lt;1,分岐管理シート!AC130&gt;39),"error",""))</f>
        <v/>
      </c>
      <c r="BN130" s="68" t="str">
        <f t="shared" si="36"/>
        <v/>
      </c>
      <c r="BO130" s="72" t="str">
        <f>IF(F130="","",IF(AND(分岐管理シート!D130=4,OR(分岐管理シート!AF130&lt;4,分岐管理シート!AF130&gt;9)),"error",""))</f>
        <v/>
      </c>
      <c r="BP130" s="74" t="str">
        <f t="shared" si="3"/>
        <v/>
      </c>
      <c r="BQ130" s="76" t="str">
        <f>分岐管理シート!AQ130</f>
        <v/>
      </c>
      <c r="BR130" s="497" t="str">
        <f t="shared" si="34"/>
        <v/>
      </c>
    </row>
    <row r="131" spans="1:70" ht="24">
      <c r="A131" s="35"/>
      <c r="B131" s="36"/>
      <c r="C131" s="33">
        <v>59</v>
      </c>
      <c r="D131" s="396"/>
      <c r="E131" s="229"/>
      <c r="F131" s="229"/>
      <c r="G131" s="219"/>
      <c r="H131" s="219"/>
      <c r="I131" s="218"/>
      <c r="J131" s="217"/>
      <c r="K131" s="219"/>
      <c r="L131" s="218"/>
      <c r="M131" s="218"/>
      <c r="N131" s="640">
        <f t="shared" si="19"/>
        <v>0</v>
      </c>
      <c r="O131" s="641">
        <f t="shared" si="2"/>
        <v>0</v>
      </c>
      <c r="P131" s="642"/>
      <c r="Q131" s="643"/>
      <c r="R131" s="643"/>
      <c r="S131" s="643"/>
      <c r="T131" s="642"/>
      <c r="U131" s="642"/>
      <c r="V131" s="218"/>
      <c r="W131" s="219"/>
      <c r="X131" s="219"/>
      <c r="Y131" s="219"/>
      <c r="Z131" s="391"/>
      <c r="AA131" s="391"/>
      <c r="AB131" s="233"/>
      <c r="AC131" s="233"/>
      <c r="AD131" s="218"/>
      <c r="AE131" s="113"/>
      <c r="AF131" s="114"/>
      <c r="AG131" s="402"/>
      <c r="AH131" s="238"/>
      <c r="AI131" s="239"/>
      <c r="AJ131" s="58" t="str">
        <f t="shared" si="20"/>
        <v/>
      </c>
      <c r="AK131" s="60" t="str">
        <f t="shared" si="21"/>
        <v/>
      </c>
      <c r="AL131" s="62" t="str">
        <f t="shared" si="22"/>
        <v/>
      </c>
      <c r="AM131" s="64" t="str">
        <f t="shared" si="23"/>
        <v/>
      </c>
      <c r="AN131" s="64" t="str">
        <f t="shared" si="24"/>
        <v/>
      </c>
      <c r="AO131" s="66" t="str">
        <f>IF(F131="","",IF(OR(AND(分岐管理シート!D131=4,J131="Ⅱ．物価高の克服"),AND(分岐管理シート!D131=8,J131="米国関税措置")),"","error"))</f>
        <v/>
      </c>
      <c r="AP131" s="68" t="str">
        <f t="shared" si="25"/>
        <v/>
      </c>
      <c r="AQ131" s="33" t="str">
        <f t="shared" si="26"/>
        <v/>
      </c>
      <c r="AR131" s="33" t="str">
        <f t="shared" si="27"/>
        <v/>
      </c>
      <c r="AS131" s="33" t="str">
        <f t="shared" si="28"/>
        <v/>
      </c>
      <c r="AT131" s="32" t="str">
        <f t="shared" si="35"/>
        <v/>
      </c>
      <c r="AU131" s="69"/>
      <c r="AV131" s="70"/>
      <c r="AW131" s="68" t="str">
        <f t="shared" si="29"/>
        <v/>
      </c>
      <c r="AX131" s="68" t="str">
        <f t="shared" si="30"/>
        <v/>
      </c>
      <c r="AY131" s="68" t="str">
        <f t="shared" si="31"/>
        <v/>
      </c>
      <c r="AZ131" s="70"/>
      <c r="BA131" s="74"/>
      <c r="BB131" s="70"/>
      <c r="BC131" s="70"/>
      <c r="BD131" s="68" t="str">
        <f t="shared" si="32"/>
        <v/>
      </c>
      <c r="BE131" s="68" t="str">
        <f t="shared" si="33"/>
        <v/>
      </c>
      <c r="BF131" s="72" t="str">
        <f>IF(F131="","",IF(OR(分岐管理シート!Y131&lt;14,分岐管理シート!Y131&gt;38),"error",""))</f>
        <v/>
      </c>
      <c r="BG131" s="72" t="str">
        <f>IF(F131="","",IF(OR(分岐管理シート!Z131&lt;14,分岐管理シート!Z131&gt;39),"error",""))</f>
        <v/>
      </c>
      <c r="BH131" s="72" t="str">
        <f>IF(F131="","",IF(AND(Y131="－",OR(分岐管理シート!Z131&lt;14,分岐管理シート!Z131&gt;38)),"error",IF(AND(Y131="○",分岐管理シート!Z131&lt;14),"error","")))</f>
        <v/>
      </c>
      <c r="BI131" s="72" t="str">
        <f>IF(F131="","",IF(VLOOKUP(Z131,―!$AH$15:$AI$40,2,FALSE)&lt;=VLOOKUP(AA131,―!$AH$15:$AI$40,2,FALSE),"","error"))</f>
        <v/>
      </c>
      <c r="BJ131" s="70"/>
      <c r="BK131" s="70"/>
      <c r="BL131" s="70"/>
      <c r="BM131" s="72" t="str">
        <f>IF(F131="","",IF(OR(分岐管理シート!AC131&lt;1,分岐管理シート!AC131&gt;39),"error",""))</f>
        <v/>
      </c>
      <c r="BN131" s="68" t="str">
        <f t="shared" si="36"/>
        <v/>
      </c>
      <c r="BO131" s="72" t="str">
        <f>IF(F131="","",IF(AND(分岐管理シート!D131=4,OR(分岐管理シート!AF131&lt;4,分岐管理シート!AF131&gt;9)),"error",""))</f>
        <v/>
      </c>
      <c r="BP131" s="74" t="str">
        <f t="shared" si="3"/>
        <v/>
      </c>
      <c r="BQ131" s="76" t="str">
        <f>分岐管理シート!AQ131</f>
        <v/>
      </c>
      <c r="BR131" s="497" t="str">
        <f t="shared" si="34"/>
        <v/>
      </c>
    </row>
    <row r="132" spans="1:70" ht="24">
      <c r="A132" s="35"/>
      <c r="B132" s="36"/>
      <c r="C132" s="33">
        <v>60</v>
      </c>
      <c r="D132" s="396"/>
      <c r="E132" s="229"/>
      <c r="F132" s="229"/>
      <c r="G132" s="219"/>
      <c r="H132" s="219"/>
      <c r="I132" s="218"/>
      <c r="J132" s="217"/>
      <c r="K132" s="219"/>
      <c r="L132" s="218"/>
      <c r="M132" s="218"/>
      <c r="N132" s="640">
        <f t="shared" si="19"/>
        <v>0</v>
      </c>
      <c r="O132" s="641">
        <f t="shared" si="2"/>
        <v>0</v>
      </c>
      <c r="P132" s="642"/>
      <c r="Q132" s="643"/>
      <c r="R132" s="643"/>
      <c r="S132" s="643"/>
      <c r="T132" s="642"/>
      <c r="U132" s="642"/>
      <c r="V132" s="218"/>
      <c r="W132" s="219"/>
      <c r="X132" s="219"/>
      <c r="Y132" s="219"/>
      <c r="Z132" s="391"/>
      <c r="AA132" s="391"/>
      <c r="AB132" s="233"/>
      <c r="AC132" s="233"/>
      <c r="AD132" s="218"/>
      <c r="AE132" s="113"/>
      <c r="AF132" s="114"/>
      <c r="AG132" s="402"/>
      <c r="AH132" s="238"/>
      <c r="AI132" s="239"/>
      <c r="AJ132" s="58" t="str">
        <f t="shared" si="20"/>
        <v/>
      </c>
      <c r="AK132" s="60" t="str">
        <f t="shared" si="21"/>
        <v/>
      </c>
      <c r="AL132" s="62" t="str">
        <f t="shared" si="22"/>
        <v/>
      </c>
      <c r="AM132" s="64" t="str">
        <f t="shared" si="23"/>
        <v/>
      </c>
      <c r="AN132" s="64" t="str">
        <f t="shared" si="24"/>
        <v/>
      </c>
      <c r="AO132" s="66" t="str">
        <f>IF(F132="","",IF(OR(AND(分岐管理シート!D132=4,J132="Ⅱ．物価高の克服"),AND(分岐管理シート!D132=8,J132="米国関税措置")),"","error"))</f>
        <v/>
      </c>
      <c r="AP132" s="68" t="str">
        <f t="shared" si="25"/>
        <v/>
      </c>
      <c r="AQ132" s="33" t="str">
        <f t="shared" si="26"/>
        <v/>
      </c>
      <c r="AR132" s="33" t="str">
        <f t="shared" si="27"/>
        <v/>
      </c>
      <c r="AS132" s="33" t="str">
        <f t="shared" si="28"/>
        <v/>
      </c>
      <c r="AT132" s="32" t="str">
        <f t="shared" si="35"/>
        <v/>
      </c>
      <c r="AU132" s="69"/>
      <c r="AV132" s="70"/>
      <c r="AW132" s="68" t="str">
        <f t="shared" si="29"/>
        <v/>
      </c>
      <c r="AX132" s="68" t="str">
        <f t="shared" si="30"/>
        <v/>
      </c>
      <c r="AY132" s="68" t="str">
        <f t="shared" si="31"/>
        <v/>
      </c>
      <c r="AZ132" s="70"/>
      <c r="BA132" s="74"/>
      <c r="BB132" s="70"/>
      <c r="BC132" s="70"/>
      <c r="BD132" s="68" t="str">
        <f t="shared" si="32"/>
        <v/>
      </c>
      <c r="BE132" s="68" t="str">
        <f t="shared" si="33"/>
        <v/>
      </c>
      <c r="BF132" s="72" t="str">
        <f>IF(F132="","",IF(OR(分岐管理シート!Y132&lt;14,分岐管理シート!Y132&gt;38),"error",""))</f>
        <v/>
      </c>
      <c r="BG132" s="72" t="str">
        <f>IF(F132="","",IF(OR(分岐管理シート!Z132&lt;14,分岐管理シート!Z132&gt;39),"error",""))</f>
        <v/>
      </c>
      <c r="BH132" s="72" t="str">
        <f>IF(F132="","",IF(AND(Y132="－",OR(分岐管理シート!Z132&lt;14,分岐管理シート!Z132&gt;38)),"error",IF(AND(Y132="○",分岐管理シート!Z132&lt;14),"error","")))</f>
        <v/>
      </c>
      <c r="BI132" s="72" t="str">
        <f>IF(F132="","",IF(VLOOKUP(Z132,―!$AH$15:$AI$40,2,FALSE)&lt;=VLOOKUP(AA132,―!$AH$15:$AI$40,2,FALSE),"","error"))</f>
        <v/>
      </c>
      <c r="BJ132" s="70"/>
      <c r="BK132" s="70"/>
      <c r="BL132" s="70"/>
      <c r="BM132" s="72" t="str">
        <f>IF(F132="","",IF(OR(分岐管理シート!AC132&lt;1,分岐管理シート!AC132&gt;39),"error",""))</f>
        <v/>
      </c>
      <c r="BN132" s="68" t="str">
        <f t="shared" si="36"/>
        <v/>
      </c>
      <c r="BO132" s="72" t="str">
        <f>IF(F132="","",IF(AND(分岐管理シート!D132=4,OR(分岐管理シート!AF132&lt;4,分岐管理シート!AF132&gt;9)),"error",""))</f>
        <v/>
      </c>
      <c r="BP132" s="74" t="str">
        <f t="shared" si="3"/>
        <v/>
      </c>
      <c r="BQ132" s="76" t="str">
        <f>分岐管理シート!AQ132</f>
        <v/>
      </c>
      <c r="BR132" s="497" t="str">
        <f t="shared" si="34"/>
        <v/>
      </c>
    </row>
    <row r="133" spans="1:70" ht="24">
      <c r="A133" s="35"/>
      <c r="B133" s="36"/>
      <c r="C133" s="32">
        <v>61</v>
      </c>
      <c r="D133" s="396"/>
      <c r="E133" s="229"/>
      <c r="F133" s="229"/>
      <c r="G133" s="219"/>
      <c r="H133" s="219"/>
      <c r="I133" s="218"/>
      <c r="J133" s="217"/>
      <c r="K133" s="219"/>
      <c r="L133" s="218"/>
      <c r="M133" s="218"/>
      <c r="N133" s="640">
        <f t="shared" si="19"/>
        <v>0</v>
      </c>
      <c r="O133" s="641">
        <f t="shared" si="2"/>
        <v>0</v>
      </c>
      <c r="P133" s="642"/>
      <c r="Q133" s="643"/>
      <c r="R133" s="643"/>
      <c r="S133" s="643"/>
      <c r="T133" s="642"/>
      <c r="U133" s="642"/>
      <c r="V133" s="218"/>
      <c r="W133" s="219"/>
      <c r="X133" s="219"/>
      <c r="Y133" s="219"/>
      <c r="Z133" s="391"/>
      <c r="AA133" s="391"/>
      <c r="AB133" s="233"/>
      <c r="AC133" s="233"/>
      <c r="AD133" s="218"/>
      <c r="AE133" s="113"/>
      <c r="AF133" s="114"/>
      <c r="AG133" s="402"/>
      <c r="AH133" s="238"/>
      <c r="AI133" s="239"/>
      <c r="AJ133" s="58" t="str">
        <f t="shared" si="20"/>
        <v/>
      </c>
      <c r="AK133" s="60" t="str">
        <f t="shared" si="21"/>
        <v/>
      </c>
      <c r="AL133" s="62" t="str">
        <f t="shared" si="22"/>
        <v/>
      </c>
      <c r="AM133" s="64" t="str">
        <f t="shared" si="23"/>
        <v/>
      </c>
      <c r="AN133" s="64" t="str">
        <f t="shared" si="24"/>
        <v/>
      </c>
      <c r="AO133" s="66" t="str">
        <f>IF(F133="","",IF(OR(AND(分岐管理シート!D133=4,J133="Ⅱ．物価高の克服"),AND(分岐管理シート!D133=8,J133="米国関税措置")),"","error"))</f>
        <v/>
      </c>
      <c r="AP133" s="68" t="str">
        <f t="shared" si="25"/>
        <v/>
      </c>
      <c r="AQ133" s="33" t="str">
        <f t="shared" si="26"/>
        <v/>
      </c>
      <c r="AR133" s="33" t="str">
        <f t="shared" si="27"/>
        <v/>
      </c>
      <c r="AS133" s="33" t="str">
        <f t="shared" si="28"/>
        <v/>
      </c>
      <c r="AT133" s="32" t="str">
        <f t="shared" si="35"/>
        <v/>
      </c>
      <c r="AU133" s="69"/>
      <c r="AV133" s="70"/>
      <c r="AW133" s="68" t="str">
        <f t="shared" si="29"/>
        <v/>
      </c>
      <c r="AX133" s="68" t="str">
        <f t="shared" si="30"/>
        <v/>
      </c>
      <c r="AY133" s="68" t="str">
        <f t="shared" si="31"/>
        <v/>
      </c>
      <c r="AZ133" s="70"/>
      <c r="BA133" s="74"/>
      <c r="BB133" s="70"/>
      <c r="BC133" s="70"/>
      <c r="BD133" s="68" t="str">
        <f t="shared" si="32"/>
        <v/>
      </c>
      <c r="BE133" s="68" t="str">
        <f t="shared" si="33"/>
        <v/>
      </c>
      <c r="BF133" s="72" t="str">
        <f>IF(F133="","",IF(OR(分岐管理シート!Y133&lt;14,分岐管理シート!Y133&gt;38),"error",""))</f>
        <v/>
      </c>
      <c r="BG133" s="72" t="str">
        <f>IF(F133="","",IF(OR(分岐管理シート!Z133&lt;14,分岐管理シート!Z133&gt;39),"error",""))</f>
        <v/>
      </c>
      <c r="BH133" s="72" t="str">
        <f>IF(F133="","",IF(AND(Y133="－",OR(分岐管理シート!Z133&lt;14,分岐管理シート!Z133&gt;38)),"error",IF(AND(Y133="○",分岐管理シート!Z133&lt;14),"error","")))</f>
        <v/>
      </c>
      <c r="BI133" s="72" t="str">
        <f>IF(F133="","",IF(VLOOKUP(Z133,―!$AH$15:$AI$40,2,FALSE)&lt;=VLOOKUP(AA133,―!$AH$15:$AI$40,2,FALSE),"","error"))</f>
        <v/>
      </c>
      <c r="BJ133" s="70"/>
      <c r="BK133" s="70"/>
      <c r="BL133" s="70"/>
      <c r="BM133" s="72" t="str">
        <f>IF(F133="","",IF(OR(分岐管理シート!AC133&lt;1,分岐管理シート!AC133&gt;39),"error",""))</f>
        <v/>
      </c>
      <c r="BN133" s="68" t="str">
        <f t="shared" si="36"/>
        <v/>
      </c>
      <c r="BO133" s="72" t="str">
        <f>IF(F133="","",IF(AND(分岐管理シート!D133=4,OR(分岐管理シート!AF133&lt;4,分岐管理シート!AF133&gt;9)),"error",""))</f>
        <v/>
      </c>
      <c r="BP133" s="74" t="str">
        <f t="shared" si="3"/>
        <v/>
      </c>
      <c r="BQ133" s="76" t="str">
        <f>分岐管理シート!AQ133</f>
        <v/>
      </c>
      <c r="BR133" s="497" t="str">
        <f t="shared" si="34"/>
        <v/>
      </c>
    </row>
    <row r="134" spans="1:70" ht="24">
      <c r="A134" s="35"/>
      <c r="B134" s="36"/>
      <c r="C134" s="33">
        <v>62</v>
      </c>
      <c r="D134" s="396"/>
      <c r="E134" s="229"/>
      <c r="F134" s="229"/>
      <c r="G134" s="219"/>
      <c r="H134" s="219"/>
      <c r="I134" s="218"/>
      <c r="J134" s="217"/>
      <c r="K134" s="219"/>
      <c r="L134" s="218"/>
      <c r="M134" s="218"/>
      <c r="N134" s="640">
        <f t="shared" si="19"/>
        <v>0</v>
      </c>
      <c r="O134" s="641">
        <f t="shared" si="2"/>
        <v>0</v>
      </c>
      <c r="P134" s="642"/>
      <c r="Q134" s="643"/>
      <c r="R134" s="643"/>
      <c r="S134" s="643"/>
      <c r="T134" s="642"/>
      <c r="U134" s="642"/>
      <c r="V134" s="218"/>
      <c r="W134" s="219"/>
      <c r="X134" s="219"/>
      <c r="Y134" s="219"/>
      <c r="Z134" s="391"/>
      <c r="AA134" s="391"/>
      <c r="AB134" s="233"/>
      <c r="AC134" s="233"/>
      <c r="AD134" s="218"/>
      <c r="AE134" s="113"/>
      <c r="AF134" s="114"/>
      <c r="AG134" s="402"/>
      <c r="AH134" s="238"/>
      <c r="AI134" s="239"/>
      <c r="AJ134" s="58" t="str">
        <f t="shared" si="20"/>
        <v/>
      </c>
      <c r="AK134" s="60" t="str">
        <f t="shared" si="21"/>
        <v/>
      </c>
      <c r="AL134" s="62" t="str">
        <f t="shared" si="22"/>
        <v/>
      </c>
      <c r="AM134" s="64" t="str">
        <f t="shared" si="23"/>
        <v/>
      </c>
      <c r="AN134" s="64" t="str">
        <f t="shared" si="24"/>
        <v/>
      </c>
      <c r="AO134" s="66" t="str">
        <f>IF(F134="","",IF(OR(AND(分岐管理シート!D134=4,J134="Ⅱ．物価高の克服"),AND(分岐管理シート!D134=8,J134="米国関税措置")),"","error"))</f>
        <v/>
      </c>
      <c r="AP134" s="68" t="str">
        <f t="shared" si="25"/>
        <v/>
      </c>
      <c r="AQ134" s="33" t="str">
        <f t="shared" si="26"/>
        <v/>
      </c>
      <c r="AR134" s="33" t="str">
        <f t="shared" si="27"/>
        <v/>
      </c>
      <c r="AS134" s="33" t="str">
        <f t="shared" si="28"/>
        <v/>
      </c>
      <c r="AT134" s="32" t="str">
        <f t="shared" si="35"/>
        <v/>
      </c>
      <c r="AU134" s="69"/>
      <c r="AV134" s="70"/>
      <c r="AW134" s="68" t="str">
        <f t="shared" si="29"/>
        <v/>
      </c>
      <c r="AX134" s="68" t="str">
        <f t="shared" si="30"/>
        <v/>
      </c>
      <c r="AY134" s="68" t="str">
        <f t="shared" si="31"/>
        <v/>
      </c>
      <c r="AZ134" s="70"/>
      <c r="BA134" s="74"/>
      <c r="BB134" s="70"/>
      <c r="BC134" s="70"/>
      <c r="BD134" s="68" t="str">
        <f t="shared" si="32"/>
        <v/>
      </c>
      <c r="BE134" s="68" t="str">
        <f t="shared" si="33"/>
        <v/>
      </c>
      <c r="BF134" s="72" t="str">
        <f>IF(F134="","",IF(OR(分岐管理シート!Y134&lt;14,分岐管理シート!Y134&gt;38),"error",""))</f>
        <v/>
      </c>
      <c r="BG134" s="72" t="str">
        <f>IF(F134="","",IF(OR(分岐管理シート!Z134&lt;14,分岐管理シート!Z134&gt;39),"error",""))</f>
        <v/>
      </c>
      <c r="BH134" s="72" t="str">
        <f>IF(F134="","",IF(AND(Y134="－",OR(分岐管理シート!Z134&lt;14,分岐管理シート!Z134&gt;38)),"error",IF(AND(Y134="○",分岐管理シート!Z134&lt;14),"error","")))</f>
        <v/>
      </c>
      <c r="BI134" s="72" t="str">
        <f>IF(F134="","",IF(VLOOKUP(Z134,―!$AH$15:$AI$40,2,FALSE)&lt;=VLOOKUP(AA134,―!$AH$15:$AI$40,2,FALSE),"","error"))</f>
        <v/>
      </c>
      <c r="BJ134" s="70"/>
      <c r="BK134" s="70"/>
      <c r="BL134" s="70"/>
      <c r="BM134" s="72" t="str">
        <f>IF(F134="","",IF(OR(分岐管理シート!AC134&lt;1,分岐管理シート!AC134&gt;39),"error",""))</f>
        <v/>
      </c>
      <c r="BN134" s="68" t="str">
        <f t="shared" si="36"/>
        <v/>
      </c>
      <c r="BO134" s="72" t="str">
        <f>IF(F134="","",IF(AND(分岐管理シート!D134=4,OR(分岐管理シート!AF134&lt;4,分岐管理シート!AF134&gt;9)),"error",""))</f>
        <v/>
      </c>
      <c r="BP134" s="74" t="str">
        <f t="shared" si="3"/>
        <v/>
      </c>
      <c r="BQ134" s="76" t="str">
        <f>分岐管理シート!AQ134</f>
        <v/>
      </c>
      <c r="BR134" s="497" t="str">
        <f t="shared" si="34"/>
        <v/>
      </c>
    </row>
    <row r="135" spans="1:70" ht="24">
      <c r="A135" s="35"/>
      <c r="B135" s="36"/>
      <c r="C135" s="33">
        <v>63</v>
      </c>
      <c r="D135" s="396"/>
      <c r="E135" s="229"/>
      <c r="F135" s="229"/>
      <c r="G135" s="219"/>
      <c r="H135" s="219"/>
      <c r="I135" s="218"/>
      <c r="J135" s="217"/>
      <c r="K135" s="219"/>
      <c r="L135" s="218"/>
      <c r="M135" s="218"/>
      <c r="N135" s="640">
        <f t="shared" si="19"/>
        <v>0</v>
      </c>
      <c r="O135" s="641">
        <f t="shared" si="2"/>
        <v>0</v>
      </c>
      <c r="P135" s="642"/>
      <c r="Q135" s="643"/>
      <c r="R135" s="643"/>
      <c r="S135" s="643"/>
      <c r="T135" s="642"/>
      <c r="U135" s="642"/>
      <c r="V135" s="218"/>
      <c r="W135" s="219"/>
      <c r="X135" s="219"/>
      <c r="Y135" s="219"/>
      <c r="Z135" s="391"/>
      <c r="AA135" s="391"/>
      <c r="AB135" s="233"/>
      <c r="AC135" s="233"/>
      <c r="AD135" s="218"/>
      <c r="AE135" s="113"/>
      <c r="AF135" s="114"/>
      <c r="AG135" s="402"/>
      <c r="AH135" s="238"/>
      <c r="AI135" s="239"/>
      <c r="AJ135" s="58" t="str">
        <f t="shared" si="20"/>
        <v/>
      </c>
      <c r="AK135" s="60" t="str">
        <f t="shared" si="21"/>
        <v/>
      </c>
      <c r="AL135" s="62" t="str">
        <f t="shared" si="22"/>
        <v/>
      </c>
      <c r="AM135" s="64" t="str">
        <f t="shared" si="23"/>
        <v/>
      </c>
      <c r="AN135" s="64" t="str">
        <f t="shared" si="24"/>
        <v/>
      </c>
      <c r="AO135" s="66" t="str">
        <f>IF(F135="","",IF(OR(AND(分岐管理シート!D135=4,J135="Ⅱ．物価高の克服"),AND(分岐管理シート!D135=8,J135="米国関税措置")),"","error"))</f>
        <v/>
      </c>
      <c r="AP135" s="68" t="str">
        <f t="shared" si="25"/>
        <v/>
      </c>
      <c r="AQ135" s="33" t="str">
        <f t="shared" si="26"/>
        <v/>
      </c>
      <c r="AR135" s="33" t="str">
        <f t="shared" si="27"/>
        <v/>
      </c>
      <c r="AS135" s="33" t="str">
        <f t="shared" si="28"/>
        <v/>
      </c>
      <c r="AT135" s="32" t="str">
        <f t="shared" si="35"/>
        <v/>
      </c>
      <c r="AU135" s="69"/>
      <c r="AV135" s="70"/>
      <c r="AW135" s="68" t="str">
        <f t="shared" si="29"/>
        <v/>
      </c>
      <c r="AX135" s="68" t="str">
        <f t="shared" si="30"/>
        <v/>
      </c>
      <c r="AY135" s="68" t="str">
        <f t="shared" si="31"/>
        <v/>
      </c>
      <c r="AZ135" s="70"/>
      <c r="BA135" s="74"/>
      <c r="BB135" s="70"/>
      <c r="BC135" s="70"/>
      <c r="BD135" s="68" t="str">
        <f t="shared" si="32"/>
        <v/>
      </c>
      <c r="BE135" s="68" t="str">
        <f t="shared" si="33"/>
        <v/>
      </c>
      <c r="BF135" s="72" t="str">
        <f>IF(F135="","",IF(OR(分岐管理シート!Y135&lt;14,分岐管理シート!Y135&gt;38),"error",""))</f>
        <v/>
      </c>
      <c r="BG135" s="72" t="str">
        <f>IF(F135="","",IF(OR(分岐管理シート!Z135&lt;14,分岐管理シート!Z135&gt;39),"error",""))</f>
        <v/>
      </c>
      <c r="BH135" s="72" t="str">
        <f>IF(F135="","",IF(AND(Y135="－",OR(分岐管理シート!Z135&lt;14,分岐管理シート!Z135&gt;38)),"error",IF(AND(Y135="○",分岐管理シート!Z135&lt;14),"error","")))</f>
        <v/>
      </c>
      <c r="BI135" s="72" t="str">
        <f>IF(F135="","",IF(VLOOKUP(Z135,―!$AH$15:$AI$40,2,FALSE)&lt;=VLOOKUP(AA135,―!$AH$15:$AI$40,2,FALSE),"","error"))</f>
        <v/>
      </c>
      <c r="BJ135" s="70"/>
      <c r="BK135" s="70"/>
      <c r="BL135" s="70"/>
      <c r="BM135" s="72" t="str">
        <f>IF(F135="","",IF(OR(分岐管理シート!AC135&lt;1,分岐管理シート!AC135&gt;39),"error",""))</f>
        <v/>
      </c>
      <c r="BN135" s="68" t="str">
        <f t="shared" si="36"/>
        <v/>
      </c>
      <c r="BO135" s="72" t="str">
        <f>IF(F135="","",IF(AND(分岐管理シート!D135=4,OR(分岐管理シート!AF135&lt;4,分岐管理シート!AF135&gt;9)),"error",""))</f>
        <v/>
      </c>
      <c r="BP135" s="74" t="str">
        <f t="shared" si="3"/>
        <v/>
      </c>
      <c r="BQ135" s="76" t="str">
        <f>分岐管理シート!AQ135</f>
        <v/>
      </c>
      <c r="BR135" s="497" t="str">
        <f t="shared" si="34"/>
        <v/>
      </c>
    </row>
    <row r="136" spans="1:70" ht="24">
      <c r="A136" s="35"/>
      <c r="B136" s="36"/>
      <c r="C136" s="32">
        <v>64</v>
      </c>
      <c r="D136" s="396"/>
      <c r="E136" s="229"/>
      <c r="F136" s="229"/>
      <c r="G136" s="219"/>
      <c r="H136" s="219"/>
      <c r="I136" s="218"/>
      <c r="J136" s="217"/>
      <c r="K136" s="219"/>
      <c r="L136" s="218"/>
      <c r="M136" s="218"/>
      <c r="N136" s="640">
        <f t="shared" si="19"/>
        <v>0</v>
      </c>
      <c r="O136" s="641">
        <f t="shared" si="2"/>
        <v>0</v>
      </c>
      <c r="P136" s="642"/>
      <c r="Q136" s="643"/>
      <c r="R136" s="643"/>
      <c r="S136" s="643"/>
      <c r="T136" s="642"/>
      <c r="U136" s="642"/>
      <c r="V136" s="218"/>
      <c r="W136" s="219"/>
      <c r="X136" s="219"/>
      <c r="Y136" s="219"/>
      <c r="Z136" s="391"/>
      <c r="AA136" s="391"/>
      <c r="AB136" s="233"/>
      <c r="AC136" s="233"/>
      <c r="AD136" s="218"/>
      <c r="AE136" s="113"/>
      <c r="AF136" s="114"/>
      <c r="AG136" s="402"/>
      <c r="AH136" s="238"/>
      <c r="AI136" s="239"/>
      <c r="AJ136" s="58" t="str">
        <f t="shared" si="20"/>
        <v/>
      </c>
      <c r="AK136" s="60" t="str">
        <f t="shared" si="21"/>
        <v/>
      </c>
      <c r="AL136" s="62" t="str">
        <f t="shared" si="22"/>
        <v/>
      </c>
      <c r="AM136" s="64" t="str">
        <f t="shared" si="23"/>
        <v/>
      </c>
      <c r="AN136" s="64" t="str">
        <f t="shared" si="24"/>
        <v/>
      </c>
      <c r="AO136" s="66" t="str">
        <f>IF(F136="","",IF(OR(AND(分岐管理シート!D136=4,J136="Ⅱ．物価高の克服"),AND(分岐管理シート!D136=8,J136="米国関税措置")),"","error"))</f>
        <v/>
      </c>
      <c r="AP136" s="68" t="str">
        <f t="shared" si="25"/>
        <v/>
      </c>
      <c r="AQ136" s="33" t="str">
        <f t="shared" si="26"/>
        <v/>
      </c>
      <c r="AR136" s="33" t="str">
        <f t="shared" si="27"/>
        <v/>
      </c>
      <c r="AS136" s="33" t="str">
        <f t="shared" si="28"/>
        <v/>
      </c>
      <c r="AT136" s="32" t="str">
        <f t="shared" si="35"/>
        <v/>
      </c>
      <c r="AU136" s="69"/>
      <c r="AV136" s="70"/>
      <c r="AW136" s="68" t="str">
        <f t="shared" si="29"/>
        <v/>
      </c>
      <c r="AX136" s="68" t="str">
        <f t="shared" si="30"/>
        <v/>
      </c>
      <c r="AY136" s="68" t="str">
        <f t="shared" si="31"/>
        <v/>
      </c>
      <c r="AZ136" s="70"/>
      <c r="BA136" s="74"/>
      <c r="BB136" s="70"/>
      <c r="BC136" s="70"/>
      <c r="BD136" s="68" t="str">
        <f t="shared" si="32"/>
        <v/>
      </c>
      <c r="BE136" s="68" t="str">
        <f t="shared" si="33"/>
        <v/>
      </c>
      <c r="BF136" s="72" t="str">
        <f>IF(F136="","",IF(OR(分岐管理シート!Y136&lt;14,分岐管理シート!Y136&gt;38),"error",""))</f>
        <v/>
      </c>
      <c r="BG136" s="72" t="str">
        <f>IF(F136="","",IF(OR(分岐管理シート!Z136&lt;14,分岐管理シート!Z136&gt;39),"error",""))</f>
        <v/>
      </c>
      <c r="BH136" s="72" t="str">
        <f>IF(F136="","",IF(AND(Y136="－",OR(分岐管理シート!Z136&lt;14,分岐管理シート!Z136&gt;38)),"error",IF(AND(Y136="○",分岐管理シート!Z136&lt;14),"error","")))</f>
        <v/>
      </c>
      <c r="BI136" s="72" t="str">
        <f>IF(F136="","",IF(VLOOKUP(Z136,―!$AH$15:$AI$40,2,FALSE)&lt;=VLOOKUP(AA136,―!$AH$15:$AI$40,2,FALSE),"","error"))</f>
        <v/>
      </c>
      <c r="BJ136" s="70"/>
      <c r="BK136" s="70"/>
      <c r="BL136" s="70"/>
      <c r="BM136" s="72" t="str">
        <f>IF(F136="","",IF(OR(分岐管理シート!AC136&lt;1,分岐管理シート!AC136&gt;39),"error",""))</f>
        <v/>
      </c>
      <c r="BN136" s="68" t="str">
        <f t="shared" si="36"/>
        <v/>
      </c>
      <c r="BO136" s="72" t="str">
        <f>IF(F136="","",IF(AND(分岐管理シート!D136=4,OR(分岐管理シート!AF136&lt;4,分岐管理シート!AF136&gt;9)),"error",""))</f>
        <v/>
      </c>
      <c r="BP136" s="74" t="str">
        <f t="shared" si="3"/>
        <v/>
      </c>
      <c r="BQ136" s="76" t="str">
        <f>分岐管理シート!AQ136</f>
        <v/>
      </c>
      <c r="BR136" s="497" t="str">
        <f t="shared" si="34"/>
        <v/>
      </c>
    </row>
    <row r="137" spans="1:70" ht="24">
      <c r="A137" s="35"/>
      <c r="B137" s="36"/>
      <c r="C137" s="33">
        <v>65</v>
      </c>
      <c r="D137" s="396"/>
      <c r="E137" s="229"/>
      <c r="F137" s="229"/>
      <c r="G137" s="219"/>
      <c r="H137" s="219"/>
      <c r="I137" s="218"/>
      <c r="J137" s="217"/>
      <c r="K137" s="219"/>
      <c r="L137" s="218"/>
      <c r="M137" s="218"/>
      <c r="N137" s="640">
        <f t="shared" si="19"/>
        <v>0</v>
      </c>
      <c r="O137" s="641">
        <f t="shared" si="2"/>
        <v>0</v>
      </c>
      <c r="P137" s="642"/>
      <c r="Q137" s="643"/>
      <c r="R137" s="643"/>
      <c r="S137" s="643"/>
      <c r="T137" s="642"/>
      <c r="U137" s="642"/>
      <c r="V137" s="218"/>
      <c r="W137" s="219"/>
      <c r="X137" s="219"/>
      <c r="Y137" s="219"/>
      <c r="Z137" s="391"/>
      <c r="AA137" s="391"/>
      <c r="AB137" s="233"/>
      <c r="AC137" s="233"/>
      <c r="AD137" s="218"/>
      <c r="AE137" s="113"/>
      <c r="AF137" s="114"/>
      <c r="AG137" s="402"/>
      <c r="AH137" s="238"/>
      <c r="AI137" s="239"/>
      <c r="AJ137" s="58" t="str">
        <f t="shared" si="20"/>
        <v/>
      </c>
      <c r="AK137" s="60" t="str">
        <f t="shared" si="21"/>
        <v/>
      </c>
      <c r="AL137" s="62" t="str">
        <f t="shared" si="22"/>
        <v/>
      </c>
      <c r="AM137" s="64" t="str">
        <f t="shared" si="23"/>
        <v/>
      </c>
      <c r="AN137" s="64" t="str">
        <f t="shared" si="24"/>
        <v/>
      </c>
      <c r="AO137" s="66" t="str">
        <f>IF(F137="","",IF(OR(AND(分岐管理シート!D137=4,J137="Ⅱ．物価高の克服"),AND(分岐管理シート!D137=8,J137="米国関税措置")),"","error"))</f>
        <v/>
      </c>
      <c r="AP137" s="68" t="str">
        <f t="shared" si="25"/>
        <v/>
      </c>
      <c r="AQ137" s="33" t="str">
        <f t="shared" si="26"/>
        <v/>
      </c>
      <c r="AR137" s="33" t="str">
        <f t="shared" si="27"/>
        <v/>
      </c>
      <c r="AS137" s="33" t="str">
        <f t="shared" si="28"/>
        <v/>
      </c>
      <c r="AT137" s="32" t="str">
        <f t="shared" si="35"/>
        <v/>
      </c>
      <c r="AU137" s="69"/>
      <c r="AV137" s="70"/>
      <c r="AW137" s="68" t="str">
        <f t="shared" si="29"/>
        <v/>
      </c>
      <c r="AX137" s="68" t="str">
        <f t="shared" si="30"/>
        <v/>
      </c>
      <c r="AY137" s="68" t="str">
        <f t="shared" si="31"/>
        <v/>
      </c>
      <c r="AZ137" s="70"/>
      <c r="BA137" s="74"/>
      <c r="BB137" s="70"/>
      <c r="BC137" s="70"/>
      <c r="BD137" s="68" t="str">
        <f t="shared" si="32"/>
        <v/>
      </c>
      <c r="BE137" s="68" t="str">
        <f t="shared" si="33"/>
        <v/>
      </c>
      <c r="BF137" s="72" t="str">
        <f>IF(F137="","",IF(OR(分岐管理シート!Y137&lt;14,分岐管理シート!Y137&gt;38),"error",""))</f>
        <v/>
      </c>
      <c r="BG137" s="72" t="str">
        <f>IF(F137="","",IF(OR(分岐管理シート!Z137&lt;14,分岐管理シート!Z137&gt;39),"error",""))</f>
        <v/>
      </c>
      <c r="BH137" s="72" t="str">
        <f>IF(F137="","",IF(AND(Y137="－",OR(分岐管理シート!Z137&lt;14,分岐管理シート!Z137&gt;38)),"error",IF(AND(Y137="○",分岐管理シート!Z137&lt;14),"error","")))</f>
        <v/>
      </c>
      <c r="BI137" s="72" t="str">
        <f>IF(F137="","",IF(VLOOKUP(Z137,―!$AH$15:$AI$40,2,FALSE)&lt;=VLOOKUP(AA137,―!$AH$15:$AI$40,2,FALSE),"","error"))</f>
        <v/>
      </c>
      <c r="BJ137" s="70"/>
      <c r="BK137" s="70"/>
      <c r="BL137" s="70"/>
      <c r="BM137" s="72" t="str">
        <f>IF(F137="","",IF(OR(分岐管理シート!AC137&lt;1,分岐管理シート!AC137&gt;39),"error",""))</f>
        <v/>
      </c>
      <c r="BN137" s="68" t="str">
        <f t="shared" si="36"/>
        <v/>
      </c>
      <c r="BO137" s="72" t="str">
        <f>IF(F137="","",IF(AND(分岐管理シート!D137=4,OR(分岐管理シート!AF137&lt;4,分岐管理シート!AF137&gt;9)),"error",""))</f>
        <v/>
      </c>
      <c r="BP137" s="74" t="str">
        <f t="shared" si="3"/>
        <v/>
      </c>
      <c r="BQ137" s="76" t="str">
        <f>分岐管理シート!AQ137</f>
        <v/>
      </c>
      <c r="BR137" s="497" t="str">
        <f t="shared" si="34"/>
        <v/>
      </c>
    </row>
    <row r="138" spans="1:70" ht="24">
      <c r="A138" s="35"/>
      <c r="B138" s="36"/>
      <c r="C138" s="33">
        <v>66</v>
      </c>
      <c r="D138" s="396"/>
      <c r="E138" s="229"/>
      <c r="F138" s="229"/>
      <c r="G138" s="219"/>
      <c r="H138" s="219"/>
      <c r="I138" s="218"/>
      <c r="J138" s="217"/>
      <c r="K138" s="219"/>
      <c r="L138" s="218"/>
      <c r="M138" s="218"/>
      <c r="N138" s="640">
        <f t="shared" si="19"/>
        <v>0</v>
      </c>
      <c r="O138" s="641">
        <f t="shared" ref="O138:O201" si="37">P138+Q138+R138+S138+T138</f>
        <v>0</v>
      </c>
      <c r="P138" s="642"/>
      <c r="Q138" s="643"/>
      <c r="R138" s="643"/>
      <c r="S138" s="643"/>
      <c r="T138" s="642"/>
      <c r="U138" s="642"/>
      <c r="V138" s="218"/>
      <c r="W138" s="219"/>
      <c r="X138" s="219"/>
      <c r="Y138" s="219"/>
      <c r="Z138" s="391"/>
      <c r="AA138" s="391"/>
      <c r="AB138" s="233"/>
      <c r="AC138" s="233"/>
      <c r="AD138" s="218"/>
      <c r="AE138" s="113"/>
      <c r="AF138" s="114"/>
      <c r="AG138" s="402"/>
      <c r="AH138" s="238"/>
      <c r="AI138" s="239"/>
      <c r="AJ138" s="58" t="str">
        <f t="shared" si="20"/>
        <v/>
      </c>
      <c r="AK138" s="60" t="str">
        <f t="shared" si="21"/>
        <v/>
      </c>
      <c r="AL138" s="62" t="str">
        <f t="shared" si="22"/>
        <v/>
      </c>
      <c r="AM138" s="64" t="str">
        <f t="shared" si="23"/>
        <v/>
      </c>
      <c r="AN138" s="64" t="str">
        <f t="shared" si="24"/>
        <v/>
      </c>
      <c r="AO138" s="66" t="str">
        <f>IF(F138="","",IF(OR(AND(分岐管理シート!D138=4,J138="Ⅱ．物価高の克服"),AND(分岐管理シート!D138=8,J138="米国関税措置")),"","error"))</f>
        <v/>
      </c>
      <c r="AP138" s="68" t="str">
        <f t="shared" si="25"/>
        <v/>
      </c>
      <c r="AQ138" s="33" t="str">
        <f t="shared" si="26"/>
        <v/>
      </c>
      <c r="AR138" s="33" t="str">
        <f t="shared" si="27"/>
        <v/>
      </c>
      <c r="AS138" s="33" t="str">
        <f t="shared" si="28"/>
        <v/>
      </c>
      <c r="AT138" s="32" t="str">
        <f t="shared" si="35"/>
        <v/>
      </c>
      <c r="AU138" s="69"/>
      <c r="AV138" s="70"/>
      <c r="AW138" s="68" t="str">
        <f t="shared" si="29"/>
        <v/>
      </c>
      <c r="AX138" s="68" t="str">
        <f t="shared" si="30"/>
        <v/>
      </c>
      <c r="AY138" s="68" t="str">
        <f t="shared" si="31"/>
        <v/>
      </c>
      <c r="AZ138" s="70"/>
      <c r="BA138" s="74"/>
      <c r="BB138" s="70"/>
      <c r="BC138" s="70"/>
      <c r="BD138" s="68" t="str">
        <f t="shared" si="32"/>
        <v/>
      </c>
      <c r="BE138" s="68" t="str">
        <f t="shared" si="33"/>
        <v/>
      </c>
      <c r="BF138" s="72" t="str">
        <f>IF(F138="","",IF(OR(分岐管理シート!Y138&lt;14,分岐管理シート!Y138&gt;38),"error",""))</f>
        <v/>
      </c>
      <c r="BG138" s="72" t="str">
        <f>IF(F138="","",IF(OR(分岐管理シート!Z138&lt;14,分岐管理シート!Z138&gt;39),"error",""))</f>
        <v/>
      </c>
      <c r="BH138" s="72" t="str">
        <f>IF(F138="","",IF(AND(Y138="－",OR(分岐管理シート!Z138&lt;14,分岐管理シート!Z138&gt;38)),"error",IF(AND(Y138="○",分岐管理シート!Z138&lt;14),"error","")))</f>
        <v/>
      </c>
      <c r="BI138" s="72" t="str">
        <f>IF(F138="","",IF(VLOOKUP(Z138,―!$AH$15:$AI$40,2,FALSE)&lt;=VLOOKUP(AA138,―!$AH$15:$AI$40,2,FALSE),"","error"))</f>
        <v/>
      </c>
      <c r="BJ138" s="70"/>
      <c r="BK138" s="70"/>
      <c r="BL138" s="70"/>
      <c r="BM138" s="72" t="str">
        <f>IF(F138="","",IF(OR(分岐管理シート!AC138&lt;1,分岐管理シート!AC138&gt;39),"error",""))</f>
        <v/>
      </c>
      <c r="BN138" s="68" t="str">
        <f t="shared" si="36"/>
        <v/>
      </c>
      <c r="BO138" s="72" t="str">
        <f>IF(F138="","",IF(AND(分岐管理シート!D138=4,OR(分岐管理シート!AF138&lt;4,分岐管理シート!AF138&gt;9)),"error",""))</f>
        <v/>
      </c>
      <c r="BP138" s="74" t="str">
        <f t="shared" ref="BP138:BP201" si="38">IF(F138="","",IF(AND(D138="R7_予備",OR(AG138="R6当初（地）",AG138="R6補正（地）",AG138="R6予備費（地）")),"error",""))</f>
        <v/>
      </c>
      <c r="BQ138" s="76" t="str">
        <f>分岐管理シート!AQ138</f>
        <v/>
      </c>
      <c r="BR138" s="497" t="str">
        <f t="shared" si="34"/>
        <v/>
      </c>
    </row>
    <row r="139" spans="1:70" ht="24">
      <c r="A139" s="35"/>
      <c r="B139" s="36"/>
      <c r="C139" s="32">
        <v>67</v>
      </c>
      <c r="D139" s="396"/>
      <c r="E139" s="229"/>
      <c r="F139" s="229"/>
      <c r="G139" s="219"/>
      <c r="H139" s="219"/>
      <c r="I139" s="218"/>
      <c r="J139" s="217"/>
      <c r="K139" s="219"/>
      <c r="L139" s="218"/>
      <c r="M139" s="218"/>
      <c r="N139" s="640">
        <f t="shared" si="19"/>
        <v>0</v>
      </c>
      <c r="O139" s="641">
        <f t="shared" si="37"/>
        <v>0</v>
      </c>
      <c r="P139" s="642"/>
      <c r="Q139" s="643"/>
      <c r="R139" s="643"/>
      <c r="S139" s="643"/>
      <c r="T139" s="642"/>
      <c r="U139" s="642"/>
      <c r="V139" s="218"/>
      <c r="W139" s="219"/>
      <c r="X139" s="219"/>
      <c r="Y139" s="219"/>
      <c r="Z139" s="391"/>
      <c r="AA139" s="391"/>
      <c r="AB139" s="233"/>
      <c r="AC139" s="233"/>
      <c r="AD139" s="218"/>
      <c r="AE139" s="113"/>
      <c r="AF139" s="114"/>
      <c r="AG139" s="402"/>
      <c r="AH139" s="238"/>
      <c r="AI139" s="239"/>
      <c r="AJ139" s="58" t="str">
        <f t="shared" si="20"/>
        <v/>
      </c>
      <c r="AK139" s="60" t="str">
        <f t="shared" si="21"/>
        <v/>
      </c>
      <c r="AL139" s="62" t="str">
        <f t="shared" si="22"/>
        <v/>
      </c>
      <c r="AM139" s="64" t="str">
        <f t="shared" si="23"/>
        <v/>
      </c>
      <c r="AN139" s="64" t="str">
        <f t="shared" si="24"/>
        <v/>
      </c>
      <c r="AO139" s="66" t="str">
        <f>IF(F139="","",IF(OR(AND(分岐管理シート!D139=4,J139="Ⅱ．物価高の克服"),AND(分岐管理シート!D139=8,J139="米国関税措置")),"","error"))</f>
        <v/>
      </c>
      <c r="AP139" s="68" t="str">
        <f t="shared" si="25"/>
        <v/>
      </c>
      <c r="AQ139" s="33" t="str">
        <f t="shared" si="26"/>
        <v/>
      </c>
      <c r="AR139" s="33" t="str">
        <f t="shared" si="27"/>
        <v/>
      </c>
      <c r="AS139" s="33" t="str">
        <f t="shared" si="28"/>
        <v/>
      </c>
      <c r="AT139" s="32" t="str">
        <f t="shared" si="35"/>
        <v/>
      </c>
      <c r="AU139" s="69"/>
      <c r="AV139" s="70"/>
      <c r="AW139" s="68" t="str">
        <f t="shared" si="29"/>
        <v/>
      </c>
      <c r="AX139" s="68" t="str">
        <f t="shared" si="30"/>
        <v/>
      </c>
      <c r="AY139" s="68" t="str">
        <f t="shared" si="31"/>
        <v/>
      </c>
      <c r="AZ139" s="70"/>
      <c r="BA139" s="74"/>
      <c r="BB139" s="70"/>
      <c r="BC139" s="70"/>
      <c r="BD139" s="68" t="str">
        <f t="shared" si="32"/>
        <v/>
      </c>
      <c r="BE139" s="68" t="str">
        <f t="shared" si="33"/>
        <v/>
      </c>
      <c r="BF139" s="72" t="str">
        <f>IF(F139="","",IF(OR(分岐管理シート!Y139&lt;14,分岐管理シート!Y139&gt;38),"error",""))</f>
        <v/>
      </c>
      <c r="BG139" s="72" t="str">
        <f>IF(F139="","",IF(OR(分岐管理シート!Z139&lt;14,分岐管理シート!Z139&gt;39),"error",""))</f>
        <v/>
      </c>
      <c r="BH139" s="72" t="str">
        <f>IF(F139="","",IF(AND(Y139="－",OR(分岐管理シート!Z139&lt;14,分岐管理シート!Z139&gt;38)),"error",IF(AND(Y139="○",分岐管理シート!Z139&lt;14),"error","")))</f>
        <v/>
      </c>
      <c r="BI139" s="72" t="str">
        <f>IF(F139="","",IF(VLOOKUP(Z139,―!$AH$15:$AI$40,2,FALSE)&lt;=VLOOKUP(AA139,―!$AH$15:$AI$40,2,FALSE),"","error"))</f>
        <v/>
      </c>
      <c r="BJ139" s="70"/>
      <c r="BK139" s="70"/>
      <c r="BL139" s="70"/>
      <c r="BM139" s="72" t="str">
        <f>IF(F139="","",IF(OR(分岐管理シート!AC139&lt;1,分岐管理シート!AC139&gt;39),"error",""))</f>
        <v/>
      </c>
      <c r="BN139" s="68" t="str">
        <f t="shared" si="36"/>
        <v/>
      </c>
      <c r="BO139" s="72" t="str">
        <f>IF(F139="","",IF(AND(分岐管理シート!D139=4,OR(分岐管理シート!AF139&lt;4,分岐管理シート!AF139&gt;9)),"error",""))</f>
        <v/>
      </c>
      <c r="BP139" s="74" t="str">
        <f t="shared" si="38"/>
        <v/>
      </c>
      <c r="BQ139" s="76" t="str">
        <f>分岐管理シート!AQ139</f>
        <v/>
      </c>
      <c r="BR139" s="497" t="str">
        <f t="shared" si="34"/>
        <v/>
      </c>
    </row>
    <row r="140" spans="1:70" ht="24">
      <c r="A140" s="35"/>
      <c r="B140" s="36"/>
      <c r="C140" s="33">
        <v>68</v>
      </c>
      <c r="D140" s="396"/>
      <c r="E140" s="229"/>
      <c r="F140" s="229"/>
      <c r="G140" s="219"/>
      <c r="H140" s="219"/>
      <c r="I140" s="218"/>
      <c r="J140" s="217"/>
      <c r="K140" s="219"/>
      <c r="L140" s="218"/>
      <c r="M140" s="218"/>
      <c r="N140" s="640">
        <f t="shared" si="19"/>
        <v>0</v>
      </c>
      <c r="O140" s="641">
        <f t="shared" si="37"/>
        <v>0</v>
      </c>
      <c r="P140" s="642"/>
      <c r="Q140" s="643"/>
      <c r="R140" s="643"/>
      <c r="S140" s="643"/>
      <c r="T140" s="642"/>
      <c r="U140" s="642"/>
      <c r="V140" s="218"/>
      <c r="W140" s="219"/>
      <c r="X140" s="219"/>
      <c r="Y140" s="219"/>
      <c r="Z140" s="391"/>
      <c r="AA140" s="391"/>
      <c r="AB140" s="233"/>
      <c r="AC140" s="233"/>
      <c r="AD140" s="218"/>
      <c r="AE140" s="113"/>
      <c r="AF140" s="114"/>
      <c r="AG140" s="402"/>
      <c r="AH140" s="238"/>
      <c r="AI140" s="239"/>
      <c r="AJ140" s="58" t="str">
        <f t="shared" si="20"/>
        <v/>
      </c>
      <c r="AK140" s="60" t="str">
        <f t="shared" si="21"/>
        <v/>
      </c>
      <c r="AL140" s="62" t="str">
        <f t="shared" si="22"/>
        <v/>
      </c>
      <c r="AM140" s="64" t="str">
        <f t="shared" si="23"/>
        <v/>
      </c>
      <c r="AN140" s="64" t="str">
        <f t="shared" si="24"/>
        <v/>
      </c>
      <c r="AO140" s="66" t="str">
        <f>IF(F140="","",IF(OR(AND(分岐管理シート!D140=4,J140="Ⅱ．物価高の克服"),AND(分岐管理シート!D140=8,J140="米国関税措置")),"","error"))</f>
        <v/>
      </c>
      <c r="AP140" s="68" t="str">
        <f t="shared" si="25"/>
        <v/>
      </c>
      <c r="AQ140" s="33" t="str">
        <f t="shared" si="26"/>
        <v/>
      </c>
      <c r="AR140" s="33" t="str">
        <f t="shared" si="27"/>
        <v/>
      </c>
      <c r="AS140" s="33" t="str">
        <f t="shared" si="28"/>
        <v/>
      </c>
      <c r="AT140" s="32" t="str">
        <f t="shared" si="35"/>
        <v/>
      </c>
      <c r="AU140" s="69"/>
      <c r="AV140" s="70"/>
      <c r="AW140" s="68" t="str">
        <f t="shared" si="29"/>
        <v/>
      </c>
      <c r="AX140" s="68" t="str">
        <f t="shared" si="30"/>
        <v/>
      </c>
      <c r="AY140" s="68" t="str">
        <f t="shared" si="31"/>
        <v/>
      </c>
      <c r="AZ140" s="70"/>
      <c r="BA140" s="74"/>
      <c r="BB140" s="70"/>
      <c r="BC140" s="70"/>
      <c r="BD140" s="68" t="str">
        <f t="shared" si="32"/>
        <v/>
      </c>
      <c r="BE140" s="68" t="str">
        <f t="shared" si="33"/>
        <v/>
      </c>
      <c r="BF140" s="72" t="str">
        <f>IF(F140="","",IF(OR(分岐管理シート!Y140&lt;14,分岐管理シート!Y140&gt;38),"error",""))</f>
        <v/>
      </c>
      <c r="BG140" s="72" t="str">
        <f>IF(F140="","",IF(OR(分岐管理シート!Z140&lt;14,分岐管理シート!Z140&gt;39),"error",""))</f>
        <v/>
      </c>
      <c r="BH140" s="72" t="str">
        <f>IF(F140="","",IF(AND(Y140="－",OR(分岐管理シート!Z140&lt;14,分岐管理シート!Z140&gt;38)),"error",IF(AND(Y140="○",分岐管理シート!Z140&lt;14),"error","")))</f>
        <v/>
      </c>
      <c r="BI140" s="72" t="str">
        <f>IF(F140="","",IF(VLOOKUP(Z140,―!$AH$15:$AI$40,2,FALSE)&lt;=VLOOKUP(AA140,―!$AH$15:$AI$40,2,FALSE),"","error"))</f>
        <v/>
      </c>
      <c r="BJ140" s="70"/>
      <c r="BK140" s="70"/>
      <c r="BL140" s="70"/>
      <c r="BM140" s="72" t="str">
        <f>IF(F140="","",IF(OR(分岐管理シート!AC140&lt;1,分岐管理シート!AC140&gt;39),"error",""))</f>
        <v/>
      </c>
      <c r="BN140" s="68" t="str">
        <f t="shared" si="36"/>
        <v/>
      </c>
      <c r="BO140" s="72" t="str">
        <f>IF(F140="","",IF(AND(分岐管理シート!D140=4,OR(分岐管理シート!AF140&lt;4,分岐管理シート!AF140&gt;9)),"error",""))</f>
        <v/>
      </c>
      <c r="BP140" s="74" t="str">
        <f t="shared" si="38"/>
        <v/>
      </c>
      <c r="BQ140" s="76" t="str">
        <f>分岐管理シート!AQ140</f>
        <v/>
      </c>
      <c r="BR140" s="497" t="str">
        <f t="shared" si="34"/>
        <v/>
      </c>
    </row>
    <row r="141" spans="1:70" ht="24">
      <c r="A141" s="35"/>
      <c r="B141" s="36"/>
      <c r="C141" s="33">
        <v>69</v>
      </c>
      <c r="D141" s="396"/>
      <c r="E141" s="229"/>
      <c r="F141" s="229"/>
      <c r="G141" s="219"/>
      <c r="H141" s="219"/>
      <c r="I141" s="218"/>
      <c r="J141" s="217"/>
      <c r="K141" s="219"/>
      <c r="L141" s="218"/>
      <c r="M141" s="218"/>
      <c r="N141" s="640">
        <f t="shared" si="19"/>
        <v>0</v>
      </c>
      <c r="O141" s="641">
        <f t="shared" si="37"/>
        <v>0</v>
      </c>
      <c r="P141" s="642"/>
      <c r="Q141" s="643"/>
      <c r="R141" s="643"/>
      <c r="S141" s="643"/>
      <c r="T141" s="642"/>
      <c r="U141" s="642"/>
      <c r="V141" s="218"/>
      <c r="W141" s="219"/>
      <c r="X141" s="219"/>
      <c r="Y141" s="219"/>
      <c r="Z141" s="391"/>
      <c r="AA141" s="391"/>
      <c r="AB141" s="233"/>
      <c r="AC141" s="233"/>
      <c r="AD141" s="218"/>
      <c r="AE141" s="113"/>
      <c r="AF141" s="114"/>
      <c r="AG141" s="402"/>
      <c r="AH141" s="238"/>
      <c r="AI141" s="239"/>
      <c r="AJ141" s="58" t="str">
        <f t="shared" si="20"/>
        <v/>
      </c>
      <c r="AK141" s="60" t="str">
        <f t="shared" si="21"/>
        <v/>
      </c>
      <c r="AL141" s="62" t="str">
        <f t="shared" si="22"/>
        <v/>
      </c>
      <c r="AM141" s="64" t="str">
        <f t="shared" si="23"/>
        <v/>
      </c>
      <c r="AN141" s="64" t="str">
        <f t="shared" si="24"/>
        <v/>
      </c>
      <c r="AO141" s="66" t="str">
        <f>IF(F141="","",IF(OR(AND(分岐管理シート!D141=4,J141="Ⅱ．物価高の克服"),AND(分岐管理シート!D141=8,J141="米国関税措置")),"","error"))</f>
        <v/>
      </c>
      <c r="AP141" s="68" t="str">
        <f t="shared" si="25"/>
        <v/>
      </c>
      <c r="AQ141" s="33" t="str">
        <f t="shared" si="26"/>
        <v/>
      </c>
      <c r="AR141" s="33" t="str">
        <f t="shared" si="27"/>
        <v/>
      </c>
      <c r="AS141" s="33" t="str">
        <f t="shared" si="28"/>
        <v/>
      </c>
      <c r="AT141" s="32" t="str">
        <f t="shared" si="35"/>
        <v/>
      </c>
      <c r="AU141" s="69"/>
      <c r="AV141" s="70"/>
      <c r="AW141" s="68" t="str">
        <f t="shared" si="29"/>
        <v/>
      </c>
      <c r="AX141" s="68" t="str">
        <f t="shared" si="30"/>
        <v/>
      </c>
      <c r="AY141" s="68" t="str">
        <f t="shared" si="31"/>
        <v/>
      </c>
      <c r="AZ141" s="70"/>
      <c r="BA141" s="74"/>
      <c r="BB141" s="70"/>
      <c r="BC141" s="70"/>
      <c r="BD141" s="68" t="str">
        <f t="shared" si="32"/>
        <v/>
      </c>
      <c r="BE141" s="68" t="str">
        <f t="shared" si="33"/>
        <v/>
      </c>
      <c r="BF141" s="72" t="str">
        <f>IF(F141="","",IF(OR(分岐管理シート!Y141&lt;14,分岐管理シート!Y141&gt;38),"error",""))</f>
        <v/>
      </c>
      <c r="BG141" s="72" t="str">
        <f>IF(F141="","",IF(OR(分岐管理シート!Z141&lt;14,分岐管理シート!Z141&gt;39),"error",""))</f>
        <v/>
      </c>
      <c r="BH141" s="72" t="str">
        <f>IF(F141="","",IF(AND(Y141="－",OR(分岐管理シート!Z141&lt;14,分岐管理シート!Z141&gt;38)),"error",IF(AND(Y141="○",分岐管理シート!Z141&lt;14),"error","")))</f>
        <v/>
      </c>
      <c r="BI141" s="72" t="str">
        <f>IF(F141="","",IF(VLOOKUP(Z141,―!$AH$15:$AI$40,2,FALSE)&lt;=VLOOKUP(AA141,―!$AH$15:$AI$40,2,FALSE),"","error"))</f>
        <v/>
      </c>
      <c r="BJ141" s="70"/>
      <c r="BK141" s="70"/>
      <c r="BL141" s="70"/>
      <c r="BM141" s="72" t="str">
        <f>IF(F141="","",IF(OR(分岐管理シート!AC141&lt;1,分岐管理シート!AC141&gt;39),"error",""))</f>
        <v/>
      </c>
      <c r="BN141" s="68" t="str">
        <f t="shared" si="36"/>
        <v/>
      </c>
      <c r="BO141" s="72" t="str">
        <f>IF(F141="","",IF(AND(分岐管理シート!D141=4,OR(分岐管理シート!AF141&lt;4,分岐管理シート!AF141&gt;9)),"error",""))</f>
        <v/>
      </c>
      <c r="BP141" s="74" t="str">
        <f t="shared" si="38"/>
        <v/>
      </c>
      <c r="BQ141" s="76" t="str">
        <f>分岐管理シート!AQ141</f>
        <v/>
      </c>
      <c r="BR141" s="497" t="str">
        <f t="shared" si="34"/>
        <v/>
      </c>
    </row>
    <row r="142" spans="1:70" ht="24">
      <c r="A142" s="35"/>
      <c r="B142" s="36"/>
      <c r="C142" s="32">
        <v>70</v>
      </c>
      <c r="D142" s="396"/>
      <c r="E142" s="229"/>
      <c r="F142" s="229"/>
      <c r="G142" s="219"/>
      <c r="H142" s="219"/>
      <c r="I142" s="218"/>
      <c r="J142" s="217"/>
      <c r="K142" s="219"/>
      <c r="L142" s="218"/>
      <c r="M142" s="218"/>
      <c r="N142" s="640">
        <f t="shared" ref="N142:N205" si="39">O142+U142</f>
        <v>0</v>
      </c>
      <c r="O142" s="641">
        <f t="shared" si="37"/>
        <v>0</v>
      </c>
      <c r="P142" s="642"/>
      <c r="Q142" s="643"/>
      <c r="R142" s="643"/>
      <c r="S142" s="643"/>
      <c r="T142" s="642"/>
      <c r="U142" s="642"/>
      <c r="V142" s="218"/>
      <c r="W142" s="219"/>
      <c r="X142" s="219"/>
      <c r="Y142" s="219"/>
      <c r="Z142" s="391"/>
      <c r="AA142" s="391"/>
      <c r="AB142" s="233"/>
      <c r="AC142" s="233"/>
      <c r="AD142" s="218"/>
      <c r="AE142" s="113"/>
      <c r="AF142" s="114"/>
      <c r="AG142" s="402"/>
      <c r="AH142" s="238"/>
      <c r="AI142" s="239"/>
      <c r="AJ142" s="58" t="str">
        <f t="shared" ref="AJ142:AJ205" si="40">IF(F142="","",IF(OR(D142="R6_補正",D142="R7_予備"),"","error"))</f>
        <v/>
      </c>
      <c r="AK142" s="60" t="str">
        <f t="shared" ref="AK142:AK205" si="41">IF(F142="","",IF(E142="推奨事業","","error"))</f>
        <v/>
      </c>
      <c r="AL142" s="62" t="str">
        <f t="shared" ref="AL142:AL205" si="42">IF(F142="","",IF(G142="○","","error"))</f>
        <v/>
      </c>
      <c r="AM142" s="64" t="str">
        <f t="shared" ref="AM142:AM205" si="43">IF(F142="","",IF(H142="○","","error"))</f>
        <v/>
      </c>
      <c r="AN142" s="64" t="str">
        <f t="shared" ref="AN142:AN205" si="44">IF(F142="","",IF(I142="","error",""))</f>
        <v/>
      </c>
      <c r="AO142" s="66" t="str">
        <f>IF(F142="","",IF(OR(AND(分岐管理シート!D142=4,J142="Ⅱ．物価高の克服"),AND(分岐管理シート!D142=8,J142="米国関税措置")),"","error"))</f>
        <v/>
      </c>
      <c r="AP142" s="68" t="str">
        <f t="shared" ref="AP142:AP205" si="45">IF(F142="","",IF(K142="○","","error"))</f>
        <v/>
      </c>
      <c r="AQ142" s="33" t="str">
        <f t="shared" ref="AQ142:AQ205" si="46">IF(F142="","",IF(L142="","error",""))</f>
        <v/>
      </c>
      <c r="AR142" s="33" t="str">
        <f t="shared" ref="AR142:AR205" si="47">IF(L142="⑨推奨事業メニュー例よりも更に効果があると判断する地方単独事業",IF(M142="","error",""),"")</f>
        <v/>
      </c>
      <c r="AS142" s="33" t="str">
        <f t="shared" ref="AS142:AS205" si="48">IF(L142&lt;&gt;"⑨推奨事業メニュー例よりも更に効果があると判断する地方単独事業",IF(M142&lt;&gt;"","error",""),"")</f>
        <v/>
      </c>
      <c r="AT142" s="32" t="str">
        <f t="shared" si="35"/>
        <v/>
      </c>
      <c r="AU142" s="69"/>
      <c r="AV142" s="70"/>
      <c r="AW142" s="68" t="str">
        <f t="shared" ref="AW142:AW205" si="49">IF(F142="","",IF(O142&gt;0,"","error"))</f>
        <v/>
      </c>
      <c r="AX142" s="68" t="str">
        <f t="shared" ref="AX142:AX205" si="50">IF(F142="","",IF(O142=INT(O142),"","error"))</f>
        <v/>
      </c>
      <c r="AY142" s="68" t="str">
        <f t="shared" ref="AY142:AY205" si="51">IF(F142="","",IF(N142&gt;0,"","error"))</f>
        <v/>
      </c>
      <c r="AZ142" s="70"/>
      <c r="BA142" s="74"/>
      <c r="BB142" s="70"/>
      <c r="BC142" s="70"/>
      <c r="BD142" s="68" t="str">
        <f t="shared" ref="BD142:BD205" si="52">IF(F142="","",IF(V142="","error",""))</f>
        <v/>
      </c>
      <c r="BE142" s="68" t="str">
        <f t="shared" ref="BE142:BE205" si="53">IF(F142="","",IF(OR(W142="",X142="",Y142=""),"error",""))</f>
        <v/>
      </c>
      <c r="BF142" s="72" t="str">
        <f>IF(F142="","",IF(OR(分岐管理シート!Y142&lt;14,分岐管理シート!Y142&gt;38),"error",""))</f>
        <v/>
      </c>
      <c r="BG142" s="72" t="str">
        <f>IF(F142="","",IF(OR(分岐管理シート!Z142&lt;14,分岐管理シート!Z142&gt;39),"error",""))</f>
        <v/>
      </c>
      <c r="BH142" s="72" t="str">
        <f>IF(F142="","",IF(AND(Y142="－",OR(分岐管理シート!Z142&lt;14,分岐管理シート!Z142&gt;38)),"error",IF(AND(Y142="○",分岐管理シート!Z142&lt;14),"error","")))</f>
        <v/>
      </c>
      <c r="BI142" s="72" t="str">
        <f>IF(F142="","",IF(VLOOKUP(Z142,―!$AH$15:$AI$40,2,FALSE)&lt;=VLOOKUP(AA142,―!$AH$15:$AI$40,2,FALSE),"","error"))</f>
        <v/>
      </c>
      <c r="BJ142" s="70"/>
      <c r="BK142" s="70"/>
      <c r="BL142" s="70"/>
      <c r="BM142" s="72" t="str">
        <f>IF(F142="","",IF(OR(分岐管理シート!AC142&lt;1,分岐管理シート!AC142&gt;39),"error",""))</f>
        <v/>
      </c>
      <c r="BN142" s="68" t="str">
        <f t="shared" ref="BN142:BN205" si="54">IF(F142="","",IF(OR(AB142="",AC142=""),"error",""))</f>
        <v/>
      </c>
      <c r="BO142" s="72" t="str">
        <f>IF(F142="","",IF(AND(分岐管理シート!D142=4,OR(分岐管理シート!AF142&lt;4,分岐管理シート!AF142&gt;9)),"error",""))</f>
        <v/>
      </c>
      <c r="BP142" s="74" t="str">
        <f t="shared" si="38"/>
        <v/>
      </c>
      <c r="BQ142" s="76" t="str">
        <f>分岐管理シート!AQ142</f>
        <v/>
      </c>
      <c r="BR142" s="497" t="str">
        <f t="shared" ref="BR142:BR205" si="55">IF(AND(F142="",OR(D142&lt;&gt;"",E142&lt;&gt;"",G142&lt;&gt;"",H142&lt;&gt;"",I142&lt;&gt;"",J142&lt;&gt;"",K142&lt;&gt;"",L142&lt;&gt;"",M142&lt;&gt;"",P142&lt;&gt;"",T142&lt;&gt;"",U142&lt;&gt;"",V142&lt;&gt;"",W142&lt;&gt;"",X142&lt;&gt;"",Y142&lt;&gt;"",Z142&lt;&gt;"",AA142&lt;&gt;"",AB142&lt;&gt;"",AC142&lt;&gt;"",AD142&lt;&gt;"",AE142&lt;&gt;"",AF142&lt;&gt;"",AG142&lt;&gt;"")),"error","")</f>
        <v/>
      </c>
    </row>
    <row r="143" spans="1:70" ht="24">
      <c r="A143" s="35"/>
      <c r="B143" s="36"/>
      <c r="C143" s="33">
        <v>71</v>
      </c>
      <c r="D143" s="396"/>
      <c r="E143" s="229"/>
      <c r="F143" s="229"/>
      <c r="G143" s="219"/>
      <c r="H143" s="219"/>
      <c r="I143" s="218"/>
      <c r="J143" s="217"/>
      <c r="K143" s="219"/>
      <c r="L143" s="218"/>
      <c r="M143" s="218"/>
      <c r="N143" s="640">
        <f t="shared" si="39"/>
        <v>0</v>
      </c>
      <c r="O143" s="641">
        <f t="shared" si="37"/>
        <v>0</v>
      </c>
      <c r="P143" s="642"/>
      <c r="Q143" s="643"/>
      <c r="R143" s="643"/>
      <c r="S143" s="643"/>
      <c r="T143" s="642"/>
      <c r="U143" s="642"/>
      <c r="V143" s="218"/>
      <c r="W143" s="219"/>
      <c r="X143" s="219"/>
      <c r="Y143" s="219"/>
      <c r="Z143" s="391"/>
      <c r="AA143" s="391"/>
      <c r="AB143" s="233"/>
      <c r="AC143" s="233"/>
      <c r="AD143" s="218"/>
      <c r="AE143" s="113"/>
      <c r="AF143" s="114"/>
      <c r="AG143" s="402"/>
      <c r="AH143" s="238"/>
      <c r="AI143" s="239"/>
      <c r="AJ143" s="58" t="str">
        <f t="shared" si="40"/>
        <v/>
      </c>
      <c r="AK143" s="60" t="str">
        <f t="shared" si="41"/>
        <v/>
      </c>
      <c r="AL143" s="62" t="str">
        <f t="shared" si="42"/>
        <v/>
      </c>
      <c r="AM143" s="64" t="str">
        <f t="shared" si="43"/>
        <v/>
      </c>
      <c r="AN143" s="64" t="str">
        <f t="shared" si="44"/>
        <v/>
      </c>
      <c r="AO143" s="66" t="str">
        <f>IF(F143="","",IF(OR(AND(分岐管理シート!D143=4,J143="Ⅱ．物価高の克服"),AND(分岐管理シート!D143=8,J143="米国関税措置")),"","error"))</f>
        <v/>
      </c>
      <c r="AP143" s="68" t="str">
        <f t="shared" si="45"/>
        <v/>
      </c>
      <c r="AQ143" s="33" t="str">
        <f t="shared" si="46"/>
        <v/>
      </c>
      <c r="AR143" s="33" t="str">
        <f t="shared" si="47"/>
        <v/>
      </c>
      <c r="AS143" s="33" t="str">
        <f t="shared" si="48"/>
        <v/>
      </c>
      <c r="AT143" s="32" t="str">
        <f t="shared" ref="AT143:AT206" si="56">IF(F143="","",IF(OR(AND(D143="R6_補正",P143&gt;0,T143=0),AND(D143="R7_予備",P143=0,T143&gt;0)),"","error"))</f>
        <v/>
      </c>
      <c r="AU143" s="69"/>
      <c r="AV143" s="70"/>
      <c r="AW143" s="68" t="str">
        <f t="shared" si="49"/>
        <v/>
      </c>
      <c r="AX143" s="68" t="str">
        <f t="shared" si="50"/>
        <v/>
      </c>
      <c r="AY143" s="68" t="str">
        <f t="shared" si="51"/>
        <v/>
      </c>
      <c r="AZ143" s="70"/>
      <c r="BA143" s="74"/>
      <c r="BB143" s="70"/>
      <c r="BC143" s="70"/>
      <c r="BD143" s="68" t="str">
        <f t="shared" si="52"/>
        <v/>
      </c>
      <c r="BE143" s="68" t="str">
        <f t="shared" si="53"/>
        <v/>
      </c>
      <c r="BF143" s="72" t="str">
        <f>IF(F143="","",IF(OR(分岐管理シート!Y143&lt;14,分岐管理シート!Y143&gt;38),"error",""))</f>
        <v/>
      </c>
      <c r="BG143" s="72" t="str">
        <f>IF(F143="","",IF(OR(分岐管理シート!Z143&lt;14,分岐管理シート!Z143&gt;39),"error",""))</f>
        <v/>
      </c>
      <c r="BH143" s="72" t="str">
        <f>IF(F143="","",IF(AND(Y143="－",OR(分岐管理シート!Z143&lt;14,分岐管理シート!Z143&gt;38)),"error",IF(AND(Y143="○",分岐管理シート!Z143&lt;14),"error","")))</f>
        <v/>
      </c>
      <c r="BI143" s="72" t="str">
        <f>IF(F143="","",IF(VLOOKUP(Z143,―!$AH$15:$AI$40,2,FALSE)&lt;=VLOOKUP(AA143,―!$AH$15:$AI$40,2,FALSE),"","error"))</f>
        <v/>
      </c>
      <c r="BJ143" s="70"/>
      <c r="BK143" s="70"/>
      <c r="BL143" s="70"/>
      <c r="BM143" s="72" t="str">
        <f>IF(F143="","",IF(OR(分岐管理シート!AC143&lt;1,分岐管理シート!AC143&gt;39),"error",""))</f>
        <v/>
      </c>
      <c r="BN143" s="68" t="str">
        <f t="shared" si="54"/>
        <v/>
      </c>
      <c r="BO143" s="72" t="str">
        <f>IF(F143="","",IF(AND(分岐管理シート!D143=4,OR(分岐管理シート!AF143&lt;4,分岐管理シート!AF143&gt;9)),"error",""))</f>
        <v/>
      </c>
      <c r="BP143" s="74" t="str">
        <f t="shared" si="38"/>
        <v/>
      </c>
      <c r="BQ143" s="76" t="str">
        <f>分岐管理シート!AQ143</f>
        <v/>
      </c>
      <c r="BR143" s="497" t="str">
        <f t="shared" si="55"/>
        <v/>
      </c>
    </row>
    <row r="144" spans="1:70" ht="24">
      <c r="A144" s="35"/>
      <c r="B144" s="36"/>
      <c r="C144" s="33">
        <v>72</v>
      </c>
      <c r="D144" s="396"/>
      <c r="E144" s="229"/>
      <c r="F144" s="229"/>
      <c r="G144" s="219"/>
      <c r="H144" s="219"/>
      <c r="I144" s="218"/>
      <c r="J144" s="217"/>
      <c r="K144" s="219"/>
      <c r="L144" s="218"/>
      <c r="M144" s="218"/>
      <c r="N144" s="640">
        <f t="shared" si="39"/>
        <v>0</v>
      </c>
      <c r="O144" s="641">
        <f t="shared" si="37"/>
        <v>0</v>
      </c>
      <c r="P144" s="642"/>
      <c r="Q144" s="643"/>
      <c r="R144" s="643"/>
      <c r="S144" s="643"/>
      <c r="T144" s="642"/>
      <c r="U144" s="642"/>
      <c r="V144" s="218"/>
      <c r="W144" s="219"/>
      <c r="X144" s="219"/>
      <c r="Y144" s="219"/>
      <c r="Z144" s="391"/>
      <c r="AA144" s="391"/>
      <c r="AB144" s="233"/>
      <c r="AC144" s="233"/>
      <c r="AD144" s="218"/>
      <c r="AE144" s="113"/>
      <c r="AF144" s="114"/>
      <c r="AG144" s="402"/>
      <c r="AH144" s="238"/>
      <c r="AI144" s="239"/>
      <c r="AJ144" s="58" t="str">
        <f t="shared" si="40"/>
        <v/>
      </c>
      <c r="AK144" s="60" t="str">
        <f t="shared" si="41"/>
        <v/>
      </c>
      <c r="AL144" s="62" t="str">
        <f t="shared" si="42"/>
        <v/>
      </c>
      <c r="AM144" s="64" t="str">
        <f t="shared" si="43"/>
        <v/>
      </c>
      <c r="AN144" s="64" t="str">
        <f t="shared" si="44"/>
        <v/>
      </c>
      <c r="AO144" s="66" t="str">
        <f>IF(F144="","",IF(OR(AND(分岐管理シート!D144=4,J144="Ⅱ．物価高の克服"),AND(分岐管理シート!D144=8,J144="米国関税措置")),"","error"))</f>
        <v/>
      </c>
      <c r="AP144" s="68" t="str">
        <f t="shared" si="45"/>
        <v/>
      </c>
      <c r="AQ144" s="33" t="str">
        <f t="shared" si="46"/>
        <v/>
      </c>
      <c r="AR144" s="33" t="str">
        <f t="shared" si="47"/>
        <v/>
      </c>
      <c r="AS144" s="33" t="str">
        <f t="shared" si="48"/>
        <v/>
      </c>
      <c r="AT144" s="32" t="str">
        <f t="shared" si="56"/>
        <v/>
      </c>
      <c r="AU144" s="69"/>
      <c r="AV144" s="70"/>
      <c r="AW144" s="68" t="str">
        <f t="shared" si="49"/>
        <v/>
      </c>
      <c r="AX144" s="68" t="str">
        <f t="shared" si="50"/>
        <v/>
      </c>
      <c r="AY144" s="68" t="str">
        <f t="shared" si="51"/>
        <v/>
      </c>
      <c r="AZ144" s="70"/>
      <c r="BA144" s="74"/>
      <c r="BB144" s="70"/>
      <c r="BC144" s="70"/>
      <c r="BD144" s="68" t="str">
        <f t="shared" si="52"/>
        <v/>
      </c>
      <c r="BE144" s="68" t="str">
        <f t="shared" si="53"/>
        <v/>
      </c>
      <c r="BF144" s="72" t="str">
        <f>IF(F144="","",IF(OR(分岐管理シート!Y144&lt;14,分岐管理シート!Y144&gt;38),"error",""))</f>
        <v/>
      </c>
      <c r="BG144" s="72" t="str">
        <f>IF(F144="","",IF(OR(分岐管理シート!Z144&lt;14,分岐管理シート!Z144&gt;39),"error",""))</f>
        <v/>
      </c>
      <c r="BH144" s="72" t="str">
        <f>IF(F144="","",IF(AND(Y144="－",OR(分岐管理シート!Z144&lt;14,分岐管理シート!Z144&gt;38)),"error",IF(AND(Y144="○",分岐管理シート!Z144&lt;14),"error","")))</f>
        <v/>
      </c>
      <c r="BI144" s="72" t="str">
        <f>IF(F144="","",IF(VLOOKUP(Z144,―!$AH$15:$AI$40,2,FALSE)&lt;=VLOOKUP(AA144,―!$AH$15:$AI$40,2,FALSE),"","error"))</f>
        <v/>
      </c>
      <c r="BJ144" s="70"/>
      <c r="BK144" s="70"/>
      <c r="BL144" s="70"/>
      <c r="BM144" s="72" t="str">
        <f>IF(F144="","",IF(OR(分岐管理シート!AC144&lt;1,分岐管理シート!AC144&gt;39),"error",""))</f>
        <v/>
      </c>
      <c r="BN144" s="68" t="str">
        <f t="shared" si="54"/>
        <v/>
      </c>
      <c r="BO144" s="72" t="str">
        <f>IF(F144="","",IF(AND(分岐管理シート!D144=4,OR(分岐管理シート!AF144&lt;4,分岐管理シート!AF144&gt;9)),"error",""))</f>
        <v/>
      </c>
      <c r="BP144" s="74" t="str">
        <f t="shared" si="38"/>
        <v/>
      </c>
      <c r="BQ144" s="76" t="str">
        <f>分岐管理シート!AQ144</f>
        <v/>
      </c>
      <c r="BR144" s="497" t="str">
        <f t="shared" si="55"/>
        <v/>
      </c>
    </row>
    <row r="145" spans="1:70" ht="24">
      <c r="A145" s="35"/>
      <c r="B145" s="36"/>
      <c r="C145" s="32">
        <v>73</v>
      </c>
      <c r="D145" s="396"/>
      <c r="E145" s="229"/>
      <c r="F145" s="229"/>
      <c r="G145" s="219"/>
      <c r="H145" s="219"/>
      <c r="I145" s="218"/>
      <c r="J145" s="217"/>
      <c r="K145" s="219"/>
      <c r="L145" s="218"/>
      <c r="M145" s="218"/>
      <c r="N145" s="640">
        <f t="shared" si="39"/>
        <v>0</v>
      </c>
      <c r="O145" s="641">
        <f t="shared" si="37"/>
        <v>0</v>
      </c>
      <c r="P145" s="642"/>
      <c r="Q145" s="643"/>
      <c r="R145" s="643"/>
      <c r="S145" s="643"/>
      <c r="T145" s="642"/>
      <c r="U145" s="642"/>
      <c r="V145" s="218"/>
      <c r="W145" s="219"/>
      <c r="X145" s="219"/>
      <c r="Y145" s="219"/>
      <c r="Z145" s="391"/>
      <c r="AA145" s="391"/>
      <c r="AB145" s="233"/>
      <c r="AC145" s="233"/>
      <c r="AD145" s="218"/>
      <c r="AE145" s="113"/>
      <c r="AF145" s="114"/>
      <c r="AG145" s="402"/>
      <c r="AH145" s="238"/>
      <c r="AI145" s="239"/>
      <c r="AJ145" s="58" t="str">
        <f t="shared" si="40"/>
        <v/>
      </c>
      <c r="AK145" s="60" t="str">
        <f t="shared" si="41"/>
        <v/>
      </c>
      <c r="AL145" s="62" t="str">
        <f t="shared" si="42"/>
        <v/>
      </c>
      <c r="AM145" s="64" t="str">
        <f t="shared" si="43"/>
        <v/>
      </c>
      <c r="AN145" s="64" t="str">
        <f t="shared" si="44"/>
        <v/>
      </c>
      <c r="AO145" s="66" t="str">
        <f>IF(F145="","",IF(OR(AND(分岐管理シート!D145=4,J145="Ⅱ．物価高の克服"),AND(分岐管理シート!D145=8,J145="米国関税措置")),"","error"))</f>
        <v/>
      </c>
      <c r="AP145" s="68" t="str">
        <f t="shared" si="45"/>
        <v/>
      </c>
      <c r="AQ145" s="33" t="str">
        <f t="shared" si="46"/>
        <v/>
      </c>
      <c r="AR145" s="33" t="str">
        <f t="shared" si="47"/>
        <v/>
      </c>
      <c r="AS145" s="33" t="str">
        <f t="shared" si="48"/>
        <v/>
      </c>
      <c r="AT145" s="32" t="str">
        <f t="shared" si="56"/>
        <v/>
      </c>
      <c r="AU145" s="69"/>
      <c r="AV145" s="70"/>
      <c r="AW145" s="68" t="str">
        <f t="shared" si="49"/>
        <v/>
      </c>
      <c r="AX145" s="68" t="str">
        <f t="shared" si="50"/>
        <v/>
      </c>
      <c r="AY145" s="68" t="str">
        <f t="shared" si="51"/>
        <v/>
      </c>
      <c r="AZ145" s="70"/>
      <c r="BA145" s="74"/>
      <c r="BB145" s="70"/>
      <c r="BC145" s="70"/>
      <c r="BD145" s="68" t="str">
        <f t="shared" si="52"/>
        <v/>
      </c>
      <c r="BE145" s="68" t="str">
        <f t="shared" si="53"/>
        <v/>
      </c>
      <c r="BF145" s="72" t="str">
        <f>IF(F145="","",IF(OR(分岐管理シート!Y145&lt;14,分岐管理シート!Y145&gt;38),"error",""))</f>
        <v/>
      </c>
      <c r="BG145" s="72" t="str">
        <f>IF(F145="","",IF(OR(分岐管理シート!Z145&lt;14,分岐管理シート!Z145&gt;39),"error",""))</f>
        <v/>
      </c>
      <c r="BH145" s="72" t="str">
        <f>IF(F145="","",IF(AND(Y145="－",OR(分岐管理シート!Z145&lt;14,分岐管理シート!Z145&gt;38)),"error",IF(AND(Y145="○",分岐管理シート!Z145&lt;14),"error","")))</f>
        <v/>
      </c>
      <c r="BI145" s="72" t="str">
        <f>IF(F145="","",IF(VLOOKUP(Z145,―!$AH$15:$AI$40,2,FALSE)&lt;=VLOOKUP(AA145,―!$AH$15:$AI$40,2,FALSE),"","error"))</f>
        <v/>
      </c>
      <c r="BJ145" s="70"/>
      <c r="BK145" s="70"/>
      <c r="BL145" s="70"/>
      <c r="BM145" s="72" t="str">
        <f>IF(F145="","",IF(OR(分岐管理シート!AC145&lt;1,分岐管理シート!AC145&gt;39),"error",""))</f>
        <v/>
      </c>
      <c r="BN145" s="68" t="str">
        <f t="shared" si="54"/>
        <v/>
      </c>
      <c r="BO145" s="72" t="str">
        <f>IF(F145="","",IF(AND(分岐管理シート!D145=4,OR(分岐管理シート!AF145&lt;4,分岐管理シート!AF145&gt;9)),"error",""))</f>
        <v/>
      </c>
      <c r="BP145" s="74" t="str">
        <f t="shared" si="38"/>
        <v/>
      </c>
      <c r="BQ145" s="76" t="str">
        <f>分岐管理シート!AQ145</f>
        <v/>
      </c>
      <c r="BR145" s="497" t="str">
        <f t="shared" si="55"/>
        <v/>
      </c>
    </row>
    <row r="146" spans="1:70" ht="24">
      <c r="A146" s="35"/>
      <c r="B146" s="36"/>
      <c r="C146" s="33">
        <v>74</v>
      </c>
      <c r="D146" s="396"/>
      <c r="E146" s="229"/>
      <c r="F146" s="229"/>
      <c r="G146" s="219"/>
      <c r="H146" s="219"/>
      <c r="I146" s="218"/>
      <c r="J146" s="217"/>
      <c r="K146" s="219"/>
      <c r="L146" s="218"/>
      <c r="M146" s="218"/>
      <c r="N146" s="640">
        <f t="shared" si="39"/>
        <v>0</v>
      </c>
      <c r="O146" s="641">
        <f t="shared" si="37"/>
        <v>0</v>
      </c>
      <c r="P146" s="642"/>
      <c r="Q146" s="643"/>
      <c r="R146" s="643"/>
      <c r="S146" s="643"/>
      <c r="T146" s="642"/>
      <c r="U146" s="642"/>
      <c r="V146" s="218"/>
      <c r="W146" s="219"/>
      <c r="X146" s="219"/>
      <c r="Y146" s="219"/>
      <c r="Z146" s="391"/>
      <c r="AA146" s="391"/>
      <c r="AB146" s="233"/>
      <c r="AC146" s="233"/>
      <c r="AD146" s="218"/>
      <c r="AE146" s="113"/>
      <c r="AF146" s="114"/>
      <c r="AG146" s="402"/>
      <c r="AH146" s="238"/>
      <c r="AI146" s="239"/>
      <c r="AJ146" s="58" t="str">
        <f t="shared" si="40"/>
        <v/>
      </c>
      <c r="AK146" s="60" t="str">
        <f t="shared" si="41"/>
        <v/>
      </c>
      <c r="AL146" s="62" t="str">
        <f t="shared" si="42"/>
        <v/>
      </c>
      <c r="AM146" s="64" t="str">
        <f t="shared" si="43"/>
        <v/>
      </c>
      <c r="AN146" s="64" t="str">
        <f t="shared" si="44"/>
        <v/>
      </c>
      <c r="AO146" s="66" t="str">
        <f>IF(F146="","",IF(OR(AND(分岐管理シート!D146=4,J146="Ⅱ．物価高の克服"),AND(分岐管理シート!D146=8,J146="米国関税措置")),"","error"))</f>
        <v/>
      </c>
      <c r="AP146" s="68" t="str">
        <f t="shared" si="45"/>
        <v/>
      </c>
      <c r="AQ146" s="33" t="str">
        <f t="shared" si="46"/>
        <v/>
      </c>
      <c r="AR146" s="33" t="str">
        <f t="shared" si="47"/>
        <v/>
      </c>
      <c r="AS146" s="33" t="str">
        <f t="shared" si="48"/>
        <v/>
      </c>
      <c r="AT146" s="32" t="str">
        <f t="shared" si="56"/>
        <v/>
      </c>
      <c r="AU146" s="69"/>
      <c r="AV146" s="70"/>
      <c r="AW146" s="68" t="str">
        <f t="shared" si="49"/>
        <v/>
      </c>
      <c r="AX146" s="68" t="str">
        <f t="shared" si="50"/>
        <v/>
      </c>
      <c r="AY146" s="68" t="str">
        <f t="shared" si="51"/>
        <v/>
      </c>
      <c r="AZ146" s="70"/>
      <c r="BA146" s="74"/>
      <c r="BB146" s="70"/>
      <c r="BC146" s="70"/>
      <c r="BD146" s="68" t="str">
        <f t="shared" si="52"/>
        <v/>
      </c>
      <c r="BE146" s="68" t="str">
        <f t="shared" si="53"/>
        <v/>
      </c>
      <c r="BF146" s="72" t="str">
        <f>IF(F146="","",IF(OR(分岐管理シート!Y146&lt;14,分岐管理シート!Y146&gt;38),"error",""))</f>
        <v/>
      </c>
      <c r="BG146" s="72" t="str">
        <f>IF(F146="","",IF(OR(分岐管理シート!Z146&lt;14,分岐管理シート!Z146&gt;39),"error",""))</f>
        <v/>
      </c>
      <c r="BH146" s="72" t="str">
        <f>IF(F146="","",IF(AND(Y146="－",OR(分岐管理シート!Z146&lt;14,分岐管理シート!Z146&gt;38)),"error",IF(AND(Y146="○",分岐管理シート!Z146&lt;14),"error","")))</f>
        <v/>
      </c>
      <c r="BI146" s="72" t="str">
        <f>IF(F146="","",IF(VLOOKUP(Z146,―!$AH$15:$AI$40,2,FALSE)&lt;=VLOOKUP(AA146,―!$AH$15:$AI$40,2,FALSE),"","error"))</f>
        <v/>
      </c>
      <c r="BJ146" s="70"/>
      <c r="BK146" s="70"/>
      <c r="BL146" s="70"/>
      <c r="BM146" s="72" t="str">
        <f>IF(F146="","",IF(OR(分岐管理シート!AC146&lt;1,分岐管理シート!AC146&gt;39),"error",""))</f>
        <v/>
      </c>
      <c r="BN146" s="68" t="str">
        <f t="shared" si="54"/>
        <v/>
      </c>
      <c r="BO146" s="72" t="str">
        <f>IF(F146="","",IF(AND(分岐管理シート!D146=4,OR(分岐管理シート!AF146&lt;4,分岐管理シート!AF146&gt;9)),"error",""))</f>
        <v/>
      </c>
      <c r="BP146" s="74" t="str">
        <f t="shared" si="38"/>
        <v/>
      </c>
      <c r="BQ146" s="76" t="str">
        <f>分岐管理シート!AQ146</f>
        <v/>
      </c>
      <c r="BR146" s="497" t="str">
        <f t="shared" si="55"/>
        <v/>
      </c>
    </row>
    <row r="147" spans="1:70" ht="24">
      <c r="A147" s="35"/>
      <c r="B147" s="36"/>
      <c r="C147" s="33">
        <v>75</v>
      </c>
      <c r="D147" s="396"/>
      <c r="E147" s="229"/>
      <c r="F147" s="229"/>
      <c r="G147" s="219"/>
      <c r="H147" s="219"/>
      <c r="I147" s="218"/>
      <c r="J147" s="217"/>
      <c r="K147" s="219"/>
      <c r="L147" s="218"/>
      <c r="M147" s="218"/>
      <c r="N147" s="640">
        <f t="shared" si="39"/>
        <v>0</v>
      </c>
      <c r="O147" s="641">
        <f t="shared" si="37"/>
        <v>0</v>
      </c>
      <c r="P147" s="642"/>
      <c r="Q147" s="643"/>
      <c r="R147" s="643"/>
      <c r="S147" s="643"/>
      <c r="T147" s="642"/>
      <c r="U147" s="642"/>
      <c r="V147" s="218"/>
      <c r="W147" s="219"/>
      <c r="X147" s="219"/>
      <c r="Y147" s="219"/>
      <c r="Z147" s="391"/>
      <c r="AA147" s="391"/>
      <c r="AB147" s="233"/>
      <c r="AC147" s="233"/>
      <c r="AD147" s="218"/>
      <c r="AE147" s="113"/>
      <c r="AF147" s="114"/>
      <c r="AG147" s="402"/>
      <c r="AH147" s="238"/>
      <c r="AI147" s="239"/>
      <c r="AJ147" s="58" t="str">
        <f t="shared" si="40"/>
        <v/>
      </c>
      <c r="AK147" s="60" t="str">
        <f t="shared" si="41"/>
        <v/>
      </c>
      <c r="AL147" s="62" t="str">
        <f t="shared" si="42"/>
        <v/>
      </c>
      <c r="AM147" s="64" t="str">
        <f t="shared" si="43"/>
        <v/>
      </c>
      <c r="AN147" s="64" t="str">
        <f t="shared" si="44"/>
        <v/>
      </c>
      <c r="AO147" s="66" t="str">
        <f>IF(F147="","",IF(OR(AND(分岐管理シート!D147=4,J147="Ⅱ．物価高の克服"),AND(分岐管理シート!D147=8,J147="米国関税措置")),"","error"))</f>
        <v/>
      </c>
      <c r="AP147" s="68" t="str">
        <f t="shared" si="45"/>
        <v/>
      </c>
      <c r="AQ147" s="33" t="str">
        <f t="shared" si="46"/>
        <v/>
      </c>
      <c r="AR147" s="33" t="str">
        <f t="shared" si="47"/>
        <v/>
      </c>
      <c r="AS147" s="33" t="str">
        <f t="shared" si="48"/>
        <v/>
      </c>
      <c r="AT147" s="32" t="str">
        <f t="shared" si="56"/>
        <v/>
      </c>
      <c r="AU147" s="69"/>
      <c r="AV147" s="70"/>
      <c r="AW147" s="68" t="str">
        <f t="shared" si="49"/>
        <v/>
      </c>
      <c r="AX147" s="68" t="str">
        <f t="shared" si="50"/>
        <v/>
      </c>
      <c r="AY147" s="68" t="str">
        <f t="shared" si="51"/>
        <v/>
      </c>
      <c r="AZ147" s="70"/>
      <c r="BA147" s="74"/>
      <c r="BB147" s="70"/>
      <c r="BC147" s="70"/>
      <c r="BD147" s="68" t="str">
        <f t="shared" si="52"/>
        <v/>
      </c>
      <c r="BE147" s="68" t="str">
        <f t="shared" si="53"/>
        <v/>
      </c>
      <c r="BF147" s="72" t="str">
        <f>IF(F147="","",IF(OR(分岐管理シート!Y147&lt;14,分岐管理シート!Y147&gt;38),"error",""))</f>
        <v/>
      </c>
      <c r="BG147" s="72" t="str">
        <f>IF(F147="","",IF(OR(分岐管理シート!Z147&lt;14,分岐管理シート!Z147&gt;39),"error",""))</f>
        <v/>
      </c>
      <c r="BH147" s="72" t="str">
        <f>IF(F147="","",IF(AND(Y147="－",OR(分岐管理シート!Z147&lt;14,分岐管理シート!Z147&gt;38)),"error",IF(AND(Y147="○",分岐管理シート!Z147&lt;14),"error","")))</f>
        <v/>
      </c>
      <c r="BI147" s="72" t="str">
        <f>IF(F147="","",IF(VLOOKUP(Z147,―!$AH$15:$AI$40,2,FALSE)&lt;=VLOOKUP(AA147,―!$AH$15:$AI$40,2,FALSE),"","error"))</f>
        <v/>
      </c>
      <c r="BJ147" s="70"/>
      <c r="BK147" s="70"/>
      <c r="BL147" s="70"/>
      <c r="BM147" s="72" t="str">
        <f>IF(F147="","",IF(OR(分岐管理シート!AC147&lt;1,分岐管理シート!AC147&gt;39),"error",""))</f>
        <v/>
      </c>
      <c r="BN147" s="68" t="str">
        <f t="shared" si="54"/>
        <v/>
      </c>
      <c r="BO147" s="72" t="str">
        <f>IF(F147="","",IF(AND(分岐管理シート!D147=4,OR(分岐管理シート!AF147&lt;4,分岐管理シート!AF147&gt;9)),"error",""))</f>
        <v/>
      </c>
      <c r="BP147" s="74" t="str">
        <f t="shared" si="38"/>
        <v/>
      </c>
      <c r="BQ147" s="76" t="str">
        <f>分岐管理シート!AQ147</f>
        <v/>
      </c>
      <c r="BR147" s="497" t="str">
        <f t="shared" si="55"/>
        <v/>
      </c>
    </row>
    <row r="148" spans="1:70" ht="24">
      <c r="A148" s="35"/>
      <c r="B148" s="36"/>
      <c r="C148" s="32">
        <v>76</v>
      </c>
      <c r="D148" s="396"/>
      <c r="E148" s="229"/>
      <c r="F148" s="229"/>
      <c r="G148" s="219"/>
      <c r="H148" s="219"/>
      <c r="I148" s="218"/>
      <c r="J148" s="217"/>
      <c r="K148" s="219"/>
      <c r="L148" s="218"/>
      <c r="M148" s="218"/>
      <c r="N148" s="640">
        <f t="shared" si="39"/>
        <v>0</v>
      </c>
      <c r="O148" s="641">
        <f t="shared" si="37"/>
        <v>0</v>
      </c>
      <c r="P148" s="642"/>
      <c r="Q148" s="643"/>
      <c r="R148" s="643"/>
      <c r="S148" s="643"/>
      <c r="T148" s="642"/>
      <c r="U148" s="642"/>
      <c r="V148" s="218"/>
      <c r="W148" s="219"/>
      <c r="X148" s="219"/>
      <c r="Y148" s="219"/>
      <c r="Z148" s="391"/>
      <c r="AA148" s="391"/>
      <c r="AB148" s="233"/>
      <c r="AC148" s="233"/>
      <c r="AD148" s="218"/>
      <c r="AE148" s="113"/>
      <c r="AF148" s="114"/>
      <c r="AG148" s="402"/>
      <c r="AH148" s="238"/>
      <c r="AI148" s="239"/>
      <c r="AJ148" s="58" t="str">
        <f t="shared" si="40"/>
        <v/>
      </c>
      <c r="AK148" s="60" t="str">
        <f t="shared" si="41"/>
        <v/>
      </c>
      <c r="AL148" s="62" t="str">
        <f t="shared" si="42"/>
        <v/>
      </c>
      <c r="AM148" s="64" t="str">
        <f t="shared" si="43"/>
        <v/>
      </c>
      <c r="AN148" s="64" t="str">
        <f t="shared" si="44"/>
        <v/>
      </c>
      <c r="AO148" s="66" t="str">
        <f>IF(F148="","",IF(OR(AND(分岐管理シート!D148=4,J148="Ⅱ．物価高の克服"),AND(分岐管理シート!D148=8,J148="米国関税措置")),"","error"))</f>
        <v/>
      </c>
      <c r="AP148" s="68" t="str">
        <f t="shared" si="45"/>
        <v/>
      </c>
      <c r="AQ148" s="33" t="str">
        <f t="shared" si="46"/>
        <v/>
      </c>
      <c r="AR148" s="33" t="str">
        <f t="shared" si="47"/>
        <v/>
      </c>
      <c r="AS148" s="33" t="str">
        <f t="shared" si="48"/>
        <v/>
      </c>
      <c r="AT148" s="32" t="str">
        <f t="shared" si="56"/>
        <v/>
      </c>
      <c r="AU148" s="69"/>
      <c r="AV148" s="70"/>
      <c r="AW148" s="68" t="str">
        <f t="shared" si="49"/>
        <v/>
      </c>
      <c r="AX148" s="68" t="str">
        <f t="shared" si="50"/>
        <v/>
      </c>
      <c r="AY148" s="68" t="str">
        <f t="shared" si="51"/>
        <v/>
      </c>
      <c r="AZ148" s="70"/>
      <c r="BA148" s="74"/>
      <c r="BB148" s="70"/>
      <c r="BC148" s="70"/>
      <c r="BD148" s="68" t="str">
        <f t="shared" si="52"/>
        <v/>
      </c>
      <c r="BE148" s="68" t="str">
        <f t="shared" si="53"/>
        <v/>
      </c>
      <c r="BF148" s="72" t="str">
        <f>IF(F148="","",IF(OR(分岐管理シート!Y148&lt;14,分岐管理シート!Y148&gt;38),"error",""))</f>
        <v/>
      </c>
      <c r="BG148" s="72" t="str">
        <f>IF(F148="","",IF(OR(分岐管理シート!Z148&lt;14,分岐管理シート!Z148&gt;39),"error",""))</f>
        <v/>
      </c>
      <c r="BH148" s="72" t="str">
        <f>IF(F148="","",IF(AND(Y148="－",OR(分岐管理シート!Z148&lt;14,分岐管理シート!Z148&gt;38)),"error",IF(AND(Y148="○",分岐管理シート!Z148&lt;14),"error","")))</f>
        <v/>
      </c>
      <c r="BI148" s="72" t="str">
        <f>IF(F148="","",IF(VLOOKUP(Z148,―!$AH$15:$AI$40,2,FALSE)&lt;=VLOOKUP(AA148,―!$AH$15:$AI$40,2,FALSE),"","error"))</f>
        <v/>
      </c>
      <c r="BJ148" s="70"/>
      <c r="BK148" s="70"/>
      <c r="BL148" s="70"/>
      <c r="BM148" s="72" t="str">
        <f>IF(F148="","",IF(OR(分岐管理シート!AC148&lt;1,分岐管理シート!AC148&gt;39),"error",""))</f>
        <v/>
      </c>
      <c r="BN148" s="68" t="str">
        <f t="shared" si="54"/>
        <v/>
      </c>
      <c r="BO148" s="72" t="str">
        <f>IF(F148="","",IF(AND(分岐管理シート!D148=4,OR(分岐管理シート!AF148&lt;4,分岐管理シート!AF148&gt;9)),"error",""))</f>
        <v/>
      </c>
      <c r="BP148" s="74" t="str">
        <f t="shared" si="38"/>
        <v/>
      </c>
      <c r="BQ148" s="76" t="str">
        <f>分岐管理シート!AQ148</f>
        <v/>
      </c>
      <c r="BR148" s="497" t="str">
        <f t="shared" si="55"/>
        <v/>
      </c>
    </row>
    <row r="149" spans="1:70" ht="24">
      <c r="A149" s="35"/>
      <c r="B149" s="36"/>
      <c r="C149" s="33">
        <v>77</v>
      </c>
      <c r="D149" s="396"/>
      <c r="E149" s="229"/>
      <c r="F149" s="229"/>
      <c r="G149" s="219"/>
      <c r="H149" s="219"/>
      <c r="I149" s="218"/>
      <c r="J149" s="217"/>
      <c r="K149" s="219"/>
      <c r="L149" s="218"/>
      <c r="M149" s="218"/>
      <c r="N149" s="640">
        <f t="shared" si="39"/>
        <v>0</v>
      </c>
      <c r="O149" s="641">
        <f t="shared" si="37"/>
        <v>0</v>
      </c>
      <c r="P149" s="642"/>
      <c r="Q149" s="643"/>
      <c r="R149" s="643"/>
      <c r="S149" s="643"/>
      <c r="T149" s="642"/>
      <c r="U149" s="642"/>
      <c r="V149" s="218"/>
      <c r="W149" s="219"/>
      <c r="X149" s="219"/>
      <c r="Y149" s="219"/>
      <c r="Z149" s="391"/>
      <c r="AA149" s="391"/>
      <c r="AB149" s="233"/>
      <c r="AC149" s="233"/>
      <c r="AD149" s="218"/>
      <c r="AE149" s="113"/>
      <c r="AF149" s="114"/>
      <c r="AG149" s="402"/>
      <c r="AH149" s="238"/>
      <c r="AI149" s="239"/>
      <c r="AJ149" s="58" t="str">
        <f t="shared" si="40"/>
        <v/>
      </c>
      <c r="AK149" s="60" t="str">
        <f t="shared" si="41"/>
        <v/>
      </c>
      <c r="AL149" s="62" t="str">
        <f t="shared" si="42"/>
        <v/>
      </c>
      <c r="AM149" s="64" t="str">
        <f t="shared" si="43"/>
        <v/>
      </c>
      <c r="AN149" s="64" t="str">
        <f t="shared" si="44"/>
        <v/>
      </c>
      <c r="AO149" s="66" t="str">
        <f>IF(F149="","",IF(OR(AND(分岐管理シート!D149=4,J149="Ⅱ．物価高の克服"),AND(分岐管理シート!D149=8,J149="米国関税措置")),"","error"))</f>
        <v/>
      </c>
      <c r="AP149" s="68" t="str">
        <f t="shared" si="45"/>
        <v/>
      </c>
      <c r="AQ149" s="33" t="str">
        <f t="shared" si="46"/>
        <v/>
      </c>
      <c r="AR149" s="33" t="str">
        <f t="shared" si="47"/>
        <v/>
      </c>
      <c r="AS149" s="33" t="str">
        <f t="shared" si="48"/>
        <v/>
      </c>
      <c r="AT149" s="32" t="str">
        <f t="shared" si="56"/>
        <v/>
      </c>
      <c r="AU149" s="69"/>
      <c r="AV149" s="70"/>
      <c r="AW149" s="68" t="str">
        <f t="shared" si="49"/>
        <v/>
      </c>
      <c r="AX149" s="68" t="str">
        <f t="shared" si="50"/>
        <v/>
      </c>
      <c r="AY149" s="68" t="str">
        <f t="shared" si="51"/>
        <v/>
      </c>
      <c r="AZ149" s="70"/>
      <c r="BA149" s="74"/>
      <c r="BB149" s="70"/>
      <c r="BC149" s="70"/>
      <c r="BD149" s="68" t="str">
        <f t="shared" si="52"/>
        <v/>
      </c>
      <c r="BE149" s="68" t="str">
        <f t="shared" si="53"/>
        <v/>
      </c>
      <c r="BF149" s="72" t="str">
        <f>IF(F149="","",IF(OR(分岐管理シート!Y149&lt;14,分岐管理シート!Y149&gt;38),"error",""))</f>
        <v/>
      </c>
      <c r="BG149" s="72" t="str">
        <f>IF(F149="","",IF(OR(分岐管理シート!Z149&lt;14,分岐管理シート!Z149&gt;39),"error",""))</f>
        <v/>
      </c>
      <c r="BH149" s="72" t="str">
        <f>IF(F149="","",IF(AND(Y149="－",OR(分岐管理シート!Z149&lt;14,分岐管理シート!Z149&gt;38)),"error",IF(AND(Y149="○",分岐管理シート!Z149&lt;14),"error","")))</f>
        <v/>
      </c>
      <c r="BI149" s="72" t="str">
        <f>IF(F149="","",IF(VLOOKUP(Z149,―!$AH$15:$AI$40,2,FALSE)&lt;=VLOOKUP(AA149,―!$AH$15:$AI$40,2,FALSE),"","error"))</f>
        <v/>
      </c>
      <c r="BJ149" s="70"/>
      <c r="BK149" s="70"/>
      <c r="BL149" s="70"/>
      <c r="BM149" s="72" t="str">
        <f>IF(F149="","",IF(OR(分岐管理シート!AC149&lt;1,分岐管理シート!AC149&gt;39),"error",""))</f>
        <v/>
      </c>
      <c r="BN149" s="68" t="str">
        <f t="shared" si="54"/>
        <v/>
      </c>
      <c r="BO149" s="72" t="str">
        <f>IF(F149="","",IF(AND(分岐管理シート!D149=4,OR(分岐管理シート!AF149&lt;4,分岐管理シート!AF149&gt;9)),"error",""))</f>
        <v/>
      </c>
      <c r="BP149" s="74" t="str">
        <f t="shared" si="38"/>
        <v/>
      </c>
      <c r="BQ149" s="76" t="str">
        <f>分岐管理シート!AQ149</f>
        <v/>
      </c>
      <c r="BR149" s="497" t="str">
        <f t="shared" si="55"/>
        <v/>
      </c>
    </row>
    <row r="150" spans="1:70" ht="24">
      <c r="A150" s="35"/>
      <c r="B150" s="36"/>
      <c r="C150" s="33">
        <v>78</v>
      </c>
      <c r="D150" s="396"/>
      <c r="E150" s="229"/>
      <c r="F150" s="229"/>
      <c r="G150" s="219"/>
      <c r="H150" s="219"/>
      <c r="I150" s="218"/>
      <c r="J150" s="217"/>
      <c r="K150" s="219"/>
      <c r="L150" s="218"/>
      <c r="M150" s="218"/>
      <c r="N150" s="640">
        <f t="shared" si="39"/>
        <v>0</v>
      </c>
      <c r="O150" s="641">
        <f t="shared" si="37"/>
        <v>0</v>
      </c>
      <c r="P150" s="642"/>
      <c r="Q150" s="643"/>
      <c r="R150" s="643"/>
      <c r="S150" s="643"/>
      <c r="T150" s="642"/>
      <c r="U150" s="642"/>
      <c r="V150" s="218"/>
      <c r="W150" s="219"/>
      <c r="X150" s="219"/>
      <c r="Y150" s="219"/>
      <c r="Z150" s="391"/>
      <c r="AA150" s="391"/>
      <c r="AB150" s="233"/>
      <c r="AC150" s="233"/>
      <c r="AD150" s="218"/>
      <c r="AE150" s="113"/>
      <c r="AF150" s="114"/>
      <c r="AG150" s="402"/>
      <c r="AH150" s="238"/>
      <c r="AI150" s="239"/>
      <c r="AJ150" s="58" t="str">
        <f t="shared" si="40"/>
        <v/>
      </c>
      <c r="AK150" s="60" t="str">
        <f t="shared" si="41"/>
        <v/>
      </c>
      <c r="AL150" s="62" t="str">
        <f t="shared" si="42"/>
        <v/>
      </c>
      <c r="AM150" s="64" t="str">
        <f t="shared" si="43"/>
        <v/>
      </c>
      <c r="AN150" s="64" t="str">
        <f t="shared" si="44"/>
        <v/>
      </c>
      <c r="AO150" s="66" t="str">
        <f>IF(F150="","",IF(OR(AND(分岐管理シート!D150=4,J150="Ⅱ．物価高の克服"),AND(分岐管理シート!D150=8,J150="米国関税措置")),"","error"))</f>
        <v/>
      </c>
      <c r="AP150" s="68" t="str">
        <f t="shared" si="45"/>
        <v/>
      </c>
      <c r="AQ150" s="33" t="str">
        <f t="shared" si="46"/>
        <v/>
      </c>
      <c r="AR150" s="33" t="str">
        <f t="shared" si="47"/>
        <v/>
      </c>
      <c r="AS150" s="33" t="str">
        <f t="shared" si="48"/>
        <v/>
      </c>
      <c r="AT150" s="32" t="str">
        <f t="shared" si="56"/>
        <v/>
      </c>
      <c r="AU150" s="69"/>
      <c r="AV150" s="70"/>
      <c r="AW150" s="68" t="str">
        <f t="shared" si="49"/>
        <v/>
      </c>
      <c r="AX150" s="68" t="str">
        <f t="shared" si="50"/>
        <v/>
      </c>
      <c r="AY150" s="68" t="str">
        <f t="shared" si="51"/>
        <v/>
      </c>
      <c r="AZ150" s="70"/>
      <c r="BA150" s="74"/>
      <c r="BB150" s="70"/>
      <c r="BC150" s="70"/>
      <c r="BD150" s="68" t="str">
        <f t="shared" si="52"/>
        <v/>
      </c>
      <c r="BE150" s="68" t="str">
        <f t="shared" si="53"/>
        <v/>
      </c>
      <c r="BF150" s="72" t="str">
        <f>IF(F150="","",IF(OR(分岐管理シート!Y150&lt;14,分岐管理シート!Y150&gt;38),"error",""))</f>
        <v/>
      </c>
      <c r="BG150" s="72" t="str">
        <f>IF(F150="","",IF(OR(分岐管理シート!Z150&lt;14,分岐管理シート!Z150&gt;39),"error",""))</f>
        <v/>
      </c>
      <c r="BH150" s="72" t="str">
        <f>IF(F150="","",IF(AND(Y150="－",OR(分岐管理シート!Z150&lt;14,分岐管理シート!Z150&gt;38)),"error",IF(AND(Y150="○",分岐管理シート!Z150&lt;14),"error","")))</f>
        <v/>
      </c>
      <c r="BI150" s="72" t="str">
        <f>IF(F150="","",IF(VLOOKUP(Z150,―!$AH$15:$AI$40,2,FALSE)&lt;=VLOOKUP(AA150,―!$AH$15:$AI$40,2,FALSE),"","error"))</f>
        <v/>
      </c>
      <c r="BJ150" s="70"/>
      <c r="BK150" s="70"/>
      <c r="BL150" s="70"/>
      <c r="BM150" s="72" t="str">
        <f>IF(F150="","",IF(OR(分岐管理シート!AC150&lt;1,分岐管理シート!AC150&gt;39),"error",""))</f>
        <v/>
      </c>
      <c r="BN150" s="68" t="str">
        <f t="shared" si="54"/>
        <v/>
      </c>
      <c r="BO150" s="72" t="str">
        <f>IF(F150="","",IF(AND(分岐管理シート!D150=4,OR(分岐管理シート!AF150&lt;4,分岐管理シート!AF150&gt;9)),"error",""))</f>
        <v/>
      </c>
      <c r="BP150" s="74" t="str">
        <f t="shared" si="38"/>
        <v/>
      </c>
      <c r="BQ150" s="76" t="str">
        <f>分岐管理シート!AQ150</f>
        <v/>
      </c>
      <c r="BR150" s="497" t="str">
        <f t="shared" si="55"/>
        <v/>
      </c>
    </row>
    <row r="151" spans="1:70" ht="24">
      <c r="A151" s="35"/>
      <c r="B151" s="36"/>
      <c r="C151" s="32">
        <v>79</v>
      </c>
      <c r="D151" s="396"/>
      <c r="E151" s="229"/>
      <c r="F151" s="229"/>
      <c r="G151" s="219"/>
      <c r="H151" s="219"/>
      <c r="I151" s="218"/>
      <c r="J151" s="217"/>
      <c r="K151" s="219"/>
      <c r="L151" s="218"/>
      <c r="M151" s="218"/>
      <c r="N151" s="640">
        <f t="shared" si="39"/>
        <v>0</v>
      </c>
      <c r="O151" s="641">
        <f t="shared" si="37"/>
        <v>0</v>
      </c>
      <c r="P151" s="642"/>
      <c r="Q151" s="643"/>
      <c r="R151" s="643"/>
      <c r="S151" s="643"/>
      <c r="T151" s="642"/>
      <c r="U151" s="642"/>
      <c r="V151" s="218"/>
      <c r="W151" s="219"/>
      <c r="X151" s="219"/>
      <c r="Y151" s="219"/>
      <c r="Z151" s="391"/>
      <c r="AA151" s="391"/>
      <c r="AB151" s="233"/>
      <c r="AC151" s="233"/>
      <c r="AD151" s="218"/>
      <c r="AE151" s="113"/>
      <c r="AF151" s="114"/>
      <c r="AG151" s="402"/>
      <c r="AH151" s="238"/>
      <c r="AI151" s="239"/>
      <c r="AJ151" s="58" t="str">
        <f t="shared" si="40"/>
        <v/>
      </c>
      <c r="AK151" s="60" t="str">
        <f t="shared" si="41"/>
        <v/>
      </c>
      <c r="AL151" s="62" t="str">
        <f t="shared" si="42"/>
        <v/>
      </c>
      <c r="AM151" s="64" t="str">
        <f t="shared" si="43"/>
        <v/>
      </c>
      <c r="AN151" s="64" t="str">
        <f t="shared" si="44"/>
        <v/>
      </c>
      <c r="AO151" s="66" t="str">
        <f>IF(F151="","",IF(OR(AND(分岐管理シート!D151=4,J151="Ⅱ．物価高の克服"),AND(分岐管理シート!D151=8,J151="米国関税措置")),"","error"))</f>
        <v/>
      </c>
      <c r="AP151" s="68" t="str">
        <f t="shared" si="45"/>
        <v/>
      </c>
      <c r="AQ151" s="33" t="str">
        <f t="shared" si="46"/>
        <v/>
      </c>
      <c r="AR151" s="33" t="str">
        <f t="shared" si="47"/>
        <v/>
      </c>
      <c r="AS151" s="33" t="str">
        <f t="shared" si="48"/>
        <v/>
      </c>
      <c r="AT151" s="32" t="str">
        <f t="shared" si="56"/>
        <v/>
      </c>
      <c r="AU151" s="69"/>
      <c r="AV151" s="70"/>
      <c r="AW151" s="68" t="str">
        <f t="shared" si="49"/>
        <v/>
      </c>
      <c r="AX151" s="68" t="str">
        <f t="shared" si="50"/>
        <v/>
      </c>
      <c r="AY151" s="68" t="str">
        <f t="shared" si="51"/>
        <v/>
      </c>
      <c r="AZ151" s="70"/>
      <c r="BA151" s="74"/>
      <c r="BB151" s="70"/>
      <c r="BC151" s="70"/>
      <c r="BD151" s="68" t="str">
        <f t="shared" si="52"/>
        <v/>
      </c>
      <c r="BE151" s="68" t="str">
        <f t="shared" si="53"/>
        <v/>
      </c>
      <c r="BF151" s="72" t="str">
        <f>IF(F151="","",IF(OR(分岐管理シート!Y151&lt;14,分岐管理シート!Y151&gt;38),"error",""))</f>
        <v/>
      </c>
      <c r="BG151" s="72" t="str">
        <f>IF(F151="","",IF(OR(分岐管理シート!Z151&lt;14,分岐管理シート!Z151&gt;39),"error",""))</f>
        <v/>
      </c>
      <c r="BH151" s="72" t="str">
        <f>IF(F151="","",IF(AND(Y151="－",OR(分岐管理シート!Z151&lt;14,分岐管理シート!Z151&gt;38)),"error",IF(AND(Y151="○",分岐管理シート!Z151&lt;14),"error","")))</f>
        <v/>
      </c>
      <c r="BI151" s="72" t="str">
        <f>IF(F151="","",IF(VLOOKUP(Z151,―!$AH$15:$AI$40,2,FALSE)&lt;=VLOOKUP(AA151,―!$AH$15:$AI$40,2,FALSE),"","error"))</f>
        <v/>
      </c>
      <c r="BJ151" s="70"/>
      <c r="BK151" s="70"/>
      <c r="BL151" s="70"/>
      <c r="BM151" s="72" t="str">
        <f>IF(F151="","",IF(OR(分岐管理シート!AC151&lt;1,分岐管理シート!AC151&gt;39),"error",""))</f>
        <v/>
      </c>
      <c r="BN151" s="68" t="str">
        <f t="shared" si="54"/>
        <v/>
      </c>
      <c r="BO151" s="72" t="str">
        <f>IF(F151="","",IF(AND(分岐管理シート!D151=4,OR(分岐管理シート!AF151&lt;4,分岐管理シート!AF151&gt;9)),"error",""))</f>
        <v/>
      </c>
      <c r="BP151" s="74" t="str">
        <f t="shared" si="38"/>
        <v/>
      </c>
      <c r="BQ151" s="76" t="str">
        <f>分岐管理シート!AQ151</f>
        <v/>
      </c>
      <c r="BR151" s="497" t="str">
        <f t="shared" si="55"/>
        <v/>
      </c>
    </row>
    <row r="152" spans="1:70" ht="24">
      <c r="A152" s="35"/>
      <c r="B152" s="36"/>
      <c r="C152" s="33">
        <v>80</v>
      </c>
      <c r="D152" s="396"/>
      <c r="E152" s="229"/>
      <c r="F152" s="229"/>
      <c r="G152" s="219"/>
      <c r="H152" s="219"/>
      <c r="I152" s="218"/>
      <c r="J152" s="217"/>
      <c r="K152" s="219"/>
      <c r="L152" s="218"/>
      <c r="M152" s="218"/>
      <c r="N152" s="640">
        <f t="shared" si="39"/>
        <v>0</v>
      </c>
      <c r="O152" s="641">
        <f t="shared" si="37"/>
        <v>0</v>
      </c>
      <c r="P152" s="642"/>
      <c r="Q152" s="643"/>
      <c r="R152" s="643"/>
      <c r="S152" s="643"/>
      <c r="T152" s="642"/>
      <c r="U152" s="642"/>
      <c r="V152" s="218"/>
      <c r="W152" s="219"/>
      <c r="X152" s="219"/>
      <c r="Y152" s="219"/>
      <c r="Z152" s="391"/>
      <c r="AA152" s="391"/>
      <c r="AB152" s="233"/>
      <c r="AC152" s="233"/>
      <c r="AD152" s="218"/>
      <c r="AE152" s="113"/>
      <c r="AF152" s="114"/>
      <c r="AG152" s="402"/>
      <c r="AH152" s="238"/>
      <c r="AI152" s="239"/>
      <c r="AJ152" s="58" t="str">
        <f t="shared" si="40"/>
        <v/>
      </c>
      <c r="AK152" s="60" t="str">
        <f t="shared" si="41"/>
        <v/>
      </c>
      <c r="AL152" s="62" t="str">
        <f t="shared" si="42"/>
        <v/>
      </c>
      <c r="AM152" s="64" t="str">
        <f t="shared" si="43"/>
        <v/>
      </c>
      <c r="AN152" s="64" t="str">
        <f t="shared" si="44"/>
        <v/>
      </c>
      <c r="AO152" s="66" t="str">
        <f>IF(F152="","",IF(OR(AND(分岐管理シート!D152=4,J152="Ⅱ．物価高の克服"),AND(分岐管理シート!D152=8,J152="米国関税措置")),"","error"))</f>
        <v/>
      </c>
      <c r="AP152" s="68" t="str">
        <f t="shared" si="45"/>
        <v/>
      </c>
      <c r="AQ152" s="33" t="str">
        <f t="shared" si="46"/>
        <v/>
      </c>
      <c r="AR152" s="33" t="str">
        <f t="shared" si="47"/>
        <v/>
      </c>
      <c r="AS152" s="33" t="str">
        <f t="shared" si="48"/>
        <v/>
      </c>
      <c r="AT152" s="32" t="str">
        <f t="shared" si="56"/>
        <v/>
      </c>
      <c r="AU152" s="69"/>
      <c r="AV152" s="70"/>
      <c r="AW152" s="68" t="str">
        <f t="shared" si="49"/>
        <v/>
      </c>
      <c r="AX152" s="68" t="str">
        <f t="shared" si="50"/>
        <v/>
      </c>
      <c r="AY152" s="68" t="str">
        <f t="shared" si="51"/>
        <v/>
      </c>
      <c r="AZ152" s="70"/>
      <c r="BA152" s="74"/>
      <c r="BB152" s="70"/>
      <c r="BC152" s="70"/>
      <c r="BD152" s="68" t="str">
        <f t="shared" si="52"/>
        <v/>
      </c>
      <c r="BE152" s="68" t="str">
        <f t="shared" si="53"/>
        <v/>
      </c>
      <c r="BF152" s="72" t="str">
        <f>IF(F152="","",IF(OR(分岐管理シート!Y152&lt;14,分岐管理シート!Y152&gt;38),"error",""))</f>
        <v/>
      </c>
      <c r="BG152" s="72" t="str">
        <f>IF(F152="","",IF(OR(分岐管理シート!Z152&lt;14,分岐管理シート!Z152&gt;39),"error",""))</f>
        <v/>
      </c>
      <c r="BH152" s="72" t="str">
        <f>IF(F152="","",IF(AND(Y152="－",OR(分岐管理シート!Z152&lt;14,分岐管理シート!Z152&gt;38)),"error",IF(AND(Y152="○",分岐管理シート!Z152&lt;14),"error","")))</f>
        <v/>
      </c>
      <c r="BI152" s="72" t="str">
        <f>IF(F152="","",IF(VLOOKUP(Z152,―!$AH$15:$AI$40,2,FALSE)&lt;=VLOOKUP(AA152,―!$AH$15:$AI$40,2,FALSE),"","error"))</f>
        <v/>
      </c>
      <c r="BJ152" s="70"/>
      <c r="BK152" s="70"/>
      <c r="BL152" s="70"/>
      <c r="BM152" s="72" t="str">
        <f>IF(F152="","",IF(OR(分岐管理シート!AC152&lt;1,分岐管理シート!AC152&gt;39),"error",""))</f>
        <v/>
      </c>
      <c r="BN152" s="68" t="str">
        <f t="shared" si="54"/>
        <v/>
      </c>
      <c r="BO152" s="72" t="str">
        <f>IF(F152="","",IF(AND(分岐管理シート!D152=4,OR(分岐管理シート!AF152&lt;4,分岐管理シート!AF152&gt;9)),"error",""))</f>
        <v/>
      </c>
      <c r="BP152" s="74" t="str">
        <f t="shared" si="38"/>
        <v/>
      </c>
      <c r="BQ152" s="76" t="str">
        <f>分岐管理シート!AQ152</f>
        <v/>
      </c>
      <c r="BR152" s="497" t="str">
        <f t="shared" si="55"/>
        <v/>
      </c>
    </row>
    <row r="153" spans="1:70" ht="24">
      <c r="A153" s="35"/>
      <c r="B153" s="36"/>
      <c r="C153" s="33">
        <v>81</v>
      </c>
      <c r="D153" s="396"/>
      <c r="E153" s="229"/>
      <c r="F153" s="229"/>
      <c r="G153" s="219"/>
      <c r="H153" s="219"/>
      <c r="I153" s="218"/>
      <c r="J153" s="217"/>
      <c r="K153" s="219"/>
      <c r="L153" s="218"/>
      <c r="M153" s="218"/>
      <c r="N153" s="640">
        <f t="shared" si="39"/>
        <v>0</v>
      </c>
      <c r="O153" s="641">
        <f t="shared" si="37"/>
        <v>0</v>
      </c>
      <c r="P153" s="642"/>
      <c r="Q153" s="643"/>
      <c r="R153" s="643"/>
      <c r="S153" s="643"/>
      <c r="T153" s="642"/>
      <c r="U153" s="642"/>
      <c r="V153" s="218"/>
      <c r="W153" s="219"/>
      <c r="X153" s="219"/>
      <c r="Y153" s="219"/>
      <c r="Z153" s="391"/>
      <c r="AA153" s="391"/>
      <c r="AB153" s="233"/>
      <c r="AC153" s="233"/>
      <c r="AD153" s="218"/>
      <c r="AE153" s="113"/>
      <c r="AF153" s="114"/>
      <c r="AG153" s="402"/>
      <c r="AH153" s="238"/>
      <c r="AI153" s="239"/>
      <c r="AJ153" s="58" t="str">
        <f t="shared" si="40"/>
        <v/>
      </c>
      <c r="AK153" s="60" t="str">
        <f t="shared" si="41"/>
        <v/>
      </c>
      <c r="AL153" s="62" t="str">
        <f t="shared" si="42"/>
        <v/>
      </c>
      <c r="AM153" s="64" t="str">
        <f t="shared" si="43"/>
        <v/>
      </c>
      <c r="AN153" s="64" t="str">
        <f t="shared" si="44"/>
        <v/>
      </c>
      <c r="AO153" s="66" t="str">
        <f>IF(F153="","",IF(OR(AND(分岐管理シート!D153=4,J153="Ⅱ．物価高の克服"),AND(分岐管理シート!D153=8,J153="米国関税措置")),"","error"))</f>
        <v/>
      </c>
      <c r="AP153" s="68" t="str">
        <f t="shared" si="45"/>
        <v/>
      </c>
      <c r="AQ153" s="33" t="str">
        <f t="shared" si="46"/>
        <v/>
      </c>
      <c r="AR153" s="33" t="str">
        <f t="shared" si="47"/>
        <v/>
      </c>
      <c r="AS153" s="33" t="str">
        <f t="shared" si="48"/>
        <v/>
      </c>
      <c r="AT153" s="32" t="str">
        <f t="shared" si="56"/>
        <v/>
      </c>
      <c r="AU153" s="69"/>
      <c r="AV153" s="70"/>
      <c r="AW153" s="68" t="str">
        <f t="shared" si="49"/>
        <v/>
      </c>
      <c r="AX153" s="68" t="str">
        <f t="shared" si="50"/>
        <v/>
      </c>
      <c r="AY153" s="68" t="str">
        <f t="shared" si="51"/>
        <v/>
      </c>
      <c r="AZ153" s="70"/>
      <c r="BA153" s="74"/>
      <c r="BB153" s="70"/>
      <c r="BC153" s="70"/>
      <c r="BD153" s="68" t="str">
        <f t="shared" si="52"/>
        <v/>
      </c>
      <c r="BE153" s="68" t="str">
        <f t="shared" si="53"/>
        <v/>
      </c>
      <c r="BF153" s="72" t="str">
        <f>IF(F153="","",IF(OR(分岐管理シート!Y153&lt;14,分岐管理シート!Y153&gt;38),"error",""))</f>
        <v/>
      </c>
      <c r="BG153" s="72" t="str">
        <f>IF(F153="","",IF(OR(分岐管理シート!Z153&lt;14,分岐管理シート!Z153&gt;39),"error",""))</f>
        <v/>
      </c>
      <c r="BH153" s="72" t="str">
        <f>IF(F153="","",IF(AND(Y153="－",OR(分岐管理シート!Z153&lt;14,分岐管理シート!Z153&gt;38)),"error",IF(AND(Y153="○",分岐管理シート!Z153&lt;14),"error","")))</f>
        <v/>
      </c>
      <c r="BI153" s="72" t="str">
        <f>IF(F153="","",IF(VLOOKUP(Z153,―!$AH$15:$AI$40,2,FALSE)&lt;=VLOOKUP(AA153,―!$AH$15:$AI$40,2,FALSE),"","error"))</f>
        <v/>
      </c>
      <c r="BJ153" s="70"/>
      <c r="BK153" s="70"/>
      <c r="BL153" s="70"/>
      <c r="BM153" s="72" t="str">
        <f>IF(F153="","",IF(OR(分岐管理シート!AC153&lt;1,分岐管理シート!AC153&gt;39),"error",""))</f>
        <v/>
      </c>
      <c r="BN153" s="68" t="str">
        <f t="shared" si="54"/>
        <v/>
      </c>
      <c r="BO153" s="72" t="str">
        <f>IF(F153="","",IF(AND(分岐管理シート!D153=4,OR(分岐管理シート!AF153&lt;4,分岐管理シート!AF153&gt;9)),"error",""))</f>
        <v/>
      </c>
      <c r="BP153" s="74" t="str">
        <f t="shared" si="38"/>
        <v/>
      </c>
      <c r="BQ153" s="76" t="str">
        <f>分岐管理シート!AQ153</f>
        <v/>
      </c>
      <c r="BR153" s="497" t="str">
        <f t="shared" si="55"/>
        <v/>
      </c>
    </row>
    <row r="154" spans="1:70" ht="24">
      <c r="A154" s="35"/>
      <c r="B154" s="36"/>
      <c r="C154" s="32">
        <v>82</v>
      </c>
      <c r="D154" s="396"/>
      <c r="E154" s="229"/>
      <c r="F154" s="229"/>
      <c r="G154" s="219"/>
      <c r="H154" s="219"/>
      <c r="I154" s="218"/>
      <c r="J154" s="217"/>
      <c r="K154" s="219"/>
      <c r="L154" s="218"/>
      <c r="M154" s="218"/>
      <c r="N154" s="640">
        <f t="shared" si="39"/>
        <v>0</v>
      </c>
      <c r="O154" s="641">
        <f t="shared" si="37"/>
        <v>0</v>
      </c>
      <c r="P154" s="642"/>
      <c r="Q154" s="643"/>
      <c r="R154" s="643"/>
      <c r="S154" s="643"/>
      <c r="T154" s="642"/>
      <c r="U154" s="642"/>
      <c r="V154" s="218"/>
      <c r="W154" s="219"/>
      <c r="X154" s="219"/>
      <c r="Y154" s="219"/>
      <c r="Z154" s="391"/>
      <c r="AA154" s="391"/>
      <c r="AB154" s="233"/>
      <c r="AC154" s="233"/>
      <c r="AD154" s="218"/>
      <c r="AE154" s="113"/>
      <c r="AF154" s="114"/>
      <c r="AG154" s="402"/>
      <c r="AH154" s="238"/>
      <c r="AI154" s="239"/>
      <c r="AJ154" s="58" t="str">
        <f t="shared" si="40"/>
        <v/>
      </c>
      <c r="AK154" s="60" t="str">
        <f t="shared" si="41"/>
        <v/>
      </c>
      <c r="AL154" s="62" t="str">
        <f t="shared" si="42"/>
        <v/>
      </c>
      <c r="AM154" s="64" t="str">
        <f t="shared" si="43"/>
        <v/>
      </c>
      <c r="AN154" s="64" t="str">
        <f t="shared" si="44"/>
        <v/>
      </c>
      <c r="AO154" s="66" t="str">
        <f>IF(F154="","",IF(OR(AND(分岐管理シート!D154=4,J154="Ⅱ．物価高の克服"),AND(分岐管理シート!D154=8,J154="米国関税措置")),"","error"))</f>
        <v/>
      </c>
      <c r="AP154" s="68" t="str">
        <f t="shared" si="45"/>
        <v/>
      </c>
      <c r="AQ154" s="33" t="str">
        <f t="shared" si="46"/>
        <v/>
      </c>
      <c r="AR154" s="33" t="str">
        <f t="shared" si="47"/>
        <v/>
      </c>
      <c r="AS154" s="33" t="str">
        <f t="shared" si="48"/>
        <v/>
      </c>
      <c r="AT154" s="32" t="str">
        <f t="shared" si="56"/>
        <v/>
      </c>
      <c r="AU154" s="69"/>
      <c r="AV154" s="70"/>
      <c r="AW154" s="68" t="str">
        <f t="shared" si="49"/>
        <v/>
      </c>
      <c r="AX154" s="68" t="str">
        <f t="shared" si="50"/>
        <v/>
      </c>
      <c r="AY154" s="68" t="str">
        <f t="shared" si="51"/>
        <v/>
      </c>
      <c r="AZ154" s="70"/>
      <c r="BA154" s="74"/>
      <c r="BB154" s="70"/>
      <c r="BC154" s="70"/>
      <c r="BD154" s="68" t="str">
        <f t="shared" si="52"/>
        <v/>
      </c>
      <c r="BE154" s="68" t="str">
        <f t="shared" si="53"/>
        <v/>
      </c>
      <c r="BF154" s="72" t="str">
        <f>IF(F154="","",IF(OR(分岐管理シート!Y154&lt;14,分岐管理シート!Y154&gt;38),"error",""))</f>
        <v/>
      </c>
      <c r="BG154" s="72" t="str">
        <f>IF(F154="","",IF(OR(分岐管理シート!Z154&lt;14,分岐管理シート!Z154&gt;39),"error",""))</f>
        <v/>
      </c>
      <c r="BH154" s="72" t="str">
        <f>IF(F154="","",IF(AND(Y154="－",OR(分岐管理シート!Z154&lt;14,分岐管理シート!Z154&gt;38)),"error",IF(AND(Y154="○",分岐管理シート!Z154&lt;14),"error","")))</f>
        <v/>
      </c>
      <c r="BI154" s="72" t="str">
        <f>IF(F154="","",IF(VLOOKUP(Z154,―!$AH$15:$AI$40,2,FALSE)&lt;=VLOOKUP(AA154,―!$AH$15:$AI$40,2,FALSE),"","error"))</f>
        <v/>
      </c>
      <c r="BJ154" s="70"/>
      <c r="BK154" s="70"/>
      <c r="BL154" s="70"/>
      <c r="BM154" s="72" t="str">
        <f>IF(F154="","",IF(OR(分岐管理シート!AC154&lt;1,分岐管理シート!AC154&gt;39),"error",""))</f>
        <v/>
      </c>
      <c r="BN154" s="68" t="str">
        <f t="shared" si="54"/>
        <v/>
      </c>
      <c r="BO154" s="72" t="str">
        <f>IF(F154="","",IF(AND(分岐管理シート!D154=4,OR(分岐管理シート!AF154&lt;4,分岐管理シート!AF154&gt;9)),"error",""))</f>
        <v/>
      </c>
      <c r="BP154" s="74" t="str">
        <f t="shared" si="38"/>
        <v/>
      </c>
      <c r="BQ154" s="76" t="str">
        <f>分岐管理シート!AQ154</f>
        <v/>
      </c>
      <c r="BR154" s="497" t="str">
        <f t="shared" si="55"/>
        <v/>
      </c>
    </row>
    <row r="155" spans="1:70" ht="24">
      <c r="A155" s="35"/>
      <c r="B155" s="36"/>
      <c r="C155" s="33">
        <v>83</v>
      </c>
      <c r="D155" s="396"/>
      <c r="E155" s="229"/>
      <c r="F155" s="229"/>
      <c r="G155" s="219"/>
      <c r="H155" s="219"/>
      <c r="I155" s="218"/>
      <c r="J155" s="217"/>
      <c r="K155" s="219"/>
      <c r="L155" s="218"/>
      <c r="M155" s="218"/>
      <c r="N155" s="640">
        <f t="shared" si="39"/>
        <v>0</v>
      </c>
      <c r="O155" s="641">
        <f t="shared" si="37"/>
        <v>0</v>
      </c>
      <c r="P155" s="642"/>
      <c r="Q155" s="643"/>
      <c r="R155" s="643"/>
      <c r="S155" s="643"/>
      <c r="T155" s="642"/>
      <c r="U155" s="642"/>
      <c r="V155" s="218"/>
      <c r="W155" s="219"/>
      <c r="X155" s="219"/>
      <c r="Y155" s="219"/>
      <c r="Z155" s="391"/>
      <c r="AA155" s="391"/>
      <c r="AB155" s="233"/>
      <c r="AC155" s="233"/>
      <c r="AD155" s="218"/>
      <c r="AE155" s="113"/>
      <c r="AF155" s="114"/>
      <c r="AG155" s="402"/>
      <c r="AH155" s="238"/>
      <c r="AI155" s="239"/>
      <c r="AJ155" s="58" t="str">
        <f t="shared" si="40"/>
        <v/>
      </c>
      <c r="AK155" s="60" t="str">
        <f t="shared" si="41"/>
        <v/>
      </c>
      <c r="AL155" s="62" t="str">
        <f t="shared" si="42"/>
        <v/>
      </c>
      <c r="AM155" s="64" t="str">
        <f t="shared" si="43"/>
        <v/>
      </c>
      <c r="AN155" s="64" t="str">
        <f t="shared" si="44"/>
        <v/>
      </c>
      <c r="AO155" s="66" t="str">
        <f>IF(F155="","",IF(OR(AND(分岐管理シート!D155=4,J155="Ⅱ．物価高の克服"),AND(分岐管理シート!D155=8,J155="米国関税措置")),"","error"))</f>
        <v/>
      </c>
      <c r="AP155" s="68" t="str">
        <f t="shared" si="45"/>
        <v/>
      </c>
      <c r="AQ155" s="33" t="str">
        <f t="shared" si="46"/>
        <v/>
      </c>
      <c r="AR155" s="33" t="str">
        <f t="shared" si="47"/>
        <v/>
      </c>
      <c r="AS155" s="33" t="str">
        <f t="shared" si="48"/>
        <v/>
      </c>
      <c r="AT155" s="32" t="str">
        <f t="shared" si="56"/>
        <v/>
      </c>
      <c r="AU155" s="69"/>
      <c r="AV155" s="70"/>
      <c r="AW155" s="68" t="str">
        <f t="shared" si="49"/>
        <v/>
      </c>
      <c r="AX155" s="68" t="str">
        <f t="shared" si="50"/>
        <v/>
      </c>
      <c r="AY155" s="68" t="str">
        <f t="shared" si="51"/>
        <v/>
      </c>
      <c r="AZ155" s="70"/>
      <c r="BA155" s="74"/>
      <c r="BB155" s="70"/>
      <c r="BC155" s="70"/>
      <c r="BD155" s="68" t="str">
        <f t="shared" si="52"/>
        <v/>
      </c>
      <c r="BE155" s="68" t="str">
        <f t="shared" si="53"/>
        <v/>
      </c>
      <c r="BF155" s="72" t="str">
        <f>IF(F155="","",IF(OR(分岐管理シート!Y155&lt;14,分岐管理シート!Y155&gt;38),"error",""))</f>
        <v/>
      </c>
      <c r="BG155" s="72" t="str">
        <f>IF(F155="","",IF(OR(分岐管理シート!Z155&lt;14,分岐管理シート!Z155&gt;39),"error",""))</f>
        <v/>
      </c>
      <c r="BH155" s="72" t="str">
        <f>IF(F155="","",IF(AND(Y155="－",OR(分岐管理シート!Z155&lt;14,分岐管理シート!Z155&gt;38)),"error",IF(AND(Y155="○",分岐管理シート!Z155&lt;14),"error","")))</f>
        <v/>
      </c>
      <c r="BI155" s="72" t="str">
        <f>IF(F155="","",IF(VLOOKUP(Z155,―!$AH$15:$AI$40,2,FALSE)&lt;=VLOOKUP(AA155,―!$AH$15:$AI$40,2,FALSE),"","error"))</f>
        <v/>
      </c>
      <c r="BJ155" s="70"/>
      <c r="BK155" s="70"/>
      <c r="BL155" s="70"/>
      <c r="BM155" s="72" t="str">
        <f>IF(F155="","",IF(OR(分岐管理シート!AC155&lt;1,分岐管理シート!AC155&gt;39),"error",""))</f>
        <v/>
      </c>
      <c r="BN155" s="68" t="str">
        <f t="shared" si="54"/>
        <v/>
      </c>
      <c r="BO155" s="72" t="str">
        <f>IF(F155="","",IF(AND(分岐管理シート!D155=4,OR(分岐管理シート!AF155&lt;4,分岐管理シート!AF155&gt;9)),"error",""))</f>
        <v/>
      </c>
      <c r="BP155" s="74" t="str">
        <f t="shared" si="38"/>
        <v/>
      </c>
      <c r="BQ155" s="76" t="str">
        <f>分岐管理シート!AQ155</f>
        <v/>
      </c>
      <c r="BR155" s="497" t="str">
        <f t="shared" si="55"/>
        <v/>
      </c>
    </row>
    <row r="156" spans="1:70" ht="24">
      <c r="A156" s="35"/>
      <c r="B156" s="36"/>
      <c r="C156" s="33">
        <v>84</v>
      </c>
      <c r="D156" s="396"/>
      <c r="E156" s="229"/>
      <c r="F156" s="229"/>
      <c r="G156" s="219"/>
      <c r="H156" s="219"/>
      <c r="I156" s="218"/>
      <c r="J156" s="217"/>
      <c r="K156" s="219"/>
      <c r="L156" s="218"/>
      <c r="M156" s="218"/>
      <c r="N156" s="640">
        <f t="shared" si="39"/>
        <v>0</v>
      </c>
      <c r="O156" s="641">
        <f t="shared" si="37"/>
        <v>0</v>
      </c>
      <c r="P156" s="642"/>
      <c r="Q156" s="643"/>
      <c r="R156" s="643"/>
      <c r="S156" s="643"/>
      <c r="T156" s="642"/>
      <c r="U156" s="642"/>
      <c r="V156" s="218"/>
      <c r="W156" s="219"/>
      <c r="X156" s="219"/>
      <c r="Y156" s="219"/>
      <c r="Z156" s="391"/>
      <c r="AA156" s="391"/>
      <c r="AB156" s="233"/>
      <c r="AC156" s="233"/>
      <c r="AD156" s="218"/>
      <c r="AE156" s="113"/>
      <c r="AF156" s="114"/>
      <c r="AG156" s="402"/>
      <c r="AH156" s="238"/>
      <c r="AI156" s="239"/>
      <c r="AJ156" s="58" t="str">
        <f t="shared" si="40"/>
        <v/>
      </c>
      <c r="AK156" s="60" t="str">
        <f t="shared" si="41"/>
        <v/>
      </c>
      <c r="AL156" s="62" t="str">
        <f t="shared" si="42"/>
        <v/>
      </c>
      <c r="AM156" s="64" t="str">
        <f t="shared" si="43"/>
        <v/>
      </c>
      <c r="AN156" s="64" t="str">
        <f t="shared" si="44"/>
        <v/>
      </c>
      <c r="AO156" s="66" t="str">
        <f>IF(F156="","",IF(OR(AND(分岐管理シート!D156=4,J156="Ⅱ．物価高の克服"),AND(分岐管理シート!D156=8,J156="米国関税措置")),"","error"))</f>
        <v/>
      </c>
      <c r="AP156" s="68" t="str">
        <f t="shared" si="45"/>
        <v/>
      </c>
      <c r="AQ156" s="33" t="str">
        <f t="shared" si="46"/>
        <v/>
      </c>
      <c r="AR156" s="33" t="str">
        <f t="shared" si="47"/>
        <v/>
      </c>
      <c r="AS156" s="33" t="str">
        <f t="shared" si="48"/>
        <v/>
      </c>
      <c r="AT156" s="32" t="str">
        <f t="shared" si="56"/>
        <v/>
      </c>
      <c r="AU156" s="69"/>
      <c r="AV156" s="70"/>
      <c r="AW156" s="68" t="str">
        <f t="shared" si="49"/>
        <v/>
      </c>
      <c r="AX156" s="68" t="str">
        <f t="shared" si="50"/>
        <v/>
      </c>
      <c r="AY156" s="68" t="str">
        <f t="shared" si="51"/>
        <v/>
      </c>
      <c r="AZ156" s="70"/>
      <c r="BA156" s="74"/>
      <c r="BB156" s="70"/>
      <c r="BC156" s="70"/>
      <c r="BD156" s="68" t="str">
        <f t="shared" si="52"/>
        <v/>
      </c>
      <c r="BE156" s="68" t="str">
        <f t="shared" si="53"/>
        <v/>
      </c>
      <c r="BF156" s="72" t="str">
        <f>IF(F156="","",IF(OR(分岐管理シート!Y156&lt;14,分岐管理シート!Y156&gt;38),"error",""))</f>
        <v/>
      </c>
      <c r="BG156" s="72" t="str">
        <f>IF(F156="","",IF(OR(分岐管理シート!Z156&lt;14,分岐管理シート!Z156&gt;39),"error",""))</f>
        <v/>
      </c>
      <c r="BH156" s="72" t="str">
        <f>IF(F156="","",IF(AND(Y156="－",OR(分岐管理シート!Z156&lt;14,分岐管理シート!Z156&gt;38)),"error",IF(AND(Y156="○",分岐管理シート!Z156&lt;14),"error","")))</f>
        <v/>
      </c>
      <c r="BI156" s="72" t="str">
        <f>IF(F156="","",IF(VLOOKUP(Z156,―!$AH$15:$AI$40,2,FALSE)&lt;=VLOOKUP(AA156,―!$AH$15:$AI$40,2,FALSE),"","error"))</f>
        <v/>
      </c>
      <c r="BJ156" s="70"/>
      <c r="BK156" s="70"/>
      <c r="BL156" s="70"/>
      <c r="BM156" s="72" t="str">
        <f>IF(F156="","",IF(OR(分岐管理シート!AC156&lt;1,分岐管理シート!AC156&gt;39),"error",""))</f>
        <v/>
      </c>
      <c r="BN156" s="68" t="str">
        <f t="shared" si="54"/>
        <v/>
      </c>
      <c r="BO156" s="72" t="str">
        <f>IF(F156="","",IF(AND(分岐管理シート!D156=4,OR(分岐管理シート!AF156&lt;4,分岐管理シート!AF156&gt;9)),"error",""))</f>
        <v/>
      </c>
      <c r="BP156" s="74" t="str">
        <f t="shared" si="38"/>
        <v/>
      </c>
      <c r="BQ156" s="76" t="str">
        <f>分岐管理シート!AQ156</f>
        <v/>
      </c>
      <c r="BR156" s="497" t="str">
        <f t="shared" si="55"/>
        <v/>
      </c>
    </row>
    <row r="157" spans="1:70" ht="24">
      <c r="A157" s="35"/>
      <c r="B157" s="36"/>
      <c r="C157" s="32">
        <v>85</v>
      </c>
      <c r="D157" s="396"/>
      <c r="E157" s="229"/>
      <c r="F157" s="229"/>
      <c r="G157" s="219"/>
      <c r="H157" s="219"/>
      <c r="I157" s="218"/>
      <c r="J157" s="217"/>
      <c r="K157" s="219"/>
      <c r="L157" s="218"/>
      <c r="M157" s="218"/>
      <c r="N157" s="640">
        <f t="shared" si="39"/>
        <v>0</v>
      </c>
      <c r="O157" s="641">
        <f t="shared" si="37"/>
        <v>0</v>
      </c>
      <c r="P157" s="642"/>
      <c r="Q157" s="643"/>
      <c r="R157" s="643"/>
      <c r="S157" s="643"/>
      <c r="T157" s="642"/>
      <c r="U157" s="642"/>
      <c r="V157" s="218"/>
      <c r="W157" s="219"/>
      <c r="X157" s="219"/>
      <c r="Y157" s="219"/>
      <c r="Z157" s="391"/>
      <c r="AA157" s="391"/>
      <c r="AB157" s="233"/>
      <c r="AC157" s="233"/>
      <c r="AD157" s="218"/>
      <c r="AE157" s="113"/>
      <c r="AF157" s="114"/>
      <c r="AG157" s="402"/>
      <c r="AH157" s="238"/>
      <c r="AI157" s="239"/>
      <c r="AJ157" s="58" t="str">
        <f t="shared" si="40"/>
        <v/>
      </c>
      <c r="AK157" s="60" t="str">
        <f t="shared" si="41"/>
        <v/>
      </c>
      <c r="AL157" s="62" t="str">
        <f t="shared" si="42"/>
        <v/>
      </c>
      <c r="AM157" s="64" t="str">
        <f t="shared" si="43"/>
        <v/>
      </c>
      <c r="AN157" s="64" t="str">
        <f t="shared" si="44"/>
        <v/>
      </c>
      <c r="AO157" s="66" t="str">
        <f>IF(F157="","",IF(OR(AND(分岐管理シート!D157=4,J157="Ⅱ．物価高の克服"),AND(分岐管理シート!D157=8,J157="米国関税措置")),"","error"))</f>
        <v/>
      </c>
      <c r="AP157" s="68" t="str">
        <f t="shared" si="45"/>
        <v/>
      </c>
      <c r="AQ157" s="33" t="str">
        <f t="shared" si="46"/>
        <v/>
      </c>
      <c r="AR157" s="33" t="str">
        <f t="shared" si="47"/>
        <v/>
      </c>
      <c r="AS157" s="33" t="str">
        <f t="shared" si="48"/>
        <v/>
      </c>
      <c r="AT157" s="32" t="str">
        <f t="shared" si="56"/>
        <v/>
      </c>
      <c r="AU157" s="69"/>
      <c r="AV157" s="70"/>
      <c r="AW157" s="68" t="str">
        <f t="shared" si="49"/>
        <v/>
      </c>
      <c r="AX157" s="68" t="str">
        <f t="shared" si="50"/>
        <v/>
      </c>
      <c r="AY157" s="68" t="str">
        <f t="shared" si="51"/>
        <v/>
      </c>
      <c r="AZ157" s="70"/>
      <c r="BA157" s="74"/>
      <c r="BB157" s="70"/>
      <c r="BC157" s="70"/>
      <c r="BD157" s="68" t="str">
        <f t="shared" si="52"/>
        <v/>
      </c>
      <c r="BE157" s="68" t="str">
        <f t="shared" si="53"/>
        <v/>
      </c>
      <c r="BF157" s="72" t="str">
        <f>IF(F157="","",IF(OR(分岐管理シート!Y157&lt;14,分岐管理シート!Y157&gt;38),"error",""))</f>
        <v/>
      </c>
      <c r="BG157" s="72" t="str">
        <f>IF(F157="","",IF(OR(分岐管理シート!Z157&lt;14,分岐管理シート!Z157&gt;39),"error",""))</f>
        <v/>
      </c>
      <c r="BH157" s="72" t="str">
        <f>IF(F157="","",IF(AND(Y157="－",OR(分岐管理シート!Z157&lt;14,分岐管理シート!Z157&gt;38)),"error",IF(AND(Y157="○",分岐管理シート!Z157&lt;14),"error","")))</f>
        <v/>
      </c>
      <c r="BI157" s="72" t="str">
        <f>IF(F157="","",IF(VLOOKUP(Z157,―!$AH$15:$AI$40,2,FALSE)&lt;=VLOOKUP(AA157,―!$AH$15:$AI$40,2,FALSE),"","error"))</f>
        <v/>
      </c>
      <c r="BJ157" s="70"/>
      <c r="BK157" s="70"/>
      <c r="BL157" s="70"/>
      <c r="BM157" s="72" t="str">
        <f>IF(F157="","",IF(OR(分岐管理シート!AC157&lt;1,分岐管理シート!AC157&gt;39),"error",""))</f>
        <v/>
      </c>
      <c r="BN157" s="68" t="str">
        <f t="shared" si="54"/>
        <v/>
      </c>
      <c r="BO157" s="72" t="str">
        <f>IF(F157="","",IF(AND(分岐管理シート!D157=4,OR(分岐管理シート!AF157&lt;4,分岐管理シート!AF157&gt;9)),"error",""))</f>
        <v/>
      </c>
      <c r="BP157" s="74" t="str">
        <f t="shared" si="38"/>
        <v/>
      </c>
      <c r="BQ157" s="76" t="str">
        <f>分岐管理シート!AQ157</f>
        <v/>
      </c>
      <c r="BR157" s="497" t="str">
        <f t="shared" si="55"/>
        <v/>
      </c>
    </row>
    <row r="158" spans="1:70" ht="24">
      <c r="A158" s="35"/>
      <c r="B158" s="36"/>
      <c r="C158" s="33">
        <v>86</v>
      </c>
      <c r="D158" s="396"/>
      <c r="E158" s="229"/>
      <c r="F158" s="229"/>
      <c r="G158" s="219"/>
      <c r="H158" s="219"/>
      <c r="I158" s="218"/>
      <c r="J158" s="217"/>
      <c r="K158" s="219"/>
      <c r="L158" s="218"/>
      <c r="M158" s="218"/>
      <c r="N158" s="640">
        <f t="shared" si="39"/>
        <v>0</v>
      </c>
      <c r="O158" s="641">
        <f t="shared" si="37"/>
        <v>0</v>
      </c>
      <c r="P158" s="642"/>
      <c r="Q158" s="643"/>
      <c r="R158" s="643"/>
      <c r="S158" s="643"/>
      <c r="T158" s="642"/>
      <c r="U158" s="642"/>
      <c r="V158" s="218"/>
      <c r="W158" s="219"/>
      <c r="X158" s="219"/>
      <c r="Y158" s="219"/>
      <c r="Z158" s="391"/>
      <c r="AA158" s="391"/>
      <c r="AB158" s="233"/>
      <c r="AC158" s="233"/>
      <c r="AD158" s="218"/>
      <c r="AE158" s="113"/>
      <c r="AF158" s="114"/>
      <c r="AG158" s="402"/>
      <c r="AH158" s="238"/>
      <c r="AI158" s="239"/>
      <c r="AJ158" s="58" t="str">
        <f t="shared" si="40"/>
        <v/>
      </c>
      <c r="AK158" s="60" t="str">
        <f t="shared" si="41"/>
        <v/>
      </c>
      <c r="AL158" s="62" t="str">
        <f t="shared" si="42"/>
        <v/>
      </c>
      <c r="AM158" s="64" t="str">
        <f t="shared" si="43"/>
        <v/>
      </c>
      <c r="AN158" s="64" t="str">
        <f t="shared" si="44"/>
        <v/>
      </c>
      <c r="AO158" s="66" t="str">
        <f>IF(F158="","",IF(OR(AND(分岐管理シート!D158=4,J158="Ⅱ．物価高の克服"),AND(分岐管理シート!D158=8,J158="米国関税措置")),"","error"))</f>
        <v/>
      </c>
      <c r="AP158" s="68" t="str">
        <f t="shared" si="45"/>
        <v/>
      </c>
      <c r="AQ158" s="33" t="str">
        <f t="shared" si="46"/>
        <v/>
      </c>
      <c r="AR158" s="33" t="str">
        <f t="shared" si="47"/>
        <v/>
      </c>
      <c r="AS158" s="33" t="str">
        <f t="shared" si="48"/>
        <v/>
      </c>
      <c r="AT158" s="32" t="str">
        <f t="shared" si="56"/>
        <v/>
      </c>
      <c r="AU158" s="69"/>
      <c r="AV158" s="70"/>
      <c r="AW158" s="68" t="str">
        <f t="shared" si="49"/>
        <v/>
      </c>
      <c r="AX158" s="68" t="str">
        <f t="shared" si="50"/>
        <v/>
      </c>
      <c r="AY158" s="68" t="str">
        <f t="shared" si="51"/>
        <v/>
      </c>
      <c r="AZ158" s="70"/>
      <c r="BA158" s="74"/>
      <c r="BB158" s="70"/>
      <c r="BC158" s="70"/>
      <c r="BD158" s="68" t="str">
        <f t="shared" si="52"/>
        <v/>
      </c>
      <c r="BE158" s="68" t="str">
        <f t="shared" si="53"/>
        <v/>
      </c>
      <c r="BF158" s="72" t="str">
        <f>IF(F158="","",IF(OR(分岐管理シート!Y158&lt;14,分岐管理シート!Y158&gt;38),"error",""))</f>
        <v/>
      </c>
      <c r="BG158" s="72" t="str">
        <f>IF(F158="","",IF(OR(分岐管理シート!Z158&lt;14,分岐管理シート!Z158&gt;39),"error",""))</f>
        <v/>
      </c>
      <c r="BH158" s="72" t="str">
        <f>IF(F158="","",IF(AND(Y158="－",OR(分岐管理シート!Z158&lt;14,分岐管理シート!Z158&gt;38)),"error",IF(AND(Y158="○",分岐管理シート!Z158&lt;14),"error","")))</f>
        <v/>
      </c>
      <c r="BI158" s="72" t="str">
        <f>IF(F158="","",IF(VLOOKUP(Z158,―!$AH$15:$AI$40,2,FALSE)&lt;=VLOOKUP(AA158,―!$AH$15:$AI$40,2,FALSE),"","error"))</f>
        <v/>
      </c>
      <c r="BJ158" s="70"/>
      <c r="BK158" s="70"/>
      <c r="BL158" s="70"/>
      <c r="BM158" s="72" t="str">
        <f>IF(F158="","",IF(OR(分岐管理シート!AC158&lt;1,分岐管理シート!AC158&gt;39),"error",""))</f>
        <v/>
      </c>
      <c r="BN158" s="68" t="str">
        <f t="shared" si="54"/>
        <v/>
      </c>
      <c r="BO158" s="72" t="str">
        <f>IF(F158="","",IF(AND(分岐管理シート!D158=4,OR(分岐管理シート!AF158&lt;4,分岐管理シート!AF158&gt;9)),"error",""))</f>
        <v/>
      </c>
      <c r="BP158" s="74" t="str">
        <f t="shared" si="38"/>
        <v/>
      </c>
      <c r="BQ158" s="76" t="str">
        <f>分岐管理シート!AQ158</f>
        <v/>
      </c>
      <c r="BR158" s="497" t="str">
        <f t="shared" si="55"/>
        <v/>
      </c>
    </row>
    <row r="159" spans="1:70" ht="24">
      <c r="A159" s="35"/>
      <c r="B159" s="36"/>
      <c r="C159" s="33">
        <v>87</v>
      </c>
      <c r="D159" s="396"/>
      <c r="E159" s="229"/>
      <c r="F159" s="229"/>
      <c r="G159" s="219"/>
      <c r="H159" s="219"/>
      <c r="I159" s="218"/>
      <c r="J159" s="217"/>
      <c r="K159" s="219"/>
      <c r="L159" s="218"/>
      <c r="M159" s="218"/>
      <c r="N159" s="640">
        <f t="shared" si="39"/>
        <v>0</v>
      </c>
      <c r="O159" s="641">
        <f t="shared" si="37"/>
        <v>0</v>
      </c>
      <c r="P159" s="642"/>
      <c r="Q159" s="643"/>
      <c r="R159" s="643"/>
      <c r="S159" s="643"/>
      <c r="T159" s="642"/>
      <c r="U159" s="642"/>
      <c r="V159" s="218"/>
      <c r="W159" s="219"/>
      <c r="X159" s="219"/>
      <c r="Y159" s="219"/>
      <c r="Z159" s="391"/>
      <c r="AA159" s="391"/>
      <c r="AB159" s="233"/>
      <c r="AC159" s="233"/>
      <c r="AD159" s="218"/>
      <c r="AE159" s="113"/>
      <c r="AF159" s="114"/>
      <c r="AG159" s="402"/>
      <c r="AH159" s="238"/>
      <c r="AI159" s="239"/>
      <c r="AJ159" s="58" t="str">
        <f t="shared" si="40"/>
        <v/>
      </c>
      <c r="AK159" s="60" t="str">
        <f t="shared" si="41"/>
        <v/>
      </c>
      <c r="AL159" s="62" t="str">
        <f t="shared" si="42"/>
        <v/>
      </c>
      <c r="AM159" s="64" t="str">
        <f t="shared" si="43"/>
        <v/>
      </c>
      <c r="AN159" s="64" t="str">
        <f t="shared" si="44"/>
        <v/>
      </c>
      <c r="AO159" s="66" t="str">
        <f>IF(F159="","",IF(OR(AND(分岐管理シート!D159=4,J159="Ⅱ．物価高の克服"),AND(分岐管理シート!D159=8,J159="米国関税措置")),"","error"))</f>
        <v/>
      </c>
      <c r="AP159" s="68" t="str">
        <f t="shared" si="45"/>
        <v/>
      </c>
      <c r="AQ159" s="33" t="str">
        <f t="shared" si="46"/>
        <v/>
      </c>
      <c r="AR159" s="33" t="str">
        <f t="shared" si="47"/>
        <v/>
      </c>
      <c r="AS159" s="33" t="str">
        <f t="shared" si="48"/>
        <v/>
      </c>
      <c r="AT159" s="32" t="str">
        <f t="shared" si="56"/>
        <v/>
      </c>
      <c r="AU159" s="69"/>
      <c r="AV159" s="70"/>
      <c r="AW159" s="68" t="str">
        <f t="shared" si="49"/>
        <v/>
      </c>
      <c r="AX159" s="68" t="str">
        <f t="shared" si="50"/>
        <v/>
      </c>
      <c r="AY159" s="68" t="str">
        <f t="shared" si="51"/>
        <v/>
      </c>
      <c r="AZ159" s="70"/>
      <c r="BA159" s="74"/>
      <c r="BB159" s="70"/>
      <c r="BC159" s="70"/>
      <c r="BD159" s="68" t="str">
        <f t="shared" si="52"/>
        <v/>
      </c>
      <c r="BE159" s="68" t="str">
        <f t="shared" si="53"/>
        <v/>
      </c>
      <c r="BF159" s="72" t="str">
        <f>IF(F159="","",IF(OR(分岐管理シート!Y159&lt;14,分岐管理シート!Y159&gt;38),"error",""))</f>
        <v/>
      </c>
      <c r="BG159" s="72" t="str">
        <f>IF(F159="","",IF(OR(分岐管理シート!Z159&lt;14,分岐管理シート!Z159&gt;39),"error",""))</f>
        <v/>
      </c>
      <c r="BH159" s="72" t="str">
        <f>IF(F159="","",IF(AND(Y159="－",OR(分岐管理シート!Z159&lt;14,分岐管理シート!Z159&gt;38)),"error",IF(AND(Y159="○",分岐管理シート!Z159&lt;14),"error","")))</f>
        <v/>
      </c>
      <c r="BI159" s="72" t="str">
        <f>IF(F159="","",IF(VLOOKUP(Z159,―!$AH$15:$AI$40,2,FALSE)&lt;=VLOOKUP(AA159,―!$AH$15:$AI$40,2,FALSE),"","error"))</f>
        <v/>
      </c>
      <c r="BJ159" s="70"/>
      <c r="BK159" s="70"/>
      <c r="BL159" s="70"/>
      <c r="BM159" s="72" t="str">
        <f>IF(F159="","",IF(OR(分岐管理シート!AC159&lt;1,分岐管理シート!AC159&gt;39),"error",""))</f>
        <v/>
      </c>
      <c r="BN159" s="68" t="str">
        <f t="shared" si="54"/>
        <v/>
      </c>
      <c r="BO159" s="72" t="str">
        <f>IF(F159="","",IF(AND(分岐管理シート!D159=4,OR(分岐管理シート!AF159&lt;4,分岐管理シート!AF159&gt;9)),"error",""))</f>
        <v/>
      </c>
      <c r="BP159" s="74" t="str">
        <f t="shared" si="38"/>
        <v/>
      </c>
      <c r="BQ159" s="76" t="str">
        <f>分岐管理シート!AQ159</f>
        <v/>
      </c>
      <c r="BR159" s="497" t="str">
        <f t="shared" si="55"/>
        <v/>
      </c>
    </row>
    <row r="160" spans="1:70" ht="24">
      <c r="A160" s="35"/>
      <c r="B160" s="36"/>
      <c r="C160" s="32">
        <v>88</v>
      </c>
      <c r="D160" s="396"/>
      <c r="E160" s="229"/>
      <c r="F160" s="229"/>
      <c r="G160" s="219"/>
      <c r="H160" s="219"/>
      <c r="I160" s="218"/>
      <c r="J160" s="217"/>
      <c r="K160" s="219"/>
      <c r="L160" s="218"/>
      <c r="M160" s="218"/>
      <c r="N160" s="640">
        <f t="shared" si="39"/>
        <v>0</v>
      </c>
      <c r="O160" s="641">
        <f t="shared" si="37"/>
        <v>0</v>
      </c>
      <c r="P160" s="642"/>
      <c r="Q160" s="643"/>
      <c r="R160" s="643"/>
      <c r="S160" s="643"/>
      <c r="T160" s="642"/>
      <c r="U160" s="642"/>
      <c r="V160" s="218"/>
      <c r="W160" s="219"/>
      <c r="X160" s="219"/>
      <c r="Y160" s="219"/>
      <c r="Z160" s="391"/>
      <c r="AA160" s="391"/>
      <c r="AB160" s="233"/>
      <c r="AC160" s="233"/>
      <c r="AD160" s="218"/>
      <c r="AE160" s="113"/>
      <c r="AF160" s="114"/>
      <c r="AG160" s="402"/>
      <c r="AH160" s="238"/>
      <c r="AI160" s="239"/>
      <c r="AJ160" s="58" t="str">
        <f t="shared" si="40"/>
        <v/>
      </c>
      <c r="AK160" s="60" t="str">
        <f t="shared" si="41"/>
        <v/>
      </c>
      <c r="AL160" s="62" t="str">
        <f t="shared" si="42"/>
        <v/>
      </c>
      <c r="AM160" s="64" t="str">
        <f t="shared" si="43"/>
        <v/>
      </c>
      <c r="AN160" s="64" t="str">
        <f t="shared" si="44"/>
        <v/>
      </c>
      <c r="AO160" s="66" t="str">
        <f>IF(F160="","",IF(OR(AND(分岐管理シート!D160=4,J160="Ⅱ．物価高の克服"),AND(分岐管理シート!D160=8,J160="米国関税措置")),"","error"))</f>
        <v/>
      </c>
      <c r="AP160" s="68" t="str">
        <f t="shared" si="45"/>
        <v/>
      </c>
      <c r="AQ160" s="33" t="str">
        <f t="shared" si="46"/>
        <v/>
      </c>
      <c r="AR160" s="33" t="str">
        <f t="shared" si="47"/>
        <v/>
      </c>
      <c r="AS160" s="33" t="str">
        <f t="shared" si="48"/>
        <v/>
      </c>
      <c r="AT160" s="32" t="str">
        <f t="shared" si="56"/>
        <v/>
      </c>
      <c r="AU160" s="69"/>
      <c r="AV160" s="70"/>
      <c r="AW160" s="68" t="str">
        <f t="shared" si="49"/>
        <v/>
      </c>
      <c r="AX160" s="68" t="str">
        <f t="shared" si="50"/>
        <v/>
      </c>
      <c r="AY160" s="68" t="str">
        <f t="shared" si="51"/>
        <v/>
      </c>
      <c r="AZ160" s="70"/>
      <c r="BA160" s="74"/>
      <c r="BB160" s="70"/>
      <c r="BC160" s="70"/>
      <c r="BD160" s="68" t="str">
        <f t="shared" si="52"/>
        <v/>
      </c>
      <c r="BE160" s="68" t="str">
        <f t="shared" si="53"/>
        <v/>
      </c>
      <c r="BF160" s="72" t="str">
        <f>IF(F160="","",IF(OR(分岐管理シート!Y160&lt;14,分岐管理シート!Y160&gt;38),"error",""))</f>
        <v/>
      </c>
      <c r="BG160" s="72" t="str">
        <f>IF(F160="","",IF(OR(分岐管理シート!Z160&lt;14,分岐管理シート!Z160&gt;39),"error",""))</f>
        <v/>
      </c>
      <c r="BH160" s="72" t="str">
        <f>IF(F160="","",IF(AND(Y160="－",OR(分岐管理シート!Z160&lt;14,分岐管理シート!Z160&gt;38)),"error",IF(AND(Y160="○",分岐管理シート!Z160&lt;14),"error","")))</f>
        <v/>
      </c>
      <c r="BI160" s="72" t="str">
        <f>IF(F160="","",IF(VLOOKUP(Z160,―!$AH$15:$AI$40,2,FALSE)&lt;=VLOOKUP(AA160,―!$AH$15:$AI$40,2,FALSE),"","error"))</f>
        <v/>
      </c>
      <c r="BJ160" s="70"/>
      <c r="BK160" s="70"/>
      <c r="BL160" s="70"/>
      <c r="BM160" s="72" t="str">
        <f>IF(F160="","",IF(OR(分岐管理シート!AC160&lt;1,分岐管理シート!AC160&gt;39),"error",""))</f>
        <v/>
      </c>
      <c r="BN160" s="68" t="str">
        <f t="shared" si="54"/>
        <v/>
      </c>
      <c r="BO160" s="72" t="str">
        <f>IF(F160="","",IF(AND(分岐管理シート!D160=4,OR(分岐管理シート!AF160&lt;4,分岐管理シート!AF160&gt;9)),"error",""))</f>
        <v/>
      </c>
      <c r="BP160" s="74" t="str">
        <f t="shared" si="38"/>
        <v/>
      </c>
      <c r="BQ160" s="76" t="str">
        <f>分岐管理シート!AQ160</f>
        <v/>
      </c>
      <c r="BR160" s="497" t="str">
        <f t="shared" si="55"/>
        <v/>
      </c>
    </row>
    <row r="161" spans="1:70" ht="24">
      <c r="A161" s="35"/>
      <c r="B161" s="36"/>
      <c r="C161" s="33">
        <v>89</v>
      </c>
      <c r="D161" s="396"/>
      <c r="E161" s="229"/>
      <c r="F161" s="229"/>
      <c r="G161" s="219"/>
      <c r="H161" s="219"/>
      <c r="I161" s="218"/>
      <c r="J161" s="217"/>
      <c r="K161" s="219"/>
      <c r="L161" s="218"/>
      <c r="M161" s="218"/>
      <c r="N161" s="640">
        <f t="shared" si="39"/>
        <v>0</v>
      </c>
      <c r="O161" s="641">
        <f t="shared" si="37"/>
        <v>0</v>
      </c>
      <c r="P161" s="642"/>
      <c r="Q161" s="643"/>
      <c r="R161" s="643"/>
      <c r="S161" s="643"/>
      <c r="T161" s="642"/>
      <c r="U161" s="642"/>
      <c r="V161" s="218"/>
      <c r="W161" s="219"/>
      <c r="X161" s="219"/>
      <c r="Y161" s="219"/>
      <c r="Z161" s="391"/>
      <c r="AA161" s="391"/>
      <c r="AB161" s="233"/>
      <c r="AC161" s="233"/>
      <c r="AD161" s="218"/>
      <c r="AE161" s="113"/>
      <c r="AF161" s="114"/>
      <c r="AG161" s="402"/>
      <c r="AH161" s="238"/>
      <c r="AI161" s="239"/>
      <c r="AJ161" s="58" t="str">
        <f t="shared" si="40"/>
        <v/>
      </c>
      <c r="AK161" s="60" t="str">
        <f t="shared" si="41"/>
        <v/>
      </c>
      <c r="AL161" s="62" t="str">
        <f t="shared" si="42"/>
        <v/>
      </c>
      <c r="AM161" s="64" t="str">
        <f t="shared" si="43"/>
        <v/>
      </c>
      <c r="AN161" s="64" t="str">
        <f t="shared" si="44"/>
        <v/>
      </c>
      <c r="AO161" s="66" t="str">
        <f>IF(F161="","",IF(OR(AND(分岐管理シート!D161=4,J161="Ⅱ．物価高の克服"),AND(分岐管理シート!D161=8,J161="米国関税措置")),"","error"))</f>
        <v/>
      </c>
      <c r="AP161" s="68" t="str">
        <f t="shared" si="45"/>
        <v/>
      </c>
      <c r="AQ161" s="33" t="str">
        <f t="shared" si="46"/>
        <v/>
      </c>
      <c r="AR161" s="33" t="str">
        <f t="shared" si="47"/>
        <v/>
      </c>
      <c r="AS161" s="33" t="str">
        <f t="shared" si="48"/>
        <v/>
      </c>
      <c r="AT161" s="32" t="str">
        <f t="shared" si="56"/>
        <v/>
      </c>
      <c r="AU161" s="69"/>
      <c r="AV161" s="70"/>
      <c r="AW161" s="68" t="str">
        <f t="shared" si="49"/>
        <v/>
      </c>
      <c r="AX161" s="68" t="str">
        <f t="shared" si="50"/>
        <v/>
      </c>
      <c r="AY161" s="68" t="str">
        <f t="shared" si="51"/>
        <v/>
      </c>
      <c r="AZ161" s="70"/>
      <c r="BA161" s="74"/>
      <c r="BB161" s="70"/>
      <c r="BC161" s="70"/>
      <c r="BD161" s="68" t="str">
        <f t="shared" si="52"/>
        <v/>
      </c>
      <c r="BE161" s="68" t="str">
        <f t="shared" si="53"/>
        <v/>
      </c>
      <c r="BF161" s="72" t="str">
        <f>IF(F161="","",IF(OR(分岐管理シート!Y161&lt;14,分岐管理シート!Y161&gt;38),"error",""))</f>
        <v/>
      </c>
      <c r="BG161" s="72" t="str">
        <f>IF(F161="","",IF(OR(分岐管理シート!Z161&lt;14,分岐管理シート!Z161&gt;39),"error",""))</f>
        <v/>
      </c>
      <c r="BH161" s="72" t="str">
        <f>IF(F161="","",IF(AND(Y161="－",OR(分岐管理シート!Z161&lt;14,分岐管理シート!Z161&gt;38)),"error",IF(AND(Y161="○",分岐管理シート!Z161&lt;14),"error","")))</f>
        <v/>
      </c>
      <c r="BI161" s="72" t="str">
        <f>IF(F161="","",IF(VLOOKUP(Z161,―!$AH$15:$AI$40,2,FALSE)&lt;=VLOOKUP(AA161,―!$AH$15:$AI$40,2,FALSE),"","error"))</f>
        <v/>
      </c>
      <c r="BJ161" s="70"/>
      <c r="BK161" s="70"/>
      <c r="BL161" s="70"/>
      <c r="BM161" s="72" t="str">
        <f>IF(F161="","",IF(OR(分岐管理シート!AC161&lt;1,分岐管理シート!AC161&gt;39),"error",""))</f>
        <v/>
      </c>
      <c r="BN161" s="68" t="str">
        <f t="shared" si="54"/>
        <v/>
      </c>
      <c r="BO161" s="72" t="str">
        <f>IF(F161="","",IF(AND(分岐管理シート!D161=4,OR(分岐管理シート!AF161&lt;4,分岐管理シート!AF161&gt;9)),"error",""))</f>
        <v/>
      </c>
      <c r="BP161" s="74" t="str">
        <f t="shared" si="38"/>
        <v/>
      </c>
      <c r="BQ161" s="76" t="str">
        <f>分岐管理シート!AQ161</f>
        <v/>
      </c>
      <c r="BR161" s="497" t="str">
        <f t="shared" si="55"/>
        <v/>
      </c>
    </row>
    <row r="162" spans="1:70" ht="24">
      <c r="A162" s="35"/>
      <c r="B162" s="36"/>
      <c r="C162" s="33">
        <v>90</v>
      </c>
      <c r="D162" s="396"/>
      <c r="E162" s="229"/>
      <c r="F162" s="229"/>
      <c r="G162" s="219"/>
      <c r="H162" s="219"/>
      <c r="I162" s="218"/>
      <c r="J162" s="217"/>
      <c r="K162" s="219"/>
      <c r="L162" s="218"/>
      <c r="M162" s="218"/>
      <c r="N162" s="640">
        <f t="shared" si="39"/>
        <v>0</v>
      </c>
      <c r="O162" s="641">
        <f t="shared" si="37"/>
        <v>0</v>
      </c>
      <c r="P162" s="642"/>
      <c r="Q162" s="643"/>
      <c r="R162" s="643"/>
      <c r="S162" s="643"/>
      <c r="T162" s="642"/>
      <c r="U162" s="642"/>
      <c r="V162" s="218"/>
      <c r="W162" s="219"/>
      <c r="X162" s="219"/>
      <c r="Y162" s="219"/>
      <c r="Z162" s="391"/>
      <c r="AA162" s="391"/>
      <c r="AB162" s="233"/>
      <c r="AC162" s="233"/>
      <c r="AD162" s="218"/>
      <c r="AE162" s="113"/>
      <c r="AF162" s="114"/>
      <c r="AG162" s="402"/>
      <c r="AH162" s="238"/>
      <c r="AI162" s="239"/>
      <c r="AJ162" s="58" t="str">
        <f t="shared" si="40"/>
        <v/>
      </c>
      <c r="AK162" s="60" t="str">
        <f t="shared" si="41"/>
        <v/>
      </c>
      <c r="AL162" s="62" t="str">
        <f t="shared" si="42"/>
        <v/>
      </c>
      <c r="AM162" s="64" t="str">
        <f t="shared" si="43"/>
        <v/>
      </c>
      <c r="AN162" s="64" t="str">
        <f t="shared" si="44"/>
        <v/>
      </c>
      <c r="AO162" s="66" t="str">
        <f>IF(F162="","",IF(OR(AND(分岐管理シート!D162=4,J162="Ⅱ．物価高の克服"),AND(分岐管理シート!D162=8,J162="米国関税措置")),"","error"))</f>
        <v/>
      </c>
      <c r="AP162" s="68" t="str">
        <f t="shared" si="45"/>
        <v/>
      </c>
      <c r="AQ162" s="33" t="str">
        <f t="shared" si="46"/>
        <v/>
      </c>
      <c r="AR162" s="33" t="str">
        <f t="shared" si="47"/>
        <v/>
      </c>
      <c r="AS162" s="33" t="str">
        <f t="shared" si="48"/>
        <v/>
      </c>
      <c r="AT162" s="32" t="str">
        <f t="shared" si="56"/>
        <v/>
      </c>
      <c r="AU162" s="69"/>
      <c r="AV162" s="70"/>
      <c r="AW162" s="68" t="str">
        <f t="shared" si="49"/>
        <v/>
      </c>
      <c r="AX162" s="68" t="str">
        <f t="shared" si="50"/>
        <v/>
      </c>
      <c r="AY162" s="68" t="str">
        <f t="shared" si="51"/>
        <v/>
      </c>
      <c r="AZ162" s="70"/>
      <c r="BA162" s="74"/>
      <c r="BB162" s="70"/>
      <c r="BC162" s="70"/>
      <c r="BD162" s="68" t="str">
        <f t="shared" si="52"/>
        <v/>
      </c>
      <c r="BE162" s="68" t="str">
        <f t="shared" si="53"/>
        <v/>
      </c>
      <c r="BF162" s="72" t="str">
        <f>IF(F162="","",IF(OR(分岐管理シート!Y162&lt;14,分岐管理シート!Y162&gt;38),"error",""))</f>
        <v/>
      </c>
      <c r="BG162" s="72" t="str">
        <f>IF(F162="","",IF(OR(分岐管理シート!Z162&lt;14,分岐管理シート!Z162&gt;39),"error",""))</f>
        <v/>
      </c>
      <c r="BH162" s="72" t="str">
        <f>IF(F162="","",IF(AND(Y162="－",OR(分岐管理シート!Z162&lt;14,分岐管理シート!Z162&gt;38)),"error",IF(AND(Y162="○",分岐管理シート!Z162&lt;14),"error","")))</f>
        <v/>
      </c>
      <c r="BI162" s="72" t="str">
        <f>IF(F162="","",IF(VLOOKUP(Z162,―!$AH$15:$AI$40,2,FALSE)&lt;=VLOOKUP(AA162,―!$AH$15:$AI$40,2,FALSE),"","error"))</f>
        <v/>
      </c>
      <c r="BJ162" s="70"/>
      <c r="BK162" s="70"/>
      <c r="BL162" s="70"/>
      <c r="BM162" s="72" t="str">
        <f>IF(F162="","",IF(OR(分岐管理シート!AC162&lt;1,分岐管理シート!AC162&gt;39),"error",""))</f>
        <v/>
      </c>
      <c r="BN162" s="68" t="str">
        <f t="shared" si="54"/>
        <v/>
      </c>
      <c r="BO162" s="72" t="str">
        <f>IF(F162="","",IF(AND(分岐管理シート!D162=4,OR(分岐管理シート!AF162&lt;4,分岐管理シート!AF162&gt;9)),"error",""))</f>
        <v/>
      </c>
      <c r="BP162" s="74" t="str">
        <f t="shared" si="38"/>
        <v/>
      </c>
      <c r="BQ162" s="76" t="str">
        <f>分岐管理シート!AQ162</f>
        <v/>
      </c>
      <c r="BR162" s="497" t="str">
        <f t="shared" si="55"/>
        <v/>
      </c>
    </row>
    <row r="163" spans="1:70" ht="24">
      <c r="A163" s="35"/>
      <c r="B163" s="36"/>
      <c r="C163" s="32">
        <v>91</v>
      </c>
      <c r="D163" s="396"/>
      <c r="E163" s="229"/>
      <c r="F163" s="229"/>
      <c r="G163" s="219"/>
      <c r="H163" s="219"/>
      <c r="I163" s="218"/>
      <c r="J163" s="217"/>
      <c r="K163" s="219"/>
      <c r="L163" s="218"/>
      <c r="M163" s="218"/>
      <c r="N163" s="640">
        <f t="shared" si="39"/>
        <v>0</v>
      </c>
      <c r="O163" s="641">
        <f t="shared" si="37"/>
        <v>0</v>
      </c>
      <c r="P163" s="642"/>
      <c r="Q163" s="643"/>
      <c r="R163" s="643"/>
      <c r="S163" s="643"/>
      <c r="T163" s="642"/>
      <c r="U163" s="642"/>
      <c r="V163" s="218"/>
      <c r="W163" s="219"/>
      <c r="X163" s="219"/>
      <c r="Y163" s="219"/>
      <c r="Z163" s="391"/>
      <c r="AA163" s="391"/>
      <c r="AB163" s="233"/>
      <c r="AC163" s="233"/>
      <c r="AD163" s="218"/>
      <c r="AE163" s="113"/>
      <c r="AF163" s="114"/>
      <c r="AG163" s="402"/>
      <c r="AH163" s="238"/>
      <c r="AI163" s="239"/>
      <c r="AJ163" s="58" t="str">
        <f t="shared" si="40"/>
        <v/>
      </c>
      <c r="AK163" s="60" t="str">
        <f t="shared" si="41"/>
        <v/>
      </c>
      <c r="AL163" s="62" t="str">
        <f t="shared" si="42"/>
        <v/>
      </c>
      <c r="AM163" s="64" t="str">
        <f t="shared" si="43"/>
        <v/>
      </c>
      <c r="AN163" s="64" t="str">
        <f t="shared" si="44"/>
        <v/>
      </c>
      <c r="AO163" s="66" t="str">
        <f>IF(F163="","",IF(OR(AND(分岐管理シート!D163=4,J163="Ⅱ．物価高の克服"),AND(分岐管理シート!D163=8,J163="米国関税措置")),"","error"))</f>
        <v/>
      </c>
      <c r="AP163" s="68" t="str">
        <f t="shared" si="45"/>
        <v/>
      </c>
      <c r="AQ163" s="33" t="str">
        <f t="shared" si="46"/>
        <v/>
      </c>
      <c r="AR163" s="33" t="str">
        <f t="shared" si="47"/>
        <v/>
      </c>
      <c r="AS163" s="33" t="str">
        <f t="shared" si="48"/>
        <v/>
      </c>
      <c r="AT163" s="32" t="str">
        <f t="shared" si="56"/>
        <v/>
      </c>
      <c r="AU163" s="69"/>
      <c r="AV163" s="70"/>
      <c r="AW163" s="68" t="str">
        <f t="shared" si="49"/>
        <v/>
      </c>
      <c r="AX163" s="68" t="str">
        <f t="shared" si="50"/>
        <v/>
      </c>
      <c r="AY163" s="68" t="str">
        <f t="shared" si="51"/>
        <v/>
      </c>
      <c r="AZ163" s="70"/>
      <c r="BA163" s="74"/>
      <c r="BB163" s="70"/>
      <c r="BC163" s="70"/>
      <c r="BD163" s="68" t="str">
        <f t="shared" si="52"/>
        <v/>
      </c>
      <c r="BE163" s="68" t="str">
        <f t="shared" si="53"/>
        <v/>
      </c>
      <c r="BF163" s="72" t="str">
        <f>IF(F163="","",IF(OR(分岐管理シート!Y163&lt;14,分岐管理シート!Y163&gt;38),"error",""))</f>
        <v/>
      </c>
      <c r="BG163" s="72" t="str">
        <f>IF(F163="","",IF(OR(分岐管理シート!Z163&lt;14,分岐管理シート!Z163&gt;39),"error",""))</f>
        <v/>
      </c>
      <c r="BH163" s="72" t="str">
        <f>IF(F163="","",IF(AND(Y163="－",OR(分岐管理シート!Z163&lt;14,分岐管理シート!Z163&gt;38)),"error",IF(AND(Y163="○",分岐管理シート!Z163&lt;14),"error","")))</f>
        <v/>
      </c>
      <c r="BI163" s="72" t="str">
        <f>IF(F163="","",IF(VLOOKUP(Z163,―!$AH$15:$AI$40,2,FALSE)&lt;=VLOOKUP(AA163,―!$AH$15:$AI$40,2,FALSE),"","error"))</f>
        <v/>
      </c>
      <c r="BJ163" s="70"/>
      <c r="BK163" s="70"/>
      <c r="BL163" s="70"/>
      <c r="BM163" s="72" t="str">
        <f>IF(F163="","",IF(OR(分岐管理シート!AC163&lt;1,分岐管理シート!AC163&gt;39),"error",""))</f>
        <v/>
      </c>
      <c r="BN163" s="68" t="str">
        <f t="shared" si="54"/>
        <v/>
      </c>
      <c r="BO163" s="72" t="str">
        <f>IF(F163="","",IF(AND(分岐管理シート!D163=4,OR(分岐管理シート!AF163&lt;4,分岐管理シート!AF163&gt;9)),"error",""))</f>
        <v/>
      </c>
      <c r="BP163" s="74" t="str">
        <f t="shared" si="38"/>
        <v/>
      </c>
      <c r="BQ163" s="76" t="str">
        <f>分岐管理シート!AQ163</f>
        <v/>
      </c>
      <c r="BR163" s="497" t="str">
        <f t="shared" si="55"/>
        <v/>
      </c>
    </row>
    <row r="164" spans="1:70" ht="24">
      <c r="A164" s="35"/>
      <c r="B164" s="36"/>
      <c r="C164" s="33">
        <v>92</v>
      </c>
      <c r="D164" s="396"/>
      <c r="E164" s="229"/>
      <c r="F164" s="229"/>
      <c r="G164" s="219"/>
      <c r="H164" s="219"/>
      <c r="I164" s="218"/>
      <c r="J164" s="217"/>
      <c r="K164" s="219"/>
      <c r="L164" s="218"/>
      <c r="M164" s="218"/>
      <c r="N164" s="640">
        <f t="shared" si="39"/>
        <v>0</v>
      </c>
      <c r="O164" s="641">
        <f t="shared" si="37"/>
        <v>0</v>
      </c>
      <c r="P164" s="642"/>
      <c r="Q164" s="643"/>
      <c r="R164" s="643"/>
      <c r="S164" s="643"/>
      <c r="T164" s="642"/>
      <c r="U164" s="642"/>
      <c r="V164" s="218"/>
      <c r="W164" s="219"/>
      <c r="X164" s="219"/>
      <c r="Y164" s="219"/>
      <c r="Z164" s="391"/>
      <c r="AA164" s="391"/>
      <c r="AB164" s="233"/>
      <c r="AC164" s="233"/>
      <c r="AD164" s="218"/>
      <c r="AE164" s="113"/>
      <c r="AF164" s="114"/>
      <c r="AG164" s="402"/>
      <c r="AH164" s="238"/>
      <c r="AI164" s="239"/>
      <c r="AJ164" s="58" t="str">
        <f t="shared" si="40"/>
        <v/>
      </c>
      <c r="AK164" s="60" t="str">
        <f t="shared" si="41"/>
        <v/>
      </c>
      <c r="AL164" s="62" t="str">
        <f t="shared" si="42"/>
        <v/>
      </c>
      <c r="AM164" s="64" t="str">
        <f t="shared" si="43"/>
        <v/>
      </c>
      <c r="AN164" s="64" t="str">
        <f t="shared" si="44"/>
        <v/>
      </c>
      <c r="AO164" s="66" t="str">
        <f>IF(F164="","",IF(OR(AND(分岐管理シート!D164=4,J164="Ⅱ．物価高の克服"),AND(分岐管理シート!D164=8,J164="米国関税措置")),"","error"))</f>
        <v/>
      </c>
      <c r="AP164" s="68" t="str">
        <f t="shared" si="45"/>
        <v/>
      </c>
      <c r="AQ164" s="33" t="str">
        <f t="shared" si="46"/>
        <v/>
      </c>
      <c r="AR164" s="33" t="str">
        <f t="shared" si="47"/>
        <v/>
      </c>
      <c r="AS164" s="33" t="str">
        <f t="shared" si="48"/>
        <v/>
      </c>
      <c r="AT164" s="32" t="str">
        <f t="shared" si="56"/>
        <v/>
      </c>
      <c r="AU164" s="69"/>
      <c r="AV164" s="70"/>
      <c r="AW164" s="68" t="str">
        <f t="shared" si="49"/>
        <v/>
      </c>
      <c r="AX164" s="68" t="str">
        <f t="shared" si="50"/>
        <v/>
      </c>
      <c r="AY164" s="68" t="str">
        <f t="shared" si="51"/>
        <v/>
      </c>
      <c r="AZ164" s="70"/>
      <c r="BA164" s="74"/>
      <c r="BB164" s="70"/>
      <c r="BC164" s="70"/>
      <c r="BD164" s="68" t="str">
        <f t="shared" si="52"/>
        <v/>
      </c>
      <c r="BE164" s="68" t="str">
        <f t="shared" si="53"/>
        <v/>
      </c>
      <c r="BF164" s="72" t="str">
        <f>IF(F164="","",IF(OR(分岐管理シート!Y164&lt;14,分岐管理シート!Y164&gt;38),"error",""))</f>
        <v/>
      </c>
      <c r="BG164" s="72" t="str">
        <f>IF(F164="","",IF(OR(分岐管理シート!Z164&lt;14,分岐管理シート!Z164&gt;39),"error",""))</f>
        <v/>
      </c>
      <c r="BH164" s="72" t="str">
        <f>IF(F164="","",IF(AND(Y164="－",OR(分岐管理シート!Z164&lt;14,分岐管理シート!Z164&gt;38)),"error",IF(AND(Y164="○",分岐管理シート!Z164&lt;14),"error","")))</f>
        <v/>
      </c>
      <c r="BI164" s="72" t="str">
        <f>IF(F164="","",IF(VLOOKUP(Z164,―!$AH$15:$AI$40,2,FALSE)&lt;=VLOOKUP(AA164,―!$AH$15:$AI$40,2,FALSE),"","error"))</f>
        <v/>
      </c>
      <c r="BJ164" s="70"/>
      <c r="BK164" s="70"/>
      <c r="BL164" s="70"/>
      <c r="BM164" s="72" t="str">
        <f>IF(F164="","",IF(OR(分岐管理シート!AC164&lt;1,分岐管理シート!AC164&gt;39),"error",""))</f>
        <v/>
      </c>
      <c r="BN164" s="68" t="str">
        <f t="shared" si="54"/>
        <v/>
      </c>
      <c r="BO164" s="72" t="str">
        <f>IF(F164="","",IF(AND(分岐管理シート!D164=4,OR(分岐管理シート!AF164&lt;4,分岐管理シート!AF164&gt;9)),"error",""))</f>
        <v/>
      </c>
      <c r="BP164" s="74" t="str">
        <f t="shared" si="38"/>
        <v/>
      </c>
      <c r="BQ164" s="76" t="str">
        <f>分岐管理シート!AQ164</f>
        <v/>
      </c>
      <c r="BR164" s="497" t="str">
        <f t="shared" si="55"/>
        <v/>
      </c>
    </row>
    <row r="165" spans="1:70" ht="24">
      <c r="A165" s="35"/>
      <c r="B165" s="36"/>
      <c r="C165" s="33">
        <v>93</v>
      </c>
      <c r="D165" s="396"/>
      <c r="E165" s="229"/>
      <c r="F165" s="229"/>
      <c r="G165" s="219"/>
      <c r="H165" s="219"/>
      <c r="I165" s="218"/>
      <c r="J165" s="217"/>
      <c r="K165" s="219"/>
      <c r="L165" s="218"/>
      <c r="M165" s="218"/>
      <c r="N165" s="640">
        <f t="shared" si="39"/>
        <v>0</v>
      </c>
      <c r="O165" s="641">
        <f t="shared" si="37"/>
        <v>0</v>
      </c>
      <c r="P165" s="642"/>
      <c r="Q165" s="643"/>
      <c r="R165" s="643"/>
      <c r="S165" s="643"/>
      <c r="T165" s="642"/>
      <c r="U165" s="642"/>
      <c r="V165" s="218"/>
      <c r="W165" s="219"/>
      <c r="X165" s="219"/>
      <c r="Y165" s="219"/>
      <c r="Z165" s="391"/>
      <c r="AA165" s="391"/>
      <c r="AB165" s="233"/>
      <c r="AC165" s="233"/>
      <c r="AD165" s="218"/>
      <c r="AE165" s="113"/>
      <c r="AF165" s="114"/>
      <c r="AG165" s="402"/>
      <c r="AH165" s="238"/>
      <c r="AI165" s="239"/>
      <c r="AJ165" s="58" t="str">
        <f t="shared" si="40"/>
        <v/>
      </c>
      <c r="AK165" s="60" t="str">
        <f t="shared" si="41"/>
        <v/>
      </c>
      <c r="AL165" s="62" t="str">
        <f t="shared" si="42"/>
        <v/>
      </c>
      <c r="AM165" s="64" t="str">
        <f t="shared" si="43"/>
        <v/>
      </c>
      <c r="AN165" s="64" t="str">
        <f t="shared" si="44"/>
        <v/>
      </c>
      <c r="AO165" s="66" t="str">
        <f>IF(F165="","",IF(OR(AND(分岐管理シート!D165=4,J165="Ⅱ．物価高の克服"),AND(分岐管理シート!D165=8,J165="米国関税措置")),"","error"))</f>
        <v/>
      </c>
      <c r="AP165" s="68" t="str">
        <f t="shared" si="45"/>
        <v/>
      </c>
      <c r="AQ165" s="33" t="str">
        <f t="shared" si="46"/>
        <v/>
      </c>
      <c r="AR165" s="33" t="str">
        <f t="shared" si="47"/>
        <v/>
      </c>
      <c r="AS165" s="33" t="str">
        <f t="shared" si="48"/>
        <v/>
      </c>
      <c r="AT165" s="32" t="str">
        <f t="shared" si="56"/>
        <v/>
      </c>
      <c r="AU165" s="69"/>
      <c r="AV165" s="70"/>
      <c r="AW165" s="68" t="str">
        <f t="shared" si="49"/>
        <v/>
      </c>
      <c r="AX165" s="68" t="str">
        <f t="shared" si="50"/>
        <v/>
      </c>
      <c r="AY165" s="68" t="str">
        <f t="shared" si="51"/>
        <v/>
      </c>
      <c r="AZ165" s="70"/>
      <c r="BA165" s="74"/>
      <c r="BB165" s="70"/>
      <c r="BC165" s="70"/>
      <c r="BD165" s="68" t="str">
        <f t="shared" si="52"/>
        <v/>
      </c>
      <c r="BE165" s="68" t="str">
        <f t="shared" si="53"/>
        <v/>
      </c>
      <c r="BF165" s="72" t="str">
        <f>IF(F165="","",IF(OR(分岐管理シート!Y165&lt;14,分岐管理シート!Y165&gt;38),"error",""))</f>
        <v/>
      </c>
      <c r="BG165" s="72" t="str">
        <f>IF(F165="","",IF(OR(分岐管理シート!Z165&lt;14,分岐管理シート!Z165&gt;39),"error",""))</f>
        <v/>
      </c>
      <c r="BH165" s="72" t="str">
        <f>IF(F165="","",IF(AND(Y165="－",OR(分岐管理シート!Z165&lt;14,分岐管理シート!Z165&gt;38)),"error",IF(AND(Y165="○",分岐管理シート!Z165&lt;14),"error","")))</f>
        <v/>
      </c>
      <c r="BI165" s="72" t="str">
        <f>IF(F165="","",IF(VLOOKUP(Z165,―!$AH$15:$AI$40,2,FALSE)&lt;=VLOOKUP(AA165,―!$AH$15:$AI$40,2,FALSE),"","error"))</f>
        <v/>
      </c>
      <c r="BJ165" s="70"/>
      <c r="BK165" s="70"/>
      <c r="BL165" s="70"/>
      <c r="BM165" s="72" t="str">
        <f>IF(F165="","",IF(OR(分岐管理シート!AC165&lt;1,分岐管理シート!AC165&gt;39),"error",""))</f>
        <v/>
      </c>
      <c r="BN165" s="68" t="str">
        <f t="shared" si="54"/>
        <v/>
      </c>
      <c r="BO165" s="72" t="str">
        <f>IF(F165="","",IF(AND(分岐管理シート!D165=4,OR(分岐管理シート!AF165&lt;4,分岐管理シート!AF165&gt;9)),"error",""))</f>
        <v/>
      </c>
      <c r="BP165" s="74" t="str">
        <f t="shared" si="38"/>
        <v/>
      </c>
      <c r="BQ165" s="76" t="str">
        <f>分岐管理シート!AQ165</f>
        <v/>
      </c>
      <c r="BR165" s="497" t="str">
        <f t="shared" si="55"/>
        <v/>
      </c>
    </row>
    <row r="166" spans="1:70" ht="24">
      <c r="A166" s="35"/>
      <c r="B166" s="36"/>
      <c r="C166" s="32">
        <v>94</v>
      </c>
      <c r="D166" s="396"/>
      <c r="E166" s="229"/>
      <c r="F166" s="229"/>
      <c r="G166" s="219"/>
      <c r="H166" s="219"/>
      <c r="I166" s="218"/>
      <c r="J166" s="217"/>
      <c r="K166" s="219"/>
      <c r="L166" s="218"/>
      <c r="M166" s="218"/>
      <c r="N166" s="640">
        <f t="shared" si="39"/>
        <v>0</v>
      </c>
      <c r="O166" s="641">
        <f t="shared" si="37"/>
        <v>0</v>
      </c>
      <c r="P166" s="642"/>
      <c r="Q166" s="643"/>
      <c r="R166" s="643"/>
      <c r="S166" s="643"/>
      <c r="T166" s="642"/>
      <c r="U166" s="642"/>
      <c r="V166" s="218"/>
      <c r="W166" s="219"/>
      <c r="X166" s="219"/>
      <c r="Y166" s="219"/>
      <c r="Z166" s="391"/>
      <c r="AA166" s="391"/>
      <c r="AB166" s="233"/>
      <c r="AC166" s="233"/>
      <c r="AD166" s="218"/>
      <c r="AE166" s="113"/>
      <c r="AF166" s="114"/>
      <c r="AG166" s="402"/>
      <c r="AH166" s="238"/>
      <c r="AI166" s="239"/>
      <c r="AJ166" s="58" t="str">
        <f t="shared" si="40"/>
        <v/>
      </c>
      <c r="AK166" s="60" t="str">
        <f t="shared" si="41"/>
        <v/>
      </c>
      <c r="AL166" s="62" t="str">
        <f t="shared" si="42"/>
        <v/>
      </c>
      <c r="AM166" s="64" t="str">
        <f t="shared" si="43"/>
        <v/>
      </c>
      <c r="AN166" s="64" t="str">
        <f t="shared" si="44"/>
        <v/>
      </c>
      <c r="AO166" s="66" t="str">
        <f>IF(F166="","",IF(OR(AND(分岐管理シート!D166=4,J166="Ⅱ．物価高の克服"),AND(分岐管理シート!D166=8,J166="米国関税措置")),"","error"))</f>
        <v/>
      </c>
      <c r="AP166" s="68" t="str">
        <f t="shared" si="45"/>
        <v/>
      </c>
      <c r="AQ166" s="33" t="str">
        <f t="shared" si="46"/>
        <v/>
      </c>
      <c r="AR166" s="33" t="str">
        <f t="shared" si="47"/>
        <v/>
      </c>
      <c r="AS166" s="33" t="str">
        <f t="shared" si="48"/>
        <v/>
      </c>
      <c r="AT166" s="32" t="str">
        <f t="shared" si="56"/>
        <v/>
      </c>
      <c r="AU166" s="69"/>
      <c r="AV166" s="70"/>
      <c r="AW166" s="68" t="str">
        <f t="shared" si="49"/>
        <v/>
      </c>
      <c r="AX166" s="68" t="str">
        <f t="shared" si="50"/>
        <v/>
      </c>
      <c r="AY166" s="68" t="str">
        <f t="shared" si="51"/>
        <v/>
      </c>
      <c r="AZ166" s="70"/>
      <c r="BA166" s="74"/>
      <c r="BB166" s="70"/>
      <c r="BC166" s="70"/>
      <c r="BD166" s="68" t="str">
        <f t="shared" si="52"/>
        <v/>
      </c>
      <c r="BE166" s="68" t="str">
        <f t="shared" si="53"/>
        <v/>
      </c>
      <c r="BF166" s="72" t="str">
        <f>IF(F166="","",IF(OR(分岐管理シート!Y166&lt;14,分岐管理シート!Y166&gt;38),"error",""))</f>
        <v/>
      </c>
      <c r="BG166" s="72" t="str">
        <f>IF(F166="","",IF(OR(分岐管理シート!Z166&lt;14,分岐管理シート!Z166&gt;39),"error",""))</f>
        <v/>
      </c>
      <c r="BH166" s="72" t="str">
        <f>IF(F166="","",IF(AND(Y166="－",OR(分岐管理シート!Z166&lt;14,分岐管理シート!Z166&gt;38)),"error",IF(AND(Y166="○",分岐管理シート!Z166&lt;14),"error","")))</f>
        <v/>
      </c>
      <c r="BI166" s="72" t="str">
        <f>IF(F166="","",IF(VLOOKUP(Z166,―!$AH$15:$AI$40,2,FALSE)&lt;=VLOOKUP(AA166,―!$AH$15:$AI$40,2,FALSE),"","error"))</f>
        <v/>
      </c>
      <c r="BJ166" s="70"/>
      <c r="BK166" s="70"/>
      <c r="BL166" s="70"/>
      <c r="BM166" s="72" t="str">
        <f>IF(F166="","",IF(OR(分岐管理シート!AC166&lt;1,分岐管理シート!AC166&gt;39),"error",""))</f>
        <v/>
      </c>
      <c r="BN166" s="68" t="str">
        <f t="shared" si="54"/>
        <v/>
      </c>
      <c r="BO166" s="72" t="str">
        <f>IF(F166="","",IF(AND(分岐管理シート!D166=4,OR(分岐管理シート!AF166&lt;4,分岐管理シート!AF166&gt;9)),"error",""))</f>
        <v/>
      </c>
      <c r="BP166" s="74" t="str">
        <f t="shared" si="38"/>
        <v/>
      </c>
      <c r="BQ166" s="76" t="str">
        <f>分岐管理シート!AQ166</f>
        <v/>
      </c>
      <c r="BR166" s="497" t="str">
        <f t="shared" si="55"/>
        <v/>
      </c>
    </row>
    <row r="167" spans="1:70" ht="24">
      <c r="A167" s="35"/>
      <c r="B167" s="36"/>
      <c r="C167" s="33">
        <v>95</v>
      </c>
      <c r="D167" s="396"/>
      <c r="E167" s="229"/>
      <c r="F167" s="229"/>
      <c r="G167" s="219"/>
      <c r="H167" s="219"/>
      <c r="I167" s="218"/>
      <c r="J167" s="217"/>
      <c r="K167" s="219"/>
      <c r="L167" s="218"/>
      <c r="M167" s="218"/>
      <c r="N167" s="640">
        <f t="shared" si="39"/>
        <v>0</v>
      </c>
      <c r="O167" s="641">
        <f t="shared" si="37"/>
        <v>0</v>
      </c>
      <c r="P167" s="642"/>
      <c r="Q167" s="643"/>
      <c r="R167" s="643"/>
      <c r="S167" s="643"/>
      <c r="T167" s="642"/>
      <c r="U167" s="642"/>
      <c r="V167" s="218"/>
      <c r="W167" s="219"/>
      <c r="X167" s="219"/>
      <c r="Y167" s="219"/>
      <c r="Z167" s="391"/>
      <c r="AA167" s="391"/>
      <c r="AB167" s="233"/>
      <c r="AC167" s="233"/>
      <c r="AD167" s="218"/>
      <c r="AE167" s="113"/>
      <c r="AF167" s="114"/>
      <c r="AG167" s="402"/>
      <c r="AH167" s="238"/>
      <c r="AI167" s="239"/>
      <c r="AJ167" s="58" t="str">
        <f t="shared" si="40"/>
        <v/>
      </c>
      <c r="AK167" s="60" t="str">
        <f t="shared" si="41"/>
        <v/>
      </c>
      <c r="AL167" s="62" t="str">
        <f t="shared" si="42"/>
        <v/>
      </c>
      <c r="AM167" s="64" t="str">
        <f t="shared" si="43"/>
        <v/>
      </c>
      <c r="AN167" s="64" t="str">
        <f t="shared" si="44"/>
        <v/>
      </c>
      <c r="AO167" s="66" t="str">
        <f>IF(F167="","",IF(OR(AND(分岐管理シート!D167=4,J167="Ⅱ．物価高の克服"),AND(分岐管理シート!D167=8,J167="米国関税措置")),"","error"))</f>
        <v/>
      </c>
      <c r="AP167" s="68" t="str">
        <f t="shared" si="45"/>
        <v/>
      </c>
      <c r="AQ167" s="33" t="str">
        <f t="shared" si="46"/>
        <v/>
      </c>
      <c r="AR167" s="33" t="str">
        <f t="shared" si="47"/>
        <v/>
      </c>
      <c r="AS167" s="33" t="str">
        <f t="shared" si="48"/>
        <v/>
      </c>
      <c r="AT167" s="32" t="str">
        <f t="shared" si="56"/>
        <v/>
      </c>
      <c r="AU167" s="69"/>
      <c r="AV167" s="70"/>
      <c r="AW167" s="68" t="str">
        <f t="shared" si="49"/>
        <v/>
      </c>
      <c r="AX167" s="68" t="str">
        <f t="shared" si="50"/>
        <v/>
      </c>
      <c r="AY167" s="68" t="str">
        <f t="shared" si="51"/>
        <v/>
      </c>
      <c r="AZ167" s="70"/>
      <c r="BA167" s="74"/>
      <c r="BB167" s="70"/>
      <c r="BC167" s="70"/>
      <c r="BD167" s="68" t="str">
        <f t="shared" si="52"/>
        <v/>
      </c>
      <c r="BE167" s="68" t="str">
        <f t="shared" si="53"/>
        <v/>
      </c>
      <c r="BF167" s="72" t="str">
        <f>IF(F167="","",IF(OR(分岐管理シート!Y167&lt;14,分岐管理シート!Y167&gt;38),"error",""))</f>
        <v/>
      </c>
      <c r="BG167" s="72" t="str">
        <f>IF(F167="","",IF(OR(分岐管理シート!Z167&lt;14,分岐管理シート!Z167&gt;39),"error",""))</f>
        <v/>
      </c>
      <c r="BH167" s="72" t="str">
        <f>IF(F167="","",IF(AND(Y167="－",OR(分岐管理シート!Z167&lt;14,分岐管理シート!Z167&gt;38)),"error",IF(AND(Y167="○",分岐管理シート!Z167&lt;14),"error","")))</f>
        <v/>
      </c>
      <c r="BI167" s="72" t="str">
        <f>IF(F167="","",IF(VLOOKUP(Z167,―!$AH$15:$AI$40,2,FALSE)&lt;=VLOOKUP(AA167,―!$AH$15:$AI$40,2,FALSE),"","error"))</f>
        <v/>
      </c>
      <c r="BJ167" s="70"/>
      <c r="BK167" s="70"/>
      <c r="BL167" s="70"/>
      <c r="BM167" s="72" t="str">
        <f>IF(F167="","",IF(OR(分岐管理シート!AC167&lt;1,分岐管理シート!AC167&gt;39),"error",""))</f>
        <v/>
      </c>
      <c r="BN167" s="68" t="str">
        <f t="shared" si="54"/>
        <v/>
      </c>
      <c r="BO167" s="72" t="str">
        <f>IF(F167="","",IF(AND(分岐管理シート!D167=4,OR(分岐管理シート!AF167&lt;4,分岐管理シート!AF167&gt;9)),"error",""))</f>
        <v/>
      </c>
      <c r="BP167" s="74" t="str">
        <f t="shared" si="38"/>
        <v/>
      </c>
      <c r="BQ167" s="76" t="str">
        <f>分岐管理シート!AQ167</f>
        <v/>
      </c>
      <c r="BR167" s="497" t="str">
        <f t="shared" si="55"/>
        <v/>
      </c>
    </row>
    <row r="168" spans="1:70" ht="24">
      <c r="A168" s="35"/>
      <c r="B168" s="36"/>
      <c r="C168" s="33">
        <v>96</v>
      </c>
      <c r="D168" s="396"/>
      <c r="E168" s="229"/>
      <c r="F168" s="229"/>
      <c r="G168" s="219"/>
      <c r="H168" s="219"/>
      <c r="I168" s="218"/>
      <c r="J168" s="217"/>
      <c r="K168" s="219"/>
      <c r="L168" s="218"/>
      <c r="M168" s="218"/>
      <c r="N168" s="640">
        <f t="shared" si="39"/>
        <v>0</v>
      </c>
      <c r="O168" s="641">
        <f t="shared" si="37"/>
        <v>0</v>
      </c>
      <c r="P168" s="642"/>
      <c r="Q168" s="643"/>
      <c r="R168" s="643"/>
      <c r="S168" s="643"/>
      <c r="T168" s="642"/>
      <c r="U168" s="642"/>
      <c r="V168" s="218"/>
      <c r="W168" s="219"/>
      <c r="X168" s="219"/>
      <c r="Y168" s="219"/>
      <c r="Z168" s="391"/>
      <c r="AA168" s="391"/>
      <c r="AB168" s="233"/>
      <c r="AC168" s="233"/>
      <c r="AD168" s="218"/>
      <c r="AE168" s="113"/>
      <c r="AF168" s="114"/>
      <c r="AG168" s="402"/>
      <c r="AH168" s="238"/>
      <c r="AI168" s="239"/>
      <c r="AJ168" s="58" t="str">
        <f t="shared" si="40"/>
        <v/>
      </c>
      <c r="AK168" s="60" t="str">
        <f t="shared" si="41"/>
        <v/>
      </c>
      <c r="AL168" s="62" t="str">
        <f t="shared" si="42"/>
        <v/>
      </c>
      <c r="AM168" s="64" t="str">
        <f t="shared" si="43"/>
        <v/>
      </c>
      <c r="AN168" s="64" t="str">
        <f t="shared" si="44"/>
        <v/>
      </c>
      <c r="AO168" s="66" t="str">
        <f>IF(F168="","",IF(OR(AND(分岐管理シート!D168=4,J168="Ⅱ．物価高の克服"),AND(分岐管理シート!D168=8,J168="米国関税措置")),"","error"))</f>
        <v/>
      </c>
      <c r="AP168" s="68" t="str">
        <f t="shared" si="45"/>
        <v/>
      </c>
      <c r="AQ168" s="33" t="str">
        <f t="shared" si="46"/>
        <v/>
      </c>
      <c r="AR168" s="33" t="str">
        <f t="shared" si="47"/>
        <v/>
      </c>
      <c r="AS168" s="33" t="str">
        <f t="shared" si="48"/>
        <v/>
      </c>
      <c r="AT168" s="32" t="str">
        <f t="shared" si="56"/>
        <v/>
      </c>
      <c r="AU168" s="69"/>
      <c r="AV168" s="70"/>
      <c r="AW168" s="68" t="str">
        <f t="shared" si="49"/>
        <v/>
      </c>
      <c r="AX168" s="68" t="str">
        <f t="shared" si="50"/>
        <v/>
      </c>
      <c r="AY168" s="68" t="str">
        <f t="shared" si="51"/>
        <v/>
      </c>
      <c r="AZ168" s="70"/>
      <c r="BA168" s="74"/>
      <c r="BB168" s="70"/>
      <c r="BC168" s="70"/>
      <c r="BD168" s="68" t="str">
        <f t="shared" si="52"/>
        <v/>
      </c>
      <c r="BE168" s="68" t="str">
        <f t="shared" si="53"/>
        <v/>
      </c>
      <c r="BF168" s="72" t="str">
        <f>IF(F168="","",IF(OR(分岐管理シート!Y168&lt;14,分岐管理シート!Y168&gt;38),"error",""))</f>
        <v/>
      </c>
      <c r="BG168" s="72" t="str">
        <f>IF(F168="","",IF(OR(分岐管理シート!Z168&lt;14,分岐管理シート!Z168&gt;39),"error",""))</f>
        <v/>
      </c>
      <c r="BH168" s="72" t="str">
        <f>IF(F168="","",IF(AND(Y168="－",OR(分岐管理シート!Z168&lt;14,分岐管理シート!Z168&gt;38)),"error",IF(AND(Y168="○",分岐管理シート!Z168&lt;14),"error","")))</f>
        <v/>
      </c>
      <c r="BI168" s="72" t="str">
        <f>IF(F168="","",IF(VLOOKUP(Z168,―!$AH$15:$AI$40,2,FALSE)&lt;=VLOOKUP(AA168,―!$AH$15:$AI$40,2,FALSE),"","error"))</f>
        <v/>
      </c>
      <c r="BJ168" s="70"/>
      <c r="BK168" s="70"/>
      <c r="BL168" s="70"/>
      <c r="BM168" s="72" t="str">
        <f>IF(F168="","",IF(OR(分岐管理シート!AC168&lt;1,分岐管理シート!AC168&gt;39),"error",""))</f>
        <v/>
      </c>
      <c r="BN168" s="68" t="str">
        <f t="shared" si="54"/>
        <v/>
      </c>
      <c r="BO168" s="72" t="str">
        <f>IF(F168="","",IF(AND(分岐管理シート!D168=4,OR(分岐管理シート!AF168&lt;4,分岐管理シート!AF168&gt;9)),"error",""))</f>
        <v/>
      </c>
      <c r="BP168" s="74" t="str">
        <f t="shared" si="38"/>
        <v/>
      </c>
      <c r="BQ168" s="76" t="str">
        <f>分岐管理シート!AQ168</f>
        <v/>
      </c>
      <c r="BR168" s="497" t="str">
        <f t="shared" si="55"/>
        <v/>
      </c>
    </row>
    <row r="169" spans="1:70" ht="24">
      <c r="A169" s="35"/>
      <c r="B169" s="36"/>
      <c r="C169" s="32">
        <v>97</v>
      </c>
      <c r="D169" s="396"/>
      <c r="E169" s="229"/>
      <c r="F169" s="229"/>
      <c r="G169" s="219"/>
      <c r="H169" s="219"/>
      <c r="I169" s="218"/>
      <c r="J169" s="217"/>
      <c r="K169" s="219"/>
      <c r="L169" s="218"/>
      <c r="M169" s="218"/>
      <c r="N169" s="640">
        <f t="shared" si="39"/>
        <v>0</v>
      </c>
      <c r="O169" s="641">
        <f t="shared" si="37"/>
        <v>0</v>
      </c>
      <c r="P169" s="642"/>
      <c r="Q169" s="643"/>
      <c r="R169" s="643"/>
      <c r="S169" s="643"/>
      <c r="T169" s="642"/>
      <c r="U169" s="642"/>
      <c r="V169" s="218"/>
      <c r="W169" s="219"/>
      <c r="X169" s="219"/>
      <c r="Y169" s="219"/>
      <c r="Z169" s="391"/>
      <c r="AA169" s="391"/>
      <c r="AB169" s="233"/>
      <c r="AC169" s="233"/>
      <c r="AD169" s="218"/>
      <c r="AE169" s="113"/>
      <c r="AF169" s="114"/>
      <c r="AG169" s="402"/>
      <c r="AH169" s="238"/>
      <c r="AI169" s="239"/>
      <c r="AJ169" s="58" t="str">
        <f t="shared" si="40"/>
        <v/>
      </c>
      <c r="AK169" s="60" t="str">
        <f t="shared" si="41"/>
        <v/>
      </c>
      <c r="AL169" s="62" t="str">
        <f t="shared" si="42"/>
        <v/>
      </c>
      <c r="AM169" s="64" t="str">
        <f t="shared" si="43"/>
        <v/>
      </c>
      <c r="AN169" s="64" t="str">
        <f t="shared" si="44"/>
        <v/>
      </c>
      <c r="AO169" s="66" t="str">
        <f>IF(F169="","",IF(OR(AND(分岐管理シート!D169=4,J169="Ⅱ．物価高の克服"),AND(分岐管理シート!D169=8,J169="米国関税措置")),"","error"))</f>
        <v/>
      </c>
      <c r="AP169" s="68" t="str">
        <f t="shared" si="45"/>
        <v/>
      </c>
      <c r="AQ169" s="33" t="str">
        <f t="shared" si="46"/>
        <v/>
      </c>
      <c r="AR169" s="33" t="str">
        <f t="shared" si="47"/>
        <v/>
      </c>
      <c r="AS169" s="33" t="str">
        <f t="shared" si="48"/>
        <v/>
      </c>
      <c r="AT169" s="32" t="str">
        <f t="shared" si="56"/>
        <v/>
      </c>
      <c r="AU169" s="69"/>
      <c r="AV169" s="70"/>
      <c r="AW169" s="68" t="str">
        <f t="shared" si="49"/>
        <v/>
      </c>
      <c r="AX169" s="68" t="str">
        <f t="shared" si="50"/>
        <v/>
      </c>
      <c r="AY169" s="68" t="str">
        <f t="shared" si="51"/>
        <v/>
      </c>
      <c r="AZ169" s="70"/>
      <c r="BA169" s="74"/>
      <c r="BB169" s="70"/>
      <c r="BC169" s="70"/>
      <c r="BD169" s="68" t="str">
        <f t="shared" si="52"/>
        <v/>
      </c>
      <c r="BE169" s="68" t="str">
        <f t="shared" si="53"/>
        <v/>
      </c>
      <c r="BF169" s="72" t="str">
        <f>IF(F169="","",IF(OR(分岐管理シート!Y169&lt;14,分岐管理シート!Y169&gt;38),"error",""))</f>
        <v/>
      </c>
      <c r="BG169" s="72" t="str">
        <f>IF(F169="","",IF(OR(分岐管理シート!Z169&lt;14,分岐管理シート!Z169&gt;39),"error",""))</f>
        <v/>
      </c>
      <c r="BH169" s="72" t="str">
        <f>IF(F169="","",IF(AND(Y169="－",OR(分岐管理シート!Z169&lt;14,分岐管理シート!Z169&gt;38)),"error",IF(AND(Y169="○",分岐管理シート!Z169&lt;14),"error","")))</f>
        <v/>
      </c>
      <c r="BI169" s="72" t="str">
        <f>IF(F169="","",IF(VLOOKUP(Z169,―!$AH$15:$AI$40,2,FALSE)&lt;=VLOOKUP(AA169,―!$AH$15:$AI$40,2,FALSE),"","error"))</f>
        <v/>
      </c>
      <c r="BJ169" s="70"/>
      <c r="BK169" s="70"/>
      <c r="BL169" s="70"/>
      <c r="BM169" s="72" t="str">
        <f>IF(F169="","",IF(OR(分岐管理シート!AC169&lt;1,分岐管理シート!AC169&gt;39),"error",""))</f>
        <v/>
      </c>
      <c r="BN169" s="68" t="str">
        <f t="shared" si="54"/>
        <v/>
      </c>
      <c r="BO169" s="72" t="str">
        <f>IF(F169="","",IF(AND(分岐管理シート!D169=4,OR(分岐管理シート!AF169&lt;4,分岐管理シート!AF169&gt;9)),"error",""))</f>
        <v/>
      </c>
      <c r="BP169" s="74" t="str">
        <f t="shared" si="38"/>
        <v/>
      </c>
      <c r="BQ169" s="76" t="str">
        <f>分岐管理シート!AQ169</f>
        <v/>
      </c>
      <c r="BR169" s="497" t="str">
        <f t="shared" si="55"/>
        <v/>
      </c>
    </row>
    <row r="170" spans="1:70" ht="24">
      <c r="A170" s="35"/>
      <c r="B170" s="36"/>
      <c r="C170" s="33">
        <v>98</v>
      </c>
      <c r="D170" s="396"/>
      <c r="E170" s="229"/>
      <c r="F170" s="229"/>
      <c r="G170" s="219"/>
      <c r="H170" s="219"/>
      <c r="I170" s="218"/>
      <c r="J170" s="217"/>
      <c r="K170" s="219"/>
      <c r="L170" s="218"/>
      <c r="M170" s="218"/>
      <c r="N170" s="640">
        <f t="shared" si="39"/>
        <v>0</v>
      </c>
      <c r="O170" s="641">
        <f t="shared" si="37"/>
        <v>0</v>
      </c>
      <c r="P170" s="642"/>
      <c r="Q170" s="643"/>
      <c r="R170" s="643"/>
      <c r="S170" s="643"/>
      <c r="T170" s="642"/>
      <c r="U170" s="642"/>
      <c r="V170" s="218"/>
      <c r="W170" s="219"/>
      <c r="X170" s="219"/>
      <c r="Y170" s="219"/>
      <c r="Z170" s="391"/>
      <c r="AA170" s="391"/>
      <c r="AB170" s="233"/>
      <c r="AC170" s="233"/>
      <c r="AD170" s="218"/>
      <c r="AE170" s="113"/>
      <c r="AF170" s="114"/>
      <c r="AG170" s="402"/>
      <c r="AH170" s="238"/>
      <c r="AI170" s="239"/>
      <c r="AJ170" s="58" t="str">
        <f t="shared" si="40"/>
        <v/>
      </c>
      <c r="AK170" s="60" t="str">
        <f t="shared" si="41"/>
        <v/>
      </c>
      <c r="AL170" s="62" t="str">
        <f t="shared" si="42"/>
        <v/>
      </c>
      <c r="AM170" s="64" t="str">
        <f t="shared" si="43"/>
        <v/>
      </c>
      <c r="AN170" s="64" t="str">
        <f t="shared" si="44"/>
        <v/>
      </c>
      <c r="AO170" s="66" t="str">
        <f>IF(F170="","",IF(OR(AND(分岐管理シート!D170=4,J170="Ⅱ．物価高の克服"),AND(分岐管理シート!D170=8,J170="米国関税措置")),"","error"))</f>
        <v/>
      </c>
      <c r="AP170" s="68" t="str">
        <f t="shared" si="45"/>
        <v/>
      </c>
      <c r="AQ170" s="33" t="str">
        <f t="shared" si="46"/>
        <v/>
      </c>
      <c r="AR170" s="33" t="str">
        <f t="shared" si="47"/>
        <v/>
      </c>
      <c r="AS170" s="33" t="str">
        <f t="shared" si="48"/>
        <v/>
      </c>
      <c r="AT170" s="32" t="str">
        <f t="shared" si="56"/>
        <v/>
      </c>
      <c r="AU170" s="69"/>
      <c r="AV170" s="70"/>
      <c r="AW170" s="68" t="str">
        <f t="shared" si="49"/>
        <v/>
      </c>
      <c r="AX170" s="68" t="str">
        <f t="shared" si="50"/>
        <v/>
      </c>
      <c r="AY170" s="68" t="str">
        <f t="shared" si="51"/>
        <v/>
      </c>
      <c r="AZ170" s="70"/>
      <c r="BA170" s="74"/>
      <c r="BB170" s="70"/>
      <c r="BC170" s="70"/>
      <c r="BD170" s="68" t="str">
        <f t="shared" si="52"/>
        <v/>
      </c>
      <c r="BE170" s="68" t="str">
        <f t="shared" si="53"/>
        <v/>
      </c>
      <c r="BF170" s="72" t="str">
        <f>IF(F170="","",IF(OR(分岐管理シート!Y170&lt;14,分岐管理シート!Y170&gt;38),"error",""))</f>
        <v/>
      </c>
      <c r="BG170" s="72" t="str">
        <f>IF(F170="","",IF(OR(分岐管理シート!Z170&lt;14,分岐管理シート!Z170&gt;39),"error",""))</f>
        <v/>
      </c>
      <c r="BH170" s="72" t="str">
        <f>IF(F170="","",IF(AND(Y170="－",OR(分岐管理シート!Z170&lt;14,分岐管理シート!Z170&gt;38)),"error",IF(AND(Y170="○",分岐管理シート!Z170&lt;14),"error","")))</f>
        <v/>
      </c>
      <c r="BI170" s="72" t="str">
        <f>IF(F170="","",IF(VLOOKUP(Z170,―!$AH$15:$AI$40,2,FALSE)&lt;=VLOOKUP(AA170,―!$AH$15:$AI$40,2,FALSE),"","error"))</f>
        <v/>
      </c>
      <c r="BJ170" s="70"/>
      <c r="BK170" s="70"/>
      <c r="BL170" s="70"/>
      <c r="BM170" s="72" t="str">
        <f>IF(F170="","",IF(OR(分岐管理シート!AC170&lt;1,分岐管理シート!AC170&gt;39),"error",""))</f>
        <v/>
      </c>
      <c r="BN170" s="68" t="str">
        <f t="shared" si="54"/>
        <v/>
      </c>
      <c r="BO170" s="72" t="str">
        <f>IF(F170="","",IF(AND(分岐管理シート!D170=4,OR(分岐管理シート!AF170&lt;4,分岐管理シート!AF170&gt;9)),"error",""))</f>
        <v/>
      </c>
      <c r="BP170" s="74" t="str">
        <f t="shared" si="38"/>
        <v/>
      </c>
      <c r="BQ170" s="76" t="str">
        <f>分岐管理シート!AQ170</f>
        <v/>
      </c>
      <c r="BR170" s="497" t="str">
        <f t="shared" si="55"/>
        <v/>
      </c>
    </row>
    <row r="171" spans="1:70" ht="24">
      <c r="A171" s="35"/>
      <c r="B171" s="36"/>
      <c r="C171" s="33">
        <v>99</v>
      </c>
      <c r="D171" s="396"/>
      <c r="E171" s="229"/>
      <c r="F171" s="229"/>
      <c r="G171" s="219"/>
      <c r="H171" s="219"/>
      <c r="I171" s="218"/>
      <c r="J171" s="217"/>
      <c r="K171" s="219"/>
      <c r="L171" s="218"/>
      <c r="M171" s="218"/>
      <c r="N171" s="640">
        <f t="shared" si="39"/>
        <v>0</v>
      </c>
      <c r="O171" s="641">
        <f t="shared" si="37"/>
        <v>0</v>
      </c>
      <c r="P171" s="642"/>
      <c r="Q171" s="643"/>
      <c r="R171" s="643"/>
      <c r="S171" s="643"/>
      <c r="T171" s="642"/>
      <c r="U171" s="642"/>
      <c r="V171" s="218"/>
      <c r="W171" s="219"/>
      <c r="X171" s="219"/>
      <c r="Y171" s="219"/>
      <c r="Z171" s="391"/>
      <c r="AA171" s="391"/>
      <c r="AB171" s="233"/>
      <c r="AC171" s="233"/>
      <c r="AD171" s="218"/>
      <c r="AE171" s="113"/>
      <c r="AF171" s="114"/>
      <c r="AG171" s="402"/>
      <c r="AH171" s="238"/>
      <c r="AI171" s="239"/>
      <c r="AJ171" s="58" t="str">
        <f t="shared" si="40"/>
        <v/>
      </c>
      <c r="AK171" s="60" t="str">
        <f t="shared" si="41"/>
        <v/>
      </c>
      <c r="AL171" s="62" t="str">
        <f t="shared" si="42"/>
        <v/>
      </c>
      <c r="AM171" s="64" t="str">
        <f t="shared" si="43"/>
        <v/>
      </c>
      <c r="AN171" s="64" t="str">
        <f t="shared" si="44"/>
        <v/>
      </c>
      <c r="AO171" s="66" t="str">
        <f>IF(F171="","",IF(OR(AND(分岐管理シート!D171=4,J171="Ⅱ．物価高の克服"),AND(分岐管理シート!D171=8,J171="米国関税措置")),"","error"))</f>
        <v/>
      </c>
      <c r="AP171" s="68" t="str">
        <f t="shared" si="45"/>
        <v/>
      </c>
      <c r="AQ171" s="33" t="str">
        <f t="shared" si="46"/>
        <v/>
      </c>
      <c r="AR171" s="33" t="str">
        <f t="shared" si="47"/>
        <v/>
      </c>
      <c r="AS171" s="33" t="str">
        <f t="shared" si="48"/>
        <v/>
      </c>
      <c r="AT171" s="32" t="str">
        <f t="shared" si="56"/>
        <v/>
      </c>
      <c r="AU171" s="69"/>
      <c r="AV171" s="70"/>
      <c r="AW171" s="68" t="str">
        <f t="shared" si="49"/>
        <v/>
      </c>
      <c r="AX171" s="68" t="str">
        <f t="shared" si="50"/>
        <v/>
      </c>
      <c r="AY171" s="68" t="str">
        <f t="shared" si="51"/>
        <v/>
      </c>
      <c r="AZ171" s="70"/>
      <c r="BA171" s="74"/>
      <c r="BB171" s="70"/>
      <c r="BC171" s="70"/>
      <c r="BD171" s="68" t="str">
        <f t="shared" si="52"/>
        <v/>
      </c>
      <c r="BE171" s="68" t="str">
        <f t="shared" si="53"/>
        <v/>
      </c>
      <c r="BF171" s="72" t="str">
        <f>IF(F171="","",IF(OR(分岐管理シート!Y171&lt;14,分岐管理シート!Y171&gt;38),"error",""))</f>
        <v/>
      </c>
      <c r="BG171" s="72" t="str">
        <f>IF(F171="","",IF(OR(分岐管理シート!Z171&lt;14,分岐管理シート!Z171&gt;39),"error",""))</f>
        <v/>
      </c>
      <c r="BH171" s="72" t="str">
        <f>IF(F171="","",IF(AND(Y171="－",OR(分岐管理シート!Z171&lt;14,分岐管理シート!Z171&gt;38)),"error",IF(AND(Y171="○",分岐管理シート!Z171&lt;14),"error","")))</f>
        <v/>
      </c>
      <c r="BI171" s="72" t="str">
        <f>IF(F171="","",IF(VLOOKUP(Z171,―!$AH$15:$AI$40,2,FALSE)&lt;=VLOOKUP(AA171,―!$AH$15:$AI$40,2,FALSE),"","error"))</f>
        <v/>
      </c>
      <c r="BJ171" s="70"/>
      <c r="BK171" s="70"/>
      <c r="BL171" s="70"/>
      <c r="BM171" s="72" t="str">
        <f>IF(F171="","",IF(OR(分岐管理シート!AC171&lt;1,分岐管理シート!AC171&gt;39),"error",""))</f>
        <v/>
      </c>
      <c r="BN171" s="68" t="str">
        <f t="shared" si="54"/>
        <v/>
      </c>
      <c r="BO171" s="72" t="str">
        <f>IF(F171="","",IF(AND(分岐管理シート!D171=4,OR(分岐管理シート!AF171&lt;4,分岐管理シート!AF171&gt;9)),"error",""))</f>
        <v/>
      </c>
      <c r="BP171" s="74" t="str">
        <f t="shared" si="38"/>
        <v/>
      </c>
      <c r="BQ171" s="76" t="str">
        <f>分岐管理シート!AQ171</f>
        <v/>
      </c>
      <c r="BR171" s="497" t="str">
        <f t="shared" si="55"/>
        <v/>
      </c>
    </row>
    <row r="172" spans="1:70" ht="24">
      <c r="A172" s="35"/>
      <c r="B172" s="36"/>
      <c r="C172" s="32">
        <v>100</v>
      </c>
      <c r="D172" s="396"/>
      <c r="E172" s="229"/>
      <c r="F172" s="229"/>
      <c r="G172" s="219"/>
      <c r="H172" s="219"/>
      <c r="I172" s="218"/>
      <c r="J172" s="217"/>
      <c r="K172" s="219"/>
      <c r="L172" s="218"/>
      <c r="M172" s="218"/>
      <c r="N172" s="640">
        <f t="shared" si="39"/>
        <v>0</v>
      </c>
      <c r="O172" s="641">
        <f t="shared" si="37"/>
        <v>0</v>
      </c>
      <c r="P172" s="642"/>
      <c r="Q172" s="643"/>
      <c r="R172" s="643"/>
      <c r="S172" s="643"/>
      <c r="T172" s="642"/>
      <c r="U172" s="642"/>
      <c r="V172" s="218"/>
      <c r="W172" s="219"/>
      <c r="X172" s="219"/>
      <c r="Y172" s="219"/>
      <c r="Z172" s="391"/>
      <c r="AA172" s="391"/>
      <c r="AB172" s="233"/>
      <c r="AC172" s="233"/>
      <c r="AD172" s="218"/>
      <c r="AE172" s="113"/>
      <c r="AF172" s="114"/>
      <c r="AG172" s="402"/>
      <c r="AH172" s="238"/>
      <c r="AI172" s="239"/>
      <c r="AJ172" s="58" t="str">
        <f t="shared" si="40"/>
        <v/>
      </c>
      <c r="AK172" s="60" t="str">
        <f t="shared" si="41"/>
        <v/>
      </c>
      <c r="AL172" s="62" t="str">
        <f t="shared" si="42"/>
        <v/>
      </c>
      <c r="AM172" s="64" t="str">
        <f t="shared" si="43"/>
        <v/>
      </c>
      <c r="AN172" s="64" t="str">
        <f t="shared" si="44"/>
        <v/>
      </c>
      <c r="AO172" s="66" t="str">
        <f>IF(F172="","",IF(OR(AND(分岐管理シート!D172=4,J172="Ⅱ．物価高の克服"),AND(分岐管理シート!D172=8,J172="米国関税措置")),"","error"))</f>
        <v/>
      </c>
      <c r="AP172" s="68" t="str">
        <f t="shared" si="45"/>
        <v/>
      </c>
      <c r="AQ172" s="33" t="str">
        <f t="shared" si="46"/>
        <v/>
      </c>
      <c r="AR172" s="33" t="str">
        <f t="shared" si="47"/>
        <v/>
      </c>
      <c r="AS172" s="33" t="str">
        <f t="shared" si="48"/>
        <v/>
      </c>
      <c r="AT172" s="32" t="str">
        <f t="shared" si="56"/>
        <v/>
      </c>
      <c r="AU172" s="69"/>
      <c r="AV172" s="70"/>
      <c r="AW172" s="68" t="str">
        <f t="shared" si="49"/>
        <v/>
      </c>
      <c r="AX172" s="68" t="str">
        <f t="shared" si="50"/>
        <v/>
      </c>
      <c r="AY172" s="68" t="str">
        <f t="shared" si="51"/>
        <v/>
      </c>
      <c r="AZ172" s="70"/>
      <c r="BA172" s="74"/>
      <c r="BB172" s="70"/>
      <c r="BC172" s="70"/>
      <c r="BD172" s="68" t="str">
        <f t="shared" si="52"/>
        <v/>
      </c>
      <c r="BE172" s="68" t="str">
        <f t="shared" si="53"/>
        <v/>
      </c>
      <c r="BF172" s="72" t="str">
        <f>IF(F172="","",IF(OR(分岐管理シート!Y172&lt;14,分岐管理シート!Y172&gt;38),"error",""))</f>
        <v/>
      </c>
      <c r="BG172" s="72" t="str">
        <f>IF(F172="","",IF(OR(分岐管理シート!Z172&lt;14,分岐管理シート!Z172&gt;39),"error",""))</f>
        <v/>
      </c>
      <c r="BH172" s="72" t="str">
        <f>IF(F172="","",IF(AND(Y172="－",OR(分岐管理シート!Z172&lt;14,分岐管理シート!Z172&gt;38)),"error",IF(AND(Y172="○",分岐管理シート!Z172&lt;14),"error","")))</f>
        <v/>
      </c>
      <c r="BI172" s="72" t="str">
        <f>IF(F172="","",IF(VLOOKUP(Z172,―!$AH$15:$AI$40,2,FALSE)&lt;=VLOOKUP(AA172,―!$AH$15:$AI$40,2,FALSE),"","error"))</f>
        <v/>
      </c>
      <c r="BJ172" s="70"/>
      <c r="BK172" s="70"/>
      <c r="BL172" s="70"/>
      <c r="BM172" s="72" t="str">
        <f>IF(F172="","",IF(OR(分岐管理シート!AC172&lt;1,分岐管理シート!AC172&gt;39),"error",""))</f>
        <v/>
      </c>
      <c r="BN172" s="68" t="str">
        <f t="shared" si="54"/>
        <v/>
      </c>
      <c r="BO172" s="72" t="str">
        <f>IF(F172="","",IF(AND(分岐管理シート!D172=4,OR(分岐管理シート!AF172&lt;4,分岐管理シート!AF172&gt;9)),"error",""))</f>
        <v/>
      </c>
      <c r="BP172" s="74" t="str">
        <f t="shared" si="38"/>
        <v/>
      </c>
      <c r="BQ172" s="76" t="str">
        <f>分岐管理シート!AQ172</f>
        <v/>
      </c>
      <c r="BR172" s="497" t="str">
        <f t="shared" si="55"/>
        <v/>
      </c>
    </row>
    <row r="173" spans="1:70" ht="24">
      <c r="A173" s="35"/>
      <c r="B173" s="36"/>
      <c r="C173" s="33">
        <v>101</v>
      </c>
      <c r="D173" s="396"/>
      <c r="E173" s="229"/>
      <c r="F173" s="229"/>
      <c r="G173" s="219"/>
      <c r="H173" s="219"/>
      <c r="I173" s="218"/>
      <c r="J173" s="217"/>
      <c r="K173" s="219"/>
      <c r="L173" s="218"/>
      <c r="M173" s="218"/>
      <c r="N173" s="640">
        <f t="shared" si="39"/>
        <v>0</v>
      </c>
      <c r="O173" s="641">
        <f t="shared" si="37"/>
        <v>0</v>
      </c>
      <c r="P173" s="642"/>
      <c r="Q173" s="643"/>
      <c r="R173" s="643"/>
      <c r="S173" s="643"/>
      <c r="T173" s="642"/>
      <c r="U173" s="642"/>
      <c r="V173" s="218"/>
      <c r="W173" s="219"/>
      <c r="X173" s="219"/>
      <c r="Y173" s="219"/>
      <c r="Z173" s="391"/>
      <c r="AA173" s="391"/>
      <c r="AB173" s="233"/>
      <c r="AC173" s="233"/>
      <c r="AD173" s="218"/>
      <c r="AE173" s="113"/>
      <c r="AF173" s="114"/>
      <c r="AG173" s="402"/>
      <c r="AH173" s="238"/>
      <c r="AI173" s="239"/>
      <c r="AJ173" s="58" t="str">
        <f t="shared" si="40"/>
        <v/>
      </c>
      <c r="AK173" s="60" t="str">
        <f t="shared" si="41"/>
        <v/>
      </c>
      <c r="AL173" s="62" t="str">
        <f t="shared" si="42"/>
        <v/>
      </c>
      <c r="AM173" s="64" t="str">
        <f t="shared" si="43"/>
        <v/>
      </c>
      <c r="AN173" s="64" t="str">
        <f t="shared" si="44"/>
        <v/>
      </c>
      <c r="AO173" s="66" t="str">
        <f>IF(F173="","",IF(OR(AND(分岐管理シート!D173=4,J173="Ⅱ．物価高の克服"),AND(分岐管理シート!D173=8,J173="米国関税措置")),"","error"))</f>
        <v/>
      </c>
      <c r="AP173" s="68" t="str">
        <f t="shared" si="45"/>
        <v/>
      </c>
      <c r="AQ173" s="33" t="str">
        <f t="shared" si="46"/>
        <v/>
      </c>
      <c r="AR173" s="33" t="str">
        <f t="shared" si="47"/>
        <v/>
      </c>
      <c r="AS173" s="33" t="str">
        <f t="shared" si="48"/>
        <v/>
      </c>
      <c r="AT173" s="32" t="str">
        <f t="shared" si="56"/>
        <v/>
      </c>
      <c r="AU173" s="69"/>
      <c r="AV173" s="70"/>
      <c r="AW173" s="68" t="str">
        <f t="shared" si="49"/>
        <v/>
      </c>
      <c r="AX173" s="68" t="str">
        <f t="shared" si="50"/>
        <v/>
      </c>
      <c r="AY173" s="68" t="str">
        <f t="shared" si="51"/>
        <v/>
      </c>
      <c r="AZ173" s="70"/>
      <c r="BA173" s="74"/>
      <c r="BB173" s="70"/>
      <c r="BC173" s="70"/>
      <c r="BD173" s="68" t="str">
        <f t="shared" si="52"/>
        <v/>
      </c>
      <c r="BE173" s="68" t="str">
        <f t="shared" si="53"/>
        <v/>
      </c>
      <c r="BF173" s="72" t="str">
        <f>IF(F173="","",IF(OR(分岐管理シート!Y173&lt;14,分岐管理シート!Y173&gt;38),"error",""))</f>
        <v/>
      </c>
      <c r="BG173" s="72" t="str">
        <f>IF(F173="","",IF(OR(分岐管理シート!Z173&lt;14,分岐管理シート!Z173&gt;39),"error",""))</f>
        <v/>
      </c>
      <c r="BH173" s="72" t="str">
        <f>IF(F173="","",IF(AND(Y173="－",OR(分岐管理シート!Z173&lt;14,分岐管理シート!Z173&gt;38)),"error",IF(AND(Y173="○",分岐管理シート!Z173&lt;14),"error","")))</f>
        <v/>
      </c>
      <c r="BI173" s="72" t="str">
        <f>IF(F173="","",IF(VLOOKUP(Z173,―!$AH$15:$AI$40,2,FALSE)&lt;=VLOOKUP(AA173,―!$AH$15:$AI$40,2,FALSE),"","error"))</f>
        <v/>
      </c>
      <c r="BJ173" s="70"/>
      <c r="BK173" s="70"/>
      <c r="BL173" s="70"/>
      <c r="BM173" s="72" t="str">
        <f>IF(F173="","",IF(OR(分岐管理シート!AC173&lt;1,分岐管理シート!AC173&gt;39),"error",""))</f>
        <v/>
      </c>
      <c r="BN173" s="68" t="str">
        <f t="shared" si="54"/>
        <v/>
      </c>
      <c r="BO173" s="72" t="str">
        <f>IF(F173="","",IF(AND(分岐管理シート!D173=4,OR(分岐管理シート!AF173&lt;4,分岐管理シート!AF173&gt;9)),"error",""))</f>
        <v/>
      </c>
      <c r="BP173" s="74" t="str">
        <f t="shared" si="38"/>
        <v/>
      </c>
      <c r="BQ173" s="76" t="str">
        <f>分岐管理シート!AQ173</f>
        <v/>
      </c>
      <c r="BR173" s="497" t="str">
        <f t="shared" si="55"/>
        <v/>
      </c>
    </row>
    <row r="174" spans="1:70" ht="24">
      <c r="A174" s="35"/>
      <c r="B174" s="36"/>
      <c r="C174" s="33">
        <v>102</v>
      </c>
      <c r="D174" s="396"/>
      <c r="E174" s="229"/>
      <c r="F174" s="229"/>
      <c r="G174" s="219"/>
      <c r="H174" s="219"/>
      <c r="I174" s="218"/>
      <c r="J174" s="217"/>
      <c r="K174" s="219"/>
      <c r="L174" s="218"/>
      <c r="M174" s="218"/>
      <c r="N174" s="640">
        <f t="shared" si="39"/>
        <v>0</v>
      </c>
      <c r="O174" s="641">
        <f t="shared" si="37"/>
        <v>0</v>
      </c>
      <c r="P174" s="642"/>
      <c r="Q174" s="643"/>
      <c r="R174" s="643"/>
      <c r="S174" s="643"/>
      <c r="T174" s="642"/>
      <c r="U174" s="642"/>
      <c r="V174" s="218"/>
      <c r="W174" s="219"/>
      <c r="X174" s="219"/>
      <c r="Y174" s="219"/>
      <c r="Z174" s="391"/>
      <c r="AA174" s="391"/>
      <c r="AB174" s="233"/>
      <c r="AC174" s="233"/>
      <c r="AD174" s="218"/>
      <c r="AE174" s="113"/>
      <c r="AF174" s="114"/>
      <c r="AG174" s="402"/>
      <c r="AH174" s="238"/>
      <c r="AI174" s="239"/>
      <c r="AJ174" s="58" t="str">
        <f t="shared" si="40"/>
        <v/>
      </c>
      <c r="AK174" s="60" t="str">
        <f t="shared" si="41"/>
        <v/>
      </c>
      <c r="AL174" s="62" t="str">
        <f t="shared" si="42"/>
        <v/>
      </c>
      <c r="AM174" s="64" t="str">
        <f t="shared" si="43"/>
        <v/>
      </c>
      <c r="AN174" s="64" t="str">
        <f t="shared" si="44"/>
        <v/>
      </c>
      <c r="AO174" s="66" t="str">
        <f>IF(F174="","",IF(OR(AND(分岐管理シート!D174=4,J174="Ⅱ．物価高の克服"),AND(分岐管理シート!D174=8,J174="米国関税措置")),"","error"))</f>
        <v/>
      </c>
      <c r="AP174" s="68" t="str">
        <f t="shared" si="45"/>
        <v/>
      </c>
      <c r="AQ174" s="33" t="str">
        <f t="shared" si="46"/>
        <v/>
      </c>
      <c r="AR174" s="33" t="str">
        <f t="shared" si="47"/>
        <v/>
      </c>
      <c r="AS174" s="33" t="str">
        <f t="shared" si="48"/>
        <v/>
      </c>
      <c r="AT174" s="32" t="str">
        <f t="shared" si="56"/>
        <v/>
      </c>
      <c r="AU174" s="69"/>
      <c r="AV174" s="70"/>
      <c r="AW174" s="68" t="str">
        <f t="shared" si="49"/>
        <v/>
      </c>
      <c r="AX174" s="68" t="str">
        <f t="shared" si="50"/>
        <v/>
      </c>
      <c r="AY174" s="68" t="str">
        <f t="shared" si="51"/>
        <v/>
      </c>
      <c r="AZ174" s="70"/>
      <c r="BA174" s="74"/>
      <c r="BB174" s="70"/>
      <c r="BC174" s="70"/>
      <c r="BD174" s="68" t="str">
        <f t="shared" si="52"/>
        <v/>
      </c>
      <c r="BE174" s="68" t="str">
        <f t="shared" si="53"/>
        <v/>
      </c>
      <c r="BF174" s="72" t="str">
        <f>IF(F174="","",IF(OR(分岐管理シート!Y174&lt;14,分岐管理シート!Y174&gt;38),"error",""))</f>
        <v/>
      </c>
      <c r="BG174" s="72" t="str">
        <f>IF(F174="","",IF(OR(分岐管理シート!Z174&lt;14,分岐管理シート!Z174&gt;39),"error",""))</f>
        <v/>
      </c>
      <c r="BH174" s="72" t="str">
        <f>IF(F174="","",IF(AND(Y174="－",OR(分岐管理シート!Z174&lt;14,分岐管理シート!Z174&gt;38)),"error",IF(AND(Y174="○",分岐管理シート!Z174&lt;14),"error","")))</f>
        <v/>
      </c>
      <c r="BI174" s="72" t="str">
        <f>IF(F174="","",IF(VLOOKUP(Z174,―!$AH$15:$AI$40,2,FALSE)&lt;=VLOOKUP(AA174,―!$AH$15:$AI$40,2,FALSE),"","error"))</f>
        <v/>
      </c>
      <c r="BJ174" s="70"/>
      <c r="BK174" s="70"/>
      <c r="BL174" s="70"/>
      <c r="BM174" s="72" t="str">
        <f>IF(F174="","",IF(OR(分岐管理シート!AC174&lt;1,分岐管理シート!AC174&gt;39),"error",""))</f>
        <v/>
      </c>
      <c r="BN174" s="68" t="str">
        <f t="shared" si="54"/>
        <v/>
      </c>
      <c r="BO174" s="72" t="str">
        <f>IF(F174="","",IF(AND(分岐管理シート!D174=4,OR(分岐管理シート!AF174&lt;4,分岐管理シート!AF174&gt;9)),"error",""))</f>
        <v/>
      </c>
      <c r="BP174" s="74" t="str">
        <f t="shared" si="38"/>
        <v/>
      </c>
      <c r="BQ174" s="76" t="str">
        <f>分岐管理シート!AQ174</f>
        <v/>
      </c>
      <c r="BR174" s="497" t="str">
        <f t="shared" si="55"/>
        <v/>
      </c>
    </row>
    <row r="175" spans="1:70" ht="24">
      <c r="A175" s="35"/>
      <c r="B175" s="36"/>
      <c r="C175" s="32">
        <v>103</v>
      </c>
      <c r="D175" s="396"/>
      <c r="E175" s="229"/>
      <c r="F175" s="229"/>
      <c r="G175" s="219"/>
      <c r="H175" s="219"/>
      <c r="I175" s="218"/>
      <c r="J175" s="217"/>
      <c r="K175" s="219"/>
      <c r="L175" s="218"/>
      <c r="M175" s="218"/>
      <c r="N175" s="640">
        <f t="shared" si="39"/>
        <v>0</v>
      </c>
      <c r="O175" s="641">
        <f t="shared" si="37"/>
        <v>0</v>
      </c>
      <c r="P175" s="642"/>
      <c r="Q175" s="643"/>
      <c r="R175" s="643"/>
      <c r="S175" s="643"/>
      <c r="T175" s="642"/>
      <c r="U175" s="642"/>
      <c r="V175" s="218"/>
      <c r="W175" s="219"/>
      <c r="X175" s="219"/>
      <c r="Y175" s="219"/>
      <c r="Z175" s="391"/>
      <c r="AA175" s="391"/>
      <c r="AB175" s="233"/>
      <c r="AC175" s="233"/>
      <c r="AD175" s="218"/>
      <c r="AE175" s="113"/>
      <c r="AF175" s="114"/>
      <c r="AG175" s="402"/>
      <c r="AH175" s="238"/>
      <c r="AI175" s="239"/>
      <c r="AJ175" s="58" t="str">
        <f t="shared" si="40"/>
        <v/>
      </c>
      <c r="AK175" s="60" t="str">
        <f t="shared" si="41"/>
        <v/>
      </c>
      <c r="AL175" s="62" t="str">
        <f t="shared" si="42"/>
        <v/>
      </c>
      <c r="AM175" s="64" t="str">
        <f t="shared" si="43"/>
        <v/>
      </c>
      <c r="AN175" s="64" t="str">
        <f t="shared" si="44"/>
        <v/>
      </c>
      <c r="AO175" s="66" t="str">
        <f>IF(F175="","",IF(OR(AND(分岐管理シート!D175=4,J175="Ⅱ．物価高の克服"),AND(分岐管理シート!D175=8,J175="米国関税措置")),"","error"))</f>
        <v/>
      </c>
      <c r="AP175" s="68" t="str">
        <f t="shared" si="45"/>
        <v/>
      </c>
      <c r="AQ175" s="33" t="str">
        <f t="shared" si="46"/>
        <v/>
      </c>
      <c r="AR175" s="33" t="str">
        <f t="shared" si="47"/>
        <v/>
      </c>
      <c r="AS175" s="33" t="str">
        <f t="shared" si="48"/>
        <v/>
      </c>
      <c r="AT175" s="32" t="str">
        <f t="shared" si="56"/>
        <v/>
      </c>
      <c r="AU175" s="69"/>
      <c r="AV175" s="70"/>
      <c r="AW175" s="68" t="str">
        <f t="shared" si="49"/>
        <v/>
      </c>
      <c r="AX175" s="68" t="str">
        <f t="shared" si="50"/>
        <v/>
      </c>
      <c r="AY175" s="68" t="str">
        <f t="shared" si="51"/>
        <v/>
      </c>
      <c r="AZ175" s="70"/>
      <c r="BA175" s="74"/>
      <c r="BB175" s="70"/>
      <c r="BC175" s="70"/>
      <c r="BD175" s="68" t="str">
        <f t="shared" si="52"/>
        <v/>
      </c>
      <c r="BE175" s="68" t="str">
        <f t="shared" si="53"/>
        <v/>
      </c>
      <c r="BF175" s="72" t="str">
        <f>IF(F175="","",IF(OR(分岐管理シート!Y175&lt;14,分岐管理シート!Y175&gt;38),"error",""))</f>
        <v/>
      </c>
      <c r="BG175" s="72" t="str">
        <f>IF(F175="","",IF(OR(分岐管理シート!Z175&lt;14,分岐管理シート!Z175&gt;39),"error",""))</f>
        <v/>
      </c>
      <c r="BH175" s="72" t="str">
        <f>IF(F175="","",IF(AND(Y175="－",OR(分岐管理シート!Z175&lt;14,分岐管理シート!Z175&gt;38)),"error",IF(AND(Y175="○",分岐管理シート!Z175&lt;14),"error","")))</f>
        <v/>
      </c>
      <c r="BI175" s="72" t="str">
        <f>IF(F175="","",IF(VLOOKUP(Z175,―!$AH$15:$AI$40,2,FALSE)&lt;=VLOOKUP(AA175,―!$AH$15:$AI$40,2,FALSE),"","error"))</f>
        <v/>
      </c>
      <c r="BJ175" s="70"/>
      <c r="BK175" s="70"/>
      <c r="BL175" s="70"/>
      <c r="BM175" s="72" t="str">
        <f>IF(F175="","",IF(OR(分岐管理シート!AC175&lt;1,分岐管理シート!AC175&gt;39),"error",""))</f>
        <v/>
      </c>
      <c r="BN175" s="68" t="str">
        <f t="shared" si="54"/>
        <v/>
      </c>
      <c r="BO175" s="72" t="str">
        <f>IF(F175="","",IF(AND(分岐管理シート!D175=4,OR(分岐管理シート!AF175&lt;4,分岐管理シート!AF175&gt;9)),"error",""))</f>
        <v/>
      </c>
      <c r="BP175" s="74" t="str">
        <f t="shared" si="38"/>
        <v/>
      </c>
      <c r="BQ175" s="76" t="str">
        <f>分岐管理シート!AQ175</f>
        <v/>
      </c>
      <c r="BR175" s="497" t="str">
        <f t="shared" si="55"/>
        <v/>
      </c>
    </row>
    <row r="176" spans="1:70" ht="24">
      <c r="A176" s="35"/>
      <c r="B176" s="36"/>
      <c r="C176" s="33">
        <v>104</v>
      </c>
      <c r="D176" s="396"/>
      <c r="E176" s="229"/>
      <c r="F176" s="229"/>
      <c r="G176" s="219"/>
      <c r="H176" s="219"/>
      <c r="I176" s="218"/>
      <c r="J176" s="217"/>
      <c r="K176" s="219"/>
      <c r="L176" s="218"/>
      <c r="M176" s="218"/>
      <c r="N176" s="640">
        <f t="shared" si="39"/>
        <v>0</v>
      </c>
      <c r="O176" s="641">
        <f t="shared" si="37"/>
        <v>0</v>
      </c>
      <c r="P176" s="642"/>
      <c r="Q176" s="643"/>
      <c r="R176" s="643"/>
      <c r="S176" s="643"/>
      <c r="T176" s="642"/>
      <c r="U176" s="642"/>
      <c r="V176" s="218"/>
      <c r="W176" s="219"/>
      <c r="X176" s="219"/>
      <c r="Y176" s="219"/>
      <c r="Z176" s="391"/>
      <c r="AA176" s="391"/>
      <c r="AB176" s="233"/>
      <c r="AC176" s="233"/>
      <c r="AD176" s="218"/>
      <c r="AE176" s="113"/>
      <c r="AF176" s="114"/>
      <c r="AG176" s="402"/>
      <c r="AH176" s="238"/>
      <c r="AI176" s="239"/>
      <c r="AJ176" s="58" t="str">
        <f t="shared" si="40"/>
        <v/>
      </c>
      <c r="AK176" s="60" t="str">
        <f t="shared" si="41"/>
        <v/>
      </c>
      <c r="AL176" s="62" t="str">
        <f t="shared" si="42"/>
        <v/>
      </c>
      <c r="AM176" s="64" t="str">
        <f t="shared" si="43"/>
        <v/>
      </c>
      <c r="AN176" s="64" t="str">
        <f t="shared" si="44"/>
        <v/>
      </c>
      <c r="AO176" s="66" t="str">
        <f>IF(F176="","",IF(OR(AND(分岐管理シート!D176=4,J176="Ⅱ．物価高の克服"),AND(分岐管理シート!D176=8,J176="米国関税措置")),"","error"))</f>
        <v/>
      </c>
      <c r="AP176" s="68" t="str">
        <f t="shared" si="45"/>
        <v/>
      </c>
      <c r="AQ176" s="33" t="str">
        <f t="shared" si="46"/>
        <v/>
      </c>
      <c r="AR176" s="33" t="str">
        <f t="shared" si="47"/>
        <v/>
      </c>
      <c r="AS176" s="33" t="str">
        <f t="shared" si="48"/>
        <v/>
      </c>
      <c r="AT176" s="32" t="str">
        <f t="shared" si="56"/>
        <v/>
      </c>
      <c r="AU176" s="69"/>
      <c r="AV176" s="70"/>
      <c r="AW176" s="68" t="str">
        <f t="shared" si="49"/>
        <v/>
      </c>
      <c r="AX176" s="68" t="str">
        <f t="shared" si="50"/>
        <v/>
      </c>
      <c r="AY176" s="68" t="str">
        <f t="shared" si="51"/>
        <v/>
      </c>
      <c r="AZ176" s="70"/>
      <c r="BA176" s="74"/>
      <c r="BB176" s="70"/>
      <c r="BC176" s="70"/>
      <c r="BD176" s="68" t="str">
        <f t="shared" si="52"/>
        <v/>
      </c>
      <c r="BE176" s="68" t="str">
        <f t="shared" si="53"/>
        <v/>
      </c>
      <c r="BF176" s="72" t="str">
        <f>IF(F176="","",IF(OR(分岐管理シート!Y176&lt;14,分岐管理シート!Y176&gt;38),"error",""))</f>
        <v/>
      </c>
      <c r="BG176" s="72" t="str">
        <f>IF(F176="","",IF(OR(分岐管理シート!Z176&lt;14,分岐管理シート!Z176&gt;39),"error",""))</f>
        <v/>
      </c>
      <c r="BH176" s="72" t="str">
        <f>IF(F176="","",IF(AND(Y176="－",OR(分岐管理シート!Z176&lt;14,分岐管理シート!Z176&gt;38)),"error",IF(AND(Y176="○",分岐管理シート!Z176&lt;14),"error","")))</f>
        <v/>
      </c>
      <c r="BI176" s="72" t="str">
        <f>IF(F176="","",IF(VLOOKUP(Z176,―!$AH$15:$AI$40,2,FALSE)&lt;=VLOOKUP(AA176,―!$AH$15:$AI$40,2,FALSE),"","error"))</f>
        <v/>
      </c>
      <c r="BJ176" s="70"/>
      <c r="BK176" s="70"/>
      <c r="BL176" s="70"/>
      <c r="BM176" s="72" t="str">
        <f>IF(F176="","",IF(OR(分岐管理シート!AC176&lt;1,分岐管理シート!AC176&gt;39),"error",""))</f>
        <v/>
      </c>
      <c r="BN176" s="68" t="str">
        <f t="shared" si="54"/>
        <v/>
      </c>
      <c r="BO176" s="72" t="str">
        <f>IF(F176="","",IF(AND(分岐管理シート!D176=4,OR(分岐管理シート!AF176&lt;4,分岐管理シート!AF176&gt;9)),"error",""))</f>
        <v/>
      </c>
      <c r="BP176" s="74" t="str">
        <f t="shared" si="38"/>
        <v/>
      </c>
      <c r="BQ176" s="76" t="str">
        <f>分岐管理シート!AQ176</f>
        <v/>
      </c>
      <c r="BR176" s="497" t="str">
        <f t="shared" si="55"/>
        <v/>
      </c>
    </row>
    <row r="177" spans="1:70" ht="24">
      <c r="A177" s="35"/>
      <c r="B177" s="36"/>
      <c r="C177" s="33">
        <v>105</v>
      </c>
      <c r="D177" s="396"/>
      <c r="E177" s="229"/>
      <c r="F177" s="229"/>
      <c r="G177" s="219"/>
      <c r="H177" s="219"/>
      <c r="I177" s="218"/>
      <c r="J177" s="217"/>
      <c r="K177" s="219"/>
      <c r="L177" s="218"/>
      <c r="M177" s="218"/>
      <c r="N177" s="640">
        <f t="shared" si="39"/>
        <v>0</v>
      </c>
      <c r="O177" s="641">
        <f t="shared" si="37"/>
        <v>0</v>
      </c>
      <c r="P177" s="642"/>
      <c r="Q177" s="643"/>
      <c r="R177" s="643"/>
      <c r="S177" s="643"/>
      <c r="T177" s="642"/>
      <c r="U177" s="642"/>
      <c r="V177" s="218"/>
      <c r="W177" s="219"/>
      <c r="X177" s="219"/>
      <c r="Y177" s="219"/>
      <c r="Z177" s="391"/>
      <c r="AA177" s="391"/>
      <c r="AB177" s="233"/>
      <c r="AC177" s="233"/>
      <c r="AD177" s="218"/>
      <c r="AE177" s="113"/>
      <c r="AF177" s="114"/>
      <c r="AG177" s="402"/>
      <c r="AH177" s="238"/>
      <c r="AI177" s="239"/>
      <c r="AJ177" s="58" t="str">
        <f t="shared" si="40"/>
        <v/>
      </c>
      <c r="AK177" s="60" t="str">
        <f t="shared" si="41"/>
        <v/>
      </c>
      <c r="AL177" s="62" t="str">
        <f t="shared" si="42"/>
        <v/>
      </c>
      <c r="AM177" s="64" t="str">
        <f t="shared" si="43"/>
        <v/>
      </c>
      <c r="AN177" s="64" t="str">
        <f t="shared" si="44"/>
        <v/>
      </c>
      <c r="AO177" s="66" t="str">
        <f>IF(F177="","",IF(OR(AND(分岐管理シート!D177=4,J177="Ⅱ．物価高の克服"),AND(分岐管理シート!D177=8,J177="米国関税措置")),"","error"))</f>
        <v/>
      </c>
      <c r="AP177" s="68" t="str">
        <f t="shared" si="45"/>
        <v/>
      </c>
      <c r="AQ177" s="33" t="str">
        <f t="shared" si="46"/>
        <v/>
      </c>
      <c r="AR177" s="33" t="str">
        <f t="shared" si="47"/>
        <v/>
      </c>
      <c r="AS177" s="33" t="str">
        <f t="shared" si="48"/>
        <v/>
      </c>
      <c r="AT177" s="32" t="str">
        <f t="shared" si="56"/>
        <v/>
      </c>
      <c r="AU177" s="69"/>
      <c r="AV177" s="70"/>
      <c r="AW177" s="68" t="str">
        <f t="shared" si="49"/>
        <v/>
      </c>
      <c r="AX177" s="68" t="str">
        <f t="shared" si="50"/>
        <v/>
      </c>
      <c r="AY177" s="68" t="str">
        <f t="shared" si="51"/>
        <v/>
      </c>
      <c r="AZ177" s="70"/>
      <c r="BA177" s="74"/>
      <c r="BB177" s="70"/>
      <c r="BC177" s="70"/>
      <c r="BD177" s="68" t="str">
        <f t="shared" si="52"/>
        <v/>
      </c>
      <c r="BE177" s="68" t="str">
        <f t="shared" si="53"/>
        <v/>
      </c>
      <c r="BF177" s="72" t="str">
        <f>IF(F177="","",IF(OR(分岐管理シート!Y177&lt;14,分岐管理シート!Y177&gt;38),"error",""))</f>
        <v/>
      </c>
      <c r="BG177" s="72" t="str">
        <f>IF(F177="","",IF(OR(分岐管理シート!Z177&lt;14,分岐管理シート!Z177&gt;39),"error",""))</f>
        <v/>
      </c>
      <c r="BH177" s="72" t="str">
        <f>IF(F177="","",IF(AND(Y177="－",OR(分岐管理シート!Z177&lt;14,分岐管理シート!Z177&gt;38)),"error",IF(AND(Y177="○",分岐管理シート!Z177&lt;14),"error","")))</f>
        <v/>
      </c>
      <c r="BI177" s="72" t="str">
        <f>IF(F177="","",IF(VLOOKUP(Z177,―!$AH$15:$AI$40,2,FALSE)&lt;=VLOOKUP(AA177,―!$AH$15:$AI$40,2,FALSE),"","error"))</f>
        <v/>
      </c>
      <c r="BJ177" s="70"/>
      <c r="BK177" s="70"/>
      <c r="BL177" s="70"/>
      <c r="BM177" s="72" t="str">
        <f>IF(F177="","",IF(OR(分岐管理シート!AC177&lt;1,分岐管理シート!AC177&gt;39),"error",""))</f>
        <v/>
      </c>
      <c r="BN177" s="68" t="str">
        <f t="shared" si="54"/>
        <v/>
      </c>
      <c r="BO177" s="72" t="str">
        <f>IF(F177="","",IF(AND(分岐管理シート!D177=4,OR(分岐管理シート!AF177&lt;4,分岐管理シート!AF177&gt;9)),"error",""))</f>
        <v/>
      </c>
      <c r="BP177" s="74" t="str">
        <f t="shared" si="38"/>
        <v/>
      </c>
      <c r="BQ177" s="76" t="str">
        <f>分岐管理シート!AQ177</f>
        <v/>
      </c>
      <c r="BR177" s="497" t="str">
        <f t="shared" si="55"/>
        <v/>
      </c>
    </row>
    <row r="178" spans="1:70" ht="24">
      <c r="A178" s="35"/>
      <c r="B178" s="36"/>
      <c r="C178" s="32">
        <v>106</v>
      </c>
      <c r="D178" s="396"/>
      <c r="E178" s="229"/>
      <c r="F178" s="229"/>
      <c r="G178" s="219"/>
      <c r="H178" s="219"/>
      <c r="I178" s="218"/>
      <c r="J178" s="217"/>
      <c r="K178" s="219"/>
      <c r="L178" s="218"/>
      <c r="M178" s="218"/>
      <c r="N178" s="640">
        <f t="shared" si="39"/>
        <v>0</v>
      </c>
      <c r="O178" s="641">
        <f t="shared" si="37"/>
        <v>0</v>
      </c>
      <c r="P178" s="642"/>
      <c r="Q178" s="643"/>
      <c r="R178" s="643"/>
      <c r="S178" s="643"/>
      <c r="T178" s="642"/>
      <c r="U178" s="642"/>
      <c r="V178" s="218"/>
      <c r="W178" s="219"/>
      <c r="X178" s="219"/>
      <c r="Y178" s="219"/>
      <c r="Z178" s="391"/>
      <c r="AA178" s="391"/>
      <c r="AB178" s="233"/>
      <c r="AC178" s="233"/>
      <c r="AD178" s="218"/>
      <c r="AE178" s="113"/>
      <c r="AF178" s="114"/>
      <c r="AG178" s="402"/>
      <c r="AH178" s="238"/>
      <c r="AI178" s="239"/>
      <c r="AJ178" s="58" t="str">
        <f t="shared" si="40"/>
        <v/>
      </c>
      <c r="AK178" s="60" t="str">
        <f t="shared" si="41"/>
        <v/>
      </c>
      <c r="AL178" s="62" t="str">
        <f t="shared" si="42"/>
        <v/>
      </c>
      <c r="AM178" s="64" t="str">
        <f t="shared" si="43"/>
        <v/>
      </c>
      <c r="AN178" s="64" t="str">
        <f t="shared" si="44"/>
        <v/>
      </c>
      <c r="AO178" s="66" t="str">
        <f>IF(F178="","",IF(OR(AND(分岐管理シート!D178=4,J178="Ⅱ．物価高の克服"),AND(分岐管理シート!D178=8,J178="米国関税措置")),"","error"))</f>
        <v/>
      </c>
      <c r="AP178" s="68" t="str">
        <f t="shared" si="45"/>
        <v/>
      </c>
      <c r="AQ178" s="33" t="str">
        <f t="shared" si="46"/>
        <v/>
      </c>
      <c r="AR178" s="33" t="str">
        <f t="shared" si="47"/>
        <v/>
      </c>
      <c r="AS178" s="33" t="str">
        <f t="shared" si="48"/>
        <v/>
      </c>
      <c r="AT178" s="32" t="str">
        <f t="shared" si="56"/>
        <v/>
      </c>
      <c r="AU178" s="69"/>
      <c r="AV178" s="70"/>
      <c r="AW178" s="68" t="str">
        <f t="shared" si="49"/>
        <v/>
      </c>
      <c r="AX178" s="68" t="str">
        <f t="shared" si="50"/>
        <v/>
      </c>
      <c r="AY178" s="68" t="str">
        <f t="shared" si="51"/>
        <v/>
      </c>
      <c r="AZ178" s="70"/>
      <c r="BA178" s="74"/>
      <c r="BB178" s="70"/>
      <c r="BC178" s="70"/>
      <c r="BD178" s="68" t="str">
        <f t="shared" si="52"/>
        <v/>
      </c>
      <c r="BE178" s="68" t="str">
        <f t="shared" si="53"/>
        <v/>
      </c>
      <c r="BF178" s="72" t="str">
        <f>IF(F178="","",IF(OR(分岐管理シート!Y178&lt;14,分岐管理シート!Y178&gt;38),"error",""))</f>
        <v/>
      </c>
      <c r="BG178" s="72" t="str">
        <f>IF(F178="","",IF(OR(分岐管理シート!Z178&lt;14,分岐管理シート!Z178&gt;39),"error",""))</f>
        <v/>
      </c>
      <c r="BH178" s="72" t="str">
        <f>IF(F178="","",IF(AND(Y178="－",OR(分岐管理シート!Z178&lt;14,分岐管理シート!Z178&gt;38)),"error",IF(AND(Y178="○",分岐管理シート!Z178&lt;14),"error","")))</f>
        <v/>
      </c>
      <c r="BI178" s="72" t="str">
        <f>IF(F178="","",IF(VLOOKUP(Z178,―!$AH$15:$AI$40,2,FALSE)&lt;=VLOOKUP(AA178,―!$AH$15:$AI$40,2,FALSE),"","error"))</f>
        <v/>
      </c>
      <c r="BJ178" s="70"/>
      <c r="BK178" s="70"/>
      <c r="BL178" s="70"/>
      <c r="BM178" s="72" t="str">
        <f>IF(F178="","",IF(OR(分岐管理シート!AC178&lt;1,分岐管理シート!AC178&gt;39),"error",""))</f>
        <v/>
      </c>
      <c r="BN178" s="68" t="str">
        <f t="shared" si="54"/>
        <v/>
      </c>
      <c r="BO178" s="72" t="str">
        <f>IF(F178="","",IF(AND(分岐管理シート!D178=4,OR(分岐管理シート!AF178&lt;4,分岐管理シート!AF178&gt;9)),"error",""))</f>
        <v/>
      </c>
      <c r="BP178" s="74" t="str">
        <f t="shared" si="38"/>
        <v/>
      </c>
      <c r="BQ178" s="76" t="str">
        <f>分岐管理シート!AQ178</f>
        <v/>
      </c>
      <c r="BR178" s="497" t="str">
        <f t="shared" si="55"/>
        <v/>
      </c>
    </row>
    <row r="179" spans="1:70" ht="24">
      <c r="A179" s="35"/>
      <c r="B179" s="36"/>
      <c r="C179" s="33">
        <v>107</v>
      </c>
      <c r="D179" s="396"/>
      <c r="E179" s="229"/>
      <c r="F179" s="229"/>
      <c r="G179" s="219"/>
      <c r="H179" s="219"/>
      <c r="I179" s="218"/>
      <c r="J179" s="217"/>
      <c r="K179" s="219"/>
      <c r="L179" s="218"/>
      <c r="M179" s="218"/>
      <c r="N179" s="640">
        <f t="shared" si="39"/>
        <v>0</v>
      </c>
      <c r="O179" s="641">
        <f t="shared" si="37"/>
        <v>0</v>
      </c>
      <c r="P179" s="642"/>
      <c r="Q179" s="643"/>
      <c r="R179" s="643"/>
      <c r="S179" s="643"/>
      <c r="T179" s="642"/>
      <c r="U179" s="642"/>
      <c r="V179" s="218"/>
      <c r="W179" s="219"/>
      <c r="X179" s="219"/>
      <c r="Y179" s="219"/>
      <c r="Z179" s="391"/>
      <c r="AA179" s="391"/>
      <c r="AB179" s="233"/>
      <c r="AC179" s="233"/>
      <c r="AD179" s="218"/>
      <c r="AE179" s="113"/>
      <c r="AF179" s="114"/>
      <c r="AG179" s="402"/>
      <c r="AH179" s="238"/>
      <c r="AI179" s="239"/>
      <c r="AJ179" s="58" t="str">
        <f t="shared" si="40"/>
        <v/>
      </c>
      <c r="AK179" s="60" t="str">
        <f t="shared" si="41"/>
        <v/>
      </c>
      <c r="AL179" s="62" t="str">
        <f t="shared" si="42"/>
        <v/>
      </c>
      <c r="AM179" s="64" t="str">
        <f t="shared" si="43"/>
        <v/>
      </c>
      <c r="AN179" s="64" t="str">
        <f t="shared" si="44"/>
        <v/>
      </c>
      <c r="AO179" s="66" t="str">
        <f>IF(F179="","",IF(OR(AND(分岐管理シート!D179=4,J179="Ⅱ．物価高の克服"),AND(分岐管理シート!D179=8,J179="米国関税措置")),"","error"))</f>
        <v/>
      </c>
      <c r="AP179" s="68" t="str">
        <f t="shared" si="45"/>
        <v/>
      </c>
      <c r="AQ179" s="33" t="str">
        <f t="shared" si="46"/>
        <v/>
      </c>
      <c r="AR179" s="33" t="str">
        <f t="shared" si="47"/>
        <v/>
      </c>
      <c r="AS179" s="33" t="str">
        <f t="shared" si="48"/>
        <v/>
      </c>
      <c r="AT179" s="32" t="str">
        <f t="shared" si="56"/>
        <v/>
      </c>
      <c r="AU179" s="69"/>
      <c r="AV179" s="70"/>
      <c r="AW179" s="68" t="str">
        <f t="shared" si="49"/>
        <v/>
      </c>
      <c r="AX179" s="68" t="str">
        <f t="shared" si="50"/>
        <v/>
      </c>
      <c r="AY179" s="68" t="str">
        <f t="shared" si="51"/>
        <v/>
      </c>
      <c r="AZ179" s="70"/>
      <c r="BA179" s="74"/>
      <c r="BB179" s="70"/>
      <c r="BC179" s="70"/>
      <c r="BD179" s="68" t="str">
        <f t="shared" si="52"/>
        <v/>
      </c>
      <c r="BE179" s="68" t="str">
        <f t="shared" si="53"/>
        <v/>
      </c>
      <c r="BF179" s="72" t="str">
        <f>IF(F179="","",IF(OR(分岐管理シート!Y179&lt;14,分岐管理シート!Y179&gt;38),"error",""))</f>
        <v/>
      </c>
      <c r="BG179" s="72" t="str">
        <f>IF(F179="","",IF(OR(分岐管理シート!Z179&lt;14,分岐管理シート!Z179&gt;39),"error",""))</f>
        <v/>
      </c>
      <c r="BH179" s="72" t="str">
        <f>IF(F179="","",IF(AND(Y179="－",OR(分岐管理シート!Z179&lt;14,分岐管理シート!Z179&gt;38)),"error",IF(AND(Y179="○",分岐管理シート!Z179&lt;14),"error","")))</f>
        <v/>
      </c>
      <c r="BI179" s="72" t="str">
        <f>IF(F179="","",IF(VLOOKUP(Z179,―!$AH$15:$AI$40,2,FALSE)&lt;=VLOOKUP(AA179,―!$AH$15:$AI$40,2,FALSE),"","error"))</f>
        <v/>
      </c>
      <c r="BJ179" s="70"/>
      <c r="BK179" s="70"/>
      <c r="BL179" s="70"/>
      <c r="BM179" s="72" t="str">
        <f>IF(F179="","",IF(OR(分岐管理シート!AC179&lt;1,分岐管理シート!AC179&gt;39),"error",""))</f>
        <v/>
      </c>
      <c r="BN179" s="68" t="str">
        <f t="shared" si="54"/>
        <v/>
      </c>
      <c r="BO179" s="72" t="str">
        <f>IF(F179="","",IF(AND(分岐管理シート!D179=4,OR(分岐管理シート!AF179&lt;4,分岐管理シート!AF179&gt;9)),"error",""))</f>
        <v/>
      </c>
      <c r="BP179" s="74" t="str">
        <f t="shared" si="38"/>
        <v/>
      </c>
      <c r="BQ179" s="76" t="str">
        <f>分岐管理シート!AQ179</f>
        <v/>
      </c>
      <c r="BR179" s="497" t="str">
        <f t="shared" si="55"/>
        <v/>
      </c>
    </row>
    <row r="180" spans="1:70" ht="24">
      <c r="A180" s="35"/>
      <c r="B180" s="36"/>
      <c r="C180" s="33">
        <v>108</v>
      </c>
      <c r="D180" s="396"/>
      <c r="E180" s="229"/>
      <c r="F180" s="229"/>
      <c r="G180" s="219"/>
      <c r="H180" s="219"/>
      <c r="I180" s="218"/>
      <c r="J180" s="217"/>
      <c r="K180" s="219"/>
      <c r="L180" s="218"/>
      <c r="M180" s="218"/>
      <c r="N180" s="640">
        <f t="shared" si="39"/>
        <v>0</v>
      </c>
      <c r="O180" s="641">
        <f t="shared" si="37"/>
        <v>0</v>
      </c>
      <c r="P180" s="642"/>
      <c r="Q180" s="643"/>
      <c r="R180" s="643"/>
      <c r="S180" s="643"/>
      <c r="T180" s="642"/>
      <c r="U180" s="642"/>
      <c r="V180" s="218"/>
      <c r="W180" s="219"/>
      <c r="X180" s="219"/>
      <c r="Y180" s="219"/>
      <c r="Z180" s="391"/>
      <c r="AA180" s="391"/>
      <c r="AB180" s="233"/>
      <c r="AC180" s="233"/>
      <c r="AD180" s="218"/>
      <c r="AE180" s="113"/>
      <c r="AF180" s="114"/>
      <c r="AG180" s="402"/>
      <c r="AH180" s="238"/>
      <c r="AI180" s="239"/>
      <c r="AJ180" s="58" t="str">
        <f t="shared" si="40"/>
        <v/>
      </c>
      <c r="AK180" s="60" t="str">
        <f t="shared" si="41"/>
        <v/>
      </c>
      <c r="AL180" s="62" t="str">
        <f t="shared" si="42"/>
        <v/>
      </c>
      <c r="AM180" s="64" t="str">
        <f t="shared" si="43"/>
        <v/>
      </c>
      <c r="AN180" s="64" t="str">
        <f t="shared" si="44"/>
        <v/>
      </c>
      <c r="AO180" s="66" t="str">
        <f>IF(F180="","",IF(OR(AND(分岐管理シート!D180=4,J180="Ⅱ．物価高の克服"),AND(分岐管理シート!D180=8,J180="米国関税措置")),"","error"))</f>
        <v/>
      </c>
      <c r="AP180" s="68" t="str">
        <f t="shared" si="45"/>
        <v/>
      </c>
      <c r="AQ180" s="33" t="str">
        <f t="shared" si="46"/>
        <v/>
      </c>
      <c r="AR180" s="33" t="str">
        <f t="shared" si="47"/>
        <v/>
      </c>
      <c r="AS180" s="33" t="str">
        <f t="shared" si="48"/>
        <v/>
      </c>
      <c r="AT180" s="32" t="str">
        <f t="shared" si="56"/>
        <v/>
      </c>
      <c r="AU180" s="69"/>
      <c r="AV180" s="70"/>
      <c r="AW180" s="68" t="str">
        <f t="shared" si="49"/>
        <v/>
      </c>
      <c r="AX180" s="68" t="str">
        <f t="shared" si="50"/>
        <v/>
      </c>
      <c r="AY180" s="68" t="str">
        <f t="shared" si="51"/>
        <v/>
      </c>
      <c r="AZ180" s="70"/>
      <c r="BA180" s="74"/>
      <c r="BB180" s="70"/>
      <c r="BC180" s="70"/>
      <c r="BD180" s="68" t="str">
        <f t="shared" si="52"/>
        <v/>
      </c>
      <c r="BE180" s="68" t="str">
        <f t="shared" si="53"/>
        <v/>
      </c>
      <c r="BF180" s="72" t="str">
        <f>IF(F180="","",IF(OR(分岐管理シート!Y180&lt;14,分岐管理シート!Y180&gt;38),"error",""))</f>
        <v/>
      </c>
      <c r="BG180" s="72" t="str">
        <f>IF(F180="","",IF(OR(分岐管理シート!Z180&lt;14,分岐管理シート!Z180&gt;39),"error",""))</f>
        <v/>
      </c>
      <c r="BH180" s="72" t="str">
        <f>IF(F180="","",IF(AND(Y180="－",OR(分岐管理シート!Z180&lt;14,分岐管理シート!Z180&gt;38)),"error",IF(AND(Y180="○",分岐管理シート!Z180&lt;14),"error","")))</f>
        <v/>
      </c>
      <c r="BI180" s="72" t="str">
        <f>IF(F180="","",IF(VLOOKUP(Z180,―!$AH$15:$AI$40,2,FALSE)&lt;=VLOOKUP(AA180,―!$AH$15:$AI$40,2,FALSE),"","error"))</f>
        <v/>
      </c>
      <c r="BJ180" s="70"/>
      <c r="BK180" s="70"/>
      <c r="BL180" s="70"/>
      <c r="BM180" s="72" t="str">
        <f>IF(F180="","",IF(OR(分岐管理シート!AC180&lt;1,分岐管理シート!AC180&gt;39),"error",""))</f>
        <v/>
      </c>
      <c r="BN180" s="68" t="str">
        <f t="shared" si="54"/>
        <v/>
      </c>
      <c r="BO180" s="72" t="str">
        <f>IF(F180="","",IF(AND(分岐管理シート!D180=4,OR(分岐管理シート!AF180&lt;4,分岐管理シート!AF180&gt;9)),"error",""))</f>
        <v/>
      </c>
      <c r="BP180" s="74" t="str">
        <f t="shared" si="38"/>
        <v/>
      </c>
      <c r="BQ180" s="76" t="str">
        <f>分岐管理シート!AQ180</f>
        <v/>
      </c>
      <c r="BR180" s="497" t="str">
        <f t="shared" si="55"/>
        <v/>
      </c>
    </row>
    <row r="181" spans="1:70" ht="24">
      <c r="A181" s="35"/>
      <c r="B181" s="36"/>
      <c r="C181" s="32">
        <v>109</v>
      </c>
      <c r="D181" s="396"/>
      <c r="E181" s="229"/>
      <c r="F181" s="229"/>
      <c r="G181" s="219"/>
      <c r="H181" s="219"/>
      <c r="I181" s="218"/>
      <c r="J181" s="217"/>
      <c r="K181" s="219"/>
      <c r="L181" s="218"/>
      <c r="M181" s="218"/>
      <c r="N181" s="640">
        <f t="shared" si="39"/>
        <v>0</v>
      </c>
      <c r="O181" s="641">
        <f t="shared" si="37"/>
        <v>0</v>
      </c>
      <c r="P181" s="642"/>
      <c r="Q181" s="643"/>
      <c r="R181" s="643"/>
      <c r="S181" s="643"/>
      <c r="T181" s="642"/>
      <c r="U181" s="642"/>
      <c r="V181" s="218"/>
      <c r="W181" s="219"/>
      <c r="X181" s="219"/>
      <c r="Y181" s="219"/>
      <c r="Z181" s="391"/>
      <c r="AA181" s="391"/>
      <c r="AB181" s="233"/>
      <c r="AC181" s="233"/>
      <c r="AD181" s="218"/>
      <c r="AE181" s="113"/>
      <c r="AF181" s="114"/>
      <c r="AG181" s="402"/>
      <c r="AH181" s="238"/>
      <c r="AI181" s="239"/>
      <c r="AJ181" s="58" t="str">
        <f t="shared" si="40"/>
        <v/>
      </c>
      <c r="AK181" s="60" t="str">
        <f t="shared" si="41"/>
        <v/>
      </c>
      <c r="AL181" s="62" t="str">
        <f t="shared" si="42"/>
        <v/>
      </c>
      <c r="AM181" s="64" t="str">
        <f t="shared" si="43"/>
        <v/>
      </c>
      <c r="AN181" s="64" t="str">
        <f t="shared" si="44"/>
        <v/>
      </c>
      <c r="AO181" s="66" t="str">
        <f>IF(F181="","",IF(OR(AND(分岐管理シート!D181=4,J181="Ⅱ．物価高の克服"),AND(分岐管理シート!D181=8,J181="米国関税措置")),"","error"))</f>
        <v/>
      </c>
      <c r="AP181" s="68" t="str">
        <f t="shared" si="45"/>
        <v/>
      </c>
      <c r="AQ181" s="33" t="str">
        <f t="shared" si="46"/>
        <v/>
      </c>
      <c r="AR181" s="33" t="str">
        <f t="shared" si="47"/>
        <v/>
      </c>
      <c r="AS181" s="33" t="str">
        <f t="shared" si="48"/>
        <v/>
      </c>
      <c r="AT181" s="32" t="str">
        <f t="shared" si="56"/>
        <v/>
      </c>
      <c r="AU181" s="69"/>
      <c r="AV181" s="70"/>
      <c r="AW181" s="68" t="str">
        <f t="shared" si="49"/>
        <v/>
      </c>
      <c r="AX181" s="68" t="str">
        <f t="shared" si="50"/>
        <v/>
      </c>
      <c r="AY181" s="68" t="str">
        <f t="shared" si="51"/>
        <v/>
      </c>
      <c r="AZ181" s="70"/>
      <c r="BA181" s="74"/>
      <c r="BB181" s="70"/>
      <c r="BC181" s="70"/>
      <c r="BD181" s="68" t="str">
        <f t="shared" si="52"/>
        <v/>
      </c>
      <c r="BE181" s="68" t="str">
        <f t="shared" si="53"/>
        <v/>
      </c>
      <c r="BF181" s="72" t="str">
        <f>IF(F181="","",IF(OR(分岐管理シート!Y181&lt;14,分岐管理シート!Y181&gt;38),"error",""))</f>
        <v/>
      </c>
      <c r="BG181" s="72" t="str">
        <f>IF(F181="","",IF(OR(分岐管理シート!Z181&lt;14,分岐管理シート!Z181&gt;39),"error",""))</f>
        <v/>
      </c>
      <c r="BH181" s="72" t="str">
        <f>IF(F181="","",IF(AND(Y181="－",OR(分岐管理シート!Z181&lt;14,分岐管理シート!Z181&gt;38)),"error",IF(AND(Y181="○",分岐管理シート!Z181&lt;14),"error","")))</f>
        <v/>
      </c>
      <c r="BI181" s="72" t="str">
        <f>IF(F181="","",IF(VLOOKUP(Z181,―!$AH$15:$AI$40,2,FALSE)&lt;=VLOOKUP(AA181,―!$AH$15:$AI$40,2,FALSE),"","error"))</f>
        <v/>
      </c>
      <c r="BJ181" s="70"/>
      <c r="BK181" s="70"/>
      <c r="BL181" s="70"/>
      <c r="BM181" s="72" t="str">
        <f>IF(F181="","",IF(OR(分岐管理シート!AC181&lt;1,分岐管理シート!AC181&gt;39),"error",""))</f>
        <v/>
      </c>
      <c r="BN181" s="68" t="str">
        <f t="shared" si="54"/>
        <v/>
      </c>
      <c r="BO181" s="72" t="str">
        <f>IF(F181="","",IF(AND(分岐管理シート!D181=4,OR(分岐管理シート!AF181&lt;4,分岐管理シート!AF181&gt;9)),"error",""))</f>
        <v/>
      </c>
      <c r="BP181" s="74" t="str">
        <f t="shared" si="38"/>
        <v/>
      </c>
      <c r="BQ181" s="76" t="str">
        <f>分岐管理シート!AQ181</f>
        <v/>
      </c>
      <c r="BR181" s="497" t="str">
        <f t="shared" si="55"/>
        <v/>
      </c>
    </row>
    <row r="182" spans="1:70" ht="24">
      <c r="A182" s="35"/>
      <c r="B182" s="36"/>
      <c r="C182" s="33">
        <v>110</v>
      </c>
      <c r="D182" s="396"/>
      <c r="E182" s="229"/>
      <c r="F182" s="229"/>
      <c r="G182" s="219"/>
      <c r="H182" s="219"/>
      <c r="I182" s="218"/>
      <c r="J182" s="217"/>
      <c r="K182" s="219"/>
      <c r="L182" s="218"/>
      <c r="M182" s="218"/>
      <c r="N182" s="640">
        <f t="shared" si="39"/>
        <v>0</v>
      </c>
      <c r="O182" s="641">
        <f t="shared" si="37"/>
        <v>0</v>
      </c>
      <c r="P182" s="642"/>
      <c r="Q182" s="643"/>
      <c r="R182" s="643"/>
      <c r="S182" s="643"/>
      <c r="T182" s="642"/>
      <c r="U182" s="642"/>
      <c r="V182" s="218"/>
      <c r="W182" s="219"/>
      <c r="X182" s="219"/>
      <c r="Y182" s="219"/>
      <c r="Z182" s="391"/>
      <c r="AA182" s="391"/>
      <c r="AB182" s="233"/>
      <c r="AC182" s="233"/>
      <c r="AD182" s="218"/>
      <c r="AE182" s="113"/>
      <c r="AF182" s="114"/>
      <c r="AG182" s="402"/>
      <c r="AH182" s="238"/>
      <c r="AI182" s="239"/>
      <c r="AJ182" s="58" t="str">
        <f t="shared" si="40"/>
        <v/>
      </c>
      <c r="AK182" s="60" t="str">
        <f t="shared" si="41"/>
        <v/>
      </c>
      <c r="AL182" s="62" t="str">
        <f t="shared" si="42"/>
        <v/>
      </c>
      <c r="AM182" s="64" t="str">
        <f t="shared" si="43"/>
        <v/>
      </c>
      <c r="AN182" s="64" t="str">
        <f t="shared" si="44"/>
        <v/>
      </c>
      <c r="AO182" s="66" t="str">
        <f>IF(F182="","",IF(OR(AND(分岐管理シート!D182=4,J182="Ⅱ．物価高の克服"),AND(分岐管理シート!D182=8,J182="米国関税措置")),"","error"))</f>
        <v/>
      </c>
      <c r="AP182" s="68" t="str">
        <f t="shared" si="45"/>
        <v/>
      </c>
      <c r="AQ182" s="33" t="str">
        <f t="shared" si="46"/>
        <v/>
      </c>
      <c r="AR182" s="33" t="str">
        <f t="shared" si="47"/>
        <v/>
      </c>
      <c r="AS182" s="33" t="str">
        <f t="shared" si="48"/>
        <v/>
      </c>
      <c r="AT182" s="32" t="str">
        <f t="shared" si="56"/>
        <v/>
      </c>
      <c r="AU182" s="69"/>
      <c r="AV182" s="70"/>
      <c r="AW182" s="68" t="str">
        <f t="shared" si="49"/>
        <v/>
      </c>
      <c r="AX182" s="68" t="str">
        <f t="shared" si="50"/>
        <v/>
      </c>
      <c r="AY182" s="68" t="str">
        <f t="shared" si="51"/>
        <v/>
      </c>
      <c r="AZ182" s="70"/>
      <c r="BA182" s="74"/>
      <c r="BB182" s="70"/>
      <c r="BC182" s="70"/>
      <c r="BD182" s="68" t="str">
        <f t="shared" si="52"/>
        <v/>
      </c>
      <c r="BE182" s="68" t="str">
        <f t="shared" si="53"/>
        <v/>
      </c>
      <c r="BF182" s="72" t="str">
        <f>IF(F182="","",IF(OR(分岐管理シート!Y182&lt;14,分岐管理シート!Y182&gt;38),"error",""))</f>
        <v/>
      </c>
      <c r="BG182" s="72" t="str">
        <f>IF(F182="","",IF(OR(分岐管理シート!Z182&lt;14,分岐管理シート!Z182&gt;39),"error",""))</f>
        <v/>
      </c>
      <c r="BH182" s="72" t="str">
        <f>IF(F182="","",IF(AND(Y182="－",OR(分岐管理シート!Z182&lt;14,分岐管理シート!Z182&gt;38)),"error",IF(AND(Y182="○",分岐管理シート!Z182&lt;14),"error","")))</f>
        <v/>
      </c>
      <c r="BI182" s="72" t="str">
        <f>IF(F182="","",IF(VLOOKUP(Z182,―!$AH$15:$AI$40,2,FALSE)&lt;=VLOOKUP(AA182,―!$AH$15:$AI$40,2,FALSE),"","error"))</f>
        <v/>
      </c>
      <c r="BJ182" s="70"/>
      <c r="BK182" s="70"/>
      <c r="BL182" s="70"/>
      <c r="BM182" s="72" t="str">
        <f>IF(F182="","",IF(OR(分岐管理シート!AC182&lt;1,分岐管理シート!AC182&gt;39),"error",""))</f>
        <v/>
      </c>
      <c r="BN182" s="68" t="str">
        <f t="shared" si="54"/>
        <v/>
      </c>
      <c r="BO182" s="72" t="str">
        <f>IF(F182="","",IF(AND(分岐管理シート!D182=4,OR(分岐管理シート!AF182&lt;4,分岐管理シート!AF182&gt;9)),"error",""))</f>
        <v/>
      </c>
      <c r="BP182" s="74" t="str">
        <f t="shared" si="38"/>
        <v/>
      </c>
      <c r="BQ182" s="76" t="str">
        <f>分岐管理シート!AQ182</f>
        <v/>
      </c>
      <c r="BR182" s="497" t="str">
        <f t="shared" si="55"/>
        <v/>
      </c>
    </row>
    <row r="183" spans="1:70" ht="24">
      <c r="A183" s="35"/>
      <c r="B183" s="36"/>
      <c r="C183" s="33">
        <v>111</v>
      </c>
      <c r="D183" s="396"/>
      <c r="E183" s="229"/>
      <c r="F183" s="229"/>
      <c r="G183" s="219"/>
      <c r="H183" s="219"/>
      <c r="I183" s="218"/>
      <c r="J183" s="217"/>
      <c r="K183" s="219"/>
      <c r="L183" s="218"/>
      <c r="M183" s="218"/>
      <c r="N183" s="640">
        <f t="shared" si="39"/>
        <v>0</v>
      </c>
      <c r="O183" s="641">
        <f t="shared" si="37"/>
        <v>0</v>
      </c>
      <c r="P183" s="642"/>
      <c r="Q183" s="643"/>
      <c r="R183" s="643"/>
      <c r="S183" s="643"/>
      <c r="T183" s="642"/>
      <c r="U183" s="642"/>
      <c r="V183" s="218"/>
      <c r="W183" s="219"/>
      <c r="X183" s="219"/>
      <c r="Y183" s="219"/>
      <c r="Z183" s="391"/>
      <c r="AA183" s="391"/>
      <c r="AB183" s="233"/>
      <c r="AC183" s="233"/>
      <c r="AD183" s="218"/>
      <c r="AE183" s="113"/>
      <c r="AF183" s="114"/>
      <c r="AG183" s="402"/>
      <c r="AH183" s="238"/>
      <c r="AI183" s="239"/>
      <c r="AJ183" s="58" t="str">
        <f t="shared" si="40"/>
        <v/>
      </c>
      <c r="AK183" s="60" t="str">
        <f t="shared" si="41"/>
        <v/>
      </c>
      <c r="AL183" s="62" t="str">
        <f t="shared" si="42"/>
        <v/>
      </c>
      <c r="AM183" s="64" t="str">
        <f t="shared" si="43"/>
        <v/>
      </c>
      <c r="AN183" s="64" t="str">
        <f t="shared" si="44"/>
        <v/>
      </c>
      <c r="AO183" s="66" t="str">
        <f>IF(F183="","",IF(OR(AND(分岐管理シート!D183=4,J183="Ⅱ．物価高の克服"),AND(分岐管理シート!D183=8,J183="米国関税措置")),"","error"))</f>
        <v/>
      </c>
      <c r="AP183" s="68" t="str">
        <f t="shared" si="45"/>
        <v/>
      </c>
      <c r="AQ183" s="33" t="str">
        <f t="shared" si="46"/>
        <v/>
      </c>
      <c r="AR183" s="33" t="str">
        <f t="shared" si="47"/>
        <v/>
      </c>
      <c r="AS183" s="33" t="str">
        <f t="shared" si="48"/>
        <v/>
      </c>
      <c r="AT183" s="32" t="str">
        <f t="shared" si="56"/>
        <v/>
      </c>
      <c r="AU183" s="69"/>
      <c r="AV183" s="70"/>
      <c r="AW183" s="68" t="str">
        <f t="shared" si="49"/>
        <v/>
      </c>
      <c r="AX183" s="68" t="str">
        <f t="shared" si="50"/>
        <v/>
      </c>
      <c r="AY183" s="68" t="str">
        <f t="shared" si="51"/>
        <v/>
      </c>
      <c r="AZ183" s="70"/>
      <c r="BA183" s="74"/>
      <c r="BB183" s="70"/>
      <c r="BC183" s="70"/>
      <c r="BD183" s="68" t="str">
        <f t="shared" si="52"/>
        <v/>
      </c>
      <c r="BE183" s="68" t="str">
        <f t="shared" si="53"/>
        <v/>
      </c>
      <c r="BF183" s="72" t="str">
        <f>IF(F183="","",IF(OR(分岐管理シート!Y183&lt;14,分岐管理シート!Y183&gt;38),"error",""))</f>
        <v/>
      </c>
      <c r="BG183" s="72" t="str">
        <f>IF(F183="","",IF(OR(分岐管理シート!Z183&lt;14,分岐管理シート!Z183&gt;39),"error",""))</f>
        <v/>
      </c>
      <c r="BH183" s="72" t="str">
        <f>IF(F183="","",IF(AND(Y183="－",OR(分岐管理シート!Z183&lt;14,分岐管理シート!Z183&gt;38)),"error",IF(AND(Y183="○",分岐管理シート!Z183&lt;14),"error","")))</f>
        <v/>
      </c>
      <c r="BI183" s="72" t="str">
        <f>IF(F183="","",IF(VLOOKUP(Z183,―!$AH$15:$AI$40,2,FALSE)&lt;=VLOOKUP(AA183,―!$AH$15:$AI$40,2,FALSE),"","error"))</f>
        <v/>
      </c>
      <c r="BJ183" s="70"/>
      <c r="BK183" s="70"/>
      <c r="BL183" s="70"/>
      <c r="BM183" s="72" t="str">
        <f>IF(F183="","",IF(OR(分岐管理シート!AC183&lt;1,分岐管理シート!AC183&gt;39),"error",""))</f>
        <v/>
      </c>
      <c r="BN183" s="68" t="str">
        <f t="shared" si="54"/>
        <v/>
      </c>
      <c r="BO183" s="72" t="str">
        <f>IF(F183="","",IF(AND(分岐管理シート!D183=4,OR(分岐管理シート!AF183&lt;4,分岐管理シート!AF183&gt;9)),"error",""))</f>
        <v/>
      </c>
      <c r="BP183" s="74" t="str">
        <f t="shared" si="38"/>
        <v/>
      </c>
      <c r="BQ183" s="76" t="str">
        <f>分岐管理シート!AQ183</f>
        <v/>
      </c>
      <c r="BR183" s="497" t="str">
        <f t="shared" si="55"/>
        <v/>
      </c>
    </row>
    <row r="184" spans="1:70" ht="24">
      <c r="A184" s="35"/>
      <c r="B184" s="36"/>
      <c r="C184" s="32">
        <v>112</v>
      </c>
      <c r="D184" s="396"/>
      <c r="E184" s="229"/>
      <c r="F184" s="229"/>
      <c r="G184" s="219"/>
      <c r="H184" s="219"/>
      <c r="I184" s="218"/>
      <c r="J184" s="217"/>
      <c r="K184" s="219"/>
      <c r="L184" s="218"/>
      <c r="M184" s="218"/>
      <c r="N184" s="640">
        <f t="shared" si="39"/>
        <v>0</v>
      </c>
      <c r="O184" s="641">
        <f t="shared" si="37"/>
        <v>0</v>
      </c>
      <c r="P184" s="642"/>
      <c r="Q184" s="643"/>
      <c r="R184" s="643"/>
      <c r="S184" s="643"/>
      <c r="T184" s="642"/>
      <c r="U184" s="642"/>
      <c r="V184" s="218"/>
      <c r="W184" s="219"/>
      <c r="X184" s="219"/>
      <c r="Y184" s="219"/>
      <c r="Z184" s="391"/>
      <c r="AA184" s="391"/>
      <c r="AB184" s="233"/>
      <c r="AC184" s="233"/>
      <c r="AD184" s="218"/>
      <c r="AE184" s="113"/>
      <c r="AF184" s="114"/>
      <c r="AG184" s="402"/>
      <c r="AH184" s="238"/>
      <c r="AI184" s="239"/>
      <c r="AJ184" s="58" t="str">
        <f t="shared" si="40"/>
        <v/>
      </c>
      <c r="AK184" s="60" t="str">
        <f t="shared" si="41"/>
        <v/>
      </c>
      <c r="AL184" s="62" t="str">
        <f t="shared" si="42"/>
        <v/>
      </c>
      <c r="AM184" s="64" t="str">
        <f t="shared" si="43"/>
        <v/>
      </c>
      <c r="AN184" s="64" t="str">
        <f t="shared" si="44"/>
        <v/>
      </c>
      <c r="AO184" s="66" t="str">
        <f>IF(F184="","",IF(OR(AND(分岐管理シート!D184=4,J184="Ⅱ．物価高の克服"),AND(分岐管理シート!D184=8,J184="米国関税措置")),"","error"))</f>
        <v/>
      </c>
      <c r="AP184" s="68" t="str">
        <f t="shared" si="45"/>
        <v/>
      </c>
      <c r="AQ184" s="33" t="str">
        <f t="shared" si="46"/>
        <v/>
      </c>
      <c r="AR184" s="33" t="str">
        <f t="shared" si="47"/>
        <v/>
      </c>
      <c r="AS184" s="33" t="str">
        <f t="shared" si="48"/>
        <v/>
      </c>
      <c r="AT184" s="32" t="str">
        <f t="shared" si="56"/>
        <v/>
      </c>
      <c r="AU184" s="69"/>
      <c r="AV184" s="70"/>
      <c r="AW184" s="68" t="str">
        <f t="shared" si="49"/>
        <v/>
      </c>
      <c r="AX184" s="68" t="str">
        <f t="shared" si="50"/>
        <v/>
      </c>
      <c r="AY184" s="68" t="str">
        <f t="shared" si="51"/>
        <v/>
      </c>
      <c r="AZ184" s="70"/>
      <c r="BA184" s="74"/>
      <c r="BB184" s="70"/>
      <c r="BC184" s="70"/>
      <c r="BD184" s="68" t="str">
        <f t="shared" si="52"/>
        <v/>
      </c>
      <c r="BE184" s="68" t="str">
        <f t="shared" si="53"/>
        <v/>
      </c>
      <c r="BF184" s="72" t="str">
        <f>IF(F184="","",IF(OR(分岐管理シート!Y184&lt;14,分岐管理シート!Y184&gt;38),"error",""))</f>
        <v/>
      </c>
      <c r="BG184" s="72" t="str">
        <f>IF(F184="","",IF(OR(分岐管理シート!Z184&lt;14,分岐管理シート!Z184&gt;39),"error",""))</f>
        <v/>
      </c>
      <c r="BH184" s="72" t="str">
        <f>IF(F184="","",IF(AND(Y184="－",OR(分岐管理シート!Z184&lt;14,分岐管理シート!Z184&gt;38)),"error",IF(AND(Y184="○",分岐管理シート!Z184&lt;14),"error","")))</f>
        <v/>
      </c>
      <c r="BI184" s="72" t="str">
        <f>IF(F184="","",IF(VLOOKUP(Z184,―!$AH$15:$AI$40,2,FALSE)&lt;=VLOOKUP(AA184,―!$AH$15:$AI$40,2,FALSE),"","error"))</f>
        <v/>
      </c>
      <c r="BJ184" s="70"/>
      <c r="BK184" s="70"/>
      <c r="BL184" s="70"/>
      <c r="BM184" s="72" t="str">
        <f>IF(F184="","",IF(OR(分岐管理シート!AC184&lt;1,分岐管理シート!AC184&gt;39),"error",""))</f>
        <v/>
      </c>
      <c r="BN184" s="68" t="str">
        <f t="shared" si="54"/>
        <v/>
      </c>
      <c r="BO184" s="72" t="str">
        <f>IF(F184="","",IF(AND(分岐管理シート!D184=4,OR(分岐管理シート!AF184&lt;4,分岐管理シート!AF184&gt;9)),"error",""))</f>
        <v/>
      </c>
      <c r="BP184" s="74" t="str">
        <f t="shared" si="38"/>
        <v/>
      </c>
      <c r="BQ184" s="76" t="str">
        <f>分岐管理シート!AQ184</f>
        <v/>
      </c>
      <c r="BR184" s="497" t="str">
        <f t="shared" si="55"/>
        <v/>
      </c>
    </row>
    <row r="185" spans="1:70" ht="24">
      <c r="A185" s="35"/>
      <c r="B185" s="36"/>
      <c r="C185" s="33">
        <v>113</v>
      </c>
      <c r="D185" s="396"/>
      <c r="E185" s="229"/>
      <c r="F185" s="229"/>
      <c r="G185" s="219"/>
      <c r="H185" s="219"/>
      <c r="I185" s="218"/>
      <c r="J185" s="217"/>
      <c r="K185" s="219"/>
      <c r="L185" s="218"/>
      <c r="M185" s="218"/>
      <c r="N185" s="640">
        <f t="shared" si="39"/>
        <v>0</v>
      </c>
      <c r="O185" s="641">
        <f t="shared" si="37"/>
        <v>0</v>
      </c>
      <c r="P185" s="642"/>
      <c r="Q185" s="643"/>
      <c r="R185" s="643"/>
      <c r="S185" s="643"/>
      <c r="T185" s="642"/>
      <c r="U185" s="642"/>
      <c r="V185" s="218"/>
      <c r="W185" s="219"/>
      <c r="X185" s="219"/>
      <c r="Y185" s="219"/>
      <c r="Z185" s="391"/>
      <c r="AA185" s="391"/>
      <c r="AB185" s="233"/>
      <c r="AC185" s="233"/>
      <c r="AD185" s="218"/>
      <c r="AE185" s="113"/>
      <c r="AF185" s="114"/>
      <c r="AG185" s="402"/>
      <c r="AH185" s="238"/>
      <c r="AI185" s="239"/>
      <c r="AJ185" s="58" t="str">
        <f t="shared" si="40"/>
        <v/>
      </c>
      <c r="AK185" s="60" t="str">
        <f t="shared" si="41"/>
        <v/>
      </c>
      <c r="AL185" s="62" t="str">
        <f t="shared" si="42"/>
        <v/>
      </c>
      <c r="AM185" s="64" t="str">
        <f t="shared" si="43"/>
        <v/>
      </c>
      <c r="AN185" s="64" t="str">
        <f t="shared" si="44"/>
        <v/>
      </c>
      <c r="AO185" s="66" t="str">
        <f>IF(F185="","",IF(OR(AND(分岐管理シート!D185=4,J185="Ⅱ．物価高の克服"),AND(分岐管理シート!D185=8,J185="米国関税措置")),"","error"))</f>
        <v/>
      </c>
      <c r="AP185" s="68" t="str">
        <f t="shared" si="45"/>
        <v/>
      </c>
      <c r="AQ185" s="33" t="str">
        <f t="shared" si="46"/>
        <v/>
      </c>
      <c r="AR185" s="33" t="str">
        <f t="shared" si="47"/>
        <v/>
      </c>
      <c r="AS185" s="33" t="str">
        <f t="shared" si="48"/>
        <v/>
      </c>
      <c r="AT185" s="32" t="str">
        <f t="shared" si="56"/>
        <v/>
      </c>
      <c r="AU185" s="69"/>
      <c r="AV185" s="70"/>
      <c r="AW185" s="68" t="str">
        <f t="shared" si="49"/>
        <v/>
      </c>
      <c r="AX185" s="68" t="str">
        <f t="shared" si="50"/>
        <v/>
      </c>
      <c r="AY185" s="68" t="str">
        <f t="shared" si="51"/>
        <v/>
      </c>
      <c r="AZ185" s="70"/>
      <c r="BA185" s="74"/>
      <c r="BB185" s="70"/>
      <c r="BC185" s="70"/>
      <c r="BD185" s="68" t="str">
        <f t="shared" si="52"/>
        <v/>
      </c>
      <c r="BE185" s="68" t="str">
        <f t="shared" si="53"/>
        <v/>
      </c>
      <c r="BF185" s="72" t="str">
        <f>IF(F185="","",IF(OR(分岐管理シート!Y185&lt;14,分岐管理シート!Y185&gt;38),"error",""))</f>
        <v/>
      </c>
      <c r="BG185" s="72" t="str">
        <f>IF(F185="","",IF(OR(分岐管理シート!Z185&lt;14,分岐管理シート!Z185&gt;39),"error",""))</f>
        <v/>
      </c>
      <c r="BH185" s="72" t="str">
        <f>IF(F185="","",IF(AND(Y185="－",OR(分岐管理シート!Z185&lt;14,分岐管理シート!Z185&gt;38)),"error",IF(AND(Y185="○",分岐管理シート!Z185&lt;14),"error","")))</f>
        <v/>
      </c>
      <c r="BI185" s="72" t="str">
        <f>IF(F185="","",IF(VLOOKUP(Z185,―!$AH$15:$AI$40,2,FALSE)&lt;=VLOOKUP(AA185,―!$AH$15:$AI$40,2,FALSE),"","error"))</f>
        <v/>
      </c>
      <c r="BJ185" s="70"/>
      <c r="BK185" s="70"/>
      <c r="BL185" s="70"/>
      <c r="BM185" s="72" t="str">
        <f>IF(F185="","",IF(OR(分岐管理シート!AC185&lt;1,分岐管理シート!AC185&gt;39),"error",""))</f>
        <v/>
      </c>
      <c r="BN185" s="68" t="str">
        <f t="shared" si="54"/>
        <v/>
      </c>
      <c r="BO185" s="72" t="str">
        <f>IF(F185="","",IF(AND(分岐管理シート!D185=4,OR(分岐管理シート!AF185&lt;4,分岐管理シート!AF185&gt;9)),"error",""))</f>
        <v/>
      </c>
      <c r="BP185" s="74" t="str">
        <f t="shared" si="38"/>
        <v/>
      </c>
      <c r="BQ185" s="76" t="str">
        <f>分岐管理シート!AQ185</f>
        <v/>
      </c>
      <c r="BR185" s="497" t="str">
        <f t="shared" si="55"/>
        <v/>
      </c>
    </row>
    <row r="186" spans="1:70" ht="24">
      <c r="A186" s="35"/>
      <c r="B186" s="36"/>
      <c r="C186" s="33">
        <v>114</v>
      </c>
      <c r="D186" s="396"/>
      <c r="E186" s="229"/>
      <c r="F186" s="229"/>
      <c r="G186" s="219"/>
      <c r="H186" s="219"/>
      <c r="I186" s="218"/>
      <c r="J186" s="217"/>
      <c r="K186" s="219"/>
      <c r="L186" s="218"/>
      <c r="M186" s="218"/>
      <c r="N186" s="640">
        <f t="shared" si="39"/>
        <v>0</v>
      </c>
      <c r="O186" s="641">
        <f t="shared" si="37"/>
        <v>0</v>
      </c>
      <c r="P186" s="642"/>
      <c r="Q186" s="646"/>
      <c r="R186" s="646"/>
      <c r="S186" s="646"/>
      <c r="T186" s="647"/>
      <c r="U186" s="647"/>
      <c r="V186" s="218"/>
      <c r="W186" s="219"/>
      <c r="X186" s="219"/>
      <c r="Y186" s="219"/>
      <c r="Z186" s="391"/>
      <c r="AA186" s="391"/>
      <c r="AB186" s="233"/>
      <c r="AC186" s="233"/>
      <c r="AD186" s="218"/>
      <c r="AE186" s="113"/>
      <c r="AF186" s="114"/>
      <c r="AG186" s="402"/>
      <c r="AH186" s="238"/>
      <c r="AI186" s="239"/>
      <c r="AJ186" s="58" t="str">
        <f t="shared" si="40"/>
        <v/>
      </c>
      <c r="AK186" s="60" t="str">
        <f t="shared" si="41"/>
        <v/>
      </c>
      <c r="AL186" s="62" t="str">
        <f t="shared" si="42"/>
        <v/>
      </c>
      <c r="AM186" s="64" t="str">
        <f t="shared" si="43"/>
        <v/>
      </c>
      <c r="AN186" s="64" t="str">
        <f t="shared" si="44"/>
        <v/>
      </c>
      <c r="AO186" s="66" t="str">
        <f>IF(F186="","",IF(OR(AND(分岐管理シート!D186=4,J186="Ⅱ．物価高の克服"),AND(分岐管理シート!D186=8,J186="米国関税措置")),"","error"))</f>
        <v/>
      </c>
      <c r="AP186" s="68" t="str">
        <f t="shared" si="45"/>
        <v/>
      </c>
      <c r="AQ186" s="33" t="str">
        <f t="shared" si="46"/>
        <v/>
      </c>
      <c r="AR186" s="33" t="str">
        <f t="shared" si="47"/>
        <v/>
      </c>
      <c r="AS186" s="33" t="str">
        <f t="shared" si="48"/>
        <v/>
      </c>
      <c r="AT186" s="32" t="str">
        <f t="shared" si="56"/>
        <v/>
      </c>
      <c r="AU186" s="69"/>
      <c r="AV186" s="70"/>
      <c r="AW186" s="68" t="str">
        <f t="shared" si="49"/>
        <v/>
      </c>
      <c r="AX186" s="68" t="str">
        <f t="shared" si="50"/>
        <v/>
      </c>
      <c r="AY186" s="68" t="str">
        <f t="shared" si="51"/>
        <v/>
      </c>
      <c r="AZ186" s="70"/>
      <c r="BA186" s="74"/>
      <c r="BB186" s="70"/>
      <c r="BC186" s="70"/>
      <c r="BD186" s="68" t="str">
        <f t="shared" si="52"/>
        <v/>
      </c>
      <c r="BE186" s="68" t="str">
        <f t="shared" si="53"/>
        <v/>
      </c>
      <c r="BF186" s="72" t="str">
        <f>IF(F186="","",IF(OR(分岐管理シート!Y186&lt;14,分岐管理シート!Y186&gt;38),"error",""))</f>
        <v/>
      </c>
      <c r="BG186" s="72" t="str">
        <f>IF(F186="","",IF(OR(分岐管理シート!Z186&lt;14,分岐管理シート!Z186&gt;39),"error",""))</f>
        <v/>
      </c>
      <c r="BH186" s="72" t="str">
        <f>IF(F186="","",IF(AND(Y186="－",OR(分岐管理シート!Z186&lt;14,分岐管理シート!Z186&gt;38)),"error",IF(AND(Y186="○",分岐管理シート!Z186&lt;14),"error","")))</f>
        <v/>
      </c>
      <c r="BI186" s="72" t="str">
        <f>IF(F186="","",IF(VLOOKUP(Z186,―!$AH$15:$AI$40,2,FALSE)&lt;=VLOOKUP(AA186,―!$AH$15:$AI$40,2,FALSE),"","error"))</f>
        <v/>
      </c>
      <c r="BJ186" s="70"/>
      <c r="BK186" s="70"/>
      <c r="BL186" s="70"/>
      <c r="BM186" s="72" t="str">
        <f>IF(F186="","",IF(OR(分岐管理シート!AC186&lt;1,分岐管理シート!AC186&gt;39),"error",""))</f>
        <v/>
      </c>
      <c r="BN186" s="68" t="str">
        <f t="shared" si="54"/>
        <v/>
      </c>
      <c r="BO186" s="72" t="str">
        <f>IF(F186="","",IF(AND(分岐管理シート!D186=4,OR(分岐管理シート!AF186&lt;4,分岐管理シート!AF186&gt;9)),"error",""))</f>
        <v/>
      </c>
      <c r="BP186" s="74" t="str">
        <f t="shared" si="38"/>
        <v/>
      </c>
      <c r="BQ186" s="76" t="str">
        <f>分岐管理シート!AQ186</f>
        <v/>
      </c>
      <c r="BR186" s="497" t="str">
        <f t="shared" si="55"/>
        <v/>
      </c>
    </row>
    <row r="187" spans="1:70" ht="24">
      <c r="A187" s="35"/>
      <c r="B187" s="36"/>
      <c r="C187" s="32">
        <v>115</v>
      </c>
      <c r="D187" s="396"/>
      <c r="E187" s="229"/>
      <c r="F187" s="229"/>
      <c r="G187" s="219"/>
      <c r="H187" s="219"/>
      <c r="I187" s="218"/>
      <c r="J187" s="217"/>
      <c r="K187" s="219"/>
      <c r="L187" s="218"/>
      <c r="M187" s="218"/>
      <c r="N187" s="640">
        <f t="shared" si="39"/>
        <v>0</v>
      </c>
      <c r="O187" s="641">
        <f t="shared" si="37"/>
        <v>0</v>
      </c>
      <c r="P187" s="642"/>
      <c r="Q187" s="646"/>
      <c r="R187" s="646"/>
      <c r="S187" s="646"/>
      <c r="T187" s="647"/>
      <c r="U187" s="647"/>
      <c r="V187" s="218"/>
      <c r="W187" s="219"/>
      <c r="X187" s="219"/>
      <c r="Y187" s="219"/>
      <c r="Z187" s="391"/>
      <c r="AA187" s="391"/>
      <c r="AB187" s="233"/>
      <c r="AC187" s="233"/>
      <c r="AD187" s="218"/>
      <c r="AE187" s="113"/>
      <c r="AF187" s="114"/>
      <c r="AG187" s="402"/>
      <c r="AH187" s="238"/>
      <c r="AI187" s="239"/>
      <c r="AJ187" s="58" t="str">
        <f t="shared" si="40"/>
        <v/>
      </c>
      <c r="AK187" s="60" t="str">
        <f t="shared" si="41"/>
        <v/>
      </c>
      <c r="AL187" s="62" t="str">
        <f t="shared" si="42"/>
        <v/>
      </c>
      <c r="AM187" s="64" t="str">
        <f t="shared" si="43"/>
        <v/>
      </c>
      <c r="AN187" s="64" t="str">
        <f t="shared" si="44"/>
        <v/>
      </c>
      <c r="AO187" s="66" t="str">
        <f>IF(F187="","",IF(OR(AND(分岐管理シート!D187=4,J187="Ⅱ．物価高の克服"),AND(分岐管理シート!D187=8,J187="米国関税措置")),"","error"))</f>
        <v/>
      </c>
      <c r="AP187" s="68" t="str">
        <f t="shared" si="45"/>
        <v/>
      </c>
      <c r="AQ187" s="33" t="str">
        <f t="shared" si="46"/>
        <v/>
      </c>
      <c r="AR187" s="33" t="str">
        <f t="shared" si="47"/>
        <v/>
      </c>
      <c r="AS187" s="33" t="str">
        <f t="shared" si="48"/>
        <v/>
      </c>
      <c r="AT187" s="32" t="str">
        <f t="shared" si="56"/>
        <v/>
      </c>
      <c r="AU187" s="69"/>
      <c r="AV187" s="70"/>
      <c r="AW187" s="68" t="str">
        <f t="shared" si="49"/>
        <v/>
      </c>
      <c r="AX187" s="68" t="str">
        <f t="shared" si="50"/>
        <v/>
      </c>
      <c r="AY187" s="68" t="str">
        <f t="shared" si="51"/>
        <v/>
      </c>
      <c r="AZ187" s="70"/>
      <c r="BA187" s="74"/>
      <c r="BB187" s="70"/>
      <c r="BC187" s="70"/>
      <c r="BD187" s="68" t="str">
        <f t="shared" si="52"/>
        <v/>
      </c>
      <c r="BE187" s="68" t="str">
        <f t="shared" si="53"/>
        <v/>
      </c>
      <c r="BF187" s="72" t="str">
        <f>IF(F187="","",IF(OR(分岐管理シート!Y187&lt;14,分岐管理シート!Y187&gt;38),"error",""))</f>
        <v/>
      </c>
      <c r="BG187" s="72" t="str">
        <f>IF(F187="","",IF(OR(分岐管理シート!Z187&lt;14,分岐管理シート!Z187&gt;39),"error",""))</f>
        <v/>
      </c>
      <c r="BH187" s="72" t="str">
        <f>IF(F187="","",IF(AND(Y187="－",OR(分岐管理シート!Z187&lt;14,分岐管理シート!Z187&gt;38)),"error",IF(AND(Y187="○",分岐管理シート!Z187&lt;14),"error","")))</f>
        <v/>
      </c>
      <c r="BI187" s="72" t="str">
        <f>IF(F187="","",IF(VLOOKUP(Z187,―!$AH$15:$AI$40,2,FALSE)&lt;=VLOOKUP(AA187,―!$AH$15:$AI$40,2,FALSE),"","error"))</f>
        <v/>
      </c>
      <c r="BJ187" s="70"/>
      <c r="BK187" s="70"/>
      <c r="BL187" s="70"/>
      <c r="BM187" s="72" t="str">
        <f>IF(F187="","",IF(OR(分岐管理シート!AC187&lt;1,分岐管理シート!AC187&gt;39),"error",""))</f>
        <v/>
      </c>
      <c r="BN187" s="68" t="str">
        <f t="shared" si="54"/>
        <v/>
      </c>
      <c r="BO187" s="72" t="str">
        <f>IF(F187="","",IF(AND(分岐管理シート!D187=4,OR(分岐管理シート!AF187&lt;4,分岐管理シート!AF187&gt;9)),"error",""))</f>
        <v/>
      </c>
      <c r="BP187" s="74" t="str">
        <f t="shared" si="38"/>
        <v/>
      </c>
      <c r="BQ187" s="76" t="str">
        <f>分岐管理シート!AQ187</f>
        <v/>
      </c>
      <c r="BR187" s="497" t="str">
        <f t="shared" si="55"/>
        <v/>
      </c>
    </row>
    <row r="188" spans="1:70" ht="24">
      <c r="A188" s="35"/>
      <c r="B188" s="36"/>
      <c r="C188" s="33">
        <v>116</v>
      </c>
      <c r="D188" s="396"/>
      <c r="E188" s="229"/>
      <c r="F188" s="229"/>
      <c r="G188" s="219"/>
      <c r="H188" s="219"/>
      <c r="I188" s="218"/>
      <c r="J188" s="217"/>
      <c r="K188" s="219"/>
      <c r="L188" s="218"/>
      <c r="M188" s="218"/>
      <c r="N188" s="640">
        <f t="shared" si="39"/>
        <v>0</v>
      </c>
      <c r="O188" s="641">
        <f t="shared" si="37"/>
        <v>0</v>
      </c>
      <c r="P188" s="642"/>
      <c r="Q188" s="646"/>
      <c r="R188" s="646"/>
      <c r="S188" s="646"/>
      <c r="T188" s="647"/>
      <c r="U188" s="647"/>
      <c r="V188" s="218"/>
      <c r="W188" s="219"/>
      <c r="X188" s="219"/>
      <c r="Y188" s="219"/>
      <c r="Z188" s="391"/>
      <c r="AA188" s="391"/>
      <c r="AB188" s="233"/>
      <c r="AC188" s="233"/>
      <c r="AD188" s="218"/>
      <c r="AE188" s="113"/>
      <c r="AF188" s="114"/>
      <c r="AG188" s="402"/>
      <c r="AH188" s="238"/>
      <c r="AI188" s="239"/>
      <c r="AJ188" s="58" t="str">
        <f t="shared" si="40"/>
        <v/>
      </c>
      <c r="AK188" s="60" t="str">
        <f t="shared" si="41"/>
        <v/>
      </c>
      <c r="AL188" s="62" t="str">
        <f t="shared" si="42"/>
        <v/>
      </c>
      <c r="AM188" s="64" t="str">
        <f t="shared" si="43"/>
        <v/>
      </c>
      <c r="AN188" s="64" t="str">
        <f t="shared" si="44"/>
        <v/>
      </c>
      <c r="AO188" s="66" t="str">
        <f>IF(F188="","",IF(OR(AND(分岐管理シート!D188=4,J188="Ⅱ．物価高の克服"),AND(分岐管理シート!D188=8,J188="米国関税措置")),"","error"))</f>
        <v/>
      </c>
      <c r="AP188" s="68" t="str">
        <f t="shared" si="45"/>
        <v/>
      </c>
      <c r="AQ188" s="33" t="str">
        <f t="shared" si="46"/>
        <v/>
      </c>
      <c r="AR188" s="33" t="str">
        <f t="shared" si="47"/>
        <v/>
      </c>
      <c r="AS188" s="33" t="str">
        <f t="shared" si="48"/>
        <v/>
      </c>
      <c r="AT188" s="32" t="str">
        <f t="shared" si="56"/>
        <v/>
      </c>
      <c r="AU188" s="69"/>
      <c r="AV188" s="70"/>
      <c r="AW188" s="68" t="str">
        <f t="shared" si="49"/>
        <v/>
      </c>
      <c r="AX188" s="68" t="str">
        <f t="shared" si="50"/>
        <v/>
      </c>
      <c r="AY188" s="68" t="str">
        <f t="shared" si="51"/>
        <v/>
      </c>
      <c r="AZ188" s="70"/>
      <c r="BA188" s="74"/>
      <c r="BB188" s="70"/>
      <c r="BC188" s="70"/>
      <c r="BD188" s="68" t="str">
        <f t="shared" si="52"/>
        <v/>
      </c>
      <c r="BE188" s="68" t="str">
        <f t="shared" si="53"/>
        <v/>
      </c>
      <c r="BF188" s="72" t="str">
        <f>IF(F188="","",IF(OR(分岐管理シート!Y188&lt;14,分岐管理シート!Y188&gt;38),"error",""))</f>
        <v/>
      </c>
      <c r="BG188" s="72" t="str">
        <f>IF(F188="","",IF(OR(分岐管理シート!Z188&lt;14,分岐管理シート!Z188&gt;39),"error",""))</f>
        <v/>
      </c>
      <c r="BH188" s="72" t="str">
        <f>IF(F188="","",IF(AND(Y188="－",OR(分岐管理シート!Z188&lt;14,分岐管理シート!Z188&gt;38)),"error",IF(AND(Y188="○",分岐管理シート!Z188&lt;14),"error","")))</f>
        <v/>
      </c>
      <c r="BI188" s="72" t="str">
        <f>IF(F188="","",IF(VLOOKUP(Z188,―!$AH$15:$AI$40,2,FALSE)&lt;=VLOOKUP(AA188,―!$AH$15:$AI$40,2,FALSE),"","error"))</f>
        <v/>
      </c>
      <c r="BJ188" s="70"/>
      <c r="BK188" s="70"/>
      <c r="BL188" s="70"/>
      <c r="BM188" s="72" t="str">
        <f>IF(F188="","",IF(OR(分岐管理シート!AC188&lt;1,分岐管理シート!AC188&gt;39),"error",""))</f>
        <v/>
      </c>
      <c r="BN188" s="68" t="str">
        <f t="shared" si="54"/>
        <v/>
      </c>
      <c r="BO188" s="72" t="str">
        <f>IF(F188="","",IF(AND(分岐管理シート!D188=4,OR(分岐管理シート!AF188&lt;4,分岐管理シート!AF188&gt;9)),"error",""))</f>
        <v/>
      </c>
      <c r="BP188" s="74" t="str">
        <f t="shared" si="38"/>
        <v/>
      </c>
      <c r="BQ188" s="76" t="str">
        <f>分岐管理シート!AQ188</f>
        <v/>
      </c>
      <c r="BR188" s="497" t="str">
        <f t="shared" si="55"/>
        <v/>
      </c>
    </row>
    <row r="189" spans="1:70" ht="24">
      <c r="A189" s="35"/>
      <c r="B189" s="36"/>
      <c r="C189" s="33">
        <v>117</v>
      </c>
      <c r="D189" s="396"/>
      <c r="E189" s="229"/>
      <c r="F189" s="229"/>
      <c r="G189" s="219"/>
      <c r="H189" s="219"/>
      <c r="I189" s="218"/>
      <c r="J189" s="217"/>
      <c r="K189" s="219"/>
      <c r="L189" s="218"/>
      <c r="M189" s="218"/>
      <c r="N189" s="640">
        <f t="shared" si="39"/>
        <v>0</v>
      </c>
      <c r="O189" s="641">
        <f t="shared" si="37"/>
        <v>0</v>
      </c>
      <c r="P189" s="642"/>
      <c r="Q189" s="646"/>
      <c r="R189" s="646"/>
      <c r="S189" s="646"/>
      <c r="T189" s="647"/>
      <c r="U189" s="647"/>
      <c r="V189" s="218"/>
      <c r="W189" s="219"/>
      <c r="X189" s="219"/>
      <c r="Y189" s="219"/>
      <c r="Z189" s="391"/>
      <c r="AA189" s="391"/>
      <c r="AB189" s="233"/>
      <c r="AC189" s="233"/>
      <c r="AD189" s="218"/>
      <c r="AE189" s="113"/>
      <c r="AF189" s="114"/>
      <c r="AG189" s="402"/>
      <c r="AH189" s="238"/>
      <c r="AI189" s="239"/>
      <c r="AJ189" s="58" t="str">
        <f t="shared" si="40"/>
        <v/>
      </c>
      <c r="AK189" s="60" t="str">
        <f t="shared" si="41"/>
        <v/>
      </c>
      <c r="AL189" s="62" t="str">
        <f t="shared" si="42"/>
        <v/>
      </c>
      <c r="AM189" s="64" t="str">
        <f t="shared" si="43"/>
        <v/>
      </c>
      <c r="AN189" s="64" t="str">
        <f t="shared" si="44"/>
        <v/>
      </c>
      <c r="AO189" s="66" t="str">
        <f>IF(F189="","",IF(OR(AND(分岐管理シート!D189=4,J189="Ⅱ．物価高の克服"),AND(分岐管理シート!D189=8,J189="米国関税措置")),"","error"))</f>
        <v/>
      </c>
      <c r="AP189" s="68" t="str">
        <f t="shared" si="45"/>
        <v/>
      </c>
      <c r="AQ189" s="33" t="str">
        <f t="shared" si="46"/>
        <v/>
      </c>
      <c r="AR189" s="33" t="str">
        <f t="shared" si="47"/>
        <v/>
      </c>
      <c r="AS189" s="33" t="str">
        <f t="shared" si="48"/>
        <v/>
      </c>
      <c r="AT189" s="32" t="str">
        <f t="shared" si="56"/>
        <v/>
      </c>
      <c r="AU189" s="69"/>
      <c r="AV189" s="70"/>
      <c r="AW189" s="68" t="str">
        <f t="shared" si="49"/>
        <v/>
      </c>
      <c r="AX189" s="68" t="str">
        <f t="shared" si="50"/>
        <v/>
      </c>
      <c r="AY189" s="68" t="str">
        <f t="shared" si="51"/>
        <v/>
      </c>
      <c r="AZ189" s="70"/>
      <c r="BA189" s="74"/>
      <c r="BB189" s="70"/>
      <c r="BC189" s="70"/>
      <c r="BD189" s="68" t="str">
        <f t="shared" si="52"/>
        <v/>
      </c>
      <c r="BE189" s="68" t="str">
        <f t="shared" si="53"/>
        <v/>
      </c>
      <c r="BF189" s="72" t="str">
        <f>IF(F189="","",IF(OR(分岐管理シート!Y189&lt;14,分岐管理シート!Y189&gt;38),"error",""))</f>
        <v/>
      </c>
      <c r="BG189" s="72" t="str">
        <f>IF(F189="","",IF(OR(分岐管理シート!Z189&lt;14,分岐管理シート!Z189&gt;39),"error",""))</f>
        <v/>
      </c>
      <c r="BH189" s="72" t="str">
        <f>IF(F189="","",IF(AND(Y189="－",OR(分岐管理シート!Z189&lt;14,分岐管理シート!Z189&gt;38)),"error",IF(AND(Y189="○",分岐管理シート!Z189&lt;14),"error","")))</f>
        <v/>
      </c>
      <c r="BI189" s="72" t="str">
        <f>IF(F189="","",IF(VLOOKUP(Z189,―!$AH$15:$AI$40,2,FALSE)&lt;=VLOOKUP(AA189,―!$AH$15:$AI$40,2,FALSE),"","error"))</f>
        <v/>
      </c>
      <c r="BJ189" s="70"/>
      <c r="BK189" s="70"/>
      <c r="BL189" s="70"/>
      <c r="BM189" s="72" t="str">
        <f>IF(F189="","",IF(OR(分岐管理シート!AC189&lt;1,分岐管理シート!AC189&gt;39),"error",""))</f>
        <v/>
      </c>
      <c r="BN189" s="68" t="str">
        <f t="shared" si="54"/>
        <v/>
      </c>
      <c r="BO189" s="72" t="str">
        <f>IF(F189="","",IF(AND(分岐管理シート!D189=4,OR(分岐管理シート!AF189&lt;4,分岐管理シート!AF189&gt;9)),"error",""))</f>
        <v/>
      </c>
      <c r="BP189" s="74" t="str">
        <f t="shared" si="38"/>
        <v/>
      </c>
      <c r="BQ189" s="76" t="str">
        <f>分岐管理シート!AQ189</f>
        <v/>
      </c>
      <c r="BR189" s="497" t="str">
        <f t="shared" si="55"/>
        <v/>
      </c>
    </row>
    <row r="190" spans="1:70" ht="24">
      <c r="A190" s="35"/>
      <c r="B190" s="36"/>
      <c r="C190" s="32">
        <v>118</v>
      </c>
      <c r="D190" s="396"/>
      <c r="E190" s="229"/>
      <c r="F190" s="229"/>
      <c r="G190" s="219"/>
      <c r="H190" s="219"/>
      <c r="I190" s="218"/>
      <c r="J190" s="217"/>
      <c r="K190" s="219"/>
      <c r="L190" s="218"/>
      <c r="M190" s="218"/>
      <c r="N190" s="640">
        <f t="shared" si="39"/>
        <v>0</v>
      </c>
      <c r="O190" s="641">
        <f t="shared" si="37"/>
        <v>0</v>
      </c>
      <c r="P190" s="642"/>
      <c r="Q190" s="646"/>
      <c r="R190" s="646"/>
      <c r="S190" s="646"/>
      <c r="T190" s="647"/>
      <c r="U190" s="647"/>
      <c r="V190" s="218"/>
      <c r="W190" s="219"/>
      <c r="X190" s="219"/>
      <c r="Y190" s="219"/>
      <c r="Z190" s="391"/>
      <c r="AA190" s="391"/>
      <c r="AB190" s="233"/>
      <c r="AC190" s="233"/>
      <c r="AD190" s="218"/>
      <c r="AE190" s="113"/>
      <c r="AF190" s="114"/>
      <c r="AG190" s="402"/>
      <c r="AH190" s="238"/>
      <c r="AI190" s="239"/>
      <c r="AJ190" s="58" t="str">
        <f t="shared" si="40"/>
        <v/>
      </c>
      <c r="AK190" s="60" t="str">
        <f t="shared" si="41"/>
        <v/>
      </c>
      <c r="AL190" s="62" t="str">
        <f t="shared" si="42"/>
        <v/>
      </c>
      <c r="AM190" s="64" t="str">
        <f t="shared" si="43"/>
        <v/>
      </c>
      <c r="AN190" s="64" t="str">
        <f t="shared" si="44"/>
        <v/>
      </c>
      <c r="AO190" s="66" t="str">
        <f>IF(F190="","",IF(OR(AND(分岐管理シート!D190=4,J190="Ⅱ．物価高の克服"),AND(分岐管理シート!D190=8,J190="米国関税措置")),"","error"))</f>
        <v/>
      </c>
      <c r="AP190" s="68" t="str">
        <f t="shared" si="45"/>
        <v/>
      </c>
      <c r="AQ190" s="33" t="str">
        <f t="shared" si="46"/>
        <v/>
      </c>
      <c r="AR190" s="33" t="str">
        <f t="shared" si="47"/>
        <v/>
      </c>
      <c r="AS190" s="33" t="str">
        <f t="shared" si="48"/>
        <v/>
      </c>
      <c r="AT190" s="32" t="str">
        <f t="shared" si="56"/>
        <v/>
      </c>
      <c r="AU190" s="69"/>
      <c r="AV190" s="70"/>
      <c r="AW190" s="68" t="str">
        <f t="shared" si="49"/>
        <v/>
      </c>
      <c r="AX190" s="68" t="str">
        <f t="shared" si="50"/>
        <v/>
      </c>
      <c r="AY190" s="68" t="str">
        <f t="shared" si="51"/>
        <v/>
      </c>
      <c r="AZ190" s="70"/>
      <c r="BA190" s="74"/>
      <c r="BB190" s="70"/>
      <c r="BC190" s="70"/>
      <c r="BD190" s="68" t="str">
        <f t="shared" si="52"/>
        <v/>
      </c>
      <c r="BE190" s="68" t="str">
        <f t="shared" si="53"/>
        <v/>
      </c>
      <c r="BF190" s="72" t="str">
        <f>IF(F190="","",IF(OR(分岐管理シート!Y190&lt;14,分岐管理シート!Y190&gt;38),"error",""))</f>
        <v/>
      </c>
      <c r="BG190" s="72" t="str">
        <f>IF(F190="","",IF(OR(分岐管理シート!Z190&lt;14,分岐管理シート!Z190&gt;39),"error",""))</f>
        <v/>
      </c>
      <c r="BH190" s="72" t="str">
        <f>IF(F190="","",IF(AND(Y190="－",OR(分岐管理シート!Z190&lt;14,分岐管理シート!Z190&gt;38)),"error",IF(AND(Y190="○",分岐管理シート!Z190&lt;14),"error","")))</f>
        <v/>
      </c>
      <c r="BI190" s="72" t="str">
        <f>IF(F190="","",IF(VLOOKUP(Z190,―!$AH$15:$AI$40,2,FALSE)&lt;=VLOOKUP(AA190,―!$AH$15:$AI$40,2,FALSE),"","error"))</f>
        <v/>
      </c>
      <c r="BJ190" s="70"/>
      <c r="BK190" s="70"/>
      <c r="BL190" s="70"/>
      <c r="BM190" s="72" t="str">
        <f>IF(F190="","",IF(OR(分岐管理シート!AC190&lt;1,分岐管理シート!AC190&gt;39),"error",""))</f>
        <v/>
      </c>
      <c r="BN190" s="68" t="str">
        <f t="shared" si="54"/>
        <v/>
      </c>
      <c r="BO190" s="72" t="str">
        <f>IF(F190="","",IF(AND(分岐管理シート!D190=4,OR(分岐管理シート!AF190&lt;4,分岐管理シート!AF190&gt;9)),"error",""))</f>
        <v/>
      </c>
      <c r="BP190" s="74" t="str">
        <f t="shared" si="38"/>
        <v/>
      </c>
      <c r="BQ190" s="76" t="str">
        <f>分岐管理シート!AQ190</f>
        <v/>
      </c>
      <c r="BR190" s="497" t="str">
        <f t="shared" si="55"/>
        <v/>
      </c>
    </row>
    <row r="191" spans="1:70" ht="24">
      <c r="A191" s="35"/>
      <c r="B191" s="36"/>
      <c r="C191" s="33">
        <v>119</v>
      </c>
      <c r="D191" s="396"/>
      <c r="E191" s="229"/>
      <c r="F191" s="229"/>
      <c r="G191" s="219"/>
      <c r="H191" s="219"/>
      <c r="I191" s="218"/>
      <c r="J191" s="217"/>
      <c r="K191" s="219"/>
      <c r="L191" s="218"/>
      <c r="M191" s="218"/>
      <c r="N191" s="640">
        <f t="shared" si="39"/>
        <v>0</v>
      </c>
      <c r="O191" s="641">
        <f t="shared" si="37"/>
        <v>0</v>
      </c>
      <c r="P191" s="642"/>
      <c r="Q191" s="646"/>
      <c r="R191" s="646"/>
      <c r="S191" s="646"/>
      <c r="T191" s="647"/>
      <c r="U191" s="647"/>
      <c r="V191" s="218"/>
      <c r="W191" s="219"/>
      <c r="X191" s="219"/>
      <c r="Y191" s="219"/>
      <c r="Z191" s="391"/>
      <c r="AA191" s="391"/>
      <c r="AB191" s="233"/>
      <c r="AC191" s="233"/>
      <c r="AD191" s="218"/>
      <c r="AE191" s="113"/>
      <c r="AF191" s="114"/>
      <c r="AG191" s="402"/>
      <c r="AH191" s="238"/>
      <c r="AI191" s="239"/>
      <c r="AJ191" s="58" t="str">
        <f t="shared" si="40"/>
        <v/>
      </c>
      <c r="AK191" s="60" t="str">
        <f t="shared" si="41"/>
        <v/>
      </c>
      <c r="AL191" s="62" t="str">
        <f t="shared" si="42"/>
        <v/>
      </c>
      <c r="AM191" s="64" t="str">
        <f t="shared" si="43"/>
        <v/>
      </c>
      <c r="AN191" s="64" t="str">
        <f t="shared" si="44"/>
        <v/>
      </c>
      <c r="AO191" s="66" t="str">
        <f>IF(F191="","",IF(OR(AND(分岐管理シート!D191=4,J191="Ⅱ．物価高の克服"),AND(分岐管理シート!D191=8,J191="米国関税措置")),"","error"))</f>
        <v/>
      </c>
      <c r="AP191" s="68" t="str">
        <f t="shared" si="45"/>
        <v/>
      </c>
      <c r="AQ191" s="33" t="str">
        <f t="shared" si="46"/>
        <v/>
      </c>
      <c r="AR191" s="33" t="str">
        <f t="shared" si="47"/>
        <v/>
      </c>
      <c r="AS191" s="33" t="str">
        <f t="shared" si="48"/>
        <v/>
      </c>
      <c r="AT191" s="32" t="str">
        <f t="shared" si="56"/>
        <v/>
      </c>
      <c r="AU191" s="69"/>
      <c r="AV191" s="70"/>
      <c r="AW191" s="68" t="str">
        <f t="shared" si="49"/>
        <v/>
      </c>
      <c r="AX191" s="68" t="str">
        <f t="shared" si="50"/>
        <v/>
      </c>
      <c r="AY191" s="68" t="str">
        <f t="shared" si="51"/>
        <v/>
      </c>
      <c r="AZ191" s="70"/>
      <c r="BA191" s="74"/>
      <c r="BB191" s="70"/>
      <c r="BC191" s="70"/>
      <c r="BD191" s="68" t="str">
        <f t="shared" si="52"/>
        <v/>
      </c>
      <c r="BE191" s="68" t="str">
        <f t="shared" si="53"/>
        <v/>
      </c>
      <c r="BF191" s="72" t="str">
        <f>IF(F191="","",IF(OR(分岐管理シート!Y191&lt;14,分岐管理シート!Y191&gt;38),"error",""))</f>
        <v/>
      </c>
      <c r="BG191" s="72" t="str">
        <f>IF(F191="","",IF(OR(分岐管理シート!Z191&lt;14,分岐管理シート!Z191&gt;39),"error",""))</f>
        <v/>
      </c>
      <c r="BH191" s="72" t="str">
        <f>IF(F191="","",IF(AND(Y191="－",OR(分岐管理シート!Z191&lt;14,分岐管理シート!Z191&gt;38)),"error",IF(AND(Y191="○",分岐管理シート!Z191&lt;14),"error","")))</f>
        <v/>
      </c>
      <c r="BI191" s="72" t="str">
        <f>IF(F191="","",IF(VLOOKUP(Z191,―!$AH$15:$AI$40,2,FALSE)&lt;=VLOOKUP(AA191,―!$AH$15:$AI$40,2,FALSE),"","error"))</f>
        <v/>
      </c>
      <c r="BJ191" s="70"/>
      <c r="BK191" s="70"/>
      <c r="BL191" s="70"/>
      <c r="BM191" s="72" t="str">
        <f>IF(F191="","",IF(OR(分岐管理シート!AC191&lt;1,分岐管理シート!AC191&gt;39),"error",""))</f>
        <v/>
      </c>
      <c r="BN191" s="68" t="str">
        <f t="shared" si="54"/>
        <v/>
      </c>
      <c r="BO191" s="72" t="str">
        <f>IF(F191="","",IF(AND(分岐管理シート!D191=4,OR(分岐管理シート!AF191&lt;4,分岐管理シート!AF191&gt;9)),"error",""))</f>
        <v/>
      </c>
      <c r="BP191" s="74" t="str">
        <f t="shared" si="38"/>
        <v/>
      </c>
      <c r="BQ191" s="76" t="str">
        <f>分岐管理シート!AQ191</f>
        <v/>
      </c>
      <c r="BR191" s="497" t="str">
        <f t="shared" si="55"/>
        <v/>
      </c>
    </row>
    <row r="192" spans="1:70" ht="24">
      <c r="A192" s="35"/>
      <c r="B192" s="36"/>
      <c r="C192" s="33">
        <v>120</v>
      </c>
      <c r="D192" s="396"/>
      <c r="E192" s="229"/>
      <c r="F192" s="229"/>
      <c r="G192" s="219"/>
      <c r="H192" s="219"/>
      <c r="I192" s="218"/>
      <c r="J192" s="217"/>
      <c r="K192" s="219"/>
      <c r="L192" s="218"/>
      <c r="M192" s="218"/>
      <c r="N192" s="640">
        <f t="shared" si="39"/>
        <v>0</v>
      </c>
      <c r="O192" s="641">
        <f t="shared" si="37"/>
        <v>0</v>
      </c>
      <c r="P192" s="642"/>
      <c r="Q192" s="646"/>
      <c r="R192" s="646"/>
      <c r="S192" s="646"/>
      <c r="T192" s="647"/>
      <c r="U192" s="647"/>
      <c r="V192" s="218"/>
      <c r="W192" s="219"/>
      <c r="X192" s="219"/>
      <c r="Y192" s="219"/>
      <c r="Z192" s="391"/>
      <c r="AA192" s="391"/>
      <c r="AB192" s="233"/>
      <c r="AC192" s="233"/>
      <c r="AD192" s="218"/>
      <c r="AE192" s="113"/>
      <c r="AF192" s="114"/>
      <c r="AG192" s="402"/>
      <c r="AH192" s="238"/>
      <c r="AI192" s="239"/>
      <c r="AJ192" s="58" t="str">
        <f t="shared" si="40"/>
        <v/>
      </c>
      <c r="AK192" s="60" t="str">
        <f t="shared" si="41"/>
        <v/>
      </c>
      <c r="AL192" s="62" t="str">
        <f t="shared" si="42"/>
        <v/>
      </c>
      <c r="AM192" s="64" t="str">
        <f t="shared" si="43"/>
        <v/>
      </c>
      <c r="AN192" s="64" t="str">
        <f t="shared" si="44"/>
        <v/>
      </c>
      <c r="AO192" s="66" t="str">
        <f>IF(F192="","",IF(OR(AND(分岐管理シート!D192=4,J192="Ⅱ．物価高の克服"),AND(分岐管理シート!D192=8,J192="米国関税措置")),"","error"))</f>
        <v/>
      </c>
      <c r="AP192" s="68" t="str">
        <f t="shared" si="45"/>
        <v/>
      </c>
      <c r="AQ192" s="33" t="str">
        <f t="shared" si="46"/>
        <v/>
      </c>
      <c r="AR192" s="33" t="str">
        <f t="shared" si="47"/>
        <v/>
      </c>
      <c r="AS192" s="33" t="str">
        <f t="shared" si="48"/>
        <v/>
      </c>
      <c r="AT192" s="32" t="str">
        <f t="shared" si="56"/>
        <v/>
      </c>
      <c r="AU192" s="69"/>
      <c r="AV192" s="70"/>
      <c r="AW192" s="68" t="str">
        <f t="shared" si="49"/>
        <v/>
      </c>
      <c r="AX192" s="68" t="str">
        <f t="shared" si="50"/>
        <v/>
      </c>
      <c r="AY192" s="68" t="str">
        <f t="shared" si="51"/>
        <v/>
      </c>
      <c r="AZ192" s="70"/>
      <c r="BA192" s="74"/>
      <c r="BB192" s="70"/>
      <c r="BC192" s="70"/>
      <c r="BD192" s="68" t="str">
        <f t="shared" si="52"/>
        <v/>
      </c>
      <c r="BE192" s="68" t="str">
        <f t="shared" si="53"/>
        <v/>
      </c>
      <c r="BF192" s="72" t="str">
        <f>IF(F192="","",IF(OR(分岐管理シート!Y192&lt;14,分岐管理シート!Y192&gt;38),"error",""))</f>
        <v/>
      </c>
      <c r="BG192" s="72" t="str">
        <f>IF(F192="","",IF(OR(分岐管理シート!Z192&lt;14,分岐管理シート!Z192&gt;39),"error",""))</f>
        <v/>
      </c>
      <c r="BH192" s="72" t="str">
        <f>IF(F192="","",IF(AND(Y192="－",OR(分岐管理シート!Z192&lt;14,分岐管理シート!Z192&gt;38)),"error",IF(AND(Y192="○",分岐管理シート!Z192&lt;14),"error","")))</f>
        <v/>
      </c>
      <c r="BI192" s="72" t="str">
        <f>IF(F192="","",IF(VLOOKUP(Z192,―!$AH$15:$AI$40,2,FALSE)&lt;=VLOOKUP(AA192,―!$AH$15:$AI$40,2,FALSE),"","error"))</f>
        <v/>
      </c>
      <c r="BJ192" s="70"/>
      <c r="BK192" s="70"/>
      <c r="BL192" s="70"/>
      <c r="BM192" s="72" t="str">
        <f>IF(F192="","",IF(OR(分岐管理シート!AC192&lt;1,分岐管理シート!AC192&gt;39),"error",""))</f>
        <v/>
      </c>
      <c r="BN192" s="68" t="str">
        <f t="shared" si="54"/>
        <v/>
      </c>
      <c r="BO192" s="72" t="str">
        <f>IF(F192="","",IF(AND(分岐管理シート!D192=4,OR(分岐管理シート!AF192&lt;4,分岐管理シート!AF192&gt;9)),"error",""))</f>
        <v/>
      </c>
      <c r="BP192" s="74" t="str">
        <f t="shared" si="38"/>
        <v/>
      </c>
      <c r="BQ192" s="76" t="str">
        <f>分岐管理シート!AQ192</f>
        <v/>
      </c>
      <c r="BR192" s="497" t="str">
        <f t="shared" si="55"/>
        <v/>
      </c>
    </row>
    <row r="193" spans="1:70" ht="24">
      <c r="A193" s="35"/>
      <c r="B193" s="36"/>
      <c r="C193" s="32">
        <v>121</v>
      </c>
      <c r="D193" s="396"/>
      <c r="E193" s="229"/>
      <c r="F193" s="229"/>
      <c r="G193" s="219"/>
      <c r="H193" s="219"/>
      <c r="I193" s="218"/>
      <c r="J193" s="217"/>
      <c r="K193" s="219"/>
      <c r="L193" s="218"/>
      <c r="M193" s="218"/>
      <c r="N193" s="640">
        <f t="shared" si="39"/>
        <v>0</v>
      </c>
      <c r="O193" s="641">
        <f t="shared" si="37"/>
        <v>0</v>
      </c>
      <c r="P193" s="642"/>
      <c r="Q193" s="646"/>
      <c r="R193" s="646"/>
      <c r="S193" s="646"/>
      <c r="T193" s="647"/>
      <c r="U193" s="647"/>
      <c r="V193" s="218"/>
      <c r="W193" s="219"/>
      <c r="X193" s="219"/>
      <c r="Y193" s="219"/>
      <c r="Z193" s="391"/>
      <c r="AA193" s="391"/>
      <c r="AB193" s="233"/>
      <c r="AC193" s="233"/>
      <c r="AD193" s="218"/>
      <c r="AE193" s="113"/>
      <c r="AF193" s="114"/>
      <c r="AG193" s="402"/>
      <c r="AH193" s="238"/>
      <c r="AI193" s="239"/>
      <c r="AJ193" s="58" t="str">
        <f t="shared" si="40"/>
        <v/>
      </c>
      <c r="AK193" s="60" t="str">
        <f t="shared" si="41"/>
        <v/>
      </c>
      <c r="AL193" s="62" t="str">
        <f t="shared" si="42"/>
        <v/>
      </c>
      <c r="AM193" s="64" t="str">
        <f t="shared" si="43"/>
        <v/>
      </c>
      <c r="AN193" s="64" t="str">
        <f t="shared" si="44"/>
        <v/>
      </c>
      <c r="AO193" s="66" t="str">
        <f>IF(F193="","",IF(OR(AND(分岐管理シート!D193=4,J193="Ⅱ．物価高の克服"),AND(分岐管理シート!D193=8,J193="米国関税措置")),"","error"))</f>
        <v/>
      </c>
      <c r="AP193" s="68" t="str">
        <f t="shared" si="45"/>
        <v/>
      </c>
      <c r="AQ193" s="33" t="str">
        <f t="shared" si="46"/>
        <v/>
      </c>
      <c r="AR193" s="33" t="str">
        <f t="shared" si="47"/>
        <v/>
      </c>
      <c r="AS193" s="33" t="str">
        <f t="shared" si="48"/>
        <v/>
      </c>
      <c r="AT193" s="32" t="str">
        <f t="shared" si="56"/>
        <v/>
      </c>
      <c r="AU193" s="69"/>
      <c r="AV193" s="70"/>
      <c r="AW193" s="68" t="str">
        <f t="shared" si="49"/>
        <v/>
      </c>
      <c r="AX193" s="68" t="str">
        <f t="shared" si="50"/>
        <v/>
      </c>
      <c r="AY193" s="68" t="str">
        <f t="shared" si="51"/>
        <v/>
      </c>
      <c r="AZ193" s="70"/>
      <c r="BA193" s="74"/>
      <c r="BB193" s="70"/>
      <c r="BC193" s="70"/>
      <c r="BD193" s="68" t="str">
        <f t="shared" si="52"/>
        <v/>
      </c>
      <c r="BE193" s="68" t="str">
        <f t="shared" si="53"/>
        <v/>
      </c>
      <c r="BF193" s="72" t="str">
        <f>IF(F193="","",IF(OR(分岐管理シート!Y193&lt;14,分岐管理シート!Y193&gt;38),"error",""))</f>
        <v/>
      </c>
      <c r="BG193" s="72" t="str">
        <f>IF(F193="","",IF(OR(分岐管理シート!Z193&lt;14,分岐管理シート!Z193&gt;39),"error",""))</f>
        <v/>
      </c>
      <c r="BH193" s="72" t="str">
        <f>IF(F193="","",IF(AND(Y193="－",OR(分岐管理シート!Z193&lt;14,分岐管理シート!Z193&gt;38)),"error",IF(AND(Y193="○",分岐管理シート!Z193&lt;14),"error","")))</f>
        <v/>
      </c>
      <c r="BI193" s="72" t="str">
        <f>IF(F193="","",IF(VLOOKUP(Z193,―!$AH$15:$AI$40,2,FALSE)&lt;=VLOOKUP(AA193,―!$AH$15:$AI$40,2,FALSE),"","error"))</f>
        <v/>
      </c>
      <c r="BJ193" s="70"/>
      <c r="BK193" s="70"/>
      <c r="BL193" s="70"/>
      <c r="BM193" s="72" t="str">
        <f>IF(F193="","",IF(OR(分岐管理シート!AC193&lt;1,分岐管理シート!AC193&gt;39),"error",""))</f>
        <v/>
      </c>
      <c r="BN193" s="68" t="str">
        <f t="shared" si="54"/>
        <v/>
      </c>
      <c r="BO193" s="72" t="str">
        <f>IF(F193="","",IF(AND(分岐管理シート!D193=4,OR(分岐管理シート!AF193&lt;4,分岐管理シート!AF193&gt;9)),"error",""))</f>
        <v/>
      </c>
      <c r="BP193" s="74" t="str">
        <f t="shared" si="38"/>
        <v/>
      </c>
      <c r="BQ193" s="76" t="str">
        <f>分岐管理シート!AQ193</f>
        <v/>
      </c>
      <c r="BR193" s="497" t="str">
        <f t="shared" si="55"/>
        <v/>
      </c>
    </row>
    <row r="194" spans="1:70" ht="24">
      <c r="A194" s="35"/>
      <c r="B194" s="36"/>
      <c r="C194" s="33">
        <v>122</v>
      </c>
      <c r="D194" s="396"/>
      <c r="E194" s="229"/>
      <c r="F194" s="229"/>
      <c r="G194" s="219"/>
      <c r="H194" s="219"/>
      <c r="I194" s="218"/>
      <c r="J194" s="217"/>
      <c r="K194" s="219"/>
      <c r="L194" s="218"/>
      <c r="M194" s="218"/>
      <c r="N194" s="640">
        <f t="shared" si="39"/>
        <v>0</v>
      </c>
      <c r="O194" s="641">
        <f t="shared" si="37"/>
        <v>0</v>
      </c>
      <c r="P194" s="642"/>
      <c r="Q194" s="646"/>
      <c r="R194" s="646"/>
      <c r="S194" s="646"/>
      <c r="T194" s="647"/>
      <c r="U194" s="647"/>
      <c r="V194" s="218"/>
      <c r="W194" s="219"/>
      <c r="X194" s="219"/>
      <c r="Y194" s="219"/>
      <c r="Z194" s="391"/>
      <c r="AA194" s="391"/>
      <c r="AB194" s="233"/>
      <c r="AC194" s="233"/>
      <c r="AD194" s="218"/>
      <c r="AE194" s="113"/>
      <c r="AF194" s="114"/>
      <c r="AG194" s="402"/>
      <c r="AH194" s="238"/>
      <c r="AI194" s="239"/>
      <c r="AJ194" s="58" t="str">
        <f t="shared" si="40"/>
        <v/>
      </c>
      <c r="AK194" s="60" t="str">
        <f t="shared" si="41"/>
        <v/>
      </c>
      <c r="AL194" s="62" t="str">
        <f t="shared" si="42"/>
        <v/>
      </c>
      <c r="AM194" s="64" t="str">
        <f t="shared" si="43"/>
        <v/>
      </c>
      <c r="AN194" s="64" t="str">
        <f t="shared" si="44"/>
        <v/>
      </c>
      <c r="AO194" s="66" t="str">
        <f>IF(F194="","",IF(OR(AND(分岐管理シート!D194=4,J194="Ⅱ．物価高の克服"),AND(分岐管理シート!D194=8,J194="米国関税措置")),"","error"))</f>
        <v/>
      </c>
      <c r="AP194" s="68" t="str">
        <f t="shared" si="45"/>
        <v/>
      </c>
      <c r="AQ194" s="33" t="str">
        <f t="shared" si="46"/>
        <v/>
      </c>
      <c r="AR194" s="33" t="str">
        <f t="shared" si="47"/>
        <v/>
      </c>
      <c r="AS194" s="33" t="str">
        <f t="shared" si="48"/>
        <v/>
      </c>
      <c r="AT194" s="32" t="str">
        <f t="shared" si="56"/>
        <v/>
      </c>
      <c r="AU194" s="69"/>
      <c r="AV194" s="70"/>
      <c r="AW194" s="68" t="str">
        <f t="shared" si="49"/>
        <v/>
      </c>
      <c r="AX194" s="68" t="str">
        <f t="shared" si="50"/>
        <v/>
      </c>
      <c r="AY194" s="68" t="str">
        <f t="shared" si="51"/>
        <v/>
      </c>
      <c r="AZ194" s="70"/>
      <c r="BA194" s="74"/>
      <c r="BB194" s="70"/>
      <c r="BC194" s="70"/>
      <c r="BD194" s="68" t="str">
        <f t="shared" si="52"/>
        <v/>
      </c>
      <c r="BE194" s="68" t="str">
        <f t="shared" si="53"/>
        <v/>
      </c>
      <c r="BF194" s="72" t="str">
        <f>IF(F194="","",IF(OR(分岐管理シート!Y194&lt;14,分岐管理シート!Y194&gt;38),"error",""))</f>
        <v/>
      </c>
      <c r="BG194" s="72" t="str">
        <f>IF(F194="","",IF(OR(分岐管理シート!Z194&lt;14,分岐管理シート!Z194&gt;39),"error",""))</f>
        <v/>
      </c>
      <c r="BH194" s="72" t="str">
        <f>IF(F194="","",IF(AND(Y194="－",OR(分岐管理シート!Z194&lt;14,分岐管理シート!Z194&gt;38)),"error",IF(AND(Y194="○",分岐管理シート!Z194&lt;14),"error","")))</f>
        <v/>
      </c>
      <c r="BI194" s="72" t="str">
        <f>IF(F194="","",IF(VLOOKUP(Z194,―!$AH$15:$AI$40,2,FALSE)&lt;=VLOOKUP(AA194,―!$AH$15:$AI$40,2,FALSE),"","error"))</f>
        <v/>
      </c>
      <c r="BJ194" s="70"/>
      <c r="BK194" s="70"/>
      <c r="BL194" s="70"/>
      <c r="BM194" s="72" t="str">
        <f>IF(F194="","",IF(OR(分岐管理シート!AC194&lt;1,分岐管理シート!AC194&gt;39),"error",""))</f>
        <v/>
      </c>
      <c r="BN194" s="68" t="str">
        <f t="shared" si="54"/>
        <v/>
      </c>
      <c r="BO194" s="72" t="str">
        <f>IF(F194="","",IF(AND(分岐管理シート!D194=4,OR(分岐管理シート!AF194&lt;4,分岐管理シート!AF194&gt;9)),"error",""))</f>
        <v/>
      </c>
      <c r="BP194" s="74" t="str">
        <f t="shared" si="38"/>
        <v/>
      </c>
      <c r="BQ194" s="76" t="str">
        <f>分岐管理シート!AQ194</f>
        <v/>
      </c>
      <c r="BR194" s="497" t="str">
        <f t="shared" si="55"/>
        <v/>
      </c>
    </row>
    <row r="195" spans="1:70" ht="24">
      <c r="A195" s="35"/>
      <c r="B195" s="36"/>
      <c r="C195" s="33">
        <v>123</v>
      </c>
      <c r="D195" s="396"/>
      <c r="E195" s="229"/>
      <c r="F195" s="229"/>
      <c r="G195" s="219"/>
      <c r="H195" s="219"/>
      <c r="I195" s="218"/>
      <c r="J195" s="217"/>
      <c r="K195" s="219"/>
      <c r="L195" s="218"/>
      <c r="M195" s="218"/>
      <c r="N195" s="640">
        <f t="shared" si="39"/>
        <v>0</v>
      </c>
      <c r="O195" s="641">
        <f t="shared" si="37"/>
        <v>0</v>
      </c>
      <c r="P195" s="642"/>
      <c r="Q195" s="646"/>
      <c r="R195" s="646"/>
      <c r="S195" s="646"/>
      <c r="T195" s="647"/>
      <c r="U195" s="647"/>
      <c r="V195" s="218"/>
      <c r="W195" s="219"/>
      <c r="X195" s="219"/>
      <c r="Y195" s="219"/>
      <c r="Z195" s="391"/>
      <c r="AA195" s="391"/>
      <c r="AB195" s="233"/>
      <c r="AC195" s="233"/>
      <c r="AD195" s="218"/>
      <c r="AE195" s="113"/>
      <c r="AF195" s="114"/>
      <c r="AG195" s="402"/>
      <c r="AH195" s="238"/>
      <c r="AI195" s="239"/>
      <c r="AJ195" s="58" t="str">
        <f t="shared" si="40"/>
        <v/>
      </c>
      <c r="AK195" s="60" t="str">
        <f t="shared" si="41"/>
        <v/>
      </c>
      <c r="AL195" s="62" t="str">
        <f t="shared" si="42"/>
        <v/>
      </c>
      <c r="AM195" s="64" t="str">
        <f t="shared" si="43"/>
        <v/>
      </c>
      <c r="AN195" s="64" t="str">
        <f t="shared" si="44"/>
        <v/>
      </c>
      <c r="AO195" s="66" t="str">
        <f>IF(F195="","",IF(OR(AND(分岐管理シート!D195=4,J195="Ⅱ．物価高の克服"),AND(分岐管理シート!D195=8,J195="米国関税措置")),"","error"))</f>
        <v/>
      </c>
      <c r="AP195" s="68" t="str">
        <f t="shared" si="45"/>
        <v/>
      </c>
      <c r="AQ195" s="33" t="str">
        <f t="shared" si="46"/>
        <v/>
      </c>
      <c r="AR195" s="33" t="str">
        <f t="shared" si="47"/>
        <v/>
      </c>
      <c r="AS195" s="33" t="str">
        <f t="shared" si="48"/>
        <v/>
      </c>
      <c r="AT195" s="32" t="str">
        <f t="shared" si="56"/>
        <v/>
      </c>
      <c r="AU195" s="69"/>
      <c r="AV195" s="70"/>
      <c r="AW195" s="68" t="str">
        <f t="shared" si="49"/>
        <v/>
      </c>
      <c r="AX195" s="68" t="str">
        <f t="shared" si="50"/>
        <v/>
      </c>
      <c r="AY195" s="68" t="str">
        <f t="shared" si="51"/>
        <v/>
      </c>
      <c r="AZ195" s="70"/>
      <c r="BA195" s="74"/>
      <c r="BB195" s="70"/>
      <c r="BC195" s="70"/>
      <c r="BD195" s="68" t="str">
        <f t="shared" si="52"/>
        <v/>
      </c>
      <c r="BE195" s="68" t="str">
        <f t="shared" si="53"/>
        <v/>
      </c>
      <c r="BF195" s="72" t="str">
        <f>IF(F195="","",IF(OR(分岐管理シート!Y195&lt;14,分岐管理シート!Y195&gt;38),"error",""))</f>
        <v/>
      </c>
      <c r="BG195" s="72" t="str">
        <f>IF(F195="","",IF(OR(分岐管理シート!Z195&lt;14,分岐管理シート!Z195&gt;39),"error",""))</f>
        <v/>
      </c>
      <c r="BH195" s="72" t="str">
        <f>IF(F195="","",IF(AND(Y195="－",OR(分岐管理シート!Z195&lt;14,分岐管理シート!Z195&gt;38)),"error",IF(AND(Y195="○",分岐管理シート!Z195&lt;14),"error","")))</f>
        <v/>
      </c>
      <c r="BI195" s="72" t="str">
        <f>IF(F195="","",IF(VLOOKUP(Z195,―!$AH$15:$AI$40,2,FALSE)&lt;=VLOOKUP(AA195,―!$AH$15:$AI$40,2,FALSE),"","error"))</f>
        <v/>
      </c>
      <c r="BJ195" s="70"/>
      <c r="BK195" s="70"/>
      <c r="BL195" s="70"/>
      <c r="BM195" s="72" t="str">
        <f>IF(F195="","",IF(OR(分岐管理シート!AC195&lt;1,分岐管理シート!AC195&gt;39),"error",""))</f>
        <v/>
      </c>
      <c r="BN195" s="68" t="str">
        <f t="shared" si="54"/>
        <v/>
      </c>
      <c r="BO195" s="72" t="str">
        <f>IF(F195="","",IF(AND(分岐管理シート!D195=4,OR(分岐管理シート!AF195&lt;4,分岐管理シート!AF195&gt;9)),"error",""))</f>
        <v/>
      </c>
      <c r="BP195" s="74" t="str">
        <f t="shared" si="38"/>
        <v/>
      </c>
      <c r="BQ195" s="76" t="str">
        <f>分岐管理シート!AQ195</f>
        <v/>
      </c>
      <c r="BR195" s="497" t="str">
        <f t="shared" si="55"/>
        <v/>
      </c>
    </row>
    <row r="196" spans="1:70" ht="24">
      <c r="A196" s="35"/>
      <c r="B196" s="36"/>
      <c r="C196" s="32">
        <v>124</v>
      </c>
      <c r="D196" s="396"/>
      <c r="E196" s="229"/>
      <c r="F196" s="229"/>
      <c r="G196" s="219"/>
      <c r="H196" s="219"/>
      <c r="I196" s="218"/>
      <c r="J196" s="217"/>
      <c r="K196" s="219"/>
      <c r="L196" s="218"/>
      <c r="M196" s="218"/>
      <c r="N196" s="640">
        <f t="shared" si="39"/>
        <v>0</v>
      </c>
      <c r="O196" s="641">
        <f t="shared" si="37"/>
        <v>0</v>
      </c>
      <c r="P196" s="642"/>
      <c r="Q196" s="646"/>
      <c r="R196" s="646"/>
      <c r="S196" s="646"/>
      <c r="T196" s="647"/>
      <c r="U196" s="647"/>
      <c r="V196" s="218"/>
      <c r="W196" s="219"/>
      <c r="X196" s="219"/>
      <c r="Y196" s="219"/>
      <c r="Z196" s="391"/>
      <c r="AA196" s="391"/>
      <c r="AB196" s="233"/>
      <c r="AC196" s="233"/>
      <c r="AD196" s="218"/>
      <c r="AE196" s="113"/>
      <c r="AF196" s="114"/>
      <c r="AG196" s="402"/>
      <c r="AH196" s="238"/>
      <c r="AI196" s="239"/>
      <c r="AJ196" s="58" t="str">
        <f t="shared" si="40"/>
        <v/>
      </c>
      <c r="AK196" s="60" t="str">
        <f t="shared" si="41"/>
        <v/>
      </c>
      <c r="AL196" s="62" t="str">
        <f t="shared" si="42"/>
        <v/>
      </c>
      <c r="AM196" s="64" t="str">
        <f t="shared" si="43"/>
        <v/>
      </c>
      <c r="AN196" s="64" t="str">
        <f t="shared" si="44"/>
        <v/>
      </c>
      <c r="AO196" s="66" t="str">
        <f>IF(F196="","",IF(OR(AND(分岐管理シート!D196=4,J196="Ⅱ．物価高の克服"),AND(分岐管理シート!D196=8,J196="米国関税措置")),"","error"))</f>
        <v/>
      </c>
      <c r="AP196" s="68" t="str">
        <f t="shared" si="45"/>
        <v/>
      </c>
      <c r="AQ196" s="33" t="str">
        <f t="shared" si="46"/>
        <v/>
      </c>
      <c r="AR196" s="33" t="str">
        <f t="shared" si="47"/>
        <v/>
      </c>
      <c r="AS196" s="33" t="str">
        <f t="shared" si="48"/>
        <v/>
      </c>
      <c r="AT196" s="32" t="str">
        <f t="shared" si="56"/>
        <v/>
      </c>
      <c r="AU196" s="69"/>
      <c r="AV196" s="70"/>
      <c r="AW196" s="68" t="str">
        <f t="shared" si="49"/>
        <v/>
      </c>
      <c r="AX196" s="68" t="str">
        <f t="shared" si="50"/>
        <v/>
      </c>
      <c r="AY196" s="68" t="str">
        <f t="shared" si="51"/>
        <v/>
      </c>
      <c r="AZ196" s="70"/>
      <c r="BA196" s="74"/>
      <c r="BB196" s="70"/>
      <c r="BC196" s="70"/>
      <c r="BD196" s="68" t="str">
        <f t="shared" si="52"/>
        <v/>
      </c>
      <c r="BE196" s="68" t="str">
        <f t="shared" si="53"/>
        <v/>
      </c>
      <c r="BF196" s="72" t="str">
        <f>IF(F196="","",IF(OR(分岐管理シート!Y196&lt;14,分岐管理シート!Y196&gt;38),"error",""))</f>
        <v/>
      </c>
      <c r="BG196" s="72" t="str">
        <f>IF(F196="","",IF(OR(分岐管理シート!Z196&lt;14,分岐管理シート!Z196&gt;39),"error",""))</f>
        <v/>
      </c>
      <c r="BH196" s="72" t="str">
        <f>IF(F196="","",IF(AND(Y196="－",OR(分岐管理シート!Z196&lt;14,分岐管理シート!Z196&gt;38)),"error",IF(AND(Y196="○",分岐管理シート!Z196&lt;14),"error","")))</f>
        <v/>
      </c>
      <c r="BI196" s="72" t="str">
        <f>IF(F196="","",IF(VLOOKUP(Z196,―!$AH$15:$AI$40,2,FALSE)&lt;=VLOOKUP(AA196,―!$AH$15:$AI$40,2,FALSE),"","error"))</f>
        <v/>
      </c>
      <c r="BJ196" s="70"/>
      <c r="BK196" s="70"/>
      <c r="BL196" s="70"/>
      <c r="BM196" s="72" t="str">
        <f>IF(F196="","",IF(OR(分岐管理シート!AC196&lt;1,分岐管理シート!AC196&gt;39),"error",""))</f>
        <v/>
      </c>
      <c r="BN196" s="68" t="str">
        <f t="shared" si="54"/>
        <v/>
      </c>
      <c r="BO196" s="72" t="str">
        <f>IF(F196="","",IF(AND(分岐管理シート!D196=4,OR(分岐管理シート!AF196&lt;4,分岐管理シート!AF196&gt;9)),"error",""))</f>
        <v/>
      </c>
      <c r="BP196" s="74" t="str">
        <f t="shared" si="38"/>
        <v/>
      </c>
      <c r="BQ196" s="76" t="str">
        <f>分岐管理シート!AQ196</f>
        <v/>
      </c>
      <c r="BR196" s="497" t="str">
        <f t="shared" si="55"/>
        <v/>
      </c>
    </row>
    <row r="197" spans="1:70" ht="24">
      <c r="A197" s="35"/>
      <c r="B197" s="36"/>
      <c r="C197" s="33">
        <v>125</v>
      </c>
      <c r="D197" s="396"/>
      <c r="E197" s="229"/>
      <c r="F197" s="229"/>
      <c r="G197" s="219"/>
      <c r="H197" s="219"/>
      <c r="I197" s="218"/>
      <c r="J197" s="217"/>
      <c r="K197" s="219"/>
      <c r="L197" s="218"/>
      <c r="M197" s="218"/>
      <c r="N197" s="640">
        <f t="shared" si="39"/>
        <v>0</v>
      </c>
      <c r="O197" s="641">
        <f t="shared" si="37"/>
        <v>0</v>
      </c>
      <c r="P197" s="642"/>
      <c r="Q197" s="646"/>
      <c r="R197" s="646"/>
      <c r="S197" s="646"/>
      <c r="T197" s="647"/>
      <c r="U197" s="647"/>
      <c r="V197" s="218"/>
      <c r="W197" s="219"/>
      <c r="X197" s="219"/>
      <c r="Y197" s="219"/>
      <c r="Z197" s="391"/>
      <c r="AA197" s="391"/>
      <c r="AB197" s="233"/>
      <c r="AC197" s="233"/>
      <c r="AD197" s="218"/>
      <c r="AE197" s="113"/>
      <c r="AF197" s="114"/>
      <c r="AG197" s="402"/>
      <c r="AH197" s="238"/>
      <c r="AI197" s="239"/>
      <c r="AJ197" s="58" t="str">
        <f t="shared" si="40"/>
        <v/>
      </c>
      <c r="AK197" s="60" t="str">
        <f t="shared" si="41"/>
        <v/>
      </c>
      <c r="AL197" s="62" t="str">
        <f t="shared" si="42"/>
        <v/>
      </c>
      <c r="AM197" s="64" t="str">
        <f t="shared" si="43"/>
        <v/>
      </c>
      <c r="AN197" s="64" t="str">
        <f t="shared" si="44"/>
        <v/>
      </c>
      <c r="AO197" s="66" t="str">
        <f>IF(F197="","",IF(OR(AND(分岐管理シート!D197=4,J197="Ⅱ．物価高の克服"),AND(分岐管理シート!D197=8,J197="米国関税措置")),"","error"))</f>
        <v/>
      </c>
      <c r="AP197" s="68" t="str">
        <f t="shared" si="45"/>
        <v/>
      </c>
      <c r="AQ197" s="33" t="str">
        <f t="shared" si="46"/>
        <v/>
      </c>
      <c r="AR197" s="33" t="str">
        <f t="shared" si="47"/>
        <v/>
      </c>
      <c r="AS197" s="33" t="str">
        <f t="shared" si="48"/>
        <v/>
      </c>
      <c r="AT197" s="32" t="str">
        <f t="shared" si="56"/>
        <v/>
      </c>
      <c r="AU197" s="69"/>
      <c r="AV197" s="70"/>
      <c r="AW197" s="68" t="str">
        <f t="shared" si="49"/>
        <v/>
      </c>
      <c r="AX197" s="68" t="str">
        <f t="shared" si="50"/>
        <v/>
      </c>
      <c r="AY197" s="68" t="str">
        <f t="shared" si="51"/>
        <v/>
      </c>
      <c r="AZ197" s="70"/>
      <c r="BA197" s="74"/>
      <c r="BB197" s="70"/>
      <c r="BC197" s="70"/>
      <c r="BD197" s="68" t="str">
        <f t="shared" si="52"/>
        <v/>
      </c>
      <c r="BE197" s="68" t="str">
        <f t="shared" si="53"/>
        <v/>
      </c>
      <c r="BF197" s="72" t="str">
        <f>IF(F197="","",IF(OR(分岐管理シート!Y197&lt;14,分岐管理シート!Y197&gt;38),"error",""))</f>
        <v/>
      </c>
      <c r="BG197" s="72" t="str">
        <f>IF(F197="","",IF(OR(分岐管理シート!Z197&lt;14,分岐管理シート!Z197&gt;39),"error",""))</f>
        <v/>
      </c>
      <c r="BH197" s="72" t="str">
        <f>IF(F197="","",IF(AND(Y197="－",OR(分岐管理シート!Z197&lt;14,分岐管理シート!Z197&gt;38)),"error",IF(AND(Y197="○",分岐管理シート!Z197&lt;14),"error","")))</f>
        <v/>
      </c>
      <c r="BI197" s="72" t="str">
        <f>IF(F197="","",IF(VLOOKUP(Z197,―!$AH$15:$AI$40,2,FALSE)&lt;=VLOOKUP(AA197,―!$AH$15:$AI$40,2,FALSE),"","error"))</f>
        <v/>
      </c>
      <c r="BJ197" s="70"/>
      <c r="BK197" s="70"/>
      <c r="BL197" s="70"/>
      <c r="BM197" s="72" t="str">
        <f>IF(F197="","",IF(OR(分岐管理シート!AC197&lt;1,分岐管理シート!AC197&gt;39),"error",""))</f>
        <v/>
      </c>
      <c r="BN197" s="68" t="str">
        <f t="shared" si="54"/>
        <v/>
      </c>
      <c r="BO197" s="72" t="str">
        <f>IF(F197="","",IF(AND(分岐管理シート!D197=4,OR(分岐管理シート!AF197&lt;4,分岐管理シート!AF197&gt;9)),"error",""))</f>
        <v/>
      </c>
      <c r="BP197" s="74" t="str">
        <f t="shared" si="38"/>
        <v/>
      </c>
      <c r="BQ197" s="76" t="str">
        <f>分岐管理シート!AQ197</f>
        <v/>
      </c>
      <c r="BR197" s="497" t="str">
        <f t="shared" si="55"/>
        <v/>
      </c>
    </row>
    <row r="198" spans="1:70" ht="24">
      <c r="A198" s="35"/>
      <c r="B198" s="36"/>
      <c r="C198" s="33">
        <v>126</v>
      </c>
      <c r="D198" s="396"/>
      <c r="E198" s="229"/>
      <c r="F198" s="229"/>
      <c r="G198" s="219"/>
      <c r="H198" s="219"/>
      <c r="I198" s="218"/>
      <c r="J198" s="217"/>
      <c r="K198" s="219"/>
      <c r="L198" s="218"/>
      <c r="M198" s="218"/>
      <c r="N198" s="640">
        <f t="shared" si="39"/>
        <v>0</v>
      </c>
      <c r="O198" s="641">
        <f t="shared" si="37"/>
        <v>0</v>
      </c>
      <c r="P198" s="642"/>
      <c r="Q198" s="646"/>
      <c r="R198" s="646"/>
      <c r="S198" s="646"/>
      <c r="T198" s="647"/>
      <c r="U198" s="647"/>
      <c r="V198" s="218"/>
      <c r="W198" s="219"/>
      <c r="X198" s="219"/>
      <c r="Y198" s="219"/>
      <c r="Z198" s="391"/>
      <c r="AA198" s="391"/>
      <c r="AB198" s="233"/>
      <c r="AC198" s="233"/>
      <c r="AD198" s="218"/>
      <c r="AE198" s="113"/>
      <c r="AF198" s="114"/>
      <c r="AG198" s="402"/>
      <c r="AH198" s="238"/>
      <c r="AI198" s="239"/>
      <c r="AJ198" s="58" t="str">
        <f t="shared" si="40"/>
        <v/>
      </c>
      <c r="AK198" s="60" t="str">
        <f t="shared" si="41"/>
        <v/>
      </c>
      <c r="AL198" s="62" t="str">
        <f t="shared" si="42"/>
        <v/>
      </c>
      <c r="AM198" s="64" t="str">
        <f t="shared" si="43"/>
        <v/>
      </c>
      <c r="AN198" s="64" t="str">
        <f t="shared" si="44"/>
        <v/>
      </c>
      <c r="AO198" s="66" t="str">
        <f>IF(F198="","",IF(OR(AND(分岐管理シート!D198=4,J198="Ⅱ．物価高の克服"),AND(分岐管理シート!D198=8,J198="米国関税措置")),"","error"))</f>
        <v/>
      </c>
      <c r="AP198" s="68" t="str">
        <f t="shared" si="45"/>
        <v/>
      </c>
      <c r="AQ198" s="33" t="str">
        <f t="shared" si="46"/>
        <v/>
      </c>
      <c r="AR198" s="33" t="str">
        <f t="shared" si="47"/>
        <v/>
      </c>
      <c r="AS198" s="33" t="str">
        <f t="shared" si="48"/>
        <v/>
      </c>
      <c r="AT198" s="32" t="str">
        <f t="shared" si="56"/>
        <v/>
      </c>
      <c r="AU198" s="69"/>
      <c r="AV198" s="70"/>
      <c r="AW198" s="68" t="str">
        <f t="shared" si="49"/>
        <v/>
      </c>
      <c r="AX198" s="68" t="str">
        <f t="shared" si="50"/>
        <v/>
      </c>
      <c r="AY198" s="68" t="str">
        <f t="shared" si="51"/>
        <v/>
      </c>
      <c r="AZ198" s="70"/>
      <c r="BA198" s="74"/>
      <c r="BB198" s="70"/>
      <c r="BC198" s="70"/>
      <c r="BD198" s="68" t="str">
        <f t="shared" si="52"/>
        <v/>
      </c>
      <c r="BE198" s="68" t="str">
        <f t="shared" si="53"/>
        <v/>
      </c>
      <c r="BF198" s="72" t="str">
        <f>IF(F198="","",IF(OR(分岐管理シート!Y198&lt;14,分岐管理シート!Y198&gt;38),"error",""))</f>
        <v/>
      </c>
      <c r="BG198" s="72" t="str">
        <f>IF(F198="","",IF(OR(分岐管理シート!Z198&lt;14,分岐管理シート!Z198&gt;39),"error",""))</f>
        <v/>
      </c>
      <c r="BH198" s="72" t="str">
        <f>IF(F198="","",IF(AND(Y198="－",OR(分岐管理シート!Z198&lt;14,分岐管理シート!Z198&gt;38)),"error",IF(AND(Y198="○",分岐管理シート!Z198&lt;14),"error","")))</f>
        <v/>
      </c>
      <c r="BI198" s="72" t="str">
        <f>IF(F198="","",IF(VLOOKUP(Z198,―!$AH$15:$AI$40,2,FALSE)&lt;=VLOOKUP(AA198,―!$AH$15:$AI$40,2,FALSE),"","error"))</f>
        <v/>
      </c>
      <c r="BJ198" s="70"/>
      <c r="BK198" s="70"/>
      <c r="BL198" s="70"/>
      <c r="BM198" s="72" t="str">
        <f>IF(F198="","",IF(OR(分岐管理シート!AC198&lt;1,分岐管理シート!AC198&gt;39),"error",""))</f>
        <v/>
      </c>
      <c r="BN198" s="68" t="str">
        <f t="shared" si="54"/>
        <v/>
      </c>
      <c r="BO198" s="72" t="str">
        <f>IF(F198="","",IF(AND(分岐管理シート!D198=4,OR(分岐管理シート!AF198&lt;4,分岐管理シート!AF198&gt;9)),"error",""))</f>
        <v/>
      </c>
      <c r="BP198" s="74" t="str">
        <f t="shared" si="38"/>
        <v/>
      </c>
      <c r="BQ198" s="76" t="str">
        <f>分岐管理シート!AQ198</f>
        <v/>
      </c>
      <c r="BR198" s="497" t="str">
        <f t="shared" si="55"/>
        <v/>
      </c>
    </row>
    <row r="199" spans="1:70" ht="24">
      <c r="A199" s="35"/>
      <c r="B199" s="36"/>
      <c r="C199" s="32">
        <v>127</v>
      </c>
      <c r="D199" s="396"/>
      <c r="E199" s="229"/>
      <c r="F199" s="229"/>
      <c r="G199" s="219"/>
      <c r="H199" s="219"/>
      <c r="I199" s="218"/>
      <c r="J199" s="217"/>
      <c r="K199" s="219"/>
      <c r="L199" s="218"/>
      <c r="M199" s="218"/>
      <c r="N199" s="640">
        <f t="shared" si="39"/>
        <v>0</v>
      </c>
      <c r="O199" s="641">
        <f t="shared" si="37"/>
        <v>0</v>
      </c>
      <c r="P199" s="642"/>
      <c r="Q199" s="646"/>
      <c r="R199" s="646"/>
      <c r="S199" s="646"/>
      <c r="T199" s="647"/>
      <c r="U199" s="647"/>
      <c r="V199" s="218"/>
      <c r="W199" s="219"/>
      <c r="X199" s="219"/>
      <c r="Y199" s="219"/>
      <c r="Z199" s="391"/>
      <c r="AA199" s="391"/>
      <c r="AB199" s="233"/>
      <c r="AC199" s="233"/>
      <c r="AD199" s="218"/>
      <c r="AE199" s="113"/>
      <c r="AF199" s="114"/>
      <c r="AG199" s="402"/>
      <c r="AH199" s="238"/>
      <c r="AI199" s="239"/>
      <c r="AJ199" s="58" t="str">
        <f t="shared" si="40"/>
        <v/>
      </c>
      <c r="AK199" s="60" t="str">
        <f t="shared" si="41"/>
        <v/>
      </c>
      <c r="AL199" s="62" t="str">
        <f t="shared" si="42"/>
        <v/>
      </c>
      <c r="AM199" s="64" t="str">
        <f t="shared" si="43"/>
        <v/>
      </c>
      <c r="AN199" s="64" t="str">
        <f t="shared" si="44"/>
        <v/>
      </c>
      <c r="AO199" s="66" t="str">
        <f>IF(F199="","",IF(OR(AND(分岐管理シート!D199=4,J199="Ⅱ．物価高の克服"),AND(分岐管理シート!D199=8,J199="米国関税措置")),"","error"))</f>
        <v/>
      </c>
      <c r="AP199" s="68" t="str">
        <f t="shared" si="45"/>
        <v/>
      </c>
      <c r="AQ199" s="33" t="str">
        <f t="shared" si="46"/>
        <v/>
      </c>
      <c r="AR199" s="33" t="str">
        <f t="shared" si="47"/>
        <v/>
      </c>
      <c r="AS199" s="33" t="str">
        <f t="shared" si="48"/>
        <v/>
      </c>
      <c r="AT199" s="32" t="str">
        <f t="shared" si="56"/>
        <v/>
      </c>
      <c r="AU199" s="69"/>
      <c r="AV199" s="70"/>
      <c r="AW199" s="68" t="str">
        <f t="shared" si="49"/>
        <v/>
      </c>
      <c r="AX199" s="68" t="str">
        <f t="shared" si="50"/>
        <v/>
      </c>
      <c r="AY199" s="68" t="str">
        <f t="shared" si="51"/>
        <v/>
      </c>
      <c r="AZ199" s="70"/>
      <c r="BA199" s="74"/>
      <c r="BB199" s="70"/>
      <c r="BC199" s="70"/>
      <c r="BD199" s="68" t="str">
        <f t="shared" si="52"/>
        <v/>
      </c>
      <c r="BE199" s="68" t="str">
        <f t="shared" si="53"/>
        <v/>
      </c>
      <c r="BF199" s="72" t="str">
        <f>IF(F199="","",IF(OR(分岐管理シート!Y199&lt;14,分岐管理シート!Y199&gt;38),"error",""))</f>
        <v/>
      </c>
      <c r="BG199" s="72" t="str">
        <f>IF(F199="","",IF(OR(分岐管理シート!Z199&lt;14,分岐管理シート!Z199&gt;39),"error",""))</f>
        <v/>
      </c>
      <c r="BH199" s="72" t="str">
        <f>IF(F199="","",IF(AND(Y199="－",OR(分岐管理シート!Z199&lt;14,分岐管理シート!Z199&gt;38)),"error",IF(AND(Y199="○",分岐管理シート!Z199&lt;14),"error","")))</f>
        <v/>
      </c>
      <c r="BI199" s="72" t="str">
        <f>IF(F199="","",IF(VLOOKUP(Z199,―!$AH$15:$AI$40,2,FALSE)&lt;=VLOOKUP(AA199,―!$AH$15:$AI$40,2,FALSE),"","error"))</f>
        <v/>
      </c>
      <c r="BJ199" s="70"/>
      <c r="BK199" s="70"/>
      <c r="BL199" s="70"/>
      <c r="BM199" s="72" t="str">
        <f>IF(F199="","",IF(OR(分岐管理シート!AC199&lt;1,分岐管理シート!AC199&gt;39),"error",""))</f>
        <v/>
      </c>
      <c r="BN199" s="68" t="str">
        <f t="shared" si="54"/>
        <v/>
      </c>
      <c r="BO199" s="72" t="str">
        <f>IF(F199="","",IF(AND(分岐管理シート!D199=4,OR(分岐管理シート!AF199&lt;4,分岐管理シート!AF199&gt;9)),"error",""))</f>
        <v/>
      </c>
      <c r="BP199" s="74" t="str">
        <f t="shared" si="38"/>
        <v/>
      </c>
      <c r="BQ199" s="76" t="str">
        <f>分岐管理シート!AQ199</f>
        <v/>
      </c>
      <c r="BR199" s="497" t="str">
        <f t="shared" si="55"/>
        <v/>
      </c>
    </row>
    <row r="200" spans="1:70" ht="24">
      <c r="A200" s="35"/>
      <c r="B200" s="36"/>
      <c r="C200" s="33">
        <v>128</v>
      </c>
      <c r="D200" s="396"/>
      <c r="E200" s="229"/>
      <c r="F200" s="229"/>
      <c r="G200" s="219"/>
      <c r="H200" s="219"/>
      <c r="I200" s="218"/>
      <c r="J200" s="217"/>
      <c r="K200" s="219"/>
      <c r="L200" s="218"/>
      <c r="M200" s="218"/>
      <c r="N200" s="640">
        <f t="shared" si="39"/>
        <v>0</v>
      </c>
      <c r="O200" s="641">
        <f t="shared" si="37"/>
        <v>0</v>
      </c>
      <c r="P200" s="642"/>
      <c r="Q200" s="646"/>
      <c r="R200" s="646"/>
      <c r="S200" s="646"/>
      <c r="T200" s="647"/>
      <c r="U200" s="647"/>
      <c r="V200" s="218"/>
      <c r="W200" s="219"/>
      <c r="X200" s="219"/>
      <c r="Y200" s="219"/>
      <c r="Z200" s="391"/>
      <c r="AA200" s="391"/>
      <c r="AB200" s="233"/>
      <c r="AC200" s="233"/>
      <c r="AD200" s="218"/>
      <c r="AE200" s="113"/>
      <c r="AF200" s="114"/>
      <c r="AG200" s="402"/>
      <c r="AH200" s="238"/>
      <c r="AI200" s="239"/>
      <c r="AJ200" s="58" t="str">
        <f t="shared" si="40"/>
        <v/>
      </c>
      <c r="AK200" s="60" t="str">
        <f t="shared" si="41"/>
        <v/>
      </c>
      <c r="AL200" s="62" t="str">
        <f t="shared" si="42"/>
        <v/>
      </c>
      <c r="AM200" s="64" t="str">
        <f t="shared" si="43"/>
        <v/>
      </c>
      <c r="AN200" s="64" t="str">
        <f t="shared" si="44"/>
        <v/>
      </c>
      <c r="AO200" s="66" t="str">
        <f>IF(F200="","",IF(OR(AND(分岐管理シート!D200=4,J200="Ⅱ．物価高の克服"),AND(分岐管理シート!D200=8,J200="米国関税措置")),"","error"))</f>
        <v/>
      </c>
      <c r="AP200" s="68" t="str">
        <f t="shared" si="45"/>
        <v/>
      </c>
      <c r="AQ200" s="33" t="str">
        <f t="shared" si="46"/>
        <v/>
      </c>
      <c r="AR200" s="33" t="str">
        <f t="shared" si="47"/>
        <v/>
      </c>
      <c r="AS200" s="33" t="str">
        <f t="shared" si="48"/>
        <v/>
      </c>
      <c r="AT200" s="32" t="str">
        <f t="shared" si="56"/>
        <v/>
      </c>
      <c r="AU200" s="69"/>
      <c r="AV200" s="70"/>
      <c r="AW200" s="68" t="str">
        <f t="shared" si="49"/>
        <v/>
      </c>
      <c r="AX200" s="68" t="str">
        <f t="shared" si="50"/>
        <v/>
      </c>
      <c r="AY200" s="68" t="str">
        <f t="shared" si="51"/>
        <v/>
      </c>
      <c r="AZ200" s="70"/>
      <c r="BA200" s="74"/>
      <c r="BB200" s="70"/>
      <c r="BC200" s="70"/>
      <c r="BD200" s="68" t="str">
        <f t="shared" si="52"/>
        <v/>
      </c>
      <c r="BE200" s="68" t="str">
        <f t="shared" si="53"/>
        <v/>
      </c>
      <c r="BF200" s="72" t="str">
        <f>IF(F200="","",IF(OR(分岐管理シート!Y200&lt;14,分岐管理シート!Y200&gt;38),"error",""))</f>
        <v/>
      </c>
      <c r="BG200" s="72" t="str">
        <f>IF(F200="","",IF(OR(分岐管理シート!Z200&lt;14,分岐管理シート!Z200&gt;39),"error",""))</f>
        <v/>
      </c>
      <c r="BH200" s="72" t="str">
        <f>IF(F200="","",IF(AND(Y200="－",OR(分岐管理シート!Z200&lt;14,分岐管理シート!Z200&gt;38)),"error",IF(AND(Y200="○",分岐管理シート!Z200&lt;14),"error","")))</f>
        <v/>
      </c>
      <c r="BI200" s="72" t="str">
        <f>IF(F200="","",IF(VLOOKUP(Z200,―!$AH$15:$AI$40,2,FALSE)&lt;=VLOOKUP(AA200,―!$AH$15:$AI$40,2,FALSE),"","error"))</f>
        <v/>
      </c>
      <c r="BJ200" s="70"/>
      <c r="BK200" s="70"/>
      <c r="BL200" s="70"/>
      <c r="BM200" s="72" t="str">
        <f>IF(F200="","",IF(OR(分岐管理シート!AC200&lt;1,分岐管理シート!AC200&gt;39),"error",""))</f>
        <v/>
      </c>
      <c r="BN200" s="68" t="str">
        <f t="shared" si="54"/>
        <v/>
      </c>
      <c r="BO200" s="72" t="str">
        <f>IF(F200="","",IF(AND(分岐管理シート!D200=4,OR(分岐管理シート!AF200&lt;4,分岐管理シート!AF200&gt;9)),"error",""))</f>
        <v/>
      </c>
      <c r="BP200" s="74" t="str">
        <f t="shared" si="38"/>
        <v/>
      </c>
      <c r="BQ200" s="76" t="str">
        <f>分岐管理シート!AQ200</f>
        <v/>
      </c>
      <c r="BR200" s="497" t="str">
        <f t="shared" si="55"/>
        <v/>
      </c>
    </row>
    <row r="201" spans="1:70" ht="24">
      <c r="A201" s="35"/>
      <c r="B201" s="36"/>
      <c r="C201" s="33">
        <v>129</v>
      </c>
      <c r="D201" s="396"/>
      <c r="E201" s="229"/>
      <c r="F201" s="229"/>
      <c r="G201" s="219"/>
      <c r="H201" s="219"/>
      <c r="I201" s="218"/>
      <c r="J201" s="217"/>
      <c r="K201" s="219"/>
      <c r="L201" s="218"/>
      <c r="M201" s="218"/>
      <c r="N201" s="640">
        <f t="shared" si="39"/>
        <v>0</v>
      </c>
      <c r="O201" s="641">
        <f t="shared" si="37"/>
        <v>0</v>
      </c>
      <c r="P201" s="642"/>
      <c r="Q201" s="646"/>
      <c r="R201" s="646"/>
      <c r="S201" s="646"/>
      <c r="T201" s="647"/>
      <c r="U201" s="647"/>
      <c r="V201" s="218"/>
      <c r="W201" s="219"/>
      <c r="X201" s="219"/>
      <c r="Y201" s="219"/>
      <c r="Z201" s="391"/>
      <c r="AA201" s="391"/>
      <c r="AB201" s="233"/>
      <c r="AC201" s="233"/>
      <c r="AD201" s="218"/>
      <c r="AE201" s="113"/>
      <c r="AF201" s="114"/>
      <c r="AG201" s="402"/>
      <c r="AH201" s="238"/>
      <c r="AI201" s="239"/>
      <c r="AJ201" s="58" t="str">
        <f t="shared" si="40"/>
        <v/>
      </c>
      <c r="AK201" s="60" t="str">
        <f t="shared" si="41"/>
        <v/>
      </c>
      <c r="AL201" s="62" t="str">
        <f t="shared" si="42"/>
        <v/>
      </c>
      <c r="AM201" s="64" t="str">
        <f t="shared" si="43"/>
        <v/>
      </c>
      <c r="AN201" s="64" t="str">
        <f t="shared" si="44"/>
        <v/>
      </c>
      <c r="AO201" s="66" t="str">
        <f>IF(F201="","",IF(OR(AND(分岐管理シート!D201=4,J201="Ⅱ．物価高の克服"),AND(分岐管理シート!D201=8,J201="米国関税措置")),"","error"))</f>
        <v/>
      </c>
      <c r="AP201" s="68" t="str">
        <f t="shared" si="45"/>
        <v/>
      </c>
      <c r="AQ201" s="33" t="str">
        <f t="shared" si="46"/>
        <v/>
      </c>
      <c r="AR201" s="33" t="str">
        <f t="shared" si="47"/>
        <v/>
      </c>
      <c r="AS201" s="33" t="str">
        <f t="shared" si="48"/>
        <v/>
      </c>
      <c r="AT201" s="32" t="str">
        <f t="shared" si="56"/>
        <v/>
      </c>
      <c r="AU201" s="69"/>
      <c r="AV201" s="70"/>
      <c r="AW201" s="68" t="str">
        <f t="shared" si="49"/>
        <v/>
      </c>
      <c r="AX201" s="68" t="str">
        <f t="shared" si="50"/>
        <v/>
      </c>
      <c r="AY201" s="68" t="str">
        <f t="shared" si="51"/>
        <v/>
      </c>
      <c r="AZ201" s="70"/>
      <c r="BA201" s="74"/>
      <c r="BB201" s="70"/>
      <c r="BC201" s="70"/>
      <c r="BD201" s="68" t="str">
        <f t="shared" si="52"/>
        <v/>
      </c>
      <c r="BE201" s="68" t="str">
        <f t="shared" si="53"/>
        <v/>
      </c>
      <c r="BF201" s="72" t="str">
        <f>IF(F201="","",IF(OR(分岐管理シート!Y201&lt;14,分岐管理シート!Y201&gt;38),"error",""))</f>
        <v/>
      </c>
      <c r="BG201" s="72" t="str">
        <f>IF(F201="","",IF(OR(分岐管理シート!Z201&lt;14,分岐管理シート!Z201&gt;39),"error",""))</f>
        <v/>
      </c>
      <c r="BH201" s="72" t="str">
        <f>IF(F201="","",IF(AND(Y201="－",OR(分岐管理シート!Z201&lt;14,分岐管理シート!Z201&gt;38)),"error",IF(AND(Y201="○",分岐管理シート!Z201&lt;14),"error","")))</f>
        <v/>
      </c>
      <c r="BI201" s="72" t="str">
        <f>IF(F201="","",IF(VLOOKUP(Z201,―!$AH$15:$AI$40,2,FALSE)&lt;=VLOOKUP(AA201,―!$AH$15:$AI$40,2,FALSE),"","error"))</f>
        <v/>
      </c>
      <c r="BJ201" s="70"/>
      <c r="BK201" s="70"/>
      <c r="BL201" s="70"/>
      <c r="BM201" s="72" t="str">
        <f>IF(F201="","",IF(OR(分岐管理シート!AC201&lt;1,分岐管理シート!AC201&gt;39),"error",""))</f>
        <v/>
      </c>
      <c r="BN201" s="68" t="str">
        <f t="shared" si="54"/>
        <v/>
      </c>
      <c r="BO201" s="72" t="str">
        <f>IF(F201="","",IF(AND(分岐管理シート!D201=4,OR(分岐管理シート!AF201&lt;4,分岐管理シート!AF201&gt;9)),"error",""))</f>
        <v/>
      </c>
      <c r="BP201" s="74" t="str">
        <f t="shared" si="38"/>
        <v/>
      </c>
      <c r="BQ201" s="76" t="str">
        <f>分岐管理シート!AQ201</f>
        <v/>
      </c>
      <c r="BR201" s="497" t="str">
        <f t="shared" si="55"/>
        <v/>
      </c>
    </row>
    <row r="202" spans="1:70" ht="24">
      <c r="A202" s="35"/>
      <c r="B202" s="36"/>
      <c r="C202" s="32">
        <v>130</v>
      </c>
      <c r="D202" s="396"/>
      <c r="E202" s="229"/>
      <c r="F202" s="229"/>
      <c r="G202" s="219"/>
      <c r="H202" s="219"/>
      <c r="I202" s="218"/>
      <c r="J202" s="217"/>
      <c r="K202" s="219"/>
      <c r="L202" s="218"/>
      <c r="M202" s="218"/>
      <c r="N202" s="640">
        <f t="shared" si="39"/>
        <v>0</v>
      </c>
      <c r="O202" s="641">
        <f t="shared" ref="O202:O265" si="57">P202+Q202+R202+S202+T202</f>
        <v>0</v>
      </c>
      <c r="P202" s="642"/>
      <c r="Q202" s="646"/>
      <c r="R202" s="646"/>
      <c r="S202" s="646"/>
      <c r="T202" s="647"/>
      <c r="U202" s="647"/>
      <c r="V202" s="218"/>
      <c r="W202" s="219"/>
      <c r="X202" s="219"/>
      <c r="Y202" s="219"/>
      <c r="Z202" s="391"/>
      <c r="AA202" s="391"/>
      <c r="AB202" s="233"/>
      <c r="AC202" s="233"/>
      <c r="AD202" s="218"/>
      <c r="AE202" s="113"/>
      <c r="AF202" s="114"/>
      <c r="AG202" s="402"/>
      <c r="AH202" s="238"/>
      <c r="AI202" s="239"/>
      <c r="AJ202" s="58" t="str">
        <f t="shared" si="40"/>
        <v/>
      </c>
      <c r="AK202" s="60" t="str">
        <f t="shared" si="41"/>
        <v/>
      </c>
      <c r="AL202" s="62" t="str">
        <f t="shared" si="42"/>
        <v/>
      </c>
      <c r="AM202" s="64" t="str">
        <f t="shared" si="43"/>
        <v/>
      </c>
      <c r="AN202" s="64" t="str">
        <f t="shared" si="44"/>
        <v/>
      </c>
      <c r="AO202" s="66" t="str">
        <f>IF(F202="","",IF(OR(AND(分岐管理シート!D202=4,J202="Ⅱ．物価高の克服"),AND(分岐管理シート!D202=8,J202="米国関税措置")),"","error"))</f>
        <v/>
      </c>
      <c r="AP202" s="68" t="str">
        <f t="shared" si="45"/>
        <v/>
      </c>
      <c r="AQ202" s="33" t="str">
        <f t="shared" si="46"/>
        <v/>
      </c>
      <c r="AR202" s="33" t="str">
        <f t="shared" si="47"/>
        <v/>
      </c>
      <c r="AS202" s="33" t="str">
        <f t="shared" si="48"/>
        <v/>
      </c>
      <c r="AT202" s="32" t="str">
        <f t="shared" si="56"/>
        <v/>
      </c>
      <c r="AU202" s="69"/>
      <c r="AV202" s="70"/>
      <c r="AW202" s="68" t="str">
        <f t="shared" si="49"/>
        <v/>
      </c>
      <c r="AX202" s="68" t="str">
        <f t="shared" si="50"/>
        <v/>
      </c>
      <c r="AY202" s="68" t="str">
        <f t="shared" si="51"/>
        <v/>
      </c>
      <c r="AZ202" s="70"/>
      <c r="BA202" s="74"/>
      <c r="BB202" s="70"/>
      <c r="BC202" s="70"/>
      <c r="BD202" s="68" t="str">
        <f t="shared" si="52"/>
        <v/>
      </c>
      <c r="BE202" s="68" t="str">
        <f t="shared" si="53"/>
        <v/>
      </c>
      <c r="BF202" s="72" t="str">
        <f>IF(F202="","",IF(OR(分岐管理シート!Y202&lt;14,分岐管理シート!Y202&gt;38),"error",""))</f>
        <v/>
      </c>
      <c r="BG202" s="72" t="str">
        <f>IF(F202="","",IF(OR(分岐管理シート!Z202&lt;14,分岐管理シート!Z202&gt;39),"error",""))</f>
        <v/>
      </c>
      <c r="BH202" s="72" t="str">
        <f>IF(F202="","",IF(AND(Y202="－",OR(分岐管理シート!Z202&lt;14,分岐管理シート!Z202&gt;38)),"error",IF(AND(Y202="○",分岐管理シート!Z202&lt;14),"error","")))</f>
        <v/>
      </c>
      <c r="BI202" s="72" t="str">
        <f>IF(F202="","",IF(VLOOKUP(Z202,―!$AH$15:$AI$40,2,FALSE)&lt;=VLOOKUP(AA202,―!$AH$15:$AI$40,2,FALSE),"","error"))</f>
        <v/>
      </c>
      <c r="BJ202" s="70"/>
      <c r="BK202" s="70"/>
      <c r="BL202" s="70"/>
      <c r="BM202" s="72" t="str">
        <f>IF(F202="","",IF(OR(分岐管理シート!AC202&lt;1,分岐管理シート!AC202&gt;39),"error",""))</f>
        <v/>
      </c>
      <c r="BN202" s="68" t="str">
        <f t="shared" si="54"/>
        <v/>
      </c>
      <c r="BO202" s="72" t="str">
        <f>IF(F202="","",IF(AND(分岐管理シート!D202=4,OR(分岐管理シート!AF202&lt;4,分岐管理シート!AF202&gt;9)),"error",""))</f>
        <v/>
      </c>
      <c r="BP202" s="74" t="str">
        <f t="shared" ref="BP202:BP265" si="58">IF(F202="","",IF(AND(D202="R7_予備",OR(AG202="R6当初（地）",AG202="R6補正（地）",AG202="R6予備費（地）")),"error",""))</f>
        <v/>
      </c>
      <c r="BQ202" s="76" t="str">
        <f>分岐管理シート!AQ202</f>
        <v/>
      </c>
      <c r="BR202" s="497" t="str">
        <f t="shared" si="55"/>
        <v/>
      </c>
    </row>
    <row r="203" spans="1:70" ht="24">
      <c r="A203" s="35"/>
      <c r="B203" s="36"/>
      <c r="C203" s="33">
        <v>131</v>
      </c>
      <c r="D203" s="396"/>
      <c r="E203" s="229"/>
      <c r="F203" s="229"/>
      <c r="G203" s="219"/>
      <c r="H203" s="219"/>
      <c r="I203" s="218"/>
      <c r="J203" s="217"/>
      <c r="K203" s="219"/>
      <c r="L203" s="218"/>
      <c r="M203" s="218"/>
      <c r="N203" s="640">
        <f t="shared" si="39"/>
        <v>0</v>
      </c>
      <c r="O203" s="641">
        <f t="shared" si="57"/>
        <v>0</v>
      </c>
      <c r="P203" s="642"/>
      <c r="Q203" s="646"/>
      <c r="R203" s="646"/>
      <c r="S203" s="646"/>
      <c r="T203" s="647"/>
      <c r="U203" s="647"/>
      <c r="V203" s="218"/>
      <c r="W203" s="219"/>
      <c r="X203" s="219"/>
      <c r="Y203" s="219"/>
      <c r="Z203" s="391"/>
      <c r="AA203" s="391"/>
      <c r="AB203" s="233"/>
      <c r="AC203" s="233"/>
      <c r="AD203" s="218"/>
      <c r="AE203" s="113"/>
      <c r="AF203" s="114"/>
      <c r="AG203" s="402"/>
      <c r="AH203" s="238"/>
      <c r="AI203" s="239"/>
      <c r="AJ203" s="58" t="str">
        <f t="shared" si="40"/>
        <v/>
      </c>
      <c r="AK203" s="60" t="str">
        <f t="shared" si="41"/>
        <v/>
      </c>
      <c r="AL203" s="62" t="str">
        <f t="shared" si="42"/>
        <v/>
      </c>
      <c r="AM203" s="64" t="str">
        <f t="shared" si="43"/>
        <v/>
      </c>
      <c r="AN203" s="64" t="str">
        <f t="shared" si="44"/>
        <v/>
      </c>
      <c r="AO203" s="66" t="str">
        <f>IF(F203="","",IF(OR(AND(分岐管理シート!D203=4,J203="Ⅱ．物価高の克服"),AND(分岐管理シート!D203=8,J203="米国関税措置")),"","error"))</f>
        <v/>
      </c>
      <c r="AP203" s="68" t="str">
        <f t="shared" si="45"/>
        <v/>
      </c>
      <c r="AQ203" s="33" t="str">
        <f t="shared" si="46"/>
        <v/>
      </c>
      <c r="AR203" s="33" t="str">
        <f t="shared" si="47"/>
        <v/>
      </c>
      <c r="AS203" s="33" t="str">
        <f t="shared" si="48"/>
        <v/>
      </c>
      <c r="AT203" s="32" t="str">
        <f t="shared" si="56"/>
        <v/>
      </c>
      <c r="AU203" s="69"/>
      <c r="AV203" s="70"/>
      <c r="AW203" s="68" t="str">
        <f t="shared" si="49"/>
        <v/>
      </c>
      <c r="AX203" s="68" t="str">
        <f t="shared" si="50"/>
        <v/>
      </c>
      <c r="AY203" s="68" t="str">
        <f t="shared" si="51"/>
        <v/>
      </c>
      <c r="AZ203" s="70"/>
      <c r="BA203" s="74"/>
      <c r="BB203" s="70"/>
      <c r="BC203" s="70"/>
      <c r="BD203" s="68" t="str">
        <f t="shared" si="52"/>
        <v/>
      </c>
      <c r="BE203" s="68" t="str">
        <f t="shared" si="53"/>
        <v/>
      </c>
      <c r="BF203" s="72" t="str">
        <f>IF(F203="","",IF(OR(分岐管理シート!Y203&lt;14,分岐管理シート!Y203&gt;38),"error",""))</f>
        <v/>
      </c>
      <c r="BG203" s="72" t="str">
        <f>IF(F203="","",IF(OR(分岐管理シート!Z203&lt;14,分岐管理シート!Z203&gt;39),"error",""))</f>
        <v/>
      </c>
      <c r="BH203" s="72" t="str">
        <f>IF(F203="","",IF(AND(Y203="－",OR(分岐管理シート!Z203&lt;14,分岐管理シート!Z203&gt;38)),"error",IF(AND(Y203="○",分岐管理シート!Z203&lt;14),"error","")))</f>
        <v/>
      </c>
      <c r="BI203" s="72" t="str">
        <f>IF(F203="","",IF(VLOOKUP(Z203,―!$AH$15:$AI$40,2,FALSE)&lt;=VLOOKUP(AA203,―!$AH$15:$AI$40,2,FALSE),"","error"))</f>
        <v/>
      </c>
      <c r="BJ203" s="70"/>
      <c r="BK203" s="70"/>
      <c r="BL203" s="70"/>
      <c r="BM203" s="72" t="str">
        <f>IF(F203="","",IF(OR(分岐管理シート!AC203&lt;1,分岐管理シート!AC203&gt;39),"error",""))</f>
        <v/>
      </c>
      <c r="BN203" s="68" t="str">
        <f t="shared" si="54"/>
        <v/>
      </c>
      <c r="BO203" s="72" t="str">
        <f>IF(F203="","",IF(AND(分岐管理シート!D203=4,OR(分岐管理シート!AF203&lt;4,分岐管理シート!AF203&gt;9)),"error",""))</f>
        <v/>
      </c>
      <c r="BP203" s="74" t="str">
        <f t="shared" si="58"/>
        <v/>
      </c>
      <c r="BQ203" s="76" t="str">
        <f>分岐管理シート!AQ203</f>
        <v/>
      </c>
      <c r="BR203" s="497" t="str">
        <f t="shared" si="55"/>
        <v/>
      </c>
    </row>
    <row r="204" spans="1:70" ht="24">
      <c r="A204" s="35"/>
      <c r="B204" s="36"/>
      <c r="C204" s="33">
        <v>132</v>
      </c>
      <c r="D204" s="396"/>
      <c r="E204" s="229"/>
      <c r="F204" s="229"/>
      <c r="G204" s="219"/>
      <c r="H204" s="219"/>
      <c r="I204" s="218"/>
      <c r="J204" s="217"/>
      <c r="K204" s="219"/>
      <c r="L204" s="218"/>
      <c r="M204" s="218"/>
      <c r="N204" s="640">
        <f t="shared" si="39"/>
        <v>0</v>
      </c>
      <c r="O204" s="641">
        <f t="shared" si="57"/>
        <v>0</v>
      </c>
      <c r="P204" s="642"/>
      <c r="Q204" s="646"/>
      <c r="R204" s="646"/>
      <c r="S204" s="646"/>
      <c r="T204" s="647"/>
      <c r="U204" s="647"/>
      <c r="V204" s="218"/>
      <c r="W204" s="219"/>
      <c r="X204" s="219"/>
      <c r="Y204" s="219"/>
      <c r="Z204" s="391"/>
      <c r="AA204" s="391"/>
      <c r="AB204" s="233"/>
      <c r="AC204" s="233"/>
      <c r="AD204" s="218"/>
      <c r="AE204" s="113"/>
      <c r="AF204" s="114"/>
      <c r="AG204" s="402"/>
      <c r="AH204" s="238"/>
      <c r="AI204" s="239"/>
      <c r="AJ204" s="58" t="str">
        <f t="shared" si="40"/>
        <v/>
      </c>
      <c r="AK204" s="60" t="str">
        <f t="shared" si="41"/>
        <v/>
      </c>
      <c r="AL204" s="62" t="str">
        <f t="shared" si="42"/>
        <v/>
      </c>
      <c r="AM204" s="64" t="str">
        <f t="shared" si="43"/>
        <v/>
      </c>
      <c r="AN204" s="64" t="str">
        <f t="shared" si="44"/>
        <v/>
      </c>
      <c r="AO204" s="66" t="str">
        <f>IF(F204="","",IF(OR(AND(分岐管理シート!D204=4,J204="Ⅱ．物価高の克服"),AND(分岐管理シート!D204=8,J204="米国関税措置")),"","error"))</f>
        <v/>
      </c>
      <c r="AP204" s="68" t="str">
        <f t="shared" si="45"/>
        <v/>
      </c>
      <c r="AQ204" s="33" t="str">
        <f t="shared" si="46"/>
        <v/>
      </c>
      <c r="AR204" s="33" t="str">
        <f t="shared" si="47"/>
        <v/>
      </c>
      <c r="AS204" s="33" t="str">
        <f t="shared" si="48"/>
        <v/>
      </c>
      <c r="AT204" s="32" t="str">
        <f t="shared" si="56"/>
        <v/>
      </c>
      <c r="AU204" s="69"/>
      <c r="AV204" s="70"/>
      <c r="AW204" s="68" t="str">
        <f t="shared" si="49"/>
        <v/>
      </c>
      <c r="AX204" s="68" t="str">
        <f t="shared" si="50"/>
        <v/>
      </c>
      <c r="AY204" s="68" t="str">
        <f t="shared" si="51"/>
        <v/>
      </c>
      <c r="AZ204" s="70"/>
      <c r="BA204" s="74"/>
      <c r="BB204" s="70"/>
      <c r="BC204" s="70"/>
      <c r="BD204" s="68" t="str">
        <f t="shared" si="52"/>
        <v/>
      </c>
      <c r="BE204" s="68" t="str">
        <f t="shared" si="53"/>
        <v/>
      </c>
      <c r="BF204" s="72" t="str">
        <f>IF(F204="","",IF(OR(分岐管理シート!Y204&lt;14,分岐管理シート!Y204&gt;38),"error",""))</f>
        <v/>
      </c>
      <c r="BG204" s="72" t="str">
        <f>IF(F204="","",IF(OR(分岐管理シート!Z204&lt;14,分岐管理シート!Z204&gt;39),"error",""))</f>
        <v/>
      </c>
      <c r="BH204" s="72" t="str">
        <f>IF(F204="","",IF(AND(Y204="－",OR(分岐管理シート!Z204&lt;14,分岐管理シート!Z204&gt;38)),"error",IF(AND(Y204="○",分岐管理シート!Z204&lt;14),"error","")))</f>
        <v/>
      </c>
      <c r="BI204" s="72" t="str">
        <f>IF(F204="","",IF(VLOOKUP(Z204,―!$AH$15:$AI$40,2,FALSE)&lt;=VLOOKUP(AA204,―!$AH$15:$AI$40,2,FALSE),"","error"))</f>
        <v/>
      </c>
      <c r="BJ204" s="70"/>
      <c r="BK204" s="70"/>
      <c r="BL204" s="70"/>
      <c r="BM204" s="72" t="str">
        <f>IF(F204="","",IF(OR(分岐管理シート!AC204&lt;1,分岐管理シート!AC204&gt;39),"error",""))</f>
        <v/>
      </c>
      <c r="BN204" s="68" t="str">
        <f t="shared" si="54"/>
        <v/>
      </c>
      <c r="BO204" s="72" t="str">
        <f>IF(F204="","",IF(AND(分岐管理シート!D204=4,OR(分岐管理シート!AF204&lt;4,分岐管理シート!AF204&gt;9)),"error",""))</f>
        <v/>
      </c>
      <c r="BP204" s="74" t="str">
        <f t="shared" si="58"/>
        <v/>
      </c>
      <c r="BQ204" s="76" t="str">
        <f>分岐管理シート!AQ204</f>
        <v/>
      </c>
      <c r="BR204" s="497" t="str">
        <f t="shared" si="55"/>
        <v/>
      </c>
    </row>
    <row r="205" spans="1:70" ht="24">
      <c r="A205" s="35"/>
      <c r="B205" s="36"/>
      <c r="C205" s="32">
        <v>133</v>
      </c>
      <c r="D205" s="396"/>
      <c r="E205" s="229"/>
      <c r="F205" s="229"/>
      <c r="G205" s="219"/>
      <c r="H205" s="219"/>
      <c r="I205" s="218"/>
      <c r="J205" s="217"/>
      <c r="K205" s="219"/>
      <c r="L205" s="218"/>
      <c r="M205" s="218"/>
      <c r="N205" s="640">
        <f t="shared" si="39"/>
        <v>0</v>
      </c>
      <c r="O205" s="641">
        <f t="shared" si="57"/>
        <v>0</v>
      </c>
      <c r="P205" s="642"/>
      <c r="Q205" s="646"/>
      <c r="R205" s="646"/>
      <c r="S205" s="646"/>
      <c r="T205" s="647"/>
      <c r="U205" s="647"/>
      <c r="V205" s="218"/>
      <c r="W205" s="219"/>
      <c r="X205" s="219"/>
      <c r="Y205" s="219"/>
      <c r="Z205" s="391"/>
      <c r="AA205" s="391"/>
      <c r="AB205" s="233"/>
      <c r="AC205" s="233"/>
      <c r="AD205" s="218"/>
      <c r="AE205" s="113"/>
      <c r="AF205" s="114"/>
      <c r="AG205" s="402"/>
      <c r="AH205" s="238"/>
      <c r="AI205" s="239"/>
      <c r="AJ205" s="58" t="str">
        <f t="shared" si="40"/>
        <v/>
      </c>
      <c r="AK205" s="60" t="str">
        <f t="shared" si="41"/>
        <v/>
      </c>
      <c r="AL205" s="62" t="str">
        <f t="shared" si="42"/>
        <v/>
      </c>
      <c r="AM205" s="64" t="str">
        <f t="shared" si="43"/>
        <v/>
      </c>
      <c r="AN205" s="64" t="str">
        <f t="shared" si="44"/>
        <v/>
      </c>
      <c r="AO205" s="66" t="str">
        <f>IF(F205="","",IF(OR(AND(分岐管理シート!D205=4,J205="Ⅱ．物価高の克服"),AND(分岐管理シート!D205=8,J205="米国関税措置")),"","error"))</f>
        <v/>
      </c>
      <c r="AP205" s="68" t="str">
        <f t="shared" si="45"/>
        <v/>
      </c>
      <c r="AQ205" s="33" t="str">
        <f t="shared" si="46"/>
        <v/>
      </c>
      <c r="AR205" s="33" t="str">
        <f t="shared" si="47"/>
        <v/>
      </c>
      <c r="AS205" s="33" t="str">
        <f t="shared" si="48"/>
        <v/>
      </c>
      <c r="AT205" s="32" t="str">
        <f t="shared" si="56"/>
        <v/>
      </c>
      <c r="AU205" s="69"/>
      <c r="AV205" s="70"/>
      <c r="AW205" s="68" t="str">
        <f t="shared" si="49"/>
        <v/>
      </c>
      <c r="AX205" s="68" t="str">
        <f t="shared" si="50"/>
        <v/>
      </c>
      <c r="AY205" s="68" t="str">
        <f t="shared" si="51"/>
        <v/>
      </c>
      <c r="AZ205" s="70"/>
      <c r="BA205" s="74"/>
      <c r="BB205" s="70"/>
      <c r="BC205" s="70"/>
      <c r="BD205" s="68" t="str">
        <f t="shared" si="52"/>
        <v/>
      </c>
      <c r="BE205" s="68" t="str">
        <f t="shared" si="53"/>
        <v/>
      </c>
      <c r="BF205" s="72" t="str">
        <f>IF(F205="","",IF(OR(分岐管理シート!Y205&lt;14,分岐管理シート!Y205&gt;38),"error",""))</f>
        <v/>
      </c>
      <c r="BG205" s="72" t="str">
        <f>IF(F205="","",IF(OR(分岐管理シート!Z205&lt;14,分岐管理シート!Z205&gt;39),"error",""))</f>
        <v/>
      </c>
      <c r="BH205" s="72" t="str">
        <f>IF(F205="","",IF(AND(Y205="－",OR(分岐管理シート!Z205&lt;14,分岐管理シート!Z205&gt;38)),"error",IF(AND(Y205="○",分岐管理シート!Z205&lt;14),"error","")))</f>
        <v/>
      </c>
      <c r="BI205" s="72" t="str">
        <f>IF(F205="","",IF(VLOOKUP(Z205,―!$AH$15:$AI$40,2,FALSE)&lt;=VLOOKUP(AA205,―!$AH$15:$AI$40,2,FALSE),"","error"))</f>
        <v/>
      </c>
      <c r="BJ205" s="70"/>
      <c r="BK205" s="70"/>
      <c r="BL205" s="70"/>
      <c r="BM205" s="72" t="str">
        <f>IF(F205="","",IF(OR(分岐管理シート!AC205&lt;1,分岐管理シート!AC205&gt;39),"error",""))</f>
        <v/>
      </c>
      <c r="BN205" s="68" t="str">
        <f t="shared" si="54"/>
        <v/>
      </c>
      <c r="BO205" s="72" t="str">
        <f>IF(F205="","",IF(AND(分岐管理シート!D205=4,OR(分岐管理シート!AF205&lt;4,分岐管理シート!AF205&gt;9)),"error",""))</f>
        <v/>
      </c>
      <c r="BP205" s="74" t="str">
        <f t="shared" si="58"/>
        <v/>
      </c>
      <c r="BQ205" s="76" t="str">
        <f>分岐管理シート!AQ205</f>
        <v/>
      </c>
      <c r="BR205" s="497" t="str">
        <f t="shared" si="55"/>
        <v/>
      </c>
    </row>
    <row r="206" spans="1:70" ht="24">
      <c r="A206" s="35"/>
      <c r="B206" s="36"/>
      <c r="C206" s="33">
        <v>134</v>
      </c>
      <c r="D206" s="396"/>
      <c r="E206" s="229"/>
      <c r="F206" s="229"/>
      <c r="G206" s="219"/>
      <c r="H206" s="219"/>
      <c r="I206" s="218"/>
      <c r="J206" s="217"/>
      <c r="K206" s="219"/>
      <c r="L206" s="218"/>
      <c r="M206" s="218"/>
      <c r="N206" s="640">
        <f t="shared" ref="N206:N269" si="59">O206+U206</f>
        <v>0</v>
      </c>
      <c r="O206" s="641">
        <f t="shared" si="57"/>
        <v>0</v>
      </c>
      <c r="P206" s="642"/>
      <c r="Q206" s="646"/>
      <c r="R206" s="646"/>
      <c r="S206" s="646"/>
      <c r="T206" s="647"/>
      <c r="U206" s="647"/>
      <c r="V206" s="218"/>
      <c r="W206" s="219"/>
      <c r="X206" s="219"/>
      <c r="Y206" s="219"/>
      <c r="Z206" s="391"/>
      <c r="AA206" s="391"/>
      <c r="AB206" s="233"/>
      <c r="AC206" s="233"/>
      <c r="AD206" s="218"/>
      <c r="AE206" s="113"/>
      <c r="AF206" s="114"/>
      <c r="AG206" s="402"/>
      <c r="AH206" s="238"/>
      <c r="AI206" s="239"/>
      <c r="AJ206" s="58" t="str">
        <f t="shared" ref="AJ206:AJ269" si="60">IF(F206="","",IF(OR(D206="R6_補正",D206="R7_予備"),"","error"))</f>
        <v/>
      </c>
      <c r="AK206" s="60" t="str">
        <f t="shared" ref="AK206:AK269" si="61">IF(F206="","",IF(E206="推奨事業","","error"))</f>
        <v/>
      </c>
      <c r="AL206" s="62" t="str">
        <f t="shared" ref="AL206:AL269" si="62">IF(F206="","",IF(G206="○","","error"))</f>
        <v/>
      </c>
      <c r="AM206" s="64" t="str">
        <f t="shared" ref="AM206:AM269" si="63">IF(F206="","",IF(H206="○","","error"))</f>
        <v/>
      </c>
      <c r="AN206" s="64" t="str">
        <f t="shared" ref="AN206:AN269" si="64">IF(F206="","",IF(I206="","error",""))</f>
        <v/>
      </c>
      <c r="AO206" s="66" t="str">
        <f>IF(F206="","",IF(OR(AND(分岐管理シート!D206=4,J206="Ⅱ．物価高の克服"),AND(分岐管理シート!D206=8,J206="米国関税措置")),"","error"))</f>
        <v/>
      </c>
      <c r="AP206" s="68" t="str">
        <f t="shared" ref="AP206:AP269" si="65">IF(F206="","",IF(K206="○","","error"))</f>
        <v/>
      </c>
      <c r="AQ206" s="33" t="str">
        <f t="shared" ref="AQ206:AQ269" si="66">IF(F206="","",IF(L206="","error",""))</f>
        <v/>
      </c>
      <c r="AR206" s="33" t="str">
        <f t="shared" ref="AR206:AR269" si="67">IF(L206="⑨推奨事業メニュー例よりも更に効果があると判断する地方単独事業",IF(M206="","error",""),"")</f>
        <v/>
      </c>
      <c r="AS206" s="33" t="str">
        <f t="shared" ref="AS206:AS269" si="68">IF(L206&lt;&gt;"⑨推奨事業メニュー例よりも更に効果があると判断する地方単独事業",IF(M206&lt;&gt;"","error",""),"")</f>
        <v/>
      </c>
      <c r="AT206" s="32" t="str">
        <f t="shared" si="56"/>
        <v/>
      </c>
      <c r="AU206" s="69"/>
      <c r="AV206" s="70"/>
      <c r="AW206" s="68" t="str">
        <f t="shared" ref="AW206:AW269" si="69">IF(F206="","",IF(O206&gt;0,"","error"))</f>
        <v/>
      </c>
      <c r="AX206" s="68" t="str">
        <f t="shared" ref="AX206:AX269" si="70">IF(F206="","",IF(O206=INT(O206),"","error"))</f>
        <v/>
      </c>
      <c r="AY206" s="68" t="str">
        <f t="shared" ref="AY206:AY269" si="71">IF(F206="","",IF(N206&gt;0,"","error"))</f>
        <v/>
      </c>
      <c r="AZ206" s="70"/>
      <c r="BA206" s="74"/>
      <c r="BB206" s="70"/>
      <c r="BC206" s="70"/>
      <c r="BD206" s="68" t="str">
        <f t="shared" ref="BD206:BD269" si="72">IF(F206="","",IF(V206="","error",""))</f>
        <v/>
      </c>
      <c r="BE206" s="68" t="str">
        <f t="shared" ref="BE206:BE269" si="73">IF(F206="","",IF(OR(W206="",X206="",Y206=""),"error",""))</f>
        <v/>
      </c>
      <c r="BF206" s="72" t="str">
        <f>IF(F206="","",IF(OR(分岐管理シート!Y206&lt;14,分岐管理シート!Y206&gt;38),"error",""))</f>
        <v/>
      </c>
      <c r="BG206" s="72" t="str">
        <f>IF(F206="","",IF(OR(分岐管理シート!Z206&lt;14,分岐管理シート!Z206&gt;39),"error",""))</f>
        <v/>
      </c>
      <c r="BH206" s="72" t="str">
        <f>IF(F206="","",IF(AND(Y206="－",OR(分岐管理シート!Z206&lt;14,分岐管理シート!Z206&gt;38)),"error",IF(AND(Y206="○",分岐管理シート!Z206&lt;14),"error","")))</f>
        <v/>
      </c>
      <c r="BI206" s="72" t="str">
        <f>IF(F206="","",IF(VLOOKUP(Z206,―!$AH$15:$AI$40,2,FALSE)&lt;=VLOOKUP(AA206,―!$AH$15:$AI$40,2,FALSE),"","error"))</f>
        <v/>
      </c>
      <c r="BJ206" s="70"/>
      <c r="BK206" s="70"/>
      <c r="BL206" s="70"/>
      <c r="BM206" s="72" t="str">
        <f>IF(F206="","",IF(OR(分岐管理シート!AC206&lt;1,分岐管理シート!AC206&gt;39),"error",""))</f>
        <v/>
      </c>
      <c r="BN206" s="68" t="str">
        <f t="shared" ref="BN206:BN269" si="74">IF(F206="","",IF(OR(AB206="",AC206=""),"error",""))</f>
        <v/>
      </c>
      <c r="BO206" s="72" t="str">
        <f>IF(F206="","",IF(AND(分岐管理シート!D206=4,OR(分岐管理シート!AF206&lt;4,分岐管理シート!AF206&gt;9)),"error",""))</f>
        <v/>
      </c>
      <c r="BP206" s="74" t="str">
        <f t="shared" si="58"/>
        <v/>
      </c>
      <c r="BQ206" s="76" t="str">
        <f>分岐管理シート!AQ206</f>
        <v/>
      </c>
      <c r="BR206" s="497" t="str">
        <f t="shared" ref="BR206:BR269" si="75">IF(AND(F206="",OR(D206&lt;&gt;"",E206&lt;&gt;"",G206&lt;&gt;"",H206&lt;&gt;"",I206&lt;&gt;"",J206&lt;&gt;"",K206&lt;&gt;"",L206&lt;&gt;"",M206&lt;&gt;"",P206&lt;&gt;"",T206&lt;&gt;"",U206&lt;&gt;"",V206&lt;&gt;"",W206&lt;&gt;"",X206&lt;&gt;"",Y206&lt;&gt;"",Z206&lt;&gt;"",AA206&lt;&gt;"",AB206&lt;&gt;"",AC206&lt;&gt;"",AD206&lt;&gt;"",AE206&lt;&gt;"",AF206&lt;&gt;"",AG206&lt;&gt;"")),"error","")</f>
        <v/>
      </c>
    </row>
    <row r="207" spans="1:70" ht="24">
      <c r="A207" s="35"/>
      <c r="B207" s="36"/>
      <c r="C207" s="33">
        <v>135</v>
      </c>
      <c r="D207" s="396"/>
      <c r="E207" s="229"/>
      <c r="F207" s="229"/>
      <c r="G207" s="219"/>
      <c r="H207" s="219"/>
      <c r="I207" s="218"/>
      <c r="J207" s="217"/>
      <c r="K207" s="219"/>
      <c r="L207" s="218"/>
      <c r="M207" s="218"/>
      <c r="N207" s="640">
        <f t="shared" si="59"/>
        <v>0</v>
      </c>
      <c r="O207" s="641">
        <f t="shared" si="57"/>
        <v>0</v>
      </c>
      <c r="P207" s="642"/>
      <c r="Q207" s="646"/>
      <c r="R207" s="646"/>
      <c r="S207" s="646"/>
      <c r="T207" s="647"/>
      <c r="U207" s="647"/>
      <c r="V207" s="218"/>
      <c r="W207" s="219"/>
      <c r="X207" s="219"/>
      <c r="Y207" s="219"/>
      <c r="Z207" s="391"/>
      <c r="AA207" s="391"/>
      <c r="AB207" s="233"/>
      <c r="AC207" s="233"/>
      <c r="AD207" s="218"/>
      <c r="AE207" s="113"/>
      <c r="AF207" s="114"/>
      <c r="AG207" s="402"/>
      <c r="AH207" s="238"/>
      <c r="AI207" s="239"/>
      <c r="AJ207" s="58" t="str">
        <f t="shared" si="60"/>
        <v/>
      </c>
      <c r="AK207" s="60" t="str">
        <f t="shared" si="61"/>
        <v/>
      </c>
      <c r="AL207" s="62" t="str">
        <f t="shared" si="62"/>
        <v/>
      </c>
      <c r="AM207" s="64" t="str">
        <f t="shared" si="63"/>
        <v/>
      </c>
      <c r="AN207" s="64" t="str">
        <f t="shared" si="64"/>
        <v/>
      </c>
      <c r="AO207" s="66" t="str">
        <f>IF(F207="","",IF(OR(AND(分岐管理シート!D207=4,J207="Ⅱ．物価高の克服"),AND(分岐管理シート!D207=8,J207="米国関税措置")),"","error"))</f>
        <v/>
      </c>
      <c r="AP207" s="68" t="str">
        <f t="shared" si="65"/>
        <v/>
      </c>
      <c r="AQ207" s="33" t="str">
        <f t="shared" si="66"/>
        <v/>
      </c>
      <c r="AR207" s="33" t="str">
        <f t="shared" si="67"/>
        <v/>
      </c>
      <c r="AS207" s="33" t="str">
        <f t="shared" si="68"/>
        <v/>
      </c>
      <c r="AT207" s="32" t="str">
        <f t="shared" ref="AT207:AT270" si="76">IF(F207="","",IF(OR(AND(D207="R6_補正",P207&gt;0,T207=0),AND(D207="R7_予備",P207=0,T207&gt;0)),"","error"))</f>
        <v/>
      </c>
      <c r="AU207" s="69"/>
      <c r="AV207" s="70"/>
      <c r="AW207" s="68" t="str">
        <f t="shared" si="69"/>
        <v/>
      </c>
      <c r="AX207" s="68" t="str">
        <f t="shared" si="70"/>
        <v/>
      </c>
      <c r="AY207" s="68" t="str">
        <f t="shared" si="71"/>
        <v/>
      </c>
      <c r="AZ207" s="70"/>
      <c r="BA207" s="74"/>
      <c r="BB207" s="70"/>
      <c r="BC207" s="70"/>
      <c r="BD207" s="68" t="str">
        <f t="shared" si="72"/>
        <v/>
      </c>
      <c r="BE207" s="68" t="str">
        <f t="shared" si="73"/>
        <v/>
      </c>
      <c r="BF207" s="72" t="str">
        <f>IF(F207="","",IF(OR(分岐管理シート!Y207&lt;14,分岐管理シート!Y207&gt;38),"error",""))</f>
        <v/>
      </c>
      <c r="BG207" s="72" t="str">
        <f>IF(F207="","",IF(OR(分岐管理シート!Z207&lt;14,分岐管理シート!Z207&gt;39),"error",""))</f>
        <v/>
      </c>
      <c r="BH207" s="72" t="str">
        <f>IF(F207="","",IF(AND(Y207="－",OR(分岐管理シート!Z207&lt;14,分岐管理シート!Z207&gt;38)),"error",IF(AND(Y207="○",分岐管理シート!Z207&lt;14),"error","")))</f>
        <v/>
      </c>
      <c r="BI207" s="72" t="str">
        <f>IF(F207="","",IF(VLOOKUP(Z207,―!$AH$15:$AI$40,2,FALSE)&lt;=VLOOKUP(AA207,―!$AH$15:$AI$40,2,FALSE),"","error"))</f>
        <v/>
      </c>
      <c r="BJ207" s="70"/>
      <c r="BK207" s="70"/>
      <c r="BL207" s="70"/>
      <c r="BM207" s="72" t="str">
        <f>IF(F207="","",IF(OR(分岐管理シート!AC207&lt;1,分岐管理シート!AC207&gt;39),"error",""))</f>
        <v/>
      </c>
      <c r="BN207" s="68" t="str">
        <f t="shared" si="74"/>
        <v/>
      </c>
      <c r="BO207" s="72" t="str">
        <f>IF(F207="","",IF(AND(分岐管理シート!D207=4,OR(分岐管理シート!AF207&lt;4,分岐管理シート!AF207&gt;9)),"error",""))</f>
        <v/>
      </c>
      <c r="BP207" s="74" t="str">
        <f t="shared" si="58"/>
        <v/>
      </c>
      <c r="BQ207" s="76" t="str">
        <f>分岐管理シート!AQ207</f>
        <v/>
      </c>
      <c r="BR207" s="497" t="str">
        <f t="shared" si="75"/>
        <v/>
      </c>
    </row>
    <row r="208" spans="1:70" ht="24">
      <c r="A208" s="35"/>
      <c r="B208" s="36"/>
      <c r="C208" s="32">
        <v>136</v>
      </c>
      <c r="D208" s="396"/>
      <c r="E208" s="229"/>
      <c r="F208" s="229"/>
      <c r="G208" s="219"/>
      <c r="H208" s="219"/>
      <c r="I208" s="218"/>
      <c r="J208" s="217"/>
      <c r="K208" s="219"/>
      <c r="L208" s="218"/>
      <c r="M208" s="218"/>
      <c r="N208" s="640">
        <f t="shared" si="59"/>
        <v>0</v>
      </c>
      <c r="O208" s="641">
        <f t="shared" si="57"/>
        <v>0</v>
      </c>
      <c r="P208" s="642"/>
      <c r="Q208" s="646"/>
      <c r="R208" s="646"/>
      <c r="S208" s="646"/>
      <c r="T208" s="647"/>
      <c r="U208" s="647"/>
      <c r="V208" s="218"/>
      <c r="W208" s="219"/>
      <c r="X208" s="219"/>
      <c r="Y208" s="219"/>
      <c r="Z208" s="391"/>
      <c r="AA208" s="391"/>
      <c r="AB208" s="233"/>
      <c r="AC208" s="233"/>
      <c r="AD208" s="218"/>
      <c r="AE208" s="113"/>
      <c r="AF208" s="114"/>
      <c r="AG208" s="402"/>
      <c r="AH208" s="238"/>
      <c r="AI208" s="239"/>
      <c r="AJ208" s="58" t="str">
        <f t="shared" si="60"/>
        <v/>
      </c>
      <c r="AK208" s="60" t="str">
        <f t="shared" si="61"/>
        <v/>
      </c>
      <c r="AL208" s="62" t="str">
        <f t="shared" si="62"/>
        <v/>
      </c>
      <c r="AM208" s="64" t="str">
        <f t="shared" si="63"/>
        <v/>
      </c>
      <c r="AN208" s="64" t="str">
        <f t="shared" si="64"/>
        <v/>
      </c>
      <c r="AO208" s="66" t="str">
        <f>IF(F208="","",IF(OR(AND(分岐管理シート!D208=4,J208="Ⅱ．物価高の克服"),AND(分岐管理シート!D208=8,J208="米国関税措置")),"","error"))</f>
        <v/>
      </c>
      <c r="AP208" s="68" t="str">
        <f t="shared" si="65"/>
        <v/>
      </c>
      <c r="AQ208" s="33" t="str">
        <f t="shared" si="66"/>
        <v/>
      </c>
      <c r="AR208" s="33" t="str">
        <f t="shared" si="67"/>
        <v/>
      </c>
      <c r="AS208" s="33" t="str">
        <f t="shared" si="68"/>
        <v/>
      </c>
      <c r="AT208" s="32" t="str">
        <f t="shared" si="76"/>
        <v/>
      </c>
      <c r="AU208" s="69"/>
      <c r="AV208" s="70"/>
      <c r="AW208" s="68" t="str">
        <f t="shared" si="69"/>
        <v/>
      </c>
      <c r="AX208" s="68" t="str">
        <f t="shared" si="70"/>
        <v/>
      </c>
      <c r="AY208" s="68" t="str">
        <f t="shared" si="71"/>
        <v/>
      </c>
      <c r="AZ208" s="70"/>
      <c r="BA208" s="74"/>
      <c r="BB208" s="70"/>
      <c r="BC208" s="70"/>
      <c r="BD208" s="68" t="str">
        <f t="shared" si="72"/>
        <v/>
      </c>
      <c r="BE208" s="68" t="str">
        <f t="shared" si="73"/>
        <v/>
      </c>
      <c r="BF208" s="72" t="str">
        <f>IF(F208="","",IF(OR(分岐管理シート!Y208&lt;14,分岐管理シート!Y208&gt;38),"error",""))</f>
        <v/>
      </c>
      <c r="BG208" s="72" t="str">
        <f>IF(F208="","",IF(OR(分岐管理シート!Z208&lt;14,分岐管理シート!Z208&gt;39),"error",""))</f>
        <v/>
      </c>
      <c r="BH208" s="72" t="str">
        <f>IF(F208="","",IF(AND(Y208="－",OR(分岐管理シート!Z208&lt;14,分岐管理シート!Z208&gt;38)),"error",IF(AND(Y208="○",分岐管理シート!Z208&lt;14),"error","")))</f>
        <v/>
      </c>
      <c r="BI208" s="72" t="str">
        <f>IF(F208="","",IF(VLOOKUP(Z208,―!$AH$15:$AI$40,2,FALSE)&lt;=VLOOKUP(AA208,―!$AH$15:$AI$40,2,FALSE),"","error"))</f>
        <v/>
      </c>
      <c r="BJ208" s="70"/>
      <c r="BK208" s="70"/>
      <c r="BL208" s="70"/>
      <c r="BM208" s="72" t="str">
        <f>IF(F208="","",IF(OR(分岐管理シート!AC208&lt;1,分岐管理シート!AC208&gt;39),"error",""))</f>
        <v/>
      </c>
      <c r="BN208" s="68" t="str">
        <f t="shared" si="74"/>
        <v/>
      </c>
      <c r="BO208" s="72" t="str">
        <f>IF(F208="","",IF(AND(分岐管理シート!D208=4,OR(分岐管理シート!AF208&lt;4,分岐管理シート!AF208&gt;9)),"error",""))</f>
        <v/>
      </c>
      <c r="BP208" s="74" t="str">
        <f t="shared" si="58"/>
        <v/>
      </c>
      <c r="BQ208" s="76" t="str">
        <f>分岐管理シート!AQ208</f>
        <v/>
      </c>
      <c r="BR208" s="497" t="str">
        <f t="shared" si="75"/>
        <v/>
      </c>
    </row>
    <row r="209" spans="1:70" ht="24">
      <c r="A209" s="35"/>
      <c r="B209" s="36"/>
      <c r="C209" s="33">
        <v>137</v>
      </c>
      <c r="D209" s="396"/>
      <c r="E209" s="229"/>
      <c r="F209" s="229"/>
      <c r="G209" s="219"/>
      <c r="H209" s="219"/>
      <c r="I209" s="218"/>
      <c r="J209" s="217"/>
      <c r="K209" s="219"/>
      <c r="L209" s="218"/>
      <c r="M209" s="218"/>
      <c r="N209" s="640">
        <f t="shared" si="59"/>
        <v>0</v>
      </c>
      <c r="O209" s="641">
        <f t="shared" si="57"/>
        <v>0</v>
      </c>
      <c r="P209" s="642"/>
      <c r="Q209" s="646"/>
      <c r="R209" s="646"/>
      <c r="S209" s="646"/>
      <c r="T209" s="647"/>
      <c r="U209" s="647"/>
      <c r="V209" s="218"/>
      <c r="W209" s="219"/>
      <c r="X209" s="219"/>
      <c r="Y209" s="219"/>
      <c r="Z209" s="391"/>
      <c r="AA209" s="391"/>
      <c r="AB209" s="233"/>
      <c r="AC209" s="233"/>
      <c r="AD209" s="218"/>
      <c r="AE209" s="113"/>
      <c r="AF209" s="114"/>
      <c r="AG209" s="402"/>
      <c r="AH209" s="238"/>
      <c r="AI209" s="239"/>
      <c r="AJ209" s="58" t="str">
        <f t="shared" si="60"/>
        <v/>
      </c>
      <c r="AK209" s="60" t="str">
        <f t="shared" si="61"/>
        <v/>
      </c>
      <c r="AL209" s="62" t="str">
        <f t="shared" si="62"/>
        <v/>
      </c>
      <c r="AM209" s="64" t="str">
        <f t="shared" si="63"/>
        <v/>
      </c>
      <c r="AN209" s="64" t="str">
        <f t="shared" si="64"/>
        <v/>
      </c>
      <c r="AO209" s="66" t="str">
        <f>IF(F209="","",IF(OR(AND(分岐管理シート!D209=4,J209="Ⅱ．物価高の克服"),AND(分岐管理シート!D209=8,J209="米国関税措置")),"","error"))</f>
        <v/>
      </c>
      <c r="AP209" s="68" t="str">
        <f t="shared" si="65"/>
        <v/>
      </c>
      <c r="AQ209" s="33" t="str">
        <f t="shared" si="66"/>
        <v/>
      </c>
      <c r="AR209" s="33" t="str">
        <f t="shared" si="67"/>
        <v/>
      </c>
      <c r="AS209" s="33" t="str">
        <f t="shared" si="68"/>
        <v/>
      </c>
      <c r="AT209" s="32" t="str">
        <f t="shared" si="76"/>
        <v/>
      </c>
      <c r="AU209" s="69"/>
      <c r="AV209" s="70"/>
      <c r="AW209" s="68" t="str">
        <f t="shared" si="69"/>
        <v/>
      </c>
      <c r="AX209" s="68" t="str">
        <f t="shared" si="70"/>
        <v/>
      </c>
      <c r="AY209" s="68" t="str">
        <f t="shared" si="71"/>
        <v/>
      </c>
      <c r="AZ209" s="70"/>
      <c r="BA209" s="74"/>
      <c r="BB209" s="70"/>
      <c r="BC209" s="70"/>
      <c r="BD209" s="68" t="str">
        <f t="shared" si="72"/>
        <v/>
      </c>
      <c r="BE209" s="68" t="str">
        <f t="shared" si="73"/>
        <v/>
      </c>
      <c r="BF209" s="72" t="str">
        <f>IF(F209="","",IF(OR(分岐管理シート!Y209&lt;14,分岐管理シート!Y209&gt;38),"error",""))</f>
        <v/>
      </c>
      <c r="BG209" s="72" t="str">
        <f>IF(F209="","",IF(OR(分岐管理シート!Z209&lt;14,分岐管理シート!Z209&gt;39),"error",""))</f>
        <v/>
      </c>
      <c r="BH209" s="72" t="str">
        <f>IF(F209="","",IF(AND(Y209="－",OR(分岐管理シート!Z209&lt;14,分岐管理シート!Z209&gt;38)),"error",IF(AND(Y209="○",分岐管理シート!Z209&lt;14),"error","")))</f>
        <v/>
      </c>
      <c r="BI209" s="72" t="str">
        <f>IF(F209="","",IF(VLOOKUP(Z209,―!$AH$15:$AI$40,2,FALSE)&lt;=VLOOKUP(AA209,―!$AH$15:$AI$40,2,FALSE),"","error"))</f>
        <v/>
      </c>
      <c r="BJ209" s="70"/>
      <c r="BK209" s="70"/>
      <c r="BL209" s="70"/>
      <c r="BM209" s="72" t="str">
        <f>IF(F209="","",IF(OR(分岐管理シート!AC209&lt;1,分岐管理シート!AC209&gt;39),"error",""))</f>
        <v/>
      </c>
      <c r="BN209" s="68" t="str">
        <f t="shared" si="74"/>
        <v/>
      </c>
      <c r="BO209" s="72" t="str">
        <f>IF(F209="","",IF(AND(分岐管理シート!D209=4,OR(分岐管理シート!AF209&lt;4,分岐管理シート!AF209&gt;9)),"error",""))</f>
        <v/>
      </c>
      <c r="BP209" s="74" t="str">
        <f t="shared" si="58"/>
        <v/>
      </c>
      <c r="BQ209" s="76" t="str">
        <f>分岐管理シート!AQ209</f>
        <v/>
      </c>
      <c r="BR209" s="497" t="str">
        <f t="shared" si="75"/>
        <v/>
      </c>
    </row>
    <row r="210" spans="1:70" ht="24">
      <c r="A210" s="35"/>
      <c r="B210" s="36"/>
      <c r="C210" s="33">
        <v>138</v>
      </c>
      <c r="D210" s="396"/>
      <c r="E210" s="229"/>
      <c r="F210" s="229"/>
      <c r="G210" s="219"/>
      <c r="H210" s="219"/>
      <c r="I210" s="218"/>
      <c r="J210" s="217"/>
      <c r="K210" s="219"/>
      <c r="L210" s="218"/>
      <c r="M210" s="218"/>
      <c r="N210" s="640">
        <f t="shared" si="59"/>
        <v>0</v>
      </c>
      <c r="O210" s="641">
        <f t="shared" si="57"/>
        <v>0</v>
      </c>
      <c r="P210" s="642"/>
      <c r="Q210" s="646"/>
      <c r="R210" s="646"/>
      <c r="S210" s="646"/>
      <c r="T210" s="647"/>
      <c r="U210" s="647"/>
      <c r="V210" s="218"/>
      <c r="W210" s="219"/>
      <c r="X210" s="219"/>
      <c r="Y210" s="219"/>
      <c r="Z210" s="391"/>
      <c r="AA210" s="391"/>
      <c r="AB210" s="233"/>
      <c r="AC210" s="233"/>
      <c r="AD210" s="218"/>
      <c r="AE210" s="113"/>
      <c r="AF210" s="114"/>
      <c r="AG210" s="402"/>
      <c r="AH210" s="238"/>
      <c r="AI210" s="239"/>
      <c r="AJ210" s="58" t="str">
        <f t="shared" si="60"/>
        <v/>
      </c>
      <c r="AK210" s="60" t="str">
        <f t="shared" si="61"/>
        <v/>
      </c>
      <c r="AL210" s="62" t="str">
        <f t="shared" si="62"/>
        <v/>
      </c>
      <c r="AM210" s="64" t="str">
        <f t="shared" si="63"/>
        <v/>
      </c>
      <c r="AN210" s="64" t="str">
        <f t="shared" si="64"/>
        <v/>
      </c>
      <c r="AO210" s="66" t="str">
        <f>IF(F210="","",IF(OR(AND(分岐管理シート!D210=4,J210="Ⅱ．物価高の克服"),AND(分岐管理シート!D210=8,J210="米国関税措置")),"","error"))</f>
        <v/>
      </c>
      <c r="AP210" s="68" t="str">
        <f t="shared" si="65"/>
        <v/>
      </c>
      <c r="AQ210" s="33" t="str">
        <f t="shared" si="66"/>
        <v/>
      </c>
      <c r="AR210" s="33" t="str">
        <f t="shared" si="67"/>
        <v/>
      </c>
      <c r="AS210" s="33" t="str">
        <f t="shared" si="68"/>
        <v/>
      </c>
      <c r="AT210" s="32" t="str">
        <f t="shared" si="76"/>
        <v/>
      </c>
      <c r="AU210" s="69"/>
      <c r="AV210" s="70"/>
      <c r="AW210" s="68" t="str">
        <f t="shared" si="69"/>
        <v/>
      </c>
      <c r="AX210" s="68" t="str">
        <f t="shared" si="70"/>
        <v/>
      </c>
      <c r="AY210" s="68" t="str">
        <f t="shared" si="71"/>
        <v/>
      </c>
      <c r="AZ210" s="70"/>
      <c r="BA210" s="74"/>
      <c r="BB210" s="70"/>
      <c r="BC210" s="70"/>
      <c r="BD210" s="68" t="str">
        <f t="shared" si="72"/>
        <v/>
      </c>
      <c r="BE210" s="68" t="str">
        <f t="shared" si="73"/>
        <v/>
      </c>
      <c r="BF210" s="72" t="str">
        <f>IF(F210="","",IF(OR(分岐管理シート!Y210&lt;14,分岐管理シート!Y210&gt;38),"error",""))</f>
        <v/>
      </c>
      <c r="BG210" s="72" t="str">
        <f>IF(F210="","",IF(OR(分岐管理シート!Z210&lt;14,分岐管理シート!Z210&gt;39),"error",""))</f>
        <v/>
      </c>
      <c r="BH210" s="72" t="str">
        <f>IF(F210="","",IF(AND(Y210="－",OR(分岐管理シート!Z210&lt;14,分岐管理シート!Z210&gt;38)),"error",IF(AND(Y210="○",分岐管理シート!Z210&lt;14),"error","")))</f>
        <v/>
      </c>
      <c r="BI210" s="72" t="str">
        <f>IF(F210="","",IF(VLOOKUP(Z210,―!$AH$15:$AI$40,2,FALSE)&lt;=VLOOKUP(AA210,―!$AH$15:$AI$40,2,FALSE),"","error"))</f>
        <v/>
      </c>
      <c r="BJ210" s="70"/>
      <c r="BK210" s="70"/>
      <c r="BL210" s="70"/>
      <c r="BM210" s="72" t="str">
        <f>IF(F210="","",IF(OR(分岐管理シート!AC210&lt;1,分岐管理シート!AC210&gt;39),"error",""))</f>
        <v/>
      </c>
      <c r="BN210" s="68" t="str">
        <f t="shared" si="74"/>
        <v/>
      </c>
      <c r="BO210" s="72" t="str">
        <f>IF(F210="","",IF(AND(分岐管理シート!D210=4,OR(分岐管理シート!AF210&lt;4,分岐管理シート!AF210&gt;9)),"error",""))</f>
        <v/>
      </c>
      <c r="BP210" s="74" t="str">
        <f t="shared" si="58"/>
        <v/>
      </c>
      <c r="BQ210" s="76" t="str">
        <f>分岐管理シート!AQ210</f>
        <v/>
      </c>
      <c r="BR210" s="497" t="str">
        <f t="shared" si="75"/>
        <v/>
      </c>
    </row>
    <row r="211" spans="1:70" ht="24">
      <c r="A211" s="35"/>
      <c r="B211" s="36"/>
      <c r="C211" s="32">
        <v>139</v>
      </c>
      <c r="D211" s="396"/>
      <c r="E211" s="229"/>
      <c r="F211" s="229"/>
      <c r="G211" s="219"/>
      <c r="H211" s="219"/>
      <c r="I211" s="218"/>
      <c r="J211" s="217"/>
      <c r="K211" s="219"/>
      <c r="L211" s="218"/>
      <c r="M211" s="218"/>
      <c r="N211" s="640">
        <f t="shared" si="59"/>
        <v>0</v>
      </c>
      <c r="O211" s="641">
        <f t="shared" si="57"/>
        <v>0</v>
      </c>
      <c r="P211" s="642"/>
      <c r="Q211" s="646"/>
      <c r="R211" s="646"/>
      <c r="S211" s="646"/>
      <c r="T211" s="647"/>
      <c r="U211" s="647"/>
      <c r="V211" s="218"/>
      <c r="W211" s="219"/>
      <c r="X211" s="219"/>
      <c r="Y211" s="219"/>
      <c r="Z211" s="391"/>
      <c r="AA211" s="391"/>
      <c r="AB211" s="233"/>
      <c r="AC211" s="233"/>
      <c r="AD211" s="218"/>
      <c r="AE211" s="113"/>
      <c r="AF211" s="114"/>
      <c r="AG211" s="402"/>
      <c r="AH211" s="238"/>
      <c r="AI211" s="239"/>
      <c r="AJ211" s="58" t="str">
        <f t="shared" si="60"/>
        <v/>
      </c>
      <c r="AK211" s="60" t="str">
        <f t="shared" si="61"/>
        <v/>
      </c>
      <c r="AL211" s="62" t="str">
        <f t="shared" si="62"/>
        <v/>
      </c>
      <c r="AM211" s="64" t="str">
        <f t="shared" si="63"/>
        <v/>
      </c>
      <c r="AN211" s="64" t="str">
        <f t="shared" si="64"/>
        <v/>
      </c>
      <c r="AO211" s="66" t="str">
        <f>IF(F211="","",IF(OR(AND(分岐管理シート!D211=4,J211="Ⅱ．物価高の克服"),AND(分岐管理シート!D211=8,J211="米国関税措置")),"","error"))</f>
        <v/>
      </c>
      <c r="AP211" s="68" t="str">
        <f t="shared" si="65"/>
        <v/>
      </c>
      <c r="AQ211" s="33" t="str">
        <f t="shared" si="66"/>
        <v/>
      </c>
      <c r="AR211" s="33" t="str">
        <f t="shared" si="67"/>
        <v/>
      </c>
      <c r="AS211" s="33" t="str">
        <f t="shared" si="68"/>
        <v/>
      </c>
      <c r="AT211" s="32" t="str">
        <f t="shared" si="76"/>
        <v/>
      </c>
      <c r="AU211" s="69"/>
      <c r="AV211" s="70"/>
      <c r="AW211" s="68" t="str">
        <f t="shared" si="69"/>
        <v/>
      </c>
      <c r="AX211" s="68" t="str">
        <f t="shared" si="70"/>
        <v/>
      </c>
      <c r="AY211" s="68" t="str">
        <f t="shared" si="71"/>
        <v/>
      </c>
      <c r="AZ211" s="70"/>
      <c r="BA211" s="74"/>
      <c r="BB211" s="70"/>
      <c r="BC211" s="70"/>
      <c r="BD211" s="68" t="str">
        <f t="shared" si="72"/>
        <v/>
      </c>
      <c r="BE211" s="68" t="str">
        <f t="shared" si="73"/>
        <v/>
      </c>
      <c r="BF211" s="72" t="str">
        <f>IF(F211="","",IF(OR(分岐管理シート!Y211&lt;14,分岐管理シート!Y211&gt;38),"error",""))</f>
        <v/>
      </c>
      <c r="BG211" s="72" t="str">
        <f>IF(F211="","",IF(OR(分岐管理シート!Z211&lt;14,分岐管理シート!Z211&gt;39),"error",""))</f>
        <v/>
      </c>
      <c r="BH211" s="72" t="str">
        <f>IF(F211="","",IF(AND(Y211="－",OR(分岐管理シート!Z211&lt;14,分岐管理シート!Z211&gt;38)),"error",IF(AND(Y211="○",分岐管理シート!Z211&lt;14),"error","")))</f>
        <v/>
      </c>
      <c r="BI211" s="72" t="str">
        <f>IF(F211="","",IF(VLOOKUP(Z211,―!$AH$15:$AI$40,2,FALSE)&lt;=VLOOKUP(AA211,―!$AH$15:$AI$40,2,FALSE),"","error"))</f>
        <v/>
      </c>
      <c r="BJ211" s="70"/>
      <c r="BK211" s="70"/>
      <c r="BL211" s="70"/>
      <c r="BM211" s="72" t="str">
        <f>IF(F211="","",IF(OR(分岐管理シート!AC211&lt;1,分岐管理シート!AC211&gt;39),"error",""))</f>
        <v/>
      </c>
      <c r="BN211" s="68" t="str">
        <f t="shared" si="74"/>
        <v/>
      </c>
      <c r="BO211" s="72" t="str">
        <f>IF(F211="","",IF(AND(分岐管理シート!D211=4,OR(分岐管理シート!AF211&lt;4,分岐管理シート!AF211&gt;9)),"error",""))</f>
        <v/>
      </c>
      <c r="BP211" s="74" t="str">
        <f t="shared" si="58"/>
        <v/>
      </c>
      <c r="BQ211" s="76" t="str">
        <f>分岐管理シート!AQ211</f>
        <v/>
      </c>
      <c r="BR211" s="497" t="str">
        <f t="shared" si="75"/>
        <v/>
      </c>
    </row>
    <row r="212" spans="1:70" ht="24">
      <c r="A212" s="35"/>
      <c r="B212" s="36"/>
      <c r="C212" s="33">
        <v>140</v>
      </c>
      <c r="D212" s="396"/>
      <c r="E212" s="229"/>
      <c r="F212" s="229"/>
      <c r="G212" s="219"/>
      <c r="H212" s="219"/>
      <c r="I212" s="218"/>
      <c r="J212" s="217"/>
      <c r="K212" s="219"/>
      <c r="L212" s="218"/>
      <c r="M212" s="218"/>
      <c r="N212" s="640">
        <f t="shared" si="59"/>
        <v>0</v>
      </c>
      <c r="O212" s="641">
        <f t="shared" si="57"/>
        <v>0</v>
      </c>
      <c r="P212" s="642"/>
      <c r="Q212" s="646"/>
      <c r="R212" s="646"/>
      <c r="S212" s="646"/>
      <c r="T212" s="647"/>
      <c r="U212" s="647"/>
      <c r="V212" s="218"/>
      <c r="W212" s="219"/>
      <c r="X212" s="219"/>
      <c r="Y212" s="219"/>
      <c r="Z212" s="391"/>
      <c r="AA212" s="391"/>
      <c r="AB212" s="233"/>
      <c r="AC212" s="233"/>
      <c r="AD212" s="218"/>
      <c r="AE212" s="113"/>
      <c r="AF212" s="114"/>
      <c r="AG212" s="402"/>
      <c r="AH212" s="238"/>
      <c r="AI212" s="239"/>
      <c r="AJ212" s="58" t="str">
        <f t="shared" si="60"/>
        <v/>
      </c>
      <c r="AK212" s="60" t="str">
        <f t="shared" si="61"/>
        <v/>
      </c>
      <c r="AL212" s="62" t="str">
        <f t="shared" si="62"/>
        <v/>
      </c>
      <c r="AM212" s="64" t="str">
        <f t="shared" si="63"/>
        <v/>
      </c>
      <c r="AN212" s="64" t="str">
        <f t="shared" si="64"/>
        <v/>
      </c>
      <c r="AO212" s="66" t="str">
        <f>IF(F212="","",IF(OR(AND(分岐管理シート!D212=4,J212="Ⅱ．物価高の克服"),AND(分岐管理シート!D212=8,J212="米国関税措置")),"","error"))</f>
        <v/>
      </c>
      <c r="AP212" s="68" t="str">
        <f t="shared" si="65"/>
        <v/>
      </c>
      <c r="AQ212" s="33" t="str">
        <f t="shared" si="66"/>
        <v/>
      </c>
      <c r="AR212" s="33" t="str">
        <f t="shared" si="67"/>
        <v/>
      </c>
      <c r="AS212" s="33" t="str">
        <f t="shared" si="68"/>
        <v/>
      </c>
      <c r="AT212" s="32" t="str">
        <f t="shared" si="76"/>
        <v/>
      </c>
      <c r="AU212" s="69"/>
      <c r="AV212" s="70"/>
      <c r="AW212" s="68" t="str">
        <f t="shared" si="69"/>
        <v/>
      </c>
      <c r="AX212" s="68" t="str">
        <f t="shared" si="70"/>
        <v/>
      </c>
      <c r="AY212" s="68" t="str">
        <f t="shared" si="71"/>
        <v/>
      </c>
      <c r="AZ212" s="70"/>
      <c r="BA212" s="74"/>
      <c r="BB212" s="70"/>
      <c r="BC212" s="70"/>
      <c r="BD212" s="68" t="str">
        <f t="shared" si="72"/>
        <v/>
      </c>
      <c r="BE212" s="68" t="str">
        <f t="shared" si="73"/>
        <v/>
      </c>
      <c r="BF212" s="72" t="str">
        <f>IF(F212="","",IF(OR(分岐管理シート!Y212&lt;14,分岐管理シート!Y212&gt;38),"error",""))</f>
        <v/>
      </c>
      <c r="BG212" s="72" t="str">
        <f>IF(F212="","",IF(OR(分岐管理シート!Z212&lt;14,分岐管理シート!Z212&gt;39),"error",""))</f>
        <v/>
      </c>
      <c r="BH212" s="72" t="str">
        <f>IF(F212="","",IF(AND(Y212="－",OR(分岐管理シート!Z212&lt;14,分岐管理シート!Z212&gt;38)),"error",IF(AND(Y212="○",分岐管理シート!Z212&lt;14),"error","")))</f>
        <v/>
      </c>
      <c r="BI212" s="72" t="str">
        <f>IF(F212="","",IF(VLOOKUP(Z212,―!$AH$15:$AI$40,2,FALSE)&lt;=VLOOKUP(AA212,―!$AH$15:$AI$40,2,FALSE),"","error"))</f>
        <v/>
      </c>
      <c r="BJ212" s="70"/>
      <c r="BK212" s="70"/>
      <c r="BL212" s="70"/>
      <c r="BM212" s="72" t="str">
        <f>IF(F212="","",IF(OR(分岐管理シート!AC212&lt;1,分岐管理シート!AC212&gt;39),"error",""))</f>
        <v/>
      </c>
      <c r="BN212" s="68" t="str">
        <f t="shared" si="74"/>
        <v/>
      </c>
      <c r="BO212" s="72" t="str">
        <f>IF(F212="","",IF(AND(分岐管理シート!D212=4,OR(分岐管理シート!AF212&lt;4,分岐管理シート!AF212&gt;9)),"error",""))</f>
        <v/>
      </c>
      <c r="BP212" s="74" t="str">
        <f t="shared" si="58"/>
        <v/>
      </c>
      <c r="BQ212" s="76" t="str">
        <f>分岐管理シート!AQ212</f>
        <v/>
      </c>
      <c r="BR212" s="497" t="str">
        <f t="shared" si="75"/>
        <v/>
      </c>
    </row>
    <row r="213" spans="1:70" ht="24">
      <c r="A213" s="35"/>
      <c r="B213" s="36"/>
      <c r="C213" s="33">
        <v>141</v>
      </c>
      <c r="D213" s="396"/>
      <c r="E213" s="229"/>
      <c r="F213" s="229"/>
      <c r="G213" s="219"/>
      <c r="H213" s="219"/>
      <c r="I213" s="218"/>
      <c r="J213" s="217"/>
      <c r="K213" s="219"/>
      <c r="L213" s="218"/>
      <c r="M213" s="218"/>
      <c r="N213" s="640">
        <f t="shared" si="59"/>
        <v>0</v>
      </c>
      <c r="O213" s="641">
        <f t="shared" si="57"/>
        <v>0</v>
      </c>
      <c r="P213" s="642"/>
      <c r="Q213" s="646"/>
      <c r="R213" s="646"/>
      <c r="S213" s="646"/>
      <c r="T213" s="647"/>
      <c r="U213" s="647"/>
      <c r="V213" s="218"/>
      <c r="W213" s="219"/>
      <c r="X213" s="219"/>
      <c r="Y213" s="219"/>
      <c r="Z213" s="391"/>
      <c r="AA213" s="391"/>
      <c r="AB213" s="233"/>
      <c r="AC213" s="233"/>
      <c r="AD213" s="218"/>
      <c r="AE213" s="113"/>
      <c r="AF213" s="114"/>
      <c r="AG213" s="402"/>
      <c r="AH213" s="238"/>
      <c r="AI213" s="239"/>
      <c r="AJ213" s="58" t="str">
        <f t="shared" si="60"/>
        <v/>
      </c>
      <c r="AK213" s="60" t="str">
        <f t="shared" si="61"/>
        <v/>
      </c>
      <c r="AL213" s="62" t="str">
        <f t="shared" si="62"/>
        <v/>
      </c>
      <c r="AM213" s="64" t="str">
        <f t="shared" si="63"/>
        <v/>
      </c>
      <c r="AN213" s="64" t="str">
        <f t="shared" si="64"/>
        <v/>
      </c>
      <c r="AO213" s="66" t="str">
        <f>IF(F213="","",IF(OR(AND(分岐管理シート!D213=4,J213="Ⅱ．物価高の克服"),AND(分岐管理シート!D213=8,J213="米国関税措置")),"","error"))</f>
        <v/>
      </c>
      <c r="AP213" s="68" t="str">
        <f t="shared" si="65"/>
        <v/>
      </c>
      <c r="AQ213" s="33" t="str">
        <f t="shared" si="66"/>
        <v/>
      </c>
      <c r="AR213" s="33" t="str">
        <f t="shared" si="67"/>
        <v/>
      </c>
      <c r="AS213" s="33" t="str">
        <f t="shared" si="68"/>
        <v/>
      </c>
      <c r="AT213" s="32" t="str">
        <f t="shared" si="76"/>
        <v/>
      </c>
      <c r="AU213" s="69"/>
      <c r="AV213" s="70"/>
      <c r="AW213" s="68" t="str">
        <f t="shared" si="69"/>
        <v/>
      </c>
      <c r="AX213" s="68" t="str">
        <f t="shared" si="70"/>
        <v/>
      </c>
      <c r="AY213" s="68" t="str">
        <f t="shared" si="71"/>
        <v/>
      </c>
      <c r="AZ213" s="70"/>
      <c r="BA213" s="74"/>
      <c r="BB213" s="70"/>
      <c r="BC213" s="70"/>
      <c r="BD213" s="68" t="str">
        <f t="shared" si="72"/>
        <v/>
      </c>
      <c r="BE213" s="68" t="str">
        <f t="shared" si="73"/>
        <v/>
      </c>
      <c r="BF213" s="72" t="str">
        <f>IF(F213="","",IF(OR(分岐管理シート!Y213&lt;14,分岐管理シート!Y213&gt;38),"error",""))</f>
        <v/>
      </c>
      <c r="BG213" s="72" t="str">
        <f>IF(F213="","",IF(OR(分岐管理シート!Z213&lt;14,分岐管理シート!Z213&gt;39),"error",""))</f>
        <v/>
      </c>
      <c r="BH213" s="72" t="str">
        <f>IF(F213="","",IF(AND(Y213="－",OR(分岐管理シート!Z213&lt;14,分岐管理シート!Z213&gt;38)),"error",IF(AND(Y213="○",分岐管理シート!Z213&lt;14),"error","")))</f>
        <v/>
      </c>
      <c r="BI213" s="72" t="str">
        <f>IF(F213="","",IF(VLOOKUP(Z213,―!$AH$15:$AI$40,2,FALSE)&lt;=VLOOKUP(AA213,―!$AH$15:$AI$40,2,FALSE),"","error"))</f>
        <v/>
      </c>
      <c r="BJ213" s="70"/>
      <c r="BK213" s="70"/>
      <c r="BL213" s="70"/>
      <c r="BM213" s="72" t="str">
        <f>IF(F213="","",IF(OR(分岐管理シート!AC213&lt;1,分岐管理シート!AC213&gt;39),"error",""))</f>
        <v/>
      </c>
      <c r="BN213" s="68" t="str">
        <f t="shared" si="74"/>
        <v/>
      </c>
      <c r="BO213" s="72" t="str">
        <f>IF(F213="","",IF(AND(分岐管理シート!D213=4,OR(分岐管理シート!AF213&lt;4,分岐管理シート!AF213&gt;9)),"error",""))</f>
        <v/>
      </c>
      <c r="BP213" s="74" t="str">
        <f t="shared" si="58"/>
        <v/>
      </c>
      <c r="BQ213" s="76" t="str">
        <f>分岐管理シート!AQ213</f>
        <v/>
      </c>
      <c r="BR213" s="497" t="str">
        <f t="shared" si="75"/>
        <v/>
      </c>
    </row>
    <row r="214" spans="1:70" ht="24">
      <c r="A214" s="35"/>
      <c r="B214" s="36"/>
      <c r="C214" s="32">
        <v>142</v>
      </c>
      <c r="D214" s="396"/>
      <c r="E214" s="229"/>
      <c r="F214" s="229"/>
      <c r="G214" s="219"/>
      <c r="H214" s="219"/>
      <c r="I214" s="218"/>
      <c r="J214" s="217"/>
      <c r="K214" s="219"/>
      <c r="L214" s="218"/>
      <c r="M214" s="218"/>
      <c r="N214" s="640">
        <f t="shared" si="59"/>
        <v>0</v>
      </c>
      <c r="O214" s="641">
        <f t="shared" si="57"/>
        <v>0</v>
      </c>
      <c r="P214" s="642"/>
      <c r="Q214" s="646"/>
      <c r="R214" s="646"/>
      <c r="S214" s="646"/>
      <c r="T214" s="647"/>
      <c r="U214" s="647"/>
      <c r="V214" s="218"/>
      <c r="W214" s="219"/>
      <c r="X214" s="219"/>
      <c r="Y214" s="219"/>
      <c r="Z214" s="391"/>
      <c r="AA214" s="391"/>
      <c r="AB214" s="233"/>
      <c r="AC214" s="233"/>
      <c r="AD214" s="218"/>
      <c r="AE214" s="113"/>
      <c r="AF214" s="114"/>
      <c r="AG214" s="402"/>
      <c r="AH214" s="238"/>
      <c r="AI214" s="239"/>
      <c r="AJ214" s="58" t="str">
        <f t="shared" si="60"/>
        <v/>
      </c>
      <c r="AK214" s="60" t="str">
        <f t="shared" si="61"/>
        <v/>
      </c>
      <c r="AL214" s="62" t="str">
        <f t="shared" si="62"/>
        <v/>
      </c>
      <c r="AM214" s="64" t="str">
        <f t="shared" si="63"/>
        <v/>
      </c>
      <c r="AN214" s="64" t="str">
        <f t="shared" si="64"/>
        <v/>
      </c>
      <c r="AO214" s="66" t="str">
        <f>IF(F214="","",IF(OR(AND(分岐管理シート!D214=4,J214="Ⅱ．物価高の克服"),AND(分岐管理シート!D214=8,J214="米国関税措置")),"","error"))</f>
        <v/>
      </c>
      <c r="AP214" s="68" t="str">
        <f t="shared" si="65"/>
        <v/>
      </c>
      <c r="AQ214" s="33" t="str">
        <f t="shared" si="66"/>
        <v/>
      </c>
      <c r="AR214" s="33" t="str">
        <f t="shared" si="67"/>
        <v/>
      </c>
      <c r="AS214" s="33" t="str">
        <f t="shared" si="68"/>
        <v/>
      </c>
      <c r="AT214" s="32" t="str">
        <f t="shared" si="76"/>
        <v/>
      </c>
      <c r="AU214" s="69"/>
      <c r="AV214" s="70"/>
      <c r="AW214" s="68" t="str">
        <f t="shared" si="69"/>
        <v/>
      </c>
      <c r="AX214" s="68" t="str">
        <f t="shared" si="70"/>
        <v/>
      </c>
      <c r="AY214" s="68" t="str">
        <f t="shared" si="71"/>
        <v/>
      </c>
      <c r="AZ214" s="70"/>
      <c r="BA214" s="74"/>
      <c r="BB214" s="70"/>
      <c r="BC214" s="70"/>
      <c r="BD214" s="68" t="str">
        <f t="shared" si="72"/>
        <v/>
      </c>
      <c r="BE214" s="68" t="str">
        <f t="shared" si="73"/>
        <v/>
      </c>
      <c r="BF214" s="72" t="str">
        <f>IF(F214="","",IF(OR(分岐管理シート!Y214&lt;14,分岐管理シート!Y214&gt;38),"error",""))</f>
        <v/>
      </c>
      <c r="BG214" s="72" t="str">
        <f>IF(F214="","",IF(OR(分岐管理シート!Z214&lt;14,分岐管理シート!Z214&gt;39),"error",""))</f>
        <v/>
      </c>
      <c r="BH214" s="72" t="str">
        <f>IF(F214="","",IF(AND(Y214="－",OR(分岐管理シート!Z214&lt;14,分岐管理シート!Z214&gt;38)),"error",IF(AND(Y214="○",分岐管理シート!Z214&lt;14),"error","")))</f>
        <v/>
      </c>
      <c r="BI214" s="72" t="str">
        <f>IF(F214="","",IF(VLOOKUP(Z214,―!$AH$15:$AI$40,2,FALSE)&lt;=VLOOKUP(AA214,―!$AH$15:$AI$40,2,FALSE),"","error"))</f>
        <v/>
      </c>
      <c r="BJ214" s="70"/>
      <c r="BK214" s="70"/>
      <c r="BL214" s="70"/>
      <c r="BM214" s="72" t="str">
        <f>IF(F214="","",IF(OR(分岐管理シート!AC214&lt;1,分岐管理シート!AC214&gt;39),"error",""))</f>
        <v/>
      </c>
      <c r="BN214" s="68" t="str">
        <f t="shared" si="74"/>
        <v/>
      </c>
      <c r="BO214" s="72" t="str">
        <f>IF(F214="","",IF(AND(分岐管理シート!D214=4,OR(分岐管理シート!AF214&lt;4,分岐管理シート!AF214&gt;9)),"error",""))</f>
        <v/>
      </c>
      <c r="BP214" s="74" t="str">
        <f t="shared" si="58"/>
        <v/>
      </c>
      <c r="BQ214" s="76" t="str">
        <f>分岐管理シート!AQ214</f>
        <v/>
      </c>
      <c r="BR214" s="497" t="str">
        <f t="shared" si="75"/>
        <v/>
      </c>
    </row>
    <row r="215" spans="1:70" ht="24">
      <c r="A215" s="35"/>
      <c r="B215" s="36"/>
      <c r="C215" s="33">
        <v>143</v>
      </c>
      <c r="D215" s="396"/>
      <c r="E215" s="229"/>
      <c r="F215" s="229"/>
      <c r="G215" s="219"/>
      <c r="H215" s="219"/>
      <c r="I215" s="218"/>
      <c r="J215" s="217"/>
      <c r="K215" s="219"/>
      <c r="L215" s="218"/>
      <c r="M215" s="218"/>
      <c r="N215" s="640">
        <f t="shared" si="59"/>
        <v>0</v>
      </c>
      <c r="O215" s="641">
        <f t="shared" si="57"/>
        <v>0</v>
      </c>
      <c r="P215" s="642"/>
      <c r="Q215" s="646"/>
      <c r="R215" s="646"/>
      <c r="S215" s="646"/>
      <c r="T215" s="647"/>
      <c r="U215" s="647"/>
      <c r="V215" s="218"/>
      <c r="W215" s="219"/>
      <c r="X215" s="219"/>
      <c r="Y215" s="219"/>
      <c r="Z215" s="391"/>
      <c r="AA215" s="391"/>
      <c r="AB215" s="233"/>
      <c r="AC215" s="233"/>
      <c r="AD215" s="218"/>
      <c r="AE215" s="113"/>
      <c r="AF215" s="114"/>
      <c r="AG215" s="402"/>
      <c r="AH215" s="238"/>
      <c r="AI215" s="239"/>
      <c r="AJ215" s="58" t="str">
        <f t="shared" si="60"/>
        <v/>
      </c>
      <c r="AK215" s="60" t="str">
        <f t="shared" si="61"/>
        <v/>
      </c>
      <c r="AL215" s="62" t="str">
        <f t="shared" si="62"/>
        <v/>
      </c>
      <c r="AM215" s="64" t="str">
        <f t="shared" si="63"/>
        <v/>
      </c>
      <c r="AN215" s="64" t="str">
        <f t="shared" si="64"/>
        <v/>
      </c>
      <c r="AO215" s="66" t="str">
        <f>IF(F215="","",IF(OR(AND(分岐管理シート!D215=4,J215="Ⅱ．物価高の克服"),AND(分岐管理シート!D215=8,J215="米国関税措置")),"","error"))</f>
        <v/>
      </c>
      <c r="AP215" s="68" t="str">
        <f t="shared" si="65"/>
        <v/>
      </c>
      <c r="AQ215" s="33" t="str">
        <f t="shared" si="66"/>
        <v/>
      </c>
      <c r="AR215" s="33" t="str">
        <f t="shared" si="67"/>
        <v/>
      </c>
      <c r="AS215" s="33" t="str">
        <f t="shared" si="68"/>
        <v/>
      </c>
      <c r="AT215" s="32" t="str">
        <f t="shared" si="76"/>
        <v/>
      </c>
      <c r="AU215" s="69"/>
      <c r="AV215" s="70"/>
      <c r="AW215" s="68" t="str">
        <f t="shared" si="69"/>
        <v/>
      </c>
      <c r="AX215" s="68" t="str">
        <f t="shared" si="70"/>
        <v/>
      </c>
      <c r="AY215" s="68" t="str">
        <f t="shared" si="71"/>
        <v/>
      </c>
      <c r="AZ215" s="70"/>
      <c r="BA215" s="74"/>
      <c r="BB215" s="70"/>
      <c r="BC215" s="70"/>
      <c r="BD215" s="68" t="str">
        <f t="shared" si="72"/>
        <v/>
      </c>
      <c r="BE215" s="68" t="str">
        <f t="shared" si="73"/>
        <v/>
      </c>
      <c r="BF215" s="72" t="str">
        <f>IF(F215="","",IF(OR(分岐管理シート!Y215&lt;14,分岐管理シート!Y215&gt;38),"error",""))</f>
        <v/>
      </c>
      <c r="BG215" s="72" t="str">
        <f>IF(F215="","",IF(OR(分岐管理シート!Z215&lt;14,分岐管理シート!Z215&gt;39),"error",""))</f>
        <v/>
      </c>
      <c r="BH215" s="72" t="str">
        <f>IF(F215="","",IF(AND(Y215="－",OR(分岐管理シート!Z215&lt;14,分岐管理シート!Z215&gt;38)),"error",IF(AND(Y215="○",分岐管理シート!Z215&lt;14),"error","")))</f>
        <v/>
      </c>
      <c r="BI215" s="72" t="str">
        <f>IF(F215="","",IF(VLOOKUP(Z215,―!$AH$15:$AI$40,2,FALSE)&lt;=VLOOKUP(AA215,―!$AH$15:$AI$40,2,FALSE),"","error"))</f>
        <v/>
      </c>
      <c r="BJ215" s="70"/>
      <c r="BK215" s="70"/>
      <c r="BL215" s="70"/>
      <c r="BM215" s="72" t="str">
        <f>IF(F215="","",IF(OR(分岐管理シート!AC215&lt;1,分岐管理シート!AC215&gt;39),"error",""))</f>
        <v/>
      </c>
      <c r="BN215" s="68" t="str">
        <f t="shared" si="74"/>
        <v/>
      </c>
      <c r="BO215" s="72" t="str">
        <f>IF(F215="","",IF(AND(分岐管理シート!D215=4,OR(分岐管理シート!AF215&lt;4,分岐管理シート!AF215&gt;9)),"error",""))</f>
        <v/>
      </c>
      <c r="BP215" s="74" t="str">
        <f t="shared" si="58"/>
        <v/>
      </c>
      <c r="BQ215" s="76" t="str">
        <f>分岐管理シート!AQ215</f>
        <v/>
      </c>
      <c r="BR215" s="497" t="str">
        <f t="shared" si="75"/>
        <v/>
      </c>
    </row>
    <row r="216" spans="1:70" ht="24">
      <c r="A216" s="35"/>
      <c r="B216" s="36"/>
      <c r="C216" s="33">
        <v>144</v>
      </c>
      <c r="D216" s="396"/>
      <c r="E216" s="229"/>
      <c r="F216" s="229"/>
      <c r="G216" s="219"/>
      <c r="H216" s="219"/>
      <c r="I216" s="218"/>
      <c r="J216" s="217"/>
      <c r="K216" s="219"/>
      <c r="L216" s="218"/>
      <c r="M216" s="218"/>
      <c r="N216" s="640">
        <f t="shared" si="59"/>
        <v>0</v>
      </c>
      <c r="O216" s="641">
        <f t="shared" si="57"/>
        <v>0</v>
      </c>
      <c r="P216" s="642"/>
      <c r="Q216" s="646"/>
      <c r="R216" s="646"/>
      <c r="S216" s="646"/>
      <c r="T216" s="647"/>
      <c r="U216" s="647"/>
      <c r="V216" s="218"/>
      <c r="W216" s="219"/>
      <c r="X216" s="219"/>
      <c r="Y216" s="219"/>
      <c r="Z216" s="391"/>
      <c r="AA216" s="391"/>
      <c r="AB216" s="233"/>
      <c r="AC216" s="233"/>
      <c r="AD216" s="218"/>
      <c r="AE216" s="113"/>
      <c r="AF216" s="114"/>
      <c r="AG216" s="402"/>
      <c r="AH216" s="238"/>
      <c r="AI216" s="239"/>
      <c r="AJ216" s="58" t="str">
        <f t="shared" si="60"/>
        <v/>
      </c>
      <c r="AK216" s="60" t="str">
        <f t="shared" si="61"/>
        <v/>
      </c>
      <c r="AL216" s="62" t="str">
        <f t="shared" si="62"/>
        <v/>
      </c>
      <c r="AM216" s="64" t="str">
        <f t="shared" si="63"/>
        <v/>
      </c>
      <c r="AN216" s="64" t="str">
        <f t="shared" si="64"/>
        <v/>
      </c>
      <c r="AO216" s="66" t="str">
        <f>IF(F216="","",IF(OR(AND(分岐管理シート!D216=4,J216="Ⅱ．物価高の克服"),AND(分岐管理シート!D216=8,J216="米国関税措置")),"","error"))</f>
        <v/>
      </c>
      <c r="AP216" s="68" t="str">
        <f t="shared" si="65"/>
        <v/>
      </c>
      <c r="AQ216" s="33" t="str">
        <f t="shared" si="66"/>
        <v/>
      </c>
      <c r="AR216" s="33" t="str">
        <f t="shared" si="67"/>
        <v/>
      </c>
      <c r="AS216" s="33" t="str">
        <f t="shared" si="68"/>
        <v/>
      </c>
      <c r="AT216" s="32" t="str">
        <f t="shared" si="76"/>
        <v/>
      </c>
      <c r="AU216" s="69"/>
      <c r="AV216" s="70"/>
      <c r="AW216" s="68" t="str">
        <f t="shared" si="69"/>
        <v/>
      </c>
      <c r="AX216" s="68" t="str">
        <f t="shared" si="70"/>
        <v/>
      </c>
      <c r="AY216" s="68" t="str">
        <f t="shared" si="71"/>
        <v/>
      </c>
      <c r="AZ216" s="70"/>
      <c r="BA216" s="74"/>
      <c r="BB216" s="70"/>
      <c r="BC216" s="70"/>
      <c r="BD216" s="68" t="str">
        <f t="shared" si="72"/>
        <v/>
      </c>
      <c r="BE216" s="68" t="str">
        <f t="shared" si="73"/>
        <v/>
      </c>
      <c r="BF216" s="72" t="str">
        <f>IF(F216="","",IF(OR(分岐管理シート!Y216&lt;14,分岐管理シート!Y216&gt;38),"error",""))</f>
        <v/>
      </c>
      <c r="BG216" s="72" t="str">
        <f>IF(F216="","",IF(OR(分岐管理シート!Z216&lt;14,分岐管理シート!Z216&gt;39),"error",""))</f>
        <v/>
      </c>
      <c r="BH216" s="72" t="str">
        <f>IF(F216="","",IF(AND(Y216="－",OR(分岐管理シート!Z216&lt;14,分岐管理シート!Z216&gt;38)),"error",IF(AND(Y216="○",分岐管理シート!Z216&lt;14),"error","")))</f>
        <v/>
      </c>
      <c r="BI216" s="72" t="str">
        <f>IF(F216="","",IF(VLOOKUP(Z216,―!$AH$15:$AI$40,2,FALSE)&lt;=VLOOKUP(AA216,―!$AH$15:$AI$40,2,FALSE),"","error"))</f>
        <v/>
      </c>
      <c r="BJ216" s="70"/>
      <c r="BK216" s="70"/>
      <c r="BL216" s="70"/>
      <c r="BM216" s="72" t="str">
        <f>IF(F216="","",IF(OR(分岐管理シート!AC216&lt;1,分岐管理シート!AC216&gt;39),"error",""))</f>
        <v/>
      </c>
      <c r="BN216" s="68" t="str">
        <f t="shared" si="74"/>
        <v/>
      </c>
      <c r="BO216" s="72" t="str">
        <f>IF(F216="","",IF(AND(分岐管理シート!D216=4,OR(分岐管理シート!AF216&lt;4,分岐管理シート!AF216&gt;9)),"error",""))</f>
        <v/>
      </c>
      <c r="BP216" s="74" t="str">
        <f t="shared" si="58"/>
        <v/>
      </c>
      <c r="BQ216" s="76" t="str">
        <f>分岐管理シート!AQ216</f>
        <v/>
      </c>
      <c r="BR216" s="497" t="str">
        <f t="shared" si="75"/>
        <v/>
      </c>
    </row>
    <row r="217" spans="1:70" ht="24">
      <c r="A217" s="35"/>
      <c r="B217" s="36"/>
      <c r="C217" s="32">
        <v>145</v>
      </c>
      <c r="D217" s="396"/>
      <c r="E217" s="229"/>
      <c r="F217" s="229"/>
      <c r="G217" s="219"/>
      <c r="H217" s="219"/>
      <c r="I217" s="218"/>
      <c r="J217" s="217"/>
      <c r="K217" s="219"/>
      <c r="L217" s="218"/>
      <c r="M217" s="218"/>
      <c r="N217" s="640">
        <f t="shared" si="59"/>
        <v>0</v>
      </c>
      <c r="O217" s="641">
        <f t="shared" si="57"/>
        <v>0</v>
      </c>
      <c r="P217" s="642"/>
      <c r="Q217" s="646"/>
      <c r="R217" s="646"/>
      <c r="S217" s="646"/>
      <c r="T217" s="647"/>
      <c r="U217" s="647"/>
      <c r="V217" s="218"/>
      <c r="W217" s="219"/>
      <c r="X217" s="219"/>
      <c r="Y217" s="219"/>
      <c r="Z217" s="391"/>
      <c r="AA217" s="391"/>
      <c r="AB217" s="233"/>
      <c r="AC217" s="233"/>
      <c r="AD217" s="218"/>
      <c r="AE217" s="113"/>
      <c r="AF217" s="114"/>
      <c r="AG217" s="402"/>
      <c r="AH217" s="238"/>
      <c r="AI217" s="239"/>
      <c r="AJ217" s="58" t="str">
        <f t="shared" si="60"/>
        <v/>
      </c>
      <c r="AK217" s="60" t="str">
        <f t="shared" si="61"/>
        <v/>
      </c>
      <c r="AL217" s="62" t="str">
        <f t="shared" si="62"/>
        <v/>
      </c>
      <c r="AM217" s="64" t="str">
        <f t="shared" si="63"/>
        <v/>
      </c>
      <c r="AN217" s="64" t="str">
        <f t="shared" si="64"/>
        <v/>
      </c>
      <c r="AO217" s="66" t="str">
        <f>IF(F217="","",IF(OR(AND(分岐管理シート!D217=4,J217="Ⅱ．物価高の克服"),AND(分岐管理シート!D217=8,J217="米国関税措置")),"","error"))</f>
        <v/>
      </c>
      <c r="AP217" s="68" t="str">
        <f t="shared" si="65"/>
        <v/>
      </c>
      <c r="AQ217" s="33" t="str">
        <f t="shared" si="66"/>
        <v/>
      </c>
      <c r="AR217" s="33" t="str">
        <f t="shared" si="67"/>
        <v/>
      </c>
      <c r="AS217" s="33" t="str">
        <f t="shared" si="68"/>
        <v/>
      </c>
      <c r="AT217" s="32" t="str">
        <f t="shared" si="76"/>
        <v/>
      </c>
      <c r="AU217" s="69"/>
      <c r="AV217" s="70"/>
      <c r="AW217" s="68" t="str">
        <f t="shared" si="69"/>
        <v/>
      </c>
      <c r="AX217" s="68" t="str">
        <f t="shared" si="70"/>
        <v/>
      </c>
      <c r="AY217" s="68" t="str">
        <f t="shared" si="71"/>
        <v/>
      </c>
      <c r="AZ217" s="70"/>
      <c r="BA217" s="74"/>
      <c r="BB217" s="70"/>
      <c r="BC217" s="70"/>
      <c r="BD217" s="68" t="str">
        <f t="shared" si="72"/>
        <v/>
      </c>
      <c r="BE217" s="68" t="str">
        <f t="shared" si="73"/>
        <v/>
      </c>
      <c r="BF217" s="72" t="str">
        <f>IF(F217="","",IF(OR(分岐管理シート!Y217&lt;14,分岐管理シート!Y217&gt;38),"error",""))</f>
        <v/>
      </c>
      <c r="BG217" s="72" t="str">
        <f>IF(F217="","",IF(OR(分岐管理シート!Z217&lt;14,分岐管理シート!Z217&gt;39),"error",""))</f>
        <v/>
      </c>
      <c r="BH217" s="72" t="str">
        <f>IF(F217="","",IF(AND(Y217="－",OR(分岐管理シート!Z217&lt;14,分岐管理シート!Z217&gt;38)),"error",IF(AND(Y217="○",分岐管理シート!Z217&lt;14),"error","")))</f>
        <v/>
      </c>
      <c r="BI217" s="72" t="str">
        <f>IF(F217="","",IF(VLOOKUP(Z217,―!$AH$15:$AI$40,2,FALSE)&lt;=VLOOKUP(AA217,―!$AH$15:$AI$40,2,FALSE),"","error"))</f>
        <v/>
      </c>
      <c r="BJ217" s="70"/>
      <c r="BK217" s="70"/>
      <c r="BL217" s="70"/>
      <c r="BM217" s="72" t="str">
        <f>IF(F217="","",IF(OR(分岐管理シート!AC217&lt;1,分岐管理シート!AC217&gt;39),"error",""))</f>
        <v/>
      </c>
      <c r="BN217" s="68" t="str">
        <f t="shared" si="74"/>
        <v/>
      </c>
      <c r="BO217" s="72" t="str">
        <f>IF(F217="","",IF(AND(分岐管理シート!D217=4,OR(分岐管理シート!AF217&lt;4,分岐管理シート!AF217&gt;9)),"error",""))</f>
        <v/>
      </c>
      <c r="BP217" s="74" t="str">
        <f t="shared" si="58"/>
        <v/>
      </c>
      <c r="BQ217" s="76" t="str">
        <f>分岐管理シート!AQ217</f>
        <v/>
      </c>
      <c r="BR217" s="497" t="str">
        <f t="shared" si="75"/>
        <v/>
      </c>
    </row>
    <row r="218" spans="1:70" ht="24">
      <c r="A218" s="35"/>
      <c r="B218" s="36"/>
      <c r="C218" s="33">
        <v>146</v>
      </c>
      <c r="D218" s="396"/>
      <c r="E218" s="229"/>
      <c r="F218" s="229"/>
      <c r="G218" s="219"/>
      <c r="H218" s="219"/>
      <c r="I218" s="218"/>
      <c r="J218" s="217"/>
      <c r="K218" s="219"/>
      <c r="L218" s="218"/>
      <c r="M218" s="218"/>
      <c r="N218" s="640">
        <f t="shared" si="59"/>
        <v>0</v>
      </c>
      <c r="O218" s="641">
        <f t="shared" si="57"/>
        <v>0</v>
      </c>
      <c r="P218" s="642"/>
      <c r="Q218" s="646"/>
      <c r="R218" s="646"/>
      <c r="S218" s="646"/>
      <c r="T218" s="647"/>
      <c r="U218" s="647"/>
      <c r="V218" s="218"/>
      <c r="W218" s="219"/>
      <c r="X218" s="219"/>
      <c r="Y218" s="219"/>
      <c r="Z218" s="391"/>
      <c r="AA218" s="391"/>
      <c r="AB218" s="233"/>
      <c r="AC218" s="233"/>
      <c r="AD218" s="218"/>
      <c r="AE218" s="113"/>
      <c r="AF218" s="114"/>
      <c r="AG218" s="402"/>
      <c r="AH218" s="238"/>
      <c r="AI218" s="239"/>
      <c r="AJ218" s="58" t="str">
        <f t="shared" si="60"/>
        <v/>
      </c>
      <c r="AK218" s="60" t="str">
        <f t="shared" si="61"/>
        <v/>
      </c>
      <c r="AL218" s="62" t="str">
        <f t="shared" si="62"/>
        <v/>
      </c>
      <c r="AM218" s="64" t="str">
        <f t="shared" si="63"/>
        <v/>
      </c>
      <c r="AN218" s="64" t="str">
        <f t="shared" si="64"/>
        <v/>
      </c>
      <c r="AO218" s="66" t="str">
        <f>IF(F218="","",IF(OR(AND(分岐管理シート!D218=4,J218="Ⅱ．物価高の克服"),AND(分岐管理シート!D218=8,J218="米国関税措置")),"","error"))</f>
        <v/>
      </c>
      <c r="AP218" s="68" t="str">
        <f t="shared" si="65"/>
        <v/>
      </c>
      <c r="AQ218" s="33" t="str">
        <f t="shared" si="66"/>
        <v/>
      </c>
      <c r="AR218" s="33" t="str">
        <f t="shared" si="67"/>
        <v/>
      </c>
      <c r="AS218" s="33" t="str">
        <f t="shared" si="68"/>
        <v/>
      </c>
      <c r="AT218" s="32" t="str">
        <f t="shared" si="76"/>
        <v/>
      </c>
      <c r="AU218" s="69"/>
      <c r="AV218" s="70"/>
      <c r="AW218" s="68" t="str">
        <f t="shared" si="69"/>
        <v/>
      </c>
      <c r="AX218" s="68" t="str">
        <f t="shared" si="70"/>
        <v/>
      </c>
      <c r="AY218" s="68" t="str">
        <f t="shared" si="71"/>
        <v/>
      </c>
      <c r="AZ218" s="70"/>
      <c r="BA218" s="74"/>
      <c r="BB218" s="70"/>
      <c r="BC218" s="70"/>
      <c r="BD218" s="68" t="str">
        <f t="shared" si="72"/>
        <v/>
      </c>
      <c r="BE218" s="68" t="str">
        <f t="shared" si="73"/>
        <v/>
      </c>
      <c r="BF218" s="72" t="str">
        <f>IF(F218="","",IF(OR(分岐管理シート!Y218&lt;14,分岐管理シート!Y218&gt;38),"error",""))</f>
        <v/>
      </c>
      <c r="BG218" s="72" t="str">
        <f>IF(F218="","",IF(OR(分岐管理シート!Z218&lt;14,分岐管理シート!Z218&gt;39),"error",""))</f>
        <v/>
      </c>
      <c r="BH218" s="72" t="str">
        <f>IF(F218="","",IF(AND(Y218="－",OR(分岐管理シート!Z218&lt;14,分岐管理シート!Z218&gt;38)),"error",IF(AND(Y218="○",分岐管理シート!Z218&lt;14),"error","")))</f>
        <v/>
      </c>
      <c r="BI218" s="72" t="str">
        <f>IF(F218="","",IF(VLOOKUP(Z218,―!$AH$15:$AI$40,2,FALSE)&lt;=VLOOKUP(AA218,―!$AH$15:$AI$40,2,FALSE),"","error"))</f>
        <v/>
      </c>
      <c r="BJ218" s="70"/>
      <c r="BK218" s="70"/>
      <c r="BL218" s="70"/>
      <c r="BM218" s="72" t="str">
        <f>IF(F218="","",IF(OR(分岐管理シート!AC218&lt;1,分岐管理シート!AC218&gt;39),"error",""))</f>
        <v/>
      </c>
      <c r="BN218" s="68" t="str">
        <f t="shared" si="74"/>
        <v/>
      </c>
      <c r="BO218" s="72" t="str">
        <f>IF(F218="","",IF(AND(分岐管理シート!D218=4,OR(分岐管理シート!AF218&lt;4,分岐管理シート!AF218&gt;9)),"error",""))</f>
        <v/>
      </c>
      <c r="BP218" s="74" t="str">
        <f t="shared" si="58"/>
        <v/>
      </c>
      <c r="BQ218" s="76" t="str">
        <f>分岐管理シート!AQ218</f>
        <v/>
      </c>
      <c r="BR218" s="497" t="str">
        <f t="shared" si="75"/>
        <v/>
      </c>
    </row>
    <row r="219" spans="1:70" ht="24">
      <c r="A219" s="35"/>
      <c r="B219" s="36"/>
      <c r="C219" s="33">
        <v>147</v>
      </c>
      <c r="D219" s="396"/>
      <c r="E219" s="229"/>
      <c r="F219" s="229"/>
      <c r="G219" s="219"/>
      <c r="H219" s="219"/>
      <c r="I219" s="218"/>
      <c r="J219" s="217"/>
      <c r="K219" s="219"/>
      <c r="L219" s="218"/>
      <c r="M219" s="218"/>
      <c r="N219" s="640">
        <f t="shared" si="59"/>
        <v>0</v>
      </c>
      <c r="O219" s="641">
        <f t="shared" si="57"/>
        <v>0</v>
      </c>
      <c r="P219" s="642"/>
      <c r="Q219" s="646"/>
      <c r="R219" s="646"/>
      <c r="S219" s="646"/>
      <c r="T219" s="647"/>
      <c r="U219" s="647"/>
      <c r="V219" s="218"/>
      <c r="W219" s="219"/>
      <c r="X219" s="219"/>
      <c r="Y219" s="219"/>
      <c r="Z219" s="391"/>
      <c r="AA219" s="391"/>
      <c r="AB219" s="233"/>
      <c r="AC219" s="233"/>
      <c r="AD219" s="218"/>
      <c r="AE219" s="113"/>
      <c r="AF219" s="114"/>
      <c r="AG219" s="402"/>
      <c r="AH219" s="238"/>
      <c r="AI219" s="239"/>
      <c r="AJ219" s="58" t="str">
        <f t="shared" si="60"/>
        <v/>
      </c>
      <c r="AK219" s="60" t="str">
        <f t="shared" si="61"/>
        <v/>
      </c>
      <c r="AL219" s="62" t="str">
        <f t="shared" si="62"/>
        <v/>
      </c>
      <c r="AM219" s="64" t="str">
        <f t="shared" si="63"/>
        <v/>
      </c>
      <c r="AN219" s="64" t="str">
        <f t="shared" si="64"/>
        <v/>
      </c>
      <c r="AO219" s="66" t="str">
        <f>IF(F219="","",IF(OR(AND(分岐管理シート!D219=4,J219="Ⅱ．物価高の克服"),AND(分岐管理シート!D219=8,J219="米国関税措置")),"","error"))</f>
        <v/>
      </c>
      <c r="AP219" s="68" t="str">
        <f t="shared" si="65"/>
        <v/>
      </c>
      <c r="AQ219" s="33" t="str">
        <f t="shared" si="66"/>
        <v/>
      </c>
      <c r="AR219" s="33" t="str">
        <f t="shared" si="67"/>
        <v/>
      </c>
      <c r="AS219" s="33" t="str">
        <f t="shared" si="68"/>
        <v/>
      </c>
      <c r="AT219" s="32" t="str">
        <f t="shared" si="76"/>
        <v/>
      </c>
      <c r="AU219" s="69"/>
      <c r="AV219" s="70"/>
      <c r="AW219" s="68" t="str">
        <f t="shared" si="69"/>
        <v/>
      </c>
      <c r="AX219" s="68" t="str">
        <f t="shared" si="70"/>
        <v/>
      </c>
      <c r="AY219" s="68" t="str">
        <f t="shared" si="71"/>
        <v/>
      </c>
      <c r="AZ219" s="70"/>
      <c r="BA219" s="74"/>
      <c r="BB219" s="70"/>
      <c r="BC219" s="70"/>
      <c r="BD219" s="68" t="str">
        <f t="shared" si="72"/>
        <v/>
      </c>
      <c r="BE219" s="68" t="str">
        <f t="shared" si="73"/>
        <v/>
      </c>
      <c r="BF219" s="72" t="str">
        <f>IF(F219="","",IF(OR(分岐管理シート!Y219&lt;14,分岐管理シート!Y219&gt;38),"error",""))</f>
        <v/>
      </c>
      <c r="BG219" s="72" t="str">
        <f>IF(F219="","",IF(OR(分岐管理シート!Z219&lt;14,分岐管理シート!Z219&gt;39),"error",""))</f>
        <v/>
      </c>
      <c r="BH219" s="72" t="str">
        <f>IF(F219="","",IF(AND(Y219="－",OR(分岐管理シート!Z219&lt;14,分岐管理シート!Z219&gt;38)),"error",IF(AND(Y219="○",分岐管理シート!Z219&lt;14),"error","")))</f>
        <v/>
      </c>
      <c r="BI219" s="72" t="str">
        <f>IF(F219="","",IF(VLOOKUP(Z219,―!$AH$15:$AI$40,2,FALSE)&lt;=VLOOKUP(AA219,―!$AH$15:$AI$40,2,FALSE),"","error"))</f>
        <v/>
      </c>
      <c r="BJ219" s="70"/>
      <c r="BK219" s="70"/>
      <c r="BL219" s="70"/>
      <c r="BM219" s="72" t="str">
        <f>IF(F219="","",IF(OR(分岐管理シート!AC219&lt;1,分岐管理シート!AC219&gt;39),"error",""))</f>
        <v/>
      </c>
      <c r="BN219" s="68" t="str">
        <f t="shared" si="74"/>
        <v/>
      </c>
      <c r="BO219" s="72" t="str">
        <f>IF(F219="","",IF(AND(分岐管理シート!D219=4,OR(分岐管理シート!AF219&lt;4,分岐管理シート!AF219&gt;9)),"error",""))</f>
        <v/>
      </c>
      <c r="BP219" s="74" t="str">
        <f t="shared" si="58"/>
        <v/>
      </c>
      <c r="BQ219" s="76" t="str">
        <f>分岐管理シート!AQ219</f>
        <v/>
      </c>
      <c r="BR219" s="497" t="str">
        <f t="shared" si="75"/>
        <v/>
      </c>
    </row>
    <row r="220" spans="1:70" ht="24">
      <c r="A220" s="35"/>
      <c r="B220" s="36"/>
      <c r="C220" s="32">
        <v>148</v>
      </c>
      <c r="D220" s="396"/>
      <c r="E220" s="229"/>
      <c r="F220" s="229"/>
      <c r="G220" s="219"/>
      <c r="H220" s="219"/>
      <c r="I220" s="218"/>
      <c r="J220" s="217"/>
      <c r="K220" s="219"/>
      <c r="L220" s="218"/>
      <c r="M220" s="218"/>
      <c r="N220" s="640">
        <f t="shared" si="59"/>
        <v>0</v>
      </c>
      <c r="O220" s="641">
        <f t="shared" si="57"/>
        <v>0</v>
      </c>
      <c r="P220" s="642"/>
      <c r="Q220" s="646"/>
      <c r="R220" s="646"/>
      <c r="S220" s="646"/>
      <c r="T220" s="647"/>
      <c r="U220" s="647"/>
      <c r="V220" s="218"/>
      <c r="W220" s="219"/>
      <c r="X220" s="219"/>
      <c r="Y220" s="219"/>
      <c r="Z220" s="391"/>
      <c r="AA220" s="391"/>
      <c r="AB220" s="233"/>
      <c r="AC220" s="233"/>
      <c r="AD220" s="218"/>
      <c r="AE220" s="113"/>
      <c r="AF220" s="114"/>
      <c r="AG220" s="402"/>
      <c r="AH220" s="238"/>
      <c r="AI220" s="239"/>
      <c r="AJ220" s="58" t="str">
        <f t="shared" si="60"/>
        <v/>
      </c>
      <c r="AK220" s="60" t="str">
        <f t="shared" si="61"/>
        <v/>
      </c>
      <c r="AL220" s="62" t="str">
        <f t="shared" si="62"/>
        <v/>
      </c>
      <c r="AM220" s="64" t="str">
        <f t="shared" si="63"/>
        <v/>
      </c>
      <c r="AN220" s="64" t="str">
        <f t="shared" si="64"/>
        <v/>
      </c>
      <c r="AO220" s="66" t="str">
        <f>IF(F220="","",IF(OR(AND(分岐管理シート!D220=4,J220="Ⅱ．物価高の克服"),AND(分岐管理シート!D220=8,J220="米国関税措置")),"","error"))</f>
        <v/>
      </c>
      <c r="AP220" s="68" t="str">
        <f t="shared" si="65"/>
        <v/>
      </c>
      <c r="AQ220" s="33" t="str">
        <f t="shared" si="66"/>
        <v/>
      </c>
      <c r="AR220" s="33" t="str">
        <f t="shared" si="67"/>
        <v/>
      </c>
      <c r="AS220" s="33" t="str">
        <f t="shared" si="68"/>
        <v/>
      </c>
      <c r="AT220" s="32" t="str">
        <f t="shared" si="76"/>
        <v/>
      </c>
      <c r="AU220" s="69"/>
      <c r="AV220" s="70"/>
      <c r="AW220" s="68" t="str">
        <f t="shared" si="69"/>
        <v/>
      </c>
      <c r="AX220" s="68" t="str">
        <f t="shared" si="70"/>
        <v/>
      </c>
      <c r="AY220" s="68" t="str">
        <f t="shared" si="71"/>
        <v/>
      </c>
      <c r="AZ220" s="70"/>
      <c r="BA220" s="74"/>
      <c r="BB220" s="70"/>
      <c r="BC220" s="70"/>
      <c r="BD220" s="68" t="str">
        <f t="shared" si="72"/>
        <v/>
      </c>
      <c r="BE220" s="68" t="str">
        <f t="shared" si="73"/>
        <v/>
      </c>
      <c r="BF220" s="72" t="str">
        <f>IF(F220="","",IF(OR(分岐管理シート!Y220&lt;14,分岐管理シート!Y220&gt;38),"error",""))</f>
        <v/>
      </c>
      <c r="BG220" s="72" t="str">
        <f>IF(F220="","",IF(OR(分岐管理シート!Z220&lt;14,分岐管理シート!Z220&gt;39),"error",""))</f>
        <v/>
      </c>
      <c r="BH220" s="72" t="str">
        <f>IF(F220="","",IF(AND(Y220="－",OR(分岐管理シート!Z220&lt;14,分岐管理シート!Z220&gt;38)),"error",IF(AND(Y220="○",分岐管理シート!Z220&lt;14),"error","")))</f>
        <v/>
      </c>
      <c r="BI220" s="72" t="str">
        <f>IF(F220="","",IF(VLOOKUP(Z220,―!$AH$15:$AI$40,2,FALSE)&lt;=VLOOKUP(AA220,―!$AH$15:$AI$40,2,FALSE),"","error"))</f>
        <v/>
      </c>
      <c r="BJ220" s="70"/>
      <c r="BK220" s="70"/>
      <c r="BL220" s="70"/>
      <c r="BM220" s="72" t="str">
        <f>IF(F220="","",IF(OR(分岐管理シート!AC220&lt;1,分岐管理シート!AC220&gt;39),"error",""))</f>
        <v/>
      </c>
      <c r="BN220" s="68" t="str">
        <f t="shared" si="74"/>
        <v/>
      </c>
      <c r="BO220" s="72" t="str">
        <f>IF(F220="","",IF(AND(分岐管理シート!D220=4,OR(分岐管理シート!AF220&lt;4,分岐管理シート!AF220&gt;9)),"error",""))</f>
        <v/>
      </c>
      <c r="BP220" s="74" t="str">
        <f t="shared" si="58"/>
        <v/>
      </c>
      <c r="BQ220" s="76" t="str">
        <f>分岐管理シート!AQ220</f>
        <v/>
      </c>
      <c r="BR220" s="497" t="str">
        <f t="shared" si="75"/>
        <v/>
      </c>
    </row>
    <row r="221" spans="1:70" ht="24">
      <c r="A221" s="35"/>
      <c r="B221" s="36"/>
      <c r="C221" s="33">
        <v>149</v>
      </c>
      <c r="D221" s="396"/>
      <c r="E221" s="229"/>
      <c r="F221" s="229"/>
      <c r="G221" s="219"/>
      <c r="H221" s="219"/>
      <c r="I221" s="218"/>
      <c r="J221" s="217"/>
      <c r="K221" s="219"/>
      <c r="L221" s="218"/>
      <c r="M221" s="218"/>
      <c r="N221" s="640">
        <f t="shared" si="59"/>
        <v>0</v>
      </c>
      <c r="O221" s="641">
        <f t="shared" si="57"/>
        <v>0</v>
      </c>
      <c r="P221" s="642"/>
      <c r="Q221" s="646"/>
      <c r="R221" s="646"/>
      <c r="S221" s="646"/>
      <c r="T221" s="647"/>
      <c r="U221" s="647"/>
      <c r="V221" s="218"/>
      <c r="W221" s="219"/>
      <c r="X221" s="219"/>
      <c r="Y221" s="219"/>
      <c r="Z221" s="391"/>
      <c r="AA221" s="391"/>
      <c r="AB221" s="233"/>
      <c r="AC221" s="233"/>
      <c r="AD221" s="218"/>
      <c r="AE221" s="113"/>
      <c r="AF221" s="114"/>
      <c r="AG221" s="402"/>
      <c r="AH221" s="238"/>
      <c r="AI221" s="239"/>
      <c r="AJ221" s="58" t="str">
        <f t="shared" si="60"/>
        <v/>
      </c>
      <c r="AK221" s="60" t="str">
        <f t="shared" si="61"/>
        <v/>
      </c>
      <c r="AL221" s="62" t="str">
        <f t="shared" si="62"/>
        <v/>
      </c>
      <c r="AM221" s="64" t="str">
        <f t="shared" si="63"/>
        <v/>
      </c>
      <c r="AN221" s="64" t="str">
        <f t="shared" si="64"/>
        <v/>
      </c>
      <c r="AO221" s="66" t="str">
        <f>IF(F221="","",IF(OR(AND(分岐管理シート!D221=4,J221="Ⅱ．物価高の克服"),AND(分岐管理シート!D221=8,J221="米国関税措置")),"","error"))</f>
        <v/>
      </c>
      <c r="AP221" s="68" t="str">
        <f t="shared" si="65"/>
        <v/>
      </c>
      <c r="AQ221" s="33" t="str">
        <f t="shared" si="66"/>
        <v/>
      </c>
      <c r="AR221" s="33" t="str">
        <f t="shared" si="67"/>
        <v/>
      </c>
      <c r="AS221" s="33" t="str">
        <f t="shared" si="68"/>
        <v/>
      </c>
      <c r="AT221" s="32" t="str">
        <f t="shared" si="76"/>
        <v/>
      </c>
      <c r="AU221" s="69"/>
      <c r="AV221" s="70"/>
      <c r="AW221" s="68" t="str">
        <f t="shared" si="69"/>
        <v/>
      </c>
      <c r="AX221" s="68" t="str">
        <f t="shared" si="70"/>
        <v/>
      </c>
      <c r="AY221" s="68" t="str">
        <f t="shared" si="71"/>
        <v/>
      </c>
      <c r="AZ221" s="70"/>
      <c r="BA221" s="74"/>
      <c r="BB221" s="70"/>
      <c r="BC221" s="70"/>
      <c r="BD221" s="68" t="str">
        <f t="shared" si="72"/>
        <v/>
      </c>
      <c r="BE221" s="68" t="str">
        <f t="shared" si="73"/>
        <v/>
      </c>
      <c r="BF221" s="72" t="str">
        <f>IF(F221="","",IF(OR(分岐管理シート!Y221&lt;14,分岐管理シート!Y221&gt;38),"error",""))</f>
        <v/>
      </c>
      <c r="BG221" s="72" t="str">
        <f>IF(F221="","",IF(OR(分岐管理シート!Z221&lt;14,分岐管理シート!Z221&gt;39),"error",""))</f>
        <v/>
      </c>
      <c r="BH221" s="72" t="str">
        <f>IF(F221="","",IF(AND(Y221="－",OR(分岐管理シート!Z221&lt;14,分岐管理シート!Z221&gt;38)),"error",IF(AND(Y221="○",分岐管理シート!Z221&lt;14),"error","")))</f>
        <v/>
      </c>
      <c r="BI221" s="72" t="str">
        <f>IF(F221="","",IF(VLOOKUP(Z221,―!$AH$15:$AI$40,2,FALSE)&lt;=VLOOKUP(AA221,―!$AH$15:$AI$40,2,FALSE),"","error"))</f>
        <v/>
      </c>
      <c r="BJ221" s="70"/>
      <c r="BK221" s="70"/>
      <c r="BL221" s="70"/>
      <c r="BM221" s="72" t="str">
        <f>IF(F221="","",IF(OR(分岐管理シート!AC221&lt;1,分岐管理シート!AC221&gt;39),"error",""))</f>
        <v/>
      </c>
      <c r="BN221" s="68" t="str">
        <f t="shared" si="74"/>
        <v/>
      </c>
      <c r="BO221" s="72" t="str">
        <f>IF(F221="","",IF(AND(分岐管理シート!D221=4,OR(分岐管理シート!AF221&lt;4,分岐管理シート!AF221&gt;9)),"error",""))</f>
        <v/>
      </c>
      <c r="BP221" s="74" t="str">
        <f t="shared" si="58"/>
        <v/>
      </c>
      <c r="BQ221" s="76" t="str">
        <f>分岐管理シート!AQ221</f>
        <v/>
      </c>
      <c r="BR221" s="497" t="str">
        <f t="shared" si="75"/>
        <v/>
      </c>
    </row>
    <row r="222" spans="1:70" ht="24">
      <c r="A222" s="35"/>
      <c r="B222" s="36"/>
      <c r="C222" s="33">
        <v>150</v>
      </c>
      <c r="D222" s="396"/>
      <c r="E222" s="229"/>
      <c r="F222" s="229"/>
      <c r="G222" s="219"/>
      <c r="H222" s="219"/>
      <c r="I222" s="218"/>
      <c r="J222" s="217"/>
      <c r="K222" s="219"/>
      <c r="L222" s="218"/>
      <c r="M222" s="218"/>
      <c r="N222" s="640">
        <f t="shared" si="59"/>
        <v>0</v>
      </c>
      <c r="O222" s="641">
        <f t="shared" si="57"/>
        <v>0</v>
      </c>
      <c r="P222" s="642"/>
      <c r="Q222" s="646"/>
      <c r="R222" s="646"/>
      <c r="S222" s="646"/>
      <c r="T222" s="647"/>
      <c r="U222" s="647"/>
      <c r="V222" s="218"/>
      <c r="W222" s="219"/>
      <c r="X222" s="219"/>
      <c r="Y222" s="219"/>
      <c r="Z222" s="391"/>
      <c r="AA222" s="391"/>
      <c r="AB222" s="233"/>
      <c r="AC222" s="233"/>
      <c r="AD222" s="218"/>
      <c r="AE222" s="113"/>
      <c r="AF222" s="114"/>
      <c r="AG222" s="402"/>
      <c r="AH222" s="238"/>
      <c r="AI222" s="239"/>
      <c r="AJ222" s="58" t="str">
        <f t="shared" si="60"/>
        <v/>
      </c>
      <c r="AK222" s="60" t="str">
        <f t="shared" si="61"/>
        <v/>
      </c>
      <c r="AL222" s="62" t="str">
        <f t="shared" si="62"/>
        <v/>
      </c>
      <c r="AM222" s="64" t="str">
        <f t="shared" si="63"/>
        <v/>
      </c>
      <c r="AN222" s="64" t="str">
        <f t="shared" si="64"/>
        <v/>
      </c>
      <c r="AO222" s="66" t="str">
        <f>IF(F222="","",IF(OR(AND(分岐管理シート!D222=4,J222="Ⅱ．物価高の克服"),AND(分岐管理シート!D222=8,J222="米国関税措置")),"","error"))</f>
        <v/>
      </c>
      <c r="AP222" s="68" t="str">
        <f t="shared" si="65"/>
        <v/>
      </c>
      <c r="AQ222" s="33" t="str">
        <f t="shared" si="66"/>
        <v/>
      </c>
      <c r="AR222" s="33" t="str">
        <f t="shared" si="67"/>
        <v/>
      </c>
      <c r="AS222" s="33" t="str">
        <f t="shared" si="68"/>
        <v/>
      </c>
      <c r="AT222" s="32" t="str">
        <f t="shared" si="76"/>
        <v/>
      </c>
      <c r="AU222" s="69"/>
      <c r="AV222" s="70"/>
      <c r="AW222" s="68" t="str">
        <f t="shared" si="69"/>
        <v/>
      </c>
      <c r="AX222" s="68" t="str">
        <f t="shared" si="70"/>
        <v/>
      </c>
      <c r="AY222" s="68" t="str">
        <f t="shared" si="71"/>
        <v/>
      </c>
      <c r="AZ222" s="70"/>
      <c r="BA222" s="74"/>
      <c r="BB222" s="70"/>
      <c r="BC222" s="70"/>
      <c r="BD222" s="68" t="str">
        <f t="shared" si="72"/>
        <v/>
      </c>
      <c r="BE222" s="68" t="str">
        <f t="shared" si="73"/>
        <v/>
      </c>
      <c r="BF222" s="72" t="str">
        <f>IF(F222="","",IF(OR(分岐管理シート!Y222&lt;14,分岐管理シート!Y222&gt;38),"error",""))</f>
        <v/>
      </c>
      <c r="BG222" s="72" t="str">
        <f>IF(F222="","",IF(OR(分岐管理シート!Z222&lt;14,分岐管理シート!Z222&gt;39),"error",""))</f>
        <v/>
      </c>
      <c r="BH222" s="72" t="str">
        <f>IF(F222="","",IF(AND(Y222="－",OR(分岐管理シート!Z222&lt;14,分岐管理シート!Z222&gt;38)),"error",IF(AND(Y222="○",分岐管理シート!Z222&lt;14),"error","")))</f>
        <v/>
      </c>
      <c r="BI222" s="72" t="str">
        <f>IF(F222="","",IF(VLOOKUP(Z222,―!$AH$15:$AI$40,2,FALSE)&lt;=VLOOKUP(AA222,―!$AH$15:$AI$40,2,FALSE),"","error"))</f>
        <v/>
      </c>
      <c r="BJ222" s="70"/>
      <c r="BK222" s="70"/>
      <c r="BL222" s="70"/>
      <c r="BM222" s="72" t="str">
        <f>IF(F222="","",IF(OR(分岐管理シート!AC222&lt;1,分岐管理シート!AC222&gt;39),"error",""))</f>
        <v/>
      </c>
      <c r="BN222" s="68" t="str">
        <f t="shared" si="74"/>
        <v/>
      </c>
      <c r="BO222" s="72" t="str">
        <f>IF(F222="","",IF(AND(分岐管理シート!D222=4,OR(分岐管理シート!AF222&lt;4,分岐管理シート!AF222&gt;9)),"error",""))</f>
        <v/>
      </c>
      <c r="BP222" s="74" t="str">
        <f t="shared" si="58"/>
        <v/>
      </c>
      <c r="BQ222" s="76" t="str">
        <f>分岐管理シート!AQ222</f>
        <v/>
      </c>
      <c r="BR222" s="497" t="str">
        <f t="shared" si="75"/>
        <v/>
      </c>
    </row>
    <row r="223" spans="1:70" ht="24">
      <c r="A223" s="35"/>
      <c r="B223" s="36"/>
      <c r="C223" s="32">
        <v>151</v>
      </c>
      <c r="D223" s="396"/>
      <c r="E223" s="229"/>
      <c r="F223" s="229"/>
      <c r="G223" s="219"/>
      <c r="H223" s="219"/>
      <c r="I223" s="218"/>
      <c r="J223" s="217"/>
      <c r="K223" s="219"/>
      <c r="L223" s="218"/>
      <c r="M223" s="218"/>
      <c r="N223" s="640">
        <f t="shared" si="59"/>
        <v>0</v>
      </c>
      <c r="O223" s="641">
        <f t="shared" si="57"/>
        <v>0</v>
      </c>
      <c r="P223" s="642"/>
      <c r="Q223" s="646"/>
      <c r="R223" s="646"/>
      <c r="S223" s="646"/>
      <c r="T223" s="647"/>
      <c r="U223" s="647"/>
      <c r="V223" s="218"/>
      <c r="W223" s="219"/>
      <c r="X223" s="219"/>
      <c r="Y223" s="219"/>
      <c r="Z223" s="391"/>
      <c r="AA223" s="391"/>
      <c r="AB223" s="233"/>
      <c r="AC223" s="233"/>
      <c r="AD223" s="218"/>
      <c r="AE223" s="113"/>
      <c r="AF223" s="114"/>
      <c r="AG223" s="402"/>
      <c r="AH223" s="238"/>
      <c r="AI223" s="239"/>
      <c r="AJ223" s="58" t="str">
        <f t="shared" si="60"/>
        <v/>
      </c>
      <c r="AK223" s="60" t="str">
        <f t="shared" si="61"/>
        <v/>
      </c>
      <c r="AL223" s="62" t="str">
        <f t="shared" si="62"/>
        <v/>
      </c>
      <c r="AM223" s="64" t="str">
        <f t="shared" si="63"/>
        <v/>
      </c>
      <c r="AN223" s="64" t="str">
        <f t="shared" si="64"/>
        <v/>
      </c>
      <c r="AO223" s="66" t="str">
        <f>IF(F223="","",IF(OR(AND(分岐管理シート!D223=4,J223="Ⅱ．物価高の克服"),AND(分岐管理シート!D223=8,J223="米国関税措置")),"","error"))</f>
        <v/>
      </c>
      <c r="AP223" s="68" t="str">
        <f t="shared" si="65"/>
        <v/>
      </c>
      <c r="AQ223" s="33" t="str">
        <f t="shared" si="66"/>
        <v/>
      </c>
      <c r="AR223" s="33" t="str">
        <f t="shared" si="67"/>
        <v/>
      </c>
      <c r="AS223" s="33" t="str">
        <f t="shared" si="68"/>
        <v/>
      </c>
      <c r="AT223" s="32" t="str">
        <f t="shared" si="76"/>
        <v/>
      </c>
      <c r="AU223" s="69"/>
      <c r="AV223" s="70"/>
      <c r="AW223" s="68" t="str">
        <f t="shared" si="69"/>
        <v/>
      </c>
      <c r="AX223" s="68" t="str">
        <f t="shared" si="70"/>
        <v/>
      </c>
      <c r="AY223" s="68" t="str">
        <f t="shared" si="71"/>
        <v/>
      </c>
      <c r="AZ223" s="70"/>
      <c r="BA223" s="74"/>
      <c r="BB223" s="70"/>
      <c r="BC223" s="70"/>
      <c r="BD223" s="68" t="str">
        <f t="shared" si="72"/>
        <v/>
      </c>
      <c r="BE223" s="68" t="str">
        <f t="shared" si="73"/>
        <v/>
      </c>
      <c r="BF223" s="72" t="str">
        <f>IF(F223="","",IF(OR(分岐管理シート!Y223&lt;14,分岐管理シート!Y223&gt;38),"error",""))</f>
        <v/>
      </c>
      <c r="BG223" s="72" t="str">
        <f>IF(F223="","",IF(OR(分岐管理シート!Z223&lt;14,分岐管理シート!Z223&gt;39),"error",""))</f>
        <v/>
      </c>
      <c r="BH223" s="72" t="str">
        <f>IF(F223="","",IF(AND(Y223="－",OR(分岐管理シート!Z223&lt;14,分岐管理シート!Z223&gt;38)),"error",IF(AND(Y223="○",分岐管理シート!Z223&lt;14),"error","")))</f>
        <v/>
      </c>
      <c r="BI223" s="72" t="str">
        <f>IF(F223="","",IF(VLOOKUP(Z223,―!$AH$15:$AI$40,2,FALSE)&lt;=VLOOKUP(AA223,―!$AH$15:$AI$40,2,FALSE),"","error"))</f>
        <v/>
      </c>
      <c r="BJ223" s="70"/>
      <c r="BK223" s="70"/>
      <c r="BL223" s="70"/>
      <c r="BM223" s="72" t="str">
        <f>IF(F223="","",IF(OR(分岐管理シート!AC223&lt;1,分岐管理シート!AC223&gt;39),"error",""))</f>
        <v/>
      </c>
      <c r="BN223" s="68" t="str">
        <f t="shared" si="74"/>
        <v/>
      </c>
      <c r="BO223" s="72" t="str">
        <f>IF(F223="","",IF(AND(分岐管理シート!D223=4,OR(分岐管理シート!AF223&lt;4,分岐管理シート!AF223&gt;9)),"error",""))</f>
        <v/>
      </c>
      <c r="BP223" s="74" t="str">
        <f t="shared" si="58"/>
        <v/>
      </c>
      <c r="BQ223" s="76" t="str">
        <f>分岐管理シート!AQ223</f>
        <v/>
      </c>
      <c r="BR223" s="497" t="str">
        <f t="shared" si="75"/>
        <v/>
      </c>
    </row>
    <row r="224" spans="1:70" ht="24">
      <c r="A224" s="35"/>
      <c r="B224" s="36"/>
      <c r="C224" s="33">
        <v>152</v>
      </c>
      <c r="D224" s="396"/>
      <c r="E224" s="229"/>
      <c r="F224" s="229"/>
      <c r="G224" s="219"/>
      <c r="H224" s="219"/>
      <c r="I224" s="218"/>
      <c r="J224" s="217"/>
      <c r="K224" s="219"/>
      <c r="L224" s="218"/>
      <c r="M224" s="218"/>
      <c r="N224" s="640">
        <f t="shared" si="59"/>
        <v>0</v>
      </c>
      <c r="O224" s="641">
        <f t="shared" si="57"/>
        <v>0</v>
      </c>
      <c r="P224" s="642"/>
      <c r="Q224" s="646"/>
      <c r="R224" s="646"/>
      <c r="S224" s="646"/>
      <c r="T224" s="647"/>
      <c r="U224" s="647"/>
      <c r="V224" s="218"/>
      <c r="W224" s="219"/>
      <c r="X224" s="219"/>
      <c r="Y224" s="219"/>
      <c r="Z224" s="391"/>
      <c r="AA224" s="391"/>
      <c r="AB224" s="233"/>
      <c r="AC224" s="233"/>
      <c r="AD224" s="218"/>
      <c r="AE224" s="113"/>
      <c r="AF224" s="114"/>
      <c r="AG224" s="402"/>
      <c r="AH224" s="238"/>
      <c r="AI224" s="239"/>
      <c r="AJ224" s="58" t="str">
        <f t="shared" si="60"/>
        <v/>
      </c>
      <c r="AK224" s="60" t="str">
        <f t="shared" si="61"/>
        <v/>
      </c>
      <c r="AL224" s="62" t="str">
        <f t="shared" si="62"/>
        <v/>
      </c>
      <c r="AM224" s="64" t="str">
        <f t="shared" si="63"/>
        <v/>
      </c>
      <c r="AN224" s="64" t="str">
        <f t="shared" si="64"/>
        <v/>
      </c>
      <c r="AO224" s="66" t="str">
        <f>IF(F224="","",IF(OR(AND(分岐管理シート!D224=4,J224="Ⅱ．物価高の克服"),AND(分岐管理シート!D224=8,J224="米国関税措置")),"","error"))</f>
        <v/>
      </c>
      <c r="AP224" s="68" t="str">
        <f t="shared" si="65"/>
        <v/>
      </c>
      <c r="AQ224" s="33" t="str">
        <f t="shared" si="66"/>
        <v/>
      </c>
      <c r="AR224" s="33" t="str">
        <f t="shared" si="67"/>
        <v/>
      </c>
      <c r="AS224" s="33" t="str">
        <f t="shared" si="68"/>
        <v/>
      </c>
      <c r="AT224" s="32" t="str">
        <f t="shared" si="76"/>
        <v/>
      </c>
      <c r="AU224" s="69"/>
      <c r="AV224" s="70"/>
      <c r="AW224" s="68" t="str">
        <f t="shared" si="69"/>
        <v/>
      </c>
      <c r="AX224" s="68" t="str">
        <f t="shared" si="70"/>
        <v/>
      </c>
      <c r="AY224" s="68" t="str">
        <f t="shared" si="71"/>
        <v/>
      </c>
      <c r="AZ224" s="70"/>
      <c r="BA224" s="74"/>
      <c r="BB224" s="70"/>
      <c r="BC224" s="70"/>
      <c r="BD224" s="68" t="str">
        <f t="shared" si="72"/>
        <v/>
      </c>
      <c r="BE224" s="68" t="str">
        <f t="shared" si="73"/>
        <v/>
      </c>
      <c r="BF224" s="72" t="str">
        <f>IF(F224="","",IF(OR(分岐管理シート!Y224&lt;14,分岐管理シート!Y224&gt;38),"error",""))</f>
        <v/>
      </c>
      <c r="BG224" s="72" t="str">
        <f>IF(F224="","",IF(OR(分岐管理シート!Z224&lt;14,分岐管理シート!Z224&gt;39),"error",""))</f>
        <v/>
      </c>
      <c r="BH224" s="72" t="str">
        <f>IF(F224="","",IF(AND(Y224="－",OR(分岐管理シート!Z224&lt;14,分岐管理シート!Z224&gt;38)),"error",IF(AND(Y224="○",分岐管理シート!Z224&lt;14),"error","")))</f>
        <v/>
      </c>
      <c r="BI224" s="72" t="str">
        <f>IF(F224="","",IF(VLOOKUP(Z224,―!$AH$15:$AI$40,2,FALSE)&lt;=VLOOKUP(AA224,―!$AH$15:$AI$40,2,FALSE),"","error"))</f>
        <v/>
      </c>
      <c r="BJ224" s="70"/>
      <c r="BK224" s="70"/>
      <c r="BL224" s="70"/>
      <c r="BM224" s="72" t="str">
        <f>IF(F224="","",IF(OR(分岐管理シート!AC224&lt;1,分岐管理シート!AC224&gt;39),"error",""))</f>
        <v/>
      </c>
      <c r="BN224" s="68" t="str">
        <f t="shared" si="74"/>
        <v/>
      </c>
      <c r="BO224" s="72" t="str">
        <f>IF(F224="","",IF(AND(分岐管理シート!D224=4,OR(分岐管理シート!AF224&lt;4,分岐管理シート!AF224&gt;9)),"error",""))</f>
        <v/>
      </c>
      <c r="BP224" s="74" t="str">
        <f t="shared" si="58"/>
        <v/>
      </c>
      <c r="BQ224" s="76" t="str">
        <f>分岐管理シート!AQ224</f>
        <v/>
      </c>
      <c r="BR224" s="497" t="str">
        <f t="shared" si="75"/>
        <v/>
      </c>
    </row>
    <row r="225" spans="1:70" ht="24">
      <c r="A225" s="35"/>
      <c r="B225" s="36"/>
      <c r="C225" s="33">
        <v>153</v>
      </c>
      <c r="D225" s="396"/>
      <c r="E225" s="229"/>
      <c r="F225" s="229"/>
      <c r="G225" s="219"/>
      <c r="H225" s="219"/>
      <c r="I225" s="218"/>
      <c r="J225" s="217"/>
      <c r="K225" s="219"/>
      <c r="L225" s="218"/>
      <c r="M225" s="218"/>
      <c r="N225" s="640">
        <f t="shared" si="59"/>
        <v>0</v>
      </c>
      <c r="O225" s="641">
        <f t="shared" si="57"/>
        <v>0</v>
      </c>
      <c r="P225" s="642"/>
      <c r="Q225" s="646"/>
      <c r="R225" s="646"/>
      <c r="S225" s="646"/>
      <c r="T225" s="647"/>
      <c r="U225" s="647"/>
      <c r="V225" s="218"/>
      <c r="W225" s="219"/>
      <c r="X225" s="219"/>
      <c r="Y225" s="219"/>
      <c r="Z225" s="391"/>
      <c r="AA225" s="391"/>
      <c r="AB225" s="233"/>
      <c r="AC225" s="233"/>
      <c r="AD225" s="218"/>
      <c r="AE225" s="113"/>
      <c r="AF225" s="114"/>
      <c r="AG225" s="402"/>
      <c r="AH225" s="238"/>
      <c r="AI225" s="239"/>
      <c r="AJ225" s="58" t="str">
        <f t="shared" si="60"/>
        <v/>
      </c>
      <c r="AK225" s="60" t="str">
        <f t="shared" si="61"/>
        <v/>
      </c>
      <c r="AL225" s="62" t="str">
        <f t="shared" si="62"/>
        <v/>
      </c>
      <c r="AM225" s="64" t="str">
        <f t="shared" si="63"/>
        <v/>
      </c>
      <c r="AN225" s="64" t="str">
        <f t="shared" si="64"/>
        <v/>
      </c>
      <c r="AO225" s="66" t="str">
        <f>IF(F225="","",IF(OR(AND(分岐管理シート!D225=4,J225="Ⅱ．物価高の克服"),AND(分岐管理シート!D225=8,J225="米国関税措置")),"","error"))</f>
        <v/>
      </c>
      <c r="AP225" s="68" t="str">
        <f t="shared" si="65"/>
        <v/>
      </c>
      <c r="AQ225" s="33" t="str">
        <f t="shared" si="66"/>
        <v/>
      </c>
      <c r="AR225" s="33" t="str">
        <f t="shared" si="67"/>
        <v/>
      </c>
      <c r="AS225" s="33" t="str">
        <f t="shared" si="68"/>
        <v/>
      </c>
      <c r="AT225" s="32" t="str">
        <f t="shared" si="76"/>
        <v/>
      </c>
      <c r="AU225" s="69"/>
      <c r="AV225" s="70"/>
      <c r="AW225" s="68" t="str">
        <f t="shared" si="69"/>
        <v/>
      </c>
      <c r="AX225" s="68" t="str">
        <f t="shared" si="70"/>
        <v/>
      </c>
      <c r="AY225" s="68" t="str">
        <f t="shared" si="71"/>
        <v/>
      </c>
      <c r="AZ225" s="70"/>
      <c r="BA225" s="74"/>
      <c r="BB225" s="70"/>
      <c r="BC225" s="70"/>
      <c r="BD225" s="68" t="str">
        <f t="shared" si="72"/>
        <v/>
      </c>
      <c r="BE225" s="68" t="str">
        <f t="shared" si="73"/>
        <v/>
      </c>
      <c r="BF225" s="72" t="str">
        <f>IF(F225="","",IF(OR(分岐管理シート!Y225&lt;14,分岐管理シート!Y225&gt;38),"error",""))</f>
        <v/>
      </c>
      <c r="BG225" s="72" t="str">
        <f>IF(F225="","",IF(OR(分岐管理シート!Z225&lt;14,分岐管理シート!Z225&gt;39),"error",""))</f>
        <v/>
      </c>
      <c r="BH225" s="72" t="str">
        <f>IF(F225="","",IF(AND(Y225="－",OR(分岐管理シート!Z225&lt;14,分岐管理シート!Z225&gt;38)),"error",IF(AND(Y225="○",分岐管理シート!Z225&lt;14),"error","")))</f>
        <v/>
      </c>
      <c r="BI225" s="72" t="str">
        <f>IF(F225="","",IF(VLOOKUP(Z225,―!$AH$15:$AI$40,2,FALSE)&lt;=VLOOKUP(AA225,―!$AH$15:$AI$40,2,FALSE),"","error"))</f>
        <v/>
      </c>
      <c r="BJ225" s="70"/>
      <c r="BK225" s="70"/>
      <c r="BL225" s="70"/>
      <c r="BM225" s="72" t="str">
        <f>IF(F225="","",IF(OR(分岐管理シート!AC225&lt;1,分岐管理シート!AC225&gt;39),"error",""))</f>
        <v/>
      </c>
      <c r="BN225" s="68" t="str">
        <f t="shared" si="74"/>
        <v/>
      </c>
      <c r="BO225" s="72" t="str">
        <f>IF(F225="","",IF(AND(分岐管理シート!D225=4,OR(分岐管理シート!AF225&lt;4,分岐管理シート!AF225&gt;9)),"error",""))</f>
        <v/>
      </c>
      <c r="BP225" s="74" t="str">
        <f t="shared" si="58"/>
        <v/>
      </c>
      <c r="BQ225" s="76" t="str">
        <f>分岐管理シート!AQ225</f>
        <v/>
      </c>
      <c r="BR225" s="497" t="str">
        <f t="shared" si="75"/>
        <v/>
      </c>
    </row>
    <row r="226" spans="1:70" ht="24">
      <c r="A226" s="35"/>
      <c r="B226" s="36"/>
      <c r="C226" s="32">
        <v>154</v>
      </c>
      <c r="D226" s="396"/>
      <c r="E226" s="229"/>
      <c r="F226" s="229"/>
      <c r="G226" s="219"/>
      <c r="H226" s="219"/>
      <c r="I226" s="218"/>
      <c r="J226" s="217"/>
      <c r="K226" s="219"/>
      <c r="L226" s="218"/>
      <c r="M226" s="218"/>
      <c r="N226" s="640">
        <f t="shared" si="59"/>
        <v>0</v>
      </c>
      <c r="O226" s="641">
        <f t="shared" si="57"/>
        <v>0</v>
      </c>
      <c r="P226" s="642"/>
      <c r="Q226" s="646"/>
      <c r="R226" s="646"/>
      <c r="S226" s="646"/>
      <c r="T226" s="647"/>
      <c r="U226" s="647"/>
      <c r="V226" s="218"/>
      <c r="W226" s="219"/>
      <c r="X226" s="219"/>
      <c r="Y226" s="219"/>
      <c r="Z226" s="391"/>
      <c r="AA226" s="391"/>
      <c r="AB226" s="233"/>
      <c r="AC226" s="233"/>
      <c r="AD226" s="218"/>
      <c r="AE226" s="113"/>
      <c r="AF226" s="114"/>
      <c r="AG226" s="402"/>
      <c r="AH226" s="238"/>
      <c r="AI226" s="239"/>
      <c r="AJ226" s="58" t="str">
        <f t="shared" si="60"/>
        <v/>
      </c>
      <c r="AK226" s="60" t="str">
        <f t="shared" si="61"/>
        <v/>
      </c>
      <c r="AL226" s="62" t="str">
        <f t="shared" si="62"/>
        <v/>
      </c>
      <c r="AM226" s="64" t="str">
        <f t="shared" si="63"/>
        <v/>
      </c>
      <c r="AN226" s="64" t="str">
        <f t="shared" si="64"/>
        <v/>
      </c>
      <c r="AO226" s="66" t="str">
        <f>IF(F226="","",IF(OR(AND(分岐管理シート!D226=4,J226="Ⅱ．物価高の克服"),AND(分岐管理シート!D226=8,J226="米国関税措置")),"","error"))</f>
        <v/>
      </c>
      <c r="AP226" s="68" t="str">
        <f t="shared" si="65"/>
        <v/>
      </c>
      <c r="AQ226" s="33" t="str">
        <f t="shared" si="66"/>
        <v/>
      </c>
      <c r="AR226" s="33" t="str">
        <f t="shared" si="67"/>
        <v/>
      </c>
      <c r="AS226" s="33" t="str">
        <f t="shared" si="68"/>
        <v/>
      </c>
      <c r="AT226" s="32" t="str">
        <f t="shared" si="76"/>
        <v/>
      </c>
      <c r="AU226" s="69"/>
      <c r="AV226" s="70"/>
      <c r="AW226" s="68" t="str">
        <f t="shared" si="69"/>
        <v/>
      </c>
      <c r="AX226" s="68" t="str">
        <f t="shared" si="70"/>
        <v/>
      </c>
      <c r="AY226" s="68" t="str">
        <f t="shared" si="71"/>
        <v/>
      </c>
      <c r="AZ226" s="70"/>
      <c r="BA226" s="74"/>
      <c r="BB226" s="70"/>
      <c r="BC226" s="70"/>
      <c r="BD226" s="68" t="str">
        <f t="shared" si="72"/>
        <v/>
      </c>
      <c r="BE226" s="68" t="str">
        <f t="shared" si="73"/>
        <v/>
      </c>
      <c r="BF226" s="72" t="str">
        <f>IF(F226="","",IF(OR(分岐管理シート!Y226&lt;14,分岐管理シート!Y226&gt;38),"error",""))</f>
        <v/>
      </c>
      <c r="BG226" s="72" t="str">
        <f>IF(F226="","",IF(OR(分岐管理シート!Z226&lt;14,分岐管理シート!Z226&gt;39),"error",""))</f>
        <v/>
      </c>
      <c r="BH226" s="72" t="str">
        <f>IF(F226="","",IF(AND(Y226="－",OR(分岐管理シート!Z226&lt;14,分岐管理シート!Z226&gt;38)),"error",IF(AND(Y226="○",分岐管理シート!Z226&lt;14),"error","")))</f>
        <v/>
      </c>
      <c r="BI226" s="72" t="str">
        <f>IF(F226="","",IF(VLOOKUP(Z226,―!$AH$15:$AI$40,2,FALSE)&lt;=VLOOKUP(AA226,―!$AH$15:$AI$40,2,FALSE),"","error"))</f>
        <v/>
      </c>
      <c r="BJ226" s="70"/>
      <c r="BK226" s="70"/>
      <c r="BL226" s="70"/>
      <c r="BM226" s="72" t="str">
        <f>IF(F226="","",IF(OR(分岐管理シート!AC226&lt;1,分岐管理シート!AC226&gt;39),"error",""))</f>
        <v/>
      </c>
      <c r="BN226" s="68" t="str">
        <f t="shared" si="74"/>
        <v/>
      </c>
      <c r="BO226" s="72" t="str">
        <f>IF(F226="","",IF(AND(分岐管理シート!D226=4,OR(分岐管理シート!AF226&lt;4,分岐管理シート!AF226&gt;9)),"error",""))</f>
        <v/>
      </c>
      <c r="BP226" s="74" t="str">
        <f t="shared" si="58"/>
        <v/>
      </c>
      <c r="BQ226" s="76" t="str">
        <f>分岐管理シート!AQ226</f>
        <v/>
      </c>
      <c r="BR226" s="497" t="str">
        <f t="shared" si="75"/>
        <v/>
      </c>
    </row>
    <row r="227" spans="1:70" ht="24">
      <c r="A227" s="35"/>
      <c r="B227" s="36"/>
      <c r="C227" s="33">
        <v>155</v>
      </c>
      <c r="D227" s="396"/>
      <c r="E227" s="229"/>
      <c r="F227" s="229"/>
      <c r="G227" s="219"/>
      <c r="H227" s="219"/>
      <c r="I227" s="218"/>
      <c r="J227" s="217"/>
      <c r="K227" s="219"/>
      <c r="L227" s="218"/>
      <c r="M227" s="218"/>
      <c r="N227" s="640">
        <f t="shared" si="59"/>
        <v>0</v>
      </c>
      <c r="O227" s="641">
        <f t="shared" si="57"/>
        <v>0</v>
      </c>
      <c r="P227" s="642"/>
      <c r="Q227" s="646"/>
      <c r="R227" s="646"/>
      <c r="S227" s="646"/>
      <c r="T227" s="647"/>
      <c r="U227" s="647"/>
      <c r="V227" s="218"/>
      <c r="W227" s="219"/>
      <c r="X227" s="219"/>
      <c r="Y227" s="219"/>
      <c r="Z227" s="391"/>
      <c r="AA227" s="391"/>
      <c r="AB227" s="233"/>
      <c r="AC227" s="233"/>
      <c r="AD227" s="218"/>
      <c r="AE227" s="113"/>
      <c r="AF227" s="114"/>
      <c r="AG227" s="402"/>
      <c r="AH227" s="238"/>
      <c r="AI227" s="239"/>
      <c r="AJ227" s="58" t="str">
        <f t="shared" si="60"/>
        <v/>
      </c>
      <c r="AK227" s="60" t="str">
        <f t="shared" si="61"/>
        <v/>
      </c>
      <c r="AL227" s="62" t="str">
        <f t="shared" si="62"/>
        <v/>
      </c>
      <c r="AM227" s="64" t="str">
        <f t="shared" si="63"/>
        <v/>
      </c>
      <c r="AN227" s="64" t="str">
        <f t="shared" si="64"/>
        <v/>
      </c>
      <c r="AO227" s="66" t="str">
        <f>IF(F227="","",IF(OR(AND(分岐管理シート!D227=4,J227="Ⅱ．物価高の克服"),AND(分岐管理シート!D227=8,J227="米国関税措置")),"","error"))</f>
        <v/>
      </c>
      <c r="AP227" s="68" t="str">
        <f t="shared" si="65"/>
        <v/>
      </c>
      <c r="AQ227" s="33" t="str">
        <f t="shared" si="66"/>
        <v/>
      </c>
      <c r="AR227" s="33" t="str">
        <f t="shared" si="67"/>
        <v/>
      </c>
      <c r="AS227" s="33" t="str">
        <f t="shared" si="68"/>
        <v/>
      </c>
      <c r="AT227" s="32" t="str">
        <f t="shared" si="76"/>
        <v/>
      </c>
      <c r="AU227" s="69"/>
      <c r="AV227" s="70"/>
      <c r="AW227" s="68" t="str">
        <f t="shared" si="69"/>
        <v/>
      </c>
      <c r="AX227" s="68" t="str">
        <f t="shared" si="70"/>
        <v/>
      </c>
      <c r="AY227" s="68" t="str">
        <f t="shared" si="71"/>
        <v/>
      </c>
      <c r="AZ227" s="70"/>
      <c r="BA227" s="74"/>
      <c r="BB227" s="70"/>
      <c r="BC227" s="70"/>
      <c r="BD227" s="68" t="str">
        <f t="shared" si="72"/>
        <v/>
      </c>
      <c r="BE227" s="68" t="str">
        <f t="shared" si="73"/>
        <v/>
      </c>
      <c r="BF227" s="72" t="str">
        <f>IF(F227="","",IF(OR(分岐管理シート!Y227&lt;14,分岐管理シート!Y227&gt;38),"error",""))</f>
        <v/>
      </c>
      <c r="BG227" s="72" t="str">
        <f>IF(F227="","",IF(OR(分岐管理シート!Z227&lt;14,分岐管理シート!Z227&gt;39),"error",""))</f>
        <v/>
      </c>
      <c r="BH227" s="72" t="str">
        <f>IF(F227="","",IF(AND(Y227="－",OR(分岐管理シート!Z227&lt;14,分岐管理シート!Z227&gt;38)),"error",IF(AND(Y227="○",分岐管理シート!Z227&lt;14),"error","")))</f>
        <v/>
      </c>
      <c r="BI227" s="72" t="str">
        <f>IF(F227="","",IF(VLOOKUP(Z227,―!$AH$15:$AI$40,2,FALSE)&lt;=VLOOKUP(AA227,―!$AH$15:$AI$40,2,FALSE),"","error"))</f>
        <v/>
      </c>
      <c r="BJ227" s="70"/>
      <c r="BK227" s="70"/>
      <c r="BL227" s="70"/>
      <c r="BM227" s="72" t="str">
        <f>IF(F227="","",IF(OR(分岐管理シート!AC227&lt;1,分岐管理シート!AC227&gt;39),"error",""))</f>
        <v/>
      </c>
      <c r="BN227" s="68" t="str">
        <f t="shared" si="74"/>
        <v/>
      </c>
      <c r="BO227" s="72" t="str">
        <f>IF(F227="","",IF(AND(分岐管理シート!D227=4,OR(分岐管理シート!AF227&lt;4,分岐管理シート!AF227&gt;9)),"error",""))</f>
        <v/>
      </c>
      <c r="BP227" s="74" t="str">
        <f t="shared" si="58"/>
        <v/>
      </c>
      <c r="BQ227" s="76" t="str">
        <f>分岐管理シート!AQ227</f>
        <v/>
      </c>
      <c r="BR227" s="497" t="str">
        <f t="shared" si="75"/>
        <v/>
      </c>
    </row>
    <row r="228" spans="1:70" ht="24">
      <c r="A228" s="35"/>
      <c r="B228" s="36"/>
      <c r="C228" s="33">
        <v>156</v>
      </c>
      <c r="D228" s="396"/>
      <c r="E228" s="229"/>
      <c r="F228" s="229"/>
      <c r="G228" s="219"/>
      <c r="H228" s="219"/>
      <c r="I228" s="218"/>
      <c r="J228" s="217"/>
      <c r="K228" s="219"/>
      <c r="L228" s="218"/>
      <c r="M228" s="218"/>
      <c r="N228" s="640">
        <f t="shared" si="59"/>
        <v>0</v>
      </c>
      <c r="O228" s="641">
        <f t="shared" si="57"/>
        <v>0</v>
      </c>
      <c r="P228" s="642"/>
      <c r="Q228" s="646"/>
      <c r="R228" s="646"/>
      <c r="S228" s="646"/>
      <c r="T228" s="647"/>
      <c r="U228" s="647"/>
      <c r="V228" s="218"/>
      <c r="W228" s="219"/>
      <c r="X228" s="219"/>
      <c r="Y228" s="219"/>
      <c r="Z228" s="391"/>
      <c r="AA228" s="391"/>
      <c r="AB228" s="233"/>
      <c r="AC228" s="233"/>
      <c r="AD228" s="218"/>
      <c r="AE228" s="113"/>
      <c r="AF228" s="114"/>
      <c r="AG228" s="402"/>
      <c r="AH228" s="238"/>
      <c r="AI228" s="239"/>
      <c r="AJ228" s="58" t="str">
        <f t="shared" si="60"/>
        <v/>
      </c>
      <c r="AK228" s="60" t="str">
        <f t="shared" si="61"/>
        <v/>
      </c>
      <c r="AL228" s="62" t="str">
        <f t="shared" si="62"/>
        <v/>
      </c>
      <c r="AM228" s="64" t="str">
        <f t="shared" si="63"/>
        <v/>
      </c>
      <c r="AN228" s="64" t="str">
        <f t="shared" si="64"/>
        <v/>
      </c>
      <c r="AO228" s="66" t="str">
        <f>IF(F228="","",IF(OR(AND(分岐管理シート!D228=4,J228="Ⅱ．物価高の克服"),AND(分岐管理シート!D228=8,J228="米国関税措置")),"","error"))</f>
        <v/>
      </c>
      <c r="AP228" s="68" t="str">
        <f t="shared" si="65"/>
        <v/>
      </c>
      <c r="AQ228" s="33" t="str">
        <f t="shared" si="66"/>
        <v/>
      </c>
      <c r="AR228" s="33" t="str">
        <f t="shared" si="67"/>
        <v/>
      </c>
      <c r="AS228" s="33" t="str">
        <f t="shared" si="68"/>
        <v/>
      </c>
      <c r="AT228" s="32" t="str">
        <f t="shared" si="76"/>
        <v/>
      </c>
      <c r="AU228" s="69"/>
      <c r="AV228" s="70"/>
      <c r="AW228" s="68" t="str">
        <f t="shared" si="69"/>
        <v/>
      </c>
      <c r="AX228" s="68" t="str">
        <f t="shared" si="70"/>
        <v/>
      </c>
      <c r="AY228" s="68" t="str">
        <f t="shared" si="71"/>
        <v/>
      </c>
      <c r="AZ228" s="70"/>
      <c r="BA228" s="74"/>
      <c r="BB228" s="70"/>
      <c r="BC228" s="70"/>
      <c r="BD228" s="68" t="str">
        <f t="shared" si="72"/>
        <v/>
      </c>
      <c r="BE228" s="68" t="str">
        <f t="shared" si="73"/>
        <v/>
      </c>
      <c r="BF228" s="72" t="str">
        <f>IF(F228="","",IF(OR(分岐管理シート!Y228&lt;14,分岐管理シート!Y228&gt;38),"error",""))</f>
        <v/>
      </c>
      <c r="BG228" s="72" t="str">
        <f>IF(F228="","",IF(OR(分岐管理シート!Z228&lt;14,分岐管理シート!Z228&gt;39),"error",""))</f>
        <v/>
      </c>
      <c r="BH228" s="72" t="str">
        <f>IF(F228="","",IF(AND(Y228="－",OR(分岐管理シート!Z228&lt;14,分岐管理シート!Z228&gt;38)),"error",IF(AND(Y228="○",分岐管理シート!Z228&lt;14),"error","")))</f>
        <v/>
      </c>
      <c r="BI228" s="72" t="str">
        <f>IF(F228="","",IF(VLOOKUP(Z228,―!$AH$15:$AI$40,2,FALSE)&lt;=VLOOKUP(AA228,―!$AH$15:$AI$40,2,FALSE),"","error"))</f>
        <v/>
      </c>
      <c r="BJ228" s="70"/>
      <c r="BK228" s="70"/>
      <c r="BL228" s="70"/>
      <c r="BM228" s="72" t="str">
        <f>IF(F228="","",IF(OR(分岐管理シート!AC228&lt;1,分岐管理シート!AC228&gt;39),"error",""))</f>
        <v/>
      </c>
      <c r="BN228" s="68" t="str">
        <f t="shared" si="74"/>
        <v/>
      </c>
      <c r="BO228" s="72" t="str">
        <f>IF(F228="","",IF(AND(分岐管理シート!D228=4,OR(分岐管理シート!AF228&lt;4,分岐管理シート!AF228&gt;9)),"error",""))</f>
        <v/>
      </c>
      <c r="BP228" s="74" t="str">
        <f t="shared" si="58"/>
        <v/>
      </c>
      <c r="BQ228" s="76" t="str">
        <f>分岐管理シート!AQ228</f>
        <v/>
      </c>
      <c r="BR228" s="497" t="str">
        <f t="shared" si="75"/>
        <v/>
      </c>
    </row>
    <row r="229" spans="1:70" ht="24">
      <c r="A229" s="35"/>
      <c r="B229" s="36"/>
      <c r="C229" s="32">
        <v>157</v>
      </c>
      <c r="D229" s="396"/>
      <c r="E229" s="229"/>
      <c r="F229" s="229"/>
      <c r="G229" s="219"/>
      <c r="H229" s="219"/>
      <c r="I229" s="218"/>
      <c r="J229" s="217"/>
      <c r="K229" s="219"/>
      <c r="L229" s="218"/>
      <c r="M229" s="218"/>
      <c r="N229" s="640">
        <f t="shared" si="59"/>
        <v>0</v>
      </c>
      <c r="O229" s="641">
        <f t="shared" si="57"/>
        <v>0</v>
      </c>
      <c r="P229" s="642"/>
      <c r="Q229" s="646"/>
      <c r="R229" s="646"/>
      <c r="S229" s="646"/>
      <c r="T229" s="647"/>
      <c r="U229" s="647"/>
      <c r="V229" s="218"/>
      <c r="W229" s="219"/>
      <c r="X229" s="219"/>
      <c r="Y229" s="219"/>
      <c r="Z229" s="391"/>
      <c r="AA229" s="391"/>
      <c r="AB229" s="233"/>
      <c r="AC229" s="233"/>
      <c r="AD229" s="218"/>
      <c r="AE229" s="113"/>
      <c r="AF229" s="114"/>
      <c r="AG229" s="402"/>
      <c r="AH229" s="238"/>
      <c r="AI229" s="239"/>
      <c r="AJ229" s="58" t="str">
        <f t="shared" si="60"/>
        <v/>
      </c>
      <c r="AK229" s="60" t="str">
        <f t="shared" si="61"/>
        <v/>
      </c>
      <c r="AL229" s="62" t="str">
        <f t="shared" si="62"/>
        <v/>
      </c>
      <c r="AM229" s="64" t="str">
        <f t="shared" si="63"/>
        <v/>
      </c>
      <c r="AN229" s="64" t="str">
        <f t="shared" si="64"/>
        <v/>
      </c>
      <c r="AO229" s="66" t="str">
        <f>IF(F229="","",IF(OR(AND(分岐管理シート!D229=4,J229="Ⅱ．物価高の克服"),AND(分岐管理シート!D229=8,J229="米国関税措置")),"","error"))</f>
        <v/>
      </c>
      <c r="AP229" s="68" t="str">
        <f t="shared" si="65"/>
        <v/>
      </c>
      <c r="AQ229" s="33" t="str">
        <f t="shared" si="66"/>
        <v/>
      </c>
      <c r="AR229" s="33" t="str">
        <f t="shared" si="67"/>
        <v/>
      </c>
      <c r="AS229" s="33" t="str">
        <f t="shared" si="68"/>
        <v/>
      </c>
      <c r="AT229" s="32" t="str">
        <f t="shared" si="76"/>
        <v/>
      </c>
      <c r="AU229" s="69"/>
      <c r="AV229" s="70"/>
      <c r="AW229" s="68" t="str">
        <f t="shared" si="69"/>
        <v/>
      </c>
      <c r="AX229" s="68" t="str">
        <f t="shared" si="70"/>
        <v/>
      </c>
      <c r="AY229" s="68" t="str">
        <f t="shared" si="71"/>
        <v/>
      </c>
      <c r="AZ229" s="70"/>
      <c r="BA229" s="74"/>
      <c r="BB229" s="70"/>
      <c r="BC229" s="70"/>
      <c r="BD229" s="68" t="str">
        <f t="shared" si="72"/>
        <v/>
      </c>
      <c r="BE229" s="68" t="str">
        <f t="shared" si="73"/>
        <v/>
      </c>
      <c r="BF229" s="72" t="str">
        <f>IF(F229="","",IF(OR(分岐管理シート!Y229&lt;14,分岐管理シート!Y229&gt;38),"error",""))</f>
        <v/>
      </c>
      <c r="BG229" s="72" t="str">
        <f>IF(F229="","",IF(OR(分岐管理シート!Z229&lt;14,分岐管理シート!Z229&gt;39),"error",""))</f>
        <v/>
      </c>
      <c r="BH229" s="72" t="str">
        <f>IF(F229="","",IF(AND(Y229="－",OR(分岐管理シート!Z229&lt;14,分岐管理シート!Z229&gt;38)),"error",IF(AND(Y229="○",分岐管理シート!Z229&lt;14),"error","")))</f>
        <v/>
      </c>
      <c r="BI229" s="72" t="str">
        <f>IF(F229="","",IF(VLOOKUP(Z229,―!$AH$15:$AI$40,2,FALSE)&lt;=VLOOKUP(AA229,―!$AH$15:$AI$40,2,FALSE),"","error"))</f>
        <v/>
      </c>
      <c r="BJ229" s="70"/>
      <c r="BK229" s="70"/>
      <c r="BL229" s="70"/>
      <c r="BM229" s="72" t="str">
        <f>IF(F229="","",IF(OR(分岐管理シート!AC229&lt;1,分岐管理シート!AC229&gt;39),"error",""))</f>
        <v/>
      </c>
      <c r="BN229" s="68" t="str">
        <f t="shared" si="74"/>
        <v/>
      </c>
      <c r="BO229" s="72" t="str">
        <f>IF(F229="","",IF(AND(分岐管理シート!D229=4,OR(分岐管理シート!AF229&lt;4,分岐管理シート!AF229&gt;9)),"error",""))</f>
        <v/>
      </c>
      <c r="BP229" s="74" t="str">
        <f t="shared" si="58"/>
        <v/>
      </c>
      <c r="BQ229" s="76" t="str">
        <f>分岐管理シート!AQ229</f>
        <v/>
      </c>
      <c r="BR229" s="497" t="str">
        <f t="shared" si="75"/>
        <v/>
      </c>
    </row>
    <row r="230" spans="1:70" ht="24">
      <c r="A230" s="35"/>
      <c r="B230" s="36"/>
      <c r="C230" s="33">
        <v>158</v>
      </c>
      <c r="D230" s="396"/>
      <c r="E230" s="229"/>
      <c r="F230" s="229"/>
      <c r="G230" s="219"/>
      <c r="H230" s="219"/>
      <c r="I230" s="218"/>
      <c r="J230" s="217"/>
      <c r="K230" s="219"/>
      <c r="L230" s="218"/>
      <c r="M230" s="218"/>
      <c r="N230" s="640">
        <f t="shared" si="59"/>
        <v>0</v>
      </c>
      <c r="O230" s="641">
        <f t="shared" si="57"/>
        <v>0</v>
      </c>
      <c r="P230" s="642"/>
      <c r="Q230" s="646"/>
      <c r="R230" s="646"/>
      <c r="S230" s="646"/>
      <c r="T230" s="647"/>
      <c r="U230" s="647"/>
      <c r="V230" s="218"/>
      <c r="W230" s="219"/>
      <c r="X230" s="219"/>
      <c r="Y230" s="219"/>
      <c r="Z230" s="391"/>
      <c r="AA230" s="391"/>
      <c r="AB230" s="233"/>
      <c r="AC230" s="233"/>
      <c r="AD230" s="218"/>
      <c r="AE230" s="113"/>
      <c r="AF230" s="114"/>
      <c r="AG230" s="402"/>
      <c r="AH230" s="238"/>
      <c r="AI230" s="239"/>
      <c r="AJ230" s="58" t="str">
        <f t="shared" si="60"/>
        <v/>
      </c>
      <c r="AK230" s="60" t="str">
        <f t="shared" si="61"/>
        <v/>
      </c>
      <c r="AL230" s="62" t="str">
        <f t="shared" si="62"/>
        <v/>
      </c>
      <c r="AM230" s="64" t="str">
        <f t="shared" si="63"/>
        <v/>
      </c>
      <c r="AN230" s="64" t="str">
        <f t="shared" si="64"/>
        <v/>
      </c>
      <c r="AO230" s="66" t="str">
        <f>IF(F230="","",IF(OR(AND(分岐管理シート!D230=4,J230="Ⅱ．物価高の克服"),AND(分岐管理シート!D230=8,J230="米国関税措置")),"","error"))</f>
        <v/>
      </c>
      <c r="AP230" s="68" t="str">
        <f t="shared" si="65"/>
        <v/>
      </c>
      <c r="AQ230" s="33" t="str">
        <f t="shared" si="66"/>
        <v/>
      </c>
      <c r="AR230" s="33" t="str">
        <f t="shared" si="67"/>
        <v/>
      </c>
      <c r="AS230" s="33" t="str">
        <f t="shared" si="68"/>
        <v/>
      </c>
      <c r="AT230" s="32" t="str">
        <f t="shared" si="76"/>
        <v/>
      </c>
      <c r="AU230" s="69"/>
      <c r="AV230" s="70"/>
      <c r="AW230" s="68" t="str">
        <f t="shared" si="69"/>
        <v/>
      </c>
      <c r="AX230" s="68" t="str">
        <f t="shared" si="70"/>
        <v/>
      </c>
      <c r="AY230" s="68" t="str">
        <f t="shared" si="71"/>
        <v/>
      </c>
      <c r="AZ230" s="70"/>
      <c r="BA230" s="74"/>
      <c r="BB230" s="70"/>
      <c r="BC230" s="70"/>
      <c r="BD230" s="68" t="str">
        <f t="shared" si="72"/>
        <v/>
      </c>
      <c r="BE230" s="68" t="str">
        <f t="shared" si="73"/>
        <v/>
      </c>
      <c r="BF230" s="72" t="str">
        <f>IF(F230="","",IF(OR(分岐管理シート!Y230&lt;14,分岐管理シート!Y230&gt;38),"error",""))</f>
        <v/>
      </c>
      <c r="BG230" s="72" t="str">
        <f>IF(F230="","",IF(OR(分岐管理シート!Z230&lt;14,分岐管理シート!Z230&gt;39),"error",""))</f>
        <v/>
      </c>
      <c r="BH230" s="72" t="str">
        <f>IF(F230="","",IF(AND(Y230="－",OR(分岐管理シート!Z230&lt;14,分岐管理シート!Z230&gt;38)),"error",IF(AND(Y230="○",分岐管理シート!Z230&lt;14),"error","")))</f>
        <v/>
      </c>
      <c r="BI230" s="72" t="str">
        <f>IF(F230="","",IF(VLOOKUP(Z230,―!$AH$15:$AI$40,2,FALSE)&lt;=VLOOKUP(AA230,―!$AH$15:$AI$40,2,FALSE),"","error"))</f>
        <v/>
      </c>
      <c r="BJ230" s="70"/>
      <c r="BK230" s="70"/>
      <c r="BL230" s="70"/>
      <c r="BM230" s="72" t="str">
        <f>IF(F230="","",IF(OR(分岐管理シート!AC230&lt;1,分岐管理シート!AC230&gt;39),"error",""))</f>
        <v/>
      </c>
      <c r="BN230" s="68" t="str">
        <f t="shared" si="74"/>
        <v/>
      </c>
      <c r="BO230" s="72" t="str">
        <f>IF(F230="","",IF(AND(分岐管理シート!D230=4,OR(分岐管理シート!AF230&lt;4,分岐管理シート!AF230&gt;9)),"error",""))</f>
        <v/>
      </c>
      <c r="BP230" s="74" t="str">
        <f t="shared" si="58"/>
        <v/>
      </c>
      <c r="BQ230" s="76" t="str">
        <f>分岐管理シート!AQ230</f>
        <v/>
      </c>
      <c r="BR230" s="497" t="str">
        <f t="shared" si="75"/>
        <v/>
      </c>
    </row>
    <row r="231" spans="1:70" ht="24">
      <c r="A231" s="35"/>
      <c r="B231" s="36"/>
      <c r="C231" s="33">
        <v>159</v>
      </c>
      <c r="D231" s="396"/>
      <c r="E231" s="229"/>
      <c r="F231" s="229"/>
      <c r="G231" s="219"/>
      <c r="H231" s="219"/>
      <c r="I231" s="218"/>
      <c r="J231" s="217"/>
      <c r="K231" s="219"/>
      <c r="L231" s="218"/>
      <c r="M231" s="218"/>
      <c r="N231" s="640">
        <f t="shared" si="59"/>
        <v>0</v>
      </c>
      <c r="O231" s="641">
        <f t="shared" si="57"/>
        <v>0</v>
      </c>
      <c r="P231" s="642"/>
      <c r="Q231" s="646"/>
      <c r="R231" s="646"/>
      <c r="S231" s="646"/>
      <c r="T231" s="647"/>
      <c r="U231" s="647"/>
      <c r="V231" s="218"/>
      <c r="W231" s="219"/>
      <c r="X231" s="219"/>
      <c r="Y231" s="219"/>
      <c r="Z231" s="391"/>
      <c r="AA231" s="391"/>
      <c r="AB231" s="233"/>
      <c r="AC231" s="233"/>
      <c r="AD231" s="218"/>
      <c r="AE231" s="113"/>
      <c r="AF231" s="114"/>
      <c r="AG231" s="402"/>
      <c r="AH231" s="238"/>
      <c r="AI231" s="239"/>
      <c r="AJ231" s="58" t="str">
        <f t="shared" si="60"/>
        <v/>
      </c>
      <c r="AK231" s="60" t="str">
        <f t="shared" si="61"/>
        <v/>
      </c>
      <c r="AL231" s="62" t="str">
        <f t="shared" si="62"/>
        <v/>
      </c>
      <c r="AM231" s="64" t="str">
        <f t="shared" si="63"/>
        <v/>
      </c>
      <c r="AN231" s="64" t="str">
        <f t="shared" si="64"/>
        <v/>
      </c>
      <c r="AO231" s="66" t="str">
        <f>IF(F231="","",IF(OR(AND(分岐管理シート!D231=4,J231="Ⅱ．物価高の克服"),AND(分岐管理シート!D231=8,J231="米国関税措置")),"","error"))</f>
        <v/>
      </c>
      <c r="AP231" s="68" t="str">
        <f t="shared" si="65"/>
        <v/>
      </c>
      <c r="AQ231" s="33" t="str">
        <f t="shared" si="66"/>
        <v/>
      </c>
      <c r="AR231" s="33" t="str">
        <f t="shared" si="67"/>
        <v/>
      </c>
      <c r="AS231" s="33" t="str">
        <f t="shared" si="68"/>
        <v/>
      </c>
      <c r="AT231" s="32" t="str">
        <f t="shared" si="76"/>
        <v/>
      </c>
      <c r="AU231" s="69"/>
      <c r="AV231" s="70"/>
      <c r="AW231" s="68" t="str">
        <f t="shared" si="69"/>
        <v/>
      </c>
      <c r="AX231" s="68" t="str">
        <f t="shared" si="70"/>
        <v/>
      </c>
      <c r="AY231" s="68" t="str">
        <f t="shared" si="71"/>
        <v/>
      </c>
      <c r="AZ231" s="70"/>
      <c r="BA231" s="74"/>
      <c r="BB231" s="70"/>
      <c r="BC231" s="70"/>
      <c r="BD231" s="68" t="str">
        <f t="shared" si="72"/>
        <v/>
      </c>
      <c r="BE231" s="68" t="str">
        <f t="shared" si="73"/>
        <v/>
      </c>
      <c r="BF231" s="72" t="str">
        <f>IF(F231="","",IF(OR(分岐管理シート!Y231&lt;14,分岐管理シート!Y231&gt;38),"error",""))</f>
        <v/>
      </c>
      <c r="BG231" s="72" t="str">
        <f>IF(F231="","",IF(OR(分岐管理シート!Z231&lt;14,分岐管理シート!Z231&gt;39),"error",""))</f>
        <v/>
      </c>
      <c r="BH231" s="72" t="str">
        <f>IF(F231="","",IF(AND(Y231="－",OR(分岐管理シート!Z231&lt;14,分岐管理シート!Z231&gt;38)),"error",IF(AND(Y231="○",分岐管理シート!Z231&lt;14),"error","")))</f>
        <v/>
      </c>
      <c r="BI231" s="72" t="str">
        <f>IF(F231="","",IF(VLOOKUP(Z231,―!$AH$15:$AI$40,2,FALSE)&lt;=VLOOKUP(AA231,―!$AH$15:$AI$40,2,FALSE),"","error"))</f>
        <v/>
      </c>
      <c r="BJ231" s="70"/>
      <c r="BK231" s="70"/>
      <c r="BL231" s="70"/>
      <c r="BM231" s="72" t="str">
        <f>IF(F231="","",IF(OR(分岐管理シート!AC231&lt;1,分岐管理シート!AC231&gt;39),"error",""))</f>
        <v/>
      </c>
      <c r="BN231" s="68" t="str">
        <f t="shared" si="74"/>
        <v/>
      </c>
      <c r="BO231" s="72" t="str">
        <f>IF(F231="","",IF(AND(分岐管理シート!D231=4,OR(分岐管理シート!AF231&lt;4,分岐管理シート!AF231&gt;9)),"error",""))</f>
        <v/>
      </c>
      <c r="BP231" s="74" t="str">
        <f t="shared" si="58"/>
        <v/>
      </c>
      <c r="BQ231" s="76" t="str">
        <f>分岐管理シート!AQ231</f>
        <v/>
      </c>
      <c r="BR231" s="497" t="str">
        <f t="shared" si="75"/>
        <v/>
      </c>
    </row>
    <row r="232" spans="1:70" ht="24">
      <c r="A232" s="35"/>
      <c r="B232" s="36"/>
      <c r="C232" s="32">
        <v>160</v>
      </c>
      <c r="D232" s="396"/>
      <c r="E232" s="229"/>
      <c r="F232" s="229"/>
      <c r="G232" s="219"/>
      <c r="H232" s="219"/>
      <c r="I232" s="218"/>
      <c r="J232" s="217"/>
      <c r="K232" s="219"/>
      <c r="L232" s="218"/>
      <c r="M232" s="218"/>
      <c r="N232" s="640">
        <f t="shared" si="59"/>
        <v>0</v>
      </c>
      <c r="O232" s="641">
        <f t="shared" si="57"/>
        <v>0</v>
      </c>
      <c r="P232" s="642"/>
      <c r="Q232" s="646"/>
      <c r="R232" s="646"/>
      <c r="S232" s="646"/>
      <c r="T232" s="647"/>
      <c r="U232" s="647"/>
      <c r="V232" s="218"/>
      <c r="W232" s="219"/>
      <c r="X232" s="219"/>
      <c r="Y232" s="219"/>
      <c r="Z232" s="391"/>
      <c r="AA232" s="391"/>
      <c r="AB232" s="233"/>
      <c r="AC232" s="233"/>
      <c r="AD232" s="218"/>
      <c r="AE232" s="113"/>
      <c r="AF232" s="114"/>
      <c r="AG232" s="402"/>
      <c r="AH232" s="238"/>
      <c r="AI232" s="239"/>
      <c r="AJ232" s="58" t="str">
        <f t="shared" si="60"/>
        <v/>
      </c>
      <c r="AK232" s="60" t="str">
        <f t="shared" si="61"/>
        <v/>
      </c>
      <c r="AL232" s="62" t="str">
        <f t="shared" si="62"/>
        <v/>
      </c>
      <c r="AM232" s="64" t="str">
        <f t="shared" si="63"/>
        <v/>
      </c>
      <c r="AN232" s="64" t="str">
        <f t="shared" si="64"/>
        <v/>
      </c>
      <c r="AO232" s="66" t="str">
        <f>IF(F232="","",IF(OR(AND(分岐管理シート!D232=4,J232="Ⅱ．物価高の克服"),AND(分岐管理シート!D232=8,J232="米国関税措置")),"","error"))</f>
        <v/>
      </c>
      <c r="AP232" s="68" t="str">
        <f t="shared" si="65"/>
        <v/>
      </c>
      <c r="AQ232" s="33" t="str">
        <f t="shared" si="66"/>
        <v/>
      </c>
      <c r="AR232" s="33" t="str">
        <f t="shared" si="67"/>
        <v/>
      </c>
      <c r="AS232" s="33" t="str">
        <f t="shared" si="68"/>
        <v/>
      </c>
      <c r="AT232" s="32" t="str">
        <f t="shared" si="76"/>
        <v/>
      </c>
      <c r="AU232" s="69"/>
      <c r="AV232" s="70"/>
      <c r="AW232" s="68" t="str">
        <f t="shared" si="69"/>
        <v/>
      </c>
      <c r="AX232" s="68" t="str">
        <f t="shared" si="70"/>
        <v/>
      </c>
      <c r="AY232" s="68" t="str">
        <f t="shared" si="71"/>
        <v/>
      </c>
      <c r="AZ232" s="70"/>
      <c r="BA232" s="74"/>
      <c r="BB232" s="70"/>
      <c r="BC232" s="70"/>
      <c r="BD232" s="68" t="str">
        <f t="shared" si="72"/>
        <v/>
      </c>
      <c r="BE232" s="68" t="str">
        <f t="shared" si="73"/>
        <v/>
      </c>
      <c r="BF232" s="72" t="str">
        <f>IF(F232="","",IF(OR(分岐管理シート!Y232&lt;14,分岐管理シート!Y232&gt;38),"error",""))</f>
        <v/>
      </c>
      <c r="BG232" s="72" t="str">
        <f>IF(F232="","",IF(OR(分岐管理シート!Z232&lt;14,分岐管理シート!Z232&gt;39),"error",""))</f>
        <v/>
      </c>
      <c r="BH232" s="72" t="str">
        <f>IF(F232="","",IF(AND(Y232="－",OR(分岐管理シート!Z232&lt;14,分岐管理シート!Z232&gt;38)),"error",IF(AND(Y232="○",分岐管理シート!Z232&lt;14),"error","")))</f>
        <v/>
      </c>
      <c r="BI232" s="72" t="str">
        <f>IF(F232="","",IF(VLOOKUP(Z232,―!$AH$15:$AI$40,2,FALSE)&lt;=VLOOKUP(AA232,―!$AH$15:$AI$40,2,FALSE),"","error"))</f>
        <v/>
      </c>
      <c r="BJ232" s="70"/>
      <c r="BK232" s="70"/>
      <c r="BL232" s="70"/>
      <c r="BM232" s="72" t="str">
        <f>IF(F232="","",IF(OR(分岐管理シート!AC232&lt;1,分岐管理シート!AC232&gt;39),"error",""))</f>
        <v/>
      </c>
      <c r="BN232" s="68" t="str">
        <f t="shared" si="74"/>
        <v/>
      </c>
      <c r="BO232" s="72" t="str">
        <f>IF(F232="","",IF(AND(分岐管理シート!D232=4,OR(分岐管理シート!AF232&lt;4,分岐管理シート!AF232&gt;9)),"error",""))</f>
        <v/>
      </c>
      <c r="BP232" s="74" t="str">
        <f t="shared" si="58"/>
        <v/>
      </c>
      <c r="BQ232" s="76" t="str">
        <f>分岐管理シート!AQ232</f>
        <v/>
      </c>
      <c r="BR232" s="497" t="str">
        <f t="shared" si="75"/>
        <v/>
      </c>
    </row>
    <row r="233" spans="1:70" ht="24">
      <c r="A233" s="35"/>
      <c r="B233" s="36"/>
      <c r="C233" s="33">
        <v>161</v>
      </c>
      <c r="D233" s="396"/>
      <c r="E233" s="229"/>
      <c r="F233" s="229"/>
      <c r="G233" s="219"/>
      <c r="H233" s="219"/>
      <c r="I233" s="218"/>
      <c r="J233" s="217"/>
      <c r="K233" s="219"/>
      <c r="L233" s="218"/>
      <c r="M233" s="218"/>
      <c r="N233" s="640">
        <f t="shared" si="59"/>
        <v>0</v>
      </c>
      <c r="O233" s="641">
        <f t="shared" si="57"/>
        <v>0</v>
      </c>
      <c r="P233" s="642"/>
      <c r="Q233" s="646"/>
      <c r="R233" s="646"/>
      <c r="S233" s="646"/>
      <c r="T233" s="647"/>
      <c r="U233" s="647"/>
      <c r="V233" s="218"/>
      <c r="W233" s="219"/>
      <c r="X233" s="219"/>
      <c r="Y233" s="219"/>
      <c r="Z233" s="391"/>
      <c r="AA233" s="391"/>
      <c r="AB233" s="233"/>
      <c r="AC233" s="233"/>
      <c r="AD233" s="218"/>
      <c r="AE233" s="113"/>
      <c r="AF233" s="114"/>
      <c r="AG233" s="402"/>
      <c r="AH233" s="238"/>
      <c r="AI233" s="239"/>
      <c r="AJ233" s="58" t="str">
        <f t="shared" si="60"/>
        <v/>
      </c>
      <c r="AK233" s="60" t="str">
        <f t="shared" si="61"/>
        <v/>
      </c>
      <c r="AL233" s="62" t="str">
        <f t="shared" si="62"/>
        <v/>
      </c>
      <c r="AM233" s="64" t="str">
        <f t="shared" si="63"/>
        <v/>
      </c>
      <c r="AN233" s="64" t="str">
        <f t="shared" si="64"/>
        <v/>
      </c>
      <c r="AO233" s="66" t="str">
        <f>IF(F233="","",IF(OR(AND(分岐管理シート!D233=4,J233="Ⅱ．物価高の克服"),AND(分岐管理シート!D233=8,J233="米国関税措置")),"","error"))</f>
        <v/>
      </c>
      <c r="AP233" s="68" t="str">
        <f t="shared" si="65"/>
        <v/>
      </c>
      <c r="AQ233" s="33" t="str">
        <f t="shared" si="66"/>
        <v/>
      </c>
      <c r="AR233" s="33" t="str">
        <f t="shared" si="67"/>
        <v/>
      </c>
      <c r="AS233" s="33" t="str">
        <f t="shared" si="68"/>
        <v/>
      </c>
      <c r="AT233" s="32" t="str">
        <f t="shared" si="76"/>
        <v/>
      </c>
      <c r="AU233" s="69"/>
      <c r="AV233" s="70"/>
      <c r="AW233" s="68" t="str">
        <f t="shared" si="69"/>
        <v/>
      </c>
      <c r="AX233" s="68" t="str">
        <f t="shared" si="70"/>
        <v/>
      </c>
      <c r="AY233" s="68" t="str">
        <f t="shared" si="71"/>
        <v/>
      </c>
      <c r="AZ233" s="70"/>
      <c r="BA233" s="74"/>
      <c r="BB233" s="70"/>
      <c r="BC233" s="70"/>
      <c r="BD233" s="68" t="str">
        <f t="shared" si="72"/>
        <v/>
      </c>
      <c r="BE233" s="68" t="str">
        <f t="shared" si="73"/>
        <v/>
      </c>
      <c r="BF233" s="72" t="str">
        <f>IF(F233="","",IF(OR(分岐管理シート!Y233&lt;14,分岐管理シート!Y233&gt;38),"error",""))</f>
        <v/>
      </c>
      <c r="BG233" s="72" t="str">
        <f>IF(F233="","",IF(OR(分岐管理シート!Z233&lt;14,分岐管理シート!Z233&gt;39),"error",""))</f>
        <v/>
      </c>
      <c r="BH233" s="72" t="str">
        <f>IF(F233="","",IF(AND(Y233="－",OR(分岐管理シート!Z233&lt;14,分岐管理シート!Z233&gt;38)),"error",IF(AND(Y233="○",分岐管理シート!Z233&lt;14),"error","")))</f>
        <v/>
      </c>
      <c r="BI233" s="72" t="str">
        <f>IF(F233="","",IF(VLOOKUP(Z233,―!$AH$15:$AI$40,2,FALSE)&lt;=VLOOKUP(AA233,―!$AH$15:$AI$40,2,FALSE),"","error"))</f>
        <v/>
      </c>
      <c r="BJ233" s="70"/>
      <c r="BK233" s="70"/>
      <c r="BL233" s="70"/>
      <c r="BM233" s="72" t="str">
        <f>IF(F233="","",IF(OR(分岐管理シート!AC233&lt;1,分岐管理シート!AC233&gt;39),"error",""))</f>
        <v/>
      </c>
      <c r="BN233" s="68" t="str">
        <f t="shared" si="74"/>
        <v/>
      </c>
      <c r="BO233" s="72" t="str">
        <f>IF(F233="","",IF(AND(分岐管理シート!D233=4,OR(分岐管理シート!AF233&lt;4,分岐管理シート!AF233&gt;9)),"error",""))</f>
        <v/>
      </c>
      <c r="BP233" s="74" t="str">
        <f t="shared" si="58"/>
        <v/>
      </c>
      <c r="BQ233" s="76" t="str">
        <f>分岐管理シート!AQ233</f>
        <v/>
      </c>
      <c r="BR233" s="497" t="str">
        <f t="shared" si="75"/>
        <v/>
      </c>
    </row>
    <row r="234" spans="1:70" ht="24">
      <c r="A234" s="35"/>
      <c r="B234" s="36"/>
      <c r="C234" s="33">
        <v>162</v>
      </c>
      <c r="D234" s="396"/>
      <c r="E234" s="229"/>
      <c r="F234" s="229"/>
      <c r="G234" s="219"/>
      <c r="H234" s="219"/>
      <c r="I234" s="218"/>
      <c r="J234" s="217"/>
      <c r="K234" s="219"/>
      <c r="L234" s="218"/>
      <c r="M234" s="218"/>
      <c r="N234" s="640">
        <f t="shared" si="59"/>
        <v>0</v>
      </c>
      <c r="O234" s="641">
        <f t="shared" si="57"/>
        <v>0</v>
      </c>
      <c r="P234" s="642"/>
      <c r="Q234" s="646"/>
      <c r="R234" s="646"/>
      <c r="S234" s="646"/>
      <c r="T234" s="647"/>
      <c r="U234" s="647"/>
      <c r="V234" s="218"/>
      <c r="W234" s="219"/>
      <c r="X234" s="219"/>
      <c r="Y234" s="219"/>
      <c r="Z234" s="391"/>
      <c r="AA234" s="391"/>
      <c r="AB234" s="233"/>
      <c r="AC234" s="233"/>
      <c r="AD234" s="218"/>
      <c r="AE234" s="113"/>
      <c r="AF234" s="114"/>
      <c r="AG234" s="402"/>
      <c r="AH234" s="238"/>
      <c r="AI234" s="239"/>
      <c r="AJ234" s="58" t="str">
        <f t="shared" si="60"/>
        <v/>
      </c>
      <c r="AK234" s="60" t="str">
        <f t="shared" si="61"/>
        <v/>
      </c>
      <c r="AL234" s="62" t="str">
        <f t="shared" si="62"/>
        <v/>
      </c>
      <c r="AM234" s="64" t="str">
        <f t="shared" si="63"/>
        <v/>
      </c>
      <c r="AN234" s="64" t="str">
        <f t="shared" si="64"/>
        <v/>
      </c>
      <c r="AO234" s="66" t="str">
        <f>IF(F234="","",IF(OR(AND(分岐管理シート!D234=4,J234="Ⅱ．物価高の克服"),AND(分岐管理シート!D234=8,J234="米国関税措置")),"","error"))</f>
        <v/>
      </c>
      <c r="AP234" s="68" t="str">
        <f t="shared" si="65"/>
        <v/>
      </c>
      <c r="AQ234" s="33" t="str">
        <f t="shared" si="66"/>
        <v/>
      </c>
      <c r="AR234" s="33" t="str">
        <f t="shared" si="67"/>
        <v/>
      </c>
      <c r="AS234" s="33" t="str">
        <f t="shared" si="68"/>
        <v/>
      </c>
      <c r="AT234" s="32" t="str">
        <f t="shared" si="76"/>
        <v/>
      </c>
      <c r="AU234" s="69"/>
      <c r="AV234" s="70"/>
      <c r="AW234" s="68" t="str">
        <f t="shared" si="69"/>
        <v/>
      </c>
      <c r="AX234" s="68" t="str">
        <f t="shared" si="70"/>
        <v/>
      </c>
      <c r="AY234" s="68" t="str">
        <f t="shared" si="71"/>
        <v/>
      </c>
      <c r="AZ234" s="70"/>
      <c r="BA234" s="74"/>
      <c r="BB234" s="70"/>
      <c r="BC234" s="70"/>
      <c r="BD234" s="68" t="str">
        <f t="shared" si="72"/>
        <v/>
      </c>
      <c r="BE234" s="68" t="str">
        <f t="shared" si="73"/>
        <v/>
      </c>
      <c r="BF234" s="72" t="str">
        <f>IF(F234="","",IF(OR(分岐管理シート!Y234&lt;14,分岐管理シート!Y234&gt;38),"error",""))</f>
        <v/>
      </c>
      <c r="BG234" s="72" t="str">
        <f>IF(F234="","",IF(OR(分岐管理シート!Z234&lt;14,分岐管理シート!Z234&gt;39),"error",""))</f>
        <v/>
      </c>
      <c r="BH234" s="72" t="str">
        <f>IF(F234="","",IF(AND(Y234="－",OR(分岐管理シート!Z234&lt;14,分岐管理シート!Z234&gt;38)),"error",IF(AND(Y234="○",分岐管理シート!Z234&lt;14),"error","")))</f>
        <v/>
      </c>
      <c r="BI234" s="72" t="str">
        <f>IF(F234="","",IF(VLOOKUP(Z234,―!$AH$15:$AI$40,2,FALSE)&lt;=VLOOKUP(AA234,―!$AH$15:$AI$40,2,FALSE),"","error"))</f>
        <v/>
      </c>
      <c r="BJ234" s="70"/>
      <c r="BK234" s="70"/>
      <c r="BL234" s="70"/>
      <c r="BM234" s="72" t="str">
        <f>IF(F234="","",IF(OR(分岐管理シート!AC234&lt;1,分岐管理シート!AC234&gt;39),"error",""))</f>
        <v/>
      </c>
      <c r="BN234" s="68" t="str">
        <f t="shared" si="74"/>
        <v/>
      </c>
      <c r="BO234" s="72" t="str">
        <f>IF(F234="","",IF(AND(分岐管理シート!D234=4,OR(分岐管理シート!AF234&lt;4,分岐管理シート!AF234&gt;9)),"error",""))</f>
        <v/>
      </c>
      <c r="BP234" s="74" t="str">
        <f t="shared" si="58"/>
        <v/>
      </c>
      <c r="BQ234" s="76" t="str">
        <f>分岐管理シート!AQ234</f>
        <v/>
      </c>
      <c r="BR234" s="497" t="str">
        <f t="shared" si="75"/>
        <v/>
      </c>
    </row>
    <row r="235" spans="1:70" ht="24">
      <c r="A235" s="35"/>
      <c r="B235" s="36"/>
      <c r="C235" s="32">
        <v>163</v>
      </c>
      <c r="D235" s="396"/>
      <c r="E235" s="229"/>
      <c r="F235" s="229"/>
      <c r="G235" s="219"/>
      <c r="H235" s="219"/>
      <c r="I235" s="218"/>
      <c r="J235" s="217"/>
      <c r="K235" s="219"/>
      <c r="L235" s="218"/>
      <c r="M235" s="218"/>
      <c r="N235" s="640">
        <f t="shared" si="59"/>
        <v>0</v>
      </c>
      <c r="O235" s="641">
        <f t="shared" si="57"/>
        <v>0</v>
      </c>
      <c r="P235" s="642"/>
      <c r="Q235" s="646"/>
      <c r="R235" s="646"/>
      <c r="S235" s="646"/>
      <c r="T235" s="647"/>
      <c r="U235" s="647"/>
      <c r="V235" s="218"/>
      <c r="W235" s="219"/>
      <c r="X235" s="219"/>
      <c r="Y235" s="219"/>
      <c r="Z235" s="391"/>
      <c r="AA235" s="391"/>
      <c r="AB235" s="233"/>
      <c r="AC235" s="233"/>
      <c r="AD235" s="218"/>
      <c r="AE235" s="113"/>
      <c r="AF235" s="114"/>
      <c r="AG235" s="402"/>
      <c r="AH235" s="238"/>
      <c r="AI235" s="239"/>
      <c r="AJ235" s="58" t="str">
        <f t="shared" si="60"/>
        <v/>
      </c>
      <c r="AK235" s="60" t="str">
        <f t="shared" si="61"/>
        <v/>
      </c>
      <c r="AL235" s="62" t="str">
        <f t="shared" si="62"/>
        <v/>
      </c>
      <c r="AM235" s="64" t="str">
        <f t="shared" si="63"/>
        <v/>
      </c>
      <c r="AN235" s="64" t="str">
        <f t="shared" si="64"/>
        <v/>
      </c>
      <c r="AO235" s="66" t="str">
        <f>IF(F235="","",IF(OR(AND(分岐管理シート!D235=4,J235="Ⅱ．物価高の克服"),AND(分岐管理シート!D235=8,J235="米国関税措置")),"","error"))</f>
        <v/>
      </c>
      <c r="AP235" s="68" t="str">
        <f t="shared" si="65"/>
        <v/>
      </c>
      <c r="AQ235" s="33" t="str">
        <f t="shared" si="66"/>
        <v/>
      </c>
      <c r="AR235" s="33" t="str">
        <f t="shared" si="67"/>
        <v/>
      </c>
      <c r="AS235" s="33" t="str">
        <f t="shared" si="68"/>
        <v/>
      </c>
      <c r="AT235" s="32" t="str">
        <f t="shared" si="76"/>
        <v/>
      </c>
      <c r="AU235" s="69"/>
      <c r="AV235" s="70"/>
      <c r="AW235" s="68" t="str">
        <f t="shared" si="69"/>
        <v/>
      </c>
      <c r="AX235" s="68" t="str">
        <f t="shared" si="70"/>
        <v/>
      </c>
      <c r="AY235" s="68" t="str">
        <f t="shared" si="71"/>
        <v/>
      </c>
      <c r="AZ235" s="70"/>
      <c r="BA235" s="74"/>
      <c r="BB235" s="70"/>
      <c r="BC235" s="70"/>
      <c r="BD235" s="68" t="str">
        <f t="shared" si="72"/>
        <v/>
      </c>
      <c r="BE235" s="68" t="str">
        <f t="shared" si="73"/>
        <v/>
      </c>
      <c r="BF235" s="72" t="str">
        <f>IF(F235="","",IF(OR(分岐管理シート!Y235&lt;14,分岐管理シート!Y235&gt;38),"error",""))</f>
        <v/>
      </c>
      <c r="BG235" s="72" t="str">
        <f>IF(F235="","",IF(OR(分岐管理シート!Z235&lt;14,分岐管理シート!Z235&gt;39),"error",""))</f>
        <v/>
      </c>
      <c r="BH235" s="72" t="str">
        <f>IF(F235="","",IF(AND(Y235="－",OR(分岐管理シート!Z235&lt;14,分岐管理シート!Z235&gt;38)),"error",IF(AND(Y235="○",分岐管理シート!Z235&lt;14),"error","")))</f>
        <v/>
      </c>
      <c r="BI235" s="72" t="str">
        <f>IF(F235="","",IF(VLOOKUP(Z235,―!$AH$15:$AI$40,2,FALSE)&lt;=VLOOKUP(AA235,―!$AH$15:$AI$40,2,FALSE),"","error"))</f>
        <v/>
      </c>
      <c r="BJ235" s="70"/>
      <c r="BK235" s="70"/>
      <c r="BL235" s="70"/>
      <c r="BM235" s="72" t="str">
        <f>IF(F235="","",IF(OR(分岐管理シート!AC235&lt;1,分岐管理シート!AC235&gt;39),"error",""))</f>
        <v/>
      </c>
      <c r="BN235" s="68" t="str">
        <f t="shared" si="74"/>
        <v/>
      </c>
      <c r="BO235" s="72" t="str">
        <f>IF(F235="","",IF(AND(分岐管理シート!D235=4,OR(分岐管理シート!AF235&lt;4,分岐管理シート!AF235&gt;9)),"error",""))</f>
        <v/>
      </c>
      <c r="BP235" s="74" t="str">
        <f t="shared" si="58"/>
        <v/>
      </c>
      <c r="BQ235" s="76" t="str">
        <f>分岐管理シート!AQ235</f>
        <v/>
      </c>
      <c r="BR235" s="497" t="str">
        <f t="shared" si="75"/>
        <v/>
      </c>
    </row>
    <row r="236" spans="1:70" ht="24">
      <c r="A236" s="35"/>
      <c r="B236" s="36"/>
      <c r="C236" s="33">
        <v>164</v>
      </c>
      <c r="D236" s="396"/>
      <c r="E236" s="229"/>
      <c r="F236" s="229"/>
      <c r="G236" s="219"/>
      <c r="H236" s="219"/>
      <c r="I236" s="218"/>
      <c r="J236" s="217"/>
      <c r="K236" s="219"/>
      <c r="L236" s="218"/>
      <c r="M236" s="218"/>
      <c r="N236" s="640">
        <f t="shared" si="59"/>
        <v>0</v>
      </c>
      <c r="O236" s="641">
        <f t="shared" si="57"/>
        <v>0</v>
      </c>
      <c r="P236" s="642"/>
      <c r="Q236" s="646"/>
      <c r="R236" s="646"/>
      <c r="S236" s="646"/>
      <c r="T236" s="647"/>
      <c r="U236" s="647"/>
      <c r="V236" s="218"/>
      <c r="W236" s="219"/>
      <c r="X236" s="219"/>
      <c r="Y236" s="219"/>
      <c r="Z236" s="391"/>
      <c r="AA236" s="391"/>
      <c r="AB236" s="233"/>
      <c r="AC236" s="233"/>
      <c r="AD236" s="218"/>
      <c r="AE236" s="113"/>
      <c r="AF236" s="114"/>
      <c r="AG236" s="402"/>
      <c r="AH236" s="238"/>
      <c r="AI236" s="239"/>
      <c r="AJ236" s="58" t="str">
        <f t="shared" si="60"/>
        <v/>
      </c>
      <c r="AK236" s="60" t="str">
        <f t="shared" si="61"/>
        <v/>
      </c>
      <c r="AL236" s="62" t="str">
        <f t="shared" si="62"/>
        <v/>
      </c>
      <c r="AM236" s="64" t="str">
        <f t="shared" si="63"/>
        <v/>
      </c>
      <c r="AN236" s="64" t="str">
        <f t="shared" si="64"/>
        <v/>
      </c>
      <c r="AO236" s="66" t="str">
        <f>IF(F236="","",IF(OR(AND(分岐管理シート!D236=4,J236="Ⅱ．物価高の克服"),AND(分岐管理シート!D236=8,J236="米国関税措置")),"","error"))</f>
        <v/>
      </c>
      <c r="AP236" s="68" t="str">
        <f t="shared" si="65"/>
        <v/>
      </c>
      <c r="AQ236" s="33" t="str">
        <f t="shared" si="66"/>
        <v/>
      </c>
      <c r="AR236" s="33" t="str">
        <f t="shared" si="67"/>
        <v/>
      </c>
      <c r="AS236" s="33" t="str">
        <f t="shared" si="68"/>
        <v/>
      </c>
      <c r="AT236" s="32" t="str">
        <f t="shared" si="76"/>
        <v/>
      </c>
      <c r="AU236" s="69"/>
      <c r="AV236" s="70"/>
      <c r="AW236" s="68" t="str">
        <f t="shared" si="69"/>
        <v/>
      </c>
      <c r="AX236" s="68" t="str">
        <f t="shared" si="70"/>
        <v/>
      </c>
      <c r="AY236" s="68" t="str">
        <f t="shared" si="71"/>
        <v/>
      </c>
      <c r="AZ236" s="70"/>
      <c r="BA236" s="74"/>
      <c r="BB236" s="70"/>
      <c r="BC236" s="70"/>
      <c r="BD236" s="68" t="str">
        <f t="shared" si="72"/>
        <v/>
      </c>
      <c r="BE236" s="68" t="str">
        <f t="shared" si="73"/>
        <v/>
      </c>
      <c r="BF236" s="72" t="str">
        <f>IF(F236="","",IF(OR(分岐管理シート!Y236&lt;14,分岐管理シート!Y236&gt;38),"error",""))</f>
        <v/>
      </c>
      <c r="BG236" s="72" t="str">
        <f>IF(F236="","",IF(OR(分岐管理シート!Z236&lt;14,分岐管理シート!Z236&gt;39),"error",""))</f>
        <v/>
      </c>
      <c r="BH236" s="72" t="str">
        <f>IF(F236="","",IF(AND(Y236="－",OR(分岐管理シート!Z236&lt;14,分岐管理シート!Z236&gt;38)),"error",IF(AND(Y236="○",分岐管理シート!Z236&lt;14),"error","")))</f>
        <v/>
      </c>
      <c r="BI236" s="72" t="str">
        <f>IF(F236="","",IF(VLOOKUP(Z236,―!$AH$15:$AI$40,2,FALSE)&lt;=VLOOKUP(AA236,―!$AH$15:$AI$40,2,FALSE),"","error"))</f>
        <v/>
      </c>
      <c r="BJ236" s="70"/>
      <c r="BK236" s="70"/>
      <c r="BL236" s="70"/>
      <c r="BM236" s="72" t="str">
        <f>IF(F236="","",IF(OR(分岐管理シート!AC236&lt;1,分岐管理シート!AC236&gt;39),"error",""))</f>
        <v/>
      </c>
      <c r="BN236" s="68" t="str">
        <f t="shared" si="74"/>
        <v/>
      </c>
      <c r="BO236" s="72" t="str">
        <f>IF(F236="","",IF(AND(分岐管理シート!D236=4,OR(分岐管理シート!AF236&lt;4,分岐管理シート!AF236&gt;9)),"error",""))</f>
        <v/>
      </c>
      <c r="BP236" s="74" t="str">
        <f t="shared" si="58"/>
        <v/>
      </c>
      <c r="BQ236" s="76" t="str">
        <f>分岐管理シート!AQ236</f>
        <v/>
      </c>
      <c r="BR236" s="497" t="str">
        <f t="shared" si="75"/>
        <v/>
      </c>
    </row>
    <row r="237" spans="1:70" ht="24">
      <c r="A237" s="35"/>
      <c r="B237" s="36"/>
      <c r="C237" s="33">
        <v>165</v>
      </c>
      <c r="D237" s="396"/>
      <c r="E237" s="229"/>
      <c r="F237" s="229"/>
      <c r="G237" s="219"/>
      <c r="H237" s="219"/>
      <c r="I237" s="218"/>
      <c r="J237" s="217"/>
      <c r="K237" s="219"/>
      <c r="L237" s="218"/>
      <c r="M237" s="218"/>
      <c r="N237" s="640">
        <f t="shared" si="59"/>
        <v>0</v>
      </c>
      <c r="O237" s="641">
        <f t="shared" si="57"/>
        <v>0</v>
      </c>
      <c r="P237" s="642"/>
      <c r="Q237" s="646"/>
      <c r="R237" s="646"/>
      <c r="S237" s="646"/>
      <c r="T237" s="647"/>
      <c r="U237" s="647"/>
      <c r="V237" s="218"/>
      <c r="W237" s="219"/>
      <c r="X237" s="219"/>
      <c r="Y237" s="219"/>
      <c r="Z237" s="391"/>
      <c r="AA237" s="391"/>
      <c r="AB237" s="233"/>
      <c r="AC237" s="233"/>
      <c r="AD237" s="218"/>
      <c r="AE237" s="113"/>
      <c r="AF237" s="114"/>
      <c r="AG237" s="402"/>
      <c r="AH237" s="238"/>
      <c r="AI237" s="239"/>
      <c r="AJ237" s="58" t="str">
        <f t="shared" si="60"/>
        <v/>
      </c>
      <c r="AK237" s="60" t="str">
        <f t="shared" si="61"/>
        <v/>
      </c>
      <c r="AL237" s="62" t="str">
        <f t="shared" si="62"/>
        <v/>
      </c>
      <c r="AM237" s="64" t="str">
        <f t="shared" si="63"/>
        <v/>
      </c>
      <c r="AN237" s="64" t="str">
        <f t="shared" si="64"/>
        <v/>
      </c>
      <c r="AO237" s="66" t="str">
        <f>IF(F237="","",IF(OR(AND(分岐管理シート!D237=4,J237="Ⅱ．物価高の克服"),AND(分岐管理シート!D237=8,J237="米国関税措置")),"","error"))</f>
        <v/>
      </c>
      <c r="AP237" s="68" t="str">
        <f t="shared" si="65"/>
        <v/>
      </c>
      <c r="AQ237" s="33" t="str">
        <f t="shared" si="66"/>
        <v/>
      </c>
      <c r="AR237" s="33" t="str">
        <f t="shared" si="67"/>
        <v/>
      </c>
      <c r="AS237" s="33" t="str">
        <f t="shared" si="68"/>
        <v/>
      </c>
      <c r="AT237" s="32" t="str">
        <f t="shared" si="76"/>
        <v/>
      </c>
      <c r="AU237" s="69"/>
      <c r="AV237" s="70"/>
      <c r="AW237" s="68" t="str">
        <f t="shared" si="69"/>
        <v/>
      </c>
      <c r="AX237" s="68" t="str">
        <f t="shared" si="70"/>
        <v/>
      </c>
      <c r="AY237" s="68" t="str">
        <f t="shared" si="71"/>
        <v/>
      </c>
      <c r="AZ237" s="70"/>
      <c r="BA237" s="74"/>
      <c r="BB237" s="70"/>
      <c r="BC237" s="70"/>
      <c r="BD237" s="68" t="str">
        <f t="shared" si="72"/>
        <v/>
      </c>
      <c r="BE237" s="68" t="str">
        <f t="shared" si="73"/>
        <v/>
      </c>
      <c r="BF237" s="72" t="str">
        <f>IF(F237="","",IF(OR(分岐管理シート!Y237&lt;14,分岐管理シート!Y237&gt;38),"error",""))</f>
        <v/>
      </c>
      <c r="BG237" s="72" t="str">
        <f>IF(F237="","",IF(OR(分岐管理シート!Z237&lt;14,分岐管理シート!Z237&gt;39),"error",""))</f>
        <v/>
      </c>
      <c r="BH237" s="72" t="str">
        <f>IF(F237="","",IF(AND(Y237="－",OR(分岐管理シート!Z237&lt;14,分岐管理シート!Z237&gt;38)),"error",IF(AND(Y237="○",分岐管理シート!Z237&lt;14),"error","")))</f>
        <v/>
      </c>
      <c r="BI237" s="72" t="str">
        <f>IF(F237="","",IF(VLOOKUP(Z237,―!$AH$15:$AI$40,2,FALSE)&lt;=VLOOKUP(AA237,―!$AH$15:$AI$40,2,FALSE),"","error"))</f>
        <v/>
      </c>
      <c r="BJ237" s="70"/>
      <c r="BK237" s="70"/>
      <c r="BL237" s="70"/>
      <c r="BM237" s="72" t="str">
        <f>IF(F237="","",IF(OR(分岐管理シート!AC237&lt;1,分岐管理シート!AC237&gt;39),"error",""))</f>
        <v/>
      </c>
      <c r="BN237" s="68" t="str">
        <f t="shared" si="74"/>
        <v/>
      </c>
      <c r="BO237" s="72" t="str">
        <f>IF(F237="","",IF(AND(分岐管理シート!D237=4,OR(分岐管理シート!AF237&lt;4,分岐管理シート!AF237&gt;9)),"error",""))</f>
        <v/>
      </c>
      <c r="BP237" s="74" t="str">
        <f t="shared" si="58"/>
        <v/>
      </c>
      <c r="BQ237" s="76" t="str">
        <f>分岐管理シート!AQ237</f>
        <v/>
      </c>
      <c r="BR237" s="497" t="str">
        <f t="shared" si="75"/>
        <v/>
      </c>
    </row>
    <row r="238" spans="1:70" ht="24">
      <c r="A238" s="35"/>
      <c r="B238" s="36"/>
      <c r="C238" s="32">
        <v>166</v>
      </c>
      <c r="D238" s="396"/>
      <c r="E238" s="229"/>
      <c r="F238" s="229"/>
      <c r="G238" s="219"/>
      <c r="H238" s="219"/>
      <c r="I238" s="218"/>
      <c r="J238" s="217"/>
      <c r="K238" s="219"/>
      <c r="L238" s="218"/>
      <c r="M238" s="218"/>
      <c r="N238" s="640">
        <f t="shared" si="59"/>
        <v>0</v>
      </c>
      <c r="O238" s="641">
        <f t="shared" si="57"/>
        <v>0</v>
      </c>
      <c r="P238" s="642"/>
      <c r="Q238" s="646"/>
      <c r="R238" s="646"/>
      <c r="S238" s="646"/>
      <c r="T238" s="647"/>
      <c r="U238" s="647"/>
      <c r="V238" s="218"/>
      <c r="W238" s="219"/>
      <c r="X238" s="219"/>
      <c r="Y238" s="219"/>
      <c r="Z238" s="391"/>
      <c r="AA238" s="391"/>
      <c r="AB238" s="233"/>
      <c r="AC238" s="233"/>
      <c r="AD238" s="218"/>
      <c r="AE238" s="113"/>
      <c r="AF238" s="114"/>
      <c r="AG238" s="402"/>
      <c r="AH238" s="238"/>
      <c r="AI238" s="239"/>
      <c r="AJ238" s="58" t="str">
        <f t="shared" si="60"/>
        <v/>
      </c>
      <c r="AK238" s="60" t="str">
        <f t="shared" si="61"/>
        <v/>
      </c>
      <c r="AL238" s="62" t="str">
        <f t="shared" si="62"/>
        <v/>
      </c>
      <c r="AM238" s="64" t="str">
        <f t="shared" si="63"/>
        <v/>
      </c>
      <c r="AN238" s="64" t="str">
        <f t="shared" si="64"/>
        <v/>
      </c>
      <c r="AO238" s="66" t="str">
        <f>IF(F238="","",IF(OR(AND(分岐管理シート!D238=4,J238="Ⅱ．物価高の克服"),AND(分岐管理シート!D238=8,J238="米国関税措置")),"","error"))</f>
        <v/>
      </c>
      <c r="AP238" s="68" t="str">
        <f t="shared" si="65"/>
        <v/>
      </c>
      <c r="AQ238" s="33" t="str">
        <f t="shared" si="66"/>
        <v/>
      </c>
      <c r="AR238" s="33" t="str">
        <f t="shared" si="67"/>
        <v/>
      </c>
      <c r="AS238" s="33" t="str">
        <f t="shared" si="68"/>
        <v/>
      </c>
      <c r="AT238" s="32" t="str">
        <f t="shared" si="76"/>
        <v/>
      </c>
      <c r="AU238" s="69"/>
      <c r="AV238" s="70"/>
      <c r="AW238" s="68" t="str">
        <f t="shared" si="69"/>
        <v/>
      </c>
      <c r="AX238" s="68" t="str">
        <f t="shared" si="70"/>
        <v/>
      </c>
      <c r="AY238" s="68" t="str">
        <f t="shared" si="71"/>
        <v/>
      </c>
      <c r="AZ238" s="70"/>
      <c r="BA238" s="74"/>
      <c r="BB238" s="70"/>
      <c r="BC238" s="70"/>
      <c r="BD238" s="68" t="str">
        <f t="shared" si="72"/>
        <v/>
      </c>
      <c r="BE238" s="68" t="str">
        <f t="shared" si="73"/>
        <v/>
      </c>
      <c r="BF238" s="72" t="str">
        <f>IF(F238="","",IF(OR(分岐管理シート!Y238&lt;14,分岐管理シート!Y238&gt;38),"error",""))</f>
        <v/>
      </c>
      <c r="BG238" s="72" t="str">
        <f>IF(F238="","",IF(OR(分岐管理シート!Z238&lt;14,分岐管理シート!Z238&gt;39),"error",""))</f>
        <v/>
      </c>
      <c r="BH238" s="72" t="str">
        <f>IF(F238="","",IF(AND(Y238="－",OR(分岐管理シート!Z238&lt;14,分岐管理シート!Z238&gt;38)),"error",IF(AND(Y238="○",分岐管理シート!Z238&lt;14),"error","")))</f>
        <v/>
      </c>
      <c r="BI238" s="72" t="str">
        <f>IF(F238="","",IF(VLOOKUP(Z238,―!$AH$15:$AI$40,2,FALSE)&lt;=VLOOKUP(AA238,―!$AH$15:$AI$40,2,FALSE),"","error"))</f>
        <v/>
      </c>
      <c r="BJ238" s="70"/>
      <c r="BK238" s="70"/>
      <c r="BL238" s="70"/>
      <c r="BM238" s="72" t="str">
        <f>IF(F238="","",IF(OR(分岐管理シート!AC238&lt;1,分岐管理シート!AC238&gt;39),"error",""))</f>
        <v/>
      </c>
      <c r="BN238" s="68" t="str">
        <f t="shared" si="74"/>
        <v/>
      </c>
      <c r="BO238" s="72" t="str">
        <f>IF(F238="","",IF(AND(分岐管理シート!D238=4,OR(分岐管理シート!AF238&lt;4,分岐管理シート!AF238&gt;9)),"error",""))</f>
        <v/>
      </c>
      <c r="BP238" s="74" t="str">
        <f t="shared" si="58"/>
        <v/>
      </c>
      <c r="BQ238" s="76" t="str">
        <f>分岐管理シート!AQ238</f>
        <v/>
      </c>
      <c r="BR238" s="497" t="str">
        <f t="shared" si="75"/>
        <v/>
      </c>
    </row>
    <row r="239" spans="1:70" ht="24">
      <c r="A239" s="35"/>
      <c r="B239" s="36"/>
      <c r="C239" s="33">
        <v>167</v>
      </c>
      <c r="D239" s="396"/>
      <c r="E239" s="229"/>
      <c r="F239" s="229"/>
      <c r="G239" s="219"/>
      <c r="H239" s="219"/>
      <c r="I239" s="218"/>
      <c r="J239" s="217"/>
      <c r="K239" s="219"/>
      <c r="L239" s="218"/>
      <c r="M239" s="218"/>
      <c r="N239" s="640">
        <f t="shared" si="59"/>
        <v>0</v>
      </c>
      <c r="O239" s="641">
        <f t="shared" si="57"/>
        <v>0</v>
      </c>
      <c r="P239" s="642"/>
      <c r="Q239" s="646"/>
      <c r="R239" s="646"/>
      <c r="S239" s="646"/>
      <c r="T239" s="647"/>
      <c r="U239" s="647"/>
      <c r="V239" s="218"/>
      <c r="W239" s="219"/>
      <c r="X239" s="219"/>
      <c r="Y239" s="219"/>
      <c r="Z239" s="391"/>
      <c r="AA239" s="391"/>
      <c r="AB239" s="233"/>
      <c r="AC239" s="233"/>
      <c r="AD239" s="218"/>
      <c r="AE239" s="113"/>
      <c r="AF239" s="114"/>
      <c r="AG239" s="402"/>
      <c r="AH239" s="238"/>
      <c r="AI239" s="239"/>
      <c r="AJ239" s="58" t="str">
        <f t="shared" si="60"/>
        <v/>
      </c>
      <c r="AK239" s="60" t="str">
        <f t="shared" si="61"/>
        <v/>
      </c>
      <c r="AL239" s="62" t="str">
        <f t="shared" si="62"/>
        <v/>
      </c>
      <c r="AM239" s="64" t="str">
        <f t="shared" si="63"/>
        <v/>
      </c>
      <c r="AN239" s="64" t="str">
        <f t="shared" si="64"/>
        <v/>
      </c>
      <c r="AO239" s="66" t="str">
        <f>IF(F239="","",IF(OR(AND(分岐管理シート!D239=4,J239="Ⅱ．物価高の克服"),AND(分岐管理シート!D239=8,J239="米国関税措置")),"","error"))</f>
        <v/>
      </c>
      <c r="AP239" s="68" t="str">
        <f t="shared" si="65"/>
        <v/>
      </c>
      <c r="AQ239" s="33" t="str">
        <f t="shared" si="66"/>
        <v/>
      </c>
      <c r="AR239" s="33" t="str">
        <f t="shared" si="67"/>
        <v/>
      </c>
      <c r="AS239" s="33" t="str">
        <f t="shared" si="68"/>
        <v/>
      </c>
      <c r="AT239" s="32" t="str">
        <f t="shared" si="76"/>
        <v/>
      </c>
      <c r="AU239" s="69"/>
      <c r="AV239" s="70"/>
      <c r="AW239" s="68" t="str">
        <f t="shared" si="69"/>
        <v/>
      </c>
      <c r="AX239" s="68" t="str">
        <f t="shared" si="70"/>
        <v/>
      </c>
      <c r="AY239" s="68" t="str">
        <f t="shared" si="71"/>
        <v/>
      </c>
      <c r="AZ239" s="70"/>
      <c r="BA239" s="74"/>
      <c r="BB239" s="70"/>
      <c r="BC239" s="70"/>
      <c r="BD239" s="68" t="str">
        <f t="shared" si="72"/>
        <v/>
      </c>
      <c r="BE239" s="68" t="str">
        <f t="shared" si="73"/>
        <v/>
      </c>
      <c r="BF239" s="72" t="str">
        <f>IF(F239="","",IF(OR(分岐管理シート!Y239&lt;14,分岐管理シート!Y239&gt;38),"error",""))</f>
        <v/>
      </c>
      <c r="BG239" s="72" t="str">
        <f>IF(F239="","",IF(OR(分岐管理シート!Z239&lt;14,分岐管理シート!Z239&gt;39),"error",""))</f>
        <v/>
      </c>
      <c r="BH239" s="72" t="str">
        <f>IF(F239="","",IF(AND(Y239="－",OR(分岐管理シート!Z239&lt;14,分岐管理シート!Z239&gt;38)),"error",IF(AND(Y239="○",分岐管理シート!Z239&lt;14),"error","")))</f>
        <v/>
      </c>
      <c r="BI239" s="72" t="str">
        <f>IF(F239="","",IF(VLOOKUP(Z239,―!$AH$15:$AI$40,2,FALSE)&lt;=VLOOKUP(AA239,―!$AH$15:$AI$40,2,FALSE),"","error"))</f>
        <v/>
      </c>
      <c r="BJ239" s="70"/>
      <c r="BK239" s="70"/>
      <c r="BL239" s="70"/>
      <c r="BM239" s="72" t="str">
        <f>IF(F239="","",IF(OR(分岐管理シート!AC239&lt;1,分岐管理シート!AC239&gt;39),"error",""))</f>
        <v/>
      </c>
      <c r="BN239" s="68" t="str">
        <f t="shared" si="74"/>
        <v/>
      </c>
      <c r="BO239" s="72" t="str">
        <f>IF(F239="","",IF(AND(分岐管理シート!D239=4,OR(分岐管理シート!AF239&lt;4,分岐管理シート!AF239&gt;9)),"error",""))</f>
        <v/>
      </c>
      <c r="BP239" s="74" t="str">
        <f t="shared" si="58"/>
        <v/>
      </c>
      <c r="BQ239" s="76" t="str">
        <f>分岐管理シート!AQ239</f>
        <v/>
      </c>
      <c r="BR239" s="497" t="str">
        <f t="shared" si="75"/>
        <v/>
      </c>
    </row>
    <row r="240" spans="1:70" ht="24">
      <c r="A240" s="35"/>
      <c r="B240" s="36"/>
      <c r="C240" s="33">
        <v>168</v>
      </c>
      <c r="D240" s="396"/>
      <c r="E240" s="229"/>
      <c r="F240" s="229"/>
      <c r="G240" s="219"/>
      <c r="H240" s="219"/>
      <c r="I240" s="218"/>
      <c r="J240" s="217"/>
      <c r="K240" s="219"/>
      <c r="L240" s="218"/>
      <c r="M240" s="218"/>
      <c r="N240" s="640">
        <f t="shared" si="59"/>
        <v>0</v>
      </c>
      <c r="O240" s="641">
        <f t="shared" si="57"/>
        <v>0</v>
      </c>
      <c r="P240" s="642"/>
      <c r="Q240" s="646"/>
      <c r="R240" s="646"/>
      <c r="S240" s="646"/>
      <c r="T240" s="647"/>
      <c r="U240" s="647"/>
      <c r="V240" s="218"/>
      <c r="W240" s="219"/>
      <c r="X240" s="219"/>
      <c r="Y240" s="219"/>
      <c r="Z240" s="391"/>
      <c r="AA240" s="391"/>
      <c r="AB240" s="233"/>
      <c r="AC240" s="233"/>
      <c r="AD240" s="218"/>
      <c r="AE240" s="113"/>
      <c r="AF240" s="114"/>
      <c r="AG240" s="402"/>
      <c r="AH240" s="238"/>
      <c r="AI240" s="239"/>
      <c r="AJ240" s="58" t="str">
        <f t="shared" si="60"/>
        <v/>
      </c>
      <c r="AK240" s="60" t="str">
        <f t="shared" si="61"/>
        <v/>
      </c>
      <c r="AL240" s="62" t="str">
        <f t="shared" si="62"/>
        <v/>
      </c>
      <c r="AM240" s="64" t="str">
        <f t="shared" si="63"/>
        <v/>
      </c>
      <c r="AN240" s="64" t="str">
        <f t="shared" si="64"/>
        <v/>
      </c>
      <c r="AO240" s="66" t="str">
        <f>IF(F240="","",IF(OR(AND(分岐管理シート!D240=4,J240="Ⅱ．物価高の克服"),AND(分岐管理シート!D240=8,J240="米国関税措置")),"","error"))</f>
        <v/>
      </c>
      <c r="AP240" s="68" t="str">
        <f t="shared" si="65"/>
        <v/>
      </c>
      <c r="AQ240" s="33" t="str">
        <f t="shared" si="66"/>
        <v/>
      </c>
      <c r="AR240" s="33" t="str">
        <f t="shared" si="67"/>
        <v/>
      </c>
      <c r="AS240" s="33" t="str">
        <f t="shared" si="68"/>
        <v/>
      </c>
      <c r="AT240" s="32" t="str">
        <f t="shared" si="76"/>
        <v/>
      </c>
      <c r="AU240" s="69"/>
      <c r="AV240" s="70"/>
      <c r="AW240" s="68" t="str">
        <f t="shared" si="69"/>
        <v/>
      </c>
      <c r="AX240" s="68" t="str">
        <f t="shared" si="70"/>
        <v/>
      </c>
      <c r="AY240" s="68" t="str">
        <f t="shared" si="71"/>
        <v/>
      </c>
      <c r="AZ240" s="70"/>
      <c r="BA240" s="74"/>
      <c r="BB240" s="70"/>
      <c r="BC240" s="70"/>
      <c r="BD240" s="68" t="str">
        <f t="shared" si="72"/>
        <v/>
      </c>
      <c r="BE240" s="68" t="str">
        <f t="shared" si="73"/>
        <v/>
      </c>
      <c r="BF240" s="72" t="str">
        <f>IF(F240="","",IF(OR(分岐管理シート!Y240&lt;14,分岐管理シート!Y240&gt;38),"error",""))</f>
        <v/>
      </c>
      <c r="BG240" s="72" t="str">
        <f>IF(F240="","",IF(OR(分岐管理シート!Z240&lt;14,分岐管理シート!Z240&gt;39),"error",""))</f>
        <v/>
      </c>
      <c r="BH240" s="72" t="str">
        <f>IF(F240="","",IF(AND(Y240="－",OR(分岐管理シート!Z240&lt;14,分岐管理シート!Z240&gt;38)),"error",IF(AND(Y240="○",分岐管理シート!Z240&lt;14),"error","")))</f>
        <v/>
      </c>
      <c r="BI240" s="72" t="str">
        <f>IF(F240="","",IF(VLOOKUP(Z240,―!$AH$15:$AI$40,2,FALSE)&lt;=VLOOKUP(AA240,―!$AH$15:$AI$40,2,FALSE),"","error"))</f>
        <v/>
      </c>
      <c r="BJ240" s="70"/>
      <c r="BK240" s="70"/>
      <c r="BL240" s="70"/>
      <c r="BM240" s="72" t="str">
        <f>IF(F240="","",IF(OR(分岐管理シート!AC240&lt;1,分岐管理シート!AC240&gt;39),"error",""))</f>
        <v/>
      </c>
      <c r="BN240" s="68" t="str">
        <f t="shared" si="74"/>
        <v/>
      </c>
      <c r="BO240" s="72" t="str">
        <f>IF(F240="","",IF(AND(分岐管理シート!D240=4,OR(分岐管理シート!AF240&lt;4,分岐管理シート!AF240&gt;9)),"error",""))</f>
        <v/>
      </c>
      <c r="BP240" s="74" t="str">
        <f t="shared" si="58"/>
        <v/>
      </c>
      <c r="BQ240" s="76" t="str">
        <f>分岐管理シート!AQ240</f>
        <v/>
      </c>
      <c r="BR240" s="497" t="str">
        <f t="shared" si="75"/>
        <v/>
      </c>
    </row>
    <row r="241" spans="1:70" ht="24">
      <c r="A241" s="35"/>
      <c r="B241" s="36"/>
      <c r="C241" s="32">
        <v>169</v>
      </c>
      <c r="D241" s="396"/>
      <c r="E241" s="229"/>
      <c r="F241" s="229"/>
      <c r="G241" s="219"/>
      <c r="H241" s="219"/>
      <c r="I241" s="218"/>
      <c r="J241" s="217"/>
      <c r="K241" s="219"/>
      <c r="L241" s="218"/>
      <c r="M241" s="218"/>
      <c r="N241" s="640">
        <f t="shared" si="59"/>
        <v>0</v>
      </c>
      <c r="O241" s="641">
        <f t="shared" si="57"/>
        <v>0</v>
      </c>
      <c r="P241" s="642"/>
      <c r="Q241" s="646"/>
      <c r="R241" s="646"/>
      <c r="S241" s="646"/>
      <c r="T241" s="647"/>
      <c r="U241" s="647"/>
      <c r="V241" s="218"/>
      <c r="W241" s="219"/>
      <c r="X241" s="219"/>
      <c r="Y241" s="219"/>
      <c r="Z241" s="391"/>
      <c r="AA241" s="391"/>
      <c r="AB241" s="233"/>
      <c r="AC241" s="233"/>
      <c r="AD241" s="218"/>
      <c r="AE241" s="113"/>
      <c r="AF241" s="114"/>
      <c r="AG241" s="402"/>
      <c r="AH241" s="238"/>
      <c r="AI241" s="239"/>
      <c r="AJ241" s="58" t="str">
        <f t="shared" si="60"/>
        <v/>
      </c>
      <c r="AK241" s="60" t="str">
        <f t="shared" si="61"/>
        <v/>
      </c>
      <c r="AL241" s="62" t="str">
        <f t="shared" si="62"/>
        <v/>
      </c>
      <c r="AM241" s="64" t="str">
        <f t="shared" si="63"/>
        <v/>
      </c>
      <c r="AN241" s="64" t="str">
        <f t="shared" si="64"/>
        <v/>
      </c>
      <c r="AO241" s="66" t="str">
        <f>IF(F241="","",IF(OR(AND(分岐管理シート!D241=4,J241="Ⅱ．物価高の克服"),AND(分岐管理シート!D241=8,J241="米国関税措置")),"","error"))</f>
        <v/>
      </c>
      <c r="AP241" s="68" t="str">
        <f t="shared" si="65"/>
        <v/>
      </c>
      <c r="AQ241" s="33" t="str">
        <f t="shared" si="66"/>
        <v/>
      </c>
      <c r="AR241" s="33" t="str">
        <f t="shared" si="67"/>
        <v/>
      </c>
      <c r="AS241" s="33" t="str">
        <f t="shared" si="68"/>
        <v/>
      </c>
      <c r="AT241" s="32" t="str">
        <f t="shared" si="76"/>
        <v/>
      </c>
      <c r="AU241" s="69"/>
      <c r="AV241" s="70"/>
      <c r="AW241" s="68" t="str">
        <f t="shared" si="69"/>
        <v/>
      </c>
      <c r="AX241" s="68" t="str">
        <f t="shared" si="70"/>
        <v/>
      </c>
      <c r="AY241" s="68" t="str">
        <f t="shared" si="71"/>
        <v/>
      </c>
      <c r="AZ241" s="70"/>
      <c r="BA241" s="74"/>
      <c r="BB241" s="70"/>
      <c r="BC241" s="70"/>
      <c r="BD241" s="68" t="str">
        <f t="shared" si="72"/>
        <v/>
      </c>
      <c r="BE241" s="68" t="str">
        <f t="shared" si="73"/>
        <v/>
      </c>
      <c r="BF241" s="72" t="str">
        <f>IF(F241="","",IF(OR(分岐管理シート!Y241&lt;14,分岐管理シート!Y241&gt;38),"error",""))</f>
        <v/>
      </c>
      <c r="BG241" s="72" t="str">
        <f>IF(F241="","",IF(OR(分岐管理シート!Z241&lt;14,分岐管理シート!Z241&gt;39),"error",""))</f>
        <v/>
      </c>
      <c r="BH241" s="72" t="str">
        <f>IF(F241="","",IF(AND(Y241="－",OR(分岐管理シート!Z241&lt;14,分岐管理シート!Z241&gt;38)),"error",IF(AND(Y241="○",分岐管理シート!Z241&lt;14),"error","")))</f>
        <v/>
      </c>
      <c r="BI241" s="72" t="str">
        <f>IF(F241="","",IF(VLOOKUP(Z241,―!$AH$15:$AI$40,2,FALSE)&lt;=VLOOKUP(AA241,―!$AH$15:$AI$40,2,FALSE),"","error"))</f>
        <v/>
      </c>
      <c r="BJ241" s="70"/>
      <c r="BK241" s="70"/>
      <c r="BL241" s="70"/>
      <c r="BM241" s="72" t="str">
        <f>IF(F241="","",IF(OR(分岐管理シート!AC241&lt;1,分岐管理シート!AC241&gt;39),"error",""))</f>
        <v/>
      </c>
      <c r="BN241" s="68" t="str">
        <f t="shared" si="74"/>
        <v/>
      </c>
      <c r="BO241" s="72" t="str">
        <f>IF(F241="","",IF(AND(分岐管理シート!D241=4,OR(分岐管理シート!AF241&lt;4,分岐管理シート!AF241&gt;9)),"error",""))</f>
        <v/>
      </c>
      <c r="BP241" s="74" t="str">
        <f t="shared" si="58"/>
        <v/>
      </c>
      <c r="BQ241" s="76" t="str">
        <f>分岐管理シート!AQ241</f>
        <v/>
      </c>
      <c r="BR241" s="497" t="str">
        <f t="shared" si="75"/>
        <v/>
      </c>
    </row>
    <row r="242" spans="1:70" ht="24">
      <c r="A242" s="35"/>
      <c r="B242" s="36"/>
      <c r="C242" s="33">
        <v>170</v>
      </c>
      <c r="D242" s="396"/>
      <c r="E242" s="229"/>
      <c r="F242" s="229"/>
      <c r="G242" s="219"/>
      <c r="H242" s="219"/>
      <c r="I242" s="218"/>
      <c r="J242" s="217"/>
      <c r="K242" s="219"/>
      <c r="L242" s="218"/>
      <c r="M242" s="218"/>
      <c r="N242" s="640">
        <f t="shared" si="59"/>
        <v>0</v>
      </c>
      <c r="O242" s="641">
        <f t="shared" si="57"/>
        <v>0</v>
      </c>
      <c r="P242" s="642"/>
      <c r="Q242" s="646"/>
      <c r="R242" s="646"/>
      <c r="S242" s="646"/>
      <c r="T242" s="647"/>
      <c r="U242" s="647"/>
      <c r="V242" s="218"/>
      <c r="W242" s="219"/>
      <c r="X242" s="219"/>
      <c r="Y242" s="219"/>
      <c r="Z242" s="391"/>
      <c r="AA242" s="391"/>
      <c r="AB242" s="233"/>
      <c r="AC242" s="233"/>
      <c r="AD242" s="218"/>
      <c r="AE242" s="113"/>
      <c r="AF242" s="114"/>
      <c r="AG242" s="402"/>
      <c r="AH242" s="238"/>
      <c r="AI242" s="239"/>
      <c r="AJ242" s="58" t="str">
        <f t="shared" si="60"/>
        <v/>
      </c>
      <c r="AK242" s="60" t="str">
        <f t="shared" si="61"/>
        <v/>
      </c>
      <c r="AL242" s="62" t="str">
        <f t="shared" si="62"/>
        <v/>
      </c>
      <c r="AM242" s="64" t="str">
        <f t="shared" si="63"/>
        <v/>
      </c>
      <c r="AN242" s="64" t="str">
        <f t="shared" si="64"/>
        <v/>
      </c>
      <c r="AO242" s="66" t="str">
        <f>IF(F242="","",IF(OR(AND(分岐管理シート!D242=4,J242="Ⅱ．物価高の克服"),AND(分岐管理シート!D242=8,J242="米国関税措置")),"","error"))</f>
        <v/>
      </c>
      <c r="AP242" s="68" t="str">
        <f t="shared" si="65"/>
        <v/>
      </c>
      <c r="AQ242" s="33" t="str">
        <f t="shared" si="66"/>
        <v/>
      </c>
      <c r="AR242" s="33" t="str">
        <f t="shared" si="67"/>
        <v/>
      </c>
      <c r="AS242" s="33" t="str">
        <f t="shared" si="68"/>
        <v/>
      </c>
      <c r="AT242" s="32" t="str">
        <f t="shared" si="76"/>
        <v/>
      </c>
      <c r="AU242" s="69"/>
      <c r="AV242" s="70"/>
      <c r="AW242" s="68" t="str">
        <f t="shared" si="69"/>
        <v/>
      </c>
      <c r="AX242" s="68" t="str">
        <f t="shared" si="70"/>
        <v/>
      </c>
      <c r="AY242" s="68" t="str">
        <f t="shared" si="71"/>
        <v/>
      </c>
      <c r="AZ242" s="70"/>
      <c r="BA242" s="74"/>
      <c r="BB242" s="70"/>
      <c r="BC242" s="70"/>
      <c r="BD242" s="68" t="str">
        <f t="shared" si="72"/>
        <v/>
      </c>
      <c r="BE242" s="68" t="str">
        <f t="shared" si="73"/>
        <v/>
      </c>
      <c r="BF242" s="72" t="str">
        <f>IF(F242="","",IF(OR(分岐管理シート!Y242&lt;14,分岐管理シート!Y242&gt;38),"error",""))</f>
        <v/>
      </c>
      <c r="BG242" s="72" t="str">
        <f>IF(F242="","",IF(OR(分岐管理シート!Z242&lt;14,分岐管理シート!Z242&gt;39),"error",""))</f>
        <v/>
      </c>
      <c r="BH242" s="72" t="str">
        <f>IF(F242="","",IF(AND(Y242="－",OR(分岐管理シート!Z242&lt;14,分岐管理シート!Z242&gt;38)),"error",IF(AND(Y242="○",分岐管理シート!Z242&lt;14),"error","")))</f>
        <v/>
      </c>
      <c r="BI242" s="72" t="str">
        <f>IF(F242="","",IF(VLOOKUP(Z242,―!$AH$15:$AI$40,2,FALSE)&lt;=VLOOKUP(AA242,―!$AH$15:$AI$40,2,FALSE),"","error"))</f>
        <v/>
      </c>
      <c r="BJ242" s="70"/>
      <c r="BK242" s="70"/>
      <c r="BL242" s="70"/>
      <c r="BM242" s="72" t="str">
        <f>IF(F242="","",IF(OR(分岐管理シート!AC242&lt;1,分岐管理シート!AC242&gt;39),"error",""))</f>
        <v/>
      </c>
      <c r="BN242" s="68" t="str">
        <f t="shared" si="74"/>
        <v/>
      </c>
      <c r="BO242" s="72" t="str">
        <f>IF(F242="","",IF(AND(分岐管理シート!D242=4,OR(分岐管理シート!AF242&lt;4,分岐管理シート!AF242&gt;9)),"error",""))</f>
        <v/>
      </c>
      <c r="BP242" s="74" t="str">
        <f t="shared" si="58"/>
        <v/>
      </c>
      <c r="BQ242" s="76" t="str">
        <f>分岐管理シート!AQ242</f>
        <v/>
      </c>
      <c r="BR242" s="497" t="str">
        <f t="shared" si="75"/>
        <v/>
      </c>
    </row>
    <row r="243" spans="1:70" ht="24">
      <c r="A243" s="35"/>
      <c r="B243" s="36"/>
      <c r="C243" s="33">
        <v>171</v>
      </c>
      <c r="D243" s="396"/>
      <c r="E243" s="229"/>
      <c r="F243" s="229"/>
      <c r="G243" s="219"/>
      <c r="H243" s="219"/>
      <c r="I243" s="218"/>
      <c r="J243" s="217"/>
      <c r="K243" s="219"/>
      <c r="L243" s="218"/>
      <c r="M243" s="218"/>
      <c r="N243" s="640">
        <f t="shared" si="59"/>
        <v>0</v>
      </c>
      <c r="O243" s="641">
        <f t="shared" si="57"/>
        <v>0</v>
      </c>
      <c r="P243" s="642"/>
      <c r="Q243" s="646"/>
      <c r="R243" s="646"/>
      <c r="S243" s="646"/>
      <c r="T243" s="647"/>
      <c r="U243" s="647"/>
      <c r="V243" s="218"/>
      <c r="W243" s="219"/>
      <c r="X243" s="219"/>
      <c r="Y243" s="219"/>
      <c r="Z243" s="391"/>
      <c r="AA243" s="391"/>
      <c r="AB243" s="233"/>
      <c r="AC243" s="233"/>
      <c r="AD243" s="218"/>
      <c r="AE243" s="113"/>
      <c r="AF243" s="114"/>
      <c r="AG243" s="402"/>
      <c r="AH243" s="238"/>
      <c r="AI243" s="239"/>
      <c r="AJ243" s="58" t="str">
        <f t="shared" si="60"/>
        <v/>
      </c>
      <c r="AK243" s="60" t="str">
        <f t="shared" si="61"/>
        <v/>
      </c>
      <c r="AL243" s="62" t="str">
        <f t="shared" si="62"/>
        <v/>
      </c>
      <c r="AM243" s="64" t="str">
        <f t="shared" si="63"/>
        <v/>
      </c>
      <c r="AN243" s="64" t="str">
        <f t="shared" si="64"/>
        <v/>
      </c>
      <c r="AO243" s="66" t="str">
        <f>IF(F243="","",IF(OR(AND(分岐管理シート!D243=4,J243="Ⅱ．物価高の克服"),AND(分岐管理シート!D243=8,J243="米国関税措置")),"","error"))</f>
        <v/>
      </c>
      <c r="AP243" s="68" t="str">
        <f t="shared" si="65"/>
        <v/>
      </c>
      <c r="AQ243" s="33" t="str">
        <f t="shared" si="66"/>
        <v/>
      </c>
      <c r="AR243" s="33" t="str">
        <f t="shared" si="67"/>
        <v/>
      </c>
      <c r="AS243" s="33" t="str">
        <f t="shared" si="68"/>
        <v/>
      </c>
      <c r="AT243" s="32" t="str">
        <f t="shared" si="76"/>
        <v/>
      </c>
      <c r="AU243" s="69"/>
      <c r="AV243" s="70"/>
      <c r="AW243" s="68" t="str">
        <f t="shared" si="69"/>
        <v/>
      </c>
      <c r="AX243" s="68" t="str">
        <f t="shared" si="70"/>
        <v/>
      </c>
      <c r="AY243" s="68" t="str">
        <f t="shared" si="71"/>
        <v/>
      </c>
      <c r="AZ243" s="70"/>
      <c r="BA243" s="74"/>
      <c r="BB243" s="70"/>
      <c r="BC243" s="70"/>
      <c r="BD243" s="68" t="str">
        <f t="shared" si="72"/>
        <v/>
      </c>
      <c r="BE243" s="68" t="str">
        <f t="shared" si="73"/>
        <v/>
      </c>
      <c r="BF243" s="72" t="str">
        <f>IF(F243="","",IF(OR(分岐管理シート!Y243&lt;14,分岐管理シート!Y243&gt;38),"error",""))</f>
        <v/>
      </c>
      <c r="BG243" s="72" t="str">
        <f>IF(F243="","",IF(OR(分岐管理シート!Z243&lt;14,分岐管理シート!Z243&gt;39),"error",""))</f>
        <v/>
      </c>
      <c r="BH243" s="72" t="str">
        <f>IF(F243="","",IF(AND(Y243="－",OR(分岐管理シート!Z243&lt;14,分岐管理シート!Z243&gt;38)),"error",IF(AND(Y243="○",分岐管理シート!Z243&lt;14),"error","")))</f>
        <v/>
      </c>
      <c r="BI243" s="72" t="str">
        <f>IF(F243="","",IF(VLOOKUP(Z243,―!$AH$15:$AI$40,2,FALSE)&lt;=VLOOKUP(AA243,―!$AH$15:$AI$40,2,FALSE),"","error"))</f>
        <v/>
      </c>
      <c r="BJ243" s="70"/>
      <c r="BK243" s="70"/>
      <c r="BL243" s="70"/>
      <c r="BM243" s="72" t="str">
        <f>IF(F243="","",IF(OR(分岐管理シート!AC243&lt;1,分岐管理シート!AC243&gt;39),"error",""))</f>
        <v/>
      </c>
      <c r="BN243" s="68" t="str">
        <f t="shared" si="74"/>
        <v/>
      </c>
      <c r="BO243" s="72" t="str">
        <f>IF(F243="","",IF(AND(分岐管理シート!D243=4,OR(分岐管理シート!AF243&lt;4,分岐管理シート!AF243&gt;9)),"error",""))</f>
        <v/>
      </c>
      <c r="BP243" s="74" t="str">
        <f t="shared" si="58"/>
        <v/>
      </c>
      <c r="BQ243" s="76" t="str">
        <f>分岐管理シート!AQ243</f>
        <v/>
      </c>
      <c r="BR243" s="497" t="str">
        <f t="shared" si="75"/>
        <v/>
      </c>
    </row>
    <row r="244" spans="1:70" ht="24">
      <c r="A244" s="35"/>
      <c r="B244" s="36"/>
      <c r="C244" s="32">
        <v>172</v>
      </c>
      <c r="D244" s="396"/>
      <c r="E244" s="229"/>
      <c r="F244" s="229"/>
      <c r="G244" s="219"/>
      <c r="H244" s="219"/>
      <c r="I244" s="218"/>
      <c r="J244" s="217"/>
      <c r="K244" s="219"/>
      <c r="L244" s="218"/>
      <c r="M244" s="218"/>
      <c r="N244" s="640">
        <f t="shared" si="59"/>
        <v>0</v>
      </c>
      <c r="O244" s="641">
        <f t="shared" si="57"/>
        <v>0</v>
      </c>
      <c r="P244" s="642"/>
      <c r="Q244" s="646"/>
      <c r="R244" s="646"/>
      <c r="S244" s="646"/>
      <c r="T244" s="647"/>
      <c r="U244" s="647"/>
      <c r="V244" s="218"/>
      <c r="W244" s="219"/>
      <c r="X244" s="219"/>
      <c r="Y244" s="219"/>
      <c r="Z244" s="391"/>
      <c r="AA244" s="391"/>
      <c r="AB244" s="233"/>
      <c r="AC244" s="233"/>
      <c r="AD244" s="218"/>
      <c r="AE244" s="113"/>
      <c r="AF244" s="114"/>
      <c r="AG244" s="402"/>
      <c r="AH244" s="238"/>
      <c r="AI244" s="239"/>
      <c r="AJ244" s="58" t="str">
        <f t="shared" si="60"/>
        <v/>
      </c>
      <c r="AK244" s="60" t="str">
        <f t="shared" si="61"/>
        <v/>
      </c>
      <c r="AL244" s="62" t="str">
        <f t="shared" si="62"/>
        <v/>
      </c>
      <c r="AM244" s="64" t="str">
        <f t="shared" si="63"/>
        <v/>
      </c>
      <c r="AN244" s="64" t="str">
        <f t="shared" si="64"/>
        <v/>
      </c>
      <c r="AO244" s="66" t="str">
        <f>IF(F244="","",IF(OR(AND(分岐管理シート!D244=4,J244="Ⅱ．物価高の克服"),AND(分岐管理シート!D244=8,J244="米国関税措置")),"","error"))</f>
        <v/>
      </c>
      <c r="AP244" s="68" t="str">
        <f t="shared" si="65"/>
        <v/>
      </c>
      <c r="AQ244" s="33" t="str">
        <f t="shared" si="66"/>
        <v/>
      </c>
      <c r="AR244" s="33" t="str">
        <f t="shared" si="67"/>
        <v/>
      </c>
      <c r="AS244" s="33" t="str">
        <f t="shared" si="68"/>
        <v/>
      </c>
      <c r="AT244" s="32" t="str">
        <f t="shared" si="76"/>
        <v/>
      </c>
      <c r="AU244" s="69"/>
      <c r="AV244" s="70"/>
      <c r="AW244" s="68" t="str">
        <f t="shared" si="69"/>
        <v/>
      </c>
      <c r="AX244" s="68" t="str">
        <f t="shared" si="70"/>
        <v/>
      </c>
      <c r="AY244" s="68" t="str">
        <f t="shared" si="71"/>
        <v/>
      </c>
      <c r="AZ244" s="70"/>
      <c r="BA244" s="74"/>
      <c r="BB244" s="70"/>
      <c r="BC244" s="70"/>
      <c r="BD244" s="68" t="str">
        <f t="shared" si="72"/>
        <v/>
      </c>
      <c r="BE244" s="68" t="str">
        <f t="shared" si="73"/>
        <v/>
      </c>
      <c r="BF244" s="72" t="str">
        <f>IF(F244="","",IF(OR(分岐管理シート!Y244&lt;14,分岐管理シート!Y244&gt;38),"error",""))</f>
        <v/>
      </c>
      <c r="BG244" s="72" t="str">
        <f>IF(F244="","",IF(OR(分岐管理シート!Z244&lt;14,分岐管理シート!Z244&gt;39),"error",""))</f>
        <v/>
      </c>
      <c r="BH244" s="72" t="str">
        <f>IF(F244="","",IF(AND(Y244="－",OR(分岐管理シート!Z244&lt;14,分岐管理シート!Z244&gt;38)),"error",IF(AND(Y244="○",分岐管理シート!Z244&lt;14),"error","")))</f>
        <v/>
      </c>
      <c r="BI244" s="72" t="str">
        <f>IF(F244="","",IF(VLOOKUP(Z244,―!$AH$15:$AI$40,2,FALSE)&lt;=VLOOKUP(AA244,―!$AH$15:$AI$40,2,FALSE),"","error"))</f>
        <v/>
      </c>
      <c r="BJ244" s="70"/>
      <c r="BK244" s="70"/>
      <c r="BL244" s="70"/>
      <c r="BM244" s="72" t="str">
        <f>IF(F244="","",IF(OR(分岐管理シート!AC244&lt;1,分岐管理シート!AC244&gt;39),"error",""))</f>
        <v/>
      </c>
      <c r="BN244" s="68" t="str">
        <f t="shared" si="74"/>
        <v/>
      </c>
      <c r="BO244" s="72" t="str">
        <f>IF(F244="","",IF(AND(分岐管理シート!D244=4,OR(分岐管理シート!AF244&lt;4,分岐管理シート!AF244&gt;9)),"error",""))</f>
        <v/>
      </c>
      <c r="BP244" s="74" t="str">
        <f t="shared" si="58"/>
        <v/>
      </c>
      <c r="BQ244" s="76" t="str">
        <f>分岐管理シート!AQ244</f>
        <v/>
      </c>
      <c r="BR244" s="497" t="str">
        <f t="shared" si="75"/>
        <v/>
      </c>
    </row>
    <row r="245" spans="1:70" ht="24">
      <c r="A245" s="35"/>
      <c r="B245" s="36"/>
      <c r="C245" s="33">
        <v>173</v>
      </c>
      <c r="D245" s="396"/>
      <c r="E245" s="229"/>
      <c r="F245" s="229"/>
      <c r="G245" s="219"/>
      <c r="H245" s="219"/>
      <c r="I245" s="218"/>
      <c r="J245" s="217"/>
      <c r="K245" s="219"/>
      <c r="L245" s="218"/>
      <c r="M245" s="218"/>
      <c r="N245" s="640">
        <f t="shared" si="59"/>
        <v>0</v>
      </c>
      <c r="O245" s="641">
        <f t="shared" si="57"/>
        <v>0</v>
      </c>
      <c r="P245" s="642"/>
      <c r="Q245" s="646"/>
      <c r="R245" s="646"/>
      <c r="S245" s="646"/>
      <c r="T245" s="647"/>
      <c r="U245" s="647"/>
      <c r="V245" s="218"/>
      <c r="W245" s="219"/>
      <c r="X245" s="219"/>
      <c r="Y245" s="219"/>
      <c r="Z245" s="391"/>
      <c r="AA245" s="391"/>
      <c r="AB245" s="233"/>
      <c r="AC245" s="233"/>
      <c r="AD245" s="218"/>
      <c r="AE245" s="113"/>
      <c r="AF245" s="114"/>
      <c r="AG245" s="402"/>
      <c r="AH245" s="238"/>
      <c r="AI245" s="239"/>
      <c r="AJ245" s="58" t="str">
        <f t="shared" si="60"/>
        <v/>
      </c>
      <c r="AK245" s="60" t="str">
        <f t="shared" si="61"/>
        <v/>
      </c>
      <c r="AL245" s="62" t="str">
        <f t="shared" si="62"/>
        <v/>
      </c>
      <c r="AM245" s="64" t="str">
        <f t="shared" si="63"/>
        <v/>
      </c>
      <c r="AN245" s="64" t="str">
        <f t="shared" si="64"/>
        <v/>
      </c>
      <c r="AO245" s="66" t="str">
        <f>IF(F245="","",IF(OR(AND(分岐管理シート!D245=4,J245="Ⅱ．物価高の克服"),AND(分岐管理シート!D245=8,J245="米国関税措置")),"","error"))</f>
        <v/>
      </c>
      <c r="AP245" s="68" t="str">
        <f t="shared" si="65"/>
        <v/>
      </c>
      <c r="AQ245" s="33" t="str">
        <f t="shared" si="66"/>
        <v/>
      </c>
      <c r="AR245" s="33" t="str">
        <f t="shared" si="67"/>
        <v/>
      </c>
      <c r="AS245" s="33" t="str">
        <f t="shared" si="68"/>
        <v/>
      </c>
      <c r="AT245" s="32" t="str">
        <f t="shared" si="76"/>
        <v/>
      </c>
      <c r="AU245" s="69"/>
      <c r="AV245" s="70"/>
      <c r="AW245" s="68" t="str">
        <f t="shared" si="69"/>
        <v/>
      </c>
      <c r="AX245" s="68" t="str">
        <f t="shared" si="70"/>
        <v/>
      </c>
      <c r="AY245" s="68" t="str">
        <f t="shared" si="71"/>
        <v/>
      </c>
      <c r="AZ245" s="70"/>
      <c r="BA245" s="74"/>
      <c r="BB245" s="70"/>
      <c r="BC245" s="70"/>
      <c r="BD245" s="68" t="str">
        <f t="shared" si="72"/>
        <v/>
      </c>
      <c r="BE245" s="68" t="str">
        <f t="shared" si="73"/>
        <v/>
      </c>
      <c r="BF245" s="72" t="str">
        <f>IF(F245="","",IF(OR(分岐管理シート!Y245&lt;14,分岐管理シート!Y245&gt;38),"error",""))</f>
        <v/>
      </c>
      <c r="BG245" s="72" t="str">
        <f>IF(F245="","",IF(OR(分岐管理シート!Z245&lt;14,分岐管理シート!Z245&gt;39),"error",""))</f>
        <v/>
      </c>
      <c r="BH245" s="72" t="str">
        <f>IF(F245="","",IF(AND(Y245="－",OR(分岐管理シート!Z245&lt;14,分岐管理シート!Z245&gt;38)),"error",IF(AND(Y245="○",分岐管理シート!Z245&lt;14),"error","")))</f>
        <v/>
      </c>
      <c r="BI245" s="72" t="str">
        <f>IF(F245="","",IF(VLOOKUP(Z245,―!$AH$15:$AI$40,2,FALSE)&lt;=VLOOKUP(AA245,―!$AH$15:$AI$40,2,FALSE),"","error"))</f>
        <v/>
      </c>
      <c r="BJ245" s="70"/>
      <c r="BK245" s="70"/>
      <c r="BL245" s="70"/>
      <c r="BM245" s="72" t="str">
        <f>IF(F245="","",IF(OR(分岐管理シート!AC245&lt;1,分岐管理シート!AC245&gt;39),"error",""))</f>
        <v/>
      </c>
      <c r="BN245" s="68" t="str">
        <f t="shared" si="74"/>
        <v/>
      </c>
      <c r="BO245" s="72" t="str">
        <f>IF(F245="","",IF(AND(分岐管理シート!D245=4,OR(分岐管理シート!AF245&lt;4,分岐管理シート!AF245&gt;9)),"error",""))</f>
        <v/>
      </c>
      <c r="BP245" s="74" t="str">
        <f t="shared" si="58"/>
        <v/>
      </c>
      <c r="BQ245" s="76" t="str">
        <f>分岐管理シート!AQ245</f>
        <v/>
      </c>
      <c r="BR245" s="497" t="str">
        <f t="shared" si="75"/>
        <v/>
      </c>
    </row>
    <row r="246" spans="1:70" ht="24">
      <c r="A246" s="35"/>
      <c r="B246" s="36"/>
      <c r="C246" s="33">
        <v>174</v>
      </c>
      <c r="D246" s="396"/>
      <c r="E246" s="229"/>
      <c r="F246" s="229"/>
      <c r="G246" s="219"/>
      <c r="H246" s="219"/>
      <c r="I246" s="218"/>
      <c r="J246" s="217"/>
      <c r="K246" s="219"/>
      <c r="L246" s="218"/>
      <c r="M246" s="218"/>
      <c r="N246" s="640">
        <f t="shared" si="59"/>
        <v>0</v>
      </c>
      <c r="O246" s="641">
        <f t="shared" si="57"/>
        <v>0</v>
      </c>
      <c r="P246" s="642"/>
      <c r="Q246" s="646"/>
      <c r="R246" s="646"/>
      <c r="S246" s="646"/>
      <c r="T246" s="647"/>
      <c r="U246" s="647"/>
      <c r="V246" s="218"/>
      <c r="W246" s="219"/>
      <c r="X246" s="219"/>
      <c r="Y246" s="219"/>
      <c r="Z246" s="391"/>
      <c r="AA246" s="391"/>
      <c r="AB246" s="233"/>
      <c r="AC246" s="233"/>
      <c r="AD246" s="218"/>
      <c r="AE246" s="113"/>
      <c r="AF246" s="114"/>
      <c r="AG246" s="402"/>
      <c r="AH246" s="238"/>
      <c r="AI246" s="239"/>
      <c r="AJ246" s="58" t="str">
        <f t="shared" si="60"/>
        <v/>
      </c>
      <c r="AK246" s="60" t="str">
        <f t="shared" si="61"/>
        <v/>
      </c>
      <c r="AL246" s="62" t="str">
        <f t="shared" si="62"/>
        <v/>
      </c>
      <c r="AM246" s="64" t="str">
        <f t="shared" si="63"/>
        <v/>
      </c>
      <c r="AN246" s="64" t="str">
        <f t="shared" si="64"/>
        <v/>
      </c>
      <c r="AO246" s="66" t="str">
        <f>IF(F246="","",IF(OR(AND(分岐管理シート!D246=4,J246="Ⅱ．物価高の克服"),AND(分岐管理シート!D246=8,J246="米国関税措置")),"","error"))</f>
        <v/>
      </c>
      <c r="AP246" s="68" t="str">
        <f t="shared" si="65"/>
        <v/>
      </c>
      <c r="AQ246" s="33" t="str">
        <f t="shared" si="66"/>
        <v/>
      </c>
      <c r="AR246" s="33" t="str">
        <f t="shared" si="67"/>
        <v/>
      </c>
      <c r="AS246" s="33" t="str">
        <f t="shared" si="68"/>
        <v/>
      </c>
      <c r="AT246" s="32" t="str">
        <f t="shared" si="76"/>
        <v/>
      </c>
      <c r="AU246" s="69"/>
      <c r="AV246" s="70"/>
      <c r="AW246" s="68" t="str">
        <f t="shared" si="69"/>
        <v/>
      </c>
      <c r="AX246" s="68" t="str">
        <f t="shared" si="70"/>
        <v/>
      </c>
      <c r="AY246" s="68" t="str">
        <f t="shared" si="71"/>
        <v/>
      </c>
      <c r="AZ246" s="70"/>
      <c r="BA246" s="74"/>
      <c r="BB246" s="70"/>
      <c r="BC246" s="70"/>
      <c r="BD246" s="68" t="str">
        <f t="shared" si="72"/>
        <v/>
      </c>
      <c r="BE246" s="68" t="str">
        <f t="shared" si="73"/>
        <v/>
      </c>
      <c r="BF246" s="72" t="str">
        <f>IF(F246="","",IF(OR(分岐管理シート!Y246&lt;14,分岐管理シート!Y246&gt;38),"error",""))</f>
        <v/>
      </c>
      <c r="BG246" s="72" t="str">
        <f>IF(F246="","",IF(OR(分岐管理シート!Z246&lt;14,分岐管理シート!Z246&gt;39),"error",""))</f>
        <v/>
      </c>
      <c r="BH246" s="72" t="str">
        <f>IF(F246="","",IF(AND(Y246="－",OR(分岐管理シート!Z246&lt;14,分岐管理シート!Z246&gt;38)),"error",IF(AND(Y246="○",分岐管理シート!Z246&lt;14),"error","")))</f>
        <v/>
      </c>
      <c r="BI246" s="72" t="str">
        <f>IF(F246="","",IF(VLOOKUP(Z246,―!$AH$15:$AI$40,2,FALSE)&lt;=VLOOKUP(AA246,―!$AH$15:$AI$40,2,FALSE),"","error"))</f>
        <v/>
      </c>
      <c r="BJ246" s="70"/>
      <c r="BK246" s="70"/>
      <c r="BL246" s="70"/>
      <c r="BM246" s="72" t="str">
        <f>IF(F246="","",IF(OR(分岐管理シート!AC246&lt;1,分岐管理シート!AC246&gt;39),"error",""))</f>
        <v/>
      </c>
      <c r="BN246" s="68" t="str">
        <f t="shared" si="74"/>
        <v/>
      </c>
      <c r="BO246" s="72" t="str">
        <f>IF(F246="","",IF(AND(分岐管理シート!D246=4,OR(分岐管理シート!AF246&lt;4,分岐管理シート!AF246&gt;9)),"error",""))</f>
        <v/>
      </c>
      <c r="BP246" s="74" t="str">
        <f t="shared" si="58"/>
        <v/>
      </c>
      <c r="BQ246" s="76" t="str">
        <f>分岐管理シート!AQ246</f>
        <v/>
      </c>
      <c r="BR246" s="497" t="str">
        <f t="shared" si="75"/>
        <v/>
      </c>
    </row>
    <row r="247" spans="1:70" ht="24">
      <c r="A247" s="35"/>
      <c r="B247" s="36"/>
      <c r="C247" s="32">
        <v>175</v>
      </c>
      <c r="D247" s="396"/>
      <c r="E247" s="229"/>
      <c r="F247" s="229"/>
      <c r="G247" s="219"/>
      <c r="H247" s="219"/>
      <c r="I247" s="218"/>
      <c r="J247" s="217"/>
      <c r="K247" s="219"/>
      <c r="L247" s="218"/>
      <c r="M247" s="218"/>
      <c r="N247" s="640">
        <f t="shared" si="59"/>
        <v>0</v>
      </c>
      <c r="O247" s="641">
        <f t="shared" si="57"/>
        <v>0</v>
      </c>
      <c r="P247" s="642"/>
      <c r="Q247" s="646"/>
      <c r="R247" s="646"/>
      <c r="S247" s="646"/>
      <c r="T247" s="647"/>
      <c r="U247" s="647"/>
      <c r="V247" s="218"/>
      <c r="W247" s="219"/>
      <c r="X247" s="219"/>
      <c r="Y247" s="219"/>
      <c r="Z247" s="391"/>
      <c r="AA247" s="391"/>
      <c r="AB247" s="233"/>
      <c r="AC247" s="233"/>
      <c r="AD247" s="218"/>
      <c r="AE247" s="113"/>
      <c r="AF247" s="114"/>
      <c r="AG247" s="402"/>
      <c r="AH247" s="238"/>
      <c r="AI247" s="239"/>
      <c r="AJ247" s="58" t="str">
        <f t="shared" si="60"/>
        <v/>
      </c>
      <c r="AK247" s="60" t="str">
        <f t="shared" si="61"/>
        <v/>
      </c>
      <c r="AL247" s="62" t="str">
        <f t="shared" si="62"/>
        <v/>
      </c>
      <c r="AM247" s="64" t="str">
        <f t="shared" si="63"/>
        <v/>
      </c>
      <c r="AN247" s="64" t="str">
        <f t="shared" si="64"/>
        <v/>
      </c>
      <c r="AO247" s="66" t="str">
        <f>IF(F247="","",IF(OR(AND(分岐管理シート!D247=4,J247="Ⅱ．物価高の克服"),AND(分岐管理シート!D247=8,J247="米国関税措置")),"","error"))</f>
        <v/>
      </c>
      <c r="AP247" s="68" t="str">
        <f t="shared" si="65"/>
        <v/>
      </c>
      <c r="AQ247" s="33" t="str">
        <f t="shared" si="66"/>
        <v/>
      </c>
      <c r="AR247" s="33" t="str">
        <f t="shared" si="67"/>
        <v/>
      </c>
      <c r="AS247" s="33" t="str">
        <f t="shared" si="68"/>
        <v/>
      </c>
      <c r="AT247" s="32" t="str">
        <f t="shared" si="76"/>
        <v/>
      </c>
      <c r="AU247" s="69"/>
      <c r="AV247" s="70"/>
      <c r="AW247" s="68" t="str">
        <f t="shared" si="69"/>
        <v/>
      </c>
      <c r="AX247" s="68" t="str">
        <f t="shared" si="70"/>
        <v/>
      </c>
      <c r="AY247" s="68" t="str">
        <f t="shared" si="71"/>
        <v/>
      </c>
      <c r="AZ247" s="70"/>
      <c r="BA247" s="74"/>
      <c r="BB247" s="70"/>
      <c r="BC247" s="70"/>
      <c r="BD247" s="68" t="str">
        <f t="shared" si="72"/>
        <v/>
      </c>
      <c r="BE247" s="68" t="str">
        <f t="shared" si="73"/>
        <v/>
      </c>
      <c r="BF247" s="72" t="str">
        <f>IF(F247="","",IF(OR(分岐管理シート!Y247&lt;14,分岐管理シート!Y247&gt;38),"error",""))</f>
        <v/>
      </c>
      <c r="BG247" s="72" t="str">
        <f>IF(F247="","",IF(OR(分岐管理シート!Z247&lt;14,分岐管理シート!Z247&gt;39),"error",""))</f>
        <v/>
      </c>
      <c r="BH247" s="72" t="str">
        <f>IF(F247="","",IF(AND(Y247="－",OR(分岐管理シート!Z247&lt;14,分岐管理シート!Z247&gt;38)),"error",IF(AND(Y247="○",分岐管理シート!Z247&lt;14),"error","")))</f>
        <v/>
      </c>
      <c r="BI247" s="72" t="str">
        <f>IF(F247="","",IF(VLOOKUP(Z247,―!$AH$15:$AI$40,2,FALSE)&lt;=VLOOKUP(AA247,―!$AH$15:$AI$40,2,FALSE),"","error"))</f>
        <v/>
      </c>
      <c r="BJ247" s="70"/>
      <c r="BK247" s="70"/>
      <c r="BL247" s="70"/>
      <c r="BM247" s="72" t="str">
        <f>IF(F247="","",IF(OR(分岐管理シート!AC247&lt;1,分岐管理シート!AC247&gt;39),"error",""))</f>
        <v/>
      </c>
      <c r="BN247" s="68" t="str">
        <f t="shared" si="74"/>
        <v/>
      </c>
      <c r="BO247" s="72" t="str">
        <f>IF(F247="","",IF(AND(分岐管理シート!D247=4,OR(分岐管理シート!AF247&lt;4,分岐管理シート!AF247&gt;9)),"error",""))</f>
        <v/>
      </c>
      <c r="BP247" s="74" t="str">
        <f t="shared" si="58"/>
        <v/>
      </c>
      <c r="BQ247" s="76" t="str">
        <f>分岐管理シート!AQ247</f>
        <v/>
      </c>
      <c r="BR247" s="497" t="str">
        <f t="shared" si="75"/>
        <v/>
      </c>
    </row>
    <row r="248" spans="1:70" ht="24">
      <c r="A248" s="35"/>
      <c r="B248" s="36"/>
      <c r="C248" s="33">
        <v>176</v>
      </c>
      <c r="D248" s="396"/>
      <c r="E248" s="229"/>
      <c r="F248" s="229"/>
      <c r="G248" s="219"/>
      <c r="H248" s="219"/>
      <c r="I248" s="218"/>
      <c r="J248" s="217"/>
      <c r="K248" s="219"/>
      <c r="L248" s="218"/>
      <c r="M248" s="218"/>
      <c r="N248" s="640">
        <f t="shared" si="59"/>
        <v>0</v>
      </c>
      <c r="O248" s="641">
        <f t="shared" si="57"/>
        <v>0</v>
      </c>
      <c r="P248" s="642"/>
      <c r="Q248" s="646"/>
      <c r="R248" s="646"/>
      <c r="S248" s="646"/>
      <c r="T248" s="647"/>
      <c r="U248" s="647"/>
      <c r="V248" s="218"/>
      <c r="W248" s="219"/>
      <c r="X248" s="219"/>
      <c r="Y248" s="219"/>
      <c r="Z248" s="391"/>
      <c r="AA248" s="391"/>
      <c r="AB248" s="233"/>
      <c r="AC248" s="233"/>
      <c r="AD248" s="218"/>
      <c r="AE248" s="113"/>
      <c r="AF248" s="114"/>
      <c r="AG248" s="402"/>
      <c r="AH248" s="238"/>
      <c r="AI248" s="239"/>
      <c r="AJ248" s="58" t="str">
        <f t="shared" si="60"/>
        <v/>
      </c>
      <c r="AK248" s="60" t="str">
        <f t="shared" si="61"/>
        <v/>
      </c>
      <c r="AL248" s="62" t="str">
        <f t="shared" si="62"/>
        <v/>
      </c>
      <c r="AM248" s="64" t="str">
        <f t="shared" si="63"/>
        <v/>
      </c>
      <c r="AN248" s="64" t="str">
        <f t="shared" si="64"/>
        <v/>
      </c>
      <c r="AO248" s="66" t="str">
        <f>IF(F248="","",IF(OR(AND(分岐管理シート!D248=4,J248="Ⅱ．物価高の克服"),AND(分岐管理シート!D248=8,J248="米国関税措置")),"","error"))</f>
        <v/>
      </c>
      <c r="AP248" s="68" t="str">
        <f t="shared" si="65"/>
        <v/>
      </c>
      <c r="AQ248" s="33" t="str">
        <f t="shared" si="66"/>
        <v/>
      </c>
      <c r="AR248" s="33" t="str">
        <f t="shared" si="67"/>
        <v/>
      </c>
      <c r="AS248" s="33" t="str">
        <f t="shared" si="68"/>
        <v/>
      </c>
      <c r="AT248" s="32" t="str">
        <f t="shared" si="76"/>
        <v/>
      </c>
      <c r="AU248" s="69"/>
      <c r="AV248" s="70"/>
      <c r="AW248" s="68" t="str">
        <f t="shared" si="69"/>
        <v/>
      </c>
      <c r="AX248" s="68" t="str">
        <f t="shared" si="70"/>
        <v/>
      </c>
      <c r="AY248" s="68" t="str">
        <f t="shared" si="71"/>
        <v/>
      </c>
      <c r="AZ248" s="70"/>
      <c r="BA248" s="74"/>
      <c r="BB248" s="70"/>
      <c r="BC248" s="70"/>
      <c r="BD248" s="68" t="str">
        <f t="shared" si="72"/>
        <v/>
      </c>
      <c r="BE248" s="68" t="str">
        <f t="shared" si="73"/>
        <v/>
      </c>
      <c r="BF248" s="72" t="str">
        <f>IF(F248="","",IF(OR(分岐管理シート!Y248&lt;14,分岐管理シート!Y248&gt;38),"error",""))</f>
        <v/>
      </c>
      <c r="BG248" s="72" t="str">
        <f>IF(F248="","",IF(OR(分岐管理シート!Z248&lt;14,分岐管理シート!Z248&gt;39),"error",""))</f>
        <v/>
      </c>
      <c r="BH248" s="72" t="str">
        <f>IF(F248="","",IF(AND(Y248="－",OR(分岐管理シート!Z248&lt;14,分岐管理シート!Z248&gt;38)),"error",IF(AND(Y248="○",分岐管理シート!Z248&lt;14),"error","")))</f>
        <v/>
      </c>
      <c r="BI248" s="72" t="str">
        <f>IF(F248="","",IF(VLOOKUP(Z248,―!$AH$15:$AI$40,2,FALSE)&lt;=VLOOKUP(AA248,―!$AH$15:$AI$40,2,FALSE),"","error"))</f>
        <v/>
      </c>
      <c r="BJ248" s="70"/>
      <c r="BK248" s="70"/>
      <c r="BL248" s="70"/>
      <c r="BM248" s="72" t="str">
        <f>IF(F248="","",IF(OR(分岐管理シート!AC248&lt;1,分岐管理シート!AC248&gt;39),"error",""))</f>
        <v/>
      </c>
      <c r="BN248" s="68" t="str">
        <f t="shared" si="74"/>
        <v/>
      </c>
      <c r="BO248" s="72" t="str">
        <f>IF(F248="","",IF(AND(分岐管理シート!D248=4,OR(分岐管理シート!AF248&lt;4,分岐管理シート!AF248&gt;9)),"error",""))</f>
        <v/>
      </c>
      <c r="BP248" s="74" t="str">
        <f t="shared" si="58"/>
        <v/>
      </c>
      <c r="BQ248" s="76" t="str">
        <f>分岐管理シート!AQ248</f>
        <v/>
      </c>
      <c r="BR248" s="497" t="str">
        <f t="shared" si="75"/>
        <v/>
      </c>
    </row>
    <row r="249" spans="1:70" ht="24">
      <c r="A249" s="35"/>
      <c r="B249" s="36"/>
      <c r="C249" s="33">
        <v>177</v>
      </c>
      <c r="D249" s="396"/>
      <c r="E249" s="229"/>
      <c r="F249" s="229"/>
      <c r="G249" s="219"/>
      <c r="H249" s="219"/>
      <c r="I249" s="218"/>
      <c r="J249" s="217"/>
      <c r="K249" s="219"/>
      <c r="L249" s="218"/>
      <c r="M249" s="218"/>
      <c r="N249" s="640">
        <f t="shared" si="59"/>
        <v>0</v>
      </c>
      <c r="O249" s="641">
        <f t="shared" si="57"/>
        <v>0</v>
      </c>
      <c r="P249" s="642"/>
      <c r="Q249" s="646"/>
      <c r="R249" s="646"/>
      <c r="S249" s="646"/>
      <c r="T249" s="647"/>
      <c r="U249" s="647"/>
      <c r="V249" s="218"/>
      <c r="W249" s="219"/>
      <c r="X249" s="219"/>
      <c r="Y249" s="219"/>
      <c r="Z249" s="391"/>
      <c r="AA249" s="391"/>
      <c r="AB249" s="233"/>
      <c r="AC249" s="233"/>
      <c r="AD249" s="218"/>
      <c r="AE249" s="113"/>
      <c r="AF249" s="114"/>
      <c r="AG249" s="402"/>
      <c r="AH249" s="238"/>
      <c r="AI249" s="239"/>
      <c r="AJ249" s="58" t="str">
        <f t="shared" si="60"/>
        <v/>
      </c>
      <c r="AK249" s="60" t="str">
        <f t="shared" si="61"/>
        <v/>
      </c>
      <c r="AL249" s="62" t="str">
        <f t="shared" si="62"/>
        <v/>
      </c>
      <c r="AM249" s="64" t="str">
        <f t="shared" si="63"/>
        <v/>
      </c>
      <c r="AN249" s="64" t="str">
        <f t="shared" si="64"/>
        <v/>
      </c>
      <c r="AO249" s="66" t="str">
        <f>IF(F249="","",IF(OR(AND(分岐管理シート!D249=4,J249="Ⅱ．物価高の克服"),AND(分岐管理シート!D249=8,J249="米国関税措置")),"","error"))</f>
        <v/>
      </c>
      <c r="AP249" s="68" t="str">
        <f t="shared" si="65"/>
        <v/>
      </c>
      <c r="AQ249" s="33" t="str">
        <f t="shared" si="66"/>
        <v/>
      </c>
      <c r="AR249" s="33" t="str">
        <f t="shared" si="67"/>
        <v/>
      </c>
      <c r="AS249" s="33" t="str">
        <f t="shared" si="68"/>
        <v/>
      </c>
      <c r="AT249" s="32" t="str">
        <f t="shared" si="76"/>
        <v/>
      </c>
      <c r="AU249" s="69"/>
      <c r="AV249" s="70"/>
      <c r="AW249" s="68" t="str">
        <f t="shared" si="69"/>
        <v/>
      </c>
      <c r="AX249" s="68" t="str">
        <f t="shared" si="70"/>
        <v/>
      </c>
      <c r="AY249" s="68" t="str">
        <f t="shared" si="71"/>
        <v/>
      </c>
      <c r="AZ249" s="70"/>
      <c r="BA249" s="74"/>
      <c r="BB249" s="70"/>
      <c r="BC249" s="70"/>
      <c r="BD249" s="68" t="str">
        <f t="shared" si="72"/>
        <v/>
      </c>
      <c r="BE249" s="68" t="str">
        <f t="shared" si="73"/>
        <v/>
      </c>
      <c r="BF249" s="72" t="str">
        <f>IF(F249="","",IF(OR(分岐管理シート!Y249&lt;14,分岐管理シート!Y249&gt;38),"error",""))</f>
        <v/>
      </c>
      <c r="BG249" s="72" t="str">
        <f>IF(F249="","",IF(OR(分岐管理シート!Z249&lt;14,分岐管理シート!Z249&gt;39),"error",""))</f>
        <v/>
      </c>
      <c r="BH249" s="72" t="str">
        <f>IF(F249="","",IF(AND(Y249="－",OR(分岐管理シート!Z249&lt;14,分岐管理シート!Z249&gt;38)),"error",IF(AND(Y249="○",分岐管理シート!Z249&lt;14),"error","")))</f>
        <v/>
      </c>
      <c r="BI249" s="72" t="str">
        <f>IF(F249="","",IF(VLOOKUP(Z249,―!$AH$15:$AI$40,2,FALSE)&lt;=VLOOKUP(AA249,―!$AH$15:$AI$40,2,FALSE),"","error"))</f>
        <v/>
      </c>
      <c r="BJ249" s="70"/>
      <c r="BK249" s="70"/>
      <c r="BL249" s="70"/>
      <c r="BM249" s="72" t="str">
        <f>IF(F249="","",IF(OR(分岐管理シート!AC249&lt;1,分岐管理シート!AC249&gt;39),"error",""))</f>
        <v/>
      </c>
      <c r="BN249" s="68" t="str">
        <f t="shared" si="74"/>
        <v/>
      </c>
      <c r="BO249" s="72" t="str">
        <f>IF(F249="","",IF(AND(分岐管理シート!D249=4,OR(分岐管理シート!AF249&lt;4,分岐管理シート!AF249&gt;9)),"error",""))</f>
        <v/>
      </c>
      <c r="BP249" s="74" t="str">
        <f t="shared" si="58"/>
        <v/>
      </c>
      <c r="BQ249" s="76" t="str">
        <f>分岐管理シート!AQ249</f>
        <v/>
      </c>
      <c r="BR249" s="497" t="str">
        <f t="shared" si="75"/>
        <v/>
      </c>
    </row>
    <row r="250" spans="1:70" ht="24">
      <c r="A250" s="35"/>
      <c r="B250" s="36"/>
      <c r="C250" s="32">
        <v>178</v>
      </c>
      <c r="D250" s="396"/>
      <c r="E250" s="229"/>
      <c r="F250" s="229"/>
      <c r="G250" s="219"/>
      <c r="H250" s="219"/>
      <c r="I250" s="218"/>
      <c r="J250" s="217"/>
      <c r="K250" s="219"/>
      <c r="L250" s="218"/>
      <c r="M250" s="218"/>
      <c r="N250" s="640">
        <f t="shared" si="59"/>
        <v>0</v>
      </c>
      <c r="O250" s="641">
        <f t="shared" si="57"/>
        <v>0</v>
      </c>
      <c r="P250" s="642"/>
      <c r="Q250" s="646"/>
      <c r="R250" s="646"/>
      <c r="S250" s="646"/>
      <c r="T250" s="647"/>
      <c r="U250" s="647"/>
      <c r="V250" s="218"/>
      <c r="W250" s="219"/>
      <c r="X250" s="219"/>
      <c r="Y250" s="219"/>
      <c r="Z250" s="391"/>
      <c r="AA250" s="391"/>
      <c r="AB250" s="233"/>
      <c r="AC250" s="233"/>
      <c r="AD250" s="218"/>
      <c r="AE250" s="113"/>
      <c r="AF250" s="114"/>
      <c r="AG250" s="402"/>
      <c r="AH250" s="238"/>
      <c r="AI250" s="239"/>
      <c r="AJ250" s="58" t="str">
        <f t="shared" si="60"/>
        <v/>
      </c>
      <c r="AK250" s="60" t="str">
        <f t="shared" si="61"/>
        <v/>
      </c>
      <c r="AL250" s="62" t="str">
        <f t="shared" si="62"/>
        <v/>
      </c>
      <c r="AM250" s="64" t="str">
        <f t="shared" si="63"/>
        <v/>
      </c>
      <c r="AN250" s="64" t="str">
        <f t="shared" si="64"/>
        <v/>
      </c>
      <c r="AO250" s="66" t="str">
        <f>IF(F250="","",IF(OR(AND(分岐管理シート!D250=4,J250="Ⅱ．物価高の克服"),AND(分岐管理シート!D250=8,J250="米国関税措置")),"","error"))</f>
        <v/>
      </c>
      <c r="AP250" s="68" t="str">
        <f t="shared" si="65"/>
        <v/>
      </c>
      <c r="AQ250" s="33" t="str">
        <f t="shared" si="66"/>
        <v/>
      </c>
      <c r="AR250" s="33" t="str">
        <f t="shared" si="67"/>
        <v/>
      </c>
      <c r="AS250" s="33" t="str">
        <f t="shared" si="68"/>
        <v/>
      </c>
      <c r="AT250" s="32" t="str">
        <f t="shared" si="76"/>
        <v/>
      </c>
      <c r="AU250" s="69"/>
      <c r="AV250" s="70"/>
      <c r="AW250" s="68" t="str">
        <f t="shared" si="69"/>
        <v/>
      </c>
      <c r="AX250" s="68" t="str">
        <f t="shared" si="70"/>
        <v/>
      </c>
      <c r="AY250" s="68" t="str">
        <f t="shared" si="71"/>
        <v/>
      </c>
      <c r="AZ250" s="70"/>
      <c r="BA250" s="74"/>
      <c r="BB250" s="70"/>
      <c r="BC250" s="70"/>
      <c r="BD250" s="68" t="str">
        <f t="shared" si="72"/>
        <v/>
      </c>
      <c r="BE250" s="68" t="str">
        <f t="shared" si="73"/>
        <v/>
      </c>
      <c r="BF250" s="72" t="str">
        <f>IF(F250="","",IF(OR(分岐管理シート!Y250&lt;14,分岐管理シート!Y250&gt;38),"error",""))</f>
        <v/>
      </c>
      <c r="BG250" s="72" t="str">
        <f>IF(F250="","",IF(OR(分岐管理シート!Z250&lt;14,分岐管理シート!Z250&gt;39),"error",""))</f>
        <v/>
      </c>
      <c r="BH250" s="72" t="str">
        <f>IF(F250="","",IF(AND(Y250="－",OR(分岐管理シート!Z250&lt;14,分岐管理シート!Z250&gt;38)),"error",IF(AND(Y250="○",分岐管理シート!Z250&lt;14),"error","")))</f>
        <v/>
      </c>
      <c r="BI250" s="72" t="str">
        <f>IF(F250="","",IF(VLOOKUP(Z250,―!$AH$15:$AI$40,2,FALSE)&lt;=VLOOKUP(AA250,―!$AH$15:$AI$40,2,FALSE),"","error"))</f>
        <v/>
      </c>
      <c r="BJ250" s="70"/>
      <c r="BK250" s="70"/>
      <c r="BL250" s="70"/>
      <c r="BM250" s="72" t="str">
        <f>IF(F250="","",IF(OR(分岐管理シート!AC250&lt;1,分岐管理シート!AC250&gt;39),"error",""))</f>
        <v/>
      </c>
      <c r="BN250" s="68" t="str">
        <f t="shared" si="74"/>
        <v/>
      </c>
      <c r="BO250" s="72" t="str">
        <f>IF(F250="","",IF(AND(分岐管理シート!D250=4,OR(分岐管理シート!AF250&lt;4,分岐管理シート!AF250&gt;9)),"error",""))</f>
        <v/>
      </c>
      <c r="BP250" s="74" t="str">
        <f t="shared" si="58"/>
        <v/>
      </c>
      <c r="BQ250" s="76" t="str">
        <f>分岐管理シート!AQ250</f>
        <v/>
      </c>
      <c r="BR250" s="497" t="str">
        <f t="shared" si="75"/>
        <v/>
      </c>
    </row>
    <row r="251" spans="1:70" ht="24">
      <c r="A251" s="35"/>
      <c r="B251" s="36"/>
      <c r="C251" s="33">
        <v>179</v>
      </c>
      <c r="D251" s="396"/>
      <c r="E251" s="229"/>
      <c r="F251" s="229"/>
      <c r="G251" s="219"/>
      <c r="H251" s="219"/>
      <c r="I251" s="218"/>
      <c r="J251" s="217"/>
      <c r="K251" s="219"/>
      <c r="L251" s="218"/>
      <c r="M251" s="218"/>
      <c r="N251" s="640">
        <f t="shared" si="59"/>
        <v>0</v>
      </c>
      <c r="O251" s="641">
        <f t="shared" si="57"/>
        <v>0</v>
      </c>
      <c r="P251" s="642"/>
      <c r="Q251" s="646"/>
      <c r="R251" s="646"/>
      <c r="S251" s="646"/>
      <c r="T251" s="647"/>
      <c r="U251" s="647"/>
      <c r="V251" s="218"/>
      <c r="W251" s="219"/>
      <c r="X251" s="219"/>
      <c r="Y251" s="219"/>
      <c r="Z251" s="391"/>
      <c r="AA251" s="391"/>
      <c r="AB251" s="233"/>
      <c r="AC251" s="233"/>
      <c r="AD251" s="218"/>
      <c r="AE251" s="113"/>
      <c r="AF251" s="114"/>
      <c r="AG251" s="402"/>
      <c r="AH251" s="238"/>
      <c r="AI251" s="239"/>
      <c r="AJ251" s="58" t="str">
        <f t="shared" si="60"/>
        <v/>
      </c>
      <c r="AK251" s="60" t="str">
        <f t="shared" si="61"/>
        <v/>
      </c>
      <c r="AL251" s="62" t="str">
        <f t="shared" si="62"/>
        <v/>
      </c>
      <c r="AM251" s="64" t="str">
        <f t="shared" si="63"/>
        <v/>
      </c>
      <c r="AN251" s="64" t="str">
        <f t="shared" si="64"/>
        <v/>
      </c>
      <c r="AO251" s="66" t="str">
        <f>IF(F251="","",IF(OR(AND(分岐管理シート!D251=4,J251="Ⅱ．物価高の克服"),AND(分岐管理シート!D251=8,J251="米国関税措置")),"","error"))</f>
        <v/>
      </c>
      <c r="AP251" s="68" t="str">
        <f t="shared" si="65"/>
        <v/>
      </c>
      <c r="AQ251" s="33" t="str">
        <f t="shared" si="66"/>
        <v/>
      </c>
      <c r="AR251" s="33" t="str">
        <f t="shared" si="67"/>
        <v/>
      </c>
      <c r="AS251" s="33" t="str">
        <f t="shared" si="68"/>
        <v/>
      </c>
      <c r="AT251" s="32" t="str">
        <f t="shared" si="76"/>
        <v/>
      </c>
      <c r="AU251" s="69"/>
      <c r="AV251" s="70"/>
      <c r="AW251" s="68" t="str">
        <f t="shared" si="69"/>
        <v/>
      </c>
      <c r="AX251" s="68" t="str">
        <f t="shared" si="70"/>
        <v/>
      </c>
      <c r="AY251" s="68" t="str">
        <f t="shared" si="71"/>
        <v/>
      </c>
      <c r="AZ251" s="70"/>
      <c r="BA251" s="74"/>
      <c r="BB251" s="70"/>
      <c r="BC251" s="70"/>
      <c r="BD251" s="68" t="str">
        <f t="shared" si="72"/>
        <v/>
      </c>
      <c r="BE251" s="68" t="str">
        <f t="shared" si="73"/>
        <v/>
      </c>
      <c r="BF251" s="72" t="str">
        <f>IF(F251="","",IF(OR(分岐管理シート!Y251&lt;14,分岐管理シート!Y251&gt;38),"error",""))</f>
        <v/>
      </c>
      <c r="BG251" s="72" t="str">
        <f>IF(F251="","",IF(OR(分岐管理シート!Z251&lt;14,分岐管理シート!Z251&gt;39),"error",""))</f>
        <v/>
      </c>
      <c r="BH251" s="72" t="str">
        <f>IF(F251="","",IF(AND(Y251="－",OR(分岐管理シート!Z251&lt;14,分岐管理シート!Z251&gt;38)),"error",IF(AND(Y251="○",分岐管理シート!Z251&lt;14),"error","")))</f>
        <v/>
      </c>
      <c r="BI251" s="72" t="str">
        <f>IF(F251="","",IF(VLOOKUP(Z251,―!$AH$15:$AI$40,2,FALSE)&lt;=VLOOKUP(AA251,―!$AH$15:$AI$40,2,FALSE),"","error"))</f>
        <v/>
      </c>
      <c r="BJ251" s="70"/>
      <c r="BK251" s="70"/>
      <c r="BL251" s="70"/>
      <c r="BM251" s="72" t="str">
        <f>IF(F251="","",IF(OR(分岐管理シート!AC251&lt;1,分岐管理シート!AC251&gt;39),"error",""))</f>
        <v/>
      </c>
      <c r="BN251" s="68" t="str">
        <f t="shared" si="74"/>
        <v/>
      </c>
      <c r="BO251" s="72" t="str">
        <f>IF(F251="","",IF(AND(分岐管理シート!D251=4,OR(分岐管理シート!AF251&lt;4,分岐管理シート!AF251&gt;9)),"error",""))</f>
        <v/>
      </c>
      <c r="BP251" s="74" t="str">
        <f t="shared" si="58"/>
        <v/>
      </c>
      <c r="BQ251" s="76" t="str">
        <f>分岐管理シート!AQ251</f>
        <v/>
      </c>
      <c r="BR251" s="497" t="str">
        <f t="shared" si="75"/>
        <v/>
      </c>
    </row>
    <row r="252" spans="1:70" ht="24">
      <c r="A252" s="35"/>
      <c r="B252" s="36"/>
      <c r="C252" s="33">
        <v>180</v>
      </c>
      <c r="D252" s="396"/>
      <c r="E252" s="229"/>
      <c r="F252" s="229"/>
      <c r="G252" s="219"/>
      <c r="H252" s="219"/>
      <c r="I252" s="218"/>
      <c r="J252" s="217"/>
      <c r="K252" s="219"/>
      <c r="L252" s="218"/>
      <c r="M252" s="218"/>
      <c r="N252" s="640">
        <f t="shared" si="59"/>
        <v>0</v>
      </c>
      <c r="O252" s="641">
        <f t="shared" si="57"/>
        <v>0</v>
      </c>
      <c r="P252" s="642"/>
      <c r="Q252" s="646"/>
      <c r="R252" s="646"/>
      <c r="S252" s="646"/>
      <c r="T252" s="647"/>
      <c r="U252" s="647"/>
      <c r="V252" s="218"/>
      <c r="W252" s="219"/>
      <c r="X252" s="219"/>
      <c r="Y252" s="219"/>
      <c r="Z252" s="391"/>
      <c r="AA252" s="391"/>
      <c r="AB252" s="233"/>
      <c r="AC252" s="233"/>
      <c r="AD252" s="218"/>
      <c r="AE252" s="113"/>
      <c r="AF252" s="114"/>
      <c r="AG252" s="402"/>
      <c r="AH252" s="238"/>
      <c r="AI252" s="239"/>
      <c r="AJ252" s="58" t="str">
        <f t="shared" si="60"/>
        <v/>
      </c>
      <c r="AK252" s="60" t="str">
        <f t="shared" si="61"/>
        <v/>
      </c>
      <c r="AL252" s="62" t="str">
        <f t="shared" si="62"/>
        <v/>
      </c>
      <c r="AM252" s="64" t="str">
        <f t="shared" si="63"/>
        <v/>
      </c>
      <c r="AN252" s="64" t="str">
        <f t="shared" si="64"/>
        <v/>
      </c>
      <c r="AO252" s="66" t="str">
        <f>IF(F252="","",IF(OR(AND(分岐管理シート!D252=4,J252="Ⅱ．物価高の克服"),AND(分岐管理シート!D252=8,J252="米国関税措置")),"","error"))</f>
        <v/>
      </c>
      <c r="AP252" s="68" t="str">
        <f t="shared" si="65"/>
        <v/>
      </c>
      <c r="AQ252" s="33" t="str">
        <f t="shared" si="66"/>
        <v/>
      </c>
      <c r="AR252" s="33" t="str">
        <f t="shared" si="67"/>
        <v/>
      </c>
      <c r="AS252" s="33" t="str">
        <f t="shared" si="68"/>
        <v/>
      </c>
      <c r="AT252" s="32" t="str">
        <f t="shared" si="76"/>
        <v/>
      </c>
      <c r="AU252" s="69"/>
      <c r="AV252" s="70"/>
      <c r="AW252" s="68" t="str">
        <f t="shared" si="69"/>
        <v/>
      </c>
      <c r="AX252" s="68" t="str">
        <f t="shared" si="70"/>
        <v/>
      </c>
      <c r="AY252" s="68" t="str">
        <f t="shared" si="71"/>
        <v/>
      </c>
      <c r="AZ252" s="70"/>
      <c r="BA252" s="74"/>
      <c r="BB252" s="70"/>
      <c r="BC252" s="70"/>
      <c r="BD252" s="68" t="str">
        <f t="shared" si="72"/>
        <v/>
      </c>
      <c r="BE252" s="68" t="str">
        <f t="shared" si="73"/>
        <v/>
      </c>
      <c r="BF252" s="72" t="str">
        <f>IF(F252="","",IF(OR(分岐管理シート!Y252&lt;14,分岐管理シート!Y252&gt;38),"error",""))</f>
        <v/>
      </c>
      <c r="BG252" s="72" t="str">
        <f>IF(F252="","",IF(OR(分岐管理シート!Z252&lt;14,分岐管理シート!Z252&gt;39),"error",""))</f>
        <v/>
      </c>
      <c r="BH252" s="72" t="str">
        <f>IF(F252="","",IF(AND(Y252="－",OR(分岐管理シート!Z252&lt;14,分岐管理シート!Z252&gt;38)),"error",IF(AND(Y252="○",分岐管理シート!Z252&lt;14),"error","")))</f>
        <v/>
      </c>
      <c r="BI252" s="72" t="str">
        <f>IF(F252="","",IF(VLOOKUP(Z252,―!$AH$15:$AI$40,2,FALSE)&lt;=VLOOKUP(AA252,―!$AH$15:$AI$40,2,FALSE),"","error"))</f>
        <v/>
      </c>
      <c r="BJ252" s="70"/>
      <c r="BK252" s="70"/>
      <c r="BL252" s="70"/>
      <c r="BM252" s="72" t="str">
        <f>IF(F252="","",IF(OR(分岐管理シート!AC252&lt;1,分岐管理シート!AC252&gt;39),"error",""))</f>
        <v/>
      </c>
      <c r="BN252" s="68" t="str">
        <f t="shared" si="74"/>
        <v/>
      </c>
      <c r="BO252" s="72" t="str">
        <f>IF(F252="","",IF(AND(分岐管理シート!D252=4,OR(分岐管理シート!AF252&lt;4,分岐管理シート!AF252&gt;9)),"error",""))</f>
        <v/>
      </c>
      <c r="BP252" s="74" t="str">
        <f t="shared" si="58"/>
        <v/>
      </c>
      <c r="BQ252" s="76" t="str">
        <f>分岐管理シート!AQ252</f>
        <v/>
      </c>
      <c r="BR252" s="497" t="str">
        <f t="shared" si="75"/>
        <v/>
      </c>
    </row>
    <row r="253" spans="1:70" ht="24">
      <c r="A253" s="35"/>
      <c r="B253" s="36"/>
      <c r="C253" s="32">
        <v>181</v>
      </c>
      <c r="D253" s="396"/>
      <c r="E253" s="229"/>
      <c r="F253" s="229"/>
      <c r="G253" s="219"/>
      <c r="H253" s="219"/>
      <c r="I253" s="218"/>
      <c r="J253" s="217"/>
      <c r="K253" s="219"/>
      <c r="L253" s="218"/>
      <c r="M253" s="218"/>
      <c r="N253" s="640">
        <f t="shared" si="59"/>
        <v>0</v>
      </c>
      <c r="O253" s="641">
        <f t="shared" si="57"/>
        <v>0</v>
      </c>
      <c r="P253" s="642"/>
      <c r="Q253" s="646"/>
      <c r="R253" s="646"/>
      <c r="S253" s="646"/>
      <c r="T253" s="647"/>
      <c r="U253" s="647"/>
      <c r="V253" s="218"/>
      <c r="W253" s="219"/>
      <c r="X253" s="219"/>
      <c r="Y253" s="219"/>
      <c r="Z253" s="391"/>
      <c r="AA253" s="391"/>
      <c r="AB253" s="233"/>
      <c r="AC253" s="233"/>
      <c r="AD253" s="218"/>
      <c r="AE253" s="113"/>
      <c r="AF253" s="114"/>
      <c r="AG253" s="402"/>
      <c r="AH253" s="238"/>
      <c r="AI253" s="239"/>
      <c r="AJ253" s="58" t="str">
        <f t="shared" si="60"/>
        <v/>
      </c>
      <c r="AK253" s="60" t="str">
        <f t="shared" si="61"/>
        <v/>
      </c>
      <c r="AL253" s="62" t="str">
        <f t="shared" si="62"/>
        <v/>
      </c>
      <c r="AM253" s="64" t="str">
        <f t="shared" si="63"/>
        <v/>
      </c>
      <c r="AN253" s="64" t="str">
        <f t="shared" si="64"/>
        <v/>
      </c>
      <c r="AO253" s="66" t="str">
        <f>IF(F253="","",IF(OR(AND(分岐管理シート!D253=4,J253="Ⅱ．物価高の克服"),AND(分岐管理シート!D253=8,J253="米国関税措置")),"","error"))</f>
        <v/>
      </c>
      <c r="AP253" s="68" t="str">
        <f t="shared" si="65"/>
        <v/>
      </c>
      <c r="AQ253" s="33" t="str">
        <f t="shared" si="66"/>
        <v/>
      </c>
      <c r="AR253" s="33" t="str">
        <f t="shared" si="67"/>
        <v/>
      </c>
      <c r="AS253" s="33" t="str">
        <f t="shared" si="68"/>
        <v/>
      </c>
      <c r="AT253" s="32" t="str">
        <f t="shared" si="76"/>
        <v/>
      </c>
      <c r="AU253" s="69"/>
      <c r="AV253" s="70"/>
      <c r="AW253" s="68" t="str">
        <f t="shared" si="69"/>
        <v/>
      </c>
      <c r="AX253" s="68" t="str">
        <f t="shared" si="70"/>
        <v/>
      </c>
      <c r="AY253" s="68" t="str">
        <f t="shared" si="71"/>
        <v/>
      </c>
      <c r="AZ253" s="70"/>
      <c r="BA253" s="74"/>
      <c r="BB253" s="70"/>
      <c r="BC253" s="70"/>
      <c r="BD253" s="68" t="str">
        <f t="shared" si="72"/>
        <v/>
      </c>
      <c r="BE253" s="68" t="str">
        <f t="shared" si="73"/>
        <v/>
      </c>
      <c r="BF253" s="72" t="str">
        <f>IF(F253="","",IF(OR(分岐管理シート!Y253&lt;14,分岐管理シート!Y253&gt;38),"error",""))</f>
        <v/>
      </c>
      <c r="BG253" s="72" t="str">
        <f>IF(F253="","",IF(OR(分岐管理シート!Z253&lt;14,分岐管理シート!Z253&gt;39),"error",""))</f>
        <v/>
      </c>
      <c r="BH253" s="72" t="str">
        <f>IF(F253="","",IF(AND(Y253="－",OR(分岐管理シート!Z253&lt;14,分岐管理シート!Z253&gt;38)),"error",IF(AND(Y253="○",分岐管理シート!Z253&lt;14),"error","")))</f>
        <v/>
      </c>
      <c r="BI253" s="72" t="str">
        <f>IF(F253="","",IF(VLOOKUP(Z253,―!$AH$15:$AI$40,2,FALSE)&lt;=VLOOKUP(AA253,―!$AH$15:$AI$40,2,FALSE),"","error"))</f>
        <v/>
      </c>
      <c r="BJ253" s="70"/>
      <c r="BK253" s="70"/>
      <c r="BL253" s="70"/>
      <c r="BM253" s="72" t="str">
        <f>IF(F253="","",IF(OR(分岐管理シート!AC253&lt;1,分岐管理シート!AC253&gt;39),"error",""))</f>
        <v/>
      </c>
      <c r="BN253" s="68" t="str">
        <f t="shared" si="74"/>
        <v/>
      </c>
      <c r="BO253" s="72" t="str">
        <f>IF(F253="","",IF(AND(分岐管理シート!D253=4,OR(分岐管理シート!AF253&lt;4,分岐管理シート!AF253&gt;9)),"error",""))</f>
        <v/>
      </c>
      <c r="BP253" s="74" t="str">
        <f t="shared" si="58"/>
        <v/>
      </c>
      <c r="BQ253" s="76" t="str">
        <f>分岐管理シート!AQ253</f>
        <v/>
      </c>
      <c r="BR253" s="497" t="str">
        <f t="shared" si="75"/>
        <v/>
      </c>
    </row>
    <row r="254" spans="1:70" ht="24">
      <c r="A254" s="35"/>
      <c r="B254" s="36"/>
      <c r="C254" s="33">
        <v>182</v>
      </c>
      <c r="D254" s="396"/>
      <c r="E254" s="229"/>
      <c r="F254" s="229"/>
      <c r="G254" s="219"/>
      <c r="H254" s="219"/>
      <c r="I254" s="218"/>
      <c r="J254" s="217"/>
      <c r="K254" s="219"/>
      <c r="L254" s="218"/>
      <c r="M254" s="218"/>
      <c r="N254" s="640">
        <f t="shared" si="59"/>
        <v>0</v>
      </c>
      <c r="O254" s="641">
        <f t="shared" si="57"/>
        <v>0</v>
      </c>
      <c r="P254" s="642"/>
      <c r="Q254" s="646"/>
      <c r="R254" s="646"/>
      <c r="S254" s="646"/>
      <c r="T254" s="647"/>
      <c r="U254" s="647"/>
      <c r="V254" s="218"/>
      <c r="W254" s="219"/>
      <c r="X254" s="219"/>
      <c r="Y254" s="219"/>
      <c r="Z254" s="391"/>
      <c r="AA254" s="391"/>
      <c r="AB254" s="233"/>
      <c r="AC254" s="233"/>
      <c r="AD254" s="218"/>
      <c r="AE254" s="113"/>
      <c r="AF254" s="114"/>
      <c r="AG254" s="402"/>
      <c r="AH254" s="238"/>
      <c r="AI254" s="239"/>
      <c r="AJ254" s="58" t="str">
        <f t="shared" si="60"/>
        <v/>
      </c>
      <c r="AK254" s="60" t="str">
        <f t="shared" si="61"/>
        <v/>
      </c>
      <c r="AL254" s="62" t="str">
        <f t="shared" si="62"/>
        <v/>
      </c>
      <c r="AM254" s="64" t="str">
        <f t="shared" si="63"/>
        <v/>
      </c>
      <c r="AN254" s="64" t="str">
        <f t="shared" si="64"/>
        <v/>
      </c>
      <c r="AO254" s="66" t="str">
        <f>IF(F254="","",IF(OR(AND(分岐管理シート!D254=4,J254="Ⅱ．物価高の克服"),AND(分岐管理シート!D254=8,J254="米国関税措置")),"","error"))</f>
        <v/>
      </c>
      <c r="AP254" s="68" t="str">
        <f t="shared" si="65"/>
        <v/>
      </c>
      <c r="AQ254" s="33" t="str">
        <f t="shared" si="66"/>
        <v/>
      </c>
      <c r="AR254" s="33" t="str">
        <f t="shared" si="67"/>
        <v/>
      </c>
      <c r="AS254" s="33" t="str">
        <f t="shared" si="68"/>
        <v/>
      </c>
      <c r="AT254" s="32" t="str">
        <f t="shared" si="76"/>
        <v/>
      </c>
      <c r="AU254" s="69"/>
      <c r="AV254" s="70"/>
      <c r="AW254" s="68" t="str">
        <f t="shared" si="69"/>
        <v/>
      </c>
      <c r="AX254" s="68" t="str">
        <f t="shared" si="70"/>
        <v/>
      </c>
      <c r="AY254" s="68" t="str">
        <f t="shared" si="71"/>
        <v/>
      </c>
      <c r="AZ254" s="70"/>
      <c r="BA254" s="74"/>
      <c r="BB254" s="70"/>
      <c r="BC254" s="70"/>
      <c r="BD254" s="68" t="str">
        <f t="shared" si="72"/>
        <v/>
      </c>
      <c r="BE254" s="68" t="str">
        <f t="shared" si="73"/>
        <v/>
      </c>
      <c r="BF254" s="72" t="str">
        <f>IF(F254="","",IF(OR(分岐管理シート!Y254&lt;14,分岐管理シート!Y254&gt;38),"error",""))</f>
        <v/>
      </c>
      <c r="BG254" s="72" t="str">
        <f>IF(F254="","",IF(OR(分岐管理シート!Z254&lt;14,分岐管理シート!Z254&gt;39),"error",""))</f>
        <v/>
      </c>
      <c r="BH254" s="72" t="str">
        <f>IF(F254="","",IF(AND(Y254="－",OR(分岐管理シート!Z254&lt;14,分岐管理シート!Z254&gt;38)),"error",IF(AND(Y254="○",分岐管理シート!Z254&lt;14),"error","")))</f>
        <v/>
      </c>
      <c r="BI254" s="72" t="str">
        <f>IF(F254="","",IF(VLOOKUP(Z254,―!$AH$15:$AI$40,2,FALSE)&lt;=VLOOKUP(AA254,―!$AH$15:$AI$40,2,FALSE),"","error"))</f>
        <v/>
      </c>
      <c r="BJ254" s="70"/>
      <c r="BK254" s="70"/>
      <c r="BL254" s="70"/>
      <c r="BM254" s="72" t="str">
        <f>IF(F254="","",IF(OR(分岐管理シート!AC254&lt;1,分岐管理シート!AC254&gt;39),"error",""))</f>
        <v/>
      </c>
      <c r="BN254" s="68" t="str">
        <f t="shared" si="74"/>
        <v/>
      </c>
      <c r="BO254" s="72" t="str">
        <f>IF(F254="","",IF(AND(分岐管理シート!D254=4,OR(分岐管理シート!AF254&lt;4,分岐管理シート!AF254&gt;9)),"error",""))</f>
        <v/>
      </c>
      <c r="BP254" s="74" t="str">
        <f t="shared" si="58"/>
        <v/>
      </c>
      <c r="BQ254" s="76" t="str">
        <f>分岐管理シート!AQ254</f>
        <v/>
      </c>
      <c r="BR254" s="497" t="str">
        <f t="shared" si="75"/>
        <v/>
      </c>
    </row>
    <row r="255" spans="1:70" ht="24">
      <c r="A255" s="35"/>
      <c r="B255" s="36"/>
      <c r="C255" s="33">
        <v>183</v>
      </c>
      <c r="D255" s="396"/>
      <c r="E255" s="229"/>
      <c r="F255" s="229"/>
      <c r="G255" s="219"/>
      <c r="H255" s="219"/>
      <c r="I255" s="218"/>
      <c r="J255" s="217"/>
      <c r="K255" s="219"/>
      <c r="L255" s="218"/>
      <c r="M255" s="218"/>
      <c r="N255" s="640">
        <f t="shared" si="59"/>
        <v>0</v>
      </c>
      <c r="O255" s="641">
        <f t="shared" si="57"/>
        <v>0</v>
      </c>
      <c r="P255" s="642"/>
      <c r="Q255" s="646"/>
      <c r="R255" s="646"/>
      <c r="S255" s="646"/>
      <c r="T255" s="647"/>
      <c r="U255" s="647"/>
      <c r="V255" s="218"/>
      <c r="W255" s="219"/>
      <c r="X255" s="219"/>
      <c r="Y255" s="219"/>
      <c r="Z255" s="391"/>
      <c r="AA255" s="391"/>
      <c r="AB255" s="233"/>
      <c r="AC255" s="233"/>
      <c r="AD255" s="218"/>
      <c r="AE255" s="113"/>
      <c r="AF255" s="114"/>
      <c r="AG255" s="402"/>
      <c r="AH255" s="238"/>
      <c r="AI255" s="239"/>
      <c r="AJ255" s="58" t="str">
        <f t="shared" si="60"/>
        <v/>
      </c>
      <c r="AK255" s="60" t="str">
        <f t="shared" si="61"/>
        <v/>
      </c>
      <c r="AL255" s="62" t="str">
        <f t="shared" si="62"/>
        <v/>
      </c>
      <c r="AM255" s="64" t="str">
        <f t="shared" si="63"/>
        <v/>
      </c>
      <c r="AN255" s="64" t="str">
        <f t="shared" si="64"/>
        <v/>
      </c>
      <c r="AO255" s="66" t="str">
        <f>IF(F255="","",IF(OR(AND(分岐管理シート!D255=4,J255="Ⅱ．物価高の克服"),AND(分岐管理シート!D255=8,J255="米国関税措置")),"","error"))</f>
        <v/>
      </c>
      <c r="AP255" s="68" t="str">
        <f t="shared" si="65"/>
        <v/>
      </c>
      <c r="AQ255" s="33" t="str">
        <f t="shared" si="66"/>
        <v/>
      </c>
      <c r="AR255" s="33" t="str">
        <f t="shared" si="67"/>
        <v/>
      </c>
      <c r="AS255" s="33" t="str">
        <f t="shared" si="68"/>
        <v/>
      </c>
      <c r="AT255" s="32" t="str">
        <f t="shared" si="76"/>
        <v/>
      </c>
      <c r="AU255" s="69"/>
      <c r="AV255" s="70"/>
      <c r="AW255" s="68" t="str">
        <f t="shared" si="69"/>
        <v/>
      </c>
      <c r="AX255" s="68" t="str">
        <f t="shared" si="70"/>
        <v/>
      </c>
      <c r="AY255" s="68" t="str">
        <f t="shared" si="71"/>
        <v/>
      </c>
      <c r="AZ255" s="70"/>
      <c r="BA255" s="74"/>
      <c r="BB255" s="70"/>
      <c r="BC255" s="70"/>
      <c r="BD255" s="68" t="str">
        <f t="shared" si="72"/>
        <v/>
      </c>
      <c r="BE255" s="68" t="str">
        <f t="shared" si="73"/>
        <v/>
      </c>
      <c r="BF255" s="72" t="str">
        <f>IF(F255="","",IF(OR(分岐管理シート!Y255&lt;14,分岐管理シート!Y255&gt;38),"error",""))</f>
        <v/>
      </c>
      <c r="BG255" s="72" t="str">
        <f>IF(F255="","",IF(OR(分岐管理シート!Z255&lt;14,分岐管理シート!Z255&gt;39),"error",""))</f>
        <v/>
      </c>
      <c r="BH255" s="72" t="str">
        <f>IF(F255="","",IF(AND(Y255="－",OR(分岐管理シート!Z255&lt;14,分岐管理シート!Z255&gt;38)),"error",IF(AND(Y255="○",分岐管理シート!Z255&lt;14),"error","")))</f>
        <v/>
      </c>
      <c r="BI255" s="72" t="str">
        <f>IF(F255="","",IF(VLOOKUP(Z255,―!$AH$15:$AI$40,2,FALSE)&lt;=VLOOKUP(AA255,―!$AH$15:$AI$40,2,FALSE),"","error"))</f>
        <v/>
      </c>
      <c r="BJ255" s="70"/>
      <c r="BK255" s="70"/>
      <c r="BL255" s="70"/>
      <c r="BM255" s="72" t="str">
        <f>IF(F255="","",IF(OR(分岐管理シート!AC255&lt;1,分岐管理シート!AC255&gt;39),"error",""))</f>
        <v/>
      </c>
      <c r="BN255" s="68" t="str">
        <f t="shared" si="74"/>
        <v/>
      </c>
      <c r="BO255" s="72" t="str">
        <f>IF(F255="","",IF(AND(分岐管理シート!D255=4,OR(分岐管理シート!AF255&lt;4,分岐管理シート!AF255&gt;9)),"error",""))</f>
        <v/>
      </c>
      <c r="BP255" s="74" t="str">
        <f t="shared" si="58"/>
        <v/>
      </c>
      <c r="BQ255" s="76" t="str">
        <f>分岐管理シート!AQ255</f>
        <v/>
      </c>
      <c r="BR255" s="497" t="str">
        <f t="shared" si="75"/>
        <v/>
      </c>
    </row>
    <row r="256" spans="1:70" ht="24">
      <c r="A256" s="35"/>
      <c r="B256" s="36"/>
      <c r="C256" s="32">
        <v>184</v>
      </c>
      <c r="D256" s="396"/>
      <c r="E256" s="229"/>
      <c r="F256" s="229"/>
      <c r="G256" s="219"/>
      <c r="H256" s="219"/>
      <c r="I256" s="218"/>
      <c r="J256" s="217"/>
      <c r="K256" s="219"/>
      <c r="L256" s="218"/>
      <c r="M256" s="218"/>
      <c r="N256" s="640">
        <f t="shared" si="59"/>
        <v>0</v>
      </c>
      <c r="O256" s="641">
        <f t="shared" si="57"/>
        <v>0</v>
      </c>
      <c r="P256" s="642"/>
      <c r="Q256" s="646"/>
      <c r="R256" s="646"/>
      <c r="S256" s="646"/>
      <c r="T256" s="647"/>
      <c r="U256" s="647"/>
      <c r="V256" s="218"/>
      <c r="W256" s="219"/>
      <c r="X256" s="219"/>
      <c r="Y256" s="219"/>
      <c r="Z256" s="391"/>
      <c r="AA256" s="391"/>
      <c r="AB256" s="233"/>
      <c r="AC256" s="233"/>
      <c r="AD256" s="218"/>
      <c r="AE256" s="113"/>
      <c r="AF256" s="114"/>
      <c r="AG256" s="402"/>
      <c r="AH256" s="238"/>
      <c r="AI256" s="239"/>
      <c r="AJ256" s="58" t="str">
        <f t="shared" si="60"/>
        <v/>
      </c>
      <c r="AK256" s="60" t="str">
        <f t="shared" si="61"/>
        <v/>
      </c>
      <c r="AL256" s="62" t="str">
        <f t="shared" si="62"/>
        <v/>
      </c>
      <c r="AM256" s="64" t="str">
        <f t="shared" si="63"/>
        <v/>
      </c>
      <c r="AN256" s="64" t="str">
        <f t="shared" si="64"/>
        <v/>
      </c>
      <c r="AO256" s="66" t="str">
        <f>IF(F256="","",IF(OR(AND(分岐管理シート!D256=4,J256="Ⅱ．物価高の克服"),AND(分岐管理シート!D256=8,J256="米国関税措置")),"","error"))</f>
        <v/>
      </c>
      <c r="AP256" s="68" t="str">
        <f t="shared" si="65"/>
        <v/>
      </c>
      <c r="AQ256" s="33" t="str">
        <f t="shared" si="66"/>
        <v/>
      </c>
      <c r="AR256" s="33" t="str">
        <f t="shared" si="67"/>
        <v/>
      </c>
      <c r="AS256" s="33" t="str">
        <f t="shared" si="68"/>
        <v/>
      </c>
      <c r="AT256" s="32" t="str">
        <f t="shared" si="76"/>
        <v/>
      </c>
      <c r="AU256" s="69"/>
      <c r="AV256" s="70"/>
      <c r="AW256" s="68" t="str">
        <f t="shared" si="69"/>
        <v/>
      </c>
      <c r="AX256" s="68" t="str">
        <f t="shared" si="70"/>
        <v/>
      </c>
      <c r="AY256" s="68" t="str">
        <f t="shared" si="71"/>
        <v/>
      </c>
      <c r="AZ256" s="70"/>
      <c r="BA256" s="74"/>
      <c r="BB256" s="70"/>
      <c r="BC256" s="70"/>
      <c r="BD256" s="68" t="str">
        <f t="shared" si="72"/>
        <v/>
      </c>
      <c r="BE256" s="68" t="str">
        <f t="shared" si="73"/>
        <v/>
      </c>
      <c r="BF256" s="72" t="str">
        <f>IF(F256="","",IF(OR(分岐管理シート!Y256&lt;14,分岐管理シート!Y256&gt;38),"error",""))</f>
        <v/>
      </c>
      <c r="BG256" s="72" t="str">
        <f>IF(F256="","",IF(OR(分岐管理シート!Z256&lt;14,分岐管理シート!Z256&gt;39),"error",""))</f>
        <v/>
      </c>
      <c r="BH256" s="72" t="str">
        <f>IF(F256="","",IF(AND(Y256="－",OR(分岐管理シート!Z256&lt;14,分岐管理シート!Z256&gt;38)),"error",IF(AND(Y256="○",分岐管理シート!Z256&lt;14),"error","")))</f>
        <v/>
      </c>
      <c r="BI256" s="72" t="str">
        <f>IF(F256="","",IF(VLOOKUP(Z256,―!$AH$15:$AI$40,2,FALSE)&lt;=VLOOKUP(AA256,―!$AH$15:$AI$40,2,FALSE),"","error"))</f>
        <v/>
      </c>
      <c r="BJ256" s="70"/>
      <c r="BK256" s="70"/>
      <c r="BL256" s="70"/>
      <c r="BM256" s="72" t="str">
        <f>IF(F256="","",IF(OR(分岐管理シート!AC256&lt;1,分岐管理シート!AC256&gt;39),"error",""))</f>
        <v/>
      </c>
      <c r="BN256" s="68" t="str">
        <f t="shared" si="74"/>
        <v/>
      </c>
      <c r="BO256" s="72" t="str">
        <f>IF(F256="","",IF(AND(分岐管理シート!D256=4,OR(分岐管理シート!AF256&lt;4,分岐管理シート!AF256&gt;9)),"error",""))</f>
        <v/>
      </c>
      <c r="BP256" s="74" t="str">
        <f t="shared" si="58"/>
        <v/>
      </c>
      <c r="BQ256" s="76" t="str">
        <f>分岐管理シート!AQ256</f>
        <v/>
      </c>
      <c r="BR256" s="497" t="str">
        <f t="shared" si="75"/>
        <v/>
      </c>
    </row>
    <row r="257" spans="1:70" ht="24">
      <c r="A257" s="35"/>
      <c r="B257" s="36"/>
      <c r="C257" s="33">
        <v>185</v>
      </c>
      <c r="D257" s="396"/>
      <c r="E257" s="229"/>
      <c r="F257" s="229"/>
      <c r="G257" s="219"/>
      <c r="H257" s="219"/>
      <c r="I257" s="218"/>
      <c r="J257" s="217"/>
      <c r="K257" s="219"/>
      <c r="L257" s="218"/>
      <c r="M257" s="218"/>
      <c r="N257" s="640">
        <f t="shared" si="59"/>
        <v>0</v>
      </c>
      <c r="O257" s="641">
        <f t="shared" si="57"/>
        <v>0</v>
      </c>
      <c r="P257" s="642"/>
      <c r="Q257" s="646"/>
      <c r="R257" s="646"/>
      <c r="S257" s="646"/>
      <c r="T257" s="647"/>
      <c r="U257" s="647"/>
      <c r="V257" s="218"/>
      <c r="W257" s="219"/>
      <c r="X257" s="219"/>
      <c r="Y257" s="219"/>
      <c r="Z257" s="391"/>
      <c r="AA257" s="391"/>
      <c r="AB257" s="233"/>
      <c r="AC257" s="233"/>
      <c r="AD257" s="218"/>
      <c r="AE257" s="113"/>
      <c r="AF257" s="114"/>
      <c r="AG257" s="402"/>
      <c r="AH257" s="238"/>
      <c r="AI257" s="239"/>
      <c r="AJ257" s="58" t="str">
        <f t="shared" si="60"/>
        <v/>
      </c>
      <c r="AK257" s="60" t="str">
        <f t="shared" si="61"/>
        <v/>
      </c>
      <c r="AL257" s="62" t="str">
        <f t="shared" si="62"/>
        <v/>
      </c>
      <c r="AM257" s="64" t="str">
        <f t="shared" si="63"/>
        <v/>
      </c>
      <c r="AN257" s="64" t="str">
        <f t="shared" si="64"/>
        <v/>
      </c>
      <c r="AO257" s="66" t="str">
        <f>IF(F257="","",IF(OR(AND(分岐管理シート!D257=4,J257="Ⅱ．物価高の克服"),AND(分岐管理シート!D257=8,J257="米国関税措置")),"","error"))</f>
        <v/>
      </c>
      <c r="AP257" s="68" t="str">
        <f t="shared" si="65"/>
        <v/>
      </c>
      <c r="AQ257" s="33" t="str">
        <f t="shared" si="66"/>
        <v/>
      </c>
      <c r="AR257" s="33" t="str">
        <f t="shared" si="67"/>
        <v/>
      </c>
      <c r="AS257" s="33" t="str">
        <f t="shared" si="68"/>
        <v/>
      </c>
      <c r="AT257" s="32" t="str">
        <f t="shared" si="76"/>
        <v/>
      </c>
      <c r="AU257" s="69"/>
      <c r="AV257" s="70"/>
      <c r="AW257" s="68" t="str">
        <f t="shared" si="69"/>
        <v/>
      </c>
      <c r="AX257" s="68" t="str">
        <f t="shared" si="70"/>
        <v/>
      </c>
      <c r="AY257" s="68" t="str">
        <f t="shared" si="71"/>
        <v/>
      </c>
      <c r="AZ257" s="70"/>
      <c r="BA257" s="74"/>
      <c r="BB257" s="70"/>
      <c r="BC257" s="70"/>
      <c r="BD257" s="68" t="str">
        <f t="shared" si="72"/>
        <v/>
      </c>
      <c r="BE257" s="68" t="str">
        <f t="shared" si="73"/>
        <v/>
      </c>
      <c r="BF257" s="72" t="str">
        <f>IF(F257="","",IF(OR(分岐管理シート!Y257&lt;14,分岐管理シート!Y257&gt;38),"error",""))</f>
        <v/>
      </c>
      <c r="BG257" s="72" t="str">
        <f>IF(F257="","",IF(OR(分岐管理シート!Z257&lt;14,分岐管理シート!Z257&gt;39),"error",""))</f>
        <v/>
      </c>
      <c r="BH257" s="72" t="str">
        <f>IF(F257="","",IF(AND(Y257="－",OR(分岐管理シート!Z257&lt;14,分岐管理シート!Z257&gt;38)),"error",IF(AND(Y257="○",分岐管理シート!Z257&lt;14),"error","")))</f>
        <v/>
      </c>
      <c r="BI257" s="72" t="str">
        <f>IF(F257="","",IF(VLOOKUP(Z257,―!$AH$15:$AI$40,2,FALSE)&lt;=VLOOKUP(AA257,―!$AH$15:$AI$40,2,FALSE),"","error"))</f>
        <v/>
      </c>
      <c r="BJ257" s="70"/>
      <c r="BK257" s="70"/>
      <c r="BL257" s="70"/>
      <c r="BM257" s="72" t="str">
        <f>IF(F257="","",IF(OR(分岐管理シート!AC257&lt;1,分岐管理シート!AC257&gt;39),"error",""))</f>
        <v/>
      </c>
      <c r="BN257" s="68" t="str">
        <f t="shared" si="74"/>
        <v/>
      </c>
      <c r="BO257" s="72" t="str">
        <f>IF(F257="","",IF(AND(分岐管理シート!D257=4,OR(分岐管理シート!AF257&lt;4,分岐管理シート!AF257&gt;9)),"error",""))</f>
        <v/>
      </c>
      <c r="BP257" s="74" t="str">
        <f t="shared" si="58"/>
        <v/>
      </c>
      <c r="BQ257" s="76" t="str">
        <f>分岐管理シート!AQ257</f>
        <v/>
      </c>
      <c r="BR257" s="497" t="str">
        <f t="shared" si="75"/>
        <v/>
      </c>
    </row>
    <row r="258" spans="1:70" ht="24">
      <c r="A258" s="35"/>
      <c r="B258" s="36"/>
      <c r="C258" s="33">
        <v>186</v>
      </c>
      <c r="D258" s="396"/>
      <c r="E258" s="229"/>
      <c r="F258" s="229"/>
      <c r="G258" s="219"/>
      <c r="H258" s="219"/>
      <c r="I258" s="218"/>
      <c r="J258" s="217"/>
      <c r="K258" s="219"/>
      <c r="L258" s="218"/>
      <c r="M258" s="218"/>
      <c r="N258" s="640">
        <f t="shared" si="59"/>
        <v>0</v>
      </c>
      <c r="O258" s="641">
        <f t="shared" si="57"/>
        <v>0</v>
      </c>
      <c r="P258" s="642"/>
      <c r="Q258" s="646"/>
      <c r="R258" s="646"/>
      <c r="S258" s="646"/>
      <c r="T258" s="647"/>
      <c r="U258" s="647"/>
      <c r="V258" s="218"/>
      <c r="W258" s="219"/>
      <c r="X258" s="219"/>
      <c r="Y258" s="219"/>
      <c r="Z258" s="391"/>
      <c r="AA258" s="391"/>
      <c r="AB258" s="233"/>
      <c r="AC258" s="233"/>
      <c r="AD258" s="218"/>
      <c r="AE258" s="113"/>
      <c r="AF258" s="114"/>
      <c r="AG258" s="402"/>
      <c r="AH258" s="238"/>
      <c r="AI258" s="239"/>
      <c r="AJ258" s="58" t="str">
        <f t="shared" si="60"/>
        <v/>
      </c>
      <c r="AK258" s="60" t="str">
        <f t="shared" si="61"/>
        <v/>
      </c>
      <c r="AL258" s="62" t="str">
        <f t="shared" si="62"/>
        <v/>
      </c>
      <c r="AM258" s="64" t="str">
        <f t="shared" si="63"/>
        <v/>
      </c>
      <c r="AN258" s="64" t="str">
        <f t="shared" si="64"/>
        <v/>
      </c>
      <c r="AO258" s="66" t="str">
        <f>IF(F258="","",IF(OR(AND(分岐管理シート!D258=4,J258="Ⅱ．物価高の克服"),AND(分岐管理シート!D258=8,J258="米国関税措置")),"","error"))</f>
        <v/>
      </c>
      <c r="AP258" s="68" t="str">
        <f t="shared" si="65"/>
        <v/>
      </c>
      <c r="AQ258" s="33" t="str">
        <f t="shared" si="66"/>
        <v/>
      </c>
      <c r="AR258" s="33" t="str">
        <f t="shared" si="67"/>
        <v/>
      </c>
      <c r="AS258" s="33" t="str">
        <f t="shared" si="68"/>
        <v/>
      </c>
      <c r="AT258" s="32" t="str">
        <f t="shared" si="76"/>
        <v/>
      </c>
      <c r="AU258" s="69"/>
      <c r="AV258" s="70"/>
      <c r="AW258" s="68" t="str">
        <f t="shared" si="69"/>
        <v/>
      </c>
      <c r="AX258" s="68" t="str">
        <f t="shared" si="70"/>
        <v/>
      </c>
      <c r="AY258" s="68" t="str">
        <f t="shared" si="71"/>
        <v/>
      </c>
      <c r="AZ258" s="70"/>
      <c r="BA258" s="74"/>
      <c r="BB258" s="70"/>
      <c r="BC258" s="70"/>
      <c r="BD258" s="68" t="str">
        <f t="shared" si="72"/>
        <v/>
      </c>
      <c r="BE258" s="68" t="str">
        <f t="shared" si="73"/>
        <v/>
      </c>
      <c r="BF258" s="72" t="str">
        <f>IF(F258="","",IF(OR(分岐管理シート!Y258&lt;14,分岐管理シート!Y258&gt;38),"error",""))</f>
        <v/>
      </c>
      <c r="BG258" s="72" t="str">
        <f>IF(F258="","",IF(OR(分岐管理シート!Z258&lt;14,分岐管理シート!Z258&gt;39),"error",""))</f>
        <v/>
      </c>
      <c r="BH258" s="72" t="str">
        <f>IF(F258="","",IF(AND(Y258="－",OR(分岐管理シート!Z258&lt;14,分岐管理シート!Z258&gt;38)),"error",IF(AND(Y258="○",分岐管理シート!Z258&lt;14),"error","")))</f>
        <v/>
      </c>
      <c r="BI258" s="72" t="str">
        <f>IF(F258="","",IF(VLOOKUP(Z258,―!$AH$15:$AI$40,2,FALSE)&lt;=VLOOKUP(AA258,―!$AH$15:$AI$40,2,FALSE),"","error"))</f>
        <v/>
      </c>
      <c r="BJ258" s="70"/>
      <c r="BK258" s="70"/>
      <c r="BL258" s="70"/>
      <c r="BM258" s="72" t="str">
        <f>IF(F258="","",IF(OR(分岐管理シート!AC258&lt;1,分岐管理シート!AC258&gt;39),"error",""))</f>
        <v/>
      </c>
      <c r="BN258" s="68" t="str">
        <f t="shared" si="74"/>
        <v/>
      </c>
      <c r="BO258" s="72" t="str">
        <f>IF(F258="","",IF(AND(分岐管理シート!D258=4,OR(分岐管理シート!AF258&lt;4,分岐管理シート!AF258&gt;9)),"error",""))</f>
        <v/>
      </c>
      <c r="BP258" s="74" t="str">
        <f t="shared" si="58"/>
        <v/>
      </c>
      <c r="BQ258" s="76" t="str">
        <f>分岐管理シート!AQ258</f>
        <v/>
      </c>
      <c r="BR258" s="497" t="str">
        <f t="shared" si="75"/>
        <v/>
      </c>
    </row>
    <row r="259" spans="1:70" ht="24">
      <c r="A259" s="35"/>
      <c r="B259" s="36"/>
      <c r="C259" s="32">
        <v>187</v>
      </c>
      <c r="D259" s="396"/>
      <c r="E259" s="229"/>
      <c r="F259" s="229"/>
      <c r="G259" s="219"/>
      <c r="H259" s="219"/>
      <c r="I259" s="218"/>
      <c r="J259" s="217"/>
      <c r="K259" s="219"/>
      <c r="L259" s="218"/>
      <c r="M259" s="218"/>
      <c r="N259" s="640">
        <f t="shared" si="59"/>
        <v>0</v>
      </c>
      <c r="O259" s="641">
        <f t="shared" si="57"/>
        <v>0</v>
      </c>
      <c r="P259" s="642"/>
      <c r="Q259" s="646"/>
      <c r="R259" s="646"/>
      <c r="S259" s="646"/>
      <c r="T259" s="647"/>
      <c r="U259" s="647"/>
      <c r="V259" s="218"/>
      <c r="W259" s="219"/>
      <c r="X259" s="219"/>
      <c r="Y259" s="219"/>
      <c r="Z259" s="391"/>
      <c r="AA259" s="391"/>
      <c r="AB259" s="233"/>
      <c r="AC259" s="233"/>
      <c r="AD259" s="218"/>
      <c r="AE259" s="113"/>
      <c r="AF259" s="114"/>
      <c r="AG259" s="402"/>
      <c r="AH259" s="238"/>
      <c r="AI259" s="239"/>
      <c r="AJ259" s="58" t="str">
        <f t="shared" si="60"/>
        <v/>
      </c>
      <c r="AK259" s="60" t="str">
        <f t="shared" si="61"/>
        <v/>
      </c>
      <c r="AL259" s="62" t="str">
        <f t="shared" si="62"/>
        <v/>
      </c>
      <c r="AM259" s="64" t="str">
        <f t="shared" si="63"/>
        <v/>
      </c>
      <c r="AN259" s="64" t="str">
        <f t="shared" si="64"/>
        <v/>
      </c>
      <c r="AO259" s="66" t="str">
        <f>IF(F259="","",IF(OR(AND(分岐管理シート!D259=4,J259="Ⅱ．物価高の克服"),AND(分岐管理シート!D259=8,J259="米国関税措置")),"","error"))</f>
        <v/>
      </c>
      <c r="AP259" s="68" t="str">
        <f t="shared" si="65"/>
        <v/>
      </c>
      <c r="AQ259" s="33" t="str">
        <f t="shared" si="66"/>
        <v/>
      </c>
      <c r="AR259" s="33" t="str">
        <f t="shared" si="67"/>
        <v/>
      </c>
      <c r="AS259" s="33" t="str">
        <f t="shared" si="68"/>
        <v/>
      </c>
      <c r="AT259" s="32" t="str">
        <f t="shared" si="76"/>
        <v/>
      </c>
      <c r="AU259" s="69"/>
      <c r="AV259" s="70"/>
      <c r="AW259" s="68" t="str">
        <f t="shared" si="69"/>
        <v/>
      </c>
      <c r="AX259" s="68" t="str">
        <f t="shared" si="70"/>
        <v/>
      </c>
      <c r="AY259" s="68" t="str">
        <f t="shared" si="71"/>
        <v/>
      </c>
      <c r="AZ259" s="70"/>
      <c r="BA259" s="74"/>
      <c r="BB259" s="70"/>
      <c r="BC259" s="70"/>
      <c r="BD259" s="68" t="str">
        <f t="shared" si="72"/>
        <v/>
      </c>
      <c r="BE259" s="68" t="str">
        <f t="shared" si="73"/>
        <v/>
      </c>
      <c r="BF259" s="72" t="str">
        <f>IF(F259="","",IF(OR(分岐管理シート!Y259&lt;14,分岐管理シート!Y259&gt;38),"error",""))</f>
        <v/>
      </c>
      <c r="BG259" s="72" t="str">
        <f>IF(F259="","",IF(OR(分岐管理シート!Z259&lt;14,分岐管理シート!Z259&gt;39),"error",""))</f>
        <v/>
      </c>
      <c r="BH259" s="72" t="str">
        <f>IF(F259="","",IF(AND(Y259="－",OR(分岐管理シート!Z259&lt;14,分岐管理シート!Z259&gt;38)),"error",IF(AND(Y259="○",分岐管理シート!Z259&lt;14),"error","")))</f>
        <v/>
      </c>
      <c r="BI259" s="72" t="str">
        <f>IF(F259="","",IF(VLOOKUP(Z259,―!$AH$15:$AI$40,2,FALSE)&lt;=VLOOKUP(AA259,―!$AH$15:$AI$40,2,FALSE),"","error"))</f>
        <v/>
      </c>
      <c r="BJ259" s="70"/>
      <c r="BK259" s="70"/>
      <c r="BL259" s="70"/>
      <c r="BM259" s="72" t="str">
        <f>IF(F259="","",IF(OR(分岐管理シート!AC259&lt;1,分岐管理シート!AC259&gt;39),"error",""))</f>
        <v/>
      </c>
      <c r="BN259" s="68" t="str">
        <f t="shared" si="74"/>
        <v/>
      </c>
      <c r="BO259" s="72" t="str">
        <f>IF(F259="","",IF(AND(分岐管理シート!D259=4,OR(分岐管理シート!AF259&lt;4,分岐管理シート!AF259&gt;9)),"error",""))</f>
        <v/>
      </c>
      <c r="BP259" s="74" t="str">
        <f t="shared" si="58"/>
        <v/>
      </c>
      <c r="BQ259" s="76" t="str">
        <f>分岐管理シート!AQ259</f>
        <v/>
      </c>
      <c r="BR259" s="497" t="str">
        <f t="shared" si="75"/>
        <v/>
      </c>
    </row>
    <row r="260" spans="1:70" ht="24">
      <c r="A260" s="35"/>
      <c r="B260" s="36"/>
      <c r="C260" s="33">
        <v>188</v>
      </c>
      <c r="D260" s="396"/>
      <c r="E260" s="229"/>
      <c r="F260" s="229"/>
      <c r="G260" s="219"/>
      <c r="H260" s="219"/>
      <c r="I260" s="218"/>
      <c r="J260" s="217"/>
      <c r="K260" s="219"/>
      <c r="L260" s="218"/>
      <c r="M260" s="218"/>
      <c r="N260" s="640">
        <f t="shared" si="59"/>
        <v>0</v>
      </c>
      <c r="O260" s="641">
        <f t="shared" si="57"/>
        <v>0</v>
      </c>
      <c r="P260" s="642"/>
      <c r="Q260" s="646"/>
      <c r="R260" s="646"/>
      <c r="S260" s="646"/>
      <c r="T260" s="647"/>
      <c r="U260" s="647"/>
      <c r="V260" s="218"/>
      <c r="W260" s="219"/>
      <c r="X260" s="219"/>
      <c r="Y260" s="219"/>
      <c r="Z260" s="391"/>
      <c r="AA260" s="391"/>
      <c r="AB260" s="233"/>
      <c r="AC260" s="233"/>
      <c r="AD260" s="218"/>
      <c r="AE260" s="113"/>
      <c r="AF260" s="114"/>
      <c r="AG260" s="402"/>
      <c r="AH260" s="238"/>
      <c r="AI260" s="239"/>
      <c r="AJ260" s="58" t="str">
        <f t="shared" si="60"/>
        <v/>
      </c>
      <c r="AK260" s="60" t="str">
        <f t="shared" si="61"/>
        <v/>
      </c>
      <c r="AL260" s="62" t="str">
        <f t="shared" si="62"/>
        <v/>
      </c>
      <c r="AM260" s="64" t="str">
        <f t="shared" si="63"/>
        <v/>
      </c>
      <c r="AN260" s="64" t="str">
        <f t="shared" si="64"/>
        <v/>
      </c>
      <c r="AO260" s="66" t="str">
        <f>IF(F260="","",IF(OR(AND(分岐管理シート!D260=4,J260="Ⅱ．物価高の克服"),AND(分岐管理シート!D260=8,J260="米国関税措置")),"","error"))</f>
        <v/>
      </c>
      <c r="AP260" s="68" t="str">
        <f t="shared" si="65"/>
        <v/>
      </c>
      <c r="AQ260" s="33" t="str">
        <f t="shared" si="66"/>
        <v/>
      </c>
      <c r="AR260" s="33" t="str">
        <f t="shared" si="67"/>
        <v/>
      </c>
      <c r="AS260" s="33" t="str">
        <f t="shared" si="68"/>
        <v/>
      </c>
      <c r="AT260" s="32" t="str">
        <f t="shared" si="76"/>
        <v/>
      </c>
      <c r="AU260" s="69"/>
      <c r="AV260" s="70"/>
      <c r="AW260" s="68" t="str">
        <f t="shared" si="69"/>
        <v/>
      </c>
      <c r="AX260" s="68" t="str">
        <f t="shared" si="70"/>
        <v/>
      </c>
      <c r="AY260" s="68" t="str">
        <f t="shared" si="71"/>
        <v/>
      </c>
      <c r="AZ260" s="70"/>
      <c r="BA260" s="74"/>
      <c r="BB260" s="70"/>
      <c r="BC260" s="70"/>
      <c r="BD260" s="68" t="str">
        <f t="shared" si="72"/>
        <v/>
      </c>
      <c r="BE260" s="68" t="str">
        <f t="shared" si="73"/>
        <v/>
      </c>
      <c r="BF260" s="72" t="str">
        <f>IF(F260="","",IF(OR(分岐管理シート!Y260&lt;14,分岐管理シート!Y260&gt;38),"error",""))</f>
        <v/>
      </c>
      <c r="BG260" s="72" t="str">
        <f>IF(F260="","",IF(OR(分岐管理シート!Z260&lt;14,分岐管理シート!Z260&gt;39),"error",""))</f>
        <v/>
      </c>
      <c r="BH260" s="72" t="str">
        <f>IF(F260="","",IF(AND(Y260="－",OR(分岐管理シート!Z260&lt;14,分岐管理シート!Z260&gt;38)),"error",IF(AND(Y260="○",分岐管理シート!Z260&lt;14),"error","")))</f>
        <v/>
      </c>
      <c r="BI260" s="72" t="str">
        <f>IF(F260="","",IF(VLOOKUP(Z260,―!$AH$15:$AI$40,2,FALSE)&lt;=VLOOKUP(AA260,―!$AH$15:$AI$40,2,FALSE),"","error"))</f>
        <v/>
      </c>
      <c r="BJ260" s="70"/>
      <c r="BK260" s="70"/>
      <c r="BL260" s="70"/>
      <c r="BM260" s="72" t="str">
        <f>IF(F260="","",IF(OR(分岐管理シート!AC260&lt;1,分岐管理シート!AC260&gt;39),"error",""))</f>
        <v/>
      </c>
      <c r="BN260" s="68" t="str">
        <f t="shared" si="74"/>
        <v/>
      </c>
      <c r="BO260" s="72" t="str">
        <f>IF(F260="","",IF(AND(分岐管理シート!D260=4,OR(分岐管理シート!AF260&lt;4,分岐管理シート!AF260&gt;9)),"error",""))</f>
        <v/>
      </c>
      <c r="BP260" s="74" t="str">
        <f t="shared" si="58"/>
        <v/>
      </c>
      <c r="BQ260" s="76" t="str">
        <f>分岐管理シート!AQ260</f>
        <v/>
      </c>
      <c r="BR260" s="497" t="str">
        <f t="shared" si="75"/>
        <v/>
      </c>
    </row>
    <row r="261" spans="1:70" ht="24">
      <c r="A261" s="35"/>
      <c r="B261" s="36"/>
      <c r="C261" s="33">
        <v>189</v>
      </c>
      <c r="D261" s="396"/>
      <c r="E261" s="229"/>
      <c r="F261" s="229"/>
      <c r="G261" s="219"/>
      <c r="H261" s="219"/>
      <c r="I261" s="218"/>
      <c r="J261" s="217"/>
      <c r="K261" s="219"/>
      <c r="L261" s="218"/>
      <c r="M261" s="218"/>
      <c r="N261" s="640">
        <f t="shared" si="59"/>
        <v>0</v>
      </c>
      <c r="O261" s="641">
        <f t="shared" si="57"/>
        <v>0</v>
      </c>
      <c r="P261" s="642"/>
      <c r="Q261" s="646"/>
      <c r="R261" s="646"/>
      <c r="S261" s="646"/>
      <c r="T261" s="647"/>
      <c r="U261" s="647"/>
      <c r="V261" s="218"/>
      <c r="W261" s="219"/>
      <c r="X261" s="219"/>
      <c r="Y261" s="219"/>
      <c r="Z261" s="391"/>
      <c r="AA261" s="391"/>
      <c r="AB261" s="233"/>
      <c r="AC261" s="233"/>
      <c r="AD261" s="218"/>
      <c r="AE261" s="113"/>
      <c r="AF261" s="114"/>
      <c r="AG261" s="402"/>
      <c r="AH261" s="238"/>
      <c r="AI261" s="239"/>
      <c r="AJ261" s="58" t="str">
        <f t="shared" si="60"/>
        <v/>
      </c>
      <c r="AK261" s="60" t="str">
        <f t="shared" si="61"/>
        <v/>
      </c>
      <c r="AL261" s="62" t="str">
        <f t="shared" si="62"/>
        <v/>
      </c>
      <c r="AM261" s="64" t="str">
        <f t="shared" si="63"/>
        <v/>
      </c>
      <c r="AN261" s="64" t="str">
        <f t="shared" si="64"/>
        <v/>
      </c>
      <c r="AO261" s="66" t="str">
        <f>IF(F261="","",IF(OR(AND(分岐管理シート!D261=4,J261="Ⅱ．物価高の克服"),AND(分岐管理シート!D261=8,J261="米国関税措置")),"","error"))</f>
        <v/>
      </c>
      <c r="AP261" s="68" t="str">
        <f t="shared" si="65"/>
        <v/>
      </c>
      <c r="AQ261" s="33" t="str">
        <f t="shared" si="66"/>
        <v/>
      </c>
      <c r="AR261" s="33" t="str">
        <f t="shared" si="67"/>
        <v/>
      </c>
      <c r="AS261" s="33" t="str">
        <f t="shared" si="68"/>
        <v/>
      </c>
      <c r="AT261" s="32" t="str">
        <f t="shared" si="76"/>
        <v/>
      </c>
      <c r="AU261" s="69"/>
      <c r="AV261" s="70"/>
      <c r="AW261" s="68" t="str">
        <f t="shared" si="69"/>
        <v/>
      </c>
      <c r="AX261" s="68" t="str">
        <f t="shared" si="70"/>
        <v/>
      </c>
      <c r="AY261" s="68" t="str">
        <f t="shared" si="71"/>
        <v/>
      </c>
      <c r="AZ261" s="70"/>
      <c r="BA261" s="74"/>
      <c r="BB261" s="70"/>
      <c r="BC261" s="70"/>
      <c r="BD261" s="68" t="str">
        <f t="shared" si="72"/>
        <v/>
      </c>
      <c r="BE261" s="68" t="str">
        <f t="shared" si="73"/>
        <v/>
      </c>
      <c r="BF261" s="72" t="str">
        <f>IF(F261="","",IF(OR(分岐管理シート!Y261&lt;14,分岐管理シート!Y261&gt;38),"error",""))</f>
        <v/>
      </c>
      <c r="BG261" s="72" t="str">
        <f>IF(F261="","",IF(OR(分岐管理シート!Z261&lt;14,分岐管理シート!Z261&gt;39),"error",""))</f>
        <v/>
      </c>
      <c r="BH261" s="72" t="str">
        <f>IF(F261="","",IF(AND(Y261="－",OR(分岐管理シート!Z261&lt;14,分岐管理シート!Z261&gt;38)),"error",IF(AND(Y261="○",分岐管理シート!Z261&lt;14),"error","")))</f>
        <v/>
      </c>
      <c r="BI261" s="72" t="str">
        <f>IF(F261="","",IF(VLOOKUP(Z261,―!$AH$15:$AI$40,2,FALSE)&lt;=VLOOKUP(AA261,―!$AH$15:$AI$40,2,FALSE),"","error"))</f>
        <v/>
      </c>
      <c r="BJ261" s="70"/>
      <c r="BK261" s="70"/>
      <c r="BL261" s="70"/>
      <c r="BM261" s="72" t="str">
        <f>IF(F261="","",IF(OR(分岐管理シート!AC261&lt;1,分岐管理シート!AC261&gt;39),"error",""))</f>
        <v/>
      </c>
      <c r="BN261" s="68" t="str">
        <f t="shared" si="74"/>
        <v/>
      </c>
      <c r="BO261" s="72" t="str">
        <f>IF(F261="","",IF(AND(分岐管理シート!D261=4,OR(分岐管理シート!AF261&lt;4,分岐管理シート!AF261&gt;9)),"error",""))</f>
        <v/>
      </c>
      <c r="BP261" s="74" t="str">
        <f t="shared" si="58"/>
        <v/>
      </c>
      <c r="BQ261" s="76" t="str">
        <f>分岐管理シート!AQ261</f>
        <v/>
      </c>
      <c r="BR261" s="497" t="str">
        <f t="shared" si="75"/>
        <v/>
      </c>
    </row>
    <row r="262" spans="1:70" ht="24">
      <c r="A262" s="35"/>
      <c r="B262" s="36"/>
      <c r="C262" s="32">
        <v>190</v>
      </c>
      <c r="D262" s="396"/>
      <c r="E262" s="229"/>
      <c r="F262" s="229"/>
      <c r="G262" s="219"/>
      <c r="H262" s="219"/>
      <c r="I262" s="218"/>
      <c r="J262" s="217"/>
      <c r="K262" s="219"/>
      <c r="L262" s="218"/>
      <c r="M262" s="218"/>
      <c r="N262" s="640">
        <f t="shared" si="59"/>
        <v>0</v>
      </c>
      <c r="O262" s="641">
        <f t="shared" si="57"/>
        <v>0</v>
      </c>
      <c r="P262" s="642"/>
      <c r="Q262" s="646"/>
      <c r="R262" s="646"/>
      <c r="S262" s="646"/>
      <c r="T262" s="647"/>
      <c r="U262" s="647"/>
      <c r="V262" s="218"/>
      <c r="W262" s="219"/>
      <c r="X262" s="219"/>
      <c r="Y262" s="219"/>
      <c r="Z262" s="391"/>
      <c r="AA262" s="391"/>
      <c r="AB262" s="233"/>
      <c r="AC262" s="233"/>
      <c r="AD262" s="218"/>
      <c r="AE262" s="113"/>
      <c r="AF262" s="114"/>
      <c r="AG262" s="402"/>
      <c r="AH262" s="238"/>
      <c r="AI262" s="239"/>
      <c r="AJ262" s="58" t="str">
        <f t="shared" si="60"/>
        <v/>
      </c>
      <c r="AK262" s="60" t="str">
        <f t="shared" si="61"/>
        <v/>
      </c>
      <c r="AL262" s="62" t="str">
        <f t="shared" si="62"/>
        <v/>
      </c>
      <c r="AM262" s="64" t="str">
        <f t="shared" si="63"/>
        <v/>
      </c>
      <c r="AN262" s="64" t="str">
        <f t="shared" si="64"/>
        <v/>
      </c>
      <c r="AO262" s="66" t="str">
        <f>IF(F262="","",IF(OR(AND(分岐管理シート!D262=4,J262="Ⅱ．物価高の克服"),AND(分岐管理シート!D262=8,J262="米国関税措置")),"","error"))</f>
        <v/>
      </c>
      <c r="AP262" s="68" t="str">
        <f t="shared" si="65"/>
        <v/>
      </c>
      <c r="AQ262" s="33" t="str">
        <f t="shared" si="66"/>
        <v/>
      </c>
      <c r="AR262" s="33" t="str">
        <f t="shared" si="67"/>
        <v/>
      </c>
      <c r="AS262" s="33" t="str">
        <f t="shared" si="68"/>
        <v/>
      </c>
      <c r="AT262" s="32" t="str">
        <f t="shared" si="76"/>
        <v/>
      </c>
      <c r="AU262" s="69"/>
      <c r="AV262" s="70"/>
      <c r="AW262" s="68" t="str">
        <f t="shared" si="69"/>
        <v/>
      </c>
      <c r="AX262" s="68" t="str">
        <f t="shared" si="70"/>
        <v/>
      </c>
      <c r="AY262" s="68" t="str">
        <f t="shared" si="71"/>
        <v/>
      </c>
      <c r="AZ262" s="70"/>
      <c r="BA262" s="74"/>
      <c r="BB262" s="70"/>
      <c r="BC262" s="70"/>
      <c r="BD262" s="68" t="str">
        <f t="shared" si="72"/>
        <v/>
      </c>
      <c r="BE262" s="68" t="str">
        <f t="shared" si="73"/>
        <v/>
      </c>
      <c r="BF262" s="72" t="str">
        <f>IF(F262="","",IF(OR(分岐管理シート!Y262&lt;14,分岐管理シート!Y262&gt;38),"error",""))</f>
        <v/>
      </c>
      <c r="BG262" s="72" t="str">
        <f>IF(F262="","",IF(OR(分岐管理シート!Z262&lt;14,分岐管理シート!Z262&gt;39),"error",""))</f>
        <v/>
      </c>
      <c r="BH262" s="72" t="str">
        <f>IF(F262="","",IF(AND(Y262="－",OR(分岐管理シート!Z262&lt;14,分岐管理シート!Z262&gt;38)),"error",IF(AND(Y262="○",分岐管理シート!Z262&lt;14),"error","")))</f>
        <v/>
      </c>
      <c r="BI262" s="72" t="str">
        <f>IF(F262="","",IF(VLOOKUP(Z262,―!$AH$15:$AI$40,2,FALSE)&lt;=VLOOKUP(AA262,―!$AH$15:$AI$40,2,FALSE),"","error"))</f>
        <v/>
      </c>
      <c r="BJ262" s="70"/>
      <c r="BK262" s="70"/>
      <c r="BL262" s="70"/>
      <c r="BM262" s="72" t="str">
        <f>IF(F262="","",IF(OR(分岐管理シート!AC262&lt;1,分岐管理シート!AC262&gt;39),"error",""))</f>
        <v/>
      </c>
      <c r="BN262" s="68" t="str">
        <f t="shared" si="74"/>
        <v/>
      </c>
      <c r="BO262" s="72" t="str">
        <f>IF(F262="","",IF(AND(分岐管理シート!D262=4,OR(分岐管理シート!AF262&lt;4,分岐管理シート!AF262&gt;9)),"error",""))</f>
        <v/>
      </c>
      <c r="BP262" s="74" t="str">
        <f t="shared" si="58"/>
        <v/>
      </c>
      <c r="BQ262" s="76" t="str">
        <f>分岐管理シート!AQ262</f>
        <v/>
      </c>
      <c r="BR262" s="497" t="str">
        <f t="shared" si="75"/>
        <v/>
      </c>
    </row>
    <row r="263" spans="1:70" ht="24">
      <c r="A263" s="35"/>
      <c r="B263" s="36"/>
      <c r="C263" s="33">
        <v>191</v>
      </c>
      <c r="D263" s="396"/>
      <c r="E263" s="229"/>
      <c r="F263" s="229"/>
      <c r="G263" s="219"/>
      <c r="H263" s="219"/>
      <c r="I263" s="218"/>
      <c r="J263" s="217"/>
      <c r="K263" s="219"/>
      <c r="L263" s="218"/>
      <c r="M263" s="218"/>
      <c r="N263" s="640">
        <f t="shared" si="59"/>
        <v>0</v>
      </c>
      <c r="O263" s="641">
        <f t="shared" si="57"/>
        <v>0</v>
      </c>
      <c r="P263" s="642"/>
      <c r="Q263" s="646"/>
      <c r="R263" s="646"/>
      <c r="S263" s="646"/>
      <c r="T263" s="647"/>
      <c r="U263" s="647"/>
      <c r="V263" s="218"/>
      <c r="W263" s="219"/>
      <c r="X263" s="219"/>
      <c r="Y263" s="219"/>
      <c r="Z263" s="391"/>
      <c r="AA263" s="391"/>
      <c r="AB263" s="233"/>
      <c r="AC263" s="233"/>
      <c r="AD263" s="218"/>
      <c r="AE263" s="113"/>
      <c r="AF263" s="114"/>
      <c r="AG263" s="402"/>
      <c r="AH263" s="238"/>
      <c r="AI263" s="239"/>
      <c r="AJ263" s="58" t="str">
        <f t="shared" si="60"/>
        <v/>
      </c>
      <c r="AK263" s="60" t="str">
        <f t="shared" si="61"/>
        <v/>
      </c>
      <c r="AL263" s="62" t="str">
        <f t="shared" si="62"/>
        <v/>
      </c>
      <c r="AM263" s="64" t="str">
        <f t="shared" si="63"/>
        <v/>
      </c>
      <c r="AN263" s="64" t="str">
        <f t="shared" si="64"/>
        <v/>
      </c>
      <c r="AO263" s="66" t="str">
        <f>IF(F263="","",IF(OR(AND(分岐管理シート!D263=4,J263="Ⅱ．物価高の克服"),AND(分岐管理シート!D263=8,J263="米国関税措置")),"","error"))</f>
        <v/>
      </c>
      <c r="AP263" s="68" t="str">
        <f t="shared" si="65"/>
        <v/>
      </c>
      <c r="AQ263" s="33" t="str">
        <f t="shared" si="66"/>
        <v/>
      </c>
      <c r="AR263" s="33" t="str">
        <f t="shared" si="67"/>
        <v/>
      </c>
      <c r="AS263" s="33" t="str">
        <f t="shared" si="68"/>
        <v/>
      </c>
      <c r="AT263" s="32" t="str">
        <f t="shared" si="76"/>
        <v/>
      </c>
      <c r="AU263" s="69"/>
      <c r="AV263" s="70"/>
      <c r="AW263" s="68" t="str">
        <f t="shared" si="69"/>
        <v/>
      </c>
      <c r="AX263" s="68" t="str">
        <f t="shared" si="70"/>
        <v/>
      </c>
      <c r="AY263" s="68" t="str">
        <f t="shared" si="71"/>
        <v/>
      </c>
      <c r="AZ263" s="70"/>
      <c r="BA263" s="74"/>
      <c r="BB263" s="70"/>
      <c r="BC263" s="70"/>
      <c r="BD263" s="68" t="str">
        <f t="shared" si="72"/>
        <v/>
      </c>
      <c r="BE263" s="68" t="str">
        <f t="shared" si="73"/>
        <v/>
      </c>
      <c r="BF263" s="72" t="str">
        <f>IF(F263="","",IF(OR(分岐管理シート!Y263&lt;14,分岐管理シート!Y263&gt;38),"error",""))</f>
        <v/>
      </c>
      <c r="BG263" s="72" t="str">
        <f>IF(F263="","",IF(OR(分岐管理シート!Z263&lt;14,分岐管理シート!Z263&gt;39),"error",""))</f>
        <v/>
      </c>
      <c r="BH263" s="72" t="str">
        <f>IF(F263="","",IF(AND(Y263="－",OR(分岐管理シート!Z263&lt;14,分岐管理シート!Z263&gt;38)),"error",IF(AND(Y263="○",分岐管理シート!Z263&lt;14),"error","")))</f>
        <v/>
      </c>
      <c r="BI263" s="72" t="str">
        <f>IF(F263="","",IF(VLOOKUP(Z263,―!$AH$15:$AI$40,2,FALSE)&lt;=VLOOKUP(AA263,―!$AH$15:$AI$40,2,FALSE),"","error"))</f>
        <v/>
      </c>
      <c r="BJ263" s="70"/>
      <c r="BK263" s="70"/>
      <c r="BL263" s="70"/>
      <c r="BM263" s="72" t="str">
        <f>IF(F263="","",IF(OR(分岐管理シート!AC263&lt;1,分岐管理シート!AC263&gt;39),"error",""))</f>
        <v/>
      </c>
      <c r="BN263" s="68" t="str">
        <f t="shared" si="74"/>
        <v/>
      </c>
      <c r="BO263" s="72" t="str">
        <f>IF(F263="","",IF(AND(分岐管理シート!D263=4,OR(分岐管理シート!AF263&lt;4,分岐管理シート!AF263&gt;9)),"error",""))</f>
        <v/>
      </c>
      <c r="BP263" s="74" t="str">
        <f t="shared" si="58"/>
        <v/>
      </c>
      <c r="BQ263" s="76" t="str">
        <f>分岐管理シート!AQ263</f>
        <v/>
      </c>
      <c r="BR263" s="497" t="str">
        <f t="shared" si="75"/>
        <v/>
      </c>
    </row>
    <row r="264" spans="1:70" ht="24">
      <c r="A264" s="35"/>
      <c r="B264" s="36"/>
      <c r="C264" s="33">
        <v>192</v>
      </c>
      <c r="D264" s="396"/>
      <c r="E264" s="229"/>
      <c r="F264" s="229"/>
      <c r="G264" s="219"/>
      <c r="H264" s="219"/>
      <c r="I264" s="218"/>
      <c r="J264" s="217"/>
      <c r="K264" s="219"/>
      <c r="L264" s="218"/>
      <c r="M264" s="218"/>
      <c r="N264" s="640">
        <f t="shared" si="59"/>
        <v>0</v>
      </c>
      <c r="O264" s="641">
        <f t="shared" si="57"/>
        <v>0</v>
      </c>
      <c r="P264" s="642"/>
      <c r="Q264" s="646"/>
      <c r="R264" s="646"/>
      <c r="S264" s="646"/>
      <c r="T264" s="647"/>
      <c r="U264" s="647"/>
      <c r="V264" s="218"/>
      <c r="W264" s="219"/>
      <c r="X264" s="219"/>
      <c r="Y264" s="219"/>
      <c r="Z264" s="391"/>
      <c r="AA264" s="391"/>
      <c r="AB264" s="233"/>
      <c r="AC264" s="233"/>
      <c r="AD264" s="218"/>
      <c r="AE264" s="113"/>
      <c r="AF264" s="114"/>
      <c r="AG264" s="402"/>
      <c r="AH264" s="238"/>
      <c r="AI264" s="239"/>
      <c r="AJ264" s="58" t="str">
        <f t="shared" si="60"/>
        <v/>
      </c>
      <c r="AK264" s="60" t="str">
        <f t="shared" si="61"/>
        <v/>
      </c>
      <c r="AL264" s="62" t="str">
        <f t="shared" si="62"/>
        <v/>
      </c>
      <c r="AM264" s="64" t="str">
        <f t="shared" si="63"/>
        <v/>
      </c>
      <c r="AN264" s="64" t="str">
        <f t="shared" si="64"/>
        <v/>
      </c>
      <c r="AO264" s="66" t="str">
        <f>IF(F264="","",IF(OR(AND(分岐管理シート!D264=4,J264="Ⅱ．物価高の克服"),AND(分岐管理シート!D264=8,J264="米国関税措置")),"","error"))</f>
        <v/>
      </c>
      <c r="AP264" s="68" t="str">
        <f t="shared" si="65"/>
        <v/>
      </c>
      <c r="AQ264" s="33" t="str">
        <f t="shared" si="66"/>
        <v/>
      </c>
      <c r="AR264" s="33" t="str">
        <f t="shared" si="67"/>
        <v/>
      </c>
      <c r="AS264" s="33" t="str">
        <f t="shared" si="68"/>
        <v/>
      </c>
      <c r="AT264" s="32" t="str">
        <f t="shared" si="76"/>
        <v/>
      </c>
      <c r="AU264" s="69"/>
      <c r="AV264" s="70"/>
      <c r="AW264" s="68" t="str">
        <f t="shared" si="69"/>
        <v/>
      </c>
      <c r="AX264" s="68" t="str">
        <f t="shared" si="70"/>
        <v/>
      </c>
      <c r="AY264" s="68" t="str">
        <f t="shared" si="71"/>
        <v/>
      </c>
      <c r="AZ264" s="70"/>
      <c r="BA264" s="74"/>
      <c r="BB264" s="70"/>
      <c r="BC264" s="70"/>
      <c r="BD264" s="68" t="str">
        <f t="shared" si="72"/>
        <v/>
      </c>
      <c r="BE264" s="68" t="str">
        <f t="shared" si="73"/>
        <v/>
      </c>
      <c r="BF264" s="72" t="str">
        <f>IF(F264="","",IF(OR(分岐管理シート!Y264&lt;14,分岐管理シート!Y264&gt;38),"error",""))</f>
        <v/>
      </c>
      <c r="BG264" s="72" t="str">
        <f>IF(F264="","",IF(OR(分岐管理シート!Z264&lt;14,分岐管理シート!Z264&gt;39),"error",""))</f>
        <v/>
      </c>
      <c r="BH264" s="72" t="str">
        <f>IF(F264="","",IF(AND(Y264="－",OR(分岐管理シート!Z264&lt;14,分岐管理シート!Z264&gt;38)),"error",IF(AND(Y264="○",分岐管理シート!Z264&lt;14),"error","")))</f>
        <v/>
      </c>
      <c r="BI264" s="72" t="str">
        <f>IF(F264="","",IF(VLOOKUP(Z264,―!$AH$15:$AI$40,2,FALSE)&lt;=VLOOKUP(AA264,―!$AH$15:$AI$40,2,FALSE),"","error"))</f>
        <v/>
      </c>
      <c r="BJ264" s="70"/>
      <c r="BK264" s="70"/>
      <c r="BL264" s="70"/>
      <c r="BM264" s="72" t="str">
        <f>IF(F264="","",IF(OR(分岐管理シート!AC264&lt;1,分岐管理シート!AC264&gt;39),"error",""))</f>
        <v/>
      </c>
      <c r="BN264" s="68" t="str">
        <f t="shared" si="74"/>
        <v/>
      </c>
      <c r="BO264" s="72" t="str">
        <f>IF(F264="","",IF(AND(分岐管理シート!D264=4,OR(分岐管理シート!AF264&lt;4,分岐管理シート!AF264&gt;9)),"error",""))</f>
        <v/>
      </c>
      <c r="BP264" s="74" t="str">
        <f t="shared" si="58"/>
        <v/>
      </c>
      <c r="BQ264" s="76" t="str">
        <f>分岐管理シート!AQ264</f>
        <v/>
      </c>
      <c r="BR264" s="497" t="str">
        <f t="shared" si="75"/>
        <v/>
      </c>
    </row>
    <row r="265" spans="1:70" ht="24">
      <c r="A265" s="35"/>
      <c r="B265" s="36"/>
      <c r="C265" s="32">
        <v>193</v>
      </c>
      <c r="D265" s="396"/>
      <c r="E265" s="229"/>
      <c r="F265" s="229"/>
      <c r="G265" s="219"/>
      <c r="H265" s="219"/>
      <c r="I265" s="218"/>
      <c r="J265" s="217"/>
      <c r="K265" s="219"/>
      <c r="L265" s="218"/>
      <c r="M265" s="218"/>
      <c r="N265" s="640">
        <f t="shared" si="59"/>
        <v>0</v>
      </c>
      <c r="O265" s="641">
        <f t="shared" si="57"/>
        <v>0</v>
      </c>
      <c r="P265" s="642"/>
      <c r="Q265" s="646"/>
      <c r="R265" s="646"/>
      <c r="S265" s="646"/>
      <c r="T265" s="647"/>
      <c r="U265" s="647"/>
      <c r="V265" s="218"/>
      <c r="W265" s="219"/>
      <c r="X265" s="219"/>
      <c r="Y265" s="219"/>
      <c r="Z265" s="391"/>
      <c r="AA265" s="391"/>
      <c r="AB265" s="233"/>
      <c r="AC265" s="233"/>
      <c r="AD265" s="218"/>
      <c r="AE265" s="113"/>
      <c r="AF265" s="114"/>
      <c r="AG265" s="402"/>
      <c r="AH265" s="238"/>
      <c r="AI265" s="239"/>
      <c r="AJ265" s="58" t="str">
        <f t="shared" si="60"/>
        <v/>
      </c>
      <c r="AK265" s="60" t="str">
        <f t="shared" si="61"/>
        <v/>
      </c>
      <c r="AL265" s="62" t="str">
        <f t="shared" si="62"/>
        <v/>
      </c>
      <c r="AM265" s="64" t="str">
        <f t="shared" si="63"/>
        <v/>
      </c>
      <c r="AN265" s="64" t="str">
        <f t="shared" si="64"/>
        <v/>
      </c>
      <c r="AO265" s="66" t="str">
        <f>IF(F265="","",IF(OR(AND(分岐管理シート!D265=4,J265="Ⅱ．物価高の克服"),AND(分岐管理シート!D265=8,J265="米国関税措置")),"","error"))</f>
        <v/>
      </c>
      <c r="AP265" s="68" t="str">
        <f t="shared" si="65"/>
        <v/>
      </c>
      <c r="AQ265" s="33" t="str">
        <f t="shared" si="66"/>
        <v/>
      </c>
      <c r="AR265" s="33" t="str">
        <f t="shared" si="67"/>
        <v/>
      </c>
      <c r="AS265" s="33" t="str">
        <f t="shared" si="68"/>
        <v/>
      </c>
      <c r="AT265" s="32" t="str">
        <f t="shared" si="76"/>
        <v/>
      </c>
      <c r="AU265" s="69"/>
      <c r="AV265" s="70"/>
      <c r="AW265" s="68" t="str">
        <f t="shared" si="69"/>
        <v/>
      </c>
      <c r="AX265" s="68" t="str">
        <f t="shared" si="70"/>
        <v/>
      </c>
      <c r="AY265" s="68" t="str">
        <f t="shared" si="71"/>
        <v/>
      </c>
      <c r="AZ265" s="70"/>
      <c r="BA265" s="74"/>
      <c r="BB265" s="70"/>
      <c r="BC265" s="70"/>
      <c r="BD265" s="68" t="str">
        <f t="shared" si="72"/>
        <v/>
      </c>
      <c r="BE265" s="68" t="str">
        <f t="shared" si="73"/>
        <v/>
      </c>
      <c r="BF265" s="72" t="str">
        <f>IF(F265="","",IF(OR(分岐管理シート!Y265&lt;14,分岐管理シート!Y265&gt;38),"error",""))</f>
        <v/>
      </c>
      <c r="BG265" s="72" t="str">
        <f>IF(F265="","",IF(OR(分岐管理シート!Z265&lt;14,分岐管理シート!Z265&gt;39),"error",""))</f>
        <v/>
      </c>
      <c r="BH265" s="72" t="str">
        <f>IF(F265="","",IF(AND(Y265="－",OR(分岐管理シート!Z265&lt;14,分岐管理シート!Z265&gt;38)),"error",IF(AND(Y265="○",分岐管理シート!Z265&lt;14),"error","")))</f>
        <v/>
      </c>
      <c r="BI265" s="72" t="str">
        <f>IF(F265="","",IF(VLOOKUP(Z265,―!$AH$15:$AI$40,2,FALSE)&lt;=VLOOKUP(AA265,―!$AH$15:$AI$40,2,FALSE),"","error"))</f>
        <v/>
      </c>
      <c r="BJ265" s="70"/>
      <c r="BK265" s="70"/>
      <c r="BL265" s="70"/>
      <c r="BM265" s="72" t="str">
        <f>IF(F265="","",IF(OR(分岐管理シート!AC265&lt;1,分岐管理シート!AC265&gt;39),"error",""))</f>
        <v/>
      </c>
      <c r="BN265" s="68" t="str">
        <f t="shared" si="74"/>
        <v/>
      </c>
      <c r="BO265" s="72" t="str">
        <f>IF(F265="","",IF(AND(分岐管理シート!D265=4,OR(分岐管理シート!AF265&lt;4,分岐管理シート!AF265&gt;9)),"error",""))</f>
        <v/>
      </c>
      <c r="BP265" s="74" t="str">
        <f t="shared" si="58"/>
        <v/>
      </c>
      <c r="BQ265" s="76" t="str">
        <f>分岐管理シート!AQ265</f>
        <v/>
      </c>
      <c r="BR265" s="497" t="str">
        <f t="shared" si="75"/>
        <v/>
      </c>
    </row>
    <row r="266" spans="1:70" ht="24">
      <c r="A266" s="35"/>
      <c r="B266" s="36"/>
      <c r="C266" s="33">
        <v>194</v>
      </c>
      <c r="D266" s="396"/>
      <c r="E266" s="229"/>
      <c r="F266" s="229"/>
      <c r="G266" s="219"/>
      <c r="H266" s="219"/>
      <c r="I266" s="218"/>
      <c r="J266" s="217"/>
      <c r="K266" s="219"/>
      <c r="L266" s="218"/>
      <c r="M266" s="218"/>
      <c r="N266" s="640">
        <f t="shared" si="59"/>
        <v>0</v>
      </c>
      <c r="O266" s="641">
        <f t="shared" ref="O266:O329" si="77">P266+Q266+R266+S266+T266</f>
        <v>0</v>
      </c>
      <c r="P266" s="642"/>
      <c r="Q266" s="646"/>
      <c r="R266" s="646"/>
      <c r="S266" s="646"/>
      <c r="T266" s="647"/>
      <c r="U266" s="647"/>
      <c r="V266" s="218"/>
      <c r="W266" s="219"/>
      <c r="X266" s="219"/>
      <c r="Y266" s="219"/>
      <c r="Z266" s="391"/>
      <c r="AA266" s="391"/>
      <c r="AB266" s="233"/>
      <c r="AC266" s="233"/>
      <c r="AD266" s="218"/>
      <c r="AE266" s="113"/>
      <c r="AF266" s="114"/>
      <c r="AG266" s="402"/>
      <c r="AH266" s="238"/>
      <c r="AI266" s="239"/>
      <c r="AJ266" s="58" t="str">
        <f t="shared" si="60"/>
        <v/>
      </c>
      <c r="AK266" s="60" t="str">
        <f t="shared" si="61"/>
        <v/>
      </c>
      <c r="AL266" s="62" t="str">
        <f t="shared" si="62"/>
        <v/>
      </c>
      <c r="AM266" s="64" t="str">
        <f t="shared" si="63"/>
        <v/>
      </c>
      <c r="AN266" s="64" t="str">
        <f t="shared" si="64"/>
        <v/>
      </c>
      <c r="AO266" s="66" t="str">
        <f>IF(F266="","",IF(OR(AND(分岐管理シート!D266=4,J266="Ⅱ．物価高の克服"),AND(分岐管理シート!D266=8,J266="米国関税措置")),"","error"))</f>
        <v/>
      </c>
      <c r="AP266" s="68" t="str">
        <f t="shared" si="65"/>
        <v/>
      </c>
      <c r="AQ266" s="33" t="str">
        <f t="shared" si="66"/>
        <v/>
      </c>
      <c r="AR266" s="33" t="str">
        <f t="shared" si="67"/>
        <v/>
      </c>
      <c r="AS266" s="33" t="str">
        <f t="shared" si="68"/>
        <v/>
      </c>
      <c r="AT266" s="32" t="str">
        <f t="shared" si="76"/>
        <v/>
      </c>
      <c r="AU266" s="69"/>
      <c r="AV266" s="70"/>
      <c r="AW266" s="68" t="str">
        <f t="shared" si="69"/>
        <v/>
      </c>
      <c r="AX266" s="68" t="str">
        <f t="shared" si="70"/>
        <v/>
      </c>
      <c r="AY266" s="68" t="str">
        <f t="shared" si="71"/>
        <v/>
      </c>
      <c r="AZ266" s="70"/>
      <c r="BA266" s="74"/>
      <c r="BB266" s="70"/>
      <c r="BC266" s="70"/>
      <c r="BD266" s="68" t="str">
        <f t="shared" si="72"/>
        <v/>
      </c>
      <c r="BE266" s="68" t="str">
        <f t="shared" si="73"/>
        <v/>
      </c>
      <c r="BF266" s="72" t="str">
        <f>IF(F266="","",IF(OR(分岐管理シート!Y266&lt;14,分岐管理シート!Y266&gt;38),"error",""))</f>
        <v/>
      </c>
      <c r="BG266" s="72" t="str">
        <f>IF(F266="","",IF(OR(分岐管理シート!Z266&lt;14,分岐管理シート!Z266&gt;39),"error",""))</f>
        <v/>
      </c>
      <c r="BH266" s="72" t="str">
        <f>IF(F266="","",IF(AND(Y266="－",OR(分岐管理シート!Z266&lt;14,分岐管理シート!Z266&gt;38)),"error",IF(AND(Y266="○",分岐管理シート!Z266&lt;14),"error","")))</f>
        <v/>
      </c>
      <c r="BI266" s="72" t="str">
        <f>IF(F266="","",IF(VLOOKUP(Z266,―!$AH$15:$AI$40,2,FALSE)&lt;=VLOOKUP(AA266,―!$AH$15:$AI$40,2,FALSE),"","error"))</f>
        <v/>
      </c>
      <c r="BJ266" s="70"/>
      <c r="BK266" s="70"/>
      <c r="BL266" s="70"/>
      <c r="BM266" s="72" t="str">
        <f>IF(F266="","",IF(OR(分岐管理シート!AC266&lt;1,分岐管理シート!AC266&gt;39),"error",""))</f>
        <v/>
      </c>
      <c r="BN266" s="68" t="str">
        <f t="shared" si="74"/>
        <v/>
      </c>
      <c r="BO266" s="72" t="str">
        <f>IF(F266="","",IF(AND(分岐管理シート!D266=4,OR(分岐管理シート!AF266&lt;4,分岐管理シート!AF266&gt;9)),"error",""))</f>
        <v/>
      </c>
      <c r="BP266" s="74" t="str">
        <f t="shared" ref="BP266:BP329" si="78">IF(F266="","",IF(AND(D266="R7_予備",OR(AG266="R6当初（地）",AG266="R6補正（地）",AG266="R6予備費（地）")),"error",""))</f>
        <v/>
      </c>
      <c r="BQ266" s="76" t="str">
        <f>分岐管理シート!AQ266</f>
        <v/>
      </c>
      <c r="BR266" s="497" t="str">
        <f t="shared" si="75"/>
        <v/>
      </c>
    </row>
    <row r="267" spans="1:70" ht="24">
      <c r="A267" s="35"/>
      <c r="B267" s="36"/>
      <c r="C267" s="33">
        <v>195</v>
      </c>
      <c r="D267" s="396"/>
      <c r="E267" s="229"/>
      <c r="F267" s="229"/>
      <c r="G267" s="219"/>
      <c r="H267" s="219"/>
      <c r="I267" s="218"/>
      <c r="J267" s="217"/>
      <c r="K267" s="219"/>
      <c r="L267" s="218"/>
      <c r="M267" s="218"/>
      <c r="N267" s="640">
        <f t="shared" si="59"/>
        <v>0</v>
      </c>
      <c r="O267" s="641">
        <f t="shared" si="77"/>
        <v>0</v>
      </c>
      <c r="P267" s="642"/>
      <c r="Q267" s="646"/>
      <c r="R267" s="646"/>
      <c r="S267" s="646"/>
      <c r="T267" s="647"/>
      <c r="U267" s="647"/>
      <c r="V267" s="218"/>
      <c r="W267" s="219"/>
      <c r="X267" s="219"/>
      <c r="Y267" s="219"/>
      <c r="Z267" s="391"/>
      <c r="AA267" s="391"/>
      <c r="AB267" s="233"/>
      <c r="AC267" s="233"/>
      <c r="AD267" s="218"/>
      <c r="AE267" s="113"/>
      <c r="AF267" s="114"/>
      <c r="AG267" s="402"/>
      <c r="AH267" s="238"/>
      <c r="AI267" s="239"/>
      <c r="AJ267" s="58" t="str">
        <f t="shared" si="60"/>
        <v/>
      </c>
      <c r="AK267" s="60" t="str">
        <f t="shared" si="61"/>
        <v/>
      </c>
      <c r="AL267" s="62" t="str">
        <f t="shared" si="62"/>
        <v/>
      </c>
      <c r="AM267" s="64" t="str">
        <f t="shared" si="63"/>
        <v/>
      </c>
      <c r="AN267" s="64" t="str">
        <f t="shared" si="64"/>
        <v/>
      </c>
      <c r="AO267" s="66" t="str">
        <f>IF(F267="","",IF(OR(AND(分岐管理シート!D267=4,J267="Ⅱ．物価高の克服"),AND(分岐管理シート!D267=8,J267="米国関税措置")),"","error"))</f>
        <v/>
      </c>
      <c r="AP267" s="68" t="str">
        <f t="shared" si="65"/>
        <v/>
      </c>
      <c r="AQ267" s="33" t="str">
        <f t="shared" si="66"/>
        <v/>
      </c>
      <c r="AR267" s="33" t="str">
        <f t="shared" si="67"/>
        <v/>
      </c>
      <c r="AS267" s="33" t="str">
        <f t="shared" si="68"/>
        <v/>
      </c>
      <c r="AT267" s="32" t="str">
        <f t="shared" si="76"/>
        <v/>
      </c>
      <c r="AU267" s="69"/>
      <c r="AV267" s="70"/>
      <c r="AW267" s="68" t="str">
        <f t="shared" si="69"/>
        <v/>
      </c>
      <c r="AX267" s="68" t="str">
        <f t="shared" si="70"/>
        <v/>
      </c>
      <c r="AY267" s="68" t="str">
        <f t="shared" si="71"/>
        <v/>
      </c>
      <c r="AZ267" s="70"/>
      <c r="BA267" s="74"/>
      <c r="BB267" s="70"/>
      <c r="BC267" s="70"/>
      <c r="BD267" s="68" t="str">
        <f t="shared" si="72"/>
        <v/>
      </c>
      <c r="BE267" s="68" t="str">
        <f t="shared" si="73"/>
        <v/>
      </c>
      <c r="BF267" s="72" t="str">
        <f>IF(F267="","",IF(OR(分岐管理シート!Y267&lt;14,分岐管理シート!Y267&gt;38),"error",""))</f>
        <v/>
      </c>
      <c r="BG267" s="72" t="str">
        <f>IF(F267="","",IF(OR(分岐管理シート!Z267&lt;14,分岐管理シート!Z267&gt;39),"error",""))</f>
        <v/>
      </c>
      <c r="BH267" s="72" t="str">
        <f>IF(F267="","",IF(AND(Y267="－",OR(分岐管理シート!Z267&lt;14,分岐管理シート!Z267&gt;38)),"error",IF(AND(Y267="○",分岐管理シート!Z267&lt;14),"error","")))</f>
        <v/>
      </c>
      <c r="BI267" s="72" t="str">
        <f>IF(F267="","",IF(VLOOKUP(Z267,―!$AH$15:$AI$40,2,FALSE)&lt;=VLOOKUP(AA267,―!$AH$15:$AI$40,2,FALSE),"","error"))</f>
        <v/>
      </c>
      <c r="BJ267" s="70"/>
      <c r="BK267" s="70"/>
      <c r="BL267" s="70"/>
      <c r="BM267" s="72" t="str">
        <f>IF(F267="","",IF(OR(分岐管理シート!AC267&lt;1,分岐管理シート!AC267&gt;39),"error",""))</f>
        <v/>
      </c>
      <c r="BN267" s="68" t="str">
        <f t="shared" si="74"/>
        <v/>
      </c>
      <c r="BO267" s="72" t="str">
        <f>IF(F267="","",IF(AND(分岐管理シート!D267=4,OR(分岐管理シート!AF267&lt;4,分岐管理シート!AF267&gt;9)),"error",""))</f>
        <v/>
      </c>
      <c r="BP267" s="74" t="str">
        <f t="shared" si="78"/>
        <v/>
      </c>
      <c r="BQ267" s="76" t="str">
        <f>分岐管理シート!AQ267</f>
        <v/>
      </c>
      <c r="BR267" s="497" t="str">
        <f t="shared" si="75"/>
        <v/>
      </c>
    </row>
    <row r="268" spans="1:70" ht="24">
      <c r="A268" s="35"/>
      <c r="B268" s="36"/>
      <c r="C268" s="32">
        <v>196</v>
      </c>
      <c r="D268" s="396"/>
      <c r="E268" s="229"/>
      <c r="F268" s="229"/>
      <c r="G268" s="219"/>
      <c r="H268" s="219"/>
      <c r="I268" s="218"/>
      <c r="J268" s="217"/>
      <c r="K268" s="219"/>
      <c r="L268" s="218"/>
      <c r="M268" s="218"/>
      <c r="N268" s="640">
        <f t="shared" si="59"/>
        <v>0</v>
      </c>
      <c r="O268" s="641">
        <f t="shared" si="77"/>
        <v>0</v>
      </c>
      <c r="P268" s="642"/>
      <c r="Q268" s="646"/>
      <c r="R268" s="646"/>
      <c r="S268" s="646"/>
      <c r="T268" s="647"/>
      <c r="U268" s="647"/>
      <c r="V268" s="218"/>
      <c r="W268" s="219"/>
      <c r="X268" s="219"/>
      <c r="Y268" s="219"/>
      <c r="Z268" s="391"/>
      <c r="AA268" s="391"/>
      <c r="AB268" s="233"/>
      <c r="AC268" s="233"/>
      <c r="AD268" s="218"/>
      <c r="AE268" s="113"/>
      <c r="AF268" s="114"/>
      <c r="AG268" s="402"/>
      <c r="AH268" s="238"/>
      <c r="AI268" s="239"/>
      <c r="AJ268" s="58" t="str">
        <f t="shared" si="60"/>
        <v/>
      </c>
      <c r="AK268" s="60" t="str">
        <f t="shared" si="61"/>
        <v/>
      </c>
      <c r="AL268" s="62" t="str">
        <f t="shared" si="62"/>
        <v/>
      </c>
      <c r="AM268" s="64" t="str">
        <f t="shared" si="63"/>
        <v/>
      </c>
      <c r="AN268" s="64" t="str">
        <f t="shared" si="64"/>
        <v/>
      </c>
      <c r="AO268" s="66" t="str">
        <f>IF(F268="","",IF(OR(AND(分岐管理シート!D268=4,J268="Ⅱ．物価高の克服"),AND(分岐管理シート!D268=8,J268="米国関税措置")),"","error"))</f>
        <v/>
      </c>
      <c r="AP268" s="68" t="str">
        <f t="shared" si="65"/>
        <v/>
      </c>
      <c r="AQ268" s="33" t="str">
        <f t="shared" si="66"/>
        <v/>
      </c>
      <c r="AR268" s="33" t="str">
        <f t="shared" si="67"/>
        <v/>
      </c>
      <c r="AS268" s="33" t="str">
        <f t="shared" si="68"/>
        <v/>
      </c>
      <c r="AT268" s="32" t="str">
        <f t="shared" si="76"/>
        <v/>
      </c>
      <c r="AU268" s="69"/>
      <c r="AV268" s="70"/>
      <c r="AW268" s="68" t="str">
        <f t="shared" si="69"/>
        <v/>
      </c>
      <c r="AX268" s="68" t="str">
        <f t="shared" si="70"/>
        <v/>
      </c>
      <c r="AY268" s="68" t="str">
        <f t="shared" si="71"/>
        <v/>
      </c>
      <c r="AZ268" s="70"/>
      <c r="BA268" s="74"/>
      <c r="BB268" s="70"/>
      <c r="BC268" s="70"/>
      <c r="BD268" s="68" t="str">
        <f t="shared" si="72"/>
        <v/>
      </c>
      <c r="BE268" s="68" t="str">
        <f t="shared" si="73"/>
        <v/>
      </c>
      <c r="BF268" s="72" t="str">
        <f>IF(F268="","",IF(OR(分岐管理シート!Y268&lt;14,分岐管理シート!Y268&gt;38),"error",""))</f>
        <v/>
      </c>
      <c r="BG268" s="72" t="str">
        <f>IF(F268="","",IF(OR(分岐管理シート!Z268&lt;14,分岐管理シート!Z268&gt;39),"error",""))</f>
        <v/>
      </c>
      <c r="BH268" s="72" t="str">
        <f>IF(F268="","",IF(AND(Y268="－",OR(分岐管理シート!Z268&lt;14,分岐管理シート!Z268&gt;38)),"error",IF(AND(Y268="○",分岐管理シート!Z268&lt;14),"error","")))</f>
        <v/>
      </c>
      <c r="BI268" s="72" t="str">
        <f>IF(F268="","",IF(VLOOKUP(Z268,―!$AH$15:$AI$40,2,FALSE)&lt;=VLOOKUP(AA268,―!$AH$15:$AI$40,2,FALSE),"","error"))</f>
        <v/>
      </c>
      <c r="BJ268" s="70"/>
      <c r="BK268" s="70"/>
      <c r="BL268" s="70"/>
      <c r="BM268" s="72" t="str">
        <f>IF(F268="","",IF(OR(分岐管理シート!AC268&lt;1,分岐管理シート!AC268&gt;39),"error",""))</f>
        <v/>
      </c>
      <c r="BN268" s="68" t="str">
        <f t="shared" si="74"/>
        <v/>
      </c>
      <c r="BO268" s="72" t="str">
        <f>IF(F268="","",IF(AND(分岐管理シート!D268=4,OR(分岐管理シート!AF268&lt;4,分岐管理シート!AF268&gt;9)),"error",""))</f>
        <v/>
      </c>
      <c r="BP268" s="74" t="str">
        <f t="shared" si="78"/>
        <v/>
      </c>
      <c r="BQ268" s="76" t="str">
        <f>分岐管理シート!AQ268</f>
        <v/>
      </c>
      <c r="BR268" s="497" t="str">
        <f t="shared" si="75"/>
        <v/>
      </c>
    </row>
    <row r="269" spans="1:70" ht="24">
      <c r="A269" s="35"/>
      <c r="B269" s="36"/>
      <c r="C269" s="33">
        <v>197</v>
      </c>
      <c r="D269" s="396"/>
      <c r="E269" s="229"/>
      <c r="F269" s="229"/>
      <c r="G269" s="219"/>
      <c r="H269" s="219"/>
      <c r="I269" s="218"/>
      <c r="J269" s="217"/>
      <c r="K269" s="219"/>
      <c r="L269" s="218"/>
      <c r="M269" s="218"/>
      <c r="N269" s="640">
        <f t="shared" si="59"/>
        <v>0</v>
      </c>
      <c r="O269" s="641">
        <f t="shared" si="77"/>
        <v>0</v>
      </c>
      <c r="P269" s="642"/>
      <c r="Q269" s="646"/>
      <c r="R269" s="646"/>
      <c r="S269" s="646"/>
      <c r="T269" s="647"/>
      <c r="U269" s="647"/>
      <c r="V269" s="218"/>
      <c r="W269" s="219"/>
      <c r="X269" s="219"/>
      <c r="Y269" s="219"/>
      <c r="Z269" s="391"/>
      <c r="AA269" s="391"/>
      <c r="AB269" s="233"/>
      <c r="AC269" s="233"/>
      <c r="AD269" s="218"/>
      <c r="AE269" s="113"/>
      <c r="AF269" s="114"/>
      <c r="AG269" s="402"/>
      <c r="AH269" s="238"/>
      <c r="AI269" s="239"/>
      <c r="AJ269" s="58" t="str">
        <f t="shared" si="60"/>
        <v/>
      </c>
      <c r="AK269" s="60" t="str">
        <f t="shared" si="61"/>
        <v/>
      </c>
      <c r="AL269" s="62" t="str">
        <f t="shared" si="62"/>
        <v/>
      </c>
      <c r="AM269" s="64" t="str">
        <f t="shared" si="63"/>
        <v/>
      </c>
      <c r="AN269" s="64" t="str">
        <f t="shared" si="64"/>
        <v/>
      </c>
      <c r="AO269" s="66" t="str">
        <f>IF(F269="","",IF(OR(AND(分岐管理シート!D269=4,J269="Ⅱ．物価高の克服"),AND(分岐管理シート!D269=8,J269="米国関税措置")),"","error"))</f>
        <v/>
      </c>
      <c r="AP269" s="68" t="str">
        <f t="shared" si="65"/>
        <v/>
      </c>
      <c r="AQ269" s="33" t="str">
        <f t="shared" si="66"/>
        <v/>
      </c>
      <c r="AR269" s="33" t="str">
        <f t="shared" si="67"/>
        <v/>
      </c>
      <c r="AS269" s="33" t="str">
        <f t="shared" si="68"/>
        <v/>
      </c>
      <c r="AT269" s="32" t="str">
        <f t="shared" si="76"/>
        <v/>
      </c>
      <c r="AU269" s="69"/>
      <c r="AV269" s="70"/>
      <c r="AW269" s="68" t="str">
        <f t="shared" si="69"/>
        <v/>
      </c>
      <c r="AX269" s="68" t="str">
        <f t="shared" si="70"/>
        <v/>
      </c>
      <c r="AY269" s="68" t="str">
        <f t="shared" si="71"/>
        <v/>
      </c>
      <c r="AZ269" s="70"/>
      <c r="BA269" s="74"/>
      <c r="BB269" s="70"/>
      <c r="BC269" s="70"/>
      <c r="BD269" s="68" t="str">
        <f t="shared" si="72"/>
        <v/>
      </c>
      <c r="BE269" s="68" t="str">
        <f t="shared" si="73"/>
        <v/>
      </c>
      <c r="BF269" s="72" t="str">
        <f>IF(F269="","",IF(OR(分岐管理シート!Y269&lt;14,分岐管理シート!Y269&gt;38),"error",""))</f>
        <v/>
      </c>
      <c r="BG269" s="72" t="str">
        <f>IF(F269="","",IF(OR(分岐管理シート!Z269&lt;14,分岐管理シート!Z269&gt;39),"error",""))</f>
        <v/>
      </c>
      <c r="BH269" s="72" t="str">
        <f>IF(F269="","",IF(AND(Y269="－",OR(分岐管理シート!Z269&lt;14,分岐管理シート!Z269&gt;38)),"error",IF(AND(Y269="○",分岐管理シート!Z269&lt;14),"error","")))</f>
        <v/>
      </c>
      <c r="BI269" s="72" t="str">
        <f>IF(F269="","",IF(VLOOKUP(Z269,―!$AH$15:$AI$40,2,FALSE)&lt;=VLOOKUP(AA269,―!$AH$15:$AI$40,2,FALSE),"","error"))</f>
        <v/>
      </c>
      <c r="BJ269" s="70"/>
      <c r="BK269" s="70"/>
      <c r="BL269" s="70"/>
      <c r="BM269" s="72" t="str">
        <f>IF(F269="","",IF(OR(分岐管理シート!AC269&lt;1,分岐管理シート!AC269&gt;39),"error",""))</f>
        <v/>
      </c>
      <c r="BN269" s="68" t="str">
        <f t="shared" si="74"/>
        <v/>
      </c>
      <c r="BO269" s="72" t="str">
        <f>IF(F269="","",IF(AND(分岐管理シート!D269=4,OR(分岐管理シート!AF269&lt;4,分岐管理シート!AF269&gt;9)),"error",""))</f>
        <v/>
      </c>
      <c r="BP269" s="74" t="str">
        <f t="shared" si="78"/>
        <v/>
      </c>
      <c r="BQ269" s="76" t="str">
        <f>分岐管理シート!AQ269</f>
        <v/>
      </c>
      <c r="BR269" s="497" t="str">
        <f t="shared" si="75"/>
        <v/>
      </c>
    </row>
    <row r="270" spans="1:70" ht="24">
      <c r="A270" s="35"/>
      <c r="B270" s="36"/>
      <c r="C270" s="33">
        <v>198</v>
      </c>
      <c r="D270" s="396"/>
      <c r="E270" s="229"/>
      <c r="F270" s="229"/>
      <c r="G270" s="219"/>
      <c r="H270" s="219"/>
      <c r="I270" s="218"/>
      <c r="J270" s="217"/>
      <c r="K270" s="219"/>
      <c r="L270" s="218"/>
      <c r="M270" s="218"/>
      <c r="N270" s="640">
        <f t="shared" ref="N270:N333" si="79">O270+U270</f>
        <v>0</v>
      </c>
      <c r="O270" s="641">
        <f t="shared" si="77"/>
        <v>0</v>
      </c>
      <c r="P270" s="642"/>
      <c r="Q270" s="646"/>
      <c r="R270" s="646"/>
      <c r="S270" s="646"/>
      <c r="T270" s="647"/>
      <c r="U270" s="647"/>
      <c r="V270" s="218"/>
      <c r="W270" s="219"/>
      <c r="X270" s="219"/>
      <c r="Y270" s="219"/>
      <c r="Z270" s="391"/>
      <c r="AA270" s="391"/>
      <c r="AB270" s="233"/>
      <c r="AC270" s="233"/>
      <c r="AD270" s="218"/>
      <c r="AE270" s="113"/>
      <c r="AF270" s="114"/>
      <c r="AG270" s="402"/>
      <c r="AH270" s="238"/>
      <c r="AI270" s="239"/>
      <c r="AJ270" s="58" t="str">
        <f t="shared" ref="AJ270:AJ333" si="80">IF(F270="","",IF(OR(D270="R6_補正",D270="R7_予備"),"","error"))</f>
        <v/>
      </c>
      <c r="AK270" s="60" t="str">
        <f t="shared" ref="AK270:AK333" si="81">IF(F270="","",IF(E270="推奨事業","","error"))</f>
        <v/>
      </c>
      <c r="AL270" s="62" t="str">
        <f t="shared" ref="AL270:AL333" si="82">IF(F270="","",IF(G270="○","","error"))</f>
        <v/>
      </c>
      <c r="AM270" s="64" t="str">
        <f t="shared" ref="AM270:AM333" si="83">IF(F270="","",IF(H270="○","","error"))</f>
        <v/>
      </c>
      <c r="AN270" s="64" t="str">
        <f t="shared" ref="AN270:AN333" si="84">IF(F270="","",IF(I270="","error",""))</f>
        <v/>
      </c>
      <c r="AO270" s="66" t="str">
        <f>IF(F270="","",IF(OR(AND(分岐管理シート!D270=4,J270="Ⅱ．物価高の克服"),AND(分岐管理シート!D270=8,J270="米国関税措置")),"","error"))</f>
        <v/>
      </c>
      <c r="AP270" s="68" t="str">
        <f t="shared" ref="AP270:AP333" si="85">IF(F270="","",IF(K270="○","","error"))</f>
        <v/>
      </c>
      <c r="AQ270" s="33" t="str">
        <f t="shared" ref="AQ270:AQ333" si="86">IF(F270="","",IF(L270="","error",""))</f>
        <v/>
      </c>
      <c r="AR270" s="33" t="str">
        <f t="shared" ref="AR270:AR333" si="87">IF(L270="⑨推奨事業メニュー例よりも更に効果があると判断する地方単独事業",IF(M270="","error",""),"")</f>
        <v/>
      </c>
      <c r="AS270" s="33" t="str">
        <f t="shared" ref="AS270:AS333" si="88">IF(L270&lt;&gt;"⑨推奨事業メニュー例よりも更に効果があると判断する地方単独事業",IF(M270&lt;&gt;"","error",""),"")</f>
        <v/>
      </c>
      <c r="AT270" s="32" t="str">
        <f t="shared" si="76"/>
        <v/>
      </c>
      <c r="AU270" s="69"/>
      <c r="AV270" s="70"/>
      <c r="AW270" s="68" t="str">
        <f t="shared" ref="AW270:AW333" si="89">IF(F270="","",IF(O270&gt;0,"","error"))</f>
        <v/>
      </c>
      <c r="AX270" s="68" t="str">
        <f t="shared" ref="AX270:AX333" si="90">IF(F270="","",IF(O270=INT(O270),"","error"))</f>
        <v/>
      </c>
      <c r="AY270" s="68" t="str">
        <f t="shared" ref="AY270:AY333" si="91">IF(F270="","",IF(N270&gt;0,"","error"))</f>
        <v/>
      </c>
      <c r="AZ270" s="70"/>
      <c r="BA270" s="74"/>
      <c r="BB270" s="70"/>
      <c r="BC270" s="70"/>
      <c r="BD270" s="68" t="str">
        <f t="shared" ref="BD270:BD333" si="92">IF(F270="","",IF(V270="","error",""))</f>
        <v/>
      </c>
      <c r="BE270" s="68" t="str">
        <f t="shared" ref="BE270:BE333" si="93">IF(F270="","",IF(OR(W270="",X270="",Y270=""),"error",""))</f>
        <v/>
      </c>
      <c r="BF270" s="72" t="str">
        <f>IF(F270="","",IF(OR(分岐管理シート!Y270&lt;14,分岐管理シート!Y270&gt;38),"error",""))</f>
        <v/>
      </c>
      <c r="BG270" s="72" t="str">
        <f>IF(F270="","",IF(OR(分岐管理シート!Z270&lt;14,分岐管理シート!Z270&gt;39),"error",""))</f>
        <v/>
      </c>
      <c r="BH270" s="72" t="str">
        <f>IF(F270="","",IF(AND(Y270="－",OR(分岐管理シート!Z270&lt;14,分岐管理シート!Z270&gt;38)),"error",IF(AND(Y270="○",分岐管理シート!Z270&lt;14),"error","")))</f>
        <v/>
      </c>
      <c r="BI270" s="72" t="str">
        <f>IF(F270="","",IF(VLOOKUP(Z270,―!$AH$15:$AI$40,2,FALSE)&lt;=VLOOKUP(AA270,―!$AH$15:$AI$40,2,FALSE),"","error"))</f>
        <v/>
      </c>
      <c r="BJ270" s="70"/>
      <c r="BK270" s="70"/>
      <c r="BL270" s="70"/>
      <c r="BM270" s="72" t="str">
        <f>IF(F270="","",IF(OR(分岐管理シート!AC270&lt;1,分岐管理シート!AC270&gt;39),"error",""))</f>
        <v/>
      </c>
      <c r="BN270" s="68" t="str">
        <f t="shared" ref="BN270:BN333" si="94">IF(F270="","",IF(OR(AB270="",AC270=""),"error",""))</f>
        <v/>
      </c>
      <c r="BO270" s="72" t="str">
        <f>IF(F270="","",IF(AND(分岐管理シート!D270=4,OR(分岐管理シート!AF270&lt;4,分岐管理シート!AF270&gt;9)),"error",""))</f>
        <v/>
      </c>
      <c r="BP270" s="74" t="str">
        <f t="shared" si="78"/>
        <v/>
      </c>
      <c r="BQ270" s="76" t="str">
        <f>分岐管理シート!AQ270</f>
        <v/>
      </c>
      <c r="BR270" s="497" t="str">
        <f t="shared" ref="BR270:BR333" si="95">IF(AND(F270="",OR(D270&lt;&gt;"",E270&lt;&gt;"",G270&lt;&gt;"",H270&lt;&gt;"",I270&lt;&gt;"",J270&lt;&gt;"",K270&lt;&gt;"",L270&lt;&gt;"",M270&lt;&gt;"",P270&lt;&gt;"",T270&lt;&gt;"",U270&lt;&gt;"",V270&lt;&gt;"",W270&lt;&gt;"",X270&lt;&gt;"",Y270&lt;&gt;"",Z270&lt;&gt;"",AA270&lt;&gt;"",AB270&lt;&gt;"",AC270&lt;&gt;"",AD270&lt;&gt;"",AE270&lt;&gt;"",AF270&lt;&gt;"",AG270&lt;&gt;"")),"error","")</f>
        <v/>
      </c>
    </row>
    <row r="271" spans="1:70" ht="24">
      <c r="A271" s="35"/>
      <c r="B271" s="36"/>
      <c r="C271" s="32">
        <v>199</v>
      </c>
      <c r="D271" s="396"/>
      <c r="E271" s="229"/>
      <c r="F271" s="229"/>
      <c r="G271" s="219"/>
      <c r="H271" s="219"/>
      <c r="I271" s="218"/>
      <c r="J271" s="217"/>
      <c r="K271" s="219"/>
      <c r="L271" s="218"/>
      <c r="M271" s="218"/>
      <c r="N271" s="640">
        <f t="shared" si="79"/>
        <v>0</v>
      </c>
      <c r="O271" s="641">
        <f t="shared" si="77"/>
        <v>0</v>
      </c>
      <c r="P271" s="642"/>
      <c r="Q271" s="646"/>
      <c r="R271" s="646"/>
      <c r="S271" s="646"/>
      <c r="T271" s="647"/>
      <c r="U271" s="647"/>
      <c r="V271" s="218"/>
      <c r="W271" s="219"/>
      <c r="X271" s="219"/>
      <c r="Y271" s="219"/>
      <c r="Z271" s="391"/>
      <c r="AA271" s="391"/>
      <c r="AB271" s="233"/>
      <c r="AC271" s="233"/>
      <c r="AD271" s="218"/>
      <c r="AE271" s="113"/>
      <c r="AF271" s="114"/>
      <c r="AG271" s="402"/>
      <c r="AH271" s="238"/>
      <c r="AI271" s="239"/>
      <c r="AJ271" s="58" t="str">
        <f t="shared" si="80"/>
        <v/>
      </c>
      <c r="AK271" s="60" t="str">
        <f t="shared" si="81"/>
        <v/>
      </c>
      <c r="AL271" s="62" t="str">
        <f t="shared" si="82"/>
        <v/>
      </c>
      <c r="AM271" s="64" t="str">
        <f t="shared" si="83"/>
        <v/>
      </c>
      <c r="AN271" s="64" t="str">
        <f t="shared" si="84"/>
        <v/>
      </c>
      <c r="AO271" s="66" t="str">
        <f>IF(F271="","",IF(OR(AND(分岐管理シート!D271=4,J271="Ⅱ．物価高の克服"),AND(分岐管理シート!D271=8,J271="米国関税措置")),"","error"))</f>
        <v/>
      </c>
      <c r="AP271" s="68" t="str">
        <f t="shared" si="85"/>
        <v/>
      </c>
      <c r="AQ271" s="33" t="str">
        <f t="shared" si="86"/>
        <v/>
      </c>
      <c r="AR271" s="33" t="str">
        <f t="shared" si="87"/>
        <v/>
      </c>
      <c r="AS271" s="33" t="str">
        <f t="shared" si="88"/>
        <v/>
      </c>
      <c r="AT271" s="32" t="str">
        <f t="shared" ref="AT271:AT334" si="96">IF(F271="","",IF(OR(AND(D271="R6_補正",P271&gt;0,T271=0),AND(D271="R7_予備",P271=0,T271&gt;0)),"","error"))</f>
        <v/>
      </c>
      <c r="AU271" s="69"/>
      <c r="AV271" s="70"/>
      <c r="AW271" s="68" t="str">
        <f t="shared" si="89"/>
        <v/>
      </c>
      <c r="AX271" s="68" t="str">
        <f t="shared" si="90"/>
        <v/>
      </c>
      <c r="AY271" s="68" t="str">
        <f t="shared" si="91"/>
        <v/>
      </c>
      <c r="AZ271" s="70"/>
      <c r="BA271" s="74"/>
      <c r="BB271" s="70"/>
      <c r="BC271" s="70"/>
      <c r="BD271" s="68" t="str">
        <f t="shared" si="92"/>
        <v/>
      </c>
      <c r="BE271" s="68" t="str">
        <f t="shared" si="93"/>
        <v/>
      </c>
      <c r="BF271" s="72" t="str">
        <f>IF(F271="","",IF(OR(分岐管理シート!Y271&lt;14,分岐管理シート!Y271&gt;38),"error",""))</f>
        <v/>
      </c>
      <c r="BG271" s="72" t="str">
        <f>IF(F271="","",IF(OR(分岐管理シート!Z271&lt;14,分岐管理シート!Z271&gt;39),"error",""))</f>
        <v/>
      </c>
      <c r="BH271" s="72" t="str">
        <f>IF(F271="","",IF(AND(Y271="－",OR(分岐管理シート!Z271&lt;14,分岐管理シート!Z271&gt;38)),"error",IF(AND(Y271="○",分岐管理シート!Z271&lt;14),"error","")))</f>
        <v/>
      </c>
      <c r="BI271" s="72" t="str">
        <f>IF(F271="","",IF(VLOOKUP(Z271,―!$AH$15:$AI$40,2,FALSE)&lt;=VLOOKUP(AA271,―!$AH$15:$AI$40,2,FALSE),"","error"))</f>
        <v/>
      </c>
      <c r="BJ271" s="70"/>
      <c r="BK271" s="70"/>
      <c r="BL271" s="70"/>
      <c r="BM271" s="72" t="str">
        <f>IF(F271="","",IF(OR(分岐管理シート!AC271&lt;1,分岐管理シート!AC271&gt;39),"error",""))</f>
        <v/>
      </c>
      <c r="BN271" s="68" t="str">
        <f t="shared" si="94"/>
        <v/>
      </c>
      <c r="BO271" s="72" t="str">
        <f>IF(F271="","",IF(AND(分岐管理シート!D271=4,OR(分岐管理シート!AF271&lt;4,分岐管理シート!AF271&gt;9)),"error",""))</f>
        <v/>
      </c>
      <c r="BP271" s="74" t="str">
        <f t="shared" si="78"/>
        <v/>
      </c>
      <c r="BQ271" s="76" t="str">
        <f>分岐管理シート!AQ271</f>
        <v/>
      </c>
      <c r="BR271" s="497" t="str">
        <f t="shared" si="95"/>
        <v/>
      </c>
    </row>
    <row r="272" spans="1:70" ht="24">
      <c r="A272" s="35"/>
      <c r="B272" s="36"/>
      <c r="C272" s="33">
        <v>200</v>
      </c>
      <c r="D272" s="396"/>
      <c r="E272" s="229"/>
      <c r="F272" s="229"/>
      <c r="G272" s="219"/>
      <c r="H272" s="219"/>
      <c r="I272" s="218"/>
      <c r="J272" s="217"/>
      <c r="K272" s="219"/>
      <c r="L272" s="218"/>
      <c r="M272" s="218"/>
      <c r="N272" s="640">
        <f t="shared" si="79"/>
        <v>0</v>
      </c>
      <c r="O272" s="641">
        <f t="shared" si="77"/>
        <v>0</v>
      </c>
      <c r="P272" s="642"/>
      <c r="Q272" s="646"/>
      <c r="R272" s="646"/>
      <c r="S272" s="646"/>
      <c r="T272" s="647"/>
      <c r="U272" s="647"/>
      <c r="V272" s="218"/>
      <c r="W272" s="219"/>
      <c r="X272" s="219"/>
      <c r="Y272" s="219"/>
      <c r="Z272" s="391"/>
      <c r="AA272" s="391"/>
      <c r="AB272" s="233"/>
      <c r="AC272" s="233"/>
      <c r="AD272" s="218"/>
      <c r="AE272" s="113"/>
      <c r="AF272" s="114"/>
      <c r="AG272" s="402"/>
      <c r="AH272" s="238"/>
      <c r="AI272" s="239"/>
      <c r="AJ272" s="58" t="str">
        <f t="shared" si="80"/>
        <v/>
      </c>
      <c r="AK272" s="60" t="str">
        <f t="shared" si="81"/>
        <v/>
      </c>
      <c r="AL272" s="62" t="str">
        <f t="shared" si="82"/>
        <v/>
      </c>
      <c r="AM272" s="64" t="str">
        <f t="shared" si="83"/>
        <v/>
      </c>
      <c r="AN272" s="64" t="str">
        <f t="shared" si="84"/>
        <v/>
      </c>
      <c r="AO272" s="66" t="str">
        <f>IF(F272="","",IF(OR(AND(分岐管理シート!D272=4,J272="Ⅱ．物価高の克服"),AND(分岐管理シート!D272=8,J272="米国関税措置")),"","error"))</f>
        <v/>
      </c>
      <c r="AP272" s="68" t="str">
        <f t="shared" si="85"/>
        <v/>
      </c>
      <c r="AQ272" s="33" t="str">
        <f t="shared" si="86"/>
        <v/>
      </c>
      <c r="AR272" s="33" t="str">
        <f t="shared" si="87"/>
        <v/>
      </c>
      <c r="AS272" s="33" t="str">
        <f t="shared" si="88"/>
        <v/>
      </c>
      <c r="AT272" s="32" t="str">
        <f t="shared" si="96"/>
        <v/>
      </c>
      <c r="AU272" s="69"/>
      <c r="AV272" s="70"/>
      <c r="AW272" s="68" t="str">
        <f t="shared" si="89"/>
        <v/>
      </c>
      <c r="AX272" s="68" t="str">
        <f t="shared" si="90"/>
        <v/>
      </c>
      <c r="AY272" s="68" t="str">
        <f t="shared" si="91"/>
        <v/>
      </c>
      <c r="AZ272" s="70"/>
      <c r="BA272" s="74"/>
      <c r="BB272" s="70"/>
      <c r="BC272" s="70"/>
      <c r="BD272" s="68" t="str">
        <f t="shared" si="92"/>
        <v/>
      </c>
      <c r="BE272" s="68" t="str">
        <f t="shared" si="93"/>
        <v/>
      </c>
      <c r="BF272" s="72" t="str">
        <f>IF(F272="","",IF(OR(分岐管理シート!Y272&lt;14,分岐管理シート!Y272&gt;38),"error",""))</f>
        <v/>
      </c>
      <c r="BG272" s="72" t="str">
        <f>IF(F272="","",IF(OR(分岐管理シート!Z272&lt;14,分岐管理シート!Z272&gt;39),"error",""))</f>
        <v/>
      </c>
      <c r="BH272" s="72" t="str">
        <f>IF(F272="","",IF(AND(Y272="－",OR(分岐管理シート!Z272&lt;14,分岐管理シート!Z272&gt;38)),"error",IF(AND(Y272="○",分岐管理シート!Z272&lt;14),"error","")))</f>
        <v/>
      </c>
      <c r="BI272" s="72" t="str">
        <f>IF(F272="","",IF(VLOOKUP(Z272,―!$AH$15:$AI$40,2,FALSE)&lt;=VLOOKUP(AA272,―!$AH$15:$AI$40,2,FALSE),"","error"))</f>
        <v/>
      </c>
      <c r="BJ272" s="70"/>
      <c r="BK272" s="70"/>
      <c r="BL272" s="70"/>
      <c r="BM272" s="72" t="str">
        <f>IF(F272="","",IF(OR(分岐管理シート!AC272&lt;1,分岐管理シート!AC272&gt;39),"error",""))</f>
        <v/>
      </c>
      <c r="BN272" s="68" t="str">
        <f t="shared" si="94"/>
        <v/>
      </c>
      <c r="BO272" s="72" t="str">
        <f>IF(F272="","",IF(AND(分岐管理シート!D272=4,OR(分岐管理シート!AF272&lt;4,分岐管理シート!AF272&gt;9)),"error",""))</f>
        <v/>
      </c>
      <c r="BP272" s="74" t="str">
        <f t="shared" si="78"/>
        <v/>
      </c>
      <c r="BQ272" s="76" t="str">
        <f>分岐管理シート!AQ272</f>
        <v/>
      </c>
      <c r="BR272" s="497" t="str">
        <f t="shared" si="95"/>
        <v/>
      </c>
    </row>
    <row r="273" spans="1:70" ht="24">
      <c r="A273" s="35"/>
      <c r="B273" s="36"/>
      <c r="C273" s="33">
        <v>201</v>
      </c>
      <c r="D273" s="396"/>
      <c r="E273" s="229"/>
      <c r="F273" s="229"/>
      <c r="G273" s="219"/>
      <c r="H273" s="219"/>
      <c r="I273" s="218"/>
      <c r="J273" s="217"/>
      <c r="K273" s="219"/>
      <c r="L273" s="218"/>
      <c r="M273" s="218"/>
      <c r="N273" s="640">
        <f t="shared" si="79"/>
        <v>0</v>
      </c>
      <c r="O273" s="641">
        <f t="shared" si="77"/>
        <v>0</v>
      </c>
      <c r="P273" s="642"/>
      <c r="Q273" s="646"/>
      <c r="R273" s="646"/>
      <c r="S273" s="646"/>
      <c r="T273" s="647"/>
      <c r="U273" s="647"/>
      <c r="V273" s="218"/>
      <c r="W273" s="219"/>
      <c r="X273" s="219"/>
      <c r="Y273" s="219"/>
      <c r="Z273" s="391"/>
      <c r="AA273" s="391"/>
      <c r="AB273" s="233"/>
      <c r="AC273" s="233"/>
      <c r="AD273" s="218"/>
      <c r="AE273" s="113"/>
      <c r="AF273" s="114"/>
      <c r="AG273" s="402"/>
      <c r="AH273" s="238"/>
      <c r="AI273" s="239"/>
      <c r="AJ273" s="58" t="str">
        <f t="shared" si="80"/>
        <v/>
      </c>
      <c r="AK273" s="60" t="str">
        <f t="shared" si="81"/>
        <v/>
      </c>
      <c r="AL273" s="62" t="str">
        <f t="shared" si="82"/>
        <v/>
      </c>
      <c r="AM273" s="64" t="str">
        <f t="shared" si="83"/>
        <v/>
      </c>
      <c r="AN273" s="64" t="str">
        <f t="shared" si="84"/>
        <v/>
      </c>
      <c r="AO273" s="66" t="str">
        <f>IF(F273="","",IF(OR(AND(分岐管理シート!D273=4,J273="Ⅱ．物価高の克服"),AND(分岐管理シート!D273=8,J273="米国関税措置")),"","error"))</f>
        <v/>
      </c>
      <c r="AP273" s="68" t="str">
        <f t="shared" si="85"/>
        <v/>
      </c>
      <c r="AQ273" s="33" t="str">
        <f t="shared" si="86"/>
        <v/>
      </c>
      <c r="AR273" s="33" t="str">
        <f t="shared" si="87"/>
        <v/>
      </c>
      <c r="AS273" s="33" t="str">
        <f t="shared" si="88"/>
        <v/>
      </c>
      <c r="AT273" s="32" t="str">
        <f t="shared" si="96"/>
        <v/>
      </c>
      <c r="AU273" s="69"/>
      <c r="AV273" s="70"/>
      <c r="AW273" s="68" t="str">
        <f t="shared" si="89"/>
        <v/>
      </c>
      <c r="AX273" s="68" t="str">
        <f t="shared" si="90"/>
        <v/>
      </c>
      <c r="AY273" s="68" t="str">
        <f t="shared" si="91"/>
        <v/>
      </c>
      <c r="AZ273" s="70"/>
      <c r="BA273" s="74"/>
      <c r="BB273" s="70"/>
      <c r="BC273" s="70"/>
      <c r="BD273" s="68" t="str">
        <f t="shared" si="92"/>
        <v/>
      </c>
      <c r="BE273" s="68" t="str">
        <f t="shared" si="93"/>
        <v/>
      </c>
      <c r="BF273" s="72" t="str">
        <f>IF(F273="","",IF(OR(分岐管理シート!Y273&lt;14,分岐管理シート!Y273&gt;38),"error",""))</f>
        <v/>
      </c>
      <c r="BG273" s="72" t="str">
        <f>IF(F273="","",IF(OR(分岐管理シート!Z273&lt;14,分岐管理シート!Z273&gt;39),"error",""))</f>
        <v/>
      </c>
      <c r="BH273" s="72" t="str">
        <f>IF(F273="","",IF(AND(Y273="－",OR(分岐管理シート!Z273&lt;14,分岐管理シート!Z273&gt;38)),"error",IF(AND(Y273="○",分岐管理シート!Z273&lt;14),"error","")))</f>
        <v/>
      </c>
      <c r="BI273" s="72" t="str">
        <f>IF(F273="","",IF(VLOOKUP(Z273,―!$AH$15:$AI$40,2,FALSE)&lt;=VLOOKUP(AA273,―!$AH$15:$AI$40,2,FALSE),"","error"))</f>
        <v/>
      </c>
      <c r="BJ273" s="70"/>
      <c r="BK273" s="70"/>
      <c r="BL273" s="70"/>
      <c r="BM273" s="72" t="str">
        <f>IF(F273="","",IF(OR(分岐管理シート!AC273&lt;1,分岐管理シート!AC273&gt;39),"error",""))</f>
        <v/>
      </c>
      <c r="BN273" s="68" t="str">
        <f t="shared" si="94"/>
        <v/>
      </c>
      <c r="BO273" s="72" t="str">
        <f>IF(F273="","",IF(AND(分岐管理シート!D273=4,OR(分岐管理シート!AF273&lt;4,分岐管理シート!AF273&gt;9)),"error",""))</f>
        <v/>
      </c>
      <c r="BP273" s="74" t="str">
        <f t="shared" si="78"/>
        <v/>
      </c>
      <c r="BQ273" s="76" t="str">
        <f>分岐管理シート!AQ273</f>
        <v/>
      </c>
      <c r="BR273" s="497" t="str">
        <f t="shared" si="95"/>
        <v/>
      </c>
    </row>
    <row r="274" spans="1:70" ht="24">
      <c r="A274" s="35"/>
      <c r="B274" s="36"/>
      <c r="C274" s="32">
        <v>202</v>
      </c>
      <c r="D274" s="396"/>
      <c r="E274" s="229"/>
      <c r="F274" s="229"/>
      <c r="G274" s="219"/>
      <c r="H274" s="219"/>
      <c r="I274" s="218"/>
      <c r="J274" s="217"/>
      <c r="K274" s="219"/>
      <c r="L274" s="218"/>
      <c r="M274" s="218"/>
      <c r="N274" s="640">
        <f t="shared" si="79"/>
        <v>0</v>
      </c>
      <c r="O274" s="641">
        <f t="shared" si="77"/>
        <v>0</v>
      </c>
      <c r="P274" s="642"/>
      <c r="Q274" s="646"/>
      <c r="R274" s="646"/>
      <c r="S274" s="646"/>
      <c r="T274" s="647"/>
      <c r="U274" s="647"/>
      <c r="V274" s="218"/>
      <c r="W274" s="219"/>
      <c r="X274" s="219"/>
      <c r="Y274" s="219"/>
      <c r="Z274" s="391"/>
      <c r="AA274" s="391"/>
      <c r="AB274" s="233"/>
      <c r="AC274" s="233"/>
      <c r="AD274" s="218"/>
      <c r="AE274" s="113"/>
      <c r="AF274" s="114"/>
      <c r="AG274" s="402"/>
      <c r="AH274" s="238"/>
      <c r="AI274" s="239"/>
      <c r="AJ274" s="58" t="str">
        <f t="shared" si="80"/>
        <v/>
      </c>
      <c r="AK274" s="60" t="str">
        <f t="shared" si="81"/>
        <v/>
      </c>
      <c r="AL274" s="62" t="str">
        <f t="shared" si="82"/>
        <v/>
      </c>
      <c r="AM274" s="64" t="str">
        <f t="shared" si="83"/>
        <v/>
      </c>
      <c r="AN274" s="64" t="str">
        <f t="shared" si="84"/>
        <v/>
      </c>
      <c r="AO274" s="66" t="str">
        <f>IF(F274="","",IF(OR(AND(分岐管理シート!D274=4,J274="Ⅱ．物価高の克服"),AND(分岐管理シート!D274=8,J274="米国関税措置")),"","error"))</f>
        <v/>
      </c>
      <c r="AP274" s="68" t="str">
        <f t="shared" si="85"/>
        <v/>
      </c>
      <c r="AQ274" s="33" t="str">
        <f t="shared" si="86"/>
        <v/>
      </c>
      <c r="AR274" s="33" t="str">
        <f t="shared" si="87"/>
        <v/>
      </c>
      <c r="AS274" s="33" t="str">
        <f t="shared" si="88"/>
        <v/>
      </c>
      <c r="AT274" s="32" t="str">
        <f t="shared" si="96"/>
        <v/>
      </c>
      <c r="AU274" s="69"/>
      <c r="AV274" s="70"/>
      <c r="AW274" s="68" t="str">
        <f t="shared" si="89"/>
        <v/>
      </c>
      <c r="AX274" s="68" t="str">
        <f t="shared" si="90"/>
        <v/>
      </c>
      <c r="AY274" s="68" t="str">
        <f t="shared" si="91"/>
        <v/>
      </c>
      <c r="AZ274" s="70"/>
      <c r="BA274" s="74"/>
      <c r="BB274" s="70"/>
      <c r="BC274" s="70"/>
      <c r="BD274" s="68" t="str">
        <f t="shared" si="92"/>
        <v/>
      </c>
      <c r="BE274" s="68" t="str">
        <f t="shared" si="93"/>
        <v/>
      </c>
      <c r="BF274" s="72" t="str">
        <f>IF(F274="","",IF(OR(分岐管理シート!Y274&lt;14,分岐管理シート!Y274&gt;38),"error",""))</f>
        <v/>
      </c>
      <c r="BG274" s="72" t="str">
        <f>IF(F274="","",IF(OR(分岐管理シート!Z274&lt;14,分岐管理シート!Z274&gt;39),"error",""))</f>
        <v/>
      </c>
      <c r="BH274" s="72" t="str">
        <f>IF(F274="","",IF(AND(Y274="－",OR(分岐管理シート!Z274&lt;14,分岐管理シート!Z274&gt;38)),"error",IF(AND(Y274="○",分岐管理シート!Z274&lt;14),"error","")))</f>
        <v/>
      </c>
      <c r="BI274" s="72" t="str">
        <f>IF(F274="","",IF(VLOOKUP(Z274,―!$AH$15:$AI$40,2,FALSE)&lt;=VLOOKUP(AA274,―!$AH$15:$AI$40,2,FALSE),"","error"))</f>
        <v/>
      </c>
      <c r="BJ274" s="70"/>
      <c r="BK274" s="70"/>
      <c r="BL274" s="70"/>
      <c r="BM274" s="72" t="str">
        <f>IF(F274="","",IF(OR(分岐管理シート!AC274&lt;1,分岐管理シート!AC274&gt;39),"error",""))</f>
        <v/>
      </c>
      <c r="BN274" s="68" t="str">
        <f t="shared" si="94"/>
        <v/>
      </c>
      <c r="BO274" s="72" t="str">
        <f>IF(F274="","",IF(AND(分岐管理シート!D274=4,OR(分岐管理シート!AF274&lt;4,分岐管理シート!AF274&gt;9)),"error",""))</f>
        <v/>
      </c>
      <c r="BP274" s="74" t="str">
        <f t="shared" si="78"/>
        <v/>
      </c>
      <c r="BQ274" s="76" t="str">
        <f>分岐管理シート!AQ274</f>
        <v/>
      </c>
      <c r="BR274" s="497" t="str">
        <f t="shared" si="95"/>
        <v/>
      </c>
    </row>
    <row r="275" spans="1:70" ht="24">
      <c r="A275" s="35"/>
      <c r="B275" s="36"/>
      <c r="C275" s="33">
        <v>203</v>
      </c>
      <c r="D275" s="396"/>
      <c r="E275" s="229"/>
      <c r="F275" s="229"/>
      <c r="G275" s="219"/>
      <c r="H275" s="219"/>
      <c r="I275" s="218"/>
      <c r="J275" s="217"/>
      <c r="K275" s="219"/>
      <c r="L275" s="218"/>
      <c r="M275" s="218"/>
      <c r="N275" s="640">
        <f t="shared" si="79"/>
        <v>0</v>
      </c>
      <c r="O275" s="641">
        <f t="shared" si="77"/>
        <v>0</v>
      </c>
      <c r="P275" s="642"/>
      <c r="Q275" s="646"/>
      <c r="R275" s="646"/>
      <c r="S275" s="646"/>
      <c r="T275" s="647"/>
      <c r="U275" s="647"/>
      <c r="V275" s="218"/>
      <c r="W275" s="219"/>
      <c r="X275" s="219"/>
      <c r="Y275" s="219"/>
      <c r="Z275" s="391"/>
      <c r="AA275" s="391"/>
      <c r="AB275" s="233"/>
      <c r="AC275" s="233"/>
      <c r="AD275" s="218"/>
      <c r="AE275" s="113"/>
      <c r="AF275" s="114"/>
      <c r="AG275" s="402"/>
      <c r="AH275" s="238"/>
      <c r="AI275" s="239"/>
      <c r="AJ275" s="58" t="str">
        <f t="shared" si="80"/>
        <v/>
      </c>
      <c r="AK275" s="60" t="str">
        <f t="shared" si="81"/>
        <v/>
      </c>
      <c r="AL275" s="62" t="str">
        <f t="shared" si="82"/>
        <v/>
      </c>
      <c r="AM275" s="64" t="str">
        <f t="shared" si="83"/>
        <v/>
      </c>
      <c r="AN275" s="64" t="str">
        <f t="shared" si="84"/>
        <v/>
      </c>
      <c r="AO275" s="66" t="str">
        <f>IF(F275="","",IF(OR(AND(分岐管理シート!D275=4,J275="Ⅱ．物価高の克服"),AND(分岐管理シート!D275=8,J275="米国関税措置")),"","error"))</f>
        <v/>
      </c>
      <c r="AP275" s="68" t="str">
        <f t="shared" si="85"/>
        <v/>
      </c>
      <c r="AQ275" s="33" t="str">
        <f t="shared" si="86"/>
        <v/>
      </c>
      <c r="AR275" s="33" t="str">
        <f t="shared" si="87"/>
        <v/>
      </c>
      <c r="AS275" s="33" t="str">
        <f t="shared" si="88"/>
        <v/>
      </c>
      <c r="AT275" s="32" t="str">
        <f t="shared" si="96"/>
        <v/>
      </c>
      <c r="AU275" s="69"/>
      <c r="AV275" s="70"/>
      <c r="AW275" s="68" t="str">
        <f t="shared" si="89"/>
        <v/>
      </c>
      <c r="AX275" s="68" t="str">
        <f t="shared" si="90"/>
        <v/>
      </c>
      <c r="AY275" s="68" t="str">
        <f t="shared" si="91"/>
        <v/>
      </c>
      <c r="AZ275" s="70"/>
      <c r="BA275" s="74"/>
      <c r="BB275" s="70"/>
      <c r="BC275" s="70"/>
      <c r="BD275" s="68" t="str">
        <f t="shared" si="92"/>
        <v/>
      </c>
      <c r="BE275" s="68" t="str">
        <f t="shared" si="93"/>
        <v/>
      </c>
      <c r="BF275" s="72" t="str">
        <f>IF(F275="","",IF(OR(分岐管理シート!Y275&lt;14,分岐管理シート!Y275&gt;38),"error",""))</f>
        <v/>
      </c>
      <c r="BG275" s="72" t="str">
        <f>IF(F275="","",IF(OR(分岐管理シート!Z275&lt;14,分岐管理シート!Z275&gt;39),"error",""))</f>
        <v/>
      </c>
      <c r="BH275" s="72" t="str">
        <f>IF(F275="","",IF(AND(Y275="－",OR(分岐管理シート!Z275&lt;14,分岐管理シート!Z275&gt;38)),"error",IF(AND(Y275="○",分岐管理シート!Z275&lt;14),"error","")))</f>
        <v/>
      </c>
      <c r="BI275" s="72" t="str">
        <f>IF(F275="","",IF(VLOOKUP(Z275,―!$AH$15:$AI$40,2,FALSE)&lt;=VLOOKUP(AA275,―!$AH$15:$AI$40,2,FALSE),"","error"))</f>
        <v/>
      </c>
      <c r="BJ275" s="70"/>
      <c r="BK275" s="70"/>
      <c r="BL275" s="70"/>
      <c r="BM275" s="72" t="str">
        <f>IF(F275="","",IF(OR(分岐管理シート!AC275&lt;1,分岐管理シート!AC275&gt;39),"error",""))</f>
        <v/>
      </c>
      <c r="BN275" s="68" t="str">
        <f t="shared" si="94"/>
        <v/>
      </c>
      <c r="BO275" s="72" t="str">
        <f>IF(F275="","",IF(AND(分岐管理シート!D275=4,OR(分岐管理シート!AF275&lt;4,分岐管理シート!AF275&gt;9)),"error",""))</f>
        <v/>
      </c>
      <c r="BP275" s="74" t="str">
        <f t="shared" si="78"/>
        <v/>
      </c>
      <c r="BQ275" s="76" t="str">
        <f>分岐管理シート!AQ275</f>
        <v/>
      </c>
      <c r="BR275" s="497" t="str">
        <f t="shared" si="95"/>
        <v/>
      </c>
    </row>
    <row r="276" spans="1:70" ht="24">
      <c r="A276" s="35"/>
      <c r="B276" s="36"/>
      <c r="C276" s="33">
        <v>204</v>
      </c>
      <c r="D276" s="396"/>
      <c r="E276" s="229"/>
      <c r="F276" s="229"/>
      <c r="G276" s="219"/>
      <c r="H276" s="219"/>
      <c r="I276" s="218"/>
      <c r="J276" s="217"/>
      <c r="K276" s="219"/>
      <c r="L276" s="218"/>
      <c r="M276" s="218"/>
      <c r="N276" s="640">
        <f t="shared" si="79"/>
        <v>0</v>
      </c>
      <c r="O276" s="641">
        <f t="shared" si="77"/>
        <v>0</v>
      </c>
      <c r="P276" s="642"/>
      <c r="Q276" s="646"/>
      <c r="R276" s="646"/>
      <c r="S276" s="646"/>
      <c r="T276" s="647"/>
      <c r="U276" s="647"/>
      <c r="V276" s="218"/>
      <c r="W276" s="219"/>
      <c r="X276" s="219"/>
      <c r="Y276" s="219"/>
      <c r="Z276" s="391"/>
      <c r="AA276" s="391"/>
      <c r="AB276" s="233"/>
      <c r="AC276" s="233"/>
      <c r="AD276" s="218"/>
      <c r="AE276" s="113"/>
      <c r="AF276" s="114"/>
      <c r="AG276" s="402"/>
      <c r="AH276" s="238"/>
      <c r="AI276" s="239"/>
      <c r="AJ276" s="58" t="str">
        <f t="shared" si="80"/>
        <v/>
      </c>
      <c r="AK276" s="60" t="str">
        <f t="shared" si="81"/>
        <v/>
      </c>
      <c r="AL276" s="62" t="str">
        <f t="shared" si="82"/>
        <v/>
      </c>
      <c r="AM276" s="64" t="str">
        <f t="shared" si="83"/>
        <v/>
      </c>
      <c r="AN276" s="64" t="str">
        <f t="shared" si="84"/>
        <v/>
      </c>
      <c r="AO276" s="66" t="str">
        <f>IF(F276="","",IF(OR(AND(分岐管理シート!D276=4,J276="Ⅱ．物価高の克服"),AND(分岐管理シート!D276=8,J276="米国関税措置")),"","error"))</f>
        <v/>
      </c>
      <c r="AP276" s="68" t="str">
        <f t="shared" si="85"/>
        <v/>
      </c>
      <c r="AQ276" s="33" t="str">
        <f t="shared" si="86"/>
        <v/>
      </c>
      <c r="AR276" s="33" t="str">
        <f t="shared" si="87"/>
        <v/>
      </c>
      <c r="AS276" s="33" t="str">
        <f t="shared" si="88"/>
        <v/>
      </c>
      <c r="AT276" s="32" t="str">
        <f t="shared" si="96"/>
        <v/>
      </c>
      <c r="AU276" s="69"/>
      <c r="AV276" s="70"/>
      <c r="AW276" s="68" t="str">
        <f t="shared" si="89"/>
        <v/>
      </c>
      <c r="AX276" s="68" t="str">
        <f t="shared" si="90"/>
        <v/>
      </c>
      <c r="AY276" s="68" t="str">
        <f t="shared" si="91"/>
        <v/>
      </c>
      <c r="AZ276" s="70"/>
      <c r="BA276" s="74"/>
      <c r="BB276" s="70"/>
      <c r="BC276" s="70"/>
      <c r="BD276" s="68" t="str">
        <f t="shared" si="92"/>
        <v/>
      </c>
      <c r="BE276" s="68" t="str">
        <f t="shared" si="93"/>
        <v/>
      </c>
      <c r="BF276" s="72" t="str">
        <f>IF(F276="","",IF(OR(分岐管理シート!Y276&lt;14,分岐管理シート!Y276&gt;38),"error",""))</f>
        <v/>
      </c>
      <c r="BG276" s="72" t="str">
        <f>IF(F276="","",IF(OR(分岐管理シート!Z276&lt;14,分岐管理シート!Z276&gt;39),"error",""))</f>
        <v/>
      </c>
      <c r="BH276" s="72" t="str">
        <f>IF(F276="","",IF(AND(Y276="－",OR(分岐管理シート!Z276&lt;14,分岐管理シート!Z276&gt;38)),"error",IF(AND(Y276="○",分岐管理シート!Z276&lt;14),"error","")))</f>
        <v/>
      </c>
      <c r="BI276" s="72" t="str">
        <f>IF(F276="","",IF(VLOOKUP(Z276,―!$AH$15:$AI$40,2,FALSE)&lt;=VLOOKUP(AA276,―!$AH$15:$AI$40,2,FALSE),"","error"))</f>
        <v/>
      </c>
      <c r="BJ276" s="70"/>
      <c r="BK276" s="70"/>
      <c r="BL276" s="70"/>
      <c r="BM276" s="72" t="str">
        <f>IF(F276="","",IF(OR(分岐管理シート!AC276&lt;1,分岐管理シート!AC276&gt;39),"error",""))</f>
        <v/>
      </c>
      <c r="BN276" s="68" t="str">
        <f t="shared" si="94"/>
        <v/>
      </c>
      <c r="BO276" s="72" t="str">
        <f>IF(F276="","",IF(AND(分岐管理シート!D276=4,OR(分岐管理シート!AF276&lt;4,分岐管理シート!AF276&gt;9)),"error",""))</f>
        <v/>
      </c>
      <c r="BP276" s="74" t="str">
        <f t="shared" si="78"/>
        <v/>
      </c>
      <c r="BQ276" s="76" t="str">
        <f>分岐管理シート!AQ276</f>
        <v/>
      </c>
      <c r="BR276" s="497" t="str">
        <f t="shared" si="95"/>
        <v/>
      </c>
    </row>
    <row r="277" spans="1:70" ht="24">
      <c r="A277" s="35"/>
      <c r="B277" s="36"/>
      <c r="C277" s="32">
        <v>205</v>
      </c>
      <c r="D277" s="396"/>
      <c r="E277" s="229"/>
      <c r="F277" s="229"/>
      <c r="G277" s="219"/>
      <c r="H277" s="219"/>
      <c r="I277" s="218"/>
      <c r="J277" s="217"/>
      <c r="K277" s="219"/>
      <c r="L277" s="218"/>
      <c r="M277" s="218"/>
      <c r="N277" s="640">
        <f t="shared" si="79"/>
        <v>0</v>
      </c>
      <c r="O277" s="641">
        <f t="shared" si="77"/>
        <v>0</v>
      </c>
      <c r="P277" s="642"/>
      <c r="Q277" s="646"/>
      <c r="R277" s="646"/>
      <c r="S277" s="646"/>
      <c r="T277" s="647"/>
      <c r="U277" s="647"/>
      <c r="V277" s="218"/>
      <c r="W277" s="219"/>
      <c r="X277" s="219"/>
      <c r="Y277" s="219"/>
      <c r="Z277" s="391"/>
      <c r="AA277" s="391"/>
      <c r="AB277" s="233"/>
      <c r="AC277" s="233"/>
      <c r="AD277" s="218"/>
      <c r="AE277" s="113"/>
      <c r="AF277" s="114"/>
      <c r="AG277" s="402"/>
      <c r="AH277" s="238"/>
      <c r="AI277" s="239"/>
      <c r="AJ277" s="58" t="str">
        <f t="shared" si="80"/>
        <v/>
      </c>
      <c r="AK277" s="60" t="str">
        <f t="shared" si="81"/>
        <v/>
      </c>
      <c r="AL277" s="62" t="str">
        <f t="shared" si="82"/>
        <v/>
      </c>
      <c r="AM277" s="64" t="str">
        <f t="shared" si="83"/>
        <v/>
      </c>
      <c r="AN277" s="64" t="str">
        <f t="shared" si="84"/>
        <v/>
      </c>
      <c r="AO277" s="66" t="str">
        <f>IF(F277="","",IF(OR(AND(分岐管理シート!D277=4,J277="Ⅱ．物価高の克服"),AND(分岐管理シート!D277=8,J277="米国関税措置")),"","error"))</f>
        <v/>
      </c>
      <c r="AP277" s="68" t="str">
        <f t="shared" si="85"/>
        <v/>
      </c>
      <c r="AQ277" s="33" t="str">
        <f t="shared" si="86"/>
        <v/>
      </c>
      <c r="AR277" s="33" t="str">
        <f t="shared" si="87"/>
        <v/>
      </c>
      <c r="AS277" s="33" t="str">
        <f t="shared" si="88"/>
        <v/>
      </c>
      <c r="AT277" s="32" t="str">
        <f t="shared" si="96"/>
        <v/>
      </c>
      <c r="AU277" s="69"/>
      <c r="AV277" s="70"/>
      <c r="AW277" s="68" t="str">
        <f t="shared" si="89"/>
        <v/>
      </c>
      <c r="AX277" s="68" t="str">
        <f t="shared" si="90"/>
        <v/>
      </c>
      <c r="AY277" s="68" t="str">
        <f t="shared" si="91"/>
        <v/>
      </c>
      <c r="AZ277" s="70"/>
      <c r="BA277" s="74"/>
      <c r="BB277" s="70"/>
      <c r="BC277" s="70"/>
      <c r="BD277" s="68" t="str">
        <f t="shared" si="92"/>
        <v/>
      </c>
      <c r="BE277" s="68" t="str">
        <f t="shared" si="93"/>
        <v/>
      </c>
      <c r="BF277" s="72" t="str">
        <f>IF(F277="","",IF(OR(分岐管理シート!Y277&lt;14,分岐管理シート!Y277&gt;38),"error",""))</f>
        <v/>
      </c>
      <c r="BG277" s="72" t="str">
        <f>IF(F277="","",IF(OR(分岐管理シート!Z277&lt;14,分岐管理シート!Z277&gt;39),"error",""))</f>
        <v/>
      </c>
      <c r="BH277" s="72" t="str">
        <f>IF(F277="","",IF(AND(Y277="－",OR(分岐管理シート!Z277&lt;14,分岐管理シート!Z277&gt;38)),"error",IF(AND(Y277="○",分岐管理シート!Z277&lt;14),"error","")))</f>
        <v/>
      </c>
      <c r="BI277" s="72" t="str">
        <f>IF(F277="","",IF(VLOOKUP(Z277,―!$AH$15:$AI$40,2,FALSE)&lt;=VLOOKUP(AA277,―!$AH$15:$AI$40,2,FALSE),"","error"))</f>
        <v/>
      </c>
      <c r="BJ277" s="70"/>
      <c r="BK277" s="70"/>
      <c r="BL277" s="70"/>
      <c r="BM277" s="72" t="str">
        <f>IF(F277="","",IF(OR(分岐管理シート!AC277&lt;1,分岐管理シート!AC277&gt;39),"error",""))</f>
        <v/>
      </c>
      <c r="BN277" s="68" t="str">
        <f t="shared" si="94"/>
        <v/>
      </c>
      <c r="BO277" s="72" t="str">
        <f>IF(F277="","",IF(AND(分岐管理シート!D277=4,OR(分岐管理シート!AF277&lt;4,分岐管理シート!AF277&gt;9)),"error",""))</f>
        <v/>
      </c>
      <c r="BP277" s="74" t="str">
        <f t="shared" si="78"/>
        <v/>
      </c>
      <c r="BQ277" s="76" t="str">
        <f>分岐管理シート!AQ277</f>
        <v/>
      </c>
      <c r="BR277" s="497" t="str">
        <f t="shared" si="95"/>
        <v/>
      </c>
    </row>
    <row r="278" spans="1:70" ht="24">
      <c r="A278" s="35"/>
      <c r="B278" s="36"/>
      <c r="C278" s="33">
        <v>206</v>
      </c>
      <c r="D278" s="396"/>
      <c r="E278" s="229"/>
      <c r="F278" s="229"/>
      <c r="G278" s="219"/>
      <c r="H278" s="219"/>
      <c r="I278" s="218"/>
      <c r="J278" s="217"/>
      <c r="K278" s="219"/>
      <c r="L278" s="218"/>
      <c r="M278" s="218"/>
      <c r="N278" s="640">
        <f t="shared" si="79"/>
        <v>0</v>
      </c>
      <c r="O278" s="641">
        <f t="shared" si="77"/>
        <v>0</v>
      </c>
      <c r="P278" s="642"/>
      <c r="Q278" s="646"/>
      <c r="R278" s="646"/>
      <c r="S278" s="646"/>
      <c r="T278" s="647"/>
      <c r="U278" s="647"/>
      <c r="V278" s="218"/>
      <c r="W278" s="219"/>
      <c r="X278" s="219"/>
      <c r="Y278" s="219"/>
      <c r="Z278" s="391"/>
      <c r="AA278" s="391"/>
      <c r="AB278" s="233"/>
      <c r="AC278" s="233"/>
      <c r="AD278" s="218"/>
      <c r="AE278" s="113"/>
      <c r="AF278" s="114"/>
      <c r="AG278" s="402"/>
      <c r="AH278" s="238"/>
      <c r="AI278" s="239"/>
      <c r="AJ278" s="58" t="str">
        <f t="shared" si="80"/>
        <v/>
      </c>
      <c r="AK278" s="60" t="str">
        <f t="shared" si="81"/>
        <v/>
      </c>
      <c r="AL278" s="62" t="str">
        <f t="shared" si="82"/>
        <v/>
      </c>
      <c r="AM278" s="64" t="str">
        <f t="shared" si="83"/>
        <v/>
      </c>
      <c r="AN278" s="64" t="str">
        <f t="shared" si="84"/>
        <v/>
      </c>
      <c r="AO278" s="66" t="str">
        <f>IF(F278="","",IF(OR(AND(分岐管理シート!D278=4,J278="Ⅱ．物価高の克服"),AND(分岐管理シート!D278=8,J278="米国関税措置")),"","error"))</f>
        <v/>
      </c>
      <c r="AP278" s="68" t="str">
        <f t="shared" si="85"/>
        <v/>
      </c>
      <c r="AQ278" s="33" t="str">
        <f t="shared" si="86"/>
        <v/>
      </c>
      <c r="AR278" s="33" t="str">
        <f t="shared" si="87"/>
        <v/>
      </c>
      <c r="AS278" s="33" t="str">
        <f t="shared" si="88"/>
        <v/>
      </c>
      <c r="AT278" s="32" t="str">
        <f t="shared" si="96"/>
        <v/>
      </c>
      <c r="AU278" s="69"/>
      <c r="AV278" s="70"/>
      <c r="AW278" s="68" t="str">
        <f t="shared" si="89"/>
        <v/>
      </c>
      <c r="AX278" s="68" t="str">
        <f t="shared" si="90"/>
        <v/>
      </c>
      <c r="AY278" s="68" t="str">
        <f t="shared" si="91"/>
        <v/>
      </c>
      <c r="AZ278" s="70"/>
      <c r="BA278" s="74"/>
      <c r="BB278" s="70"/>
      <c r="BC278" s="70"/>
      <c r="BD278" s="68" t="str">
        <f t="shared" si="92"/>
        <v/>
      </c>
      <c r="BE278" s="68" t="str">
        <f t="shared" si="93"/>
        <v/>
      </c>
      <c r="BF278" s="72" t="str">
        <f>IF(F278="","",IF(OR(分岐管理シート!Y278&lt;14,分岐管理シート!Y278&gt;38),"error",""))</f>
        <v/>
      </c>
      <c r="BG278" s="72" t="str">
        <f>IF(F278="","",IF(OR(分岐管理シート!Z278&lt;14,分岐管理シート!Z278&gt;39),"error",""))</f>
        <v/>
      </c>
      <c r="BH278" s="72" t="str">
        <f>IF(F278="","",IF(AND(Y278="－",OR(分岐管理シート!Z278&lt;14,分岐管理シート!Z278&gt;38)),"error",IF(AND(Y278="○",分岐管理シート!Z278&lt;14),"error","")))</f>
        <v/>
      </c>
      <c r="BI278" s="72" t="str">
        <f>IF(F278="","",IF(VLOOKUP(Z278,―!$AH$15:$AI$40,2,FALSE)&lt;=VLOOKUP(AA278,―!$AH$15:$AI$40,2,FALSE),"","error"))</f>
        <v/>
      </c>
      <c r="BJ278" s="70"/>
      <c r="BK278" s="70"/>
      <c r="BL278" s="70"/>
      <c r="BM278" s="72" t="str">
        <f>IF(F278="","",IF(OR(分岐管理シート!AC278&lt;1,分岐管理シート!AC278&gt;39),"error",""))</f>
        <v/>
      </c>
      <c r="BN278" s="68" t="str">
        <f t="shared" si="94"/>
        <v/>
      </c>
      <c r="BO278" s="72" t="str">
        <f>IF(F278="","",IF(AND(分岐管理シート!D278=4,OR(分岐管理シート!AF278&lt;4,分岐管理シート!AF278&gt;9)),"error",""))</f>
        <v/>
      </c>
      <c r="BP278" s="74" t="str">
        <f t="shared" si="78"/>
        <v/>
      </c>
      <c r="BQ278" s="76" t="str">
        <f>分岐管理シート!AQ278</f>
        <v/>
      </c>
      <c r="BR278" s="497" t="str">
        <f t="shared" si="95"/>
        <v/>
      </c>
    </row>
    <row r="279" spans="1:70" ht="24">
      <c r="A279" s="35"/>
      <c r="B279" s="36"/>
      <c r="C279" s="33">
        <v>207</v>
      </c>
      <c r="D279" s="396"/>
      <c r="E279" s="229"/>
      <c r="F279" s="229"/>
      <c r="G279" s="219"/>
      <c r="H279" s="219"/>
      <c r="I279" s="218"/>
      <c r="J279" s="217"/>
      <c r="K279" s="219"/>
      <c r="L279" s="218"/>
      <c r="M279" s="218"/>
      <c r="N279" s="640">
        <f t="shared" si="79"/>
        <v>0</v>
      </c>
      <c r="O279" s="641">
        <f t="shared" si="77"/>
        <v>0</v>
      </c>
      <c r="P279" s="642"/>
      <c r="Q279" s="646"/>
      <c r="R279" s="646"/>
      <c r="S279" s="646"/>
      <c r="T279" s="647"/>
      <c r="U279" s="647"/>
      <c r="V279" s="218"/>
      <c r="W279" s="219"/>
      <c r="X279" s="219"/>
      <c r="Y279" s="219"/>
      <c r="Z279" s="391"/>
      <c r="AA279" s="391"/>
      <c r="AB279" s="233"/>
      <c r="AC279" s="233"/>
      <c r="AD279" s="218"/>
      <c r="AE279" s="113"/>
      <c r="AF279" s="114"/>
      <c r="AG279" s="402"/>
      <c r="AH279" s="238"/>
      <c r="AI279" s="239"/>
      <c r="AJ279" s="58" t="str">
        <f t="shared" si="80"/>
        <v/>
      </c>
      <c r="AK279" s="60" t="str">
        <f t="shared" si="81"/>
        <v/>
      </c>
      <c r="AL279" s="62" t="str">
        <f t="shared" si="82"/>
        <v/>
      </c>
      <c r="AM279" s="64" t="str">
        <f t="shared" si="83"/>
        <v/>
      </c>
      <c r="AN279" s="64" t="str">
        <f t="shared" si="84"/>
        <v/>
      </c>
      <c r="AO279" s="66" t="str">
        <f>IF(F279="","",IF(OR(AND(分岐管理シート!D279=4,J279="Ⅱ．物価高の克服"),AND(分岐管理シート!D279=8,J279="米国関税措置")),"","error"))</f>
        <v/>
      </c>
      <c r="AP279" s="68" t="str">
        <f t="shared" si="85"/>
        <v/>
      </c>
      <c r="AQ279" s="33" t="str">
        <f t="shared" si="86"/>
        <v/>
      </c>
      <c r="AR279" s="33" t="str">
        <f t="shared" si="87"/>
        <v/>
      </c>
      <c r="AS279" s="33" t="str">
        <f t="shared" si="88"/>
        <v/>
      </c>
      <c r="AT279" s="32" t="str">
        <f t="shared" si="96"/>
        <v/>
      </c>
      <c r="AU279" s="69"/>
      <c r="AV279" s="70"/>
      <c r="AW279" s="68" t="str">
        <f t="shared" si="89"/>
        <v/>
      </c>
      <c r="AX279" s="68" t="str">
        <f t="shared" si="90"/>
        <v/>
      </c>
      <c r="AY279" s="68" t="str">
        <f t="shared" si="91"/>
        <v/>
      </c>
      <c r="AZ279" s="70"/>
      <c r="BA279" s="74"/>
      <c r="BB279" s="70"/>
      <c r="BC279" s="70"/>
      <c r="BD279" s="68" t="str">
        <f t="shared" si="92"/>
        <v/>
      </c>
      <c r="BE279" s="68" t="str">
        <f t="shared" si="93"/>
        <v/>
      </c>
      <c r="BF279" s="72" t="str">
        <f>IF(F279="","",IF(OR(分岐管理シート!Y279&lt;14,分岐管理シート!Y279&gt;38),"error",""))</f>
        <v/>
      </c>
      <c r="BG279" s="72" t="str">
        <f>IF(F279="","",IF(OR(分岐管理シート!Z279&lt;14,分岐管理シート!Z279&gt;39),"error",""))</f>
        <v/>
      </c>
      <c r="BH279" s="72" t="str">
        <f>IF(F279="","",IF(AND(Y279="－",OR(分岐管理シート!Z279&lt;14,分岐管理シート!Z279&gt;38)),"error",IF(AND(Y279="○",分岐管理シート!Z279&lt;14),"error","")))</f>
        <v/>
      </c>
      <c r="BI279" s="72" t="str">
        <f>IF(F279="","",IF(VLOOKUP(Z279,―!$AH$15:$AI$40,2,FALSE)&lt;=VLOOKUP(AA279,―!$AH$15:$AI$40,2,FALSE),"","error"))</f>
        <v/>
      </c>
      <c r="BJ279" s="70"/>
      <c r="BK279" s="70"/>
      <c r="BL279" s="70"/>
      <c r="BM279" s="72" t="str">
        <f>IF(F279="","",IF(OR(分岐管理シート!AC279&lt;1,分岐管理シート!AC279&gt;39),"error",""))</f>
        <v/>
      </c>
      <c r="BN279" s="68" t="str">
        <f t="shared" si="94"/>
        <v/>
      </c>
      <c r="BO279" s="72" t="str">
        <f>IF(F279="","",IF(AND(分岐管理シート!D279=4,OR(分岐管理シート!AF279&lt;4,分岐管理シート!AF279&gt;9)),"error",""))</f>
        <v/>
      </c>
      <c r="BP279" s="74" t="str">
        <f t="shared" si="78"/>
        <v/>
      </c>
      <c r="BQ279" s="76" t="str">
        <f>分岐管理シート!AQ279</f>
        <v/>
      </c>
      <c r="BR279" s="497" t="str">
        <f t="shared" si="95"/>
        <v/>
      </c>
    </row>
    <row r="280" spans="1:70" ht="24">
      <c r="A280" s="35"/>
      <c r="B280" s="36"/>
      <c r="C280" s="32">
        <v>208</v>
      </c>
      <c r="D280" s="396"/>
      <c r="E280" s="229"/>
      <c r="F280" s="229"/>
      <c r="G280" s="219"/>
      <c r="H280" s="219"/>
      <c r="I280" s="218"/>
      <c r="J280" s="217"/>
      <c r="K280" s="219"/>
      <c r="L280" s="218"/>
      <c r="M280" s="218"/>
      <c r="N280" s="640">
        <f t="shared" si="79"/>
        <v>0</v>
      </c>
      <c r="O280" s="641">
        <f t="shared" si="77"/>
        <v>0</v>
      </c>
      <c r="P280" s="642"/>
      <c r="Q280" s="646"/>
      <c r="R280" s="646"/>
      <c r="S280" s="646"/>
      <c r="T280" s="647"/>
      <c r="U280" s="647"/>
      <c r="V280" s="218"/>
      <c r="W280" s="219"/>
      <c r="X280" s="219"/>
      <c r="Y280" s="219"/>
      <c r="Z280" s="391"/>
      <c r="AA280" s="391"/>
      <c r="AB280" s="233"/>
      <c r="AC280" s="233"/>
      <c r="AD280" s="218"/>
      <c r="AE280" s="113"/>
      <c r="AF280" s="114"/>
      <c r="AG280" s="402"/>
      <c r="AH280" s="238"/>
      <c r="AI280" s="239"/>
      <c r="AJ280" s="58" t="str">
        <f t="shared" si="80"/>
        <v/>
      </c>
      <c r="AK280" s="60" t="str">
        <f t="shared" si="81"/>
        <v/>
      </c>
      <c r="AL280" s="62" t="str">
        <f t="shared" si="82"/>
        <v/>
      </c>
      <c r="AM280" s="64" t="str">
        <f t="shared" si="83"/>
        <v/>
      </c>
      <c r="AN280" s="64" t="str">
        <f t="shared" si="84"/>
        <v/>
      </c>
      <c r="AO280" s="66" t="str">
        <f>IF(F280="","",IF(OR(AND(分岐管理シート!D280=4,J280="Ⅱ．物価高の克服"),AND(分岐管理シート!D280=8,J280="米国関税措置")),"","error"))</f>
        <v/>
      </c>
      <c r="AP280" s="68" t="str">
        <f t="shared" si="85"/>
        <v/>
      </c>
      <c r="AQ280" s="33" t="str">
        <f t="shared" si="86"/>
        <v/>
      </c>
      <c r="AR280" s="33" t="str">
        <f t="shared" si="87"/>
        <v/>
      </c>
      <c r="AS280" s="33" t="str">
        <f t="shared" si="88"/>
        <v/>
      </c>
      <c r="AT280" s="32" t="str">
        <f t="shared" si="96"/>
        <v/>
      </c>
      <c r="AU280" s="69"/>
      <c r="AV280" s="70"/>
      <c r="AW280" s="68" t="str">
        <f t="shared" si="89"/>
        <v/>
      </c>
      <c r="AX280" s="68" t="str">
        <f t="shared" si="90"/>
        <v/>
      </c>
      <c r="AY280" s="68" t="str">
        <f t="shared" si="91"/>
        <v/>
      </c>
      <c r="AZ280" s="70"/>
      <c r="BA280" s="74"/>
      <c r="BB280" s="70"/>
      <c r="BC280" s="70"/>
      <c r="BD280" s="68" t="str">
        <f t="shared" si="92"/>
        <v/>
      </c>
      <c r="BE280" s="68" t="str">
        <f t="shared" si="93"/>
        <v/>
      </c>
      <c r="BF280" s="72" t="str">
        <f>IF(F280="","",IF(OR(分岐管理シート!Y280&lt;14,分岐管理シート!Y280&gt;38),"error",""))</f>
        <v/>
      </c>
      <c r="BG280" s="72" t="str">
        <f>IF(F280="","",IF(OR(分岐管理シート!Z280&lt;14,分岐管理シート!Z280&gt;39),"error",""))</f>
        <v/>
      </c>
      <c r="BH280" s="72" t="str">
        <f>IF(F280="","",IF(AND(Y280="－",OR(分岐管理シート!Z280&lt;14,分岐管理シート!Z280&gt;38)),"error",IF(AND(Y280="○",分岐管理シート!Z280&lt;14),"error","")))</f>
        <v/>
      </c>
      <c r="BI280" s="72" t="str">
        <f>IF(F280="","",IF(VLOOKUP(Z280,―!$AH$15:$AI$40,2,FALSE)&lt;=VLOOKUP(AA280,―!$AH$15:$AI$40,2,FALSE),"","error"))</f>
        <v/>
      </c>
      <c r="BJ280" s="70"/>
      <c r="BK280" s="70"/>
      <c r="BL280" s="70"/>
      <c r="BM280" s="72" t="str">
        <f>IF(F280="","",IF(OR(分岐管理シート!AC280&lt;1,分岐管理シート!AC280&gt;39),"error",""))</f>
        <v/>
      </c>
      <c r="BN280" s="68" t="str">
        <f t="shared" si="94"/>
        <v/>
      </c>
      <c r="BO280" s="72" t="str">
        <f>IF(F280="","",IF(AND(分岐管理シート!D280=4,OR(分岐管理シート!AF280&lt;4,分岐管理シート!AF280&gt;9)),"error",""))</f>
        <v/>
      </c>
      <c r="BP280" s="74" t="str">
        <f t="shared" si="78"/>
        <v/>
      </c>
      <c r="BQ280" s="76" t="str">
        <f>分岐管理シート!AQ280</f>
        <v/>
      </c>
      <c r="BR280" s="497" t="str">
        <f t="shared" si="95"/>
        <v/>
      </c>
    </row>
    <row r="281" spans="1:70" ht="24">
      <c r="A281" s="35"/>
      <c r="B281" s="36"/>
      <c r="C281" s="33">
        <v>209</v>
      </c>
      <c r="D281" s="396"/>
      <c r="E281" s="229"/>
      <c r="F281" s="229"/>
      <c r="G281" s="219"/>
      <c r="H281" s="219"/>
      <c r="I281" s="218"/>
      <c r="J281" s="217"/>
      <c r="K281" s="219"/>
      <c r="L281" s="218"/>
      <c r="M281" s="218"/>
      <c r="N281" s="640">
        <f t="shared" si="79"/>
        <v>0</v>
      </c>
      <c r="O281" s="641">
        <f t="shared" si="77"/>
        <v>0</v>
      </c>
      <c r="P281" s="642"/>
      <c r="Q281" s="646"/>
      <c r="R281" s="646"/>
      <c r="S281" s="646"/>
      <c r="T281" s="647"/>
      <c r="U281" s="647"/>
      <c r="V281" s="218"/>
      <c r="W281" s="219"/>
      <c r="X281" s="219"/>
      <c r="Y281" s="219"/>
      <c r="Z281" s="391"/>
      <c r="AA281" s="391"/>
      <c r="AB281" s="233"/>
      <c r="AC281" s="233"/>
      <c r="AD281" s="218"/>
      <c r="AE281" s="113"/>
      <c r="AF281" s="114"/>
      <c r="AG281" s="402"/>
      <c r="AH281" s="238"/>
      <c r="AI281" s="239"/>
      <c r="AJ281" s="58" t="str">
        <f t="shared" si="80"/>
        <v/>
      </c>
      <c r="AK281" s="60" t="str">
        <f t="shared" si="81"/>
        <v/>
      </c>
      <c r="AL281" s="62" t="str">
        <f t="shared" si="82"/>
        <v/>
      </c>
      <c r="AM281" s="64" t="str">
        <f t="shared" si="83"/>
        <v/>
      </c>
      <c r="AN281" s="64" t="str">
        <f t="shared" si="84"/>
        <v/>
      </c>
      <c r="AO281" s="66" t="str">
        <f>IF(F281="","",IF(OR(AND(分岐管理シート!D281=4,J281="Ⅱ．物価高の克服"),AND(分岐管理シート!D281=8,J281="米国関税措置")),"","error"))</f>
        <v/>
      </c>
      <c r="AP281" s="68" t="str">
        <f t="shared" si="85"/>
        <v/>
      </c>
      <c r="AQ281" s="33" t="str">
        <f t="shared" si="86"/>
        <v/>
      </c>
      <c r="AR281" s="33" t="str">
        <f t="shared" si="87"/>
        <v/>
      </c>
      <c r="AS281" s="33" t="str">
        <f t="shared" si="88"/>
        <v/>
      </c>
      <c r="AT281" s="32" t="str">
        <f t="shared" si="96"/>
        <v/>
      </c>
      <c r="AU281" s="69"/>
      <c r="AV281" s="70"/>
      <c r="AW281" s="68" t="str">
        <f t="shared" si="89"/>
        <v/>
      </c>
      <c r="AX281" s="68" t="str">
        <f t="shared" si="90"/>
        <v/>
      </c>
      <c r="AY281" s="68" t="str">
        <f t="shared" si="91"/>
        <v/>
      </c>
      <c r="AZ281" s="70"/>
      <c r="BA281" s="74"/>
      <c r="BB281" s="70"/>
      <c r="BC281" s="70"/>
      <c r="BD281" s="68" t="str">
        <f t="shared" si="92"/>
        <v/>
      </c>
      <c r="BE281" s="68" t="str">
        <f t="shared" si="93"/>
        <v/>
      </c>
      <c r="BF281" s="72" t="str">
        <f>IF(F281="","",IF(OR(分岐管理シート!Y281&lt;14,分岐管理シート!Y281&gt;38),"error",""))</f>
        <v/>
      </c>
      <c r="BG281" s="72" t="str">
        <f>IF(F281="","",IF(OR(分岐管理シート!Z281&lt;14,分岐管理シート!Z281&gt;39),"error",""))</f>
        <v/>
      </c>
      <c r="BH281" s="72" t="str">
        <f>IF(F281="","",IF(AND(Y281="－",OR(分岐管理シート!Z281&lt;14,分岐管理シート!Z281&gt;38)),"error",IF(AND(Y281="○",分岐管理シート!Z281&lt;14),"error","")))</f>
        <v/>
      </c>
      <c r="BI281" s="72" t="str">
        <f>IF(F281="","",IF(VLOOKUP(Z281,―!$AH$15:$AI$40,2,FALSE)&lt;=VLOOKUP(AA281,―!$AH$15:$AI$40,2,FALSE),"","error"))</f>
        <v/>
      </c>
      <c r="BJ281" s="70"/>
      <c r="BK281" s="70"/>
      <c r="BL281" s="70"/>
      <c r="BM281" s="72" t="str">
        <f>IF(F281="","",IF(OR(分岐管理シート!AC281&lt;1,分岐管理シート!AC281&gt;39),"error",""))</f>
        <v/>
      </c>
      <c r="BN281" s="68" t="str">
        <f t="shared" si="94"/>
        <v/>
      </c>
      <c r="BO281" s="72" t="str">
        <f>IF(F281="","",IF(AND(分岐管理シート!D281=4,OR(分岐管理シート!AF281&lt;4,分岐管理シート!AF281&gt;9)),"error",""))</f>
        <v/>
      </c>
      <c r="BP281" s="74" t="str">
        <f t="shared" si="78"/>
        <v/>
      </c>
      <c r="BQ281" s="76" t="str">
        <f>分岐管理シート!AQ281</f>
        <v/>
      </c>
      <c r="BR281" s="497" t="str">
        <f t="shared" si="95"/>
        <v/>
      </c>
    </row>
    <row r="282" spans="1:70" ht="24">
      <c r="A282" s="35"/>
      <c r="B282" s="36"/>
      <c r="C282" s="33">
        <v>210</v>
      </c>
      <c r="D282" s="396"/>
      <c r="E282" s="229"/>
      <c r="F282" s="229"/>
      <c r="G282" s="219"/>
      <c r="H282" s="219"/>
      <c r="I282" s="218"/>
      <c r="J282" s="217"/>
      <c r="K282" s="219"/>
      <c r="L282" s="218"/>
      <c r="M282" s="218"/>
      <c r="N282" s="640">
        <f t="shared" si="79"/>
        <v>0</v>
      </c>
      <c r="O282" s="641">
        <f t="shared" si="77"/>
        <v>0</v>
      </c>
      <c r="P282" s="642"/>
      <c r="Q282" s="646"/>
      <c r="R282" s="646"/>
      <c r="S282" s="646"/>
      <c r="T282" s="647"/>
      <c r="U282" s="647"/>
      <c r="V282" s="218"/>
      <c r="W282" s="219"/>
      <c r="X282" s="219"/>
      <c r="Y282" s="219"/>
      <c r="Z282" s="391"/>
      <c r="AA282" s="391"/>
      <c r="AB282" s="233"/>
      <c r="AC282" s="233"/>
      <c r="AD282" s="218"/>
      <c r="AE282" s="113"/>
      <c r="AF282" s="114"/>
      <c r="AG282" s="402"/>
      <c r="AH282" s="238"/>
      <c r="AI282" s="239"/>
      <c r="AJ282" s="58" t="str">
        <f t="shared" si="80"/>
        <v/>
      </c>
      <c r="AK282" s="60" t="str">
        <f t="shared" si="81"/>
        <v/>
      </c>
      <c r="AL282" s="62" t="str">
        <f t="shared" si="82"/>
        <v/>
      </c>
      <c r="AM282" s="64" t="str">
        <f t="shared" si="83"/>
        <v/>
      </c>
      <c r="AN282" s="64" t="str">
        <f t="shared" si="84"/>
        <v/>
      </c>
      <c r="AO282" s="66" t="str">
        <f>IF(F282="","",IF(OR(AND(分岐管理シート!D282=4,J282="Ⅱ．物価高の克服"),AND(分岐管理シート!D282=8,J282="米国関税措置")),"","error"))</f>
        <v/>
      </c>
      <c r="AP282" s="68" t="str">
        <f t="shared" si="85"/>
        <v/>
      </c>
      <c r="AQ282" s="33" t="str">
        <f t="shared" si="86"/>
        <v/>
      </c>
      <c r="AR282" s="33" t="str">
        <f t="shared" si="87"/>
        <v/>
      </c>
      <c r="AS282" s="33" t="str">
        <f t="shared" si="88"/>
        <v/>
      </c>
      <c r="AT282" s="32" t="str">
        <f t="shared" si="96"/>
        <v/>
      </c>
      <c r="AU282" s="69"/>
      <c r="AV282" s="70"/>
      <c r="AW282" s="68" t="str">
        <f t="shared" si="89"/>
        <v/>
      </c>
      <c r="AX282" s="68" t="str">
        <f t="shared" si="90"/>
        <v/>
      </c>
      <c r="AY282" s="68" t="str">
        <f t="shared" si="91"/>
        <v/>
      </c>
      <c r="AZ282" s="70"/>
      <c r="BA282" s="74"/>
      <c r="BB282" s="70"/>
      <c r="BC282" s="70"/>
      <c r="BD282" s="68" t="str">
        <f t="shared" si="92"/>
        <v/>
      </c>
      <c r="BE282" s="68" t="str">
        <f t="shared" si="93"/>
        <v/>
      </c>
      <c r="BF282" s="72" t="str">
        <f>IF(F282="","",IF(OR(分岐管理シート!Y282&lt;14,分岐管理シート!Y282&gt;38),"error",""))</f>
        <v/>
      </c>
      <c r="BG282" s="72" t="str">
        <f>IF(F282="","",IF(OR(分岐管理シート!Z282&lt;14,分岐管理シート!Z282&gt;39),"error",""))</f>
        <v/>
      </c>
      <c r="BH282" s="72" t="str">
        <f>IF(F282="","",IF(AND(Y282="－",OR(分岐管理シート!Z282&lt;14,分岐管理シート!Z282&gt;38)),"error",IF(AND(Y282="○",分岐管理シート!Z282&lt;14),"error","")))</f>
        <v/>
      </c>
      <c r="BI282" s="72" t="str">
        <f>IF(F282="","",IF(VLOOKUP(Z282,―!$AH$15:$AI$40,2,FALSE)&lt;=VLOOKUP(AA282,―!$AH$15:$AI$40,2,FALSE),"","error"))</f>
        <v/>
      </c>
      <c r="BJ282" s="70"/>
      <c r="BK282" s="70"/>
      <c r="BL282" s="70"/>
      <c r="BM282" s="72" t="str">
        <f>IF(F282="","",IF(OR(分岐管理シート!AC282&lt;1,分岐管理シート!AC282&gt;39),"error",""))</f>
        <v/>
      </c>
      <c r="BN282" s="68" t="str">
        <f t="shared" si="94"/>
        <v/>
      </c>
      <c r="BO282" s="72" t="str">
        <f>IF(F282="","",IF(AND(分岐管理シート!D282=4,OR(分岐管理シート!AF282&lt;4,分岐管理シート!AF282&gt;9)),"error",""))</f>
        <v/>
      </c>
      <c r="BP282" s="74" t="str">
        <f t="shared" si="78"/>
        <v/>
      </c>
      <c r="BQ282" s="76" t="str">
        <f>分岐管理シート!AQ282</f>
        <v/>
      </c>
      <c r="BR282" s="497" t="str">
        <f t="shared" si="95"/>
        <v/>
      </c>
    </row>
    <row r="283" spans="1:70" ht="24">
      <c r="A283" s="35"/>
      <c r="B283" s="36"/>
      <c r="C283" s="32">
        <v>211</v>
      </c>
      <c r="D283" s="396"/>
      <c r="E283" s="229"/>
      <c r="F283" s="229"/>
      <c r="G283" s="219"/>
      <c r="H283" s="219"/>
      <c r="I283" s="218"/>
      <c r="J283" s="217"/>
      <c r="K283" s="219"/>
      <c r="L283" s="218"/>
      <c r="M283" s="218"/>
      <c r="N283" s="640">
        <f t="shared" si="79"/>
        <v>0</v>
      </c>
      <c r="O283" s="641">
        <f t="shared" si="77"/>
        <v>0</v>
      </c>
      <c r="P283" s="642"/>
      <c r="Q283" s="646"/>
      <c r="R283" s="646"/>
      <c r="S283" s="646"/>
      <c r="T283" s="647"/>
      <c r="U283" s="647"/>
      <c r="V283" s="218"/>
      <c r="W283" s="219"/>
      <c r="X283" s="219"/>
      <c r="Y283" s="219"/>
      <c r="Z283" s="391"/>
      <c r="AA283" s="391"/>
      <c r="AB283" s="233"/>
      <c r="AC283" s="233"/>
      <c r="AD283" s="218"/>
      <c r="AE283" s="113"/>
      <c r="AF283" s="114"/>
      <c r="AG283" s="402"/>
      <c r="AH283" s="238"/>
      <c r="AI283" s="239"/>
      <c r="AJ283" s="58" t="str">
        <f t="shared" si="80"/>
        <v/>
      </c>
      <c r="AK283" s="60" t="str">
        <f t="shared" si="81"/>
        <v/>
      </c>
      <c r="AL283" s="62" t="str">
        <f t="shared" si="82"/>
        <v/>
      </c>
      <c r="AM283" s="64" t="str">
        <f t="shared" si="83"/>
        <v/>
      </c>
      <c r="AN283" s="64" t="str">
        <f t="shared" si="84"/>
        <v/>
      </c>
      <c r="AO283" s="66" t="str">
        <f>IF(F283="","",IF(OR(AND(分岐管理シート!D283=4,J283="Ⅱ．物価高の克服"),AND(分岐管理シート!D283=8,J283="米国関税措置")),"","error"))</f>
        <v/>
      </c>
      <c r="AP283" s="68" t="str">
        <f t="shared" si="85"/>
        <v/>
      </c>
      <c r="AQ283" s="33" t="str">
        <f t="shared" si="86"/>
        <v/>
      </c>
      <c r="AR283" s="33" t="str">
        <f t="shared" si="87"/>
        <v/>
      </c>
      <c r="AS283" s="33" t="str">
        <f t="shared" si="88"/>
        <v/>
      </c>
      <c r="AT283" s="32" t="str">
        <f t="shared" si="96"/>
        <v/>
      </c>
      <c r="AU283" s="69"/>
      <c r="AV283" s="70"/>
      <c r="AW283" s="68" t="str">
        <f t="shared" si="89"/>
        <v/>
      </c>
      <c r="AX283" s="68" t="str">
        <f t="shared" si="90"/>
        <v/>
      </c>
      <c r="AY283" s="68" t="str">
        <f t="shared" si="91"/>
        <v/>
      </c>
      <c r="AZ283" s="70"/>
      <c r="BA283" s="74"/>
      <c r="BB283" s="70"/>
      <c r="BC283" s="70"/>
      <c r="BD283" s="68" t="str">
        <f t="shared" si="92"/>
        <v/>
      </c>
      <c r="BE283" s="68" t="str">
        <f t="shared" si="93"/>
        <v/>
      </c>
      <c r="BF283" s="72" t="str">
        <f>IF(F283="","",IF(OR(分岐管理シート!Y283&lt;14,分岐管理シート!Y283&gt;38),"error",""))</f>
        <v/>
      </c>
      <c r="BG283" s="72" t="str">
        <f>IF(F283="","",IF(OR(分岐管理シート!Z283&lt;14,分岐管理シート!Z283&gt;39),"error",""))</f>
        <v/>
      </c>
      <c r="BH283" s="72" t="str">
        <f>IF(F283="","",IF(AND(Y283="－",OR(分岐管理シート!Z283&lt;14,分岐管理シート!Z283&gt;38)),"error",IF(AND(Y283="○",分岐管理シート!Z283&lt;14),"error","")))</f>
        <v/>
      </c>
      <c r="BI283" s="72" t="str">
        <f>IF(F283="","",IF(VLOOKUP(Z283,―!$AH$15:$AI$40,2,FALSE)&lt;=VLOOKUP(AA283,―!$AH$15:$AI$40,2,FALSE),"","error"))</f>
        <v/>
      </c>
      <c r="BJ283" s="70"/>
      <c r="BK283" s="70"/>
      <c r="BL283" s="70"/>
      <c r="BM283" s="72" t="str">
        <f>IF(F283="","",IF(OR(分岐管理シート!AC283&lt;1,分岐管理シート!AC283&gt;39),"error",""))</f>
        <v/>
      </c>
      <c r="BN283" s="68" t="str">
        <f t="shared" si="94"/>
        <v/>
      </c>
      <c r="BO283" s="72" t="str">
        <f>IF(F283="","",IF(AND(分岐管理シート!D283=4,OR(分岐管理シート!AF283&lt;4,分岐管理シート!AF283&gt;9)),"error",""))</f>
        <v/>
      </c>
      <c r="BP283" s="74" t="str">
        <f t="shared" si="78"/>
        <v/>
      </c>
      <c r="BQ283" s="76" t="str">
        <f>分岐管理シート!AQ283</f>
        <v/>
      </c>
      <c r="BR283" s="497" t="str">
        <f t="shared" si="95"/>
        <v/>
      </c>
    </row>
    <row r="284" spans="1:70" ht="24">
      <c r="A284" s="35"/>
      <c r="B284" s="36"/>
      <c r="C284" s="33">
        <v>212</v>
      </c>
      <c r="D284" s="396"/>
      <c r="E284" s="229"/>
      <c r="F284" s="229"/>
      <c r="G284" s="219"/>
      <c r="H284" s="219"/>
      <c r="I284" s="218"/>
      <c r="J284" s="217"/>
      <c r="K284" s="219"/>
      <c r="L284" s="218"/>
      <c r="M284" s="218"/>
      <c r="N284" s="640">
        <f t="shared" si="79"/>
        <v>0</v>
      </c>
      <c r="O284" s="641">
        <f t="shared" si="77"/>
        <v>0</v>
      </c>
      <c r="P284" s="642"/>
      <c r="Q284" s="646"/>
      <c r="R284" s="646"/>
      <c r="S284" s="646"/>
      <c r="T284" s="647"/>
      <c r="U284" s="647"/>
      <c r="V284" s="218"/>
      <c r="W284" s="219"/>
      <c r="X284" s="219"/>
      <c r="Y284" s="219"/>
      <c r="Z284" s="391"/>
      <c r="AA284" s="391"/>
      <c r="AB284" s="233"/>
      <c r="AC284" s="233"/>
      <c r="AD284" s="218"/>
      <c r="AE284" s="113"/>
      <c r="AF284" s="114"/>
      <c r="AG284" s="402"/>
      <c r="AH284" s="238"/>
      <c r="AI284" s="239"/>
      <c r="AJ284" s="58" t="str">
        <f t="shared" si="80"/>
        <v/>
      </c>
      <c r="AK284" s="60" t="str">
        <f t="shared" si="81"/>
        <v/>
      </c>
      <c r="AL284" s="62" t="str">
        <f t="shared" si="82"/>
        <v/>
      </c>
      <c r="AM284" s="64" t="str">
        <f t="shared" si="83"/>
        <v/>
      </c>
      <c r="AN284" s="64" t="str">
        <f t="shared" si="84"/>
        <v/>
      </c>
      <c r="AO284" s="66" t="str">
        <f>IF(F284="","",IF(OR(AND(分岐管理シート!D284=4,J284="Ⅱ．物価高の克服"),AND(分岐管理シート!D284=8,J284="米国関税措置")),"","error"))</f>
        <v/>
      </c>
      <c r="AP284" s="68" t="str">
        <f t="shared" si="85"/>
        <v/>
      </c>
      <c r="AQ284" s="33" t="str">
        <f t="shared" si="86"/>
        <v/>
      </c>
      <c r="AR284" s="33" t="str">
        <f t="shared" si="87"/>
        <v/>
      </c>
      <c r="AS284" s="33" t="str">
        <f t="shared" si="88"/>
        <v/>
      </c>
      <c r="AT284" s="32" t="str">
        <f t="shared" si="96"/>
        <v/>
      </c>
      <c r="AU284" s="69"/>
      <c r="AV284" s="70"/>
      <c r="AW284" s="68" t="str">
        <f t="shared" si="89"/>
        <v/>
      </c>
      <c r="AX284" s="68" t="str">
        <f t="shared" si="90"/>
        <v/>
      </c>
      <c r="AY284" s="68" t="str">
        <f t="shared" si="91"/>
        <v/>
      </c>
      <c r="AZ284" s="70"/>
      <c r="BA284" s="74"/>
      <c r="BB284" s="70"/>
      <c r="BC284" s="70"/>
      <c r="BD284" s="68" t="str">
        <f t="shared" si="92"/>
        <v/>
      </c>
      <c r="BE284" s="68" t="str">
        <f t="shared" si="93"/>
        <v/>
      </c>
      <c r="BF284" s="72" t="str">
        <f>IF(F284="","",IF(OR(分岐管理シート!Y284&lt;14,分岐管理シート!Y284&gt;38),"error",""))</f>
        <v/>
      </c>
      <c r="BG284" s="72" t="str">
        <f>IF(F284="","",IF(OR(分岐管理シート!Z284&lt;14,分岐管理シート!Z284&gt;39),"error",""))</f>
        <v/>
      </c>
      <c r="BH284" s="72" t="str">
        <f>IF(F284="","",IF(AND(Y284="－",OR(分岐管理シート!Z284&lt;14,分岐管理シート!Z284&gt;38)),"error",IF(AND(Y284="○",分岐管理シート!Z284&lt;14),"error","")))</f>
        <v/>
      </c>
      <c r="BI284" s="72" t="str">
        <f>IF(F284="","",IF(VLOOKUP(Z284,―!$AH$15:$AI$40,2,FALSE)&lt;=VLOOKUP(AA284,―!$AH$15:$AI$40,2,FALSE),"","error"))</f>
        <v/>
      </c>
      <c r="BJ284" s="70"/>
      <c r="BK284" s="70"/>
      <c r="BL284" s="70"/>
      <c r="BM284" s="72" t="str">
        <f>IF(F284="","",IF(OR(分岐管理シート!AC284&lt;1,分岐管理シート!AC284&gt;39),"error",""))</f>
        <v/>
      </c>
      <c r="BN284" s="68" t="str">
        <f t="shared" si="94"/>
        <v/>
      </c>
      <c r="BO284" s="72" t="str">
        <f>IF(F284="","",IF(AND(分岐管理シート!D284=4,OR(分岐管理シート!AF284&lt;4,分岐管理シート!AF284&gt;9)),"error",""))</f>
        <v/>
      </c>
      <c r="BP284" s="74" t="str">
        <f t="shared" si="78"/>
        <v/>
      </c>
      <c r="BQ284" s="76" t="str">
        <f>分岐管理シート!AQ284</f>
        <v/>
      </c>
      <c r="BR284" s="497" t="str">
        <f t="shared" si="95"/>
        <v/>
      </c>
    </row>
    <row r="285" spans="1:70" ht="24">
      <c r="A285" s="35"/>
      <c r="B285" s="36"/>
      <c r="C285" s="33">
        <v>213</v>
      </c>
      <c r="D285" s="396"/>
      <c r="E285" s="229"/>
      <c r="F285" s="229"/>
      <c r="G285" s="219"/>
      <c r="H285" s="219"/>
      <c r="I285" s="218"/>
      <c r="J285" s="217"/>
      <c r="K285" s="219"/>
      <c r="L285" s="218"/>
      <c r="M285" s="218"/>
      <c r="N285" s="640">
        <f t="shared" si="79"/>
        <v>0</v>
      </c>
      <c r="O285" s="641">
        <f t="shared" si="77"/>
        <v>0</v>
      </c>
      <c r="P285" s="642"/>
      <c r="Q285" s="646"/>
      <c r="R285" s="646"/>
      <c r="S285" s="646"/>
      <c r="T285" s="647"/>
      <c r="U285" s="647"/>
      <c r="V285" s="218"/>
      <c r="W285" s="219"/>
      <c r="X285" s="219"/>
      <c r="Y285" s="219"/>
      <c r="Z285" s="391"/>
      <c r="AA285" s="391"/>
      <c r="AB285" s="233"/>
      <c r="AC285" s="233"/>
      <c r="AD285" s="218"/>
      <c r="AE285" s="113"/>
      <c r="AF285" s="114"/>
      <c r="AG285" s="402"/>
      <c r="AH285" s="238"/>
      <c r="AI285" s="239"/>
      <c r="AJ285" s="58" t="str">
        <f t="shared" si="80"/>
        <v/>
      </c>
      <c r="AK285" s="60" t="str">
        <f t="shared" si="81"/>
        <v/>
      </c>
      <c r="AL285" s="62" t="str">
        <f t="shared" si="82"/>
        <v/>
      </c>
      <c r="AM285" s="64" t="str">
        <f t="shared" si="83"/>
        <v/>
      </c>
      <c r="AN285" s="64" t="str">
        <f t="shared" si="84"/>
        <v/>
      </c>
      <c r="AO285" s="66" t="str">
        <f>IF(F285="","",IF(OR(AND(分岐管理シート!D285=4,J285="Ⅱ．物価高の克服"),AND(分岐管理シート!D285=8,J285="米国関税措置")),"","error"))</f>
        <v/>
      </c>
      <c r="AP285" s="68" t="str">
        <f t="shared" si="85"/>
        <v/>
      </c>
      <c r="AQ285" s="33" t="str">
        <f t="shared" si="86"/>
        <v/>
      </c>
      <c r="AR285" s="33" t="str">
        <f t="shared" si="87"/>
        <v/>
      </c>
      <c r="AS285" s="33" t="str">
        <f t="shared" si="88"/>
        <v/>
      </c>
      <c r="AT285" s="32" t="str">
        <f t="shared" si="96"/>
        <v/>
      </c>
      <c r="AU285" s="69"/>
      <c r="AV285" s="70"/>
      <c r="AW285" s="68" t="str">
        <f t="shared" si="89"/>
        <v/>
      </c>
      <c r="AX285" s="68" t="str">
        <f t="shared" si="90"/>
        <v/>
      </c>
      <c r="AY285" s="68" t="str">
        <f t="shared" si="91"/>
        <v/>
      </c>
      <c r="AZ285" s="70"/>
      <c r="BA285" s="74"/>
      <c r="BB285" s="70"/>
      <c r="BC285" s="70"/>
      <c r="BD285" s="68" t="str">
        <f t="shared" si="92"/>
        <v/>
      </c>
      <c r="BE285" s="68" t="str">
        <f t="shared" si="93"/>
        <v/>
      </c>
      <c r="BF285" s="72" t="str">
        <f>IF(F285="","",IF(OR(分岐管理シート!Y285&lt;14,分岐管理シート!Y285&gt;38),"error",""))</f>
        <v/>
      </c>
      <c r="BG285" s="72" t="str">
        <f>IF(F285="","",IF(OR(分岐管理シート!Z285&lt;14,分岐管理シート!Z285&gt;39),"error",""))</f>
        <v/>
      </c>
      <c r="BH285" s="72" t="str">
        <f>IF(F285="","",IF(AND(Y285="－",OR(分岐管理シート!Z285&lt;14,分岐管理シート!Z285&gt;38)),"error",IF(AND(Y285="○",分岐管理シート!Z285&lt;14),"error","")))</f>
        <v/>
      </c>
      <c r="BI285" s="72" t="str">
        <f>IF(F285="","",IF(VLOOKUP(Z285,―!$AH$15:$AI$40,2,FALSE)&lt;=VLOOKUP(AA285,―!$AH$15:$AI$40,2,FALSE),"","error"))</f>
        <v/>
      </c>
      <c r="BJ285" s="70"/>
      <c r="BK285" s="70"/>
      <c r="BL285" s="70"/>
      <c r="BM285" s="72" t="str">
        <f>IF(F285="","",IF(OR(分岐管理シート!AC285&lt;1,分岐管理シート!AC285&gt;39),"error",""))</f>
        <v/>
      </c>
      <c r="BN285" s="68" t="str">
        <f t="shared" si="94"/>
        <v/>
      </c>
      <c r="BO285" s="72" t="str">
        <f>IF(F285="","",IF(AND(分岐管理シート!D285=4,OR(分岐管理シート!AF285&lt;4,分岐管理シート!AF285&gt;9)),"error",""))</f>
        <v/>
      </c>
      <c r="BP285" s="74" t="str">
        <f t="shared" si="78"/>
        <v/>
      </c>
      <c r="BQ285" s="76" t="str">
        <f>分岐管理シート!AQ285</f>
        <v/>
      </c>
      <c r="BR285" s="497" t="str">
        <f t="shared" si="95"/>
        <v/>
      </c>
    </row>
    <row r="286" spans="1:70" ht="24">
      <c r="A286" s="35"/>
      <c r="B286" s="36"/>
      <c r="C286" s="32">
        <v>214</v>
      </c>
      <c r="D286" s="396"/>
      <c r="E286" s="229"/>
      <c r="F286" s="229"/>
      <c r="G286" s="219"/>
      <c r="H286" s="219"/>
      <c r="I286" s="218"/>
      <c r="J286" s="217"/>
      <c r="K286" s="219"/>
      <c r="L286" s="218"/>
      <c r="M286" s="218"/>
      <c r="N286" s="640">
        <f t="shared" si="79"/>
        <v>0</v>
      </c>
      <c r="O286" s="641">
        <f t="shared" si="77"/>
        <v>0</v>
      </c>
      <c r="P286" s="642"/>
      <c r="Q286" s="646"/>
      <c r="R286" s="646"/>
      <c r="S286" s="646"/>
      <c r="T286" s="647"/>
      <c r="U286" s="647"/>
      <c r="V286" s="218"/>
      <c r="W286" s="219"/>
      <c r="X286" s="219"/>
      <c r="Y286" s="219"/>
      <c r="Z286" s="391"/>
      <c r="AA286" s="391"/>
      <c r="AB286" s="233"/>
      <c r="AC286" s="233"/>
      <c r="AD286" s="218"/>
      <c r="AE286" s="113"/>
      <c r="AF286" s="114"/>
      <c r="AG286" s="402"/>
      <c r="AH286" s="238"/>
      <c r="AI286" s="239"/>
      <c r="AJ286" s="58" t="str">
        <f t="shared" si="80"/>
        <v/>
      </c>
      <c r="AK286" s="60" t="str">
        <f t="shared" si="81"/>
        <v/>
      </c>
      <c r="AL286" s="62" t="str">
        <f t="shared" si="82"/>
        <v/>
      </c>
      <c r="AM286" s="64" t="str">
        <f t="shared" si="83"/>
        <v/>
      </c>
      <c r="AN286" s="64" t="str">
        <f t="shared" si="84"/>
        <v/>
      </c>
      <c r="AO286" s="66" t="str">
        <f>IF(F286="","",IF(OR(AND(分岐管理シート!D286=4,J286="Ⅱ．物価高の克服"),AND(分岐管理シート!D286=8,J286="米国関税措置")),"","error"))</f>
        <v/>
      </c>
      <c r="AP286" s="68" t="str">
        <f t="shared" si="85"/>
        <v/>
      </c>
      <c r="AQ286" s="33" t="str">
        <f t="shared" si="86"/>
        <v/>
      </c>
      <c r="AR286" s="33" t="str">
        <f t="shared" si="87"/>
        <v/>
      </c>
      <c r="AS286" s="33" t="str">
        <f t="shared" si="88"/>
        <v/>
      </c>
      <c r="AT286" s="32" t="str">
        <f t="shared" si="96"/>
        <v/>
      </c>
      <c r="AU286" s="69"/>
      <c r="AV286" s="70"/>
      <c r="AW286" s="68" t="str">
        <f t="shared" si="89"/>
        <v/>
      </c>
      <c r="AX286" s="68" t="str">
        <f t="shared" si="90"/>
        <v/>
      </c>
      <c r="AY286" s="68" t="str">
        <f t="shared" si="91"/>
        <v/>
      </c>
      <c r="AZ286" s="70"/>
      <c r="BA286" s="74"/>
      <c r="BB286" s="70"/>
      <c r="BC286" s="70"/>
      <c r="BD286" s="68" t="str">
        <f t="shared" si="92"/>
        <v/>
      </c>
      <c r="BE286" s="68" t="str">
        <f t="shared" si="93"/>
        <v/>
      </c>
      <c r="BF286" s="72" t="str">
        <f>IF(F286="","",IF(OR(分岐管理シート!Y286&lt;14,分岐管理シート!Y286&gt;38),"error",""))</f>
        <v/>
      </c>
      <c r="BG286" s="72" t="str">
        <f>IF(F286="","",IF(OR(分岐管理シート!Z286&lt;14,分岐管理シート!Z286&gt;39),"error",""))</f>
        <v/>
      </c>
      <c r="BH286" s="72" t="str">
        <f>IF(F286="","",IF(AND(Y286="－",OR(分岐管理シート!Z286&lt;14,分岐管理シート!Z286&gt;38)),"error",IF(AND(Y286="○",分岐管理シート!Z286&lt;14),"error","")))</f>
        <v/>
      </c>
      <c r="BI286" s="72" t="str">
        <f>IF(F286="","",IF(VLOOKUP(Z286,―!$AH$15:$AI$40,2,FALSE)&lt;=VLOOKUP(AA286,―!$AH$15:$AI$40,2,FALSE),"","error"))</f>
        <v/>
      </c>
      <c r="BJ286" s="70"/>
      <c r="BK286" s="70"/>
      <c r="BL286" s="70"/>
      <c r="BM286" s="72" t="str">
        <f>IF(F286="","",IF(OR(分岐管理シート!AC286&lt;1,分岐管理シート!AC286&gt;39),"error",""))</f>
        <v/>
      </c>
      <c r="BN286" s="68" t="str">
        <f t="shared" si="94"/>
        <v/>
      </c>
      <c r="BO286" s="72" t="str">
        <f>IF(F286="","",IF(AND(分岐管理シート!D286=4,OR(分岐管理シート!AF286&lt;4,分岐管理シート!AF286&gt;9)),"error",""))</f>
        <v/>
      </c>
      <c r="BP286" s="74" t="str">
        <f t="shared" si="78"/>
        <v/>
      </c>
      <c r="BQ286" s="76" t="str">
        <f>分岐管理シート!AQ286</f>
        <v/>
      </c>
      <c r="BR286" s="497" t="str">
        <f t="shared" si="95"/>
        <v/>
      </c>
    </row>
    <row r="287" spans="1:70" ht="24">
      <c r="A287" s="35"/>
      <c r="B287" s="36"/>
      <c r="C287" s="33">
        <v>215</v>
      </c>
      <c r="D287" s="396"/>
      <c r="E287" s="229"/>
      <c r="F287" s="229"/>
      <c r="G287" s="219"/>
      <c r="H287" s="219"/>
      <c r="I287" s="218"/>
      <c r="J287" s="217"/>
      <c r="K287" s="219"/>
      <c r="L287" s="218"/>
      <c r="M287" s="218"/>
      <c r="N287" s="640">
        <f t="shared" si="79"/>
        <v>0</v>
      </c>
      <c r="O287" s="641">
        <f t="shared" si="77"/>
        <v>0</v>
      </c>
      <c r="P287" s="642"/>
      <c r="Q287" s="646"/>
      <c r="R287" s="646"/>
      <c r="S287" s="646"/>
      <c r="T287" s="647"/>
      <c r="U287" s="647"/>
      <c r="V287" s="218"/>
      <c r="W287" s="219"/>
      <c r="X287" s="219"/>
      <c r="Y287" s="219"/>
      <c r="Z287" s="391"/>
      <c r="AA287" s="391"/>
      <c r="AB287" s="233"/>
      <c r="AC287" s="233"/>
      <c r="AD287" s="218"/>
      <c r="AE287" s="113"/>
      <c r="AF287" s="114"/>
      <c r="AG287" s="402"/>
      <c r="AH287" s="238"/>
      <c r="AI287" s="239"/>
      <c r="AJ287" s="58" t="str">
        <f t="shared" si="80"/>
        <v/>
      </c>
      <c r="AK287" s="60" t="str">
        <f t="shared" si="81"/>
        <v/>
      </c>
      <c r="AL287" s="62" t="str">
        <f t="shared" si="82"/>
        <v/>
      </c>
      <c r="AM287" s="64" t="str">
        <f t="shared" si="83"/>
        <v/>
      </c>
      <c r="AN287" s="64" t="str">
        <f t="shared" si="84"/>
        <v/>
      </c>
      <c r="AO287" s="66" t="str">
        <f>IF(F287="","",IF(OR(AND(分岐管理シート!D287=4,J287="Ⅱ．物価高の克服"),AND(分岐管理シート!D287=8,J287="米国関税措置")),"","error"))</f>
        <v/>
      </c>
      <c r="AP287" s="68" t="str">
        <f t="shared" si="85"/>
        <v/>
      </c>
      <c r="AQ287" s="33" t="str">
        <f t="shared" si="86"/>
        <v/>
      </c>
      <c r="AR287" s="33" t="str">
        <f t="shared" si="87"/>
        <v/>
      </c>
      <c r="AS287" s="33" t="str">
        <f t="shared" si="88"/>
        <v/>
      </c>
      <c r="AT287" s="32" t="str">
        <f t="shared" si="96"/>
        <v/>
      </c>
      <c r="AU287" s="69"/>
      <c r="AV287" s="70"/>
      <c r="AW287" s="68" t="str">
        <f t="shared" si="89"/>
        <v/>
      </c>
      <c r="AX287" s="68" t="str">
        <f t="shared" si="90"/>
        <v/>
      </c>
      <c r="AY287" s="68" t="str">
        <f t="shared" si="91"/>
        <v/>
      </c>
      <c r="AZ287" s="70"/>
      <c r="BA287" s="74"/>
      <c r="BB287" s="70"/>
      <c r="BC287" s="70"/>
      <c r="BD287" s="68" t="str">
        <f t="shared" si="92"/>
        <v/>
      </c>
      <c r="BE287" s="68" t="str">
        <f t="shared" si="93"/>
        <v/>
      </c>
      <c r="BF287" s="72" t="str">
        <f>IF(F287="","",IF(OR(分岐管理シート!Y287&lt;14,分岐管理シート!Y287&gt;38),"error",""))</f>
        <v/>
      </c>
      <c r="BG287" s="72" t="str">
        <f>IF(F287="","",IF(OR(分岐管理シート!Z287&lt;14,分岐管理シート!Z287&gt;39),"error",""))</f>
        <v/>
      </c>
      <c r="BH287" s="72" t="str">
        <f>IF(F287="","",IF(AND(Y287="－",OR(分岐管理シート!Z287&lt;14,分岐管理シート!Z287&gt;38)),"error",IF(AND(Y287="○",分岐管理シート!Z287&lt;14),"error","")))</f>
        <v/>
      </c>
      <c r="BI287" s="72" t="str">
        <f>IF(F287="","",IF(VLOOKUP(Z287,―!$AH$15:$AI$40,2,FALSE)&lt;=VLOOKUP(AA287,―!$AH$15:$AI$40,2,FALSE),"","error"))</f>
        <v/>
      </c>
      <c r="BJ287" s="70"/>
      <c r="BK287" s="70"/>
      <c r="BL287" s="70"/>
      <c r="BM287" s="72" t="str">
        <f>IF(F287="","",IF(OR(分岐管理シート!AC287&lt;1,分岐管理シート!AC287&gt;39),"error",""))</f>
        <v/>
      </c>
      <c r="BN287" s="68" t="str">
        <f t="shared" si="94"/>
        <v/>
      </c>
      <c r="BO287" s="72" t="str">
        <f>IF(F287="","",IF(AND(分岐管理シート!D287=4,OR(分岐管理シート!AF287&lt;4,分岐管理シート!AF287&gt;9)),"error",""))</f>
        <v/>
      </c>
      <c r="BP287" s="74" t="str">
        <f t="shared" si="78"/>
        <v/>
      </c>
      <c r="BQ287" s="76" t="str">
        <f>分岐管理シート!AQ287</f>
        <v/>
      </c>
      <c r="BR287" s="497" t="str">
        <f t="shared" si="95"/>
        <v/>
      </c>
    </row>
    <row r="288" spans="1:70" ht="24">
      <c r="A288" s="35"/>
      <c r="B288" s="36"/>
      <c r="C288" s="33">
        <v>216</v>
      </c>
      <c r="D288" s="396"/>
      <c r="E288" s="229"/>
      <c r="F288" s="229"/>
      <c r="G288" s="219"/>
      <c r="H288" s="219"/>
      <c r="I288" s="218"/>
      <c r="J288" s="217"/>
      <c r="K288" s="219"/>
      <c r="L288" s="218"/>
      <c r="M288" s="218"/>
      <c r="N288" s="640">
        <f t="shared" si="79"/>
        <v>0</v>
      </c>
      <c r="O288" s="641">
        <f t="shared" si="77"/>
        <v>0</v>
      </c>
      <c r="P288" s="642"/>
      <c r="Q288" s="646"/>
      <c r="R288" s="646"/>
      <c r="S288" s="646"/>
      <c r="T288" s="647"/>
      <c r="U288" s="647"/>
      <c r="V288" s="218"/>
      <c r="W288" s="219"/>
      <c r="X288" s="219"/>
      <c r="Y288" s="219"/>
      <c r="Z288" s="391"/>
      <c r="AA288" s="391"/>
      <c r="AB288" s="233"/>
      <c r="AC288" s="233"/>
      <c r="AD288" s="218"/>
      <c r="AE288" s="113"/>
      <c r="AF288" s="114"/>
      <c r="AG288" s="402"/>
      <c r="AH288" s="238"/>
      <c r="AI288" s="239"/>
      <c r="AJ288" s="58" t="str">
        <f t="shared" si="80"/>
        <v/>
      </c>
      <c r="AK288" s="60" t="str">
        <f t="shared" si="81"/>
        <v/>
      </c>
      <c r="AL288" s="62" t="str">
        <f t="shared" si="82"/>
        <v/>
      </c>
      <c r="AM288" s="64" t="str">
        <f t="shared" si="83"/>
        <v/>
      </c>
      <c r="AN288" s="64" t="str">
        <f t="shared" si="84"/>
        <v/>
      </c>
      <c r="AO288" s="66" t="str">
        <f>IF(F288="","",IF(OR(AND(分岐管理シート!D288=4,J288="Ⅱ．物価高の克服"),AND(分岐管理シート!D288=8,J288="米国関税措置")),"","error"))</f>
        <v/>
      </c>
      <c r="AP288" s="68" t="str">
        <f t="shared" si="85"/>
        <v/>
      </c>
      <c r="AQ288" s="33" t="str">
        <f t="shared" si="86"/>
        <v/>
      </c>
      <c r="AR288" s="33" t="str">
        <f t="shared" si="87"/>
        <v/>
      </c>
      <c r="AS288" s="33" t="str">
        <f t="shared" si="88"/>
        <v/>
      </c>
      <c r="AT288" s="32" t="str">
        <f t="shared" si="96"/>
        <v/>
      </c>
      <c r="AU288" s="69"/>
      <c r="AV288" s="70"/>
      <c r="AW288" s="68" t="str">
        <f t="shared" si="89"/>
        <v/>
      </c>
      <c r="AX288" s="68" t="str">
        <f t="shared" si="90"/>
        <v/>
      </c>
      <c r="AY288" s="68" t="str">
        <f t="shared" si="91"/>
        <v/>
      </c>
      <c r="AZ288" s="70"/>
      <c r="BA288" s="74"/>
      <c r="BB288" s="70"/>
      <c r="BC288" s="70"/>
      <c r="BD288" s="68" t="str">
        <f t="shared" si="92"/>
        <v/>
      </c>
      <c r="BE288" s="68" t="str">
        <f t="shared" si="93"/>
        <v/>
      </c>
      <c r="BF288" s="72" t="str">
        <f>IF(F288="","",IF(OR(分岐管理シート!Y288&lt;14,分岐管理シート!Y288&gt;38),"error",""))</f>
        <v/>
      </c>
      <c r="BG288" s="72" t="str">
        <f>IF(F288="","",IF(OR(分岐管理シート!Z288&lt;14,分岐管理シート!Z288&gt;39),"error",""))</f>
        <v/>
      </c>
      <c r="BH288" s="72" t="str">
        <f>IF(F288="","",IF(AND(Y288="－",OR(分岐管理シート!Z288&lt;14,分岐管理シート!Z288&gt;38)),"error",IF(AND(Y288="○",分岐管理シート!Z288&lt;14),"error","")))</f>
        <v/>
      </c>
      <c r="BI288" s="72" t="str">
        <f>IF(F288="","",IF(VLOOKUP(Z288,―!$AH$15:$AI$40,2,FALSE)&lt;=VLOOKUP(AA288,―!$AH$15:$AI$40,2,FALSE),"","error"))</f>
        <v/>
      </c>
      <c r="BJ288" s="70"/>
      <c r="BK288" s="70"/>
      <c r="BL288" s="70"/>
      <c r="BM288" s="72" t="str">
        <f>IF(F288="","",IF(OR(分岐管理シート!AC288&lt;1,分岐管理シート!AC288&gt;39),"error",""))</f>
        <v/>
      </c>
      <c r="BN288" s="68" t="str">
        <f t="shared" si="94"/>
        <v/>
      </c>
      <c r="BO288" s="72" t="str">
        <f>IF(F288="","",IF(AND(分岐管理シート!D288=4,OR(分岐管理シート!AF288&lt;4,分岐管理シート!AF288&gt;9)),"error",""))</f>
        <v/>
      </c>
      <c r="BP288" s="74" t="str">
        <f t="shared" si="78"/>
        <v/>
      </c>
      <c r="BQ288" s="76" t="str">
        <f>分岐管理シート!AQ288</f>
        <v/>
      </c>
      <c r="BR288" s="497" t="str">
        <f t="shared" si="95"/>
        <v/>
      </c>
    </row>
    <row r="289" spans="1:70" ht="24">
      <c r="A289" s="35"/>
      <c r="B289" s="36"/>
      <c r="C289" s="32">
        <v>217</v>
      </c>
      <c r="D289" s="396"/>
      <c r="E289" s="229"/>
      <c r="F289" s="229"/>
      <c r="G289" s="219"/>
      <c r="H289" s="219"/>
      <c r="I289" s="218"/>
      <c r="J289" s="217"/>
      <c r="K289" s="219"/>
      <c r="L289" s="218"/>
      <c r="M289" s="218"/>
      <c r="N289" s="640">
        <f t="shared" si="79"/>
        <v>0</v>
      </c>
      <c r="O289" s="641">
        <f t="shared" si="77"/>
        <v>0</v>
      </c>
      <c r="P289" s="642"/>
      <c r="Q289" s="646"/>
      <c r="R289" s="646"/>
      <c r="S289" s="646"/>
      <c r="T289" s="647"/>
      <c r="U289" s="647"/>
      <c r="V289" s="218"/>
      <c r="W289" s="219"/>
      <c r="X289" s="219"/>
      <c r="Y289" s="219"/>
      <c r="Z289" s="391"/>
      <c r="AA289" s="391"/>
      <c r="AB289" s="233"/>
      <c r="AC289" s="233"/>
      <c r="AD289" s="218"/>
      <c r="AE289" s="113"/>
      <c r="AF289" s="114"/>
      <c r="AG289" s="402"/>
      <c r="AH289" s="238"/>
      <c r="AI289" s="239"/>
      <c r="AJ289" s="58" t="str">
        <f t="shared" si="80"/>
        <v/>
      </c>
      <c r="AK289" s="60" t="str">
        <f t="shared" si="81"/>
        <v/>
      </c>
      <c r="AL289" s="62" t="str">
        <f t="shared" si="82"/>
        <v/>
      </c>
      <c r="AM289" s="64" t="str">
        <f t="shared" si="83"/>
        <v/>
      </c>
      <c r="AN289" s="64" t="str">
        <f t="shared" si="84"/>
        <v/>
      </c>
      <c r="AO289" s="66" t="str">
        <f>IF(F289="","",IF(OR(AND(分岐管理シート!D289=4,J289="Ⅱ．物価高の克服"),AND(分岐管理シート!D289=8,J289="米国関税措置")),"","error"))</f>
        <v/>
      </c>
      <c r="AP289" s="68" t="str">
        <f t="shared" si="85"/>
        <v/>
      </c>
      <c r="AQ289" s="33" t="str">
        <f t="shared" si="86"/>
        <v/>
      </c>
      <c r="AR289" s="33" t="str">
        <f t="shared" si="87"/>
        <v/>
      </c>
      <c r="AS289" s="33" t="str">
        <f t="shared" si="88"/>
        <v/>
      </c>
      <c r="AT289" s="32" t="str">
        <f t="shared" si="96"/>
        <v/>
      </c>
      <c r="AU289" s="69"/>
      <c r="AV289" s="70"/>
      <c r="AW289" s="68" t="str">
        <f t="shared" si="89"/>
        <v/>
      </c>
      <c r="AX289" s="68" t="str">
        <f t="shared" si="90"/>
        <v/>
      </c>
      <c r="AY289" s="68" t="str">
        <f t="shared" si="91"/>
        <v/>
      </c>
      <c r="AZ289" s="70"/>
      <c r="BA289" s="74"/>
      <c r="BB289" s="70"/>
      <c r="BC289" s="70"/>
      <c r="BD289" s="68" t="str">
        <f t="shared" si="92"/>
        <v/>
      </c>
      <c r="BE289" s="68" t="str">
        <f t="shared" si="93"/>
        <v/>
      </c>
      <c r="BF289" s="72" t="str">
        <f>IF(F289="","",IF(OR(分岐管理シート!Y289&lt;14,分岐管理シート!Y289&gt;38),"error",""))</f>
        <v/>
      </c>
      <c r="BG289" s="72" t="str">
        <f>IF(F289="","",IF(OR(分岐管理シート!Z289&lt;14,分岐管理シート!Z289&gt;39),"error",""))</f>
        <v/>
      </c>
      <c r="BH289" s="72" t="str">
        <f>IF(F289="","",IF(AND(Y289="－",OR(分岐管理シート!Z289&lt;14,分岐管理シート!Z289&gt;38)),"error",IF(AND(Y289="○",分岐管理シート!Z289&lt;14),"error","")))</f>
        <v/>
      </c>
      <c r="BI289" s="72" t="str">
        <f>IF(F289="","",IF(VLOOKUP(Z289,―!$AH$15:$AI$40,2,FALSE)&lt;=VLOOKUP(AA289,―!$AH$15:$AI$40,2,FALSE),"","error"))</f>
        <v/>
      </c>
      <c r="BJ289" s="70"/>
      <c r="BK289" s="70"/>
      <c r="BL289" s="70"/>
      <c r="BM289" s="72" t="str">
        <f>IF(F289="","",IF(OR(分岐管理シート!AC289&lt;1,分岐管理シート!AC289&gt;39),"error",""))</f>
        <v/>
      </c>
      <c r="BN289" s="68" t="str">
        <f t="shared" si="94"/>
        <v/>
      </c>
      <c r="BO289" s="72" t="str">
        <f>IF(F289="","",IF(AND(分岐管理シート!D289=4,OR(分岐管理シート!AF289&lt;4,分岐管理シート!AF289&gt;9)),"error",""))</f>
        <v/>
      </c>
      <c r="BP289" s="74" t="str">
        <f t="shared" si="78"/>
        <v/>
      </c>
      <c r="BQ289" s="76" t="str">
        <f>分岐管理シート!AQ289</f>
        <v/>
      </c>
      <c r="BR289" s="497" t="str">
        <f t="shared" si="95"/>
        <v/>
      </c>
    </row>
    <row r="290" spans="1:70" ht="24">
      <c r="A290" s="35"/>
      <c r="B290" s="36"/>
      <c r="C290" s="33">
        <v>218</v>
      </c>
      <c r="D290" s="396"/>
      <c r="E290" s="229"/>
      <c r="F290" s="229"/>
      <c r="G290" s="219"/>
      <c r="H290" s="219"/>
      <c r="I290" s="218"/>
      <c r="J290" s="217"/>
      <c r="K290" s="219"/>
      <c r="L290" s="218"/>
      <c r="M290" s="218"/>
      <c r="N290" s="640">
        <f t="shared" si="79"/>
        <v>0</v>
      </c>
      <c r="O290" s="641">
        <f t="shared" si="77"/>
        <v>0</v>
      </c>
      <c r="P290" s="642"/>
      <c r="Q290" s="646"/>
      <c r="R290" s="646"/>
      <c r="S290" s="646"/>
      <c r="T290" s="647"/>
      <c r="U290" s="647"/>
      <c r="V290" s="218"/>
      <c r="W290" s="219"/>
      <c r="X290" s="219"/>
      <c r="Y290" s="219"/>
      <c r="Z290" s="391"/>
      <c r="AA290" s="391"/>
      <c r="AB290" s="233"/>
      <c r="AC290" s="233"/>
      <c r="AD290" s="218"/>
      <c r="AE290" s="113"/>
      <c r="AF290" s="114"/>
      <c r="AG290" s="402"/>
      <c r="AH290" s="238"/>
      <c r="AI290" s="239"/>
      <c r="AJ290" s="58" t="str">
        <f t="shared" si="80"/>
        <v/>
      </c>
      <c r="AK290" s="60" t="str">
        <f t="shared" si="81"/>
        <v/>
      </c>
      <c r="AL290" s="62" t="str">
        <f t="shared" si="82"/>
        <v/>
      </c>
      <c r="AM290" s="64" t="str">
        <f t="shared" si="83"/>
        <v/>
      </c>
      <c r="AN290" s="64" t="str">
        <f t="shared" si="84"/>
        <v/>
      </c>
      <c r="AO290" s="66" t="str">
        <f>IF(F290="","",IF(OR(AND(分岐管理シート!D290=4,J290="Ⅱ．物価高の克服"),AND(分岐管理シート!D290=8,J290="米国関税措置")),"","error"))</f>
        <v/>
      </c>
      <c r="AP290" s="68" t="str">
        <f t="shared" si="85"/>
        <v/>
      </c>
      <c r="AQ290" s="33" t="str">
        <f t="shared" si="86"/>
        <v/>
      </c>
      <c r="AR290" s="33" t="str">
        <f t="shared" si="87"/>
        <v/>
      </c>
      <c r="AS290" s="33" t="str">
        <f t="shared" si="88"/>
        <v/>
      </c>
      <c r="AT290" s="32" t="str">
        <f t="shared" si="96"/>
        <v/>
      </c>
      <c r="AU290" s="69"/>
      <c r="AV290" s="70"/>
      <c r="AW290" s="68" t="str">
        <f t="shared" si="89"/>
        <v/>
      </c>
      <c r="AX290" s="68" t="str">
        <f t="shared" si="90"/>
        <v/>
      </c>
      <c r="AY290" s="68" t="str">
        <f t="shared" si="91"/>
        <v/>
      </c>
      <c r="AZ290" s="70"/>
      <c r="BA290" s="74"/>
      <c r="BB290" s="70"/>
      <c r="BC290" s="70"/>
      <c r="BD290" s="68" t="str">
        <f t="shared" si="92"/>
        <v/>
      </c>
      <c r="BE290" s="68" t="str">
        <f t="shared" si="93"/>
        <v/>
      </c>
      <c r="BF290" s="72" t="str">
        <f>IF(F290="","",IF(OR(分岐管理シート!Y290&lt;14,分岐管理シート!Y290&gt;38),"error",""))</f>
        <v/>
      </c>
      <c r="BG290" s="72" t="str">
        <f>IF(F290="","",IF(OR(分岐管理シート!Z290&lt;14,分岐管理シート!Z290&gt;39),"error",""))</f>
        <v/>
      </c>
      <c r="BH290" s="72" t="str">
        <f>IF(F290="","",IF(AND(Y290="－",OR(分岐管理シート!Z290&lt;14,分岐管理シート!Z290&gt;38)),"error",IF(AND(Y290="○",分岐管理シート!Z290&lt;14),"error","")))</f>
        <v/>
      </c>
      <c r="BI290" s="72" t="str">
        <f>IF(F290="","",IF(VLOOKUP(Z290,―!$AH$15:$AI$40,2,FALSE)&lt;=VLOOKUP(AA290,―!$AH$15:$AI$40,2,FALSE),"","error"))</f>
        <v/>
      </c>
      <c r="BJ290" s="70"/>
      <c r="BK290" s="70"/>
      <c r="BL290" s="70"/>
      <c r="BM290" s="72" t="str">
        <f>IF(F290="","",IF(OR(分岐管理シート!AC290&lt;1,分岐管理シート!AC290&gt;39),"error",""))</f>
        <v/>
      </c>
      <c r="BN290" s="68" t="str">
        <f t="shared" si="94"/>
        <v/>
      </c>
      <c r="BO290" s="72" t="str">
        <f>IF(F290="","",IF(AND(分岐管理シート!D290=4,OR(分岐管理シート!AF290&lt;4,分岐管理シート!AF290&gt;9)),"error",""))</f>
        <v/>
      </c>
      <c r="BP290" s="74" t="str">
        <f t="shared" si="78"/>
        <v/>
      </c>
      <c r="BQ290" s="76" t="str">
        <f>分岐管理シート!AQ290</f>
        <v/>
      </c>
      <c r="BR290" s="497" t="str">
        <f t="shared" si="95"/>
        <v/>
      </c>
    </row>
    <row r="291" spans="1:70" ht="24">
      <c r="A291" s="35"/>
      <c r="B291" s="36"/>
      <c r="C291" s="33">
        <v>219</v>
      </c>
      <c r="D291" s="396"/>
      <c r="E291" s="229"/>
      <c r="F291" s="229"/>
      <c r="G291" s="219"/>
      <c r="H291" s="219"/>
      <c r="I291" s="218"/>
      <c r="J291" s="217"/>
      <c r="K291" s="219"/>
      <c r="L291" s="218"/>
      <c r="M291" s="218"/>
      <c r="N291" s="640">
        <f t="shared" si="79"/>
        <v>0</v>
      </c>
      <c r="O291" s="641">
        <f t="shared" si="77"/>
        <v>0</v>
      </c>
      <c r="P291" s="642"/>
      <c r="Q291" s="646"/>
      <c r="R291" s="646"/>
      <c r="S291" s="646"/>
      <c r="T291" s="647"/>
      <c r="U291" s="647"/>
      <c r="V291" s="218"/>
      <c r="W291" s="219"/>
      <c r="X291" s="219"/>
      <c r="Y291" s="219"/>
      <c r="Z291" s="391"/>
      <c r="AA291" s="391"/>
      <c r="AB291" s="233"/>
      <c r="AC291" s="233"/>
      <c r="AD291" s="218"/>
      <c r="AE291" s="113"/>
      <c r="AF291" s="114"/>
      <c r="AG291" s="402"/>
      <c r="AH291" s="238"/>
      <c r="AI291" s="239"/>
      <c r="AJ291" s="58" t="str">
        <f t="shared" si="80"/>
        <v/>
      </c>
      <c r="AK291" s="60" t="str">
        <f t="shared" si="81"/>
        <v/>
      </c>
      <c r="AL291" s="62" t="str">
        <f t="shared" si="82"/>
        <v/>
      </c>
      <c r="AM291" s="64" t="str">
        <f t="shared" si="83"/>
        <v/>
      </c>
      <c r="AN291" s="64" t="str">
        <f t="shared" si="84"/>
        <v/>
      </c>
      <c r="AO291" s="66" t="str">
        <f>IF(F291="","",IF(OR(AND(分岐管理シート!D291=4,J291="Ⅱ．物価高の克服"),AND(分岐管理シート!D291=8,J291="米国関税措置")),"","error"))</f>
        <v/>
      </c>
      <c r="AP291" s="68" t="str">
        <f t="shared" si="85"/>
        <v/>
      </c>
      <c r="AQ291" s="33" t="str">
        <f t="shared" si="86"/>
        <v/>
      </c>
      <c r="AR291" s="33" t="str">
        <f t="shared" si="87"/>
        <v/>
      </c>
      <c r="AS291" s="33" t="str">
        <f t="shared" si="88"/>
        <v/>
      </c>
      <c r="AT291" s="32" t="str">
        <f t="shared" si="96"/>
        <v/>
      </c>
      <c r="AU291" s="69"/>
      <c r="AV291" s="70"/>
      <c r="AW291" s="68" t="str">
        <f t="shared" si="89"/>
        <v/>
      </c>
      <c r="AX291" s="68" t="str">
        <f t="shared" si="90"/>
        <v/>
      </c>
      <c r="AY291" s="68" t="str">
        <f t="shared" si="91"/>
        <v/>
      </c>
      <c r="AZ291" s="70"/>
      <c r="BA291" s="74"/>
      <c r="BB291" s="70"/>
      <c r="BC291" s="70"/>
      <c r="BD291" s="68" t="str">
        <f t="shared" si="92"/>
        <v/>
      </c>
      <c r="BE291" s="68" t="str">
        <f t="shared" si="93"/>
        <v/>
      </c>
      <c r="BF291" s="72" t="str">
        <f>IF(F291="","",IF(OR(分岐管理シート!Y291&lt;14,分岐管理シート!Y291&gt;38),"error",""))</f>
        <v/>
      </c>
      <c r="BG291" s="72" t="str">
        <f>IF(F291="","",IF(OR(分岐管理シート!Z291&lt;14,分岐管理シート!Z291&gt;39),"error",""))</f>
        <v/>
      </c>
      <c r="BH291" s="72" t="str">
        <f>IF(F291="","",IF(AND(Y291="－",OR(分岐管理シート!Z291&lt;14,分岐管理シート!Z291&gt;38)),"error",IF(AND(Y291="○",分岐管理シート!Z291&lt;14),"error","")))</f>
        <v/>
      </c>
      <c r="BI291" s="72" t="str">
        <f>IF(F291="","",IF(VLOOKUP(Z291,―!$AH$15:$AI$40,2,FALSE)&lt;=VLOOKUP(AA291,―!$AH$15:$AI$40,2,FALSE),"","error"))</f>
        <v/>
      </c>
      <c r="BJ291" s="70"/>
      <c r="BK291" s="70"/>
      <c r="BL291" s="70"/>
      <c r="BM291" s="72" t="str">
        <f>IF(F291="","",IF(OR(分岐管理シート!AC291&lt;1,分岐管理シート!AC291&gt;39),"error",""))</f>
        <v/>
      </c>
      <c r="BN291" s="68" t="str">
        <f t="shared" si="94"/>
        <v/>
      </c>
      <c r="BO291" s="72" t="str">
        <f>IF(F291="","",IF(AND(分岐管理シート!D291=4,OR(分岐管理シート!AF291&lt;4,分岐管理シート!AF291&gt;9)),"error",""))</f>
        <v/>
      </c>
      <c r="BP291" s="74" t="str">
        <f t="shared" si="78"/>
        <v/>
      </c>
      <c r="BQ291" s="76" t="str">
        <f>分岐管理シート!AQ291</f>
        <v/>
      </c>
      <c r="BR291" s="497" t="str">
        <f t="shared" si="95"/>
        <v/>
      </c>
    </row>
    <row r="292" spans="1:70" ht="24">
      <c r="A292" s="35"/>
      <c r="B292" s="36"/>
      <c r="C292" s="32">
        <v>220</v>
      </c>
      <c r="D292" s="396"/>
      <c r="E292" s="229"/>
      <c r="F292" s="229"/>
      <c r="G292" s="219"/>
      <c r="H292" s="219"/>
      <c r="I292" s="218"/>
      <c r="J292" s="217"/>
      <c r="K292" s="219"/>
      <c r="L292" s="218"/>
      <c r="M292" s="218"/>
      <c r="N292" s="640">
        <f t="shared" si="79"/>
        <v>0</v>
      </c>
      <c r="O292" s="641">
        <f t="shared" si="77"/>
        <v>0</v>
      </c>
      <c r="P292" s="642"/>
      <c r="Q292" s="646"/>
      <c r="R292" s="646"/>
      <c r="S292" s="646"/>
      <c r="T292" s="647"/>
      <c r="U292" s="647"/>
      <c r="V292" s="218"/>
      <c r="W292" s="219"/>
      <c r="X292" s="219"/>
      <c r="Y292" s="219"/>
      <c r="Z292" s="391"/>
      <c r="AA292" s="391"/>
      <c r="AB292" s="233"/>
      <c r="AC292" s="233"/>
      <c r="AD292" s="218"/>
      <c r="AE292" s="113"/>
      <c r="AF292" s="114"/>
      <c r="AG292" s="402"/>
      <c r="AH292" s="238"/>
      <c r="AI292" s="239"/>
      <c r="AJ292" s="58" t="str">
        <f t="shared" si="80"/>
        <v/>
      </c>
      <c r="AK292" s="60" t="str">
        <f t="shared" si="81"/>
        <v/>
      </c>
      <c r="AL292" s="62" t="str">
        <f t="shared" si="82"/>
        <v/>
      </c>
      <c r="AM292" s="64" t="str">
        <f t="shared" si="83"/>
        <v/>
      </c>
      <c r="AN292" s="64" t="str">
        <f t="shared" si="84"/>
        <v/>
      </c>
      <c r="AO292" s="66" t="str">
        <f>IF(F292="","",IF(OR(AND(分岐管理シート!D292=4,J292="Ⅱ．物価高の克服"),AND(分岐管理シート!D292=8,J292="米国関税措置")),"","error"))</f>
        <v/>
      </c>
      <c r="AP292" s="68" t="str">
        <f t="shared" si="85"/>
        <v/>
      </c>
      <c r="AQ292" s="33" t="str">
        <f t="shared" si="86"/>
        <v/>
      </c>
      <c r="AR292" s="33" t="str">
        <f t="shared" si="87"/>
        <v/>
      </c>
      <c r="AS292" s="33" t="str">
        <f t="shared" si="88"/>
        <v/>
      </c>
      <c r="AT292" s="32" t="str">
        <f t="shared" si="96"/>
        <v/>
      </c>
      <c r="AU292" s="69"/>
      <c r="AV292" s="70"/>
      <c r="AW292" s="68" t="str">
        <f t="shared" si="89"/>
        <v/>
      </c>
      <c r="AX292" s="68" t="str">
        <f t="shared" si="90"/>
        <v/>
      </c>
      <c r="AY292" s="68" t="str">
        <f t="shared" si="91"/>
        <v/>
      </c>
      <c r="AZ292" s="70"/>
      <c r="BA292" s="74"/>
      <c r="BB292" s="70"/>
      <c r="BC292" s="70"/>
      <c r="BD292" s="68" t="str">
        <f t="shared" si="92"/>
        <v/>
      </c>
      <c r="BE292" s="68" t="str">
        <f t="shared" si="93"/>
        <v/>
      </c>
      <c r="BF292" s="72" t="str">
        <f>IF(F292="","",IF(OR(分岐管理シート!Y292&lt;14,分岐管理シート!Y292&gt;38),"error",""))</f>
        <v/>
      </c>
      <c r="BG292" s="72" t="str">
        <f>IF(F292="","",IF(OR(分岐管理シート!Z292&lt;14,分岐管理シート!Z292&gt;39),"error",""))</f>
        <v/>
      </c>
      <c r="BH292" s="72" t="str">
        <f>IF(F292="","",IF(AND(Y292="－",OR(分岐管理シート!Z292&lt;14,分岐管理シート!Z292&gt;38)),"error",IF(AND(Y292="○",分岐管理シート!Z292&lt;14),"error","")))</f>
        <v/>
      </c>
      <c r="BI292" s="72" t="str">
        <f>IF(F292="","",IF(VLOOKUP(Z292,―!$AH$15:$AI$40,2,FALSE)&lt;=VLOOKUP(AA292,―!$AH$15:$AI$40,2,FALSE),"","error"))</f>
        <v/>
      </c>
      <c r="BJ292" s="70"/>
      <c r="BK292" s="70"/>
      <c r="BL292" s="70"/>
      <c r="BM292" s="72" t="str">
        <f>IF(F292="","",IF(OR(分岐管理シート!AC292&lt;1,分岐管理シート!AC292&gt;39),"error",""))</f>
        <v/>
      </c>
      <c r="BN292" s="68" t="str">
        <f t="shared" si="94"/>
        <v/>
      </c>
      <c r="BO292" s="72" t="str">
        <f>IF(F292="","",IF(AND(分岐管理シート!D292=4,OR(分岐管理シート!AF292&lt;4,分岐管理シート!AF292&gt;9)),"error",""))</f>
        <v/>
      </c>
      <c r="BP292" s="74" t="str">
        <f t="shared" si="78"/>
        <v/>
      </c>
      <c r="BQ292" s="76" t="str">
        <f>分岐管理シート!AQ292</f>
        <v/>
      </c>
      <c r="BR292" s="497" t="str">
        <f t="shared" si="95"/>
        <v/>
      </c>
    </row>
    <row r="293" spans="1:70" ht="24">
      <c r="A293" s="35"/>
      <c r="B293" s="36"/>
      <c r="C293" s="33">
        <v>221</v>
      </c>
      <c r="D293" s="396"/>
      <c r="E293" s="229"/>
      <c r="F293" s="229"/>
      <c r="G293" s="219"/>
      <c r="H293" s="219"/>
      <c r="I293" s="218"/>
      <c r="J293" s="217"/>
      <c r="K293" s="219"/>
      <c r="L293" s="218"/>
      <c r="M293" s="218"/>
      <c r="N293" s="640">
        <f t="shared" si="79"/>
        <v>0</v>
      </c>
      <c r="O293" s="641">
        <f t="shared" si="77"/>
        <v>0</v>
      </c>
      <c r="P293" s="642"/>
      <c r="Q293" s="646"/>
      <c r="R293" s="646"/>
      <c r="S293" s="646"/>
      <c r="T293" s="647"/>
      <c r="U293" s="647"/>
      <c r="V293" s="218"/>
      <c r="W293" s="219"/>
      <c r="X293" s="219"/>
      <c r="Y293" s="219"/>
      <c r="Z293" s="391"/>
      <c r="AA293" s="391"/>
      <c r="AB293" s="233"/>
      <c r="AC293" s="233"/>
      <c r="AD293" s="218"/>
      <c r="AE293" s="113"/>
      <c r="AF293" s="114"/>
      <c r="AG293" s="402"/>
      <c r="AH293" s="238"/>
      <c r="AI293" s="239"/>
      <c r="AJ293" s="58" t="str">
        <f t="shared" si="80"/>
        <v/>
      </c>
      <c r="AK293" s="60" t="str">
        <f t="shared" si="81"/>
        <v/>
      </c>
      <c r="AL293" s="62" t="str">
        <f t="shared" si="82"/>
        <v/>
      </c>
      <c r="AM293" s="64" t="str">
        <f t="shared" si="83"/>
        <v/>
      </c>
      <c r="AN293" s="64" t="str">
        <f t="shared" si="84"/>
        <v/>
      </c>
      <c r="AO293" s="66" t="str">
        <f>IF(F293="","",IF(OR(AND(分岐管理シート!D293=4,J293="Ⅱ．物価高の克服"),AND(分岐管理シート!D293=8,J293="米国関税措置")),"","error"))</f>
        <v/>
      </c>
      <c r="AP293" s="68" t="str">
        <f t="shared" si="85"/>
        <v/>
      </c>
      <c r="AQ293" s="33" t="str">
        <f t="shared" si="86"/>
        <v/>
      </c>
      <c r="AR293" s="33" t="str">
        <f t="shared" si="87"/>
        <v/>
      </c>
      <c r="AS293" s="33" t="str">
        <f t="shared" si="88"/>
        <v/>
      </c>
      <c r="AT293" s="32" t="str">
        <f t="shared" si="96"/>
        <v/>
      </c>
      <c r="AU293" s="69"/>
      <c r="AV293" s="70"/>
      <c r="AW293" s="68" t="str">
        <f t="shared" si="89"/>
        <v/>
      </c>
      <c r="AX293" s="68" t="str">
        <f t="shared" si="90"/>
        <v/>
      </c>
      <c r="AY293" s="68" t="str">
        <f t="shared" si="91"/>
        <v/>
      </c>
      <c r="AZ293" s="70"/>
      <c r="BA293" s="74"/>
      <c r="BB293" s="70"/>
      <c r="BC293" s="70"/>
      <c r="BD293" s="68" t="str">
        <f t="shared" si="92"/>
        <v/>
      </c>
      <c r="BE293" s="68" t="str">
        <f t="shared" si="93"/>
        <v/>
      </c>
      <c r="BF293" s="72" t="str">
        <f>IF(F293="","",IF(OR(分岐管理シート!Y293&lt;14,分岐管理シート!Y293&gt;38),"error",""))</f>
        <v/>
      </c>
      <c r="BG293" s="72" t="str">
        <f>IF(F293="","",IF(OR(分岐管理シート!Z293&lt;14,分岐管理シート!Z293&gt;39),"error",""))</f>
        <v/>
      </c>
      <c r="BH293" s="72" t="str">
        <f>IF(F293="","",IF(AND(Y293="－",OR(分岐管理シート!Z293&lt;14,分岐管理シート!Z293&gt;38)),"error",IF(AND(Y293="○",分岐管理シート!Z293&lt;14),"error","")))</f>
        <v/>
      </c>
      <c r="BI293" s="72" t="str">
        <f>IF(F293="","",IF(VLOOKUP(Z293,―!$AH$15:$AI$40,2,FALSE)&lt;=VLOOKUP(AA293,―!$AH$15:$AI$40,2,FALSE),"","error"))</f>
        <v/>
      </c>
      <c r="BJ293" s="70"/>
      <c r="BK293" s="70"/>
      <c r="BL293" s="70"/>
      <c r="BM293" s="72" t="str">
        <f>IF(F293="","",IF(OR(分岐管理シート!AC293&lt;1,分岐管理シート!AC293&gt;39),"error",""))</f>
        <v/>
      </c>
      <c r="BN293" s="68" t="str">
        <f t="shared" si="94"/>
        <v/>
      </c>
      <c r="BO293" s="72" t="str">
        <f>IF(F293="","",IF(AND(分岐管理シート!D293=4,OR(分岐管理シート!AF293&lt;4,分岐管理シート!AF293&gt;9)),"error",""))</f>
        <v/>
      </c>
      <c r="BP293" s="74" t="str">
        <f t="shared" si="78"/>
        <v/>
      </c>
      <c r="BQ293" s="76" t="str">
        <f>分岐管理シート!AQ293</f>
        <v/>
      </c>
      <c r="BR293" s="497" t="str">
        <f t="shared" si="95"/>
        <v/>
      </c>
    </row>
    <row r="294" spans="1:70" ht="24">
      <c r="A294" s="35"/>
      <c r="B294" s="36"/>
      <c r="C294" s="33">
        <v>222</v>
      </c>
      <c r="D294" s="396"/>
      <c r="E294" s="229"/>
      <c r="F294" s="229"/>
      <c r="G294" s="219"/>
      <c r="H294" s="219"/>
      <c r="I294" s="218"/>
      <c r="J294" s="217"/>
      <c r="K294" s="219"/>
      <c r="L294" s="218"/>
      <c r="M294" s="218"/>
      <c r="N294" s="640">
        <f t="shared" si="79"/>
        <v>0</v>
      </c>
      <c r="O294" s="641">
        <f t="shared" si="77"/>
        <v>0</v>
      </c>
      <c r="P294" s="642"/>
      <c r="Q294" s="646"/>
      <c r="R294" s="646"/>
      <c r="S294" s="646"/>
      <c r="T294" s="647"/>
      <c r="U294" s="647"/>
      <c r="V294" s="218"/>
      <c r="W294" s="219"/>
      <c r="X294" s="219"/>
      <c r="Y294" s="219"/>
      <c r="Z294" s="391"/>
      <c r="AA294" s="391"/>
      <c r="AB294" s="233"/>
      <c r="AC294" s="233"/>
      <c r="AD294" s="218"/>
      <c r="AE294" s="113"/>
      <c r="AF294" s="114"/>
      <c r="AG294" s="402"/>
      <c r="AH294" s="238"/>
      <c r="AI294" s="239"/>
      <c r="AJ294" s="58" t="str">
        <f t="shared" si="80"/>
        <v/>
      </c>
      <c r="AK294" s="60" t="str">
        <f t="shared" si="81"/>
        <v/>
      </c>
      <c r="AL294" s="62" t="str">
        <f t="shared" si="82"/>
        <v/>
      </c>
      <c r="AM294" s="64" t="str">
        <f t="shared" si="83"/>
        <v/>
      </c>
      <c r="AN294" s="64" t="str">
        <f t="shared" si="84"/>
        <v/>
      </c>
      <c r="AO294" s="66" t="str">
        <f>IF(F294="","",IF(OR(AND(分岐管理シート!D294=4,J294="Ⅱ．物価高の克服"),AND(分岐管理シート!D294=8,J294="米国関税措置")),"","error"))</f>
        <v/>
      </c>
      <c r="AP294" s="68" t="str">
        <f t="shared" si="85"/>
        <v/>
      </c>
      <c r="AQ294" s="33" t="str">
        <f t="shared" si="86"/>
        <v/>
      </c>
      <c r="AR294" s="33" t="str">
        <f t="shared" si="87"/>
        <v/>
      </c>
      <c r="AS294" s="33" t="str">
        <f t="shared" si="88"/>
        <v/>
      </c>
      <c r="AT294" s="32" t="str">
        <f t="shared" si="96"/>
        <v/>
      </c>
      <c r="AU294" s="69"/>
      <c r="AV294" s="70"/>
      <c r="AW294" s="68" t="str">
        <f t="shared" si="89"/>
        <v/>
      </c>
      <c r="AX294" s="68" t="str">
        <f t="shared" si="90"/>
        <v/>
      </c>
      <c r="AY294" s="68" t="str">
        <f t="shared" si="91"/>
        <v/>
      </c>
      <c r="AZ294" s="70"/>
      <c r="BA294" s="74"/>
      <c r="BB294" s="70"/>
      <c r="BC294" s="70"/>
      <c r="BD294" s="68" t="str">
        <f t="shared" si="92"/>
        <v/>
      </c>
      <c r="BE294" s="68" t="str">
        <f t="shared" si="93"/>
        <v/>
      </c>
      <c r="BF294" s="72" t="str">
        <f>IF(F294="","",IF(OR(分岐管理シート!Y294&lt;14,分岐管理シート!Y294&gt;38),"error",""))</f>
        <v/>
      </c>
      <c r="BG294" s="72" t="str">
        <f>IF(F294="","",IF(OR(分岐管理シート!Z294&lt;14,分岐管理シート!Z294&gt;39),"error",""))</f>
        <v/>
      </c>
      <c r="BH294" s="72" t="str">
        <f>IF(F294="","",IF(AND(Y294="－",OR(分岐管理シート!Z294&lt;14,分岐管理シート!Z294&gt;38)),"error",IF(AND(Y294="○",分岐管理シート!Z294&lt;14),"error","")))</f>
        <v/>
      </c>
      <c r="BI294" s="72" t="str">
        <f>IF(F294="","",IF(VLOOKUP(Z294,―!$AH$15:$AI$40,2,FALSE)&lt;=VLOOKUP(AA294,―!$AH$15:$AI$40,2,FALSE),"","error"))</f>
        <v/>
      </c>
      <c r="BJ294" s="70"/>
      <c r="BK294" s="70"/>
      <c r="BL294" s="70"/>
      <c r="BM294" s="72" t="str">
        <f>IF(F294="","",IF(OR(分岐管理シート!AC294&lt;1,分岐管理シート!AC294&gt;39),"error",""))</f>
        <v/>
      </c>
      <c r="BN294" s="68" t="str">
        <f t="shared" si="94"/>
        <v/>
      </c>
      <c r="BO294" s="72" t="str">
        <f>IF(F294="","",IF(AND(分岐管理シート!D294=4,OR(分岐管理シート!AF294&lt;4,分岐管理シート!AF294&gt;9)),"error",""))</f>
        <v/>
      </c>
      <c r="BP294" s="74" t="str">
        <f t="shared" si="78"/>
        <v/>
      </c>
      <c r="BQ294" s="76" t="str">
        <f>分岐管理シート!AQ294</f>
        <v/>
      </c>
      <c r="BR294" s="497" t="str">
        <f t="shared" si="95"/>
        <v/>
      </c>
    </row>
    <row r="295" spans="1:70" ht="24">
      <c r="A295" s="35"/>
      <c r="B295" s="36"/>
      <c r="C295" s="32">
        <v>223</v>
      </c>
      <c r="D295" s="396"/>
      <c r="E295" s="229"/>
      <c r="F295" s="229"/>
      <c r="G295" s="219"/>
      <c r="H295" s="219"/>
      <c r="I295" s="218"/>
      <c r="J295" s="217"/>
      <c r="K295" s="219"/>
      <c r="L295" s="218"/>
      <c r="M295" s="218"/>
      <c r="N295" s="640">
        <f t="shared" si="79"/>
        <v>0</v>
      </c>
      <c r="O295" s="641">
        <f t="shared" si="77"/>
        <v>0</v>
      </c>
      <c r="P295" s="642"/>
      <c r="Q295" s="646"/>
      <c r="R295" s="646"/>
      <c r="S295" s="646"/>
      <c r="T295" s="647"/>
      <c r="U295" s="647"/>
      <c r="V295" s="218"/>
      <c r="W295" s="219"/>
      <c r="X295" s="219"/>
      <c r="Y295" s="219"/>
      <c r="Z295" s="391"/>
      <c r="AA295" s="391"/>
      <c r="AB295" s="233"/>
      <c r="AC295" s="233"/>
      <c r="AD295" s="218"/>
      <c r="AE295" s="113"/>
      <c r="AF295" s="114"/>
      <c r="AG295" s="402"/>
      <c r="AH295" s="238"/>
      <c r="AI295" s="239"/>
      <c r="AJ295" s="58" t="str">
        <f t="shared" si="80"/>
        <v/>
      </c>
      <c r="AK295" s="60" t="str">
        <f t="shared" si="81"/>
        <v/>
      </c>
      <c r="AL295" s="62" t="str">
        <f t="shared" si="82"/>
        <v/>
      </c>
      <c r="AM295" s="64" t="str">
        <f t="shared" si="83"/>
        <v/>
      </c>
      <c r="AN295" s="64" t="str">
        <f t="shared" si="84"/>
        <v/>
      </c>
      <c r="AO295" s="66" t="str">
        <f>IF(F295="","",IF(OR(AND(分岐管理シート!D295=4,J295="Ⅱ．物価高の克服"),AND(分岐管理シート!D295=8,J295="米国関税措置")),"","error"))</f>
        <v/>
      </c>
      <c r="AP295" s="68" t="str">
        <f t="shared" si="85"/>
        <v/>
      </c>
      <c r="AQ295" s="33" t="str">
        <f t="shared" si="86"/>
        <v/>
      </c>
      <c r="AR295" s="33" t="str">
        <f t="shared" si="87"/>
        <v/>
      </c>
      <c r="AS295" s="33" t="str">
        <f t="shared" si="88"/>
        <v/>
      </c>
      <c r="AT295" s="32" t="str">
        <f t="shared" si="96"/>
        <v/>
      </c>
      <c r="AU295" s="69"/>
      <c r="AV295" s="70"/>
      <c r="AW295" s="68" t="str">
        <f t="shared" si="89"/>
        <v/>
      </c>
      <c r="AX295" s="68" t="str">
        <f t="shared" si="90"/>
        <v/>
      </c>
      <c r="AY295" s="68" t="str">
        <f t="shared" si="91"/>
        <v/>
      </c>
      <c r="AZ295" s="70"/>
      <c r="BA295" s="74"/>
      <c r="BB295" s="70"/>
      <c r="BC295" s="70"/>
      <c r="BD295" s="68" t="str">
        <f t="shared" si="92"/>
        <v/>
      </c>
      <c r="BE295" s="68" t="str">
        <f t="shared" si="93"/>
        <v/>
      </c>
      <c r="BF295" s="72" t="str">
        <f>IF(F295="","",IF(OR(分岐管理シート!Y295&lt;14,分岐管理シート!Y295&gt;38),"error",""))</f>
        <v/>
      </c>
      <c r="BG295" s="72" t="str">
        <f>IF(F295="","",IF(OR(分岐管理シート!Z295&lt;14,分岐管理シート!Z295&gt;39),"error",""))</f>
        <v/>
      </c>
      <c r="BH295" s="72" t="str">
        <f>IF(F295="","",IF(AND(Y295="－",OR(分岐管理シート!Z295&lt;14,分岐管理シート!Z295&gt;38)),"error",IF(AND(Y295="○",分岐管理シート!Z295&lt;14),"error","")))</f>
        <v/>
      </c>
      <c r="BI295" s="72" t="str">
        <f>IF(F295="","",IF(VLOOKUP(Z295,―!$AH$15:$AI$40,2,FALSE)&lt;=VLOOKUP(AA295,―!$AH$15:$AI$40,2,FALSE),"","error"))</f>
        <v/>
      </c>
      <c r="BJ295" s="70"/>
      <c r="BK295" s="70"/>
      <c r="BL295" s="70"/>
      <c r="BM295" s="72" t="str">
        <f>IF(F295="","",IF(OR(分岐管理シート!AC295&lt;1,分岐管理シート!AC295&gt;39),"error",""))</f>
        <v/>
      </c>
      <c r="BN295" s="68" t="str">
        <f t="shared" si="94"/>
        <v/>
      </c>
      <c r="BO295" s="72" t="str">
        <f>IF(F295="","",IF(AND(分岐管理シート!D295=4,OR(分岐管理シート!AF295&lt;4,分岐管理シート!AF295&gt;9)),"error",""))</f>
        <v/>
      </c>
      <c r="BP295" s="74" t="str">
        <f t="shared" si="78"/>
        <v/>
      </c>
      <c r="BQ295" s="76" t="str">
        <f>分岐管理シート!AQ295</f>
        <v/>
      </c>
      <c r="BR295" s="497" t="str">
        <f t="shared" si="95"/>
        <v/>
      </c>
    </row>
    <row r="296" spans="1:70" ht="24">
      <c r="A296" s="35"/>
      <c r="B296" s="36"/>
      <c r="C296" s="33">
        <v>224</v>
      </c>
      <c r="D296" s="396"/>
      <c r="E296" s="229"/>
      <c r="F296" s="229"/>
      <c r="G296" s="219"/>
      <c r="H296" s="219"/>
      <c r="I296" s="218"/>
      <c r="J296" s="217"/>
      <c r="K296" s="219"/>
      <c r="L296" s="218"/>
      <c r="M296" s="218"/>
      <c r="N296" s="640">
        <f t="shared" si="79"/>
        <v>0</v>
      </c>
      <c r="O296" s="641">
        <f t="shared" si="77"/>
        <v>0</v>
      </c>
      <c r="P296" s="642"/>
      <c r="Q296" s="646"/>
      <c r="R296" s="646"/>
      <c r="S296" s="646"/>
      <c r="T296" s="647"/>
      <c r="U296" s="647"/>
      <c r="V296" s="218"/>
      <c r="W296" s="219"/>
      <c r="X296" s="219"/>
      <c r="Y296" s="219"/>
      <c r="Z296" s="391"/>
      <c r="AA296" s="391"/>
      <c r="AB296" s="233"/>
      <c r="AC296" s="233"/>
      <c r="AD296" s="218"/>
      <c r="AE296" s="113"/>
      <c r="AF296" s="114"/>
      <c r="AG296" s="402"/>
      <c r="AH296" s="238"/>
      <c r="AI296" s="239"/>
      <c r="AJ296" s="58" t="str">
        <f t="shared" si="80"/>
        <v/>
      </c>
      <c r="AK296" s="60" t="str">
        <f t="shared" si="81"/>
        <v/>
      </c>
      <c r="AL296" s="62" t="str">
        <f t="shared" si="82"/>
        <v/>
      </c>
      <c r="AM296" s="64" t="str">
        <f t="shared" si="83"/>
        <v/>
      </c>
      <c r="AN296" s="64" t="str">
        <f t="shared" si="84"/>
        <v/>
      </c>
      <c r="AO296" s="66" t="str">
        <f>IF(F296="","",IF(OR(AND(分岐管理シート!D296=4,J296="Ⅱ．物価高の克服"),AND(分岐管理シート!D296=8,J296="米国関税措置")),"","error"))</f>
        <v/>
      </c>
      <c r="AP296" s="68" t="str">
        <f t="shared" si="85"/>
        <v/>
      </c>
      <c r="AQ296" s="33" t="str">
        <f t="shared" si="86"/>
        <v/>
      </c>
      <c r="AR296" s="33" t="str">
        <f t="shared" si="87"/>
        <v/>
      </c>
      <c r="AS296" s="33" t="str">
        <f t="shared" si="88"/>
        <v/>
      </c>
      <c r="AT296" s="32" t="str">
        <f t="shared" si="96"/>
        <v/>
      </c>
      <c r="AU296" s="69"/>
      <c r="AV296" s="70"/>
      <c r="AW296" s="68" t="str">
        <f t="shared" si="89"/>
        <v/>
      </c>
      <c r="AX296" s="68" t="str">
        <f t="shared" si="90"/>
        <v/>
      </c>
      <c r="AY296" s="68" t="str">
        <f t="shared" si="91"/>
        <v/>
      </c>
      <c r="AZ296" s="70"/>
      <c r="BA296" s="74"/>
      <c r="BB296" s="70"/>
      <c r="BC296" s="70"/>
      <c r="BD296" s="68" t="str">
        <f t="shared" si="92"/>
        <v/>
      </c>
      <c r="BE296" s="68" t="str">
        <f t="shared" si="93"/>
        <v/>
      </c>
      <c r="BF296" s="72" t="str">
        <f>IF(F296="","",IF(OR(分岐管理シート!Y296&lt;14,分岐管理シート!Y296&gt;38),"error",""))</f>
        <v/>
      </c>
      <c r="BG296" s="72" t="str">
        <f>IF(F296="","",IF(OR(分岐管理シート!Z296&lt;14,分岐管理シート!Z296&gt;39),"error",""))</f>
        <v/>
      </c>
      <c r="BH296" s="72" t="str">
        <f>IF(F296="","",IF(AND(Y296="－",OR(分岐管理シート!Z296&lt;14,分岐管理シート!Z296&gt;38)),"error",IF(AND(Y296="○",分岐管理シート!Z296&lt;14),"error","")))</f>
        <v/>
      </c>
      <c r="BI296" s="72" t="str">
        <f>IF(F296="","",IF(VLOOKUP(Z296,―!$AH$15:$AI$40,2,FALSE)&lt;=VLOOKUP(AA296,―!$AH$15:$AI$40,2,FALSE),"","error"))</f>
        <v/>
      </c>
      <c r="BJ296" s="70"/>
      <c r="BK296" s="70"/>
      <c r="BL296" s="70"/>
      <c r="BM296" s="72" t="str">
        <f>IF(F296="","",IF(OR(分岐管理シート!AC296&lt;1,分岐管理シート!AC296&gt;39),"error",""))</f>
        <v/>
      </c>
      <c r="BN296" s="68" t="str">
        <f t="shared" si="94"/>
        <v/>
      </c>
      <c r="BO296" s="72" t="str">
        <f>IF(F296="","",IF(AND(分岐管理シート!D296=4,OR(分岐管理シート!AF296&lt;4,分岐管理シート!AF296&gt;9)),"error",""))</f>
        <v/>
      </c>
      <c r="BP296" s="74" t="str">
        <f t="shared" si="78"/>
        <v/>
      </c>
      <c r="BQ296" s="76" t="str">
        <f>分岐管理シート!AQ296</f>
        <v/>
      </c>
      <c r="BR296" s="497" t="str">
        <f t="shared" si="95"/>
        <v/>
      </c>
    </row>
    <row r="297" spans="1:70" ht="24">
      <c r="A297" s="35"/>
      <c r="B297" s="36"/>
      <c r="C297" s="33">
        <v>225</v>
      </c>
      <c r="D297" s="396"/>
      <c r="E297" s="229"/>
      <c r="F297" s="229"/>
      <c r="G297" s="219"/>
      <c r="H297" s="219"/>
      <c r="I297" s="218"/>
      <c r="J297" s="217"/>
      <c r="K297" s="219"/>
      <c r="L297" s="218"/>
      <c r="M297" s="218"/>
      <c r="N297" s="640">
        <f t="shared" si="79"/>
        <v>0</v>
      </c>
      <c r="O297" s="641">
        <f t="shared" si="77"/>
        <v>0</v>
      </c>
      <c r="P297" s="642"/>
      <c r="Q297" s="646"/>
      <c r="R297" s="646"/>
      <c r="S297" s="646"/>
      <c r="T297" s="647"/>
      <c r="U297" s="647"/>
      <c r="V297" s="218"/>
      <c r="W297" s="219"/>
      <c r="X297" s="219"/>
      <c r="Y297" s="219"/>
      <c r="Z297" s="391"/>
      <c r="AA297" s="391"/>
      <c r="AB297" s="233"/>
      <c r="AC297" s="233"/>
      <c r="AD297" s="218"/>
      <c r="AE297" s="113"/>
      <c r="AF297" s="114"/>
      <c r="AG297" s="402"/>
      <c r="AH297" s="238"/>
      <c r="AI297" s="239"/>
      <c r="AJ297" s="58" t="str">
        <f t="shared" si="80"/>
        <v/>
      </c>
      <c r="AK297" s="60" t="str">
        <f t="shared" si="81"/>
        <v/>
      </c>
      <c r="AL297" s="62" t="str">
        <f t="shared" si="82"/>
        <v/>
      </c>
      <c r="AM297" s="64" t="str">
        <f t="shared" si="83"/>
        <v/>
      </c>
      <c r="AN297" s="64" t="str">
        <f t="shared" si="84"/>
        <v/>
      </c>
      <c r="AO297" s="66" t="str">
        <f>IF(F297="","",IF(OR(AND(分岐管理シート!D297=4,J297="Ⅱ．物価高の克服"),AND(分岐管理シート!D297=8,J297="米国関税措置")),"","error"))</f>
        <v/>
      </c>
      <c r="AP297" s="68" t="str">
        <f t="shared" si="85"/>
        <v/>
      </c>
      <c r="AQ297" s="33" t="str">
        <f t="shared" si="86"/>
        <v/>
      </c>
      <c r="AR297" s="33" t="str">
        <f t="shared" si="87"/>
        <v/>
      </c>
      <c r="AS297" s="33" t="str">
        <f t="shared" si="88"/>
        <v/>
      </c>
      <c r="AT297" s="32" t="str">
        <f t="shared" si="96"/>
        <v/>
      </c>
      <c r="AU297" s="69"/>
      <c r="AV297" s="70"/>
      <c r="AW297" s="68" t="str">
        <f t="shared" si="89"/>
        <v/>
      </c>
      <c r="AX297" s="68" t="str">
        <f t="shared" si="90"/>
        <v/>
      </c>
      <c r="AY297" s="68" t="str">
        <f t="shared" si="91"/>
        <v/>
      </c>
      <c r="AZ297" s="70"/>
      <c r="BA297" s="74"/>
      <c r="BB297" s="70"/>
      <c r="BC297" s="70"/>
      <c r="BD297" s="68" t="str">
        <f t="shared" si="92"/>
        <v/>
      </c>
      <c r="BE297" s="68" t="str">
        <f t="shared" si="93"/>
        <v/>
      </c>
      <c r="BF297" s="72" t="str">
        <f>IF(F297="","",IF(OR(分岐管理シート!Y297&lt;14,分岐管理シート!Y297&gt;38),"error",""))</f>
        <v/>
      </c>
      <c r="BG297" s="72" t="str">
        <f>IF(F297="","",IF(OR(分岐管理シート!Z297&lt;14,分岐管理シート!Z297&gt;39),"error",""))</f>
        <v/>
      </c>
      <c r="BH297" s="72" t="str">
        <f>IF(F297="","",IF(AND(Y297="－",OR(分岐管理シート!Z297&lt;14,分岐管理シート!Z297&gt;38)),"error",IF(AND(Y297="○",分岐管理シート!Z297&lt;14),"error","")))</f>
        <v/>
      </c>
      <c r="BI297" s="72" t="str">
        <f>IF(F297="","",IF(VLOOKUP(Z297,―!$AH$15:$AI$40,2,FALSE)&lt;=VLOOKUP(AA297,―!$AH$15:$AI$40,2,FALSE),"","error"))</f>
        <v/>
      </c>
      <c r="BJ297" s="70"/>
      <c r="BK297" s="70"/>
      <c r="BL297" s="70"/>
      <c r="BM297" s="72" t="str">
        <f>IF(F297="","",IF(OR(分岐管理シート!AC297&lt;1,分岐管理シート!AC297&gt;39),"error",""))</f>
        <v/>
      </c>
      <c r="BN297" s="68" t="str">
        <f t="shared" si="94"/>
        <v/>
      </c>
      <c r="BO297" s="72" t="str">
        <f>IF(F297="","",IF(AND(分岐管理シート!D297=4,OR(分岐管理シート!AF297&lt;4,分岐管理シート!AF297&gt;9)),"error",""))</f>
        <v/>
      </c>
      <c r="BP297" s="74" t="str">
        <f t="shared" si="78"/>
        <v/>
      </c>
      <c r="BQ297" s="76" t="str">
        <f>分岐管理シート!AQ297</f>
        <v/>
      </c>
      <c r="BR297" s="497" t="str">
        <f t="shared" si="95"/>
        <v/>
      </c>
    </row>
    <row r="298" spans="1:70" ht="24">
      <c r="A298" s="35"/>
      <c r="B298" s="36"/>
      <c r="C298" s="32">
        <v>226</v>
      </c>
      <c r="D298" s="396"/>
      <c r="E298" s="229"/>
      <c r="F298" s="229"/>
      <c r="G298" s="219"/>
      <c r="H298" s="219"/>
      <c r="I298" s="218"/>
      <c r="J298" s="217"/>
      <c r="K298" s="219"/>
      <c r="L298" s="218"/>
      <c r="M298" s="218"/>
      <c r="N298" s="640">
        <f t="shared" si="79"/>
        <v>0</v>
      </c>
      <c r="O298" s="641">
        <f t="shared" si="77"/>
        <v>0</v>
      </c>
      <c r="P298" s="642"/>
      <c r="Q298" s="646"/>
      <c r="R298" s="646"/>
      <c r="S298" s="646"/>
      <c r="T298" s="647"/>
      <c r="U298" s="647"/>
      <c r="V298" s="218"/>
      <c r="W298" s="219"/>
      <c r="X298" s="219"/>
      <c r="Y298" s="219"/>
      <c r="Z298" s="391"/>
      <c r="AA298" s="391"/>
      <c r="AB298" s="233"/>
      <c r="AC298" s="233"/>
      <c r="AD298" s="218"/>
      <c r="AE298" s="113"/>
      <c r="AF298" s="114"/>
      <c r="AG298" s="402"/>
      <c r="AH298" s="238"/>
      <c r="AI298" s="239"/>
      <c r="AJ298" s="58" t="str">
        <f t="shared" si="80"/>
        <v/>
      </c>
      <c r="AK298" s="60" t="str">
        <f t="shared" si="81"/>
        <v/>
      </c>
      <c r="AL298" s="62" t="str">
        <f t="shared" si="82"/>
        <v/>
      </c>
      <c r="AM298" s="64" t="str">
        <f t="shared" si="83"/>
        <v/>
      </c>
      <c r="AN298" s="64" t="str">
        <f t="shared" si="84"/>
        <v/>
      </c>
      <c r="AO298" s="66" t="str">
        <f>IF(F298="","",IF(OR(AND(分岐管理シート!D298=4,J298="Ⅱ．物価高の克服"),AND(分岐管理シート!D298=8,J298="米国関税措置")),"","error"))</f>
        <v/>
      </c>
      <c r="AP298" s="68" t="str">
        <f t="shared" si="85"/>
        <v/>
      </c>
      <c r="AQ298" s="33" t="str">
        <f t="shared" si="86"/>
        <v/>
      </c>
      <c r="AR298" s="33" t="str">
        <f t="shared" si="87"/>
        <v/>
      </c>
      <c r="AS298" s="33" t="str">
        <f t="shared" si="88"/>
        <v/>
      </c>
      <c r="AT298" s="32" t="str">
        <f t="shared" si="96"/>
        <v/>
      </c>
      <c r="AU298" s="69"/>
      <c r="AV298" s="70"/>
      <c r="AW298" s="68" t="str">
        <f t="shared" si="89"/>
        <v/>
      </c>
      <c r="AX298" s="68" t="str">
        <f t="shared" si="90"/>
        <v/>
      </c>
      <c r="AY298" s="68" t="str">
        <f t="shared" si="91"/>
        <v/>
      </c>
      <c r="AZ298" s="70"/>
      <c r="BA298" s="74"/>
      <c r="BB298" s="70"/>
      <c r="BC298" s="70"/>
      <c r="BD298" s="68" t="str">
        <f t="shared" si="92"/>
        <v/>
      </c>
      <c r="BE298" s="68" t="str">
        <f t="shared" si="93"/>
        <v/>
      </c>
      <c r="BF298" s="72" t="str">
        <f>IF(F298="","",IF(OR(分岐管理シート!Y298&lt;14,分岐管理シート!Y298&gt;38),"error",""))</f>
        <v/>
      </c>
      <c r="BG298" s="72" t="str">
        <f>IF(F298="","",IF(OR(分岐管理シート!Z298&lt;14,分岐管理シート!Z298&gt;39),"error",""))</f>
        <v/>
      </c>
      <c r="BH298" s="72" t="str">
        <f>IF(F298="","",IF(AND(Y298="－",OR(分岐管理シート!Z298&lt;14,分岐管理シート!Z298&gt;38)),"error",IF(AND(Y298="○",分岐管理シート!Z298&lt;14),"error","")))</f>
        <v/>
      </c>
      <c r="BI298" s="72" t="str">
        <f>IF(F298="","",IF(VLOOKUP(Z298,―!$AH$15:$AI$40,2,FALSE)&lt;=VLOOKUP(AA298,―!$AH$15:$AI$40,2,FALSE),"","error"))</f>
        <v/>
      </c>
      <c r="BJ298" s="70"/>
      <c r="BK298" s="70"/>
      <c r="BL298" s="70"/>
      <c r="BM298" s="72" t="str">
        <f>IF(F298="","",IF(OR(分岐管理シート!AC298&lt;1,分岐管理シート!AC298&gt;39),"error",""))</f>
        <v/>
      </c>
      <c r="BN298" s="68" t="str">
        <f t="shared" si="94"/>
        <v/>
      </c>
      <c r="BO298" s="72" t="str">
        <f>IF(F298="","",IF(AND(分岐管理シート!D298=4,OR(分岐管理シート!AF298&lt;4,分岐管理シート!AF298&gt;9)),"error",""))</f>
        <v/>
      </c>
      <c r="BP298" s="74" t="str">
        <f t="shared" si="78"/>
        <v/>
      </c>
      <c r="BQ298" s="76" t="str">
        <f>分岐管理シート!AQ298</f>
        <v/>
      </c>
      <c r="BR298" s="497" t="str">
        <f t="shared" si="95"/>
        <v/>
      </c>
    </row>
    <row r="299" spans="1:70" ht="24">
      <c r="A299" s="35"/>
      <c r="B299" s="36"/>
      <c r="C299" s="33">
        <v>227</v>
      </c>
      <c r="D299" s="396"/>
      <c r="E299" s="229"/>
      <c r="F299" s="229"/>
      <c r="G299" s="219"/>
      <c r="H299" s="219"/>
      <c r="I299" s="218"/>
      <c r="J299" s="217"/>
      <c r="K299" s="219"/>
      <c r="L299" s="218"/>
      <c r="M299" s="218"/>
      <c r="N299" s="640">
        <f t="shared" si="79"/>
        <v>0</v>
      </c>
      <c r="O299" s="641">
        <f t="shared" si="77"/>
        <v>0</v>
      </c>
      <c r="P299" s="642"/>
      <c r="Q299" s="646"/>
      <c r="R299" s="646"/>
      <c r="S299" s="646"/>
      <c r="T299" s="647"/>
      <c r="U299" s="647"/>
      <c r="V299" s="218"/>
      <c r="W299" s="219"/>
      <c r="X299" s="219"/>
      <c r="Y299" s="219"/>
      <c r="Z299" s="391"/>
      <c r="AA299" s="391"/>
      <c r="AB299" s="233"/>
      <c r="AC299" s="233"/>
      <c r="AD299" s="218"/>
      <c r="AE299" s="113"/>
      <c r="AF299" s="114"/>
      <c r="AG299" s="402"/>
      <c r="AH299" s="238"/>
      <c r="AI299" s="239"/>
      <c r="AJ299" s="58" t="str">
        <f t="shared" si="80"/>
        <v/>
      </c>
      <c r="AK299" s="60" t="str">
        <f t="shared" si="81"/>
        <v/>
      </c>
      <c r="AL299" s="62" t="str">
        <f t="shared" si="82"/>
        <v/>
      </c>
      <c r="AM299" s="64" t="str">
        <f t="shared" si="83"/>
        <v/>
      </c>
      <c r="AN299" s="64" t="str">
        <f t="shared" si="84"/>
        <v/>
      </c>
      <c r="AO299" s="66" t="str">
        <f>IF(F299="","",IF(OR(AND(分岐管理シート!D299=4,J299="Ⅱ．物価高の克服"),AND(分岐管理シート!D299=8,J299="米国関税措置")),"","error"))</f>
        <v/>
      </c>
      <c r="AP299" s="68" t="str">
        <f t="shared" si="85"/>
        <v/>
      </c>
      <c r="AQ299" s="33" t="str">
        <f t="shared" si="86"/>
        <v/>
      </c>
      <c r="AR299" s="33" t="str">
        <f t="shared" si="87"/>
        <v/>
      </c>
      <c r="AS299" s="33" t="str">
        <f t="shared" si="88"/>
        <v/>
      </c>
      <c r="AT299" s="32" t="str">
        <f t="shared" si="96"/>
        <v/>
      </c>
      <c r="AU299" s="69"/>
      <c r="AV299" s="70"/>
      <c r="AW299" s="68" t="str">
        <f t="shared" si="89"/>
        <v/>
      </c>
      <c r="AX299" s="68" t="str">
        <f t="shared" si="90"/>
        <v/>
      </c>
      <c r="AY299" s="68" t="str">
        <f t="shared" si="91"/>
        <v/>
      </c>
      <c r="AZ299" s="70"/>
      <c r="BA299" s="74"/>
      <c r="BB299" s="70"/>
      <c r="BC299" s="70"/>
      <c r="BD299" s="68" t="str">
        <f t="shared" si="92"/>
        <v/>
      </c>
      <c r="BE299" s="68" t="str">
        <f t="shared" si="93"/>
        <v/>
      </c>
      <c r="BF299" s="72" t="str">
        <f>IF(F299="","",IF(OR(分岐管理シート!Y299&lt;14,分岐管理シート!Y299&gt;38),"error",""))</f>
        <v/>
      </c>
      <c r="BG299" s="72" t="str">
        <f>IF(F299="","",IF(OR(分岐管理シート!Z299&lt;14,分岐管理シート!Z299&gt;39),"error",""))</f>
        <v/>
      </c>
      <c r="BH299" s="72" t="str">
        <f>IF(F299="","",IF(AND(Y299="－",OR(分岐管理シート!Z299&lt;14,分岐管理シート!Z299&gt;38)),"error",IF(AND(Y299="○",分岐管理シート!Z299&lt;14),"error","")))</f>
        <v/>
      </c>
      <c r="BI299" s="72" t="str">
        <f>IF(F299="","",IF(VLOOKUP(Z299,―!$AH$15:$AI$40,2,FALSE)&lt;=VLOOKUP(AA299,―!$AH$15:$AI$40,2,FALSE),"","error"))</f>
        <v/>
      </c>
      <c r="BJ299" s="70"/>
      <c r="BK299" s="70"/>
      <c r="BL299" s="70"/>
      <c r="BM299" s="72" t="str">
        <f>IF(F299="","",IF(OR(分岐管理シート!AC299&lt;1,分岐管理シート!AC299&gt;39),"error",""))</f>
        <v/>
      </c>
      <c r="BN299" s="68" t="str">
        <f t="shared" si="94"/>
        <v/>
      </c>
      <c r="BO299" s="72" t="str">
        <f>IF(F299="","",IF(AND(分岐管理シート!D299=4,OR(分岐管理シート!AF299&lt;4,分岐管理シート!AF299&gt;9)),"error",""))</f>
        <v/>
      </c>
      <c r="BP299" s="74" t="str">
        <f t="shared" si="78"/>
        <v/>
      </c>
      <c r="BQ299" s="76" t="str">
        <f>分岐管理シート!AQ299</f>
        <v/>
      </c>
      <c r="BR299" s="497" t="str">
        <f t="shared" si="95"/>
        <v/>
      </c>
    </row>
    <row r="300" spans="1:70" ht="24">
      <c r="A300" s="35"/>
      <c r="B300" s="36"/>
      <c r="C300" s="33">
        <v>228</v>
      </c>
      <c r="D300" s="396"/>
      <c r="E300" s="229"/>
      <c r="F300" s="229"/>
      <c r="G300" s="219"/>
      <c r="H300" s="219"/>
      <c r="I300" s="218"/>
      <c r="J300" s="217"/>
      <c r="K300" s="219"/>
      <c r="L300" s="218"/>
      <c r="M300" s="218"/>
      <c r="N300" s="640">
        <f t="shared" si="79"/>
        <v>0</v>
      </c>
      <c r="O300" s="641">
        <f t="shared" si="77"/>
        <v>0</v>
      </c>
      <c r="P300" s="642"/>
      <c r="Q300" s="646"/>
      <c r="R300" s="646"/>
      <c r="S300" s="646"/>
      <c r="T300" s="647"/>
      <c r="U300" s="647"/>
      <c r="V300" s="218"/>
      <c r="W300" s="219"/>
      <c r="X300" s="219"/>
      <c r="Y300" s="219"/>
      <c r="Z300" s="391"/>
      <c r="AA300" s="391"/>
      <c r="AB300" s="233"/>
      <c r="AC300" s="233"/>
      <c r="AD300" s="218"/>
      <c r="AE300" s="113"/>
      <c r="AF300" s="114"/>
      <c r="AG300" s="402"/>
      <c r="AH300" s="238"/>
      <c r="AI300" s="239"/>
      <c r="AJ300" s="58" t="str">
        <f t="shared" si="80"/>
        <v/>
      </c>
      <c r="AK300" s="60" t="str">
        <f t="shared" si="81"/>
        <v/>
      </c>
      <c r="AL300" s="62" t="str">
        <f t="shared" si="82"/>
        <v/>
      </c>
      <c r="AM300" s="64" t="str">
        <f t="shared" si="83"/>
        <v/>
      </c>
      <c r="AN300" s="64" t="str">
        <f t="shared" si="84"/>
        <v/>
      </c>
      <c r="AO300" s="66" t="str">
        <f>IF(F300="","",IF(OR(AND(分岐管理シート!D300=4,J300="Ⅱ．物価高の克服"),AND(分岐管理シート!D300=8,J300="米国関税措置")),"","error"))</f>
        <v/>
      </c>
      <c r="AP300" s="68" t="str">
        <f t="shared" si="85"/>
        <v/>
      </c>
      <c r="AQ300" s="33" t="str">
        <f t="shared" si="86"/>
        <v/>
      </c>
      <c r="AR300" s="33" t="str">
        <f t="shared" si="87"/>
        <v/>
      </c>
      <c r="AS300" s="33" t="str">
        <f t="shared" si="88"/>
        <v/>
      </c>
      <c r="AT300" s="32" t="str">
        <f t="shared" si="96"/>
        <v/>
      </c>
      <c r="AU300" s="69"/>
      <c r="AV300" s="70"/>
      <c r="AW300" s="68" t="str">
        <f t="shared" si="89"/>
        <v/>
      </c>
      <c r="AX300" s="68" t="str">
        <f t="shared" si="90"/>
        <v/>
      </c>
      <c r="AY300" s="68" t="str">
        <f t="shared" si="91"/>
        <v/>
      </c>
      <c r="AZ300" s="70"/>
      <c r="BA300" s="74"/>
      <c r="BB300" s="70"/>
      <c r="BC300" s="70"/>
      <c r="BD300" s="68" t="str">
        <f t="shared" si="92"/>
        <v/>
      </c>
      <c r="BE300" s="68" t="str">
        <f t="shared" si="93"/>
        <v/>
      </c>
      <c r="BF300" s="72" t="str">
        <f>IF(F300="","",IF(OR(分岐管理シート!Y300&lt;14,分岐管理シート!Y300&gt;38),"error",""))</f>
        <v/>
      </c>
      <c r="BG300" s="72" t="str">
        <f>IF(F300="","",IF(OR(分岐管理シート!Z300&lt;14,分岐管理シート!Z300&gt;39),"error",""))</f>
        <v/>
      </c>
      <c r="BH300" s="72" t="str">
        <f>IF(F300="","",IF(AND(Y300="－",OR(分岐管理シート!Z300&lt;14,分岐管理シート!Z300&gt;38)),"error",IF(AND(Y300="○",分岐管理シート!Z300&lt;14),"error","")))</f>
        <v/>
      </c>
      <c r="BI300" s="72" t="str">
        <f>IF(F300="","",IF(VLOOKUP(Z300,―!$AH$15:$AI$40,2,FALSE)&lt;=VLOOKUP(AA300,―!$AH$15:$AI$40,2,FALSE),"","error"))</f>
        <v/>
      </c>
      <c r="BJ300" s="70"/>
      <c r="BK300" s="70"/>
      <c r="BL300" s="70"/>
      <c r="BM300" s="72" t="str">
        <f>IF(F300="","",IF(OR(分岐管理シート!AC300&lt;1,分岐管理シート!AC300&gt;39),"error",""))</f>
        <v/>
      </c>
      <c r="BN300" s="68" t="str">
        <f t="shared" si="94"/>
        <v/>
      </c>
      <c r="BO300" s="72" t="str">
        <f>IF(F300="","",IF(AND(分岐管理シート!D300=4,OR(分岐管理シート!AF300&lt;4,分岐管理シート!AF300&gt;9)),"error",""))</f>
        <v/>
      </c>
      <c r="BP300" s="74" t="str">
        <f t="shared" si="78"/>
        <v/>
      </c>
      <c r="BQ300" s="76" t="str">
        <f>分岐管理シート!AQ300</f>
        <v/>
      </c>
      <c r="BR300" s="497" t="str">
        <f t="shared" si="95"/>
        <v/>
      </c>
    </row>
    <row r="301" spans="1:70" ht="24">
      <c r="A301" s="35"/>
      <c r="B301" s="36"/>
      <c r="C301" s="32">
        <v>229</v>
      </c>
      <c r="D301" s="396"/>
      <c r="E301" s="229"/>
      <c r="F301" s="229"/>
      <c r="G301" s="219"/>
      <c r="H301" s="219"/>
      <c r="I301" s="218"/>
      <c r="J301" s="217"/>
      <c r="K301" s="219"/>
      <c r="L301" s="218"/>
      <c r="M301" s="218"/>
      <c r="N301" s="640">
        <f t="shared" si="79"/>
        <v>0</v>
      </c>
      <c r="O301" s="641">
        <f t="shared" si="77"/>
        <v>0</v>
      </c>
      <c r="P301" s="642"/>
      <c r="Q301" s="646"/>
      <c r="R301" s="646"/>
      <c r="S301" s="646"/>
      <c r="T301" s="647"/>
      <c r="U301" s="647"/>
      <c r="V301" s="218"/>
      <c r="W301" s="219"/>
      <c r="X301" s="219"/>
      <c r="Y301" s="219"/>
      <c r="Z301" s="391"/>
      <c r="AA301" s="391"/>
      <c r="AB301" s="233"/>
      <c r="AC301" s="233"/>
      <c r="AD301" s="218"/>
      <c r="AE301" s="113"/>
      <c r="AF301" s="114"/>
      <c r="AG301" s="402"/>
      <c r="AH301" s="238"/>
      <c r="AI301" s="239"/>
      <c r="AJ301" s="58" t="str">
        <f t="shared" si="80"/>
        <v/>
      </c>
      <c r="AK301" s="60" t="str">
        <f t="shared" si="81"/>
        <v/>
      </c>
      <c r="AL301" s="62" t="str">
        <f t="shared" si="82"/>
        <v/>
      </c>
      <c r="AM301" s="64" t="str">
        <f t="shared" si="83"/>
        <v/>
      </c>
      <c r="AN301" s="64" t="str">
        <f t="shared" si="84"/>
        <v/>
      </c>
      <c r="AO301" s="66" t="str">
        <f>IF(F301="","",IF(OR(AND(分岐管理シート!D301=4,J301="Ⅱ．物価高の克服"),AND(分岐管理シート!D301=8,J301="米国関税措置")),"","error"))</f>
        <v/>
      </c>
      <c r="AP301" s="68" t="str">
        <f t="shared" si="85"/>
        <v/>
      </c>
      <c r="AQ301" s="33" t="str">
        <f t="shared" si="86"/>
        <v/>
      </c>
      <c r="AR301" s="33" t="str">
        <f t="shared" si="87"/>
        <v/>
      </c>
      <c r="AS301" s="33" t="str">
        <f t="shared" si="88"/>
        <v/>
      </c>
      <c r="AT301" s="32" t="str">
        <f t="shared" si="96"/>
        <v/>
      </c>
      <c r="AU301" s="69"/>
      <c r="AV301" s="70"/>
      <c r="AW301" s="68" t="str">
        <f t="shared" si="89"/>
        <v/>
      </c>
      <c r="AX301" s="68" t="str">
        <f t="shared" si="90"/>
        <v/>
      </c>
      <c r="AY301" s="68" t="str">
        <f t="shared" si="91"/>
        <v/>
      </c>
      <c r="AZ301" s="70"/>
      <c r="BA301" s="74"/>
      <c r="BB301" s="70"/>
      <c r="BC301" s="70"/>
      <c r="BD301" s="68" t="str">
        <f t="shared" si="92"/>
        <v/>
      </c>
      <c r="BE301" s="68" t="str">
        <f t="shared" si="93"/>
        <v/>
      </c>
      <c r="BF301" s="72" t="str">
        <f>IF(F301="","",IF(OR(分岐管理シート!Y301&lt;14,分岐管理シート!Y301&gt;38),"error",""))</f>
        <v/>
      </c>
      <c r="BG301" s="72" t="str">
        <f>IF(F301="","",IF(OR(分岐管理シート!Z301&lt;14,分岐管理シート!Z301&gt;39),"error",""))</f>
        <v/>
      </c>
      <c r="BH301" s="72" t="str">
        <f>IF(F301="","",IF(AND(Y301="－",OR(分岐管理シート!Z301&lt;14,分岐管理シート!Z301&gt;38)),"error",IF(AND(Y301="○",分岐管理シート!Z301&lt;14),"error","")))</f>
        <v/>
      </c>
      <c r="BI301" s="72" t="str">
        <f>IF(F301="","",IF(VLOOKUP(Z301,―!$AH$15:$AI$40,2,FALSE)&lt;=VLOOKUP(AA301,―!$AH$15:$AI$40,2,FALSE),"","error"))</f>
        <v/>
      </c>
      <c r="BJ301" s="70"/>
      <c r="BK301" s="70"/>
      <c r="BL301" s="70"/>
      <c r="BM301" s="72" t="str">
        <f>IF(F301="","",IF(OR(分岐管理シート!AC301&lt;1,分岐管理シート!AC301&gt;39),"error",""))</f>
        <v/>
      </c>
      <c r="BN301" s="68" t="str">
        <f t="shared" si="94"/>
        <v/>
      </c>
      <c r="BO301" s="72" t="str">
        <f>IF(F301="","",IF(AND(分岐管理シート!D301=4,OR(分岐管理シート!AF301&lt;4,分岐管理シート!AF301&gt;9)),"error",""))</f>
        <v/>
      </c>
      <c r="BP301" s="74" t="str">
        <f t="shared" si="78"/>
        <v/>
      </c>
      <c r="BQ301" s="76" t="str">
        <f>分岐管理シート!AQ301</f>
        <v/>
      </c>
      <c r="BR301" s="497" t="str">
        <f t="shared" si="95"/>
        <v/>
      </c>
    </row>
    <row r="302" spans="1:70" ht="24">
      <c r="A302" s="35"/>
      <c r="B302" s="36"/>
      <c r="C302" s="33">
        <v>230</v>
      </c>
      <c r="D302" s="396"/>
      <c r="E302" s="229"/>
      <c r="F302" s="229"/>
      <c r="G302" s="219"/>
      <c r="H302" s="219"/>
      <c r="I302" s="218"/>
      <c r="J302" s="217"/>
      <c r="K302" s="219"/>
      <c r="L302" s="218"/>
      <c r="M302" s="218"/>
      <c r="N302" s="640">
        <f t="shared" si="79"/>
        <v>0</v>
      </c>
      <c r="O302" s="641">
        <f t="shared" si="77"/>
        <v>0</v>
      </c>
      <c r="P302" s="642"/>
      <c r="Q302" s="646"/>
      <c r="R302" s="646"/>
      <c r="S302" s="646"/>
      <c r="T302" s="647"/>
      <c r="U302" s="647"/>
      <c r="V302" s="218"/>
      <c r="W302" s="219"/>
      <c r="X302" s="219"/>
      <c r="Y302" s="219"/>
      <c r="Z302" s="391"/>
      <c r="AA302" s="391"/>
      <c r="AB302" s="233"/>
      <c r="AC302" s="233"/>
      <c r="AD302" s="218"/>
      <c r="AE302" s="113"/>
      <c r="AF302" s="114"/>
      <c r="AG302" s="402"/>
      <c r="AH302" s="238"/>
      <c r="AI302" s="239"/>
      <c r="AJ302" s="58" t="str">
        <f t="shared" si="80"/>
        <v/>
      </c>
      <c r="AK302" s="60" t="str">
        <f t="shared" si="81"/>
        <v/>
      </c>
      <c r="AL302" s="62" t="str">
        <f t="shared" si="82"/>
        <v/>
      </c>
      <c r="AM302" s="64" t="str">
        <f t="shared" si="83"/>
        <v/>
      </c>
      <c r="AN302" s="64" t="str">
        <f t="shared" si="84"/>
        <v/>
      </c>
      <c r="AO302" s="66" t="str">
        <f>IF(F302="","",IF(OR(AND(分岐管理シート!D302=4,J302="Ⅱ．物価高の克服"),AND(分岐管理シート!D302=8,J302="米国関税措置")),"","error"))</f>
        <v/>
      </c>
      <c r="AP302" s="68" t="str">
        <f t="shared" si="85"/>
        <v/>
      </c>
      <c r="AQ302" s="33" t="str">
        <f t="shared" si="86"/>
        <v/>
      </c>
      <c r="AR302" s="33" t="str">
        <f t="shared" si="87"/>
        <v/>
      </c>
      <c r="AS302" s="33" t="str">
        <f t="shared" si="88"/>
        <v/>
      </c>
      <c r="AT302" s="32" t="str">
        <f t="shared" si="96"/>
        <v/>
      </c>
      <c r="AU302" s="69"/>
      <c r="AV302" s="70"/>
      <c r="AW302" s="68" t="str">
        <f t="shared" si="89"/>
        <v/>
      </c>
      <c r="AX302" s="68" t="str">
        <f t="shared" si="90"/>
        <v/>
      </c>
      <c r="AY302" s="68" t="str">
        <f t="shared" si="91"/>
        <v/>
      </c>
      <c r="AZ302" s="70"/>
      <c r="BA302" s="74"/>
      <c r="BB302" s="70"/>
      <c r="BC302" s="70"/>
      <c r="BD302" s="68" t="str">
        <f t="shared" si="92"/>
        <v/>
      </c>
      <c r="BE302" s="68" t="str">
        <f t="shared" si="93"/>
        <v/>
      </c>
      <c r="BF302" s="72" t="str">
        <f>IF(F302="","",IF(OR(分岐管理シート!Y302&lt;14,分岐管理シート!Y302&gt;38),"error",""))</f>
        <v/>
      </c>
      <c r="BG302" s="72" t="str">
        <f>IF(F302="","",IF(OR(分岐管理シート!Z302&lt;14,分岐管理シート!Z302&gt;39),"error",""))</f>
        <v/>
      </c>
      <c r="BH302" s="72" t="str">
        <f>IF(F302="","",IF(AND(Y302="－",OR(分岐管理シート!Z302&lt;14,分岐管理シート!Z302&gt;38)),"error",IF(AND(Y302="○",分岐管理シート!Z302&lt;14),"error","")))</f>
        <v/>
      </c>
      <c r="BI302" s="72" t="str">
        <f>IF(F302="","",IF(VLOOKUP(Z302,―!$AH$15:$AI$40,2,FALSE)&lt;=VLOOKUP(AA302,―!$AH$15:$AI$40,2,FALSE),"","error"))</f>
        <v/>
      </c>
      <c r="BJ302" s="70"/>
      <c r="BK302" s="70"/>
      <c r="BL302" s="70"/>
      <c r="BM302" s="72" t="str">
        <f>IF(F302="","",IF(OR(分岐管理シート!AC302&lt;1,分岐管理シート!AC302&gt;39),"error",""))</f>
        <v/>
      </c>
      <c r="BN302" s="68" t="str">
        <f t="shared" si="94"/>
        <v/>
      </c>
      <c r="BO302" s="72" t="str">
        <f>IF(F302="","",IF(AND(分岐管理シート!D302=4,OR(分岐管理シート!AF302&lt;4,分岐管理シート!AF302&gt;9)),"error",""))</f>
        <v/>
      </c>
      <c r="BP302" s="74" t="str">
        <f t="shared" si="78"/>
        <v/>
      </c>
      <c r="BQ302" s="76" t="str">
        <f>分岐管理シート!AQ302</f>
        <v/>
      </c>
      <c r="BR302" s="497" t="str">
        <f t="shared" si="95"/>
        <v/>
      </c>
    </row>
    <row r="303" spans="1:70" ht="24">
      <c r="A303" s="35"/>
      <c r="B303" s="36"/>
      <c r="C303" s="33">
        <v>231</v>
      </c>
      <c r="D303" s="396"/>
      <c r="E303" s="229"/>
      <c r="F303" s="229"/>
      <c r="G303" s="219"/>
      <c r="H303" s="219"/>
      <c r="I303" s="218"/>
      <c r="J303" s="217"/>
      <c r="K303" s="219"/>
      <c r="L303" s="218"/>
      <c r="M303" s="218"/>
      <c r="N303" s="640">
        <f t="shared" si="79"/>
        <v>0</v>
      </c>
      <c r="O303" s="641">
        <f t="shared" si="77"/>
        <v>0</v>
      </c>
      <c r="P303" s="642"/>
      <c r="Q303" s="646"/>
      <c r="R303" s="646"/>
      <c r="S303" s="646"/>
      <c r="T303" s="647"/>
      <c r="U303" s="647"/>
      <c r="V303" s="218"/>
      <c r="W303" s="219"/>
      <c r="X303" s="219"/>
      <c r="Y303" s="219"/>
      <c r="Z303" s="391"/>
      <c r="AA303" s="391"/>
      <c r="AB303" s="233"/>
      <c r="AC303" s="233"/>
      <c r="AD303" s="218"/>
      <c r="AE303" s="113"/>
      <c r="AF303" s="114"/>
      <c r="AG303" s="402"/>
      <c r="AH303" s="238"/>
      <c r="AI303" s="239"/>
      <c r="AJ303" s="58" t="str">
        <f t="shared" si="80"/>
        <v/>
      </c>
      <c r="AK303" s="60" t="str">
        <f t="shared" si="81"/>
        <v/>
      </c>
      <c r="AL303" s="62" t="str">
        <f t="shared" si="82"/>
        <v/>
      </c>
      <c r="AM303" s="64" t="str">
        <f t="shared" si="83"/>
        <v/>
      </c>
      <c r="AN303" s="64" t="str">
        <f t="shared" si="84"/>
        <v/>
      </c>
      <c r="AO303" s="66" t="str">
        <f>IF(F303="","",IF(OR(AND(分岐管理シート!D303=4,J303="Ⅱ．物価高の克服"),AND(分岐管理シート!D303=8,J303="米国関税措置")),"","error"))</f>
        <v/>
      </c>
      <c r="AP303" s="68" t="str">
        <f t="shared" si="85"/>
        <v/>
      </c>
      <c r="AQ303" s="33" t="str">
        <f t="shared" si="86"/>
        <v/>
      </c>
      <c r="AR303" s="33" t="str">
        <f t="shared" si="87"/>
        <v/>
      </c>
      <c r="AS303" s="33" t="str">
        <f t="shared" si="88"/>
        <v/>
      </c>
      <c r="AT303" s="32" t="str">
        <f t="shared" si="96"/>
        <v/>
      </c>
      <c r="AU303" s="69"/>
      <c r="AV303" s="70"/>
      <c r="AW303" s="68" t="str">
        <f t="shared" si="89"/>
        <v/>
      </c>
      <c r="AX303" s="68" t="str">
        <f t="shared" si="90"/>
        <v/>
      </c>
      <c r="AY303" s="68" t="str">
        <f t="shared" si="91"/>
        <v/>
      </c>
      <c r="AZ303" s="70"/>
      <c r="BA303" s="74"/>
      <c r="BB303" s="70"/>
      <c r="BC303" s="70"/>
      <c r="BD303" s="68" t="str">
        <f t="shared" si="92"/>
        <v/>
      </c>
      <c r="BE303" s="68" t="str">
        <f t="shared" si="93"/>
        <v/>
      </c>
      <c r="BF303" s="72" t="str">
        <f>IF(F303="","",IF(OR(分岐管理シート!Y303&lt;14,分岐管理シート!Y303&gt;38),"error",""))</f>
        <v/>
      </c>
      <c r="BG303" s="72" t="str">
        <f>IF(F303="","",IF(OR(分岐管理シート!Z303&lt;14,分岐管理シート!Z303&gt;39),"error",""))</f>
        <v/>
      </c>
      <c r="BH303" s="72" t="str">
        <f>IF(F303="","",IF(AND(Y303="－",OR(分岐管理シート!Z303&lt;14,分岐管理シート!Z303&gt;38)),"error",IF(AND(Y303="○",分岐管理シート!Z303&lt;14),"error","")))</f>
        <v/>
      </c>
      <c r="BI303" s="72" t="str">
        <f>IF(F303="","",IF(VLOOKUP(Z303,―!$AH$15:$AI$40,2,FALSE)&lt;=VLOOKUP(AA303,―!$AH$15:$AI$40,2,FALSE),"","error"))</f>
        <v/>
      </c>
      <c r="BJ303" s="70"/>
      <c r="BK303" s="70"/>
      <c r="BL303" s="70"/>
      <c r="BM303" s="72" t="str">
        <f>IF(F303="","",IF(OR(分岐管理シート!AC303&lt;1,分岐管理シート!AC303&gt;39),"error",""))</f>
        <v/>
      </c>
      <c r="BN303" s="68" t="str">
        <f t="shared" si="94"/>
        <v/>
      </c>
      <c r="BO303" s="72" t="str">
        <f>IF(F303="","",IF(AND(分岐管理シート!D303=4,OR(分岐管理シート!AF303&lt;4,分岐管理シート!AF303&gt;9)),"error",""))</f>
        <v/>
      </c>
      <c r="BP303" s="74" t="str">
        <f t="shared" si="78"/>
        <v/>
      </c>
      <c r="BQ303" s="76" t="str">
        <f>分岐管理シート!AQ303</f>
        <v/>
      </c>
      <c r="BR303" s="497" t="str">
        <f t="shared" si="95"/>
        <v/>
      </c>
    </row>
    <row r="304" spans="1:70" ht="24">
      <c r="A304" s="35"/>
      <c r="B304" s="36"/>
      <c r="C304" s="32">
        <v>232</v>
      </c>
      <c r="D304" s="396"/>
      <c r="E304" s="229"/>
      <c r="F304" s="229"/>
      <c r="G304" s="219"/>
      <c r="H304" s="219"/>
      <c r="I304" s="218"/>
      <c r="J304" s="217"/>
      <c r="K304" s="219"/>
      <c r="L304" s="218"/>
      <c r="M304" s="218"/>
      <c r="N304" s="640">
        <f t="shared" si="79"/>
        <v>0</v>
      </c>
      <c r="O304" s="641">
        <f t="shared" si="77"/>
        <v>0</v>
      </c>
      <c r="P304" s="642"/>
      <c r="Q304" s="646"/>
      <c r="R304" s="646"/>
      <c r="S304" s="646"/>
      <c r="T304" s="647"/>
      <c r="U304" s="647"/>
      <c r="V304" s="218"/>
      <c r="W304" s="219"/>
      <c r="X304" s="219"/>
      <c r="Y304" s="219"/>
      <c r="Z304" s="391"/>
      <c r="AA304" s="391"/>
      <c r="AB304" s="233"/>
      <c r="AC304" s="233"/>
      <c r="AD304" s="218"/>
      <c r="AE304" s="113"/>
      <c r="AF304" s="114"/>
      <c r="AG304" s="402"/>
      <c r="AH304" s="238"/>
      <c r="AI304" s="239"/>
      <c r="AJ304" s="58" t="str">
        <f t="shared" si="80"/>
        <v/>
      </c>
      <c r="AK304" s="60" t="str">
        <f t="shared" si="81"/>
        <v/>
      </c>
      <c r="AL304" s="62" t="str">
        <f t="shared" si="82"/>
        <v/>
      </c>
      <c r="AM304" s="64" t="str">
        <f t="shared" si="83"/>
        <v/>
      </c>
      <c r="AN304" s="64" t="str">
        <f t="shared" si="84"/>
        <v/>
      </c>
      <c r="AO304" s="66" t="str">
        <f>IF(F304="","",IF(OR(AND(分岐管理シート!D304=4,J304="Ⅱ．物価高の克服"),AND(分岐管理シート!D304=8,J304="米国関税措置")),"","error"))</f>
        <v/>
      </c>
      <c r="AP304" s="68" t="str">
        <f t="shared" si="85"/>
        <v/>
      </c>
      <c r="AQ304" s="33" t="str">
        <f t="shared" si="86"/>
        <v/>
      </c>
      <c r="AR304" s="33" t="str">
        <f t="shared" si="87"/>
        <v/>
      </c>
      <c r="AS304" s="33" t="str">
        <f t="shared" si="88"/>
        <v/>
      </c>
      <c r="AT304" s="32" t="str">
        <f t="shared" si="96"/>
        <v/>
      </c>
      <c r="AU304" s="69"/>
      <c r="AV304" s="70"/>
      <c r="AW304" s="68" t="str">
        <f t="shared" si="89"/>
        <v/>
      </c>
      <c r="AX304" s="68" t="str">
        <f t="shared" si="90"/>
        <v/>
      </c>
      <c r="AY304" s="68" t="str">
        <f t="shared" si="91"/>
        <v/>
      </c>
      <c r="AZ304" s="70"/>
      <c r="BA304" s="74"/>
      <c r="BB304" s="70"/>
      <c r="BC304" s="70"/>
      <c r="BD304" s="68" t="str">
        <f t="shared" si="92"/>
        <v/>
      </c>
      <c r="BE304" s="68" t="str">
        <f t="shared" si="93"/>
        <v/>
      </c>
      <c r="BF304" s="72" t="str">
        <f>IF(F304="","",IF(OR(分岐管理シート!Y304&lt;14,分岐管理シート!Y304&gt;38),"error",""))</f>
        <v/>
      </c>
      <c r="BG304" s="72" t="str">
        <f>IF(F304="","",IF(OR(分岐管理シート!Z304&lt;14,分岐管理シート!Z304&gt;39),"error",""))</f>
        <v/>
      </c>
      <c r="BH304" s="72" t="str">
        <f>IF(F304="","",IF(AND(Y304="－",OR(分岐管理シート!Z304&lt;14,分岐管理シート!Z304&gt;38)),"error",IF(AND(Y304="○",分岐管理シート!Z304&lt;14),"error","")))</f>
        <v/>
      </c>
      <c r="BI304" s="72" t="str">
        <f>IF(F304="","",IF(VLOOKUP(Z304,―!$AH$15:$AI$40,2,FALSE)&lt;=VLOOKUP(AA304,―!$AH$15:$AI$40,2,FALSE),"","error"))</f>
        <v/>
      </c>
      <c r="BJ304" s="70"/>
      <c r="BK304" s="70"/>
      <c r="BL304" s="70"/>
      <c r="BM304" s="72" t="str">
        <f>IF(F304="","",IF(OR(分岐管理シート!AC304&lt;1,分岐管理シート!AC304&gt;39),"error",""))</f>
        <v/>
      </c>
      <c r="BN304" s="68" t="str">
        <f t="shared" si="94"/>
        <v/>
      </c>
      <c r="BO304" s="72" t="str">
        <f>IF(F304="","",IF(AND(分岐管理シート!D304=4,OR(分岐管理シート!AF304&lt;4,分岐管理シート!AF304&gt;9)),"error",""))</f>
        <v/>
      </c>
      <c r="BP304" s="74" t="str">
        <f t="shared" si="78"/>
        <v/>
      </c>
      <c r="BQ304" s="76" t="str">
        <f>分岐管理シート!AQ304</f>
        <v/>
      </c>
      <c r="BR304" s="497" t="str">
        <f t="shared" si="95"/>
        <v/>
      </c>
    </row>
    <row r="305" spans="1:70" ht="24">
      <c r="A305" s="35"/>
      <c r="B305" s="36"/>
      <c r="C305" s="33">
        <v>233</v>
      </c>
      <c r="D305" s="396"/>
      <c r="E305" s="229"/>
      <c r="F305" s="229"/>
      <c r="G305" s="219"/>
      <c r="H305" s="219"/>
      <c r="I305" s="218"/>
      <c r="J305" s="217"/>
      <c r="K305" s="219"/>
      <c r="L305" s="218"/>
      <c r="M305" s="218"/>
      <c r="N305" s="640">
        <f t="shared" si="79"/>
        <v>0</v>
      </c>
      <c r="O305" s="641">
        <f t="shared" si="77"/>
        <v>0</v>
      </c>
      <c r="P305" s="642"/>
      <c r="Q305" s="646"/>
      <c r="R305" s="646"/>
      <c r="S305" s="646"/>
      <c r="T305" s="647"/>
      <c r="U305" s="647"/>
      <c r="V305" s="218"/>
      <c r="W305" s="219"/>
      <c r="X305" s="219"/>
      <c r="Y305" s="219"/>
      <c r="Z305" s="391"/>
      <c r="AA305" s="391"/>
      <c r="AB305" s="233"/>
      <c r="AC305" s="233"/>
      <c r="AD305" s="218"/>
      <c r="AE305" s="113"/>
      <c r="AF305" s="114"/>
      <c r="AG305" s="402"/>
      <c r="AH305" s="238"/>
      <c r="AI305" s="239"/>
      <c r="AJ305" s="58" t="str">
        <f t="shared" si="80"/>
        <v/>
      </c>
      <c r="AK305" s="60" t="str">
        <f t="shared" si="81"/>
        <v/>
      </c>
      <c r="AL305" s="62" t="str">
        <f t="shared" si="82"/>
        <v/>
      </c>
      <c r="AM305" s="64" t="str">
        <f t="shared" si="83"/>
        <v/>
      </c>
      <c r="AN305" s="64" t="str">
        <f t="shared" si="84"/>
        <v/>
      </c>
      <c r="AO305" s="66" t="str">
        <f>IF(F305="","",IF(OR(AND(分岐管理シート!D305=4,J305="Ⅱ．物価高の克服"),AND(分岐管理シート!D305=8,J305="米国関税措置")),"","error"))</f>
        <v/>
      </c>
      <c r="AP305" s="68" t="str">
        <f t="shared" si="85"/>
        <v/>
      </c>
      <c r="AQ305" s="33" t="str">
        <f t="shared" si="86"/>
        <v/>
      </c>
      <c r="AR305" s="33" t="str">
        <f t="shared" si="87"/>
        <v/>
      </c>
      <c r="AS305" s="33" t="str">
        <f t="shared" si="88"/>
        <v/>
      </c>
      <c r="AT305" s="32" t="str">
        <f t="shared" si="96"/>
        <v/>
      </c>
      <c r="AU305" s="69"/>
      <c r="AV305" s="70"/>
      <c r="AW305" s="68" t="str">
        <f t="shared" si="89"/>
        <v/>
      </c>
      <c r="AX305" s="68" t="str">
        <f t="shared" si="90"/>
        <v/>
      </c>
      <c r="AY305" s="68" t="str">
        <f t="shared" si="91"/>
        <v/>
      </c>
      <c r="AZ305" s="70"/>
      <c r="BA305" s="74"/>
      <c r="BB305" s="70"/>
      <c r="BC305" s="70"/>
      <c r="BD305" s="68" t="str">
        <f t="shared" si="92"/>
        <v/>
      </c>
      <c r="BE305" s="68" t="str">
        <f t="shared" si="93"/>
        <v/>
      </c>
      <c r="BF305" s="72" t="str">
        <f>IF(F305="","",IF(OR(分岐管理シート!Y305&lt;14,分岐管理シート!Y305&gt;38),"error",""))</f>
        <v/>
      </c>
      <c r="BG305" s="72" t="str">
        <f>IF(F305="","",IF(OR(分岐管理シート!Z305&lt;14,分岐管理シート!Z305&gt;39),"error",""))</f>
        <v/>
      </c>
      <c r="BH305" s="72" t="str">
        <f>IF(F305="","",IF(AND(Y305="－",OR(分岐管理シート!Z305&lt;14,分岐管理シート!Z305&gt;38)),"error",IF(AND(Y305="○",分岐管理シート!Z305&lt;14),"error","")))</f>
        <v/>
      </c>
      <c r="BI305" s="72" t="str">
        <f>IF(F305="","",IF(VLOOKUP(Z305,―!$AH$15:$AI$40,2,FALSE)&lt;=VLOOKUP(AA305,―!$AH$15:$AI$40,2,FALSE),"","error"))</f>
        <v/>
      </c>
      <c r="BJ305" s="70"/>
      <c r="BK305" s="70"/>
      <c r="BL305" s="70"/>
      <c r="BM305" s="72" t="str">
        <f>IF(F305="","",IF(OR(分岐管理シート!AC305&lt;1,分岐管理シート!AC305&gt;39),"error",""))</f>
        <v/>
      </c>
      <c r="BN305" s="68" t="str">
        <f t="shared" si="94"/>
        <v/>
      </c>
      <c r="BO305" s="72" t="str">
        <f>IF(F305="","",IF(AND(分岐管理シート!D305=4,OR(分岐管理シート!AF305&lt;4,分岐管理シート!AF305&gt;9)),"error",""))</f>
        <v/>
      </c>
      <c r="BP305" s="74" t="str">
        <f t="shared" si="78"/>
        <v/>
      </c>
      <c r="BQ305" s="76" t="str">
        <f>分岐管理シート!AQ305</f>
        <v/>
      </c>
      <c r="BR305" s="497" t="str">
        <f t="shared" si="95"/>
        <v/>
      </c>
    </row>
    <row r="306" spans="1:70" ht="24">
      <c r="A306" s="35"/>
      <c r="B306" s="36"/>
      <c r="C306" s="33">
        <v>234</v>
      </c>
      <c r="D306" s="396"/>
      <c r="E306" s="229"/>
      <c r="F306" s="229"/>
      <c r="G306" s="219"/>
      <c r="H306" s="219"/>
      <c r="I306" s="218"/>
      <c r="J306" s="217"/>
      <c r="K306" s="219"/>
      <c r="L306" s="218"/>
      <c r="M306" s="218"/>
      <c r="N306" s="640">
        <f t="shared" si="79"/>
        <v>0</v>
      </c>
      <c r="O306" s="641">
        <f t="shared" si="77"/>
        <v>0</v>
      </c>
      <c r="P306" s="642"/>
      <c r="Q306" s="646"/>
      <c r="R306" s="646"/>
      <c r="S306" s="646"/>
      <c r="T306" s="647"/>
      <c r="U306" s="647"/>
      <c r="V306" s="218"/>
      <c r="W306" s="219"/>
      <c r="X306" s="219"/>
      <c r="Y306" s="219"/>
      <c r="Z306" s="391"/>
      <c r="AA306" s="391"/>
      <c r="AB306" s="233"/>
      <c r="AC306" s="233"/>
      <c r="AD306" s="218"/>
      <c r="AE306" s="113"/>
      <c r="AF306" s="114"/>
      <c r="AG306" s="402"/>
      <c r="AH306" s="238"/>
      <c r="AI306" s="239"/>
      <c r="AJ306" s="58" t="str">
        <f t="shared" si="80"/>
        <v/>
      </c>
      <c r="AK306" s="60" t="str">
        <f t="shared" si="81"/>
        <v/>
      </c>
      <c r="AL306" s="62" t="str">
        <f t="shared" si="82"/>
        <v/>
      </c>
      <c r="AM306" s="64" t="str">
        <f t="shared" si="83"/>
        <v/>
      </c>
      <c r="AN306" s="64" t="str">
        <f t="shared" si="84"/>
        <v/>
      </c>
      <c r="AO306" s="66" t="str">
        <f>IF(F306="","",IF(OR(AND(分岐管理シート!D306=4,J306="Ⅱ．物価高の克服"),AND(分岐管理シート!D306=8,J306="米国関税措置")),"","error"))</f>
        <v/>
      </c>
      <c r="AP306" s="68" t="str">
        <f t="shared" si="85"/>
        <v/>
      </c>
      <c r="AQ306" s="33" t="str">
        <f t="shared" si="86"/>
        <v/>
      </c>
      <c r="AR306" s="33" t="str">
        <f t="shared" si="87"/>
        <v/>
      </c>
      <c r="AS306" s="33" t="str">
        <f t="shared" si="88"/>
        <v/>
      </c>
      <c r="AT306" s="32" t="str">
        <f t="shared" si="96"/>
        <v/>
      </c>
      <c r="AU306" s="69"/>
      <c r="AV306" s="70"/>
      <c r="AW306" s="68" t="str">
        <f t="shared" si="89"/>
        <v/>
      </c>
      <c r="AX306" s="68" t="str">
        <f t="shared" si="90"/>
        <v/>
      </c>
      <c r="AY306" s="68" t="str">
        <f t="shared" si="91"/>
        <v/>
      </c>
      <c r="AZ306" s="70"/>
      <c r="BA306" s="74"/>
      <c r="BB306" s="70"/>
      <c r="BC306" s="70"/>
      <c r="BD306" s="68" t="str">
        <f t="shared" si="92"/>
        <v/>
      </c>
      <c r="BE306" s="68" t="str">
        <f t="shared" si="93"/>
        <v/>
      </c>
      <c r="BF306" s="72" t="str">
        <f>IF(F306="","",IF(OR(分岐管理シート!Y306&lt;14,分岐管理シート!Y306&gt;38),"error",""))</f>
        <v/>
      </c>
      <c r="BG306" s="72" t="str">
        <f>IF(F306="","",IF(OR(分岐管理シート!Z306&lt;14,分岐管理シート!Z306&gt;39),"error",""))</f>
        <v/>
      </c>
      <c r="BH306" s="72" t="str">
        <f>IF(F306="","",IF(AND(Y306="－",OR(分岐管理シート!Z306&lt;14,分岐管理シート!Z306&gt;38)),"error",IF(AND(Y306="○",分岐管理シート!Z306&lt;14),"error","")))</f>
        <v/>
      </c>
      <c r="BI306" s="72" t="str">
        <f>IF(F306="","",IF(VLOOKUP(Z306,―!$AH$15:$AI$40,2,FALSE)&lt;=VLOOKUP(AA306,―!$AH$15:$AI$40,2,FALSE),"","error"))</f>
        <v/>
      </c>
      <c r="BJ306" s="70"/>
      <c r="BK306" s="70"/>
      <c r="BL306" s="70"/>
      <c r="BM306" s="72" t="str">
        <f>IF(F306="","",IF(OR(分岐管理シート!AC306&lt;1,分岐管理シート!AC306&gt;39),"error",""))</f>
        <v/>
      </c>
      <c r="BN306" s="68" t="str">
        <f t="shared" si="94"/>
        <v/>
      </c>
      <c r="BO306" s="72" t="str">
        <f>IF(F306="","",IF(AND(分岐管理シート!D306=4,OR(分岐管理シート!AF306&lt;4,分岐管理シート!AF306&gt;9)),"error",""))</f>
        <v/>
      </c>
      <c r="BP306" s="74" t="str">
        <f t="shared" si="78"/>
        <v/>
      </c>
      <c r="BQ306" s="76" t="str">
        <f>分岐管理シート!AQ306</f>
        <v/>
      </c>
      <c r="BR306" s="497" t="str">
        <f t="shared" si="95"/>
        <v/>
      </c>
    </row>
    <row r="307" spans="1:70" ht="24">
      <c r="A307" s="35"/>
      <c r="B307" s="36"/>
      <c r="C307" s="32">
        <v>235</v>
      </c>
      <c r="D307" s="396"/>
      <c r="E307" s="229"/>
      <c r="F307" s="229"/>
      <c r="G307" s="219"/>
      <c r="H307" s="219"/>
      <c r="I307" s="218"/>
      <c r="J307" s="217"/>
      <c r="K307" s="219"/>
      <c r="L307" s="218"/>
      <c r="M307" s="218"/>
      <c r="N307" s="640">
        <f t="shared" si="79"/>
        <v>0</v>
      </c>
      <c r="O307" s="641">
        <f t="shared" si="77"/>
        <v>0</v>
      </c>
      <c r="P307" s="642"/>
      <c r="Q307" s="646"/>
      <c r="R307" s="646"/>
      <c r="S307" s="646"/>
      <c r="T307" s="647"/>
      <c r="U307" s="647"/>
      <c r="V307" s="218"/>
      <c r="W307" s="219"/>
      <c r="X307" s="219"/>
      <c r="Y307" s="219"/>
      <c r="Z307" s="391"/>
      <c r="AA307" s="391"/>
      <c r="AB307" s="233"/>
      <c r="AC307" s="233"/>
      <c r="AD307" s="218"/>
      <c r="AE307" s="113"/>
      <c r="AF307" s="114"/>
      <c r="AG307" s="402"/>
      <c r="AH307" s="238"/>
      <c r="AI307" s="239"/>
      <c r="AJ307" s="58" t="str">
        <f t="shared" si="80"/>
        <v/>
      </c>
      <c r="AK307" s="60" t="str">
        <f t="shared" si="81"/>
        <v/>
      </c>
      <c r="AL307" s="62" t="str">
        <f t="shared" si="82"/>
        <v/>
      </c>
      <c r="AM307" s="64" t="str">
        <f t="shared" si="83"/>
        <v/>
      </c>
      <c r="AN307" s="64" t="str">
        <f t="shared" si="84"/>
        <v/>
      </c>
      <c r="AO307" s="66" t="str">
        <f>IF(F307="","",IF(OR(AND(分岐管理シート!D307=4,J307="Ⅱ．物価高の克服"),AND(分岐管理シート!D307=8,J307="米国関税措置")),"","error"))</f>
        <v/>
      </c>
      <c r="AP307" s="68" t="str">
        <f t="shared" si="85"/>
        <v/>
      </c>
      <c r="AQ307" s="33" t="str">
        <f t="shared" si="86"/>
        <v/>
      </c>
      <c r="AR307" s="33" t="str">
        <f t="shared" si="87"/>
        <v/>
      </c>
      <c r="AS307" s="33" t="str">
        <f t="shared" si="88"/>
        <v/>
      </c>
      <c r="AT307" s="32" t="str">
        <f t="shared" si="96"/>
        <v/>
      </c>
      <c r="AU307" s="69"/>
      <c r="AV307" s="70"/>
      <c r="AW307" s="68" t="str">
        <f t="shared" si="89"/>
        <v/>
      </c>
      <c r="AX307" s="68" t="str">
        <f t="shared" si="90"/>
        <v/>
      </c>
      <c r="AY307" s="68" t="str">
        <f t="shared" si="91"/>
        <v/>
      </c>
      <c r="AZ307" s="70"/>
      <c r="BA307" s="74"/>
      <c r="BB307" s="70"/>
      <c r="BC307" s="70"/>
      <c r="BD307" s="68" t="str">
        <f t="shared" si="92"/>
        <v/>
      </c>
      <c r="BE307" s="68" t="str">
        <f t="shared" si="93"/>
        <v/>
      </c>
      <c r="BF307" s="72" t="str">
        <f>IF(F307="","",IF(OR(分岐管理シート!Y307&lt;14,分岐管理シート!Y307&gt;38),"error",""))</f>
        <v/>
      </c>
      <c r="BG307" s="72" t="str">
        <f>IF(F307="","",IF(OR(分岐管理シート!Z307&lt;14,分岐管理シート!Z307&gt;39),"error",""))</f>
        <v/>
      </c>
      <c r="BH307" s="72" t="str">
        <f>IF(F307="","",IF(AND(Y307="－",OR(分岐管理シート!Z307&lt;14,分岐管理シート!Z307&gt;38)),"error",IF(AND(Y307="○",分岐管理シート!Z307&lt;14),"error","")))</f>
        <v/>
      </c>
      <c r="BI307" s="72" t="str">
        <f>IF(F307="","",IF(VLOOKUP(Z307,―!$AH$15:$AI$40,2,FALSE)&lt;=VLOOKUP(AA307,―!$AH$15:$AI$40,2,FALSE),"","error"))</f>
        <v/>
      </c>
      <c r="BJ307" s="70"/>
      <c r="BK307" s="70"/>
      <c r="BL307" s="70"/>
      <c r="BM307" s="72" t="str">
        <f>IF(F307="","",IF(OR(分岐管理シート!AC307&lt;1,分岐管理シート!AC307&gt;39),"error",""))</f>
        <v/>
      </c>
      <c r="BN307" s="68" t="str">
        <f t="shared" si="94"/>
        <v/>
      </c>
      <c r="BO307" s="72" t="str">
        <f>IF(F307="","",IF(AND(分岐管理シート!D307=4,OR(分岐管理シート!AF307&lt;4,分岐管理シート!AF307&gt;9)),"error",""))</f>
        <v/>
      </c>
      <c r="BP307" s="74" t="str">
        <f t="shared" si="78"/>
        <v/>
      </c>
      <c r="BQ307" s="76" t="str">
        <f>分岐管理シート!AQ307</f>
        <v/>
      </c>
      <c r="BR307" s="497" t="str">
        <f t="shared" si="95"/>
        <v/>
      </c>
    </row>
    <row r="308" spans="1:70" ht="24">
      <c r="A308" s="35"/>
      <c r="B308" s="36"/>
      <c r="C308" s="33">
        <v>236</v>
      </c>
      <c r="D308" s="396"/>
      <c r="E308" s="229"/>
      <c r="F308" s="229"/>
      <c r="G308" s="219"/>
      <c r="H308" s="219"/>
      <c r="I308" s="218"/>
      <c r="J308" s="217"/>
      <c r="K308" s="219"/>
      <c r="L308" s="218"/>
      <c r="M308" s="218"/>
      <c r="N308" s="640">
        <f t="shared" si="79"/>
        <v>0</v>
      </c>
      <c r="O308" s="641">
        <f t="shared" si="77"/>
        <v>0</v>
      </c>
      <c r="P308" s="642"/>
      <c r="Q308" s="646"/>
      <c r="R308" s="646"/>
      <c r="S308" s="646"/>
      <c r="T308" s="647"/>
      <c r="U308" s="647"/>
      <c r="V308" s="218"/>
      <c r="W308" s="219"/>
      <c r="X308" s="219"/>
      <c r="Y308" s="219"/>
      <c r="Z308" s="391"/>
      <c r="AA308" s="391"/>
      <c r="AB308" s="233"/>
      <c r="AC308" s="233"/>
      <c r="AD308" s="218"/>
      <c r="AE308" s="113"/>
      <c r="AF308" s="114"/>
      <c r="AG308" s="402"/>
      <c r="AH308" s="238"/>
      <c r="AI308" s="239"/>
      <c r="AJ308" s="58" t="str">
        <f t="shared" si="80"/>
        <v/>
      </c>
      <c r="AK308" s="60" t="str">
        <f t="shared" si="81"/>
        <v/>
      </c>
      <c r="AL308" s="62" t="str">
        <f t="shared" si="82"/>
        <v/>
      </c>
      <c r="AM308" s="64" t="str">
        <f t="shared" si="83"/>
        <v/>
      </c>
      <c r="AN308" s="64" t="str">
        <f t="shared" si="84"/>
        <v/>
      </c>
      <c r="AO308" s="66" t="str">
        <f>IF(F308="","",IF(OR(AND(分岐管理シート!D308=4,J308="Ⅱ．物価高の克服"),AND(分岐管理シート!D308=8,J308="米国関税措置")),"","error"))</f>
        <v/>
      </c>
      <c r="AP308" s="68" t="str">
        <f t="shared" si="85"/>
        <v/>
      </c>
      <c r="AQ308" s="33" t="str">
        <f t="shared" si="86"/>
        <v/>
      </c>
      <c r="AR308" s="33" t="str">
        <f t="shared" si="87"/>
        <v/>
      </c>
      <c r="AS308" s="33" t="str">
        <f t="shared" si="88"/>
        <v/>
      </c>
      <c r="AT308" s="32" t="str">
        <f t="shared" si="96"/>
        <v/>
      </c>
      <c r="AU308" s="69"/>
      <c r="AV308" s="70"/>
      <c r="AW308" s="68" t="str">
        <f t="shared" si="89"/>
        <v/>
      </c>
      <c r="AX308" s="68" t="str">
        <f t="shared" si="90"/>
        <v/>
      </c>
      <c r="AY308" s="68" t="str">
        <f t="shared" si="91"/>
        <v/>
      </c>
      <c r="AZ308" s="70"/>
      <c r="BA308" s="74"/>
      <c r="BB308" s="70"/>
      <c r="BC308" s="70"/>
      <c r="BD308" s="68" t="str">
        <f t="shared" si="92"/>
        <v/>
      </c>
      <c r="BE308" s="68" t="str">
        <f t="shared" si="93"/>
        <v/>
      </c>
      <c r="BF308" s="72" t="str">
        <f>IF(F308="","",IF(OR(分岐管理シート!Y308&lt;14,分岐管理シート!Y308&gt;38),"error",""))</f>
        <v/>
      </c>
      <c r="BG308" s="72" t="str">
        <f>IF(F308="","",IF(OR(分岐管理シート!Z308&lt;14,分岐管理シート!Z308&gt;39),"error",""))</f>
        <v/>
      </c>
      <c r="BH308" s="72" t="str">
        <f>IF(F308="","",IF(AND(Y308="－",OR(分岐管理シート!Z308&lt;14,分岐管理シート!Z308&gt;38)),"error",IF(AND(Y308="○",分岐管理シート!Z308&lt;14),"error","")))</f>
        <v/>
      </c>
      <c r="BI308" s="72" t="str">
        <f>IF(F308="","",IF(VLOOKUP(Z308,―!$AH$15:$AI$40,2,FALSE)&lt;=VLOOKUP(AA308,―!$AH$15:$AI$40,2,FALSE),"","error"))</f>
        <v/>
      </c>
      <c r="BJ308" s="70"/>
      <c r="BK308" s="70"/>
      <c r="BL308" s="70"/>
      <c r="BM308" s="72" t="str">
        <f>IF(F308="","",IF(OR(分岐管理シート!AC308&lt;1,分岐管理シート!AC308&gt;39),"error",""))</f>
        <v/>
      </c>
      <c r="BN308" s="68" t="str">
        <f t="shared" si="94"/>
        <v/>
      </c>
      <c r="BO308" s="72" t="str">
        <f>IF(F308="","",IF(AND(分岐管理シート!D308=4,OR(分岐管理シート!AF308&lt;4,分岐管理シート!AF308&gt;9)),"error",""))</f>
        <v/>
      </c>
      <c r="BP308" s="74" t="str">
        <f t="shared" si="78"/>
        <v/>
      </c>
      <c r="BQ308" s="76" t="str">
        <f>分岐管理シート!AQ308</f>
        <v/>
      </c>
      <c r="BR308" s="497" t="str">
        <f t="shared" si="95"/>
        <v/>
      </c>
    </row>
    <row r="309" spans="1:70" ht="24">
      <c r="A309" s="35"/>
      <c r="B309" s="36"/>
      <c r="C309" s="33">
        <v>237</v>
      </c>
      <c r="D309" s="396"/>
      <c r="E309" s="229"/>
      <c r="F309" s="229"/>
      <c r="G309" s="219"/>
      <c r="H309" s="219"/>
      <c r="I309" s="218"/>
      <c r="J309" s="217"/>
      <c r="K309" s="219"/>
      <c r="L309" s="218"/>
      <c r="M309" s="218"/>
      <c r="N309" s="640">
        <f t="shared" si="79"/>
        <v>0</v>
      </c>
      <c r="O309" s="641">
        <f t="shared" si="77"/>
        <v>0</v>
      </c>
      <c r="P309" s="642"/>
      <c r="Q309" s="646"/>
      <c r="R309" s="646"/>
      <c r="S309" s="646"/>
      <c r="T309" s="647"/>
      <c r="U309" s="647"/>
      <c r="V309" s="218"/>
      <c r="W309" s="219"/>
      <c r="X309" s="219"/>
      <c r="Y309" s="219"/>
      <c r="Z309" s="391"/>
      <c r="AA309" s="391"/>
      <c r="AB309" s="233"/>
      <c r="AC309" s="233"/>
      <c r="AD309" s="218"/>
      <c r="AE309" s="113"/>
      <c r="AF309" s="114"/>
      <c r="AG309" s="402"/>
      <c r="AH309" s="238"/>
      <c r="AI309" s="239"/>
      <c r="AJ309" s="58" t="str">
        <f t="shared" si="80"/>
        <v/>
      </c>
      <c r="AK309" s="60" t="str">
        <f t="shared" si="81"/>
        <v/>
      </c>
      <c r="AL309" s="62" t="str">
        <f t="shared" si="82"/>
        <v/>
      </c>
      <c r="AM309" s="64" t="str">
        <f t="shared" si="83"/>
        <v/>
      </c>
      <c r="AN309" s="64" t="str">
        <f t="shared" si="84"/>
        <v/>
      </c>
      <c r="AO309" s="66" t="str">
        <f>IF(F309="","",IF(OR(AND(分岐管理シート!D309=4,J309="Ⅱ．物価高の克服"),AND(分岐管理シート!D309=8,J309="米国関税措置")),"","error"))</f>
        <v/>
      </c>
      <c r="AP309" s="68" t="str">
        <f t="shared" si="85"/>
        <v/>
      </c>
      <c r="AQ309" s="33" t="str">
        <f t="shared" si="86"/>
        <v/>
      </c>
      <c r="AR309" s="33" t="str">
        <f t="shared" si="87"/>
        <v/>
      </c>
      <c r="AS309" s="33" t="str">
        <f t="shared" si="88"/>
        <v/>
      </c>
      <c r="AT309" s="32" t="str">
        <f t="shared" si="96"/>
        <v/>
      </c>
      <c r="AU309" s="69"/>
      <c r="AV309" s="70"/>
      <c r="AW309" s="68" t="str">
        <f t="shared" si="89"/>
        <v/>
      </c>
      <c r="AX309" s="68" t="str">
        <f t="shared" si="90"/>
        <v/>
      </c>
      <c r="AY309" s="68" t="str">
        <f t="shared" si="91"/>
        <v/>
      </c>
      <c r="AZ309" s="70"/>
      <c r="BA309" s="74"/>
      <c r="BB309" s="70"/>
      <c r="BC309" s="70"/>
      <c r="BD309" s="68" t="str">
        <f t="shared" si="92"/>
        <v/>
      </c>
      <c r="BE309" s="68" t="str">
        <f t="shared" si="93"/>
        <v/>
      </c>
      <c r="BF309" s="72" t="str">
        <f>IF(F309="","",IF(OR(分岐管理シート!Y309&lt;14,分岐管理シート!Y309&gt;38),"error",""))</f>
        <v/>
      </c>
      <c r="BG309" s="72" t="str">
        <f>IF(F309="","",IF(OR(分岐管理シート!Z309&lt;14,分岐管理シート!Z309&gt;39),"error",""))</f>
        <v/>
      </c>
      <c r="BH309" s="72" t="str">
        <f>IF(F309="","",IF(AND(Y309="－",OR(分岐管理シート!Z309&lt;14,分岐管理シート!Z309&gt;38)),"error",IF(AND(Y309="○",分岐管理シート!Z309&lt;14),"error","")))</f>
        <v/>
      </c>
      <c r="BI309" s="72" t="str">
        <f>IF(F309="","",IF(VLOOKUP(Z309,―!$AH$15:$AI$40,2,FALSE)&lt;=VLOOKUP(AA309,―!$AH$15:$AI$40,2,FALSE),"","error"))</f>
        <v/>
      </c>
      <c r="BJ309" s="70"/>
      <c r="BK309" s="70"/>
      <c r="BL309" s="70"/>
      <c r="BM309" s="72" t="str">
        <f>IF(F309="","",IF(OR(分岐管理シート!AC309&lt;1,分岐管理シート!AC309&gt;39),"error",""))</f>
        <v/>
      </c>
      <c r="BN309" s="68" t="str">
        <f t="shared" si="94"/>
        <v/>
      </c>
      <c r="BO309" s="72" t="str">
        <f>IF(F309="","",IF(AND(分岐管理シート!D309=4,OR(分岐管理シート!AF309&lt;4,分岐管理シート!AF309&gt;9)),"error",""))</f>
        <v/>
      </c>
      <c r="BP309" s="74" t="str">
        <f t="shared" si="78"/>
        <v/>
      </c>
      <c r="BQ309" s="76" t="str">
        <f>分岐管理シート!AQ309</f>
        <v/>
      </c>
      <c r="BR309" s="497" t="str">
        <f t="shared" si="95"/>
        <v/>
      </c>
    </row>
    <row r="310" spans="1:70" ht="24">
      <c r="A310" s="35"/>
      <c r="B310" s="36"/>
      <c r="C310" s="32">
        <v>238</v>
      </c>
      <c r="D310" s="396"/>
      <c r="E310" s="229"/>
      <c r="F310" s="229"/>
      <c r="G310" s="219"/>
      <c r="H310" s="219"/>
      <c r="I310" s="218"/>
      <c r="J310" s="217"/>
      <c r="K310" s="219"/>
      <c r="L310" s="218"/>
      <c r="M310" s="218"/>
      <c r="N310" s="640">
        <f t="shared" si="79"/>
        <v>0</v>
      </c>
      <c r="O310" s="641">
        <f t="shared" si="77"/>
        <v>0</v>
      </c>
      <c r="P310" s="642"/>
      <c r="Q310" s="646"/>
      <c r="R310" s="646"/>
      <c r="S310" s="646"/>
      <c r="T310" s="647"/>
      <c r="U310" s="647"/>
      <c r="V310" s="218"/>
      <c r="W310" s="219"/>
      <c r="X310" s="219"/>
      <c r="Y310" s="219"/>
      <c r="Z310" s="391"/>
      <c r="AA310" s="391"/>
      <c r="AB310" s="233"/>
      <c r="AC310" s="233"/>
      <c r="AD310" s="218"/>
      <c r="AE310" s="113"/>
      <c r="AF310" s="114"/>
      <c r="AG310" s="402"/>
      <c r="AH310" s="238"/>
      <c r="AI310" s="239"/>
      <c r="AJ310" s="58" t="str">
        <f t="shared" si="80"/>
        <v/>
      </c>
      <c r="AK310" s="60" t="str">
        <f t="shared" si="81"/>
        <v/>
      </c>
      <c r="AL310" s="62" t="str">
        <f t="shared" si="82"/>
        <v/>
      </c>
      <c r="AM310" s="64" t="str">
        <f t="shared" si="83"/>
        <v/>
      </c>
      <c r="AN310" s="64" t="str">
        <f t="shared" si="84"/>
        <v/>
      </c>
      <c r="AO310" s="66" t="str">
        <f>IF(F310="","",IF(OR(AND(分岐管理シート!D310=4,J310="Ⅱ．物価高の克服"),AND(分岐管理シート!D310=8,J310="米国関税措置")),"","error"))</f>
        <v/>
      </c>
      <c r="AP310" s="68" t="str">
        <f t="shared" si="85"/>
        <v/>
      </c>
      <c r="AQ310" s="33" t="str">
        <f t="shared" si="86"/>
        <v/>
      </c>
      <c r="AR310" s="33" t="str">
        <f t="shared" si="87"/>
        <v/>
      </c>
      <c r="AS310" s="33" t="str">
        <f t="shared" si="88"/>
        <v/>
      </c>
      <c r="AT310" s="32" t="str">
        <f t="shared" si="96"/>
        <v/>
      </c>
      <c r="AU310" s="69"/>
      <c r="AV310" s="70"/>
      <c r="AW310" s="68" t="str">
        <f t="shared" si="89"/>
        <v/>
      </c>
      <c r="AX310" s="68" t="str">
        <f t="shared" si="90"/>
        <v/>
      </c>
      <c r="AY310" s="68" t="str">
        <f t="shared" si="91"/>
        <v/>
      </c>
      <c r="AZ310" s="70"/>
      <c r="BA310" s="74"/>
      <c r="BB310" s="70"/>
      <c r="BC310" s="70"/>
      <c r="BD310" s="68" t="str">
        <f t="shared" si="92"/>
        <v/>
      </c>
      <c r="BE310" s="68" t="str">
        <f t="shared" si="93"/>
        <v/>
      </c>
      <c r="BF310" s="72" t="str">
        <f>IF(F310="","",IF(OR(分岐管理シート!Y310&lt;14,分岐管理シート!Y310&gt;38),"error",""))</f>
        <v/>
      </c>
      <c r="BG310" s="72" t="str">
        <f>IF(F310="","",IF(OR(分岐管理シート!Z310&lt;14,分岐管理シート!Z310&gt;39),"error",""))</f>
        <v/>
      </c>
      <c r="BH310" s="72" t="str">
        <f>IF(F310="","",IF(AND(Y310="－",OR(分岐管理シート!Z310&lt;14,分岐管理シート!Z310&gt;38)),"error",IF(AND(Y310="○",分岐管理シート!Z310&lt;14),"error","")))</f>
        <v/>
      </c>
      <c r="BI310" s="72" t="str">
        <f>IF(F310="","",IF(VLOOKUP(Z310,―!$AH$15:$AI$40,2,FALSE)&lt;=VLOOKUP(AA310,―!$AH$15:$AI$40,2,FALSE),"","error"))</f>
        <v/>
      </c>
      <c r="BJ310" s="70"/>
      <c r="BK310" s="70"/>
      <c r="BL310" s="70"/>
      <c r="BM310" s="72" t="str">
        <f>IF(F310="","",IF(OR(分岐管理シート!AC310&lt;1,分岐管理シート!AC310&gt;39),"error",""))</f>
        <v/>
      </c>
      <c r="BN310" s="68" t="str">
        <f t="shared" si="94"/>
        <v/>
      </c>
      <c r="BO310" s="72" t="str">
        <f>IF(F310="","",IF(AND(分岐管理シート!D310=4,OR(分岐管理シート!AF310&lt;4,分岐管理シート!AF310&gt;9)),"error",""))</f>
        <v/>
      </c>
      <c r="BP310" s="74" t="str">
        <f t="shared" si="78"/>
        <v/>
      </c>
      <c r="BQ310" s="76" t="str">
        <f>分岐管理シート!AQ310</f>
        <v/>
      </c>
      <c r="BR310" s="497" t="str">
        <f t="shared" si="95"/>
        <v/>
      </c>
    </row>
    <row r="311" spans="1:70" ht="24">
      <c r="A311" s="35"/>
      <c r="B311" s="36"/>
      <c r="C311" s="33">
        <v>239</v>
      </c>
      <c r="D311" s="396"/>
      <c r="E311" s="229"/>
      <c r="F311" s="229"/>
      <c r="G311" s="219"/>
      <c r="H311" s="219"/>
      <c r="I311" s="218"/>
      <c r="J311" s="217"/>
      <c r="K311" s="219"/>
      <c r="L311" s="218"/>
      <c r="M311" s="218"/>
      <c r="N311" s="640">
        <f t="shared" si="79"/>
        <v>0</v>
      </c>
      <c r="O311" s="641">
        <f t="shared" si="77"/>
        <v>0</v>
      </c>
      <c r="P311" s="642"/>
      <c r="Q311" s="646"/>
      <c r="R311" s="646"/>
      <c r="S311" s="646"/>
      <c r="T311" s="647"/>
      <c r="U311" s="647"/>
      <c r="V311" s="218"/>
      <c r="W311" s="219"/>
      <c r="X311" s="219"/>
      <c r="Y311" s="219"/>
      <c r="Z311" s="391"/>
      <c r="AA311" s="391"/>
      <c r="AB311" s="233"/>
      <c r="AC311" s="233"/>
      <c r="AD311" s="218"/>
      <c r="AE311" s="113"/>
      <c r="AF311" s="114"/>
      <c r="AG311" s="402"/>
      <c r="AH311" s="238"/>
      <c r="AI311" s="239"/>
      <c r="AJ311" s="58" t="str">
        <f t="shared" si="80"/>
        <v/>
      </c>
      <c r="AK311" s="60" t="str">
        <f t="shared" si="81"/>
        <v/>
      </c>
      <c r="AL311" s="62" t="str">
        <f t="shared" si="82"/>
        <v/>
      </c>
      <c r="AM311" s="64" t="str">
        <f t="shared" si="83"/>
        <v/>
      </c>
      <c r="AN311" s="64" t="str">
        <f t="shared" si="84"/>
        <v/>
      </c>
      <c r="AO311" s="66" t="str">
        <f>IF(F311="","",IF(OR(AND(分岐管理シート!D311=4,J311="Ⅱ．物価高の克服"),AND(分岐管理シート!D311=8,J311="米国関税措置")),"","error"))</f>
        <v/>
      </c>
      <c r="AP311" s="68" t="str">
        <f t="shared" si="85"/>
        <v/>
      </c>
      <c r="AQ311" s="33" t="str">
        <f t="shared" si="86"/>
        <v/>
      </c>
      <c r="AR311" s="33" t="str">
        <f t="shared" si="87"/>
        <v/>
      </c>
      <c r="AS311" s="33" t="str">
        <f t="shared" si="88"/>
        <v/>
      </c>
      <c r="AT311" s="32" t="str">
        <f t="shared" si="96"/>
        <v/>
      </c>
      <c r="AU311" s="69"/>
      <c r="AV311" s="70"/>
      <c r="AW311" s="68" t="str">
        <f t="shared" si="89"/>
        <v/>
      </c>
      <c r="AX311" s="68" t="str">
        <f t="shared" si="90"/>
        <v/>
      </c>
      <c r="AY311" s="68" t="str">
        <f t="shared" si="91"/>
        <v/>
      </c>
      <c r="AZ311" s="70"/>
      <c r="BA311" s="74"/>
      <c r="BB311" s="70"/>
      <c r="BC311" s="70"/>
      <c r="BD311" s="68" t="str">
        <f t="shared" si="92"/>
        <v/>
      </c>
      <c r="BE311" s="68" t="str">
        <f t="shared" si="93"/>
        <v/>
      </c>
      <c r="BF311" s="72" t="str">
        <f>IF(F311="","",IF(OR(分岐管理シート!Y311&lt;14,分岐管理シート!Y311&gt;38),"error",""))</f>
        <v/>
      </c>
      <c r="BG311" s="72" t="str">
        <f>IF(F311="","",IF(OR(分岐管理シート!Z311&lt;14,分岐管理シート!Z311&gt;39),"error",""))</f>
        <v/>
      </c>
      <c r="BH311" s="72" t="str">
        <f>IF(F311="","",IF(AND(Y311="－",OR(分岐管理シート!Z311&lt;14,分岐管理シート!Z311&gt;38)),"error",IF(AND(Y311="○",分岐管理シート!Z311&lt;14),"error","")))</f>
        <v/>
      </c>
      <c r="BI311" s="72" t="str">
        <f>IF(F311="","",IF(VLOOKUP(Z311,―!$AH$15:$AI$40,2,FALSE)&lt;=VLOOKUP(AA311,―!$AH$15:$AI$40,2,FALSE),"","error"))</f>
        <v/>
      </c>
      <c r="BJ311" s="70"/>
      <c r="BK311" s="70"/>
      <c r="BL311" s="70"/>
      <c r="BM311" s="72" t="str">
        <f>IF(F311="","",IF(OR(分岐管理シート!AC311&lt;1,分岐管理シート!AC311&gt;39),"error",""))</f>
        <v/>
      </c>
      <c r="BN311" s="68" t="str">
        <f t="shared" si="94"/>
        <v/>
      </c>
      <c r="BO311" s="72" t="str">
        <f>IF(F311="","",IF(AND(分岐管理シート!D311=4,OR(分岐管理シート!AF311&lt;4,分岐管理シート!AF311&gt;9)),"error",""))</f>
        <v/>
      </c>
      <c r="BP311" s="74" t="str">
        <f t="shared" si="78"/>
        <v/>
      </c>
      <c r="BQ311" s="76" t="str">
        <f>分岐管理シート!AQ311</f>
        <v/>
      </c>
      <c r="BR311" s="497" t="str">
        <f t="shared" si="95"/>
        <v/>
      </c>
    </row>
    <row r="312" spans="1:70" ht="24">
      <c r="A312" s="35"/>
      <c r="B312" s="36"/>
      <c r="C312" s="33">
        <v>240</v>
      </c>
      <c r="D312" s="396"/>
      <c r="E312" s="229"/>
      <c r="F312" s="229"/>
      <c r="G312" s="219"/>
      <c r="H312" s="219"/>
      <c r="I312" s="218"/>
      <c r="J312" s="217"/>
      <c r="K312" s="219"/>
      <c r="L312" s="218"/>
      <c r="M312" s="218"/>
      <c r="N312" s="640">
        <f t="shared" si="79"/>
        <v>0</v>
      </c>
      <c r="O312" s="641">
        <f t="shared" si="77"/>
        <v>0</v>
      </c>
      <c r="P312" s="642"/>
      <c r="Q312" s="646"/>
      <c r="R312" s="646"/>
      <c r="S312" s="646"/>
      <c r="T312" s="647"/>
      <c r="U312" s="647"/>
      <c r="V312" s="218"/>
      <c r="W312" s="219"/>
      <c r="X312" s="219"/>
      <c r="Y312" s="219"/>
      <c r="Z312" s="391"/>
      <c r="AA312" s="391"/>
      <c r="AB312" s="233"/>
      <c r="AC312" s="233"/>
      <c r="AD312" s="218"/>
      <c r="AE312" s="113"/>
      <c r="AF312" s="114"/>
      <c r="AG312" s="402"/>
      <c r="AH312" s="238"/>
      <c r="AI312" s="239"/>
      <c r="AJ312" s="58" t="str">
        <f t="shared" si="80"/>
        <v/>
      </c>
      <c r="AK312" s="60" t="str">
        <f t="shared" si="81"/>
        <v/>
      </c>
      <c r="AL312" s="62" t="str">
        <f t="shared" si="82"/>
        <v/>
      </c>
      <c r="AM312" s="64" t="str">
        <f t="shared" si="83"/>
        <v/>
      </c>
      <c r="AN312" s="64" t="str">
        <f t="shared" si="84"/>
        <v/>
      </c>
      <c r="AO312" s="66" t="str">
        <f>IF(F312="","",IF(OR(AND(分岐管理シート!D312=4,J312="Ⅱ．物価高の克服"),AND(分岐管理シート!D312=8,J312="米国関税措置")),"","error"))</f>
        <v/>
      </c>
      <c r="AP312" s="68" t="str">
        <f t="shared" si="85"/>
        <v/>
      </c>
      <c r="AQ312" s="33" t="str">
        <f t="shared" si="86"/>
        <v/>
      </c>
      <c r="AR312" s="33" t="str">
        <f t="shared" si="87"/>
        <v/>
      </c>
      <c r="AS312" s="33" t="str">
        <f t="shared" si="88"/>
        <v/>
      </c>
      <c r="AT312" s="32" t="str">
        <f t="shared" si="96"/>
        <v/>
      </c>
      <c r="AU312" s="69"/>
      <c r="AV312" s="70"/>
      <c r="AW312" s="68" t="str">
        <f t="shared" si="89"/>
        <v/>
      </c>
      <c r="AX312" s="68" t="str">
        <f t="shared" si="90"/>
        <v/>
      </c>
      <c r="AY312" s="68" t="str">
        <f t="shared" si="91"/>
        <v/>
      </c>
      <c r="AZ312" s="70"/>
      <c r="BA312" s="74"/>
      <c r="BB312" s="70"/>
      <c r="BC312" s="70"/>
      <c r="BD312" s="68" t="str">
        <f t="shared" si="92"/>
        <v/>
      </c>
      <c r="BE312" s="68" t="str">
        <f t="shared" si="93"/>
        <v/>
      </c>
      <c r="BF312" s="72" t="str">
        <f>IF(F312="","",IF(OR(分岐管理シート!Y312&lt;14,分岐管理シート!Y312&gt;38),"error",""))</f>
        <v/>
      </c>
      <c r="BG312" s="72" t="str">
        <f>IF(F312="","",IF(OR(分岐管理シート!Z312&lt;14,分岐管理シート!Z312&gt;39),"error",""))</f>
        <v/>
      </c>
      <c r="BH312" s="72" t="str">
        <f>IF(F312="","",IF(AND(Y312="－",OR(分岐管理シート!Z312&lt;14,分岐管理シート!Z312&gt;38)),"error",IF(AND(Y312="○",分岐管理シート!Z312&lt;14),"error","")))</f>
        <v/>
      </c>
      <c r="BI312" s="72" t="str">
        <f>IF(F312="","",IF(VLOOKUP(Z312,―!$AH$15:$AI$40,2,FALSE)&lt;=VLOOKUP(AA312,―!$AH$15:$AI$40,2,FALSE),"","error"))</f>
        <v/>
      </c>
      <c r="BJ312" s="70"/>
      <c r="BK312" s="70"/>
      <c r="BL312" s="70"/>
      <c r="BM312" s="72" t="str">
        <f>IF(F312="","",IF(OR(分岐管理シート!AC312&lt;1,分岐管理シート!AC312&gt;39),"error",""))</f>
        <v/>
      </c>
      <c r="BN312" s="68" t="str">
        <f t="shared" si="94"/>
        <v/>
      </c>
      <c r="BO312" s="72" t="str">
        <f>IF(F312="","",IF(AND(分岐管理シート!D312=4,OR(分岐管理シート!AF312&lt;4,分岐管理シート!AF312&gt;9)),"error",""))</f>
        <v/>
      </c>
      <c r="BP312" s="74" t="str">
        <f t="shared" si="78"/>
        <v/>
      </c>
      <c r="BQ312" s="76" t="str">
        <f>分岐管理シート!AQ312</f>
        <v/>
      </c>
      <c r="BR312" s="497" t="str">
        <f t="shared" si="95"/>
        <v/>
      </c>
    </row>
    <row r="313" spans="1:70" ht="24">
      <c r="A313" s="35"/>
      <c r="B313" s="36"/>
      <c r="C313" s="32">
        <v>241</v>
      </c>
      <c r="D313" s="396"/>
      <c r="E313" s="229"/>
      <c r="F313" s="229"/>
      <c r="G313" s="219"/>
      <c r="H313" s="219"/>
      <c r="I313" s="218"/>
      <c r="J313" s="217"/>
      <c r="K313" s="219"/>
      <c r="L313" s="218"/>
      <c r="M313" s="218"/>
      <c r="N313" s="640">
        <f t="shared" si="79"/>
        <v>0</v>
      </c>
      <c r="O313" s="641">
        <f t="shared" si="77"/>
        <v>0</v>
      </c>
      <c r="P313" s="642"/>
      <c r="Q313" s="646"/>
      <c r="R313" s="646"/>
      <c r="S313" s="646"/>
      <c r="T313" s="647"/>
      <c r="U313" s="647"/>
      <c r="V313" s="218"/>
      <c r="W313" s="219"/>
      <c r="X313" s="219"/>
      <c r="Y313" s="219"/>
      <c r="Z313" s="391"/>
      <c r="AA313" s="391"/>
      <c r="AB313" s="233"/>
      <c r="AC313" s="233"/>
      <c r="AD313" s="218"/>
      <c r="AE313" s="113"/>
      <c r="AF313" s="114"/>
      <c r="AG313" s="402"/>
      <c r="AH313" s="238"/>
      <c r="AI313" s="239"/>
      <c r="AJ313" s="58" t="str">
        <f t="shared" si="80"/>
        <v/>
      </c>
      <c r="AK313" s="60" t="str">
        <f t="shared" si="81"/>
        <v/>
      </c>
      <c r="AL313" s="62" t="str">
        <f t="shared" si="82"/>
        <v/>
      </c>
      <c r="AM313" s="64" t="str">
        <f t="shared" si="83"/>
        <v/>
      </c>
      <c r="AN313" s="64" t="str">
        <f t="shared" si="84"/>
        <v/>
      </c>
      <c r="AO313" s="66" t="str">
        <f>IF(F313="","",IF(OR(AND(分岐管理シート!D313=4,J313="Ⅱ．物価高の克服"),AND(分岐管理シート!D313=8,J313="米国関税措置")),"","error"))</f>
        <v/>
      </c>
      <c r="AP313" s="68" t="str">
        <f t="shared" si="85"/>
        <v/>
      </c>
      <c r="AQ313" s="33" t="str">
        <f t="shared" si="86"/>
        <v/>
      </c>
      <c r="AR313" s="33" t="str">
        <f t="shared" si="87"/>
        <v/>
      </c>
      <c r="AS313" s="33" t="str">
        <f t="shared" si="88"/>
        <v/>
      </c>
      <c r="AT313" s="32" t="str">
        <f t="shared" si="96"/>
        <v/>
      </c>
      <c r="AU313" s="69"/>
      <c r="AV313" s="70"/>
      <c r="AW313" s="68" t="str">
        <f t="shared" si="89"/>
        <v/>
      </c>
      <c r="AX313" s="68" t="str">
        <f t="shared" si="90"/>
        <v/>
      </c>
      <c r="AY313" s="68" t="str">
        <f t="shared" si="91"/>
        <v/>
      </c>
      <c r="AZ313" s="70"/>
      <c r="BA313" s="74"/>
      <c r="BB313" s="70"/>
      <c r="BC313" s="70"/>
      <c r="BD313" s="68" t="str">
        <f t="shared" si="92"/>
        <v/>
      </c>
      <c r="BE313" s="68" t="str">
        <f t="shared" si="93"/>
        <v/>
      </c>
      <c r="BF313" s="72" t="str">
        <f>IF(F313="","",IF(OR(分岐管理シート!Y313&lt;14,分岐管理シート!Y313&gt;38),"error",""))</f>
        <v/>
      </c>
      <c r="BG313" s="72" t="str">
        <f>IF(F313="","",IF(OR(分岐管理シート!Z313&lt;14,分岐管理シート!Z313&gt;39),"error",""))</f>
        <v/>
      </c>
      <c r="BH313" s="72" t="str">
        <f>IF(F313="","",IF(AND(Y313="－",OR(分岐管理シート!Z313&lt;14,分岐管理シート!Z313&gt;38)),"error",IF(AND(Y313="○",分岐管理シート!Z313&lt;14),"error","")))</f>
        <v/>
      </c>
      <c r="BI313" s="72" t="str">
        <f>IF(F313="","",IF(VLOOKUP(Z313,―!$AH$15:$AI$40,2,FALSE)&lt;=VLOOKUP(AA313,―!$AH$15:$AI$40,2,FALSE),"","error"))</f>
        <v/>
      </c>
      <c r="BJ313" s="70"/>
      <c r="BK313" s="70"/>
      <c r="BL313" s="70"/>
      <c r="BM313" s="72" t="str">
        <f>IF(F313="","",IF(OR(分岐管理シート!AC313&lt;1,分岐管理シート!AC313&gt;39),"error",""))</f>
        <v/>
      </c>
      <c r="BN313" s="68" t="str">
        <f t="shared" si="94"/>
        <v/>
      </c>
      <c r="BO313" s="72" t="str">
        <f>IF(F313="","",IF(AND(分岐管理シート!D313=4,OR(分岐管理シート!AF313&lt;4,分岐管理シート!AF313&gt;9)),"error",""))</f>
        <v/>
      </c>
      <c r="BP313" s="74" t="str">
        <f t="shared" si="78"/>
        <v/>
      </c>
      <c r="BQ313" s="76" t="str">
        <f>分岐管理シート!AQ313</f>
        <v/>
      </c>
      <c r="BR313" s="497" t="str">
        <f t="shared" si="95"/>
        <v/>
      </c>
    </row>
    <row r="314" spans="1:70" ht="24">
      <c r="A314" s="35"/>
      <c r="B314" s="36"/>
      <c r="C314" s="33">
        <v>242</v>
      </c>
      <c r="D314" s="396"/>
      <c r="E314" s="229"/>
      <c r="F314" s="229"/>
      <c r="G314" s="219"/>
      <c r="H314" s="219"/>
      <c r="I314" s="218"/>
      <c r="J314" s="217"/>
      <c r="K314" s="219"/>
      <c r="L314" s="218"/>
      <c r="M314" s="218"/>
      <c r="N314" s="640">
        <f t="shared" si="79"/>
        <v>0</v>
      </c>
      <c r="O314" s="641">
        <f t="shared" si="77"/>
        <v>0</v>
      </c>
      <c r="P314" s="642"/>
      <c r="Q314" s="646"/>
      <c r="R314" s="646"/>
      <c r="S314" s="646"/>
      <c r="T314" s="647"/>
      <c r="U314" s="647"/>
      <c r="V314" s="218"/>
      <c r="W314" s="219"/>
      <c r="X314" s="219"/>
      <c r="Y314" s="219"/>
      <c r="Z314" s="391"/>
      <c r="AA314" s="391"/>
      <c r="AB314" s="233"/>
      <c r="AC314" s="233"/>
      <c r="AD314" s="218"/>
      <c r="AE314" s="113"/>
      <c r="AF314" s="114"/>
      <c r="AG314" s="402"/>
      <c r="AH314" s="238"/>
      <c r="AI314" s="239"/>
      <c r="AJ314" s="58" t="str">
        <f t="shared" si="80"/>
        <v/>
      </c>
      <c r="AK314" s="60" t="str">
        <f t="shared" si="81"/>
        <v/>
      </c>
      <c r="AL314" s="62" t="str">
        <f t="shared" si="82"/>
        <v/>
      </c>
      <c r="AM314" s="64" t="str">
        <f t="shared" si="83"/>
        <v/>
      </c>
      <c r="AN314" s="64" t="str">
        <f t="shared" si="84"/>
        <v/>
      </c>
      <c r="AO314" s="66" t="str">
        <f>IF(F314="","",IF(OR(AND(分岐管理シート!D314=4,J314="Ⅱ．物価高の克服"),AND(分岐管理シート!D314=8,J314="米国関税措置")),"","error"))</f>
        <v/>
      </c>
      <c r="AP314" s="68" t="str">
        <f t="shared" si="85"/>
        <v/>
      </c>
      <c r="AQ314" s="33" t="str">
        <f t="shared" si="86"/>
        <v/>
      </c>
      <c r="AR314" s="33" t="str">
        <f t="shared" si="87"/>
        <v/>
      </c>
      <c r="AS314" s="33" t="str">
        <f t="shared" si="88"/>
        <v/>
      </c>
      <c r="AT314" s="32" t="str">
        <f t="shared" si="96"/>
        <v/>
      </c>
      <c r="AU314" s="69"/>
      <c r="AV314" s="70"/>
      <c r="AW314" s="68" t="str">
        <f t="shared" si="89"/>
        <v/>
      </c>
      <c r="AX314" s="68" t="str">
        <f t="shared" si="90"/>
        <v/>
      </c>
      <c r="AY314" s="68" t="str">
        <f t="shared" si="91"/>
        <v/>
      </c>
      <c r="AZ314" s="70"/>
      <c r="BA314" s="74"/>
      <c r="BB314" s="70"/>
      <c r="BC314" s="70"/>
      <c r="BD314" s="68" t="str">
        <f t="shared" si="92"/>
        <v/>
      </c>
      <c r="BE314" s="68" t="str">
        <f t="shared" si="93"/>
        <v/>
      </c>
      <c r="BF314" s="72" t="str">
        <f>IF(F314="","",IF(OR(分岐管理シート!Y314&lt;14,分岐管理シート!Y314&gt;38),"error",""))</f>
        <v/>
      </c>
      <c r="BG314" s="72" t="str">
        <f>IF(F314="","",IF(OR(分岐管理シート!Z314&lt;14,分岐管理シート!Z314&gt;39),"error",""))</f>
        <v/>
      </c>
      <c r="BH314" s="72" t="str">
        <f>IF(F314="","",IF(AND(Y314="－",OR(分岐管理シート!Z314&lt;14,分岐管理シート!Z314&gt;38)),"error",IF(AND(Y314="○",分岐管理シート!Z314&lt;14),"error","")))</f>
        <v/>
      </c>
      <c r="BI314" s="72" t="str">
        <f>IF(F314="","",IF(VLOOKUP(Z314,―!$AH$15:$AI$40,2,FALSE)&lt;=VLOOKUP(AA314,―!$AH$15:$AI$40,2,FALSE),"","error"))</f>
        <v/>
      </c>
      <c r="BJ314" s="70"/>
      <c r="BK314" s="70"/>
      <c r="BL314" s="70"/>
      <c r="BM314" s="72" t="str">
        <f>IF(F314="","",IF(OR(分岐管理シート!AC314&lt;1,分岐管理シート!AC314&gt;39),"error",""))</f>
        <v/>
      </c>
      <c r="BN314" s="68" t="str">
        <f t="shared" si="94"/>
        <v/>
      </c>
      <c r="BO314" s="72" t="str">
        <f>IF(F314="","",IF(AND(分岐管理シート!D314=4,OR(分岐管理シート!AF314&lt;4,分岐管理シート!AF314&gt;9)),"error",""))</f>
        <v/>
      </c>
      <c r="BP314" s="74" t="str">
        <f t="shared" si="78"/>
        <v/>
      </c>
      <c r="BQ314" s="76" t="str">
        <f>分岐管理シート!AQ314</f>
        <v/>
      </c>
      <c r="BR314" s="497" t="str">
        <f t="shared" si="95"/>
        <v/>
      </c>
    </row>
    <row r="315" spans="1:70" ht="24">
      <c r="A315" s="35"/>
      <c r="B315" s="36"/>
      <c r="C315" s="33">
        <v>243</v>
      </c>
      <c r="D315" s="396"/>
      <c r="E315" s="229"/>
      <c r="F315" s="229"/>
      <c r="G315" s="219"/>
      <c r="H315" s="219"/>
      <c r="I315" s="218"/>
      <c r="J315" s="217"/>
      <c r="K315" s="219"/>
      <c r="L315" s="218"/>
      <c r="M315" s="218"/>
      <c r="N315" s="640">
        <f t="shared" si="79"/>
        <v>0</v>
      </c>
      <c r="O315" s="641">
        <f t="shared" si="77"/>
        <v>0</v>
      </c>
      <c r="P315" s="642"/>
      <c r="Q315" s="646"/>
      <c r="R315" s="646"/>
      <c r="S315" s="646"/>
      <c r="T315" s="647"/>
      <c r="U315" s="647"/>
      <c r="V315" s="218"/>
      <c r="W315" s="219"/>
      <c r="X315" s="219"/>
      <c r="Y315" s="219"/>
      <c r="Z315" s="391"/>
      <c r="AA315" s="391"/>
      <c r="AB315" s="233"/>
      <c r="AC315" s="233"/>
      <c r="AD315" s="218"/>
      <c r="AE315" s="113"/>
      <c r="AF315" s="114"/>
      <c r="AG315" s="402"/>
      <c r="AH315" s="238"/>
      <c r="AI315" s="239"/>
      <c r="AJ315" s="58" t="str">
        <f t="shared" si="80"/>
        <v/>
      </c>
      <c r="AK315" s="60" t="str">
        <f t="shared" si="81"/>
        <v/>
      </c>
      <c r="AL315" s="62" t="str">
        <f t="shared" si="82"/>
        <v/>
      </c>
      <c r="AM315" s="64" t="str">
        <f t="shared" si="83"/>
        <v/>
      </c>
      <c r="AN315" s="64" t="str">
        <f t="shared" si="84"/>
        <v/>
      </c>
      <c r="AO315" s="66" t="str">
        <f>IF(F315="","",IF(OR(AND(分岐管理シート!D315=4,J315="Ⅱ．物価高の克服"),AND(分岐管理シート!D315=8,J315="米国関税措置")),"","error"))</f>
        <v/>
      </c>
      <c r="AP315" s="68" t="str">
        <f t="shared" si="85"/>
        <v/>
      </c>
      <c r="AQ315" s="33" t="str">
        <f t="shared" si="86"/>
        <v/>
      </c>
      <c r="AR315" s="33" t="str">
        <f t="shared" si="87"/>
        <v/>
      </c>
      <c r="AS315" s="33" t="str">
        <f t="shared" si="88"/>
        <v/>
      </c>
      <c r="AT315" s="32" t="str">
        <f t="shared" si="96"/>
        <v/>
      </c>
      <c r="AU315" s="69"/>
      <c r="AV315" s="70"/>
      <c r="AW315" s="68" t="str">
        <f t="shared" si="89"/>
        <v/>
      </c>
      <c r="AX315" s="68" t="str">
        <f t="shared" si="90"/>
        <v/>
      </c>
      <c r="AY315" s="68" t="str">
        <f t="shared" si="91"/>
        <v/>
      </c>
      <c r="AZ315" s="70"/>
      <c r="BA315" s="74"/>
      <c r="BB315" s="70"/>
      <c r="BC315" s="70"/>
      <c r="BD315" s="68" t="str">
        <f t="shared" si="92"/>
        <v/>
      </c>
      <c r="BE315" s="68" t="str">
        <f t="shared" si="93"/>
        <v/>
      </c>
      <c r="BF315" s="72" t="str">
        <f>IF(F315="","",IF(OR(分岐管理シート!Y315&lt;14,分岐管理シート!Y315&gt;38),"error",""))</f>
        <v/>
      </c>
      <c r="BG315" s="72" t="str">
        <f>IF(F315="","",IF(OR(分岐管理シート!Z315&lt;14,分岐管理シート!Z315&gt;39),"error",""))</f>
        <v/>
      </c>
      <c r="BH315" s="72" t="str">
        <f>IF(F315="","",IF(AND(Y315="－",OR(分岐管理シート!Z315&lt;14,分岐管理シート!Z315&gt;38)),"error",IF(AND(Y315="○",分岐管理シート!Z315&lt;14),"error","")))</f>
        <v/>
      </c>
      <c r="BI315" s="72" t="str">
        <f>IF(F315="","",IF(VLOOKUP(Z315,―!$AH$15:$AI$40,2,FALSE)&lt;=VLOOKUP(AA315,―!$AH$15:$AI$40,2,FALSE),"","error"))</f>
        <v/>
      </c>
      <c r="BJ315" s="70"/>
      <c r="BK315" s="70"/>
      <c r="BL315" s="70"/>
      <c r="BM315" s="72" t="str">
        <f>IF(F315="","",IF(OR(分岐管理シート!AC315&lt;1,分岐管理シート!AC315&gt;39),"error",""))</f>
        <v/>
      </c>
      <c r="BN315" s="68" t="str">
        <f t="shared" si="94"/>
        <v/>
      </c>
      <c r="BO315" s="72" t="str">
        <f>IF(F315="","",IF(AND(分岐管理シート!D315=4,OR(分岐管理シート!AF315&lt;4,分岐管理シート!AF315&gt;9)),"error",""))</f>
        <v/>
      </c>
      <c r="BP315" s="74" t="str">
        <f t="shared" si="78"/>
        <v/>
      </c>
      <c r="BQ315" s="76" t="str">
        <f>分岐管理シート!AQ315</f>
        <v/>
      </c>
      <c r="BR315" s="497" t="str">
        <f t="shared" si="95"/>
        <v/>
      </c>
    </row>
    <row r="316" spans="1:70" ht="24">
      <c r="A316" s="35"/>
      <c r="B316" s="36"/>
      <c r="C316" s="32">
        <v>244</v>
      </c>
      <c r="D316" s="396"/>
      <c r="E316" s="229"/>
      <c r="F316" s="229"/>
      <c r="G316" s="219"/>
      <c r="H316" s="219"/>
      <c r="I316" s="218"/>
      <c r="J316" s="217"/>
      <c r="K316" s="219"/>
      <c r="L316" s="218"/>
      <c r="M316" s="218"/>
      <c r="N316" s="640">
        <f t="shared" si="79"/>
        <v>0</v>
      </c>
      <c r="O316" s="641">
        <f t="shared" si="77"/>
        <v>0</v>
      </c>
      <c r="P316" s="642"/>
      <c r="Q316" s="646"/>
      <c r="R316" s="646"/>
      <c r="S316" s="646"/>
      <c r="T316" s="647"/>
      <c r="U316" s="647"/>
      <c r="V316" s="218"/>
      <c r="W316" s="219"/>
      <c r="X316" s="219"/>
      <c r="Y316" s="219"/>
      <c r="Z316" s="391"/>
      <c r="AA316" s="391"/>
      <c r="AB316" s="233"/>
      <c r="AC316" s="233"/>
      <c r="AD316" s="218"/>
      <c r="AE316" s="113"/>
      <c r="AF316" s="114"/>
      <c r="AG316" s="402"/>
      <c r="AH316" s="238"/>
      <c r="AI316" s="239"/>
      <c r="AJ316" s="58" t="str">
        <f t="shared" si="80"/>
        <v/>
      </c>
      <c r="AK316" s="60" t="str">
        <f t="shared" si="81"/>
        <v/>
      </c>
      <c r="AL316" s="62" t="str">
        <f t="shared" si="82"/>
        <v/>
      </c>
      <c r="AM316" s="64" t="str">
        <f t="shared" si="83"/>
        <v/>
      </c>
      <c r="AN316" s="64" t="str">
        <f t="shared" si="84"/>
        <v/>
      </c>
      <c r="AO316" s="66" t="str">
        <f>IF(F316="","",IF(OR(AND(分岐管理シート!D316=4,J316="Ⅱ．物価高の克服"),AND(分岐管理シート!D316=8,J316="米国関税措置")),"","error"))</f>
        <v/>
      </c>
      <c r="AP316" s="68" t="str">
        <f t="shared" si="85"/>
        <v/>
      </c>
      <c r="AQ316" s="33" t="str">
        <f t="shared" si="86"/>
        <v/>
      </c>
      <c r="AR316" s="33" t="str">
        <f t="shared" si="87"/>
        <v/>
      </c>
      <c r="AS316" s="33" t="str">
        <f t="shared" si="88"/>
        <v/>
      </c>
      <c r="AT316" s="32" t="str">
        <f t="shared" si="96"/>
        <v/>
      </c>
      <c r="AU316" s="69"/>
      <c r="AV316" s="70"/>
      <c r="AW316" s="68" t="str">
        <f t="shared" si="89"/>
        <v/>
      </c>
      <c r="AX316" s="68" t="str">
        <f t="shared" si="90"/>
        <v/>
      </c>
      <c r="AY316" s="68" t="str">
        <f t="shared" si="91"/>
        <v/>
      </c>
      <c r="AZ316" s="70"/>
      <c r="BA316" s="74"/>
      <c r="BB316" s="70"/>
      <c r="BC316" s="70"/>
      <c r="BD316" s="68" t="str">
        <f t="shared" si="92"/>
        <v/>
      </c>
      <c r="BE316" s="68" t="str">
        <f t="shared" si="93"/>
        <v/>
      </c>
      <c r="BF316" s="72" t="str">
        <f>IF(F316="","",IF(OR(分岐管理シート!Y316&lt;14,分岐管理シート!Y316&gt;38),"error",""))</f>
        <v/>
      </c>
      <c r="BG316" s="72" t="str">
        <f>IF(F316="","",IF(OR(分岐管理シート!Z316&lt;14,分岐管理シート!Z316&gt;39),"error",""))</f>
        <v/>
      </c>
      <c r="BH316" s="72" t="str">
        <f>IF(F316="","",IF(AND(Y316="－",OR(分岐管理シート!Z316&lt;14,分岐管理シート!Z316&gt;38)),"error",IF(AND(Y316="○",分岐管理シート!Z316&lt;14),"error","")))</f>
        <v/>
      </c>
      <c r="BI316" s="72" t="str">
        <f>IF(F316="","",IF(VLOOKUP(Z316,―!$AH$15:$AI$40,2,FALSE)&lt;=VLOOKUP(AA316,―!$AH$15:$AI$40,2,FALSE),"","error"))</f>
        <v/>
      </c>
      <c r="BJ316" s="70"/>
      <c r="BK316" s="70"/>
      <c r="BL316" s="70"/>
      <c r="BM316" s="72" t="str">
        <f>IF(F316="","",IF(OR(分岐管理シート!AC316&lt;1,分岐管理シート!AC316&gt;39),"error",""))</f>
        <v/>
      </c>
      <c r="BN316" s="68" t="str">
        <f t="shared" si="94"/>
        <v/>
      </c>
      <c r="BO316" s="72" t="str">
        <f>IF(F316="","",IF(AND(分岐管理シート!D316=4,OR(分岐管理シート!AF316&lt;4,分岐管理シート!AF316&gt;9)),"error",""))</f>
        <v/>
      </c>
      <c r="BP316" s="74" t="str">
        <f t="shared" si="78"/>
        <v/>
      </c>
      <c r="BQ316" s="76" t="str">
        <f>分岐管理シート!AQ316</f>
        <v/>
      </c>
      <c r="BR316" s="497" t="str">
        <f t="shared" si="95"/>
        <v/>
      </c>
    </row>
    <row r="317" spans="1:70" ht="24">
      <c r="A317" s="35"/>
      <c r="B317" s="36"/>
      <c r="C317" s="33">
        <v>245</v>
      </c>
      <c r="D317" s="396"/>
      <c r="E317" s="229"/>
      <c r="F317" s="229"/>
      <c r="G317" s="219"/>
      <c r="H317" s="219"/>
      <c r="I317" s="218"/>
      <c r="J317" s="217"/>
      <c r="K317" s="219"/>
      <c r="L317" s="218"/>
      <c r="M317" s="218"/>
      <c r="N317" s="640">
        <f t="shared" si="79"/>
        <v>0</v>
      </c>
      <c r="O317" s="641">
        <f t="shared" si="77"/>
        <v>0</v>
      </c>
      <c r="P317" s="642"/>
      <c r="Q317" s="646"/>
      <c r="R317" s="646"/>
      <c r="S317" s="646"/>
      <c r="T317" s="647"/>
      <c r="U317" s="647"/>
      <c r="V317" s="218"/>
      <c r="W317" s="219"/>
      <c r="X317" s="219"/>
      <c r="Y317" s="219"/>
      <c r="Z317" s="391"/>
      <c r="AA317" s="391"/>
      <c r="AB317" s="233"/>
      <c r="AC317" s="233"/>
      <c r="AD317" s="218"/>
      <c r="AE317" s="113"/>
      <c r="AF317" s="114"/>
      <c r="AG317" s="402"/>
      <c r="AH317" s="238"/>
      <c r="AI317" s="239"/>
      <c r="AJ317" s="58" t="str">
        <f t="shared" si="80"/>
        <v/>
      </c>
      <c r="AK317" s="60" t="str">
        <f t="shared" si="81"/>
        <v/>
      </c>
      <c r="AL317" s="62" t="str">
        <f t="shared" si="82"/>
        <v/>
      </c>
      <c r="AM317" s="64" t="str">
        <f t="shared" si="83"/>
        <v/>
      </c>
      <c r="AN317" s="64" t="str">
        <f t="shared" si="84"/>
        <v/>
      </c>
      <c r="AO317" s="66" t="str">
        <f>IF(F317="","",IF(OR(AND(分岐管理シート!D317=4,J317="Ⅱ．物価高の克服"),AND(分岐管理シート!D317=8,J317="米国関税措置")),"","error"))</f>
        <v/>
      </c>
      <c r="AP317" s="68" t="str">
        <f t="shared" si="85"/>
        <v/>
      </c>
      <c r="AQ317" s="33" t="str">
        <f t="shared" si="86"/>
        <v/>
      </c>
      <c r="AR317" s="33" t="str">
        <f t="shared" si="87"/>
        <v/>
      </c>
      <c r="AS317" s="33" t="str">
        <f t="shared" si="88"/>
        <v/>
      </c>
      <c r="AT317" s="32" t="str">
        <f t="shared" si="96"/>
        <v/>
      </c>
      <c r="AU317" s="69"/>
      <c r="AV317" s="70"/>
      <c r="AW317" s="68" t="str">
        <f t="shared" si="89"/>
        <v/>
      </c>
      <c r="AX317" s="68" t="str">
        <f t="shared" si="90"/>
        <v/>
      </c>
      <c r="AY317" s="68" t="str">
        <f t="shared" si="91"/>
        <v/>
      </c>
      <c r="AZ317" s="70"/>
      <c r="BA317" s="74"/>
      <c r="BB317" s="70"/>
      <c r="BC317" s="70"/>
      <c r="BD317" s="68" t="str">
        <f t="shared" si="92"/>
        <v/>
      </c>
      <c r="BE317" s="68" t="str">
        <f t="shared" si="93"/>
        <v/>
      </c>
      <c r="BF317" s="72" t="str">
        <f>IF(F317="","",IF(OR(分岐管理シート!Y317&lt;14,分岐管理シート!Y317&gt;38),"error",""))</f>
        <v/>
      </c>
      <c r="BG317" s="72" t="str">
        <f>IF(F317="","",IF(OR(分岐管理シート!Z317&lt;14,分岐管理シート!Z317&gt;39),"error",""))</f>
        <v/>
      </c>
      <c r="BH317" s="72" t="str">
        <f>IF(F317="","",IF(AND(Y317="－",OR(分岐管理シート!Z317&lt;14,分岐管理シート!Z317&gt;38)),"error",IF(AND(Y317="○",分岐管理シート!Z317&lt;14),"error","")))</f>
        <v/>
      </c>
      <c r="BI317" s="72" t="str">
        <f>IF(F317="","",IF(VLOOKUP(Z317,―!$AH$15:$AI$40,2,FALSE)&lt;=VLOOKUP(AA317,―!$AH$15:$AI$40,2,FALSE),"","error"))</f>
        <v/>
      </c>
      <c r="BJ317" s="70"/>
      <c r="BK317" s="70"/>
      <c r="BL317" s="70"/>
      <c r="BM317" s="72" t="str">
        <f>IF(F317="","",IF(OR(分岐管理シート!AC317&lt;1,分岐管理シート!AC317&gt;39),"error",""))</f>
        <v/>
      </c>
      <c r="BN317" s="68" t="str">
        <f t="shared" si="94"/>
        <v/>
      </c>
      <c r="BO317" s="72" t="str">
        <f>IF(F317="","",IF(AND(分岐管理シート!D317=4,OR(分岐管理シート!AF317&lt;4,分岐管理シート!AF317&gt;9)),"error",""))</f>
        <v/>
      </c>
      <c r="BP317" s="74" t="str">
        <f t="shared" si="78"/>
        <v/>
      </c>
      <c r="BQ317" s="76" t="str">
        <f>分岐管理シート!AQ317</f>
        <v/>
      </c>
      <c r="BR317" s="497" t="str">
        <f t="shared" si="95"/>
        <v/>
      </c>
    </row>
    <row r="318" spans="1:70" ht="24">
      <c r="A318" s="35"/>
      <c r="B318" s="36"/>
      <c r="C318" s="33">
        <v>246</v>
      </c>
      <c r="D318" s="396"/>
      <c r="E318" s="229"/>
      <c r="F318" s="229"/>
      <c r="G318" s="219"/>
      <c r="H318" s="219"/>
      <c r="I318" s="218"/>
      <c r="J318" s="217"/>
      <c r="K318" s="219"/>
      <c r="L318" s="218"/>
      <c r="M318" s="218"/>
      <c r="N318" s="640">
        <f t="shared" si="79"/>
        <v>0</v>
      </c>
      <c r="O318" s="641">
        <f t="shared" si="77"/>
        <v>0</v>
      </c>
      <c r="P318" s="642"/>
      <c r="Q318" s="646"/>
      <c r="R318" s="646"/>
      <c r="S318" s="646"/>
      <c r="T318" s="647"/>
      <c r="U318" s="647"/>
      <c r="V318" s="218"/>
      <c r="W318" s="219"/>
      <c r="X318" s="219"/>
      <c r="Y318" s="219"/>
      <c r="Z318" s="391"/>
      <c r="AA318" s="391"/>
      <c r="AB318" s="233"/>
      <c r="AC318" s="233"/>
      <c r="AD318" s="218"/>
      <c r="AE318" s="113"/>
      <c r="AF318" s="114"/>
      <c r="AG318" s="402"/>
      <c r="AH318" s="238"/>
      <c r="AI318" s="239"/>
      <c r="AJ318" s="58" t="str">
        <f t="shared" si="80"/>
        <v/>
      </c>
      <c r="AK318" s="60" t="str">
        <f t="shared" si="81"/>
        <v/>
      </c>
      <c r="AL318" s="62" t="str">
        <f t="shared" si="82"/>
        <v/>
      </c>
      <c r="AM318" s="64" t="str">
        <f t="shared" si="83"/>
        <v/>
      </c>
      <c r="AN318" s="64" t="str">
        <f t="shared" si="84"/>
        <v/>
      </c>
      <c r="AO318" s="66" t="str">
        <f>IF(F318="","",IF(OR(AND(分岐管理シート!D318=4,J318="Ⅱ．物価高の克服"),AND(分岐管理シート!D318=8,J318="米国関税措置")),"","error"))</f>
        <v/>
      </c>
      <c r="AP318" s="68" t="str">
        <f t="shared" si="85"/>
        <v/>
      </c>
      <c r="AQ318" s="33" t="str">
        <f t="shared" si="86"/>
        <v/>
      </c>
      <c r="AR318" s="33" t="str">
        <f t="shared" si="87"/>
        <v/>
      </c>
      <c r="AS318" s="33" t="str">
        <f t="shared" si="88"/>
        <v/>
      </c>
      <c r="AT318" s="32" t="str">
        <f t="shared" si="96"/>
        <v/>
      </c>
      <c r="AU318" s="69"/>
      <c r="AV318" s="70"/>
      <c r="AW318" s="68" t="str">
        <f t="shared" si="89"/>
        <v/>
      </c>
      <c r="AX318" s="68" t="str">
        <f t="shared" si="90"/>
        <v/>
      </c>
      <c r="AY318" s="68" t="str">
        <f t="shared" si="91"/>
        <v/>
      </c>
      <c r="AZ318" s="70"/>
      <c r="BA318" s="74"/>
      <c r="BB318" s="70"/>
      <c r="BC318" s="70"/>
      <c r="BD318" s="68" t="str">
        <f t="shared" si="92"/>
        <v/>
      </c>
      <c r="BE318" s="68" t="str">
        <f t="shared" si="93"/>
        <v/>
      </c>
      <c r="BF318" s="72" t="str">
        <f>IF(F318="","",IF(OR(分岐管理シート!Y318&lt;14,分岐管理シート!Y318&gt;38),"error",""))</f>
        <v/>
      </c>
      <c r="BG318" s="72" t="str">
        <f>IF(F318="","",IF(OR(分岐管理シート!Z318&lt;14,分岐管理シート!Z318&gt;39),"error",""))</f>
        <v/>
      </c>
      <c r="BH318" s="72" t="str">
        <f>IF(F318="","",IF(AND(Y318="－",OR(分岐管理シート!Z318&lt;14,分岐管理シート!Z318&gt;38)),"error",IF(AND(Y318="○",分岐管理シート!Z318&lt;14),"error","")))</f>
        <v/>
      </c>
      <c r="BI318" s="72" t="str">
        <f>IF(F318="","",IF(VLOOKUP(Z318,―!$AH$15:$AI$40,2,FALSE)&lt;=VLOOKUP(AA318,―!$AH$15:$AI$40,2,FALSE),"","error"))</f>
        <v/>
      </c>
      <c r="BJ318" s="70"/>
      <c r="BK318" s="70"/>
      <c r="BL318" s="70"/>
      <c r="BM318" s="72" t="str">
        <f>IF(F318="","",IF(OR(分岐管理シート!AC318&lt;1,分岐管理シート!AC318&gt;39),"error",""))</f>
        <v/>
      </c>
      <c r="BN318" s="68" t="str">
        <f t="shared" si="94"/>
        <v/>
      </c>
      <c r="BO318" s="72" t="str">
        <f>IF(F318="","",IF(AND(分岐管理シート!D318=4,OR(分岐管理シート!AF318&lt;4,分岐管理シート!AF318&gt;9)),"error",""))</f>
        <v/>
      </c>
      <c r="BP318" s="74" t="str">
        <f t="shared" si="78"/>
        <v/>
      </c>
      <c r="BQ318" s="76" t="str">
        <f>分岐管理シート!AQ318</f>
        <v/>
      </c>
      <c r="BR318" s="497" t="str">
        <f t="shared" si="95"/>
        <v/>
      </c>
    </row>
    <row r="319" spans="1:70" ht="24">
      <c r="A319" s="35"/>
      <c r="B319" s="36"/>
      <c r="C319" s="32">
        <v>247</v>
      </c>
      <c r="D319" s="396"/>
      <c r="E319" s="229"/>
      <c r="F319" s="229"/>
      <c r="G319" s="219"/>
      <c r="H319" s="219"/>
      <c r="I319" s="218"/>
      <c r="J319" s="217"/>
      <c r="K319" s="219"/>
      <c r="L319" s="218"/>
      <c r="M319" s="218"/>
      <c r="N319" s="640">
        <f t="shared" si="79"/>
        <v>0</v>
      </c>
      <c r="O319" s="641">
        <f t="shared" si="77"/>
        <v>0</v>
      </c>
      <c r="P319" s="642"/>
      <c r="Q319" s="646"/>
      <c r="R319" s="646"/>
      <c r="S319" s="646"/>
      <c r="T319" s="647"/>
      <c r="U319" s="647"/>
      <c r="V319" s="218"/>
      <c r="W319" s="219"/>
      <c r="X319" s="219"/>
      <c r="Y319" s="219"/>
      <c r="Z319" s="391"/>
      <c r="AA319" s="391"/>
      <c r="AB319" s="233"/>
      <c r="AC319" s="233"/>
      <c r="AD319" s="218"/>
      <c r="AE319" s="113"/>
      <c r="AF319" s="114"/>
      <c r="AG319" s="402"/>
      <c r="AH319" s="238"/>
      <c r="AI319" s="239"/>
      <c r="AJ319" s="58" t="str">
        <f t="shared" si="80"/>
        <v/>
      </c>
      <c r="AK319" s="60" t="str">
        <f t="shared" si="81"/>
        <v/>
      </c>
      <c r="AL319" s="62" t="str">
        <f t="shared" si="82"/>
        <v/>
      </c>
      <c r="AM319" s="64" t="str">
        <f t="shared" si="83"/>
        <v/>
      </c>
      <c r="AN319" s="64" t="str">
        <f t="shared" si="84"/>
        <v/>
      </c>
      <c r="AO319" s="66" t="str">
        <f>IF(F319="","",IF(OR(AND(分岐管理シート!D319=4,J319="Ⅱ．物価高の克服"),AND(分岐管理シート!D319=8,J319="米国関税措置")),"","error"))</f>
        <v/>
      </c>
      <c r="AP319" s="68" t="str">
        <f t="shared" si="85"/>
        <v/>
      </c>
      <c r="AQ319" s="33" t="str">
        <f t="shared" si="86"/>
        <v/>
      </c>
      <c r="AR319" s="33" t="str">
        <f t="shared" si="87"/>
        <v/>
      </c>
      <c r="AS319" s="33" t="str">
        <f t="shared" si="88"/>
        <v/>
      </c>
      <c r="AT319" s="32" t="str">
        <f t="shared" si="96"/>
        <v/>
      </c>
      <c r="AU319" s="69"/>
      <c r="AV319" s="70"/>
      <c r="AW319" s="68" t="str">
        <f t="shared" si="89"/>
        <v/>
      </c>
      <c r="AX319" s="68" t="str">
        <f t="shared" si="90"/>
        <v/>
      </c>
      <c r="AY319" s="68" t="str">
        <f t="shared" si="91"/>
        <v/>
      </c>
      <c r="AZ319" s="70"/>
      <c r="BA319" s="74"/>
      <c r="BB319" s="70"/>
      <c r="BC319" s="70"/>
      <c r="BD319" s="68" t="str">
        <f t="shared" si="92"/>
        <v/>
      </c>
      <c r="BE319" s="68" t="str">
        <f t="shared" si="93"/>
        <v/>
      </c>
      <c r="BF319" s="72" t="str">
        <f>IF(F319="","",IF(OR(分岐管理シート!Y319&lt;14,分岐管理シート!Y319&gt;38),"error",""))</f>
        <v/>
      </c>
      <c r="BG319" s="72" t="str">
        <f>IF(F319="","",IF(OR(分岐管理シート!Z319&lt;14,分岐管理シート!Z319&gt;39),"error",""))</f>
        <v/>
      </c>
      <c r="BH319" s="72" t="str">
        <f>IF(F319="","",IF(AND(Y319="－",OR(分岐管理シート!Z319&lt;14,分岐管理シート!Z319&gt;38)),"error",IF(AND(Y319="○",分岐管理シート!Z319&lt;14),"error","")))</f>
        <v/>
      </c>
      <c r="BI319" s="72" t="str">
        <f>IF(F319="","",IF(VLOOKUP(Z319,―!$AH$15:$AI$40,2,FALSE)&lt;=VLOOKUP(AA319,―!$AH$15:$AI$40,2,FALSE),"","error"))</f>
        <v/>
      </c>
      <c r="BJ319" s="70"/>
      <c r="BK319" s="70"/>
      <c r="BL319" s="70"/>
      <c r="BM319" s="72" t="str">
        <f>IF(F319="","",IF(OR(分岐管理シート!AC319&lt;1,分岐管理シート!AC319&gt;39),"error",""))</f>
        <v/>
      </c>
      <c r="BN319" s="68" t="str">
        <f t="shared" si="94"/>
        <v/>
      </c>
      <c r="BO319" s="72" t="str">
        <f>IF(F319="","",IF(AND(分岐管理シート!D319=4,OR(分岐管理シート!AF319&lt;4,分岐管理シート!AF319&gt;9)),"error",""))</f>
        <v/>
      </c>
      <c r="BP319" s="74" t="str">
        <f t="shared" si="78"/>
        <v/>
      </c>
      <c r="BQ319" s="76" t="str">
        <f>分岐管理シート!AQ319</f>
        <v/>
      </c>
      <c r="BR319" s="497" t="str">
        <f t="shared" si="95"/>
        <v/>
      </c>
    </row>
    <row r="320" spans="1:70" ht="24">
      <c r="A320" s="35"/>
      <c r="B320" s="36"/>
      <c r="C320" s="33">
        <v>248</v>
      </c>
      <c r="D320" s="396"/>
      <c r="E320" s="229"/>
      <c r="F320" s="229"/>
      <c r="G320" s="219"/>
      <c r="H320" s="219"/>
      <c r="I320" s="218"/>
      <c r="J320" s="217"/>
      <c r="K320" s="219"/>
      <c r="L320" s="218"/>
      <c r="M320" s="218"/>
      <c r="N320" s="640">
        <f t="shared" si="79"/>
        <v>0</v>
      </c>
      <c r="O320" s="641">
        <f t="shared" si="77"/>
        <v>0</v>
      </c>
      <c r="P320" s="642"/>
      <c r="Q320" s="646"/>
      <c r="R320" s="646"/>
      <c r="S320" s="646"/>
      <c r="T320" s="647"/>
      <c r="U320" s="647"/>
      <c r="V320" s="218"/>
      <c r="W320" s="219"/>
      <c r="X320" s="219"/>
      <c r="Y320" s="219"/>
      <c r="Z320" s="391"/>
      <c r="AA320" s="391"/>
      <c r="AB320" s="233"/>
      <c r="AC320" s="233"/>
      <c r="AD320" s="218"/>
      <c r="AE320" s="113"/>
      <c r="AF320" s="114"/>
      <c r="AG320" s="402"/>
      <c r="AH320" s="238"/>
      <c r="AI320" s="239"/>
      <c r="AJ320" s="58" t="str">
        <f t="shared" si="80"/>
        <v/>
      </c>
      <c r="AK320" s="60" t="str">
        <f t="shared" si="81"/>
        <v/>
      </c>
      <c r="AL320" s="62" t="str">
        <f t="shared" si="82"/>
        <v/>
      </c>
      <c r="AM320" s="64" t="str">
        <f t="shared" si="83"/>
        <v/>
      </c>
      <c r="AN320" s="64" t="str">
        <f t="shared" si="84"/>
        <v/>
      </c>
      <c r="AO320" s="66" t="str">
        <f>IF(F320="","",IF(OR(AND(分岐管理シート!D320=4,J320="Ⅱ．物価高の克服"),AND(分岐管理シート!D320=8,J320="米国関税措置")),"","error"))</f>
        <v/>
      </c>
      <c r="AP320" s="68" t="str">
        <f t="shared" si="85"/>
        <v/>
      </c>
      <c r="AQ320" s="33" t="str">
        <f t="shared" si="86"/>
        <v/>
      </c>
      <c r="AR320" s="33" t="str">
        <f t="shared" si="87"/>
        <v/>
      </c>
      <c r="AS320" s="33" t="str">
        <f t="shared" si="88"/>
        <v/>
      </c>
      <c r="AT320" s="32" t="str">
        <f t="shared" si="96"/>
        <v/>
      </c>
      <c r="AU320" s="69"/>
      <c r="AV320" s="70"/>
      <c r="AW320" s="68" t="str">
        <f t="shared" si="89"/>
        <v/>
      </c>
      <c r="AX320" s="68" t="str">
        <f t="shared" si="90"/>
        <v/>
      </c>
      <c r="AY320" s="68" t="str">
        <f t="shared" si="91"/>
        <v/>
      </c>
      <c r="AZ320" s="70"/>
      <c r="BA320" s="74"/>
      <c r="BB320" s="70"/>
      <c r="BC320" s="70"/>
      <c r="BD320" s="68" t="str">
        <f t="shared" si="92"/>
        <v/>
      </c>
      <c r="BE320" s="68" t="str">
        <f t="shared" si="93"/>
        <v/>
      </c>
      <c r="BF320" s="72" t="str">
        <f>IF(F320="","",IF(OR(分岐管理シート!Y320&lt;14,分岐管理シート!Y320&gt;38),"error",""))</f>
        <v/>
      </c>
      <c r="BG320" s="72" t="str">
        <f>IF(F320="","",IF(OR(分岐管理シート!Z320&lt;14,分岐管理シート!Z320&gt;39),"error",""))</f>
        <v/>
      </c>
      <c r="BH320" s="72" t="str">
        <f>IF(F320="","",IF(AND(Y320="－",OR(分岐管理シート!Z320&lt;14,分岐管理シート!Z320&gt;38)),"error",IF(AND(Y320="○",分岐管理シート!Z320&lt;14),"error","")))</f>
        <v/>
      </c>
      <c r="BI320" s="72" t="str">
        <f>IF(F320="","",IF(VLOOKUP(Z320,―!$AH$15:$AI$40,2,FALSE)&lt;=VLOOKUP(AA320,―!$AH$15:$AI$40,2,FALSE),"","error"))</f>
        <v/>
      </c>
      <c r="BJ320" s="70"/>
      <c r="BK320" s="70"/>
      <c r="BL320" s="70"/>
      <c r="BM320" s="72" t="str">
        <f>IF(F320="","",IF(OR(分岐管理シート!AC320&lt;1,分岐管理シート!AC320&gt;39),"error",""))</f>
        <v/>
      </c>
      <c r="BN320" s="68" t="str">
        <f t="shared" si="94"/>
        <v/>
      </c>
      <c r="BO320" s="72" t="str">
        <f>IF(F320="","",IF(AND(分岐管理シート!D320=4,OR(分岐管理シート!AF320&lt;4,分岐管理シート!AF320&gt;9)),"error",""))</f>
        <v/>
      </c>
      <c r="BP320" s="74" t="str">
        <f t="shared" si="78"/>
        <v/>
      </c>
      <c r="BQ320" s="76" t="str">
        <f>分岐管理シート!AQ320</f>
        <v/>
      </c>
      <c r="BR320" s="497" t="str">
        <f t="shared" si="95"/>
        <v/>
      </c>
    </row>
    <row r="321" spans="1:70" ht="24">
      <c r="A321" s="35"/>
      <c r="B321" s="36"/>
      <c r="C321" s="33">
        <v>249</v>
      </c>
      <c r="D321" s="396"/>
      <c r="E321" s="229"/>
      <c r="F321" s="229"/>
      <c r="G321" s="219"/>
      <c r="H321" s="219"/>
      <c r="I321" s="218"/>
      <c r="J321" s="217"/>
      <c r="K321" s="219"/>
      <c r="L321" s="218"/>
      <c r="M321" s="218"/>
      <c r="N321" s="640">
        <f t="shared" si="79"/>
        <v>0</v>
      </c>
      <c r="O321" s="641">
        <f t="shared" si="77"/>
        <v>0</v>
      </c>
      <c r="P321" s="642"/>
      <c r="Q321" s="646"/>
      <c r="R321" s="646"/>
      <c r="S321" s="646"/>
      <c r="T321" s="647"/>
      <c r="U321" s="647"/>
      <c r="V321" s="218"/>
      <c r="W321" s="219"/>
      <c r="X321" s="219"/>
      <c r="Y321" s="219"/>
      <c r="Z321" s="391"/>
      <c r="AA321" s="391"/>
      <c r="AB321" s="233"/>
      <c r="AC321" s="233"/>
      <c r="AD321" s="218"/>
      <c r="AE321" s="113"/>
      <c r="AF321" s="114"/>
      <c r="AG321" s="402"/>
      <c r="AH321" s="238"/>
      <c r="AI321" s="239"/>
      <c r="AJ321" s="58" t="str">
        <f t="shared" si="80"/>
        <v/>
      </c>
      <c r="AK321" s="60" t="str">
        <f t="shared" si="81"/>
        <v/>
      </c>
      <c r="AL321" s="62" t="str">
        <f t="shared" si="82"/>
        <v/>
      </c>
      <c r="AM321" s="64" t="str">
        <f t="shared" si="83"/>
        <v/>
      </c>
      <c r="AN321" s="64" t="str">
        <f t="shared" si="84"/>
        <v/>
      </c>
      <c r="AO321" s="66" t="str">
        <f>IF(F321="","",IF(OR(AND(分岐管理シート!D321=4,J321="Ⅱ．物価高の克服"),AND(分岐管理シート!D321=8,J321="米国関税措置")),"","error"))</f>
        <v/>
      </c>
      <c r="AP321" s="68" t="str">
        <f t="shared" si="85"/>
        <v/>
      </c>
      <c r="AQ321" s="33" t="str">
        <f t="shared" si="86"/>
        <v/>
      </c>
      <c r="AR321" s="33" t="str">
        <f t="shared" si="87"/>
        <v/>
      </c>
      <c r="AS321" s="33" t="str">
        <f t="shared" si="88"/>
        <v/>
      </c>
      <c r="AT321" s="32" t="str">
        <f t="shared" si="96"/>
        <v/>
      </c>
      <c r="AU321" s="69"/>
      <c r="AV321" s="70"/>
      <c r="AW321" s="68" t="str">
        <f t="shared" si="89"/>
        <v/>
      </c>
      <c r="AX321" s="68" t="str">
        <f t="shared" si="90"/>
        <v/>
      </c>
      <c r="AY321" s="68" t="str">
        <f t="shared" si="91"/>
        <v/>
      </c>
      <c r="AZ321" s="70"/>
      <c r="BA321" s="74"/>
      <c r="BB321" s="70"/>
      <c r="BC321" s="70"/>
      <c r="BD321" s="68" t="str">
        <f t="shared" si="92"/>
        <v/>
      </c>
      <c r="BE321" s="68" t="str">
        <f t="shared" si="93"/>
        <v/>
      </c>
      <c r="BF321" s="72" t="str">
        <f>IF(F321="","",IF(OR(分岐管理シート!Y321&lt;14,分岐管理シート!Y321&gt;38),"error",""))</f>
        <v/>
      </c>
      <c r="BG321" s="72" t="str">
        <f>IF(F321="","",IF(OR(分岐管理シート!Z321&lt;14,分岐管理シート!Z321&gt;39),"error",""))</f>
        <v/>
      </c>
      <c r="BH321" s="72" t="str">
        <f>IF(F321="","",IF(AND(Y321="－",OR(分岐管理シート!Z321&lt;14,分岐管理シート!Z321&gt;38)),"error",IF(AND(Y321="○",分岐管理シート!Z321&lt;14),"error","")))</f>
        <v/>
      </c>
      <c r="BI321" s="72" t="str">
        <f>IF(F321="","",IF(VLOOKUP(Z321,―!$AH$15:$AI$40,2,FALSE)&lt;=VLOOKUP(AA321,―!$AH$15:$AI$40,2,FALSE),"","error"))</f>
        <v/>
      </c>
      <c r="BJ321" s="70"/>
      <c r="BK321" s="70"/>
      <c r="BL321" s="70"/>
      <c r="BM321" s="72" t="str">
        <f>IF(F321="","",IF(OR(分岐管理シート!AC321&lt;1,分岐管理シート!AC321&gt;39),"error",""))</f>
        <v/>
      </c>
      <c r="BN321" s="68" t="str">
        <f t="shared" si="94"/>
        <v/>
      </c>
      <c r="BO321" s="72" t="str">
        <f>IF(F321="","",IF(AND(分岐管理シート!D321=4,OR(分岐管理シート!AF321&lt;4,分岐管理シート!AF321&gt;9)),"error",""))</f>
        <v/>
      </c>
      <c r="BP321" s="74" t="str">
        <f t="shared" si="78"/>
        <v/>
      </c>
      <c r="BQ321" s="76" t="str">
        <f>分岐管理シート!AQ321</f>
        <v/>
      </c>
      <c r="BR321" s="497" t="str">
        <f t="shared" si="95"/>
        <v/>
      </c>
    </row>
    <row r="322" spans="1:70" ht="24">
      <c r="A322" s="35"/>
      <c r="B322" s="36"/>
      <c r="C322" s="32">
        <v>250</v>
      </c>
      <c r="D322" s="396"/>
      <c r="E322" s="229"/>
      <c r="F322" s="229"/>
      <c r="G322" s="219"/>
      <c r="H322" s="219"/>
      <c r="I322" s="218"/>
      <c r="J322" s="217"/>
      <c r="K322" s="219"/>
      <c r="L322" s="218"/>
      <c r="M322" s="218"/>
      <c r="N322" s="640">
        <f t="shared" si="79"/>
        <v>0</v>
      </c>
      <c r="O322" s="641">
        <f t="shared" si="77"/>
        <v>0</v>
      </c>
      <c r="P322" s="642"/>
      <c r="Q322" s="646"/>
      <c r="R322" s="646"/>
      <c r="S322" s="646"/>
      <c r="T322" s="647"/>
      <c r="U322" s="647"/>
      <c r="V322" s="218"/>
      <c r="W322" s="219"/>
      <c r="X322" s="219"/>
      <c r="Y322" s="219"/>
      <c r="Z322" s="391"/>
      <c r="AA322" s="391"/>
      <c r="AB322" s="233"/>
      <c r="AC322" s="233"/>
      <c r="AD322" s="218"/>
      <c r="AE322" s="113"/>
      <c r="AF322" s="114"/>
      <c r="AG322" s="402"/>
      <c r="AH322" s="238"/>
      <c r="AI322" s="239"/>
      <c r="AJ322" s="58" t="str">
        <f t="shared" si="80"/>
        <v/>
      </c>
      <c r="AK322" s="60" t="str">
        <f t="shared" si="81"/>
        <v/>
      </c>
      <c r="AL322" s="62" t="str">
        <f t="shared" si="82"/>
        <v/>
      </c>
      <c r="AM322" s="64" t="str">
        <f t="shared" si="83"/>
        <v/>
      </c>
      <c r="AN322" s="64" t="str">
        <f t="shared" si="84"/>
        <v/>
      </c>
      <c r="AO322" s="66" t="str">
        <f>IF(F322="","",IF(OR(AND(分岐管理シート!D322=4,J322="Ⅱ．物価高の克服"),AND(分岐管理シート!D322=8,J322="米国関税措置")),"","error"))</f>
        <v/>
      </c>
      <c r="AP322" s="68" t="str">
        <f t="shared" si="85"/>
        <v/>
      </c>
      <c r="AQ322" s="33" t="str">
        <f t="shared" si="86"/>
        <v/>
      </c>
      <c r="AR322" s="33" t="str">
        <f t="shared" si="87"/>
        <v/>
      </c>
      <c r="AS322" s="33" t="str">
        <f t="shared" si="88"/>
        <v/>
      </c>
      <c r="AT322" s="32" t="str">
        <f t="shared" si="96"/>
        <v/>
      </c>
      <c r="AU322" s="69"/>
      <c r="AV322" s="70"/>
      <c r="AW322" s="68" t="str">
        <f t="shared" si="89"/>
        <v/>
      </c>
      <c r="AX322" s="68" t="str">
        <f t="shared" si="90"/>
        <v/>
      </c>
      <c r="AY322" s="68" t="str">
        <f t="shared" si="91"/>
        <v/>
      </c>
      <c r="AZ322" s="70"/>
      <c r="BA322" s="74"/>
      <c r="BB322" s="70"/>
      <c r="BC322" s="70"/>
      <c r="BD322" s="68" t="str">
        <f t="shared" si="92"/>
        <v/>
      </c>
      <c r="BE322" s="68" t="str">
        <f t="shared" si="93"/>
        <v/>
      </c>
      <c r="BF322" s="72" t="str">
        <f>IF(F322="","",IF(OR(分岐管理シート!Y322&lt;14,分岐管理シート!Y322&gt;38),"error",""))</f>
        <v/>
      </c>
      <c r="BG322" s="72" t="str">
        <f>IF(F322="","",IF(OR(分岐管理シート!Z322&lt;14,分岐管理シート!Z322&gt;39),"error",""))</f>
        <v/>
      </c>
      <c r="BH322" s="72" t="str">
        <f>IF(F322="","",IF(AND(Y322="－",OR(分岐管理シート!Z322&lt;14,分岐管理シート!Z322&gt;38)),"error",IF(AND(Y322="○",分岐管理シート!Z322&lt;14),"error","")))</f>
        <v/>
      </c>
      <c r="BI322" s="72" t="str">
        <f>IF(F322="","",IF(VLOOKUP(Z322,―!$AH$15:$AI$40,2,FALSE)&lt;=VLOOKUP(AA322,―!$AH$15:$AI$40,2,FALSE),"","error"))</f>
        <v/>
      </c>
      <c r="BJ322" s="70"/>
      <c r="BK322" s="70"/>
      <c r="BL322" s="70"/>
      <c r="BM322" s="72" t="str">
        <f>IF(F322="","",IF(OR(分岐管理シート!AC322&lt;1,分岐管理シート!AC322&gt;39),"error",""))</f>
        <v/>
      </c>
      <c r="BN322" s="68" t="str">
        <f t="shared" si="94"/>
        <v/>
      </c>
      <c r="BO322" s="72" t="str">
        <f>IF(F322="","",IF(AND(分岐管理シート!D322=4,OR(分岐管理シート!AF322&lt;4,分岐管理シート!AF322&gt;9)),"error",""))</f>
        <v/>
      </c>
      <c r="BP322" s="74" t="str">
        <f t="shared" si="78"/>
        <v/>
      </c>
      <c r="BQ322" s="76" t="str">
        <f>分岐管理シート!AQ322</f>
        <v/>
      </c>
      <c r="BR322" s="497" t="str">
        <f t="shared" si="95"/>
        <v/>
      </c>
    </row>
    <row r="323" spans="1:70" ht="24">
      <c r="A323" s="35"/>
      <c r="B323" s="36"/>
      <c r="C323" s="33">
        <v>251</v>
      </c>
      <c r="D323" s="396"/>
      <c r="E323" s="229"/>
      <c r="F323" s="229"/>
      <c r="G323" s="219"/>
      <c r="H323" s="219"/>
      <c r="I323" s="218"/>
      <c r="J323" s="217"/>
      <c r="K323" s="219"/>
      <c r="L323" s="218"/>
      <c r="M323" s="218"/>
      <c r="N323" s="640">
        <f t="shared" si="79"/>
        <v>0</v>
      </c>
      <c r="O323" s="641">
        <f t="shared" si="77"/>
        <v>0</v>
      </c>
      <c r="P323" s="642"/>
      <c r="Q323" s="646"/>
      <c r="R323" s="646"/>
      <c r="S323" s="646"/>
      <c r="T323" s="647"/>
      <c r="U323" s="647"/>
      <c r="V323" s="218"/>
      <c r="W323" s="219"/>
      <c r="X323" s="219"/>
      <c r="Y323" s="219"/>
      <c r="Z323" s="391"/>
      <c r="AA323" s="391"/>
      <c r="AB323" s="233"/>
      <c r="AC323" s="233"/>
      <c r="AD323" s="218"/>
      <c r="AE323" s="113"/>
      <c r="AF323" s="114"/>
      <c r="AG323" s="402"/>
      <c r="AH323" s="238"/>
      <c r="AI323" s="239"/>
      <c r="AJ323" s="58" t="str">
        <f t="shared" si="80"/>
        <v/>
      </c>
      <c r="AK323" s="60" t="str">
        <f t="shared" si="81"/>
        <v/>
      </c>
      <c r="AL323" s="62" t="str">
        <f t="shared" si="82"/>
        <v/>
      </c>
      <c r="AM323" s="64" t="str">
        <f t="shared" si="83"/>
        <v/>
      </c>
      <c r="AN323" s="64" t="str">
        <f t="shared" si="84"/>
        <v/>
      </c>
      <c r="AO323" s="66" t="str">
        <f>IF(F323="","",IF(OR(AND(分岐管理シート!D323=4,J323="Ⅱ．物価高の克服"),AND(分岐管理シート!D323=8,J323="米国関税措置")),"","error"))</f>
        <v/>
      </c>
      <c r="AP323" s="68" t="str">
        <f t="shared" si="85"/>
        <v/>
      </c>
      <c r="AQ323" s="33" t="str">
        <f t="shared" si="86"/>
        <v/>
      </c>
      <c r="AR323" s="33" t="str">
        <f t="shared" si="87"/>
        <v/>
      </c>
      <c r="AS323" s="33" t="str">
        <f t="shared" si="88"/>
        <v/>
      </c>
      <c r="AT323" s="32" t="str">
        <f t="shared" si="96"/>
        <v/>
      </c>
      <c r="AU323" s="69"/>
      <c r="AV323" s="70"/>
      <c r="AW323" s="68" t="str">
        <f t="shared" si="89"/>
        <v/>
      </c>
      <c r="AX323" s="68" t="str">
        <f t="shared" si="90"/>
        <v/>
      </c>
      <c r="AY323" s="68" t="str">
        <f t="shared" si="91"/>
        <v/>
      </c>
      <c r="AZ323" s="70"/>
      <c r="BA323" s="74"/>
      <c r="BB323" s="70"/>
      <c r="BC323" s="70"/>
      <c r="BD323" s="68" t="str">
        <f t="shared" si="92"/>
        <v/>
      </c>
      <c r="BE323" s="68" t="str">
        <f t="shared" si="93"/>
        <v/>
      </c>
      <c r="BF323" s="72" t="str">
        <f>IF(F323="","",IF(OR(分岐管理シート!Y323&lt;14,分岐管理シート!Y323&gt;38),"error",""))</f>
        <v/>
      </c>
      <c r="BG323" s="72" t="str">
        <f>IF(F323="","",IF(OR(分岐管理シート!Z323&lt;14,分岐管理シート!Z323&gt;39),"error",""))</f>
        <v/>
      </c>
      <c r="BH323" s="72" t="str">
        <f>IF(F323="","",IF(AND(Y323="－",OR(分岐管理シート!Z323&lt;14,分岐管理シート!Z323&gt;38)),"error",IF(AND(Y323="○",分岐管理シート!Z323&lt;14),"error","")))</f>
        <v/>
      </c>
      <c r="BI323" s="72" t="str">
        <f>IF(F323="","",IF(VLOOKUP(Z323,―!$AH$15:$AI$40,2,FALSE)&lt;=VLOOKUP(AA323,―!$AH$15:$AI$40,2,FALSE),"","error"))</f>
        <v/>
      </c>
      <c r="BJ323" s="70"/>
      <c r="BK323" s="70"/>
      <c r="BL323" s="70"/>
      <c r="BM323" s="72" t="str">
        <f>IF(F323="","",IF(OR(分岐管理シート!AC323&lt;1,分岐管理シート!AC323&gt;39),"error",""))</f>
        <v/>
      </c>
      <c r="BN323" s="68" t="str">
        <f t="shared" si="94"/>
        <v/>
      </c>
      <c r="BO323" s="72" t="str">
        <f>IF(F323="","",IF(AND(分岐管理シート!D323=4,OR(分岐管理シート!AF323&lt;4,分岐管理シート!AF323&gt;9)),"error",""))</f>
        <v/>
      </c>
      <c r="BP323" s="74" t="str">
        <f t="shared" si="78"/>
        <v/>
      </c>
      <c r="BQ323" s="76" t="str">
        <f>分岐管理シート!AQ323</f>
        <v/>
      </c>
      <c r="BR323" s="497" t="str">
        <f t="shared" si="95"/>
        <v/>
      </c>
    </row>
    <row r="324" spans="1:70" ht="24">
      <c r="A324" s="35"/>
      <c r="B324" s="36"/>
      <c r="C324" s="33">
        <v>252</v>
      </c>
      <c r="D324" s="396"/>
      <c r="E324" s="229"/>
      <c r="F324" s="229"/>
      <c r="G324" s="219"/>
      <c r="H324" s="219"/>
      <c r="I324" s="218"/>
      <c r="J324" s="217"/>
      <c r="K324" s="219"/>
      <c r="L324" s="218"/>
      <c r="M324" s="218"/>
      <c r="N324" s="640">
        <f t="shared" si="79"/>
        <v>0</v>
      </c>
      <c r="O324" s="641">
        <f t="shared" si="77"/>
        <v>0</v>
      </c>
      <c r="P324" s="642"/>
      <c r="Q324" s="646"/>
      <c r="R324" s="646"/>
      <c r="S324" s="646"/>
      <c r="T324" s="647"/>
      <c r="U324" s="647"/>
      <c r="V324" s="218"/>
      <c r="W324" s="219"/>
      <c r="X324" s="219"/>
      <c r="Y324" s="219"/>
      <c r="Z324" s="391"/>
      <c r="AA324" s="391"/>
      <c r="AB324" s="233"/>
      <c r="AC324" s="233"/>
      <c r="AD324" s="218"/>
      <c r="AE324" s="113"/>
      <c r="AF324" s="114"/>
      <c r="AG324" s="402"/>
      <c r="AH324" s="238"/>
      <c r="AI324" s="239"/>
      <c r="AJ324" s="58" t="str">
        <f t="shared" si="80"/>
        <v/>
      </c>
      <c r="AK324" s="60" t="str">
        <f t="shared" si="81"/>
        <v/>
      </c>
      <c r="AL324" s="62" t="str">
        <f t="shared" si="82"/>
        <v/>
      </c>
      <c r="AM324" s="64" t="str">
        <f t="shared" si="83"/>
        <v/>
      </c>
      <c r="AN324" s="64" t="str">
        <f t="shared" si="84"/>
        <v/>
      </c>
      <c r="AO324" s="66" t="str">
        <f>IF(F324="","",IF(OR(AND(分岐管理シート!D324=4,J324="Ⅱ．物価高の克服"),AND(分岐管理シート!D324=8,J324="米国関税措置")),"","error"))</f>
        <v/>
      </c>
      <c r="AP324" s="68" t="str">
        <f t="shared" si="85"/>
        <v/>
      </c>
      <c r="AQ324" s="33" t="str">
        <f t="shared" si="86"/>
        <v/>
      </c>
      <c r="AR324" s="33" t="str">
        <f t="shared" si="87"/>
        <v/>
      </c>
      <c r="AS324" s="33" t="str">
        <f t="shared" si="88"/>
        <v/>
      </c>
      <c r="AT324" s="32" t="str">
        <f t="shared" si="96"/>
        <v/>
      </c>
      <c r="AU324" s="69"/>
      <c r="AV324" s="70"/>
      <c r="AW324" s="68" t="str">
        <f t="shared" si="89"/>
        <v/>
      </c>
      <c r="AX324" s="68" t="str">
        <f t="shared" si="90"/>
        <v/>
      </c>
      <c r="AY324" s="68" t="str">
        <f t="shared" si="91"/>
        <v/>
      </c>
      <c r="AZ324" s="70"/>
      <c r="BA324" s="74"/>
      <c r="BB324" s="70"/>
      <c r="BC324" s="70"/>
      <c r="BD324" s="68" t="str">
        <f t="shared" si="92"/>
        <v/>
      </c>
      <c r="BE324" s="68" t="str">
        <f t="shared" si="93"/>
        <v/>
      </c>
      <c r="BF324" s="72" t="str">
        <f>IF(F324="","",IF(OR(分岐管理シート!Y324&lt;14,分岐管理シート!Y324&gt;38),"error",""))</f>
        <v/>
      </c>
      <c r="BG324" s="72" t="str">
        <f>IF(F324="","",IF(OR(分岐管理シート!Z324&lt;14,分岐管理シート!Z324&gt;39),"error",""))</f>
        <v/>
      </c>
      <c r="BH324" s="72" t="str">
        <f>IF(F324="","",IF(AND(Y324="－",OR(分岐管理シート!Z324&lt;14,分岐管理シート!Z324&gt;38)),"error",IF(AND(Y324="○",分岐管理シート!Z324&lt;14),"error","")))</f>
        <v/>
      </c>
      <c r="BI324" s="72" t="str">
        <f>IF(F324="","",IF(VLOOKUP(Z324,―!$AH$15:$AI$40,2,FALSE)&lt;=VLOOKUP(AA324,―!$AH$15:$AI$40,2,FALSE),"","error"))</f>
        <v/>
      </c>
      <c r="BJ324" s="70"/>
      <c r="BK324" s="70"/>
      <c r="BL324" s="70"/>
      <c r="BM324" s="72" t="str">
        <f>IF(F324="","",IF(OR(分岐管理シート!AC324&lt;1,分岐管理シート!AC324&gt;39),"error",""))</f>
        <v/>
      </c>
      <c r="BN324" s="68" t="str">
        <f t="shared" si="94"/>
        <v/>
      </c>
      <c r="BO324" s="72" t="str">
        <f>IF(F324="","",IF(AND(分岐管理シート!D324=4,OR(分岐管理シート!AF324&lt;4,分岐管理シート!AF324&gt;9)),"error",""))</f>
        <v/>
      </c>
      <c r="BP324" s="74" t="str">
        <f t="shared" si="78"/>
        <v/>
      </c>
      <c r="BQ324" s="76" t="str">
        <f>分岐管理シート!AQ324</f>
        <v/>
      </c>
      <c r="BR324" s="497" t="str">
        <f t="shared" si="95"/>
        <v/>
      </c>
    </row>
    <row r="325" spans="1:70" ht="24">
      <c r="A325" s="35"/>
      <c r="B325" s="36"/>
      <c r="C325" s="32">
        <v>253</v>
      </c>
      <c r="D325" s="396"/>
      <c r="E325" s="229"/>
      <c r="F325" s="229"/>
      <c r="G325" s="219"/>
      <c r="H325" s="219"/>
      <c r="I325" s="218"/>
      <c r="J325" s="217"/>
      <c r="K325" s="219"/>
      <c r="L325" s="218"/>
      <c r="M325" s="218"/>
      <c r="N325" s="640">
        <f t="shared" si="79"/>
        <v>0</v>
      </c>
      <c r="O325" s="641">
        <f t="shared" si="77"/>
        <v>0</v>
      </c>
      <c r="P325" s="642"/>
      <c r="Q325" s="646"/>
      <c r="R325" s="646"/>
      <c r="S325" s="646"/>
      <c r="T325" s="647"/>
      <c r="U325" s="647"/>
      <c r="V325" s="218"/>
      <c r="W325" s="219"/>
      <c r="X325" s="219"/>
      <c r="Y325" s="219"/>
      <c r="Z325" s="391"/>
      <c r="AA325" s="391"/>
      <c r="AB325" s="233"/>
      <c r="AC325" s="233"/>
      <c r="AD325" s="218"/>
      <c r="AE325" s="113"/>
      <c r="AF325" s="114"/>
      <c r="AG325" s="402"/>
      <c r="AH325" s="238"/>
      <c r="AI325" s="239"/>
      <c r="AJ325" s="58" t="str">
        <f t="shared" si="80"/>
        <v/>
      </c>
      <c r="AK325" s="60" t="str">
        <f t="shared" si="81"/>
        <v/>
      </c>
      <c r="AL325" s="62" t="str">
        <f t="shared" si="82"/>
        <v/>
      </c>
      <c r="AM325" s="64" t="str">
        <f t="shared" si="83"/>
        <v/>
      </c>
      <c r="AN325" s="64" t="str">
        <f t="shared" si="84"/>
        <v/>
      </c>
      <c r="AO325" s="66" t="str">
        <f>IF(F325="","",IF(OR(AND(分岐管理シート!D325=4,J325="Ⅱ．物価高の克服"),AND(分岐管理シート!D325=8,J325="米国関税措置")),"","error"))</f>
        <v/>
      </c>
      <c r="AP325" s="68" t="str">
        <f t="shared" si="85"/>
        <v/>
      </c>
      <c r="AQ325" s="33" t="str">
        <f t="shared" si="86"/>
        <v/>
      </c>
      <c r="AR325" s="33" t="str">
        <f t="shared" si="87"/>
        <v/>
      </c>
      <c r="AS325" s="33" t="str">
        <f t="shared" si="88"/>
        <v/>
      </c>
      <c r="AT325" s="32" t="str">
        <f t="shared" si="96"/>
        <v/>
      </c>
      <c r="AU325" s="69"/>
      <c r="AV325" s="70"/>
      <c r="AW325" s="68" t="str">
        <f t="shared" si="89"/>
        <v/>
      </c>
      <c r="AX325" s="68" t="str">
        <f t="shared" si="90"/>
        <v/>
      </c>
      <c r="AY325" s="68" t="str">
        <f t="shared" si="91"/>
        <v/>
      </c>
      <c r="AZ325" s="70"/>
      <c r="BA325" s="74"/>
      <c r="BB325" s="70"/>
      <c r="BC325" s="70"/>
      <c r="BD325" s="68" t="str">
        <f t="shared" si="92"/>
        <v/>
      </c>
      <c r="BE325" s="68" t="str">
        <f t="shared" si="93"/>
        <v/>
      </c>
      <c r="BF325" s="72" t="str">
        <f>IF(F325="","",IF(OR(分岐管理シート!Y325&lt;14,分岐管理シート!Y325&gt;38),"error",""))</f>
        <v/>
      </c>
      <c r="BG325" s="72" t="str">
        <f>IF(F325="","",IF(OR(分岐管理シート!Z325&lt;14,分岐管理シート!Z325&gt;39),"error",""))</f>
        <v/>
      </c>
      <c r="BH325" s="72" t="str">
        <f>IF(F325="","",IF(AND(Y325="－",OR(分岐管理シート!Z325&lt;14,分岐管理シート!Z325&gt;38)),"error",IF(AND(Y325="○",分岐管理シート!Z325&lt;14),"error","")))</f>
        <v/>
      </c>
      <c r="BI325" s="72" t="str">
        <f>IF(F325="","",IF(VLOOKUP(Z325,―!$AH$15:$AI$40,2,FALSE)&lt;=VLOOKUP(AA325,―!$AH$15:$AI$40,2,FALSE),"","error"))</f>
        <v/>
      </c>
      <c r="BJ325" s="70"/>
      <c r="BK325" s="70"/>
      <c r="BL325" s="70"/>
      <c r="BM325" s="72" t="str">
        <f>IF(F325="","",IF(OR(分岐管理シート!AC325&lt;1,分岐管理シート!AC325&gt;39),"error",""))</f>
        <v/>
      </c>
      <c r="BN325" s="68" t="str">
        <f t="shared" si="94"/>
        <v/>
      </c>
      <c r="BO325" s="72" t="str">
        <f>IF(F325="","",IF(AND(分岐管理シート!D325=4,OR(分岐管理シート!AF325&lt;4,分岐管理シート!AF325&gt;9)),"error",""))</f>
        <v/>
      </c>
      <c r="BP325" s="74" t="str">
        <f t="shared" si="78"/>
        <v/>
      </c>
      <c r="BQ325" s="76" t="str">
        <f>分岐管理シート!AQ325</f>
        <v/>
      </c>
      <c r="BR325" s="497" t="str">
        <f t="shared" si="95"/>
        <v/>
      </c>
    </row>
    <row r="326" spans="1:70" ht="24">
      <c r="A326" s="35"/>
      <c r="B326" s="36"/>
      <c r="C326" s="33">
        <v>254</v>
      </c>
      <c r="D326" s="396"/>
      <c r="E326" s="229"/>
      <c r="F326" s="229"/>
      <c r="G326" s="219"/>
      <c r="H326" s="219"/>
      <c r="I326" s="218"/>
      <c r="J326" s="217"/>
      <c r="K326" s="219"/>
      <c r="L326" s="218"/>
      <c r="M326" s="218"/>
      <c r="N326" s="640">
        <f t="shared" si="79"/>
        <v>0</v>
      </c>
      <c r="O326" s="641">
        <f t="shared" si="77"/>
        <v>0</v>
      </c>
      <c r="P326" s="642"/>
      <c r="Q326" s="646"/>
      <c r="R326" s="646"/>
      <c r="S326" s="646"/>
      <c r="T326" s="647"/>
      <c r="U326" s="647"/>
      <c r="V326" s="218"/>
      <c r="W326" s="219"/>
      <c r="X326" s="219"/>
      <c r="Y326" s="219"/>
      <c r="Z326" s="391"/>
      <c r="AA326" s="391"/>
      <c r="AB326" s="233"/>
      <c r="AC326" s="233"/>
      <c r="AD326" s="218"/>
      <c r="AE326" s="113"/>
      <c r="AF326" s="114"/>
      <c r="AG326" s="402"/>
      <c r="AH326" s="238"/>
      <c r="AI326" s="239"/>
      <c r="AJ326" s="58" t="str">
        <f t="shared" si="80"/>
        <v/>
      </c>
      <c r="AK326" s="60" t="str">
        <f t="shared" si="81"/>
        <v/>
      </c>
      <c r="AL326" s="62" t="str">
        <f t="shared" si="82"/>
        <v/>
      </c>
      <c r="AM326" s="64" t="str">
        <f t="shared" si="83"/>
        <v/>
      </c>
      <c r="AN326" s="64" t="str">
        <f t="shared" si="84"/>
        <v/>
      </c>
      <c r="AO326" s="66" t="str">
        <f>IF(F326="","",IF(OR(AND(分岐管理シート!D326=4,J326="Ⅱ．物価高の克服"),AND(分岐管理シート!D326=8,J326="米国関税措置")),"","error"))</f>
        <v/>
      </c>
      <c r="AP326" s="68" t="str">
        <f t="shared" si="85"/>
        <v/>
      </c>
      <c r="AQ326" s="33" t="str">
        <f t="shared" si="86"/>
        <v/>
      </c>
      <c r="AR326" s="33" t="str">
        <f t="shared" si="87"/>
        <v/>
      </c>
      <c r="AS326" s="33" t="str">
        <f t="shared" si="88"/>
        <v/>
      </c>
      <c r="AT326" s="32" t="str">
        <f t="shared" si="96"/>
        <v/>
      </c>
      <c r="AU326" s="69"/>
      <c r="AV326" s="70"/>
      <c r="AW326" s="68" t="str">
        <f t="shared" si="89"/>
        <v/>
      </c>
      <c r="AX326" s="68" t="str">
        <f t="shared" si="90"/>
        <v/>
      </c>
      <c r="AY326" s="68" t="str">
        <f t="shared" si="91"/>
        <v/>
      </c>
      <c r="AZ326" s="70"/>
      <c r="BA326" s="74"/>
      <c r="BB326" s="70"/>
      <c r="BC326" s="70"/>
      <c r="BD326" s="68" t="str">
        <f t="shared" si="92"/>
        <v/>
      </c>
      <c r="BE326" s="68" t="str">
        <f t="shared" si="93"/>
        <v/>
      </c>
      <c r="BF326" s="72" t="str">
        <f>IF(F326="","",IF(OR(分岐管理シート!Y326&lt;14,分岐管理シート!Y326&gt;38),"error",""))</f>
        <v/>
      </c>
      <c r="BG326" s="72" t="str">
        <f>IF(F326="","",IF(OR(分岐管理シート!Z326&lt;14,分岐管理シート!Z326&gt;39),"error",""))</f>
        <v/>
      </c>
      <c r="BH326" s="72" t="str">
        <f>IF(F326="","",IF(AND(Y326="－",OR(分岐管理シート!Z326&lt;14,分岐管理シート!Z326&gt;38)),"error",IF(AND(Y326="○",分岐管理シート!Z326&lt;14),"error","")))</f>
        <v/>
      </c>
      <c r="BI326" s="72" t="str">
        <f>IF(F326="","",IF(VLOOKUP(Z326,―!$AH$15:$AI$40,2,FALSE)&lt;=VLOOKUP(AA326,―!$AH$15:$AI$40,2,FALSE),"","error"))</f>
        <v/>
      </c>
      <c r="BJ326" s="70"/>
      <c r="BK326" s="70"/>
      <c r="BL326" s="70"/>
      <c r="BM326" s="72" t="str">
        <f>IF(F326="","",IF(OR(分岐管理シート!AC326&lt;1,分岐管理シート!AC326&gt;39),"error",""))</f>
        <v/>
      </c>
      <c r="BN326" s="68" t="str">
        <f t="shared" si="94"/>
        <v/>
      </c>
      <c r="BO326" s="72" t="str">
        <f>IF(F326="","",IF(AND(分岐管理シート!D326=4,OR(分岐管理シート!AF326&lt;4,分岐管理シート!AF326&gt;9)),"error",""))</f>
        <v/>
      </c>
      <c r="BP326" s="74" t="str">
        <f t="shared" si="78"/>
        <v/>
      </c>
      <c r="BQ326" s="76" t="str">
        <f>分岐管理シート!AQ326</f>
        <v/>
      </c>
      <c r="BR326" s="497" t="str">
        <f t="shared" si="95"/>
        <v/>
      </c>
    </row>
    <row r="327" spans="1:70" ht="24">
      <c r="A327" s="35"/>
      <c r="B327" s="36"/>
      <c r="C327" s="33">
        <v>255</v>
      </c>
      <c r="D327" s="396"/>
      <c r="E327" s="229"/>
      <c r="F327" s="229"/>
      <c r="G327" s="219"/>
      <c r="H327" s="219"/>
      <c r="I327" s="218"/>
      <c r="J327" s="217"/>
      <c r="K327" s="219"/>
      <c r="L327" s="218"/>
      <c r="M327" s="218"/>
      <c r="N327" s="640">
        <f t="shared" si="79"/>
        <v>0</v>
      </c>
      <c r="O327" s="641">
        <f t="shared" si="77"/>
        <v>0</v>
      </c>
      <c r="P327" s="642"/>
      <c r="Q327" s="646"/>
      <c r="R327" s="646"/>
      <c r="S327" s="646"/>
      <c r="T327" s="647"/>
      <c r="U327" s="647"/>
      <c r="V327" s="218"/>
      <c r="W327" s="219"/>
      <c r="X327" s="219"/>
      <c r="Y327" s="219"/>
      <c r="Z327" s="391"/>
      <c r="AA327" s="391"/>
      <c r="AB327" s="233"/>
      <c r="AC327" s="233"/>
      <c r="AD327" s="218"/>
      <c r="AE327" s="113"/>
      <c r="AF327" s="114"/>
      <c r="AG327" s="402"/>
      <c r="AH327" s="238"/>
      <c r="AI327" s="239"/>
      <c r="AJ327" s="58" t="str">
        <f t="shared" si="80"/>
        <v/>
      </c>
      <c r="AK327" s="60" t="str">
        <f t="shared" si="81"/>
        <v/>
      </c>
      <c r="AL327" s="62" t="str">
        <f t="shared" si="82"/>
        <v/>
      </c>
      <c r="AM327" s="64" t="str">
        <f t="shared" si="83"/>
        <v/>
      </c>
      <c r="AN327" s="64" t="str">
        <f t="shared" si="84"/>
        <v/>
      </c>
      <c r="AO327" s="66" t="str">
        <f>IF(F327="","",IF(OR(AND(分岐管理シート!D327=4,J327="Ⅱ．物価高の克服"),AND(分岐管理シート!D327=8,J327="米国関税措置")),"","error"))</f>
        <v/>
      </c>
      <c r="AP327" s="68" t="str">
        <f t="shared" si="85"/>
        <v/>
      </c>
      <c r="AQ327" s="33" t="str">
        <f t="shared" si="86"/>
        <v/>
      </c>
      <c r="AR327" s="33" t="str">
        <f t="shared" si="87"/>
        <v/>
      </c>
      <c r="AS327" s="33" t="str">
        <f t="shared" si="88"/>
        <v/>
      </c>
      <c r="AT327" s="32" t="str">
        <f t="shared" si="96"/>
        <v/>
      </c>
      <c r="AU327" s="69"/>
      <c r="AV327" s="70"/>
      <c r="AW327" s="68" t="str">
        <f t="shared" si="89"/>
        <v/>
      </c>
      <c r="AX327" s="68" t="str">
        <f t="shared" si="90"/>
        <v/>
      </c>
      <c r="AY327" s="68" t="str">
        <f t="shared" si="91"/>
        <v/>
      </c>
      <c r="AZ327" s="70"/>
      <c r="BA327" s="74"/>
      <c r="BB327" s="70"/>
      <c r="BC327" s="70"/>
      <c r="BD327" s="68" t="str">
        <f t="shared" si="92"/>
        <v/>
      </c>
      <c r="BE327" s="68" t="str">
        <f t="shared" si="93"/>
        <v/>
      </c>
      <c r="BF327" s="72" t="str">
        <f>IF(F327="","",IF(OR(分岐管理シート!Y327&lt;14,分岐管理シート!Y327&gt;38),"error",""))</f>
        <v/>
      </c>
      <c r="BG327" s="72" t="str">
        <f>IF(F327="","",IF(OR(分岐管理シート!Z327&lt;14,分岐管理シート!Z327&gt;39),"error",""))</f>
        <v/>
      </c>
      <c r="BH327" s="72" t="str">
        <f>IF(F327="","",IF(AND(Y327="－",OR(分岐管理シート!Z327&lt;14,分岐管理シート!Z327&gt;38)),"error",IF(AND(Y327="○",分岐管理シート!Z327&lt;14),"error","")))</f>
        <v/>
      </c>
      <c r="BI327" s="72" t="str">
        <f>IF(F327="","",IF(VLOOKUP(Z327,―!$AH$15:$AI$40,2,FALSE)&lt;=VLOOKUP(AA327,―!$AH$15:$AI$40,2,FALSE),"","error"))</f>
        <v/>
      </c>
      <c r="BJ327" s="70"/>
      <c r="BK327" s="70"/>
      <c r="BL327" s="70"/>
      <c r="BM327" s="72" t="str">
        <f>IF(F327="","",IF(OR(分岐管理シート!AC327&lt;1,分岐管理シート!AC327&gt;39),"error",""))</f>
        <v/>
      </c>
      <c r="BN327" s="68" t="str">
        <f t="shared" si="94"/>
        <v/>
      </c>
      <c r="BO327" s="72" t="str">
        <f>IF(F327="","",IF(AND(分岐管理シート!D327=4,OR(分岐管理シート!AF327&lt;4,分岐管理シート!AF327&gt;9)),"error",""))</f>
        <v/>
      </c>
      <c r="BP327" s="74" t="str">
        <f t="shared" si="78"/>
        <v/>
      </c>
      <c r="BQ327" s="76" t="str">
        <f>分岐管理シート!AQ327</f>
        <v/>
      </c>
      <c r="BR327" s="497" t="str">
        <f t="shared" si="95"/>
        <v/>
      </c>
    </row>
    <row r="328" spans="1:70" ht="24">
      <c r="A328" s="35"/>
      <c r="B328" s="36"/>
      <c r="C328" s="32">
        <v>256</v>
      </c>
      <c r="D328" s="396"/>
      <c r="E328" s="229"/>
      <c r="F328" s="229"/>
      <c r="G328" s="219"/>
      <c r="H328" s="219"/>
      <c r="I328" s="218"/>
      <c r="J328" s="217"/>
      <c r="K328" s="219"/>
      <c r="L328" s="218"/>
      <c r="M328" s="218"/>
      <c r="N328" s="640">
        <f t="shared" si="79"/>
        <v>0</v>
      </c>
      <c r="O328" s="641">
        <f t="shared" si="77"/>
        <v>0</v>
      </c>
      <c r="P328" s="642"/>
      <c r="Q328" s="646"/>
      <c r="R328" s="646"/>
      <c r="S328" s="646"/>
      <c r="T328" s="647"/>
      <c r="U328" s="647"/>
      <c r="V328" s="218"/>
      <c r="W328" s="219"/>
      <c r="X328" s="219"/>
      <c r="Y328" s="219"/>
      <c r="Z328" s="391"/>
      <c r="AA328" s="391"/>
      <c r="AB328" s="233"/>
      <c r="AC328" s="233"/>
      <c r="AD328" s="218"/>
      <c r="AE328" s="113"/>
      <c r="AF328" s="114"/>
      <c r="AG328" s="402"/>
      <c r="AH328" s="238"/>
      <c r="AI328" s="239"/>
      <c r="AJ328" s="58" t="str">
        <f t="shared" si="80"/>
        <v/>
      </c>
      <c r="AK328" s="60" t="str">
        <f t="shared" si="81"/>
        <v/>
      </c>
      <c r="AL328" s="62" t="str">
        <f t="shared" si="82"/>
        <v/>
      </c>
      <c r="AM328" s="64" t="str">
        <f t="shared" si="83"/>
        <v/>
      </c>
      <c r="AN328" s="64" t="str">
        <f t="shared" si="84"/>
        <v/>
      </c>
      <c r="AO328" s="66" t="str">
        <f>IF(F328="","",IF(OR(AND(分岐管理シート!D328=4,J328="Ⅱ．物価高の克服"),AND(分岐管理シート!D328=8,J328="米国関税措置")),"","error"))</f>
        <v/>
      </c>
      <c r="AP328" s="68" t="str">
        <f t="shared" si="85"/>
        <v/>
      </c>
      <c r="AQ328" s="33" t="str">
        <f t="shared" si="86"/>
        <v/>
      </c>
      <c r="AR328" s="33" t="str">
        <f t="shared" si="87"/>
        <v/>
      </c>
      <c r="AS328" s="33" t="str">
        <f t="shared" si="88"/>
        <v/>
      </c>
      <c r="AT328" s="32" t="str">
        <f t="shared" si="96"/>
        <v/>
      </c>
      <c r="AU328" s="69"/>
      <c r="AV328" s="70"/>
      <c r="AW328" s="68" t="str">
        <f t="shared" si="89"/>
        <v/>
      </c>
      <c r="AX328" s="68" t="str">
        <f t="shared" si="90"/>
        <v/>
      </c>
      <c r="AY328" s="68" t="str">
        <f t="shared" si="91"/>
        <v/>
      </c>
      <c r="AZ328" s="70"/>
      <c r="BA328" s="74"/>
      <c r="BB328" s="70"/>
      <c r="BC328" s="70"/>
      <c r="BD328" s="68" t="str">
        <f t="shared" si="92"/>
        <v/>
      </c>
      <c r="BE328" s="68" t="str">
        <f t="shared" si="93"/>
        <v/>
      </c>
      <c r="BF328" s="72" t="str">
        <f>IF(F328="","",IF(OR(分岐管理シート!Y328&lt;14,分岐管理シート!Y328&gt;38),"error",""))</f>
        <v/>
      </c>
      <c r="BG328" s="72" t="str">
        <f>IF(F328="","",IF(OR(分岐管理シート!Z328&lt;14,分岐管理シート!Z328&gt;39),"error",""))</f>
        <v/>
      </c>
      <c r="BH328" s="72" t="str">
        <f>IF(F328="","",IF(AND(Y328="－",OR(分岐管理シート!Z328&lt;14,分岐管理シート!Z328&gt;38)),"error",IF(AND(Y328="○",分岐管理シート!Z328&lt;14),"error","")))</f>
        <v/>
      </c>
      <c r="BI328" s="72" t="str">
        <f>IF(F328="","",IF(VLOOKUP(Z328,―!$AH$15:$AI$40,2,FALSE)&lt;=VLOOKUP(AA328,―!$AH$15:$AI$40,2,FALSE),"","error"))</f>
        <v/>
      </c>
      <c r="BJ328" s="70"/>
      <c r="BK328" s="70"/>
      <c r="BL328" s="70"/>
      <c r="BM328" s="72" t="str">
        <f>IF(F328="","",IF(OR(分岐管理シート!AC328&lt;1,分岐管理シート!AC328&gt;39),"error",""))</f>
        <v/>
      </c>
      <c r="BN328" s="68" t="str">
        <f t="shared" si="94"/>
        <v/>
      </c>
      <c r="BO328" s="72" t="str">
        <f>IF(F328="","",IF(AND(分岐管理シート!D328=4,OR(分岐管理シート!AF328&lt;4,分岐管理シート!AF328&gt;9)),"error",""))</f>
        <v/>
      </c>
      <c r="BP328" s="74" t="str">
        <f t="shared" si="78"/>
        <v/>
      </c>
      <c r="BQ328" s="76" t="str">
        <f>分岐管理シート!AQ328</f>
        <v/>
      </c>
      <c r="BR328" s="497" t="str">
        <f t="shared" si="95"/>
        <v/>
      </c>
    </row>
    <row r="329" spans="1:70" ht="24">
      <c r="A329" s="35"/>
      <c r="B329" s="36"/>
      <c r="C329" s="33">
        <v>257</v>
      </c>
      <c r="D329" s="396"/>
      <c r="E329" s="229"/>
      <c r="F329" s="229"/>
      <c r="G329" s="219"/>
      <c r="H329" s="219"/>
      <c r="I329" s="218"/>
      <c r="J329" s="217"/>
      <c r="K329" s="219"/>
      <c r="L329" s="218"/>
      <c r="M329" s="218"/>
      <c r="N329" s="640">
        <f t="shared" si="79"/>
        <v>0</v>
      </c>
      <c r="O329" s="641">
        <f t="shared" si="77"/>
        <v>0</v>
      </c>
      <c r="P329" s="642"/>
      <c r="Q329" s="646"/>
      <c r="R329" s="646"/>
      <c r="S329" s="646"/>
      <c r="T329" s="647"/>
      <c r="U329" s="647"/>
      <c r="V329" s="218"/>
      <c r="W329" s="219"/>
      <c r="X329" s="219"/>
      <c r="Y329" s="219"/>
      <c r="Z329" s="391"/>
      <c r="AA329" s="391"/>
      <c r="AB329" s="233"/>
      <c r="AC329" s="233"/>
      <c r="AD329" s="218"/>
      <c r="AE329" s="113"/>
      <c r="AF329" s="114"/>
      <c r="AG329" s="402"/>
      <c r="AH329" s="238"/>
      <c r="AI329" s="239"/>
      <c r="AJ329" s="58" t="str">
        <f t="shared" si="80"/>
        <v/>
      </c>
      <c r="AK329" s="60" t="str">
        <f t="shared" si="81"/>
        <v/>
      </c>
      <c r="AL329" s="62" t="str">
        <f t="shared" si="82"/>
        <v/>
      </c>
      <c r="AM329" s="64" t="str">
        <f t="shared" si="83"/>
        <v/>
      </c>
      <c r="AN329" s="64" t="str">
        <f t="shared" si="84"/>
        <v/>
      </c>
      <c r="AO329" s="66" t="str">
        <f>IF(F329="","",IF(OR(AND(分岐管理シート!D329=4,J329="Ⅱ．物価高の克服"),AND(分岐管理シート!D329=8,J329="米国関税措置")),"","error"))</f>
        <v/>
      </c>
      <c r="AP329" s="68" t="str">
        <f t="shared" si="85"/>
        <v/>
      </c>
      <c r="AQ329" s="33" t="str">
        <f t="shared" si="86"/>
        <v/>
      </c>
      <c r="AR329" s="33" t="str">
        <f t="shared" si="87"/>
        <v/>
      </c>
      <c r="AS329" s="33" t="str">
        <f t="shared" si="88"/>
        <v/>
      </c>
      <c r="AT329" s="32" t="str">
        <f t="shared" si="96"/>
        <v/>
      </c>
      <c r="AU329" s="69"/>
      <c r="AV329" s="70"/>
      <c r="AW329" s="68" t="str">
        <f t="shared" si="89"/>
        <v/>
      </c>
      <c r="AX329" s="68" t="str">
        <f t="shared" si="90"/>
        <v/>
      </c>
      <c r="AY329" s="68" t="str">
        <f t="shared" si="91"/>
        <v/>
      </c>
      <c r="AZ329" s="70"/>
      <c r="BA329" s="74"/>
      <c r="BB329" s="70"/>
      <c r="BC329" s="70"/>
      <c r="BD329" s="68" t="str">
        <f t="shared" si="92"/>
        <v/>
      </c>
      <c r="BE329" s="68" t="str">
        <f t="shared" si="93"/>
        <v/>
      </c>
      <c r="BF329" s="72" t="str">
        <f>IF(F329="","",IF(OR(分岐管理シート!Y329&lt;14,分岐管理シート!Y329&gt;38),"error",""))</f>
        <v/>
      </c>
      <c r="BG329" s="72" t="str">
        <f>IF(F329="","",IF(OR(分岐管理シート!Z329&lt;14,分岐管理シート!Z329&gt;39),"error",""))</f>
        <v/>
      </c>
      <c r="BH329" s="72" t="str">
        <f>IF(F329="","",IF(AND(Y329="－",OR(分岐管理シート!Z329&lt;14,分岐管理シート!Z329&gt;38)),"error",IF(AND(Y329="○",分岐管理シート!Z329&lt;14),"error","")))</f>
        <v/>
      </c>
      <c r="BI329" s="72" t="str">
        <f>IF(F329="","",IF(VLOOKUP(Z329,―!$AH$15:$AI$40,2,FALSE)&lt;=VLOOKUP(AA329,―!$AH$15:$AI$40,2,FALSE),"","error"))</f>
        <v/>
      </c>
      <c r="BJ329" s="70"/>
      <c r="BK329" s="70"/>
      <c r="BL329" s="70"/>
      <c r="BM329" s="72" t="str">
        <f>IF(F329="","",IF(OR(分岐管理シート!AC329&lt;1,分岐管理シート!AC329&gt;39),"error",""))</f>
        <v/>
      </c>
      <c r="BN329" s="68" t="str">
        <f t="shared" si="94"/>
        <v/>
      </c>
      <c r="BO329" s="72" t="str">
        <f>IF(F329="","",IF(AND(分岐管理シート!D329=4,OR(分岐管理シート!AF329&lt;4,分岐管理シート!AF329&gt;9)),"error",""))</f>
        <v/>
      </c>
      <c r="BP329" s="74" t="str">
        <f t="shared" si="78"/>
        <v/>
      </c>
      <c r="BQ329" s="76" t="str">
        <f>分岐管理シート!AQ329</f>
        <v/>
      </c>
      <c r="BR329" s="497" t="str">
        <f t="shared" si="95"/>
        <v/>
      </c>
    </row>
    <row r="330" spans="1:70" ht="24">
      <c r="A330" s="35"/>
      <c r="B330" s="36"/>
      <c r="C330" s="33">
        <v>258</v>
      </c>
      <c r="D330" s="396"/>
      <c r="E330" s="229"/>
      <c r="F330" s="229"/>
      <c r="G330" s="219"/>
      <c r="H330" s="219"/>
      <c r="I330" s="218"/>
      <c r="J330" s="217"/>
      <c r="K330" s="219"/>
      <c r="L330" s="218"/>
      <c r="M330" s="218"/>
      <c r="N330" s="640">
        <f t="shared" si="79"/>
        <v>0</v>
      </c>
      <c r="O330" s="641">
        <f t="shared" ref="O330:O393" si="97">P330+Q330+R330+S330+T330</f>
        <v>0</v>
      </c>
      <c r="P330" s="642"/>
      <c r="Q330" s="646"/>
      <c r="R330" s="646"/>
      <c r="S330" s="646"/>
      <c r="T330" s="647"/>
      <c r="U330" s="647"/>
      <c r="V330" s="218"/>
      <c r="W330" s="219"/>
      <c r="X330" s="219"/>
      <c r="Y330" s="219"/>
      <c r="Z330" s="391"/>
      <c r="AA330" s="391"/>
      <c r="AB330" s="233"/>
      <c r="AC330" s="233"/>
      <c r="AD330" s="218"/>
      <c r="AE330" s="113"/>
      <c r="AF330" s="114"/>
      <c r="AG330" s="402"/>
      <c r="AH330" s="238"/>
      <c r="AI330" s="239"/>
      <c r="AJ330" s="58" t="str">
        <f t="shared" si="80"/>
        <v/>
      </c>
      <c r="AK330" s="60" t="str">
        <f t="shared" si="81"/>
        <v/>
      </c>
      <c r="AL330" s="62" t="str">
        <f t="shared" si="82"/>
        <v/>
      </c>
      <c r="AM330" s="64" t="str">
        <f t="shared" si="83"/>
        <v/>
      </c>
      <c r="AN330" s="64" t="str">
        <f t="shared" si="84"/>
        <v/>
      </c>
      <c r="AO330" s="66" t="str">
        <f>IF(F330="","",IF(OR(AND(分岐管理シート!D330=4,J330="Ⅱ．物価高の克服"),AND(分岐管理シート!D330=8,J330="米国関税措置")),"","error"))</f>
        <v/>
      </c>
      <c r="AP330" s="68" t="str">
        <f t="shared" si="85"/>
        <v/>
      </c>
      <c r="AQ330" s="33" t="str">
        <f t="shared" si="86"/>
        <v/>
      </c>
      <c r="AR330" s="33" t="str">
        <f t="shared" si="87"/>
        <v/>
      </c>
      <c r="AS330" s="33" t="str">
        <f t="shared" si="88"/>
        <v/>
      </c>
      <c r="AT330" s="32" t="str">
        <f t="shared" si="96"/>
        <v/>
      </c>
      <c r="AU330" s="69"/>
      <c r="AV330" s="70"/>
      <c r="AW330" s="68" t="str">
        <f t="shared" si="89"/>
        <v/>
      </c>
      <c r="AX330" s="68" t="str">
        <f t="shared" si="90"/>
        <v/>
      </c>
      <c r="AY330" s="68" t="str">
        <f t="shared" si="91"/>
        <v/>
      </c>
      <c r="AZ330" s="70"/>
      <c r="BA330" s="74"/>
      <c r="BB330" s="70"/>
      <c r="BC330" s="70"/>
      <c r="BD330" s="68" t="str">
        <f t="shared" si="92"/>
        <v/>
      </c>
      <c r="BE330" s="68" t="str">
        <f t="shared" si="93"/>
        <v/>
      </c>
      <c r="BF330" s="72" t="str">
        <f>IF(F330="","",IF(OR(分岐管理シート!Y330&lt;14,分岐管理シート!Y330&gt;38),"error",""))</f>
        <v/>
      </c>
      <c r="BG330" s="72" t="str">
        <f>IF(F330="","",IF(OR(分岐管理シート!Z330&lt;14,分岐管理シート!Z330&gt;39),"error",""))</f>
        <v/>
      </c>
      <c r="BH330" s="72" t="str">
        <f>IF(F330="","",IF(AND(Y330="－",OR(分岐管理シート!Z330&lt;14,分岐管理シート!Z330&gt;38)),"error",IF(AND(Y330="○",分岐管理シート!Z330&lt;14),"error","")))</f>
        <v/>
      </c>
      <c r="BI330" s="72" t="str">
        <f>IF(F330="","",IF(VLOOKUP(Z330,―!$AH$15:$AI$40,2,FALSE)&lt;=VLOOKUP(AA330,―!$AH$15:$AI$40,2,FALSE),"","error"))</f>
        <v/>
      </c>
      <c r="BJ330" s="70"/>
      <c r="BK330" s="70"/>
      <c r="BL330" s="70"/>
      <c r="BM330" s="72" t="str">
        <f>IF(F330="","",IF(OR(分岐管理シート!AC330&lt;1,分岐管理シート!AC330&gt;39),"error",""))</f>
        <v/>
      </c>
      <c r="BN330" s="68" t="str">
        <f t="shared" si="94"/>
        <v/>
      </c>
      <c r="BO330" s="72" t="str">
        <f>IF(F330="","",IF(AND(分岐管理シート!D330=4,OR(分岐管理シート!AF330&lt;4,分岐管理シート!AF330&gt;9)),"error",""))</f>
        <v/>
      </c>
      <c r="BP330" s="74" t="str">
        <f t="shared" ref="BP330:BP393" si="98">IF(F330="","",IF(AND(D330="R7_予備",OR(AG330="R6当初（地）",AG330="R6補正（地）",AG330="R6予備費（地）")),"error",""))</f>
        <v/>
      </c>
      <c r="BQ330" s="76" t="str">
        <f>分岐管理シート!AQ330</f>
        <v/>
      </c>
      <c r="BR330" s="497" t="str">
        <f t="shared" si="95"/>
        <v/>
      </c>
    </row>
    <row r="331" spans="1:70" ht="24">
      <c r="A331" s="35"/>
      <c r="B331" s="36"/>
      <c r="C331" s="32">
        <v>259</v>
      </c>
      <c r="D331" s="396"/>
      <c r="E331" s="229"/>
      <c r="F331" s="229"/>
      <c r="G331" s="219"/>
      <c r="H331" s="219"/>
      <c r="I331" s="218"/>
      <c r="J331" s="217"/>
      <c r="K331" s="219"/>
      <c r="L331" s="218"/>
      <c r="M331" s="218"/>
      <c r="N331" s="640">
        <f t="shared" si="79"/>
        <v>0</v>
      </c>
      <c r="O331" s="641">
        <f t="shared" si="97"/>
        <v>0</v>
      </c>
      <c r="P331" s="642"/>
      <c r="Q331" s="646"/>
      <c r="R331" s="646"/>
      <c r="S331" s="646"/>
      <c r="T331" s="647"/>
      <c r="U331" s="647"/>
      <c r="V331" s="218"/>
      <c r="W331" s="219"/>
      <c r="X331" s="219"/>
      <c r="Y331" s="219"/>
      <c r="Z331" s="391"/>
      <c r="AA331" s="391"/>
      <c r="AB331" s="233"/>
      <c r="AC331" s="233"/>
      <c r="AD331" s="218"/>
      <c r="AE331" s="113"/>
      <c r="AF331" s="114"/>
      <c r="AG331" s="402"/>
      <c r="AH331" s="238"/>
      <c r="AI331" s="239"/>
      <c r="AJ331" s="58" t="str">
        <f t="shared" si="80"/>
        <v/>
      </c>
      <c r="AK331" s="60" t="str">
        <f t="shared" si="81"/>
        <v/>
      </c>
      <c r="AL331" s="62" t="str">
        <f t="shared" si="82"/>
        <v/>
      </c>
      <c r="AM331" s="64" t="str">
        <f t="shared" si="83"/>
        <v/>
      </c>
      <c r="AN331" s="64" t="str">
        <f t="shared" si="84"/>
        <v/>
      </c>
      <c r="AO331" s="66" t="str">
        <f>IF(F331="","",IF(OR(AND(分岐管理シート!D331=4,J331="Ⅱ．物価高の克服"),AND(分岐管理シート!D331=8,J331="米国関税措置")),"","error"))</f>
        <v/>
      </c>
      <c r="AP331" s="68" t="str">
        <f t="shared" si="85"/>
        <v/>
      </c>
      <c r="AQ331" s="33" t="str">
        <f t="shared" si="86"/>
        <v/>
      </c>
      <c r="AR331" s="33" t="str">
        <f t="shared" si="87"/>
        <v/>
      </c>
      <c r="AS331" s="33" t="str">
        <f t="shared" si="88"/>
        <v/>
      </c>
      <c r="AT331" s="32" t="str">
        <f t="shared" si="96"/>
        <v/>
      </c>
      <c r="AU331" s="69"/>
      <c r="AV331" s="70"/>
      <c r="AW331" s="68" t="str">
        <f t="shared" si="89"/>
        <v/>
      </c>
      <c r="AX331" s="68" t="str">
        <f t="shared" si="90"/>
        <v/>
      </c>
      <c r="AY331" s="68" t="str">
        <f t="shared" si="91"/>
        <v/>
      </c>
      <c r="AZ331" s="70"/>
      <c r="BA331" s="74"/>
      <c r="BB331" s="70"/>
      <c r="BC331" s="70"/>
      <c r="BD331" s="68" t="str">
        <f t="shared" si="92"/>
        <v/>
      </c>
      <c r="BE331" s="68" t="str">
        <f t="shared" si="93"/>
        <v/>
      </c>
      <c r="BF331" s="72" t="str">
        <f>IF(F331="","",IF(OR(分岐管理シート!Y331&lt;14,分岐管理シート!Y331&gt;38),"error",""))</f>
        <v/>
      </c>
      <c r="BG331" s="72" t="str">
        <f>IF(F331="","",IF(OR(分岐管理シート!Z331&lt;14,分岐管理シート!Z331&gt;39),"error",""))</f>
        <v/>
      </c>
      <c r="BH331" s="72" t="str">
        <f>IF(F331="","",IF(AND(Y331="－",OR(分岐管理シート!Z331&lt;14,分岐管理シート!Z331&gt;38)),"error",IF(AND(Y331="○",分岐管理シート!Z331&lt;14),"error","")))</f>
        <v/>
      </c>
      <c r="BI331" s="72" t="str">
        <f>IF(F331="","",IF(VLOOKUP(Z331,―!$AH$15:$AI$40,2,FALSE)&lt;=VLOOKUP(AA331,―!$AH$15:$AI$40,2,FALSE),"","error"))</f>
        <v/>
      </c>
      <c r="BJ331" s="70"/>
      <c r="BK331" s="70"/>
      <c r="BL331" s="70"/>
      <c r="BM331" s="72" t="str">
        <f>IF(F331="","",IF(OR(分岐管理シート!AC331&lt;1,分岐管理シート!AC331&gt;39),"error",""))</f>
        <v/>
      </c>
      <c r="BN331" s="68" t="str">
        <f t="shared" si="94"/>
        <v/>
      </c>
      <c r="BO331" s="72" t="str">
        <f>IF(F331="","",IF(AND(分岐管理シート!D331=4,OR(分岐管理シート!AF331&lt;4,分岐管理シート!AF331&gt;9)),"error",""))</f>
        <v/>
      </c>
      <c r="BP331" s="74" t="str">
        <f t="shared" si="98"/>
        <v/>
      </c>
      <c r="BQ331" s="76" t="str">
        <f>分岐管理シート!AQ331</f>
        <v/>
      </c>
      <c r="BR331" s="497" t="str">
        <f t="shared" si="95"/>
        <v/>
      </c>
    </row>
    <row r="332" spans="1:70" ht="24">
      <c r="A332" s="35"/>
      <c r="B332" s="36"/>
      <c r="C332" s="33">
        <v>260</v>
      </c>
      <c r="D332" s="396"/>
      <c r="E332" s="229"/>
      <c r="F332" s="229"/>
      <c r="G332" s="219"/>
      <c r="H332" s="219"/>
      <c r="I332" s="218"/>
      <c r="J332" s="217"/>
      <c r="K332" s="219"/>
      <c r="L332" s="218"/>
      <c r="M332" s="218"/>
      <c r="N332" s="640">
        <f t="shared" si="79"/>
        <v>0</v>
      </c>
      <c r="O332" s="641">
        <f t="shared" si="97"/>
        <v>0</v>
      </c>
      <c r="P332" s="642"/>
      <c r="Q332" s="646"/>
      <c r="R332" s="646"/>
      <c r="S332" s="646"/>
      <c r="T332" s="647"/>
      <c r="U332" s="647"/>
      <c r="V332" s="218"/>
      <c r="W332" s="219"/>
      <c r="X332" s="219"/>
      <c r="Y332" s="219"/>
      <c r="Z332" s="391"/>
      <c r="AA332" s="391"/>
      <c r="AB332" s="233"/>
      <c r="AC332" s="233"/>
      <c r="AD332" s="218"/>
      <c r="AE332" s="113"/>
      <c r="AF332" s="114"/>
      <c r="AG332" s="402"/>
      <c r="AH332" s="238"/>
      <c r="AI332" s="239"/>
      <c r="AJ332" s="58" t="str">
        <f t="shared" si="80"/>
        <v/>
      </c>
      <c r="AK332" s="60" t="str">
        <f t="shared" si="81"/>
        <v/>
      </c>
      <c r="AL332" s="62" t="str">
        <f t="shared" si="82"/>
        <v/>
      </c>
      <c r="AM332" s="64" t="str">
        <f t="shared" si="83"/>
        <v/>
      </c>
      <c r="AN332" s="64" t="str">
        <f t="shared" si="84"/>
        <v/>
      </c>
      <c r="AO332" s="66" t="str">
        <f>IF(F332="","",IF(OR(AND(分岐管理シート!D332=4,J332="Ⅱ．物価高の克服"),AND(分岐管理シート!D332=8,J332="米国関税措置")),"","error"))</f>
        <v/>
      </c>
      <c r="AP332" s="68" t="str">
        <f t="shared" si="85"/>
        <v/>
      </c>
      <c r="AQ332" s="33" t="str">
        <f t="shared" si="86"/>
        <v/>
      </c>
      <c r="AR332" s="33" t="str">
        <f t="shared" si="87"/>
        <v/>
      </c>
      <c r="AS332" s="33" t="str">
        <f t="shared" si="88"/>
        <v/>
      </c>
      <c r="AT332" s="32" t="str">
        <f t="shared" si="96"/>
        <v/>
      </c>
      <c r="AU332" s="69"/>
      <c r="AV332" s="70"/>
      <c r="AW332" s="68" t="str">
        <f t="shared" si="89"/>
        <v/>
      </c>
      <c r="AX332" s="68" t="str">
        <f t="shared" si="90"/>
        <v/>
      </c>
      <c r="AY332" s="68" t="str">
        <f t="shared" si="91"/>
        <v/>
      </c>
      <c r="AZ332" s="70"/>
      <c r="BA332" s="74"/>
      <c r="BB332" s="70"/>
      <c r="BC332" s="70"/>
      <c r="BD332" s="68" t="str">
        <f t="shared" si="92"/>
        <v/>
      </c>
      <c r="BE332" s="68" t="str">
        <f t="shared" si="93"/>
        <v/>
      </c>
      <c r="BF332" s="72" t="str">
        <f>IF(F332="","",IF(OR(分岐管理シート!Y332&lt;14,分岐管理シート!Y332&gt;38),"error",""))</f>
        <v/>
      </c>
      <c r="BG332" s="72" t="str">
        <f>IF(F332="","",IF(OR(分岐管理シート!Z332&lt;14,分岐管理シート!Z332&gt;39),"error",""))</f>
        <v/>
      </c>
      <c r="BH332" s="72" t="str">
        <f>IF(F332="","",IF(AND(Y332="－",OR(分岐管理シート!Z332&lt;14,分岐管理シート!Z332&gt;38)),"error",IF(AND(Y332="○",分岐管理シート!Z332&lt;14),"error","")))</f>
        <v/>
      </c>
      <c r="BI332" s="72" t="str">
        <f>IF(F332="","",IF(VLOOKUP(Z332,―!$AH$15:$AI$40,2,FALSE)&lt;=VLOOKUP(AA332,―!$AH$15:$AI$40,2,FALSE),"","error"))</f>
        <v/>
      </c>
      <c r="BJ332" s="70"/>
      <c r="BK332" s="70"/>
      <c r="BL332" s="70"/>
      <c r="BM332" s="72" t="str">
        <f>IF(F332="","",IF(OR(分岐管理シート!AC332&lt;1,分岐管理シート!AC332&gt;39),"error",""))</f>
        <v/>
      </c>
      <c r="BN332" s="68" t="str">
        <f t="shared" si="94"/>
        <v/>
      </c>
      <c r="BO332" s="72" t="str">
        <f>IF(F332="","",IF(AND(分岐管理シート!D332=4,OR(分岐管理シート!AF332&lt;4,分岐管理シート!AF332&gt;9)),"error",""))</f>
        <v/>
      </c>
      <c r="BP332" s="74" t="str">
        <f t="shared" si="98"/>
        <v/>
      </c>
      <c r="BQ332" s="76" t="str">
        <f>分岐管理シート!AQ332</f>
        <v/>
      </c>
      <c r="BR332" s="497" t="str">
        <f t="shared" si="95"/>
        <v/>
      </c>
    </row>
    <row r="333" spans="1:70" ht="24">
      <c r="A333" s="35"/>
      <c r="B333" s="36"/>
      <c r="C333" s="33">
        <v>261</v>
      </c>
      <c r="D333" s="396"/>
      <c r="E333" s="229"/>
      <c r="F333" s="229"/>
      <c r="G333" s="219"/>
      <c r="H333" s="219"/>
      <c r="I333" s="218"/>
      <c r="J333" s="217"/>
      <c r="K333" s="219"/>
      <c r="L333" s="218"/>
      <c r="M333" s="218"/>
      <c r="N333" s="640">
        <f t="shared" si="79"/>
        <v>0</v>
      </c>
      <c r="O333" s="641">
        <f t="shared" si="97"/>
        <v>0</v>
      </c>
      <c r="P333" s="642"/>
      <c r="Q333" s="646"/>
      <c r="R333" s="646"/>
      <c r="S333" s="646"/>
      <c r="T333" s="647"/>
      <c r="U333" s="647"/>
      <c r="V333" s="218"/>
      <c r="W333" s="219"/>
      <c r="X333" s="219"/>
      <c r="Y333" s="219"/>
      <c r="Z333" s="391"/>
      <c r="AA333" s="391"/>
      <c r="AB333" s="233"/>
      <c r="AC333" s="233"/>
      <c r="AD333" s="218"/>
      <c r="AE333" s="113"/>
      <c r="AF333" s="114"/>
      <c r="AG333" s="402"/>
      <c r="AH333" s="238"/>
      <c r="AI333" s="239"/>
      <c r="AJ333" s="58" t="str">
        <f t="shared" si="80"/>
        <v/>
      </c>
      <c r="AK333" s="60" t="str">
        <f t="shared" si="81"/>
        <v/>
      </c>
      <c r="AL333" s="62" t="str">
        <f t="shared" si="82"/>
        <v/>
      </c>
      <c r="AM333" s="64" t="str">
        <f t="shared" si="83"/>
        <v/>
      </c>
      <c r="AN333" s="64" t="str">
        <f t="shared" si="84"/>
        <v/>
      </c>
      <c r="AO333" s="66" t="str">
        <f>IF(F333="","",IF(OR(AND(分岐管理シート!D333=4,J333="Ⅱ．物価高の克服"),AND(分岐管理シート!D333=8,J333="米国関税措置")),"","error"))</f>
        <v/>
      </c>
      <c r="AP333" s="68" t="str">
        <f t="shared" si="85"/>
        <v/>
      </c>
      <c r="AQ333" s="33" t="str">
        <f t="shared" si="86"/>
        <v/>
      </c>
      <c r="AR333" s="33" t="str">
        <f t="shared" si="87"/>
        <v/>
      </c>
      <c r="AS333" s="33" t="str">
        <f t="shared" si="88"/>
        <v/>
      </c>
      <c r="AT333" s="32" t="str">
        <f t="shared" si="96"/>
        <v/>
      </c>
      <c r="AU333" s="69"/>
      <c r="AV333" s="70"/>
      <c r="AW333" s="68" t="str">
        <f t="shared" si="89"/>
        <v/>
      </c>
      <c r="AX333" s="68" t="str">
        <f t="shared" si="90"/>
        <v/>
      </c>
      <c r="AY333" s="68" t="str">
        <f t="shared" si="91"/>
        <v/>
      </c>
      <c r="AZ333" s="70"/>
      <c r="BA333" s="74"/>
      <c r="BB333" s="70"/>
      <c r="BC333" s="70"/>
      <c r="BD333" s="68" t="str">
        <f t="shared" si="92"/>
        <v/>
      </c>
      <c r="BE333" s="68" t="str">
        <f t="shared" si="93"/>
        <v/>
      </c>
      <c r="BF333" s="72" t="str">
        <f>IF(F333="","",IF(OR(分岐管理シート!Y333&lt;14,分岐管理シート!Y333&gt;38),"error",""))</f>
        <v/>
      </c>
      <c r="BG333" s="72" t="str">
        <f>IF(F333="","",IF(OR(分岐管理シート!Z333&lt;14,分岐管理シート!Z333&gt;39),"error",""))</f>
        <v/>
      </c>
      <c r="BH333" s="72" t="str">
        <f>IF(F333="","",IF(AND(Y333="－",OR(分岐管理シート!Z333&lt;14,分岐管理シート!Z333&gt;38)),"error",IF(AND(Y333="○",分岐管理シート!Z333&lt;14),"error","")))</f>
        <v/>
      </c>
      <c r="BI333" s="72" t="str">
        <f>IF(F333="","",IF(VLOOKUP(Z333,―!$AH$15:$AI$40,2,FALSE)&lt;=VLOOKUP(AA333,―!$AH$15:$AI$40,2,FALSE),"","error"))</f>
        <v/>
      </c>
      <c r="BJ333" s="70"/>
      <c r="BK333" s="70"/>
      <c r="BL333" s="70"/>
      <c r="BM333" s="72" t="str">
        <f>IF(F333="","",IF(OR(分岐管理シート!AC333&lt;1,分岐管理シート!AC333&gt;39),"error",""))</f>
        <v/>
      </c>
      <c r="BN333" s="68" t="str">
        <f t="shared" si="94"/>
        <v/>
      </c>
      <c r="BO333" s="72" t="str">
        <f>IF(F333="","",IF(AND(分岐管理シート!D333=4,OR(分岐管理シート!AF333&lt;4,分岐管理シート!AF333&gt;9)),"error",""))</f>
        <v/>
      </c>
      <c r="BP333" s="74" t="str">
        <f t="shared" si="98"/>
        <v/>
      </c>
      <c r="BQ333" s="76" t="str">
        <f>分岐管理シート!AQ333</f>
        <v/>
      </c>
      <c r="BR333" s="497" t="str">
        <f t="shared" si="95"/>
        <v/>
      </c>
    </row>
    <row r="334" spans="1:70" ht="24">
      <c r="A334" s="35"/>
      <c r="B334" s="36"/>
      <c r="C334" s="32">
        <v>262</v>
      </c>
      <c r="D334" s="396"/>
      <c r="E334" s="229"/>
      <c r="F334" s="229"/>
      <c r="G334" s="219"/>
      <c r="H334" s="219"/>
      <c r="I334" s="218"/>
      <c r="J334" s="217"/>
      <c r="K334" s="219"/>
      <c r="L334" s="218"/>
      <c r="M334" s="218"/>
      <c r="N334" s="640">
        <f t="shared" ref="N334:N397" si="99">O334+U334</f>
        <v>0</v>
      </c>
      <c r="O334" s="641">
        <f t="shared" si="97"/>
        <v>0</v>
      </c>
      <c r="P334" s="642"/>
      <c r="Q334" s="646"/>
      <c r="R334" s="646"/>
      <c r="S334" s="646"/>
      <c r="T334" s="647"/>
      <c r="U334" s="647"/>
      <c r="V334" s="218"/>
      <c r="W334" s="219"/>
      <c r="X334" s="219"/>
      <c r="Y334" s="219"/>
      <c r="Z334" s="391"/>
      <c r="AA334" s="391"/>
      <c r="AB334" s="233"/>
      <c r="AC334" s="233"/>
      <c r="AD334" s="218"/>
      <c r="AE334" s="113"/>
      <c r="AF334" s="114"/>
      <c r="AG334" s="402"/>
      <c r="AH334" s="238"/>
      <c r="AI334" s="239"/>
      <c r="AJ334" s="58" t="str">
        <f t="shared" ref="AJ334:AJ397" si="100">IF(F334="","",IF(OR(D334="R6_補正",D334="R7_予備"),"","error"))</f>
        <v/>
      </c>
      <c r="AK334" s="60" t="str">
        <f t="shared" ref="AK334:AK397" si="101">IF(F334="","",IF(E334="推奨事業","","error"))</f>
        <v/>
      </c>
      <c r="AL334" s="62" t="str">
        <f t="shared" ref="AL334:AL397" si="102">IF(F334="","",IF(G334="○","","error"))</f>
        <v/>
      </c>
      <c r="AM334" s="64" t="str">
        <f t="shared" ref="AM334:AM397" si="103">IF(F334="","",IF(H334="○","","error"))</f>
        <v/>
      </c>
      <c r="AN334" s="64" t="str">
        <f t="shared" ref="AN334:AN397" si="104">IF(F334="","",IF(I334="","error",""))</f>
        <v/>
      </c>
      <c r="AO334" s="66" t="str">
        <f>IF(F334="","",IF(OR(AND(分岐管理シート!D334=4,J334="Ⅱ．物価高の克服"),AND(分岐管理シート!D334=8,J334="米国関税措置")),"","error"))</f>
        <v/>
      </c>
      <c r="AP334" s="68" t="str">
        <f t="shared" ref="AP334:AP397" si="105">IF(F334="","",IF(K334="○","","error"))</f>
        <v/>
      </c>
      <c r="AQ334" s="33" t="str">
        <f t="shared" ref="AQ334:AQ397" si="106">IF(F334="","",IF(L334="","error",""))</f>
        <v/>
      </c>
      <c r="AR334" s="33" t="str">
        <f t="shared" ref="AR334:AR397" si="107">IF(L334="⑨推奨事業メニュー例よりも更に効果があると判断する地方単独事業",IF(M334="","error",""),"")</f>
        <v/>
      </c>
      <c r="AS334" s="33" t="str">
        <f t="shared" ref="AS334:AS397" si="108">IF(L334&lt;&gt;"⑨推奨事業メニュー例よりも更に効果があると判断する地方単独事業",IF(M334&lt;&gt;"","error",""),"")</f>
        <v/>
      </c>
      <c r="AT334" s="32" t="str">
        <f t="shared" si="96"/>
        <v/>
      </c>
      <c r="AU334" s="69"/>
      <c r="AV334" s="70"/>
      <c r="AW334" s="68" t="str">
        <f t="shared" ref="AW334:AW397" si="109">IF(F334="","",IF(O334&gt;0,"","error"))</f>
        <v/>
      </c>
      <c r="AX334" s="68" t="str">
        <f t="shared" ref="AX334:AX397" si="110">IF(F334="","",IF(O334=INT(O334),"","error"))</f>
        <v/>
      </c>
      <c r="AY334" s="68" t="str">
        <f t="shared" ref="AY334:AY397" si="111">IF(F334="","",IF(N334&gt;0,"","error"))</f>
        <v/>
      </c>
      <c r="AZ334" s="70"/>
      <c r="BA334" s="74"/>
      <c r="BB334" s="70"/>
      <c r="BC334" s="70"/>
      <c r="BD334" s="68" t="str">
        <f t="shared" ref="BD334:BD397" si="112">IF(F334="","",IF(V334="","error",""))</f>
        <v/>
      </c>
      <c r="BE334" s="68" t="str">
        <f t="shared" ref="BE334:BE397" si="113">IF(F334="","",IF(OR(W334="",X334="",Y334=""),"error",""))</f>
        <v/>
      </c>
      <c r="BF334" s="72" t="str">
        <f>IF(F334="","",IF(OR(分岐管理シート!Y334&lt;14,分岐管理シート!Y334&gt;38),"error",""))</f>
        <v/>
      </c>
      <c r="BG334" s="72" t="str">
        <f>IF(F334="","",IF(OR(分岐管理シート!Z334&lt;14,分岐管理シート!Z334&gt;39),"error",""))</f>
        <v/>
      </c>
      <c r="BH334" s="72" t="str">
        <f>IF(F334="","",IF(AND(Y334="－",OR(分岐管理シート!Z334&lt;14,分岐管理シート!Z334&gt;38)),"error",IF(AND(Y334="○",分岐管理シート!Z334&lt;14),"error","")))</f>
        <v/>
      </c>
      <c r="BI334" s="72" t="str">
        <f>IF(F334="","",IF(VLOOKUP(Z334,―!$AH$15:$AI$40,2,FALSE)&lt;=VLOOKUP(AA334,―!$AH$15:$AI$40,2,FALSE),"","error"))</f>
        <v/>
      </c>
      <c r="BJ334" s="70"/>
      <c r="BK334" s="70"/>
      <c r="BL334" s="70"/>
      <c r="BM334" s="72" t="str">
        <f>IF(F334="","",IF(OR(分岐管理シート!AC334&lt;1,分岐管理シート!AC334&gt;39),"error",""))</f>
        <v/>
      </c>
      <c r="BN334" s="68" t="str">
        <f t="shared" ref="BN334:BN397" si="114">IF(F334="","",IF(OR(AB334="",AC334=""),"error",""))</f>
        <v/>
      </c>
      <c r="BO334" s="72" t="str">
        <f>IF(F334="","",IF(AND(分岐管理シート!D334=4,OR(分岐管理シート!AF334&lt;4,分岐管理シート!AF334&gt;9)),"error",""))</f>
        <v/>
      </c>
      <c r="BP334" s="74" t="str">
        <f t="shared" si="98"/>
        <v/>
      </c>
      <c r="BQ334" s="76" t="str">
        <f>分岐管理シート!AQ334</f>
        <v/>
      </c>
      <c r="BR334" s="497" t="str">
        <f t="shared" ref="BR334:BR397" si="115">IF(AND(F334="",OR(D334&lt;&gt;"",E334&lt;&gt;"",G334&lt;&gt;"",H334&lt;&gt;"",I334&lt;&gt;"",J334&lt;&gt;"",K334&lt;&gt;"",L334&lt;&gt;"",M334&lt;&gt;"",P334&lt;&gt;"",T334&lt;&gt;"",U334&lt;&gt;"",V334&lt;&gt;"",W334&lt;&gt;"",X334&lt;&gt;"",Y334&lt;&gt;"",Z334&lt;&gt;"",AA334&lt;&gt;"",AB334&lt;&gt;"",AC334&lt;&gt;"",AD334&lt;&gt;"",AE334&lt;&gt;"",AF334&lt;&gt;"",AG334&lt;&gt;"")),"error","")</f>
        <v/>
      </c>
    </row>
    <row r="335" spans="1:70" ht="24">
      <c r="A335" s="35"/>
      <c r="B335" s="36"/>
      <c r="C335" s="33">
        <v>263</v>
      </c>
      <c r="D335" s="396"/>
      <c r="E335" s="229"/>
      <c r="F335" s="229"/>
      <c r="G335" s="219"/>
      <c r="H335" s="219"/>
      <c r="I335" s="218"/>
      <c r="J335" s="217"/>
      <c r="K335" s="219"/>
      <c r="L335" s="218"/>
      <c r="M335" s="218"/>
      <c r="N335" s="640">
        <f t="shared" si="99"/>
        <v>0</v>
      </c>
      <c r="O335" s="641">
        <f t="shared" si="97"/>
        <v>0</v>
      </c>
      <c r="P335" s="642"/>
      <c r="Q335" s="646"/>
      <c r="R335" s="646"/>
      <c r="S335" s="646"/>
      <c r="T335" s="647"/>
      <c r="U335" s="647"/>
      <c r="V335" s="218"/>
      <c r="W335" s="219"/>
      <c r="X335" s="219"/>
      <c r="Y335" s="219"/>
      <c r="Z335" s="391"/>
      <c r="AA335" s="391"/>
      <c r="AB335" s="233"/>
      <c r="AC335" s="233"/>
      <c r="AD335" s="218"/>
      <c r="AE335" s="113"/>
      <c r="AF335" s="114"/>
      <c r="AG335" s="402"/>
      <c r="AH335" s="238"/>
      <c r="AI335" s="239"/>
      <c r="AJ335" s="58" t="str">
        <f t="shared" si="100"/>
        <v/>
      </c>
      <c r="AK335" s="60" t="str">
        <f t="shared" si="101"/>
        <v/>
      </c>
      <c r="AL335" s="62" t="str">
        <f t="shared" si="102"/>
        <v/>
      </c>
      <c r="AM335" s="64" t="str">
        <f t="shared" si="103"/>
        <v/>
      </c>
      <c r="AN335" s="64" t="str">
        <f t="shared" si="104"/>
        <v/>
      </c>
      <c r="AO335" s="66" t="str">
        <f>IF(F335="","",IF(OR(AND(分岐管理シート!D335=4,J335="Ⅱ．物価高の克服"),AND(分岐管理シート!D335=8,J335="米国関税措置")),"","error"))</f>
        <v/>
      </c>
      <c r="AP335" s="68" t="str">
        <f t="shared" si="105"/>
        <v/>
      </c>
      <c r="AQ335" s="33" t="str">
        <f t="shared" si="106"/>
        <v/>
      </c>
      <c r="AR335" s="33" t="str">
        <f t="shared" si="107"/>
        <v/>
      </c>
      <c r="AS335" s="33" t="str">
        <f t="shared" si="108"/>
        <v/>
      </c>
      <c r="AT335" s="32" t="str">
        <f t="shared" ref="AT335:AT398" si="116">IF(F335="","",IF(OR(AND(D335="R6_補正",P335&gt;0,T335=0),AND(D335="R7_予備",P335=0,T335&gt;0)),"","error"))</f>
        <v/>
      </c>
      <c r="AU335" s="69"/>
      <c r="AV335" s="70"/>
      <c r="AW335" s="68" t="str">
        <f t="shared" si="109"/>
        <v/>
      </c>
      <c r="AX335" s="68" t="str">
        <f t="shared" si="110"/>
        <v/>
      </c>
      <c r="AY335" s="68" t="str">
        <f t="shared" si="111"/>
        <v/>
      </c>
      <c r="AZ335" s="70"/>
      <c r="BA335" s="74"/>
      <c r="BB335" s="70"/>
      <c r="BC335" s="70"/>
      <c r="BD335" s="68" t="str">
        <f t="shared" si="112"/>
        <v/>
      </c>
      <c r="BE335" s="68" t="str">
        <f t="shared" si="113"/>
        <v/>
      </c>
      <c r="BF335" s="72" t="str">
        <f>IF(F335="","",IF(OR(分岐管理シート!Y335&lt;14,分岐管理シート!Y335&gt;38),"error",""))</f>
        <v/>
      </c>
      <c r="BG335" s="72" t="str">
        <f>IF(F335="","",IF(OR(分岐管理シート!Z335&lt;14,分岐管理シート!Z335&gt;39),"error",""))</f>
        <v/>
      </c>
      <c r="BH335" s="72" t="str">
        <f>IF(F335="","",IF(AND(Y335="－",OR(分岐管理シート!Z335&lt;14,分岐管理シート!Z335&gt;38)),"error",IF(AND(Y335="○",分岐管理シート!Z335&lt;14),"error","")))</f>
        <v/>
      </c>
      <c r="BI335" s="72" t="str">
        <f>IF(F335="","",IF(VLOOKUP(Z335,―!$AH$15:$AI$40,2,FALSE)&lt;=VLOOKUP(AA335,―!$AH$15:$AI$40,2,FALSE),"","error"))</f>
        <v/>
      </c>
      <c r="BJ335" s="70"/>
      <c r="BK335" s="70"/>
      <c r="BL335" s="70"/>
      <c r="BM335" s="72" t="str">
        <f>IF(F335="","",IF(OR(分岐管理シート!AC335&lt;1,分岐管理シート!AC335&gt;39),"error",""))</f>
        <v/>
      </c>
      <c r="BN335" s="68" t="str">
        <f t="shared" si="114"/>
        <v/>
      </c>
      <c r="BO335" s="72" t="str">
        <f>IF(F335="","",IF(AND(分岐管理シート!D335=4,OR(分岐管理シート!AF335&lt;4,分岐管理シート!AF335&gt;9)),"error",""))</f>
        <v/>
      </c>
      <c r="BP335" s="74" t="str">
        <f t="shared" si="98"/>
        <v/>
      </c>
      <c r="BQ335" s="76" t="str">
        <f>分岐管理シート!AQ335</f>
        <v/>
      </c>
      <c r="BR335" s="497" t="str">
        <f t="shared" si="115"/>
        <v/>
      </c>
    </row>
    <row r="336" spans="1:70" ht="24">
      <c r="A336" s="35"/>
      <c r="B336" s="36"/>
      <c r="C336" s="33">
        <v>264</v>
      </c>
      <c r="D336" s="396"/>
      <c r="E336" s="229"/>
      <c r="F336" s="229"/>
      <c r="G336" s="219"/>
      <c r="H336" s="219"/>
      <c r="I336" s="218"/>
      <c r="J336" s="217"/>
      <c r="K336" s="219"/>
      <c r="L336" s="218"/>
      <c r="M336" s="218"/>
      <c r="N336" s="640">
        <f t="shared" si="99"/>
        <v>0</v>
      </c>
      <c r="O336" s="641">
        <f t="shared" si="97"/>
        <v>0</v>
      </c>
      <c r="P336" s="642"/>
      <c r="Q336" s="646"/>
      <c r="R336" s="646"/>
      <c r="S336" s="646"/>
      <c r="T336" s="647"/>
      <c r="U336" s="647"/>
      <c r="V336" s="218"/>
      <c r="W336" s="219"/>
      <c r="X336" s="219"/>
      <c r="Y336" s="219"/>
      <c r="Z336" s="391"/>
      <c r="AA336" s="391"/>
      <c r="AB336" s="233"/>
      <c r="AC336" s="233"/>
      <c r="AD336" s="218"/>
      <c r="AE336" s="113"/>
      <c r="AF336" s="114"/>
      <c r="AG336" s="402"/>
      <c r="AH336" s="238"/>
      <c r="AI336" s="239"/>
      <c r="AJ336" s="58" t="str">
        <f t="shared" si="100"/>
        <v/>
      </c>
      <c r="AK336" s="60" t="str">
        <f t="shared" si="101"/>
        <v/>
      </c>
      <c r="AL336" s="62" t="str">
        <f t="shared" si="102"/>
        <v/>
      </c>
      <c r="AM336" s="64" t="str">
        <f t="shared" si="103"/>
        <v/>
      </c>
      <c r="AN336" s="64" t="str">
        <f t="shared" si="104"/>
        <v/>
      </c>
      <c r="AO336" s="66" t="str">
        <f>IF(F336="","",IF(OR(AND(分岐管理シート!D336=4,J336="Ⅱ．物価高の克服"),AND(分岐管理シート!D336=8,J336="米国関税措置")),"","error"))</f>
        <v/>
      </c>
      <c r="AP336" s="68" t="str">
        <f t="shared" si="105"/>
        <v/>
      </c>
      <c r="AQ336" s="33" t="str">
        <f t="shared" si="106"/>
        <v/>
      </c>
      <c r="AR336" s="33" t="str">
        <f t="shared" si="107"/>
        <v/>
      </c>
      <c r="AS336" s="33" t="str">
        <f t="shared" si="108"/>
        <v/>
      </c>
      <c r="AT336" s="32" t="str">
        <f t="shared" si="116"/>
        <v/>
      </c>
      <c r="AU336" s="69"/>
      <c r="AV336" s="70"/>
      <c r="AW336" s="68" t="str">
        <f t="shared" si="109"/>
        <v/>
      </c>
      <c r="AX336" s="68" t="str">
        <f t="shared" si="110"/>
        <v/>
      </c>
      <c r="AY336" s="68" t="str">
        <f t="shared" si="111"/>
        <v/>
      </c>
      <c r="AZ336" s="70"/>
      <c r="BA336" s="74"/>
      <c r="BB336" s="70"/>
      <c r="BC336" s="70"/>
      <c r="BD336" s="68" t="str">
        <f t="shared" si="112"/>
        <v/>
      </c>
      <c r="BE336" s="68" t="str">
        <f t="shared" si="113"/>
        <v/>
      </c>
      <c r="BF336" s="72" t="str">
        <f>IF(F336="","",IF(OR(分岐管理シート!Y336&lt;14,分岐管理シート!Y336&gt;38),"error",""))</f>
        <v/>
      </c>
      <c r="BG336" s="72" t="str">
        <f>IF(F336="","",IF(OR(分岐管理シート!Z336&lt;14,分岐管理シート!Z336&gt;39),"error",""))</f>
        <v/>
      </c>
      <c r="BH336" s="72" t="str">
        <f>IF(F336="","",IF(AND(Y336="－",OR(分岐管理シート!Z336&lt;14,分岐管理シート!Z336&gt;38)),"error",IF(AND(Y336="○",分岐管理シート!Z336&lt;14),"error","")))</f>
        <v/>
      </c>
      <c r="BI336" s="72" t="str">
        <f>IF(F336="","",IF(VLOOKUP(Z336,―!$AH$15:$AI$40,2,FALSE)&lt;=VLOOKUP(AA336,―!$AH$15:$AI$40,2,FALSE),"","error"))</f>
        <v/>
      </c>
      <c r="BJ336" s="70"/>
      <c r="BK336" s="70"/>
      <c r="BL336" s="70"/>
      <c r="BM336" s="72" t="str">
        <f>IF(F336="","",IF(OR(分岐管理シート!AC336&lt;1,分岐管理シート!AC336&gt;39),"error",""))</f>
        <v/>
      </c>
      <c r="BN336" s="68" t="str">
        <f t="shared" si="114"/>
        <v/>
      </c>
      <c r="BO336" s="72" t="str">
        <f>IF(F336="","",IF(AND(分岐管理シート!D336=4,OR(分岐管理シート!AF336&lt;4,分岐管理シート!AF336&gt;9)),"error",""))</f>
        <v/>
      </c>
      <c r="BP336" s="74" t="str">
        <f t="shared" si="98"/>
        <v/>
      </c>
      <c r="BQ336" s="76" t="str">
        <f>分岐管理シート!AQ336</f>
        <v/>
      </c>
      <c r="BR336" s="497" t="str">
        <f t="shared" si="115"/>
        <v/>
      </c>
    </row>
    <row r="337" spans="1:70" ht="24">
      <c r="A337" s="35"/>
      <c r="B337" s="36"/>
      <c r="C337" s="32">
        <v>265</v>
      </c>
      <c r="D337" s="396"/>
      <c r="E337" s="229"/>
      <c r="F337" s="229"/>
      <c r="G337" s="219"/>
      <c r="H337" s="219"/>
      <c r="I337" s="218"/>
      <c r="J337" s="217"/>
      <c r="K337" s="219"/>
      <c r="L337" s="218"/>
      <c r="M337" s="218"/>
      <c r="N337" s="640">
        <f t="shared" si="99"/>
        <v>0</v>
      </c>
      <c r="O337" s="641">
        <f t="shared" si="97"/>
        <v>0</v>
      </c>
      <c r="P337" s="642"/>
      <c r="Q337" s="646"/>
      <c r="R337" s="646"/>
      <c r="S337" s="646"/>
      <c r="T337" s="647"/>
      <c r="U337" s="647"/>
      <c r="V337" s="218"/>
      <c r="W337" s="219"/>
      <c r="X337" s="219"/>
      <c r="Y337" s="219"/>
      <c r="Z337" s="391"/>
      <c r="AA337" s="391"/>
      <c r="AB337" s="233"/>
      <c r="AC337" s="233"/>
      <c r="AD337" s="218"/>
      <c r="AE337" s="113"/>
      <c r="AF337" s="114"/>
      <c r="AG337" s="402"/>
      <c r="AH337" s="238"/>
      <c r="AI337" s="239"/>
      <c r="AJ337" s="58" t="str">
        <f t="shared" si="100"/>
        <v/>
      </c>
      <c r="AK337" s="60" t="str">
        <f t="shared" si="101"/>
        <v/>
      </c>
      <c r="AL337" s="62" t="str">
        <f t="shared" si="102"/>
        <v/>
      </c>
      <c r="AM337" s="64" t="str">
        <f t="shared" si="103"/>
        <v/>
      </c>
      <c r="AN337" s="64" t="str">
        <f t="shared" si="104"/>
        <v/>
      </c>
      <c r="AO337" s="66" t="str">
        <f>IF(F337="","",IF(OR(AND(分岐管理シート!D337=4,J337="Ⅱ．物価高の克服"),AND(分岐管理シート!D337=8,J337="米国関税措置")),"","error"))</f>
        <v/>
      </c>
      <c r="AP337" s="68" t="str">
        <f t="shared" si="105"/>
        <v/>
      </c>
      <c r="AQ337" s="33" t="str">
        <f t="shared" si="106"/>
        <v/>
      </c>
      <c r="AR337" s="33" t="str">
        <f t="shared" si="107"/>
        <v/>
      </c>
      <c r="AS337" s="33" t="str">
        <f t="shared" si="108"/>
        <v/>
      </c>
      <c r="AT337" s="32" t="str">
        <f t="shared" si="116"/>
        <v/>
      </c>
      <c r="AU337" s="69"/>
      <c r="AV337" s="70"/>
      <c r="AW337" s="68" t="str">
        <f t="shared" si="109"/>
        <v/>
      </c>
      <c r="AX337" s="68" t="str">
        <f t="shared" si="110"/>
        <v/>
      </c>
      <c r="AY337" s="68" t="str">
        <f t="shared" si="111"/>
        <v/>
      </c>
      <c r="AZ337" s="70"/>
      <c r="BA337" s="74"/>
      <c r="BB337" s="70"/>
      <c r="BC337" s="70"/>
      <c r="BD337" s="68" t="str">
        <f t="shared" si="112"/>
        <v/>
      </c>
      <c r="BE337" s="68" t="str">
        <f t="shared" si="113"/>
        <v/>
      </c>
      <c r="BF337" s="72" t="str">
        <f>IF(F337="","",IF(OR(分岐管理シート!Y337&lt;14,分岐管理シート!Y337&gt;38),"error",""))</f>
        <v/>
      </c>
      <c r="BG337" s="72" t="str">
        <f>IF(F337="","",IF(OR(分岐管理シート!Z337&lt;14,分岐管理シート!Z337&gt;39),"error",""))</f>
        <v/>
      </c>
      <c r="BH337" s="72" t="str">
        <f>IF(F337="","",IF(AND(Y337="－",OR(分岐管理シート!Z337&lt;14,分岐管理シート!Z337&gt;38)),"error",IF(AND(Y337="○",分岐管理シート!Z337&lt;14),"error","")))</f>
        <v/>
      </c>
      <c r="BI337" s="72" t="str">
        <f>IF(F337="","",IF(VLOOKUP(Z337,―!$AH$15:$AI$40,2,FALSE)&lt;=VLOOKUP(AA337,―!$AH$15:$AI$40,2,FALSE),"","error"))</f>
        <v/>
      </c>
      <c r="BJ337" s="70"/>
      <c r="BK337" s="70"/>
      <c r="BL337" s="70"/>
      <c r="BM337" s="72" t="str">
        <f>IF(F337="","",IF(OR(分岐管理シート!AC337&lt;1,分岐管理シート!AC337&gt;39),"error",""))</f>
        <v/>
      </c>
      <c r="BN337" s="68" t="str">
        <f t="shared" si="114"/>
        <v/>
      </c>
      <c r="BO337" s="72" t="str">
        <f>IF(F337="","",IF(AND(分岐管理シート!D337=4,OR(分岐管理シート!AF337&lt;4,分岐管理シート!AF337&gt;9)),"error",""))</f>
        <v/>
      </c>
      <c r="BP337" s="74" t="str">
        <f t="shared" si="98"/>
        <v/>
      </c>
      <c r="BQ337" s="76" t="str">
        <f>分岐管理シート!AQ337</f>
        <v/>
      </c>
      <c r="BR337" s="497" t="str">
        <f t="shared" si="115"/>
        <v/>
      </c>
    </row>
    <row r="338" spans="1:70" ht="24">
      <c r="A338" s="35"/>
      <c r="B338" s="36"/>
      <c r="C338" s="33">
        <v>266</v>
      </c>
      <c r="D338" s="396"/>
      <c r="E338" s="229"/>
      <c r="F338" s="229"/>
      <c r="G338" s="219"/>
      <c r="H338" s="219"/>
      <c r="I338" s="218"/>
      <c r="J338" s="217"/>
      <c r="K338" s="219"/>
      <c r="L338" s="218"/>
      <c r="M338" s="218"/>
      <c r="N338" s="640">
        <f t="shared" si="99"/>
        <v>0</v>
      </c>
      <c r="O338" s="641">
        <f t="shared" si="97"/>
        <v>0</v>
      </c>
      <c r="P338" s="642"/>
      <c r="Q338" s="646"/>
      <c r="R338" s="646"/>
      <c r="S338" s="646"/>
      <c r="T338" s="647"/>
      <c r="U338" s="647"/>
      <c r="V338" s="218"/>
      <c r="W338" s="219"/>
      <c r="X338" s="219"/>
      <c r="Y338" s="219"/>
      <c r="Z338" s="391"/>
      <c r="AA338" s="391"/>
      <c r="AB338" s="233"/>
      <c r="AC338" s="233"/>
      <c r="AD338" s="218"/>
      <c r="AE338" s="113"/>
      <c r="AF338" s="114"/>
      <c r="AG338" s="402"/>
      <c r="AH338" s="238"/>
      <c r="AI338" s="239"/>
      <c r="AJ338" s="58" t="str">
        <f t="shared" si="100"/>
        <v/>
      </c>
      <c r="AK338" s="60" t="str">
        <f t="shared" si="101"/>
        <v/>
      </c>
      <c r="AL338" s="62" t="str">
        <f t="shared" si="102"/>
        <v/>
      </c>
      <c r="AM338" s="64" t="str">
        <f t="shared" si="103"/>
        <v/>
      </c>
      <c r="AN338" s="64" t="str">
        <f t="shared" si="104"/>
        <v/>
      </c>
      <c r="AO338" s="66" t="str">
        <f>IF(F338="","",IF(OR(AND(分岐管理シート!D338=4,J338="Ⅱ．物価高の克服"),AND(分岐管理シート!D338=8,J338="米国関税措置")),"","error"))</f>
        <v/>
      </c>
      <c r="AP338" s="68" t="str">
        <f t="shared" si="105"/>
        <v/>
      </c>
      <c r="AQ338" s="33" t="str">
        <f t="shared" si="106"/>
        <v/>
      </c>
      <c r="AR338" s="33" t="str">
        <f t="shared" si="107"/>
        <v/>
      </c>
      <c r="AS338" s="33" t="str">
        <f t="shared" si="108"/>
        <v/>
      </c>
      <c r="AT338" s="32" t="str">
        <f t="shared" si="116"/>
        <v/>
      </c>
      <c r="AU338" s="69"/>
      <c r="AV338" s="70"/>
      <c r="AW338" s="68" t="str">
        <f t="shared" si="109"/>
        <v/>
      </c>
      <c r="AX338" s="68" t="str">
        <f t="shared" si="110"/>
        <v/>
      </c>
      <c r="AY338" s="68" t="str">
        <f t="shared" si="111"/>
        <v/>
      </c>
      <c r="AZ338" s="70"/>
      <c r="BA338" s="74"/>
      <c r="BB338" s="70"/>
      <c r="BC338" s="70"/>
      <c r="BD338" s="68" t="str">
        <f t="shared" si="112"/>
        <v/>
      </c>
      <c r="BE338" s="68" t="str">
        <f t="shared" si="113"/>
        <v/>
      </c>
      <c r="BF338" s="72" t="str">
        <f>IF(F338="","",IF(OR(分岐管理シート!Y338&lt;14,分岐管理シート!Y338&gt;38),"error",""))</f>
        <v/>
      </c>
      <c r="BG338" s="72" t="str">
        <f>IF(F338="","",IF(OR(分岐管理シート!Z338&lt;14,分岐管理シート!Z338&gt;39),"error",""))</f>
        <v/>
      </c>
      <c r="BH338" s="72" t="str">
        <f>IF(F338="","",IF(AND(Y338="－",OR(分岐管理シート!Z338&lt;14,分岐管理シート!Z338&gt;38)),"error",IF(AND(Y338="○",分岐管理シート!Z338&lt;14),"error","")))</f>
        <v/>
      </c>
      <c r="BI338" s="72" t="str">
        <f>IF(F338="","",IF(VLOOKUP(Z338,―!$AH$15:$AI$40,2,FALSE)&lt;=VLOOKUP(AA338,―!$AH$15:$AI$40,2,FALSE),"","error"))</f>
        <v/>
      </c>
      <c r="BJ338" s="70"/>
      <c r="BK338" s="70"/>
      <c r="BL338" s="70"/>
      <c r="BM338" s="72" t="str">
        <f>IF(F338="","",IF(OR(分岐管理シート!AC338&lt;1,分岐管理シート!AC338&gt;39),"error",""))</f>
        <v/>
      </c>
      <c r="BN338" s="68" t="str">
        <f t="shared" si="114"/>
        <v/>
      </c>
      <c r="BO338" s="72" t="str">
        <f>IF(F338="","",IF(AND(分岐管理シート!D338=4,OR(分岐管理シート!AF338&lt;4,分岐管理シート!AF338&gt;9)),"error",""))</f>
        <v/>
      </c>
      <c r="BP338" s="74" t="str">
        <f t="shared" si="98"/>
        <v/>
      </c>
      <c r="BQ338" s="76" t="str">
        <f>分岐管理シート!AQ338</f>
        <v/>
      </c>
      <c r="BR338" s="497" t="str">
        <f t="shared" si="115"/>
        <v/>
      </c>
    </row>
    <row r="339" spans="1:70" ht="24">
      <c r="A339" s="35"/>
      <c r="B339" s="36"/>
      <c r="C339" s="33">
        <v>267</v>
      </c>
      <c r="D339" s="396"/>
      <c r="E339" s="229"/>
      <c r="F339" s="229"/>
      <c r="G339" s="219"/>
      <c r="H339" s="219"/>
      <c r="I339" s="218"/>
      <c r="J339" s="217"/>
      <c r="K339" s="219"/>
      <c r="L339" s="218"/>
      <c r="M339" s="218"/>
      <c r="N339" s="640">
        <f t="shared" si="99"/>
        <v>0</v>
      </c>
      <c r="O339" s="641">
        <f t="shared" si="97"/>
        <v>0</v>
      </c>
      <c r="P339" s="642"/>
      <c r="Q339" s="646"/>
      <c r="R339" s="646"/>
      <c r="S339" s="646"/>
      <c r="T339" s="647"/>
      <c r="U339" s="647"/>
      <c r="V339" s="218"/>
      <c r="W339" s="219"/>
      <c r="X339" s="219"/>
      <c r="Y339" s="219"/>
      <c r="Z339" s="391"/>
      <c r="AA339" s="391"/>
      <c r="AB339" s="233"/>
      <c r="AC339" s="233"/>
      <c r="AD339" s="218"/>
      <c r="AE339" s="113"/>
      <c r="AF339" s="114"/>
      <c r="AG339" s="402"/>
      <c r="AH339" s="238"/>
      <c r="AI339" s="239"/>
      <c r="AJ339" s="58" t="str">
        <f t="shared" si="100"/>
        <v/>
      </c>
      <c r="AK339" s="60" t="str">
        <f t="shared" si="101"/>
        <v/>
      </c>
      <c r="AL339" s="62" t="str">
        <f t="shared" si="102"/>
        <v/>
      </c>
      <c r="AM339" s="64" t="str">
        <f t="shared" si="103"/>
        <v/>
      </c>
      <c r="AN339" s="64" t="str">
        <f t="shared" si="104"/>
        <v/>
      </c>
      <c r="AO339" s="66" t="str">
        <f>IF(F339="","",IF(OR(AND(分岐管理シート!D339=4,J339="Ⅱ．物価高の克服"),AND(分岐管理シート!D339=8,J339="米国関税措置")),"","error"))</f>
        <v/>
      </c>
      <c r="AP339" s="68" t="str">
        <f t="shared" si="105"/>
        <v/>
      </c>
      <c r="AQ339" s="33" t="str">
        <f t="shared" si="106"/>
        <v/>
      </c>
      <c r="AR339" s="33" t="str">
        <f t="shared" si="107"/>
        <v/>
      </c>
      <c r="AS339" s="33" t="str">
        <f t="shared" si="108"/>
        <v/>
      </c>
      <c r="AT339" s="32" t="str">
        <f t="shared" si="116"/>
        <v/>
      </c>
      <c r="AU339" s="69"/>
      <c r="AV339" s="70"/>
      <c r="AW339" s="68" t="str">
        <f t="shared" si="109"/>
        <v/>
      </c>
      <c r="AX339" s="68" t="str">
        <f t="shared" si="110"/>
        <v/>
      </c>
      <c r="AY339" s="68" t="str">
        <f t="shared" si="111"/>
        <v/>
      </c>
      <c r="AZ339" s="70"/>
      <c r="BA339" s="74"/>
      <c r="BB339" s="70"/>
      <c r="BC339" s="70"/>
      <c r="BD339" s="68" t="str">
        <f t="shared" si="112"/>
        <v/>
      </c>
      <c r="BE339" s="68" t="str">
        <f t="shared" si="113"/>
        <v/>
      </c>
      <c r="BF339" s="72" t="str">
        <f>IF(F339="","",IF(OR(分岐管理シート!Y339&lt;14,分岐管理シート!Y339&gt;38),"error",""))</f>
        <v/>
      </c>
      <c r="BG339" s="72" t="str">
        <f>IF(F339="","",IF(OR(分岐管理シート!Z339&lt;14,分岐管理シート!Z339&gt;39),"error",""))</f>
        <v/>
      </c>
      <c r="BH339" s="72" t="str">
        <f>IF(F339="","",IF(AND(Y339="－",OR(分岐管理シート!Z339&lt;14,分岐管理シート!Z339&gt;38)),"error",IF(AND(Y339="○",分岐管理シート!Z339&lt;14),"error","")))</f>
        <v/>
      </c>
      <c r="BI339" s="72" t="str">
        <f>IF(F339="","",IF(VLOOKUP(Z339,―!$AH$15:$AI$40,2,FALSE)&lt;=VLOOKUP(AA339,―!$AH$15:$AI$40,2,FALSE),"","error"))</f>
        <v/>
      </c>
      <c r="BJ339" s="70"/>
      <c r="BK339" s="70"/>
      <c r="BL339" s="70"/>
      <c r="BM339" s="72" t="str">
        <f>IF(F339="","",IF(OR(分岐管理シート!AC339&lt;1,分岐管理シート!AC339&gt;39),"error",""))</f>
        <v/>
      </c>
      <c r="BN339" s="68" t="str">
        <f t="shared" si="114"/>
        <v/>
      </c>
      <c r="BO339" s="72" t="str">
        <f>IF(F339="","",IF(AND(分岐管理シート!D339=4,OR(分岐管理シート!AF339&lt;4,分岐管理シート!AF339&gt;9)),"error",""))</f>
        <v/>
      </c>
      <c r="BP339" s="74" t="str">
        <f t="shared" si="98"/>
        <v/>
      </c>
      <c r="BQ339" s="76" t="str">
        <f>分岐管理シート!AQ339</f>
        <v/>
      </c>
      <c r="BR339" s="497" t="str">
        <f t="shared" si="115"/>
        <v/>
      </c>
    </row>
    <row r="340" spans="1:70" ht="24">
      <c r="A340" s="35"/>
      <c r="B340" s="36"/>
      <c r="C340" s="32">
        <v>268</v>
      </c>
      <c r="D340" s="396"/>
      <c r="E340" s="229"/>
      <c r="F340" s="229"/>
      <c r="G340" s="219"/>
      <c r="H340" s="219"/>
      <c r="I340" s="218"/>
      <c r="J340" s="217"/>
      <c r="K340" s="219"/>
      <c r="L340" s="218"/>
      <c r="M340" s="218"/>
      <c r="N340" s="640">
        <f t="shared" si="99"/>
        <v>0</v>
      </c>
      <c r="O340" s="641">
        <f t="shared" si="97"/>
        <v>0</v>
      </c>
      <c r="P340" s="642"/>
      <c r="Q340" s="646"/>
      <c r="R340" s="646"/>
      <c r="S340" s="646"/>
      <c r="T340" s="647"/>
      <c r="U340" s="647"/>
      <c r="V340" s="218"/>
      <c r="W340" s="219"/>
      <c r="X340" s="219"/>
      <c r="Y340" s="219"/>
      <c r="Z340" s="391"/>
      <c r="AA340" s="391"/>
      <c r="AB340" s="233"/>
      <c r="AC340" s="233"/>
      <c r="AD340" s="218"/>
      <c r="AE340" s="113"/>
      <c r="AF340" s="114"/>
      <c r="AG340" s="402"/>
      <c r="AH340" s="238"/>
      <c r="AI340" s="239"/>
      <c r="AJ340" s="58" t="str">
        <f t="shared" si="100"/>
        <v/>
      </c>
      <c r="AK340" s="60" t="str">
        <f t="shared" si="101"/>
        <v/>
      </c>
      <c r="AL340" s="62" t="str">
        <f t="shared" si="102"/>
        <v/>
      </c>
      <c r="AM340" s="64" t="str">
        <f t="shared" si="103"/>
        <v/>
      </c>
      <c r="AN340" s="64" t="str">
        <f t="shared" si="104"/>
        <v/>
      </c>
      <c r="AO340" s="66" t="str">
        <f>IF(F340="","",IF(OR(AND(分岐管理シート!D340=4,J340="Ⅱ．物価高の克服"),AND(分岐管理シート!D340=8,J340="米国関税措置")),"","error"))</f>
        <v/>
      </c>
      <c r="AP340" s="68" t="str">
        <f t="shared" si="105"/>
        <v/>
      </c>
      <c r="AQ340" s="33" t="str">
        <f t="shared" si="106"/>
        <v/>
      </c>
      <c r="AR340" s="33" t="str">
        <f t="shared" si="107"/>
        <v/>
      </c>
      <c r="AS340" s="33" t="str">
        <f t="shared" si="108"/>
        <v/>
      </c>
      <c r="AT340" s="32" t="str">
        <f t="shared" si="116"/>
        <v/>
      </c>
      <c r="AU340" s="69"/>
      <c r="AV340" s="70"/>
      <c r="AW340" s="68" t="str">
        <f t="shared" si="109"/>
        <v/>
      </c>
      <c r="AX340" s="68" t="str">
        <f t="shared" si="110"/>
        <v/>
      </c>
      <c r="AY340" s="68" t="str">
        <f t="shared" si="111"/>
        <v/>
      </c>
      <c r="AZ340" s="70"/>
      <c r="BA340" s="74"/>
      <c r="BB340" s="70"/>
      <c r="BC340" s="70"/>
      <c r="BD340" s="68" t="str">
        <f t="shared" si="112"/>
        <v/>
      </c>
      <c r="BE340" s="68" t="str">
        <f t="shared" si="113"/>
        <v/>
      </c>
      <c r="BF340" s="72" t="str">
        <f>IF(F340="","",IF(OR(分岐管理シート!Y340&lt;14,分岐管理シート!Y340&gt;38),"error",""))</f>
        <v/>
      </c>
      <c r="BG340" s="72" t="str">
        <f>IF(F340="","",IF(OR(分岐管理シート!Z340&lt;14,分岐管理シート!Z340&gt;39),"error",""))</f>
        <v/>
      </c>
      <c r="BH340" s="72" t="str">
        <f>IF(F340="","",IF(AND(Y340="－",OR(分岐管理シート!Z340&lt;14,分岐管理シート!Z340&gt;38)),"error",IF(AND(Y340="○",分岐管理シート!Z340&lt;14),"error","")))</f>
        <v/>
      </c>
      <c r="BI340" s="72" t="str">
        <f>IF(F340="","",IF(VLOOKUP(Z340,―!$AH$15:$AI$40,2,FALSE)&lt;=VLOOKUP(AA340,―!$AH$15:$AI$40,2,FALSE),"","error"))</f>
        <v/>
      </c>
      <c r="BJ340" s="70"/>
      <c r="BK340" s="70"/>
      <c r="BL340" s="70"/>
      <c r="BM340" s="72" t="str">
        <f>IF(F340="","",IF(OR(分岐管理シート!AC340&lt;1,分岐管理シート!AC340&gt;39),"error",""))</f>
        <v/>
      </c>
      <c r="BN340" s="68" t="str">
        <f t="shared" si="114"/>
        <v/>
      </c>
      <c r="BO340" s="72" t="str">
        <f>IF(F340="","",IF(AND(分岐管理シート!D340=4,OR(分岐管理シート!AF340&lt;4,分岐管理シート!AF340&gt;9)),"error",""))</f>
        <v/>
      </c>
      <c r="BP340" s="74" t="str">
        <f t="shared" si="98"/>
        <v/>
      </c>
      <c r="BQ340" s="76" t="str">
        <f>分岐管理シート!AQ340</f>
        <v/>
      </c>
      <c r="BR340" s="497" t="str">
        <f t="shared" si="115"/>
        <v/>
      </c>
    </row>
    <row r="341" spans="1:70" ht="24">
      <c r="A341" s="35"/>
      <c r="B341" s="36"/>
      <c r="C341" s="33">
        <v>269</v>
      </c>
      <c r="D341" s="396"/>
      <c r="E341" s="229"/>
      <c r="F341" s="229"/>
      <c r="G341" s="219"/>
      <c r="H341" s="219"/>
      <c r="I341" s="218"/>
      <c r="J341" s="217"/>
      <c r="K341" s="219"/>
      <c r="L341" s="218"/>
      <c r="M341" s="218"/>
      <c r="N341" s="640">
        <f t="shared" si="99"/>
        <v>0</v>
      </c>
      <c r="O341" s="641">
        <f t="shared" si="97"/>
        <v>0</v>
      </c>
      <c r="P341" s="642"/>
      <c r="Q341" s="646"/>
      <c r="R341" s="646"/>
      <c r="S341" s="646"/>
      <c r="T341" s="647"/>
      <c r="U341" s="647"/>
      <c r="V341" s="218"/>
      <c r="W341" s="219"/>
      <c r="X341" s="219"/>
      <c r="Y341" s="219"/>
      <c r="Z341" s="391"/>
      <c r="AA341" s="391"/>
      <c r="AB341" s="233"/>
      <c r="AC341" s="233"/>
      <c r="AD341" s="218"/>
      <c r="AE341" s="113"/>
      <c r="AF341" s="114"/>
      <c r="AG341" s="402"/>
      <c r="AH341" s="238"/>
      <c r="AI341" s="239"/>
      <c r="AJ341" s="58" t="str">
        <f t="shared" si="100"/>
        <v/>
      </c>
      <c r="AK341" s="60" t="str">
        <f t="shared" si="101"/>
        <v/>
      </c>
      <c r="AL341" s="62" t="str">
        <f t="shared" si="102"/>
        <v/>
      </c>
      <c r="AM341" s="64" t="str">
        <f t="shared" si="103"/>
        <v/>
      </c>
      <c r="AN341" s="64" t="str">
        <f t="shared" si="104"/>
        <v/>
      </c>
      <c r="AO341" s="66" t="str">
        <f>IF(F341="","",IF(OR(AND(分岐管理シート!D341=4,J341="Ⅱ．物価高の克服"),AND(分岐管理シート!D341=8,J341="米国関税措置")),"","error"))</f>
        <v/>
      </c>
      <c r="AP341" s="68" t="str">
        <f t="shared" si="105"/>
        <v/>
      </c>
      <c r="AQ341" s="33" t="str">
        <f t="shared" si="106"/>
        <v/>
      </c>
      <c r="AR341" s="33" t="str">
        <f t="shared" si="107"/>
        <v/>
      </c>
      <c r="AS341" s="33" t="str">
        <f t="shared" si="108"/>
        <v/>
      </c>
      <c r="AT341" s="32" t="str">
        <f t="shared" si="116"/>
        <v/>
      </c>
      <c r="AU341" s="69"/>
      <c r="AV341" s="70"/>
      <c r="AW341" s="68" t="str">
        <f t="shared" si="109"/>
        <v/>
      </c>
      <c r="AX341" s="68" t="str">
        <f t="shared" si="110"/>
        <v/>
      </c>
      <c r="AY341" s="68" t="str">
        <f t="shared" si="111"/>
        <v/>
      </c>
      <c r="AZ341" s="70"/>
      <c r="BA341" s="74"/>
      <c r="BB341" s="70"/>
      <c r="BC341" s="70"/>
      <c r="BD341" s="68" t="str">
        <f t="shared" si="112"/>
        <v/>
      </c>
      <c r="BE341" s="68" t="str">
        <f t="shared" si="113"/>
        <v/>
      </c>
      <c r="BF341" s="72" t="str">
        <f>IF(F341="","",IF(OR(分岐管理シート!Y341&lt;14,分岐管理シート!Y341&gt;38),"error",""))</f>
        <v/>
      </c>
      <c r="BG341" s="72" t="str">
        <f>IF(F341="","",IF(OR(分岐管理シート!Z341&lt;14,分岐管理シート!Z341&gt;39),"error",""))</f>
        <v/>
      </c>
      <c r="BH341" s="72" t="str">
        <f>IF(F341="","",IF(AND(Y341="－",OR(分岐管理シート!Z341&lt;14,分岐管理シート!Z341&gt;38)),"error",IF(AND(Y341="○",分岐管理シート!Z341&lt;14),"error","")))</f>
        <v/>
      </c>
      <c r="BI341" s="72" t="str">
        <f>IF(F341="","",IF(VLOOKUP(Z341,―!$AH$15:$AI$40,2,FALSE)&lt;=VLOOKUP(AA341,―!$AH$15:$AI$40,2,FALSE),"","error"))</f>
        <v/>
      </c>
      <c r="BJ341" s="70"/>
      <c r="BK341" s="70"/>
      <c r="BL341" s="70"/>
      <c r="BM341" s="72" t="str">
        <f>IF(F341="","",IF(OR(分岐管理シート!AC341&lt;1,分岐管理シート!AC341&gt;39),"error",""))</f>
        <v/>
      </c>
      <c r="BN341" s="68" t="str">
        <f t="shared" si="114"/>
        <v/>
      </c>
      <c r="BO341" s="72" t="str">
        <f>IF(F341="","",IF(AND(分岐管理シート!D341=4,OR(分岐管理シート!AF341&lt;4,分岐管理シート!AF341&gt;9)),"error",""))</f>
        <v/>
      </c>
      <c r="BP341" s="74" t="str">
        <f t="shared" si="98"/>
        <v/>
      </c>
      <c r="BQ341" s="76" t="str">
        <f>分岐管理シート!AQ341</f>
        <v/>
      </c>
      <c r="BR341" s="497" t="str">
        <f t="shared" si="115"/>
        <v/>
      </c>
    </row>
    <row r="342" spans="1:70" ht="24">
      <c r="A342" s="35"/>
      <c r="B342" s="36"/>
      <c r="C342" s="33">
        <v>270</v>
      </c>
      <c r="D342" s="396"/>
      <c r="E342" s="229"/>
      <c r="F342" s="229"/>
      <c r="G342" s="219"/>
      <c r="H342" s="219"/>
      <c r="I342" s="218"/>
      <c r="J342" s="217"/>
      <c r="K342" s="219"/>
      <c r="L342" s="218"/>
      <c r="M342" s="218"/>
      <c r="N342" s="640">
        <f t="shared" si="99"/>
        <v>0</v>
      </c>
      <c r="O342" s="641">
        <f t="shared" si="97"/>
        <v>0</v>
      </c>
      <c r="P342" s="642"/>
      <c r="Q342" s="646"/>
      <c r="R342" s="646"/>
      <c r="S342" s="646"/>
      <c r="T342" s="647"/>
      <c r="U342" s="647"/>
      <c r="V342" s="218"/>
      <c r="W342" s="219"/>
      <c r="X342" s="219"/>
      <c r="Y342" s="219"/>
      <c r="Z342" s="391"/>
      <c r="AA342" s="391"/>
      <c r="AB342" s="233"/>
      <c r="AC342" s="233"/>
      <c r="AD342" s="218"/>
      <c r="AE342" s="113"/>
      <c r="AF342" s="114"/>
      <c r="AG342" s="402"/>
      <c r="AH342" s="238"/>
      <c r="AI342" s="239"/>
      <c r="AJ342" s="58" t="str">
        <f t="shared" si="100"/>
        <v/>
      </c>
      <c r="AK342" s="60" t="str">
        <f t="shared" si="101"/>
        <v/>
      </c>
      <c r="AL342" s="62" t="str">
        <f t="shared" si="102"/>
        <v/>
      </c>
      <c r="AM342" s="64" t="str">
        <f t="shared" si="103"/>
        <v/>
      </c>
      <c r="AN342" s="64" t="str">
        <f t="shared" si="104"/>
        <v/>
      </c>
      <c r="AO342" s="66" t="str">
        <f>IF(F342="","",IF(OR(AND(分岐管理シート!D342=4,J342="Ⅱ．物価高の克服"),AND(分岐管理シート!D342=8,J342="米国関税措置")),"","error"))</f>
        <v/>
      </c>
      <c r="AP342" s="68" t="str">
        <f t="shared" si="105"/>
        <v/>
      </c>
      <c r="AQ342" s="33" t="str">
        <f t="shared" si="106"/>
        <v/>
      </c>
      <c r="AR342" s="33" t="str">
        <f t="shared" si="107"/>
        <v/>
      </c>
      <c r="AS342" s="33" t="str">
        <f t="shared" si="108"/>
        <v/>
      </c>
      <c r="AT342" s="32" t="str">
        <f t="shared" si="116"/>
        <v/>
      </c>
      <c r="AU342" s="69"/>
      <c r="AV342" s="70"/>
      <c r="AW342" s="68" t="str">
        <f t="shared" si="109"/>
        <v/>
      </c>
      <c r="AX342" s="68" t="str">
        <f t="shared" si="110"/>
        <v/>
      </c>
      <c r="AY342" s="68" t="str">
        <f t="shared" si="111"/>
        <v/>
      </c>
      <c r="AZ342" s="70"/>
      <c r="BA342" s="74"/>
      <c r="BB342" s="70"/>
      <c r="BC342" s="70"/>
      <c r="BD342" s="68" t="str">
        <f t="shared" si="112"/>
        <v/>
      </c>
      <c r="BE342" s="68" t="str">
        <f t="shared" si="113"/>
        <v/>
      </c>
      <c r="BF342" s="72" t="str">
        <f>IF(F342="","",IF(OR(分岐管理シート!Y342&lt;14,分岐管理シート!Y342&gt;38),"error",""))</f>
        <v/>
      </c>
      <c r="BG342" s="72" t="str">
        <f>IF(F342="","",IF(OR(分岐管理シート!Z342&lt;14,分岐管理シート!Z342&gt;39),"error",""))</f>
        <v/>
      </c>
      <c r="BH342" s="72" t="str">
        <f>IF(F342="","",IF(AND(Y342="－",OR(分岐管理シート!Z342&lt;14,分岐管理シート!Z342&gt;38)),"error",IF(AND(Y342="○",分岐管理シート!Z342&lt;14),"error","")))</f>
        <v/>
      </c>
      <c r="BI342" s="72" t="str">
        <f>IF(F342="","",IF(VLOOKUP(Z342,―!$AH$15:$AI$40,2,FALSE)&lt;=VLOOKUP(AA342,―!$AH$15:$AI$40,2,FALSE),"","error"))</f>
        <v/>
      </c>
      <c r="BJ342" s="70"/>
      <c r="BK342" s="70"/>
      <c r="BL342" s="70"/>
      <c r="BM342" s="72" t="str">
        <f>IF(F342="","",IF(OR(分岐管理シート!AC342&lt;1,分岐管理シート!AC342&gt;39),"error",""))</f>
        <v/>
      </c>
      <c r="BN342" s="68" t="str">
        <f t="shared" si="114"/>
        <v/>
      </c>
      <c r="BO342" s="72" t="str">
        <f>IF(F342="","",IF(AND(分岐管理シート!D342=4,OR(分岐管理シート!AF342&lt;4,分岐管理シート!AF342&gt;9)),"error",""))</f>
        <v/>
      </c>
      <c r="BP342" s="74" t="str">
        <f t="shared" si="98"/>
        <v/>
      </c>
      <c r="BQ342" s="76" t="str">
        <f>分岐管理シート!AQ342</f>
        <v/>
      </c>
      <c r="BR342" s="497" t="str">
        <f t="shared" si="115"/>
        <v/>
      </c>
    </row>
    <row r="343" spans="1:70" ht="24">
      <c r="A343" s="35"/>
      <c r="B343" s="36"/>
      <c r="C343" s="32">
        <v>271</v>
      </c>
      <c r="D343" s="396"/>
      <c r="E343" s="229"/>
      <c r="F343" s="229"/>
      <c r="G343" s="219"/>
      <c r="H343" s="219"/>
      <c r="I343" s="218"/>
      <c r="J343" s="217"/>
      <c r="K343" s="219"/>
      <c r="L343" s="218"/>
      <c r="M343" s="218"/>
      <c r="N343" s="640">
        <f t="shared" si="99"/>
        <v>0</v>
      </c>
      <c r="O343" s="641">
        <f t="shared" si="97"/>
        <v>0</v>
      </c>
      <c r="P343" s="642"/>
      <c r="Q343" s="646"/>
      <c r="R343" s="646"/>
      <c r="S343" s="646"/>
      <c r="T343" s="647"/>
      <c r="U343" s="647"/>
      <c r="V343" s="218"/>
      <c r="W343" s="219"/>
      <c r="X343" s="219"/>
      <c r="Y343" s="219"/>
      <c r="Z343" s="391"/>
      <c r="AA343" s="391"/>
      <c r="AB343" s="233"/>
      <c r="AC343" s="233"/>
      <c r="AD343" s="218"/>
      <c r="AE343" s="113"/>
      <c r="AF343" s="114"/>
      <c r="AG343" s="402"/>
      <c r="AH343" s="238"/>
      <c r="AI343" s="239"/>
      <c r="AJ343" s="58" t="str">
        <f t="shared" si="100"/>
        <v/>
      </c>
      <c r="AK343" s="60" t="str">
        <f t="shared" si="101"/>
        <v/>
      </c>
      <c r="AL343" s="62" t="str">
        <f t="shared" si="102"/>
        <v/>
      </c>
      <c r="AM343" s="64" t="str">
        <f t="shared" si="103"/>
        <v/>
      </c>
      <c r="AN343" s="64" t="str">
        <f t="shared" si="104"/>
        <v/>
      </c>
      <c r="AO343" s="66" t="str">
        <f>IF(F343="","",IF(OR(AND(分岐管理シート!D343=4,J343="Ⅱ．物価高の克服"),AND(分岐管理シート!D343=8,J343="米国関税措置")),"","error"))</f>
        <v/>
      </c>
      <c r="AP343" s="68" t="str">
        <f t="shared" si="105"/>
        <v/>
      </c>
      <c r="AQ343" s="33" t="str">
        <f t="shared" si="106"/>
        <v/>
      </c>
      <c r="AR343" s="33" t="str">
        <f t="shared" si="107"/>
        <v/>
      </c>
      <c r="AS343" s="33" t="str">
        <f t="shared" si="108"/>
        <v/>
      </c>
      <c r="AT343" s="32" t="str">
        <f t="shared" si="116"/>
        <v/>
      </c>
      <c r="AU343" s="69"/>
      <c r="AV343" s="70"/>
      <c r="AW343" s="68" t="str">
        <f t="shared" si="109"/>
        <v/>
      </c>
      <c r="AX343" s="68" t="str">
        <f t="shared" si="110"/>
        <v/>
      </c>
      <c r="AY343" s="68" t="str">
        <f t="shared" si="111"/>
        <v/>
      </c>
      <c r="AZ343" s="70"/>
      <c r="BA343" s="74"/>
      <c r="BB343" s="70"/>
      <c r="BC343" s="70"/>
      <c r="BD343" s="68" t="str">
        <f t="shared" si="112"/>
        <v/>
      </c>
      <c r="BE343" s="68" t="str">
        <f t="shared" si="113"/>
        <v/>
      </c>
      <c r="BF343" s="72" t="str">
        <f>IF(F343="","",IF(OR(分岐管理シート!Y343&lt;14,分岐管理シート!Y343&gt;38),"error",""))</f>
        <v/>
      </c>
      <c r="BG343" s="72" t="str">
        <f>IF(F343="","",IF(OR(分岐管理シート!Z343&lt;14,分岐管理シート!Z343&gt;39),"error",""))</f>
        <v/>
      </c>
      <c r="BH343" s="72" t="str">
        <f>IF(F343="","",IF(AND(Y343="－",OR(分岐管理シート!Z343&lt;14,分岐管理シート!Z343&gt;38)),"error",IF(AND(Y343="○",分岐管理シート!Z343&lt;14),"error","")))</f>
        <v/>
      </c>
      <c r="BI343" s="72" t="str">
        <f>IF(F343="","",IF(VLOOKUP(Z343,―!$AH$15:$AI$40,2,FALSE)&lt;=VLOOKUP(AA343,―!$AH$15:$AI$40,2,FALSE),"","error"))</f>
        <v/>
      </c>
      <c r="BJ343" s="70"/>
      <c r="BK343" s="70"/>
      <c r="BL343" s="70"/>
      <c r="BM343" s="72" t="str">
        <f>IF(F343="","",IF(OR(分岐管理シート!AC343&lt;1,分岐管理シート!AC343&gt;39),"error",""))</f>
        <v/>
      </c>
      <c r="BN343" s="68" t="str">
        <f t="shared" si="114"/>
        <v/>
      </c>
      <c r="BO343" s="72" t="str">
        <f>IF(F343="","",IF(AND(分岐管理シート!D343=4,OR(分岐管理シート!AF343&lt;4,分岐管理シート!AF343&gt;9)),"error",""))</f>
        <v/>
      </c>
      <c r="BP343" s="74" t="str">
        <f t="shared" si="98"/>
        <v/>
      </c>
      <c r="BQ343" s="76" t="str">
        <f>分岐管理シート!AQ343</f>
        <v/>
      </c>
      <c r="BR343" s="497" t="str">
        <f t="shared" si="115"/>
        <v/>
      </c>
    </row>
    <row r="344" spans="1:70" ht="24">
      <c r="A344" s="35"/>
      <c r="B344" s="36"/>
      <c r="C344" s="33">
        <v>272</v>
      </c>
      <c r="D344" s="396"/>
      <c r="E344" s="229"/>
      <c r="F344" s="229"/>
      <c r="G344" s="219"/>
      <c r="H344" s="219"/>
      <c r="I344" s="218"/>
      <c r="J344" s="217"/>
      <c r="K344" s="219"/>
      <c r="L344" s="218"/>
      <c r="M344" s="218"/>
      <c r="N344" s="640">
        <f t="shared" si="99"/>
        <v>0</v>
      </c>
      <c r="O344" s="641">
        <f t="shared" si="97"/>
        <v>0</v>
      </c>
      <c r="P344" s="642"/>
      <c r="Q344" s="646"/>
      <c r="R344" s="646"/>
      <c r="S344" s="646"/>
      <c r="T344" s="647"/>
      <c r="U344" s="647"/>
      <c r="V344" s="218"/>
      <c r="W344" s="219"/>
      <c r="X344" s="219"/>
      <c r="Y344" s="219"/>
      <c r="Z344" s="391"/>
      <c r="AA344" s="391"/>
      <c r="AB344" s="233"/>
      <c r="AC344" s="233"/>
      <c r="AD344" s="218"/>
      <c r="AE344" s="113"/>
      <c r="AF344" s="114"/>
      <c r="AG344" s="402"/>
      <c r="AH344" s="238"/>
      <c r="AI344" s="239"/>
      <c r="AJ344" s="58" t="str">
        <f t="shared" si="100"/>
        <v/>
      </c>
      <c r="AK344" s="60" t="str">
        <f t="shared" si="101"/>
        <v/>
      </c>
      <c r="AL344" s="62" t="str">
        <f t="shared" si="102"/>
        <v/>
      </c>
      <c r="AM344" s="64" t="str">
        <f t="shared" si="103"/>
        <v/>
      </c>
      <c r="AN344" s="64" t="str">
        <f t="shared" si="104"/>
        <v/>
      </c>
      <c r="AO344" s="66" t="str">
        <f>IF(F344="","",IF(OR(AND(分岐管理シート!D344=4,J344="Ⅱ．物価高の克服"),AND(分岐管理シート!D344=8,J344="米国関税措置")),"","error"))</f>
        <v/>
      </c>
      <c r="AP344" s="68" t="str">
        <f t="shared" si="105"/>
        <v/>
      </c>
      <c r="AQ344" s="33" t="str">
        <f t="shared" si="106"/>
        <v/>
      </c>
      <c r="AR344" s="33" t="str">
        <f t="shared" si="107"/>
        <v/>
      </c>
      <c r="AS344" s="33" t="str">
        <f t="shared" si="108"/>
        <v/>
      </c>
      <c r="AT344" s="32" t="str">
        <f t="shared" si="116"/>
        <v/>
      </c>
      <c r="AU344" s="69"/>
      <c r="AV344" s="70"/>
      <c r="AW344" s="68" t="str">
        <f t="shared" si="109"/>
        <v/>
      </c>
      <c r="AX344" s="68" t="str">
        <f t="shared" si="110"/>
        <v/>
      </c>
      <c r="AY344" s="68" t="str">
        <f t="shared" si="111"/>
        <v/>
      </c>
      <c r="AZ344" s="70"/>
      <c r="BA344" s="74"/>
      <c r="BB344" s="70"/>
      <c r="BC344" s="70"/>
      <c r="BD344" s="68" t="str">
        <f t="shared" si="112"/>
        <v/>
      </c>
      <c r="BE344" s="68" t="str">
        <f t="shared" si="113"/>
        <v/>
      </c>
      <c r="BF344" s="72" t="str">
        <f>IF(F344="","",IF(OR(分岐管理シート!Y344&lt;14,分岐管理シート!Y344&gt;38),"error",""))</f>
        <v/>
      </c>
      <c r="BG344" s="72" t="str">
        <f>IF(F344="","",IF(OR(分岐管理シート!Z344&lt;14,分岐管理シート!Z344&gt;39),"error",""))</f>
        <v/>
      </c>
      <c r="BH344" s="72" t="str">
        <f>IF(F344="","",IF(AND(Y344="－",OR(分岐管理シート!Z344&lt;14,分岐管理シート!Z344&gt;38)),"error",IF(AND(Y344="○",分岐管理シート!Z344&lt;14),"error","")))</f>
        <v/>
      </c>
      <c r="BI344" s="72" t="str">
        <f>IF(F344="","",IF(VLOOKUP(Z344,―!$AH$15:$AI$40,2,FALSE)&lt;=VLOOKUP(AA344,―!$AH$15:$AI$40,2,FALSE),"","error"))</f>
        <v/>
      </c>
      <c r="BJ344" s="70"/>
      <c r="BK344" s="70"/>
      <c r="BL344" s="70"/>
      <c r="BM344" s="72" t="str">
        <f>IF(F344="","",IF(OR(分岐管理シート!AC344&lt;1,分岐管理シート!AC344&gt;39),"error",""))</f>
        <v/>
      </c>
      <c r="BN344" s="68" t="str">
        <f t="shared" si="114"/>
        <v/>
      </c>
      <c r="BO344" s="72" t="str">
        <f>IF(F344="","",IF(AND(分岐管理シート!D344=4,OR(分岐管理シート!AF344&lt;4,分岐管理シート!AF344&gt;9)),"error",""))</f>
        <v/>
      </c>
      <c r="BP344" s="74" t="str">
        <f t="shared" si="98"/>
        <v/>
      </c>
      <c r="BQ344" s="76" t="str">
        <f>分岐管理シート!AQ344</f>
        <v/>
      </c>
      <c r="BR344" s="497" t="str">
        <f t="shared" si="115"/>
        <v/>
      </c>
    </row>
    <row r="345" spans="1:70" ht="24">
      <c r="A345" s="35"/>
      <c r="B345" s="36"/>
      <c r="C345" s="33">
        <v>273</v>
      </c>
      <c r="D345" s="396"/>
      <c r="E345" s="229"/>
      <c r="F345" s="229"/>
      <c r="G345" s="219"/>
      <c r="H345" s="219"/>
      <c r="I345" s="218"/>
      <c r="J345" s="217"/>
      <c r="K345" s="219"/>
      <c r="L345" s="218"/>
      <c r="M345" s="218"/>
      <c r="N345" s="640">
        <f t="shared" si="99"/>
        <v>0</v>
      </c>
      <c r="O345" s="641">
        <f t="shared" si="97"/>
        <v>0</v>
      </c>
      <c r="P345" s="642"/>
      <c r="Q345" s="646"/>
      <c r="R345" s="646"/>
      <c r="S345" s="646"/>
      <c r="T345" s="647"/>
      <c r="U345" s="647"/>
      <c r="V345" s="218"/>
      <c r="W345" s="219"/>
      <c r="X345" s="219"/>
      <c r="Y345" s="219"/>
      <c r="Z345" s="391"/>
      <c r="AA345" s="391"/>
      <c r="AB345" s="233"/>
      <c r="AC345" s="233"/>
      <c r="AD345" s="218"/>
      <c r="AE345" s="113"/>
      <c r="AF345" s="114"/>
      <c r="AG345" s="402"/>
      <c r="AH345" s="238"/>
      <c r="AI345" s="239"/>
      <c r="AJ345" s="58" t="str">
        <f t="shared" si="100"/>
        <v/>
      </c>
      <c r="AK345" s="60" t="str">
        <f t="shared" si="101"/>
        <v/>
      </c>
      <c r="AL345" s="62" t="str">
        <f t="shared" si="102"/>
        <v/>
      </c>
      <c r="AM345" s="64" t="str">
        <f t="shared" si="103"/>
        <v/>
      </c>
      <c r="AN345" s="64" t="str">
        <f t="shared" si="104"/>
        <v/>
      </c>
      <c r="AO345" s="66" t="str">
        <f>IF(F345="","",IF(OR(AND(分岐管理シート!D345=4,J345="Ⅱ．物価高の克服"),AND(分岐管理シート!D345=8,J345="米国関税措置")),"","error"))</f>
        <v/>
      </c>
      <c r="AP345" s="68" t="str">
        <f t="shared" si="105"/>
        <v/>
      </c>
      <c r="AQ345" s="33" t="str">
        <f t="shared" si="106"/>
        <v/>
      </c>
      <c r="AR345" s="33" t="str">
        <f t="shared" si="107"/>
        <v/>
      </c>
      <c r="AS345" s="33" t="str">
        <f t="shared" si="108"/>
        <v/>
      </c>
      <c r="AT345" s="32" t="str">
        <f t="shared" si="116"/>
        <v/>
      </c>
      <c r="AU345" s="69"/>
      <c r="AV345" s="70"/>
      <c r="AW345" s="68" t="str">
        <f t="shared" si="109"/>
        <v/>
      </c>
      <c r="AX345" s="68" t="str">
        <f t="shared" si="110"/>
        <v/>
      </c>
      <c r="AY345" s="68" t="str">
        <f t="shared" si="111"/>
        <v/>
      </c>
      <c r="AZ345" s="70"/>
      <c r="BA345" s="74"/>
      <c r="BB345" s="70"/>
      <c r="BC345" s="70"/>
      <c r="BD345" s="68" t="str">
        <f t="shared" si="112"/>
        <v/>
      </c>
      <c r="BE345" s="68" t="str">
        <f t="shared" si="113"/>
        <v/>
      </c>
      <c r="BF345" s="72" t="str">
        <f>IF(F345="","",IF(OR(分岐管理シート!Y345&lt;14,分岐管理シート!Y345&gt;38),"error",""))</f>
        <v/>
      </c>
      <c r="BG345" s="72" t="str">
        <f>IF(F345="","",IF(OR(分岐管理シート!Z345&lt;14,分岐管理シート!Z345&gt;39),"error",""))</f>
        <v/>
      </c>
      <c r="BH345" s="72" t="str">
        <f>IF(F345="","",IF(AND(Y345="－",OR(分岐管理シート!Z345&lt;14,分岐管理シート!Z345&gt;38)),"error",IF(AND(Y345="○",分岐管理シート!Z345&lt;14),"error","")))</f>
        <v/>
      </c>
      <c r="BI345" s="72" t="str">
        <f>IF(F345="","",IF(VLOOKUP(Z345,―!$AH$15:$AI$40,2,FALSE)&lt;=VLOOKUP(AA345,―!$AH$15:$AI$40,2,FALSE),"","error"))</f>
        <v/>
      </c>
      <c r="BJ345" s="70"/>
      <c r="BK345" s="70"/>
      <c r="BL345" s="70"/>
      <c r="BM345" s="72" t="str">
        <f>IF(F345="","",IF(OR(分岐管理シート!AC345&lt;1,分岐管理シート!AC345&gt;39),"error",""))</f>
        <v/>
      </c>
      <c r="BN345" s="68" t="str">
        <f t="shared" si="114"/>
        <v/>
      </c>
      <c r="BO345" s="72" t="str">
        <f>IF(F345="","",IF(AND(分岐管理シート!D345=4,OR(分岐管理シート!AF345&lt;4,分岐管理シート!AF345&gt;9)),"error",""))</f>
        <v/>
      </c>
      <c r="BP345" s="74" t="str">
        <f t="shared" si="98"/>
        <v/>
      </c>
      <c r="BQ345" s="76" t="str">
        <f>分岐管理シート!AQ345</f>
        <v/>
      </c>
      <c r="BR345" s="497" t="str">
        <f t="shared" si="115"/>
        <v/>
      </c>
    </row>
    <row r="346" spans="1:70" ht="24">
      <c r="A346" s="35"/>
      <c r="B346" s="36"/>
      <c r="C346" s="32">
        <v>274</v>
      </c>
      <c r="D346" s="396"/>
      <c r="E346" s="229"/>
      <c r="F346" s="229"/>
      <c r="G346" s="219"/>
      <c r="H346" s="219"/>
      <c r="I346" s="218"/>
      <c r="J346" s="217"/>
      <c r="K346" s="219"/>
      <c r="L346" s="218"/>
      <c r="M346" s="218"/>
      <c r="N346" s="640">
        <f t="shared" si="99"/>
        <v>0</v>
      </c>
      <c r="O346" s="641">
        <f t="shared" si="97"/>
        <v>0</v>
      </c>
      <c r="P346" s="642"/>
      <c r="Q346" s="646"/>
      <c r="R346" s="646"/>
      <c r="S346" s="646"/>
      <c r="T346" s="647"/>
      <c r="U346" s="647"/>
      <c r="V346" s="218"/>
      <c r="W346" s="219"/>
      <c r="X346" s="219"/>
      <c r="Y346" s="219"/>
      <c r="Z346" s="391"/>
      <c r="AA346" s="391"/>
      <c r="AB346" s="233"/>
      <c r="AC346" s="233"/>
      <c r="AD346" s="218"/>
      <c r="AE346" s="113"/>
      <c r="AF346" s="114"/>
      <c r="AG346" s="402"/>
      <c r="AH346" s="238"/>
      <c r="AI346" s="239"/>
      <c r="AJ346" s="58" t="str">
        <f t="shared" si="100"/>
        <v/>
      </c>
      <c r="AK346" s="60" t="str">
        <f t="shared" si="101"/>
        <v/>
      </c>
      <c r="AL346" s="62" t="str">
        <f t="shared" si="102"/>
        <v/>
      </c>
      <c r="AM346" s="64" t="str">
        <f t="shared" si="103"/>
        <v/>
      </c>
      <c r="AN346" s="64" t="str">
        <f t="shared" si="104"/>
        <v/>
      </c>
      <c r="AO346" s="66" t="str">
        <f>IF(F346="","",IF(OR(AND(分岐管理シート!D346=4,J346="Ⅱ．物価高の克服"),AND(分岐管理シート!D346=8,J346="米国関税措置")),"","error"))</f>
        <v/>
      </c>
      <c r="AP346" s="68" t="str">
        <f t="shared" si="105"/>
        <v/>
      </c>
      <c r="AQ346" s="33" t="str">
        <f t="shared" si="106"/>
        <v/>
      </c>
      <c r="AR346" s="33" t="str">
        <f t="shared" si="107"/>
        <v/>
      </c>
      <c r="AS346" s="33" t="str">
        <f t="shared" si="108"/>
        <v/>
      </c>
      <c r="AT346" s="32" t="str">
        <f t="shared" si="116"/>
        <v/>
      </c>
      <c r="AU346" s="69"/>
      <c r="AV346" s="70"/>
      <c r="AW346" s="68" t="str">
        <f t="shared" si="109"/>
        <v/>
      </c>
      <c r="AX346" s="68" t="str">
        <f t="shared" si="110"/>
        <v/>
      </c>
      <c r="AY346" s="68" t="str">
        <f t="shared" si="111"/>
        <v/>
      </c>
      <c r="AZ346" s="70"/>
      <c r="BA346" s="74"/>
      <c r="BB346" s="70"/>
      <c r="BC346" s="70"/>
      <c r="BD346" s="68" t="str">
        <f t="shared" si="112"/>
        <v/>
      </c>
      <c r="BE346" s="68" t="str">
        <f t="shared" si="113"/>
        <v/>
      </c>
      <c r="BF346" s="72" t="str">
        <f>IF(F346="","",IF(OR(分岐管理シート!Y346&lt;14,分岐管理シート!Y346&gt;38),"error",""))</f>
        <v/>
      </c>
      <c r="BG346" s="72" t="str">
        <f>IF(F346="","",IF(OR(分岐管理シート!Z346&lt;14,分岐管理シート!Z346&gt;39),"error",""))</f>
        <v/>
      </c>
      <c r="BH346" s="72" t="str">
        <f>IF(F346="","",IF(AND(Y346="－",OR(分岐管理シート!Z346&lt;14,分岐管理シート!Z346&gt;38)),"error",IF(AND(Y346="○",分岐管理シート!Z346&lt;14),"error","")))</f>
        <v/>
      </c>
      <c r="BI346" s="72" t="str">
        <f>IF(F346="","",IF(VLOOKUP(Z346,―!$AH$15:$AI$40,2,FALSE)&lt;=VLOOKUP(AA346,―!$AH$15:$AI$40,2,FALSE),"","error"))</f>
        <v/>
      </c>
      <c r="BJ346" s="70"/>
      <c r="BK346" s="70"/>
      <c r="BL346" s="70"/>
      <c r="BM346" s="72" t="str">
        <f>IF(F346="","",IF(OR(分岐管理シート!AC346&lt;1,分岐管理シート!AC346&gt;39),"error",""))</f>
        <v/>
      </c>
      <c r="BN346" s="68" t="str">
        <f t="shared" si="114"/>
        <v/>
      </c>
      <c r="BO346" s="72" t="str">
        <f>IF(F346="","",IF(AND(分岐管理シート!D346=4,OR(分岐管理シート!AF346&lt;4,分岐管理シート!AF346&gt;9)),"error",""))</f>
        <v/>
      </c>
      <c r="BP346" s="74" t="str">
        <f t="shared" si="98"/>
        <v/>
      </c>
      <c r="BQ346" s="76" t="str">
        <f>分岐管理シート!AQ346</f>
        <v/>
      </c>
      <c r="BR346" s="497" t="str">
        <f t="shared" si="115"/>
        <v/>
      </c>
    </row>
    <row r="347" spans="1:70" ht="24">
      <c r="A347" s="35"/>
      <c r="B347" s="36"/>
      <c r="C347" s="33">
        <v>275</v>
      </c>
      <c r="D347" s="396"/>
      <c r="E347" s="229"/>
      <c r="F347" s="229"/>
      <c r="G347" s="219"/>
      <c r="H347" s="219"/>
      <c r="I347" s="218"/>
      <c r="J347" s="217"/>
      <c r="K347" s="219"/>
      <c r="L347" s="218"/>
      <c r="M347" s="218"/>
      <c r="N347" s="640">
        <f t="shared" si="99"/>
        <v>0</v>
      </c>
      <c r="O347" s="641">
        <f t="shared" si="97"/>
        <v>0</v>
      </c>
      <c r="P347" s="642"/>
      <c r="Q347" s="646"/>
      <c r="R347" s="646"/>
      <c r="S347" s="646"/>
      <c r="T347" s="647"/>
      <c r="U347" s="647"/>
      <c r="V347" s="218"/>
      <c r="W347" s="219"/>
      <c r="X347" s="219"/>
      <c r="Y347" s="219"/>
      <c r="Z347" s="391"/>
      <c r="AA347" s="391"/>
      <c r="AB347" s="233"/>
      <c r="AC347" s="233"/>
      <c r="AD347" s="218"/>
      <c r="AE347" s="113"/>
      <c r="AF347" s="114"/>
      <c r="AG347" s="402"/>
      <c r="AH347" s="238"/>
      <c r="AI347" s="239"/>
      <c r="AJ347" s="58" t="str">
        <f t="shared" si="100"/>
        <v/>
      </c>
      <c r="AK347" s="60" t="str">
        <f t="shared" si="101"/>
        <v/>
      </c>
      <c r="AL347" s="62" t="str">
        <f t="shared" si="102"/>
        <v/>
      </c>
      <c r="AM347" s="64" t="str">
        <f t="shared" si="103"/>
        <v/>
      </c>
      <c r="AN347" s="64" t="str">
        <f t="shared" si="104"/>
        <v/>
      </c>
      <c r="AO347" s="66" t="str">
        <f>IF(F347="","",IF(OR(AND(分岐管理シート!D347=4,J347="Ⅱ．物価高の克服"),AND(分岐管理シート!D347=8,J347="米国関税措置")),"","error"))</f>
        <v/>
      </c>
      <c r="AP347" s="68" t="str">
        <f t="shared" si="105"/>
        <v/>
      </c>
      <c r="AQ347" s="33" t="str">
        <f t="shared" si="106"/>
        <v/>
      </c>
      <c r="AR347" s="33" t="str">
        <f t="shared" si="107"/>
        <v/>
      </c>
      <c r="AS347" s="33" t="str">
        <f t="shared" si="108"/>
        <v/>
      </c>
      <c r="AT347" s="32" t="str">
        <f t="shared" si="116"/>
        <v/>
      </c>
      <c r="AU347" s="69"/>
      <c r="AV347" s="70"/>
      <c r="AW347" s="68" t="str">
        <f t="shared" si="109"/>
        <v/>
      </c>
      <c r="AX347" s="68" t="str">
        <f t="shared" si="110"/>
        <v/>
      </c>
      <c r="AY347" s="68" t="str">
        <f t="shared" si="111"/>
        <v/>
      </c>
      <c r="AZ347" s="70"/>
      <c r="BA347" s="74"/>
      <c r="BB347" s="70"/>
      <c r="BC347" s="70"/>
      <c r="BD347" s="68" t="str">
        <f t="shared" si="112"/>
        <v/>
      </c>
      <c r="BE347" s="68" t="str">
        <f t="shared" si="113"/>
        <v/>
      </c>
      <c r="BF347" s="72" t="str">
        <f>IF(F347="","",IF(OR(分岐管理シート!Y347&lt;14,分岐管理シート!Y347&gt;38),"error",""))</f>
        <v/>
      </c>
      <c r="BG347" s="72" t="str">
        <f>IF(F347="","",IF(OR(分岐管理シート!Z347&lt;14,分岐管理シート!Z347&gt;39),"error",""))</f>
        <v/>
      </c>
      <c r="BH347" s="72" t="str">
        <f>IF(F347="","",IF(AND(Y347="－",OR(分岐管理シート!Z347&lt;14,分岐管理シート!Z347&gt;38)),"error",IF(AND(Y347="○",分岐管理シート!Z347&lt;14),"error","")))</f>
        <v/>
      </c>
      <c r="BI347" s="72" t="str">
        <f>IF(F347="","",IF(VLOOKUP(Z347,―!$AH$15:$AI$40,2,FALSE)&lt;=VLOOKUP(AA347,―!$AH$15:$AI$40,2,FALSE),"","error"))</f>
        <v/>
      </c>
      <c r="BJ347" s="70"/>
      <c r="BK347" s="70"/>
      <c r="BL347" s="70"/>
      <c r="BM347" s="72" t="str">
        <f>IF(F347="","",IF(OR(分岐管理シート!AC347&lt;1,分岐管理シート!AC347&gt;39),"error",""))</f>
        <v/>
      </c>
      <c r="BN347" s="68" t="str">
        <f t="shared" si="114"/>
        <v/>
      </c>
      <c r="BO347" s="72" t="str">
        <f>IF(F347="","",IF(AND(分岐管理シート!D347=4,OR(分岐管理シート!AF347&lt;4,分岐管理シート!AF347&gt;9)),"error",""))</f>
        <v/>
      </c>
      <c r="BP347" s="74" t="str">
        <f t="shared" si="98"/>
        <v/>
      </c>
      <c r="BQ347" s="76" t="str">
        <f>分岐管理シート!AQ347</f>
        <v/>
      </c>
      <c r="BR347" s="497" t="str">
        <f t="shared" si="115"/>
        <v/>
      </c>
    </row>
    <row r="348" spans="1:70" ht="24">
      <c r="A348" s="35"/>
      <c r="B348" s="36"/>
      <c r="C348" s="33">
        <v>276</v>
      </c>
      <c r="D348" s="396"/>
      <c r="E348" s="229"/>
      <c r="F348" s="229"/>
      <c r="G348" s="219"/>
      <c r="H348" s="219"/>
      <c r="I348" s="218"/>
      <c r="J348" s="217"/>
      <c r="K348" s="219"/>
      <c r="L348" s="218"/>
      <c r="M348" s="218"/>
      <c r="N348" s="640">
        <f t="shared" si="99"/>
        <v>0</v>
      </c>
      <c r="O348" s="641">
        <f t="shared" si="97"/>
        <v>0</v>
      </c>
      <c r="P348" s="642"/>
      <c r="Q348" s="646"/>
      <c r="R348" s="646"/>
      <c r="S348" s="646"/>
      <c r="T348" s="647"/>
      <c r="U348" s="647"/>
      <c r="V348" s="218"/>
      <c r="W348" s="219"/>
      <c r="X348" s="219"/>
      <c r="Y348" s="219"/>
      <c r="Z348" s="391"/>
      <c r="AA348" s="391"/>
      <c r="AB348" s="233"/>
      <c r="AC348" s="233"/>
      <c r="AD348" s="218"/>
      <c r="AE348" s="113"/>
      <c r="AF348" s="114"/>
      <c r="AG348" s="402"/>
      <c r="AH348" s="238"/>
      <c r="AI348" s="239"/>
      <c r="AJ348" s="58" t="str">
        <f t="shared" si="100"/>
        <v/>
      </c>
      <c r="AK348" s="60" t="str">
        <f t="shared" si="101"/>
        <v/>
      </c>
      <c r="AL348" s="62" t="str">
        <f t="shared" si="102"/>
        <v/>
      </c>
      <c r="AM348" s="64" t="str">
        <f t="shared" si="103"/>
        <v/>
      </c>
      <c r="AN348" s="64" t="str">
        <f t="shared" si="104"/>
        <v/>
      </c>
      <c r="AO348" s="66" t="str">
        <f>IF(F348="","",IF(OR(AND(分岐管理シート!D348=4,J348="Ⅱ．物価高の克服"),AND(分岐管理シート!D348=8,J348="米国関税措置")),"","error"))</f>
        <v/>
      </c>
      <c r="AP348" s="68" t="str">
        <f t="shared" si="105"/>
        <v/>
      </c>
      <c r="AQ348" s="33" t="str">
        <f t="shared" si="106"/>
        <v/>
      </c>
      <c r="AR348" s="33" t="str">
        <f t="shared" si="107"/>
        <v/>
      </c>
      <c r="AS348" s="33" t="str">
        <f t="shared" si="108"/>
        <v/>
      </c>
      <c r="AT348" s="32" t="str">
        <f t="shared" si="116"/>
        <v/>
      </c>
      <c r="AU348" s="69"/>
      <c r="AV348" s="70"/>
      <c r="AW348" s="68" t="str">
        <f t="shared" si="109"/>
        <v/>
      </c>
      <c r="AX348" s="68" t="str">
        <f t="shared" si="110"/>
        <v/>
      </c>
      <c r="AY348" s="68" t="str">
        <f t="shared" si="111"/>
        <v/>
      </c>
      <c r="AZ348" s="70"/>
      <c r="BA348" s="74"/>
      <c r="BB348" s="70"/>
      <c r="BC348" s="70"/>
      <c r="BD348" s="68" t="str">
        <f t="shared" si="112"/>
        <v/>
      </c>
      <c r="BE348" s="68" t="str">
        <f t="shared" si="113"/>
        <v/>
      </c>
      <c r="BF348" s="72" t="str">
        <f>IF(F348="","",IF(OR(分岐管理シート!Y348&lt;14,分岐管理シート!Y348&gt;38),"error",""))</f>
        <v/>
      </c>
      <c r="BG348" s="72" t="str">
        <f>IF(F348="","",IF(OR(分岐管理シート!Z348&lt;14,分岐管理シート!Z348&gt;39),"error",""))</f>
        <v/>
      </c>
      <c r="BH348" s="72" t="str">
        <f>IF(F348="","",IF(AND(Y348="－",OR(分岐管理シート!Z348&lt;14,分岐管理シート!Z348&gt;38)),"error",IF(AND(Y348="○",分岐管理シート!Z348&lt;14),"error","")))</f>
        <v/>
      </c>
      <c r="BI348" s="72" t="str">
        <f>IF(F348="","",IF(VLOOKUP(Z348,―!$AH$15:$AI$40,2,FALSE)&lt;=VLOOKUP(AA348,―!$AH$15:$AI$40,2,FALSE),"","error"))</f>
        <v/>
      </c>
      <c r="BJ348" s="70"/>
      <c r="BK348" s="70"/>
      <c r="BL348" s="70"/>
      <c r="BM348" s="72" t="str">
        <f>IF(F348="","",IF(OR(分岐管理シート!AC348&lt;1,分岐管理シート!AC348&gt;39),"error",""))</f>
        <v/>
      </c>
      <c r="BN348" s="68" t="str">
        <f t="shared" si="114"/>
        <v/>
      </c>
      <c r="BO348" s="72" t="str">
        <f>IF(F348="","",IF(AND(分岐管理シート!D348=4,OR(分岐管理シート!AF348&lt;4,分岐管理シート!AF348&gt;9)),"error",""))</f>
        <v/>
      </c>
      <c r="BP348" s="74" t="str">
        <f t="shared" si="98"/>
        <v/>
      </c>
      <c r="BQ348" s="76" t="str">
        <f>分岐管理シート!AQ348</f>
        <v/>
      </c>
      <c r="BR348" s="497" t="str">
        <f t="shared" si="115"/>
        <v/>
      </c>
    </row>
    <row r="349" spans="1:70" ht="24">
      <c r="A349" s="35"/>
      <c r="B349" s="36"/>
      <c r="C349" s="32">
        <v>277</v>
      </c>
      <c r="D349" s="396"/>
      <c r="E349" s="229"/>
      <c r="F349" s="229"/>
      <c r="G349" s="219"/>
      <c r="H349" s="219"/>
      <c r="I349" s="218"/>
      <c r="J349" s="217"/>
      <c r="K349" s="219"/>
      <c r="L349" s="218"/>
      <c r="M349" s="218"/>
      <c r="N349" s="640">
        <f t="shared" si="99"/>
        <v>0</v>
      </c>
      <c r="O349" s="641">
        <f t="shared" si="97"/>
        <v>0</v>
      </c>
      <c r="P349" s="642"/>
      <c r="Q349" s="646"/>
      <c r="R349" s="646"/>
      <c r="S349" s="646"/>
      <c r="T349" s="647"/>
      <c r="U349" s="647"/>
      <c r="V349" s="218"/>
      <c r="W349" s="219"/>
      <c r="X349" s="219"/>
      <c r="Y349" s="219"/>
      <c r="Z349" s="391"/>
      <c r="AA349" s="391"/>
      <c r="AB349" s="233"/>
      <c r="AC349" s="233"/>
      <c r="AD349" s="218"/>
      <c r="AE349" s="113"/>
      <c r="AF349" s="114"/>
      <c r="AG349" s="402"/>
      <c r="AH349" s="238"/>
      <c r="AI349" s="239"/>
      <c r="AJ349" s="58" t="str">
        <f t="shared" si="100"/>
        <v/>
      </c>
      <c r="AK349" s="60" t="str">
        <f t="shared" si="101"/>
        <v/>
      </c>
      <c r="AL349" s="62" t="str">
        <f t="shared" si="102"/>
        <v/>
      </c>
      <c r="AM349" s="64" t="str">
        <f t="shared" si="103"/>
        <v/>
      </c>
      <c r="AN349" s="64" t="str">
        <f t="shared" si="104"/>
        <v/>
      </c>
      <c r="AO349" s="66" t="str">
        <f>IF(F349="","",IF(OR(AND(分岐管理シート!D349=4,J349="Ⅱ．物価高の克服"),AND(分岐管理シート!D349=8,J349="米国関税措置")),"","error"))</f>
        <v/>
      </c>
      <c r="AP349" s="68" t="str">
        <f t="shared" si="105"/>
        <v/>
      </c>
      <c r="AQ349" s="33" t="str">
        <f t="shared" si="106"/>
        <v/>
      </c>
      <c r="AR349" s="33" t="str">
        <f t="shared" si="107"/>
        <v/>
      </c>
      <c r="AS349" s="33" t="str">
        <f t="shared" si="108"/>
        <v/>
      </c>
      <c r="AT349" s="32" t="str">
        <f t="shared" si="116"/>
        <v/>
      </c>
      <c r="AU349" s="69"/>
      <c r="AV349" s="70"/>
      <c r="AW349" s="68" t="str">
        <f t="shared" si="109"/>
        <v/>
      </c>
      <c r="AX349" s="68" t="str">
        <f t="shared" si="110"/>
        <v/>
      </c>
      <c r="AY349" s="68" t="str">
        <f t="shared" si="111"/>
        <v/>
      </c>
      <c r="AZ349" s="70"/>
      <c r="BA349" s="74"/>
      <c r="BB349" s="70"/>
      <c r="BC349" s="70"/>
      <c r="BD349" s="68" t="str">
        <f t="shared" si="112"/>
        <v/>
      </c>
      <c r="BE349" s="68" t="str">
        <f t="shared" si="113"/>
        <v/>
      </c>
      <c r="BF349" s="72" t="str">
        <f>IF(F349="","",IF(OR(分岐管理シート!Y349&lt;14,分岐管理シート!Y349&gt;38),"error",""))</f>
        <v/>
      </c>
      <c r="BG349" s="72" t="str">
        <f>IF(F349="","",IF(OR(分岐管理シート!Z349&lt;14,分岐管理シート!Z349&gt;39),"error",""))</f>
        <v/>
      </c>
      <c r="BH349" s="72" t="str">
        <f>IF(F349="","",IF(AND(Y349="－",OR(分岐管理シート!Z349&lt;14,分岐管理シート!Z349&gt;38)),"error",IF(AND(Y349="○",分岐管理シート!Z349&lt;14),"error","")))</f>
        <v/>
      </c>
      <c r="BI349" s="72" t="str">
        <f>IF(F349="","",IF(VLOOKUP(Z349,―!$AH$15:$AI$40,2,FALSE)&lt;=VLOOKUP(AA349,―!$AH$15:$AI$40,2,FALSE),"","error"))</f>
        <v/>
      </c>
      <c r="BJ349" s="70"/>
      <c r="BK349" s="70"/>
      <c r="BL349" s="70"/>
      <c r="BM349" s="72" t="str">
        <f>IF(F349="","",IF(OR(分岐管理シート!AC349&lt;1,分岐管理シート!AC349&gt;39),"error",""))</f>
        <v/>
      </c>
      <c r="BN349" s="68" t="str">
        <f t="shared" si="114"/>
        <v/>
      </c>
      <c r="BO349" s="72" t="str">
        <f>IF(F349="","",IF(AND(分岐管理シート!D349=4,OR(分岐管理シート!AF349&lt;4,分岐管理シート!AF349&gt;9)),"error",""))</f>
        <v/>
      </c>
      <c r="BP349" s="74" t="str">
        <f t="shared" si="98"/>
        <v/>
      </c>
      <c r="BQ349" s="76" t="str">
        <f>分岐管理シート!AQ349</f>
        <v/>
      </c>
      <c r="BR349" s="497" t="str">
        <f t="shared" si="115"/>
        <v/>
      </c>
    </row>
    <row r="350" spans="1:70" ht="24">
      <c r="A350" s="35"/>
      <c r="B350" s="36"/>
      <c r="C350" s="33">
        <v>278</v>
      </c>
      <c r="D350" s="396"/>
      <c r="E350" s="229"/>
      <c r="F350" s="229"/>
      <c r="G350" s="219"/>
      <c r="H350" s="219"/>
      <c r="I350" s="218"/>
      <c r="J350" s="217"/>
      <c r="K350" s="219"/>
      <c r="L350" s="218"/>
      <c r="M350" s="218"/>
      <c r="N350" s="640">
        <f t="shared" si="99"/>
        <v>0</v>
      </c>
      <c r="O350" s="641">
        <f t="shared" si="97"/>
        <v>0</v>
      </c>
      <c r="P350" s="642"/>
      <c r="Q350" s="646"/>
      <c r="R350" s="646"/>
      <c r="S350" s="646"/>
      <c r="T350" s="647"/>
      <c r="U350" s="647"/>
      <c r="V350" s="218"/>
      <c r="W350" s="219"/>
      <c r="X350" s="219"/>
      <c r="Y350" s="219"/>
      <c r="Z350" s="391"/>
      <c r="AA350" s="391"/>
      <c r="AB350" s="233"/>
      <c r="AC350" s="233"/>
      <c r="AD350" s="218"/>
      <c r="AE350" s="113"/>
      <c r="AF350" s="114"/>
      <c r="AG350" s="402"/>
      <c r="AH350" s="238"/>
      <c r="AI350" s="239"/>
      <c r="AJ350" s="58" t="str">
        <f t="shared" si="100"/>
        <v/>
      </c>
      <c r="AK350" s="60" t="str">
        <f t="shared" si="101"/>
        <v/>
      </c>
      <c r="AL350" s="62" t="str">
        <f t="shared" si="102"/>
        <v/>
      </c>
      <c r="AM350" s="64" t="str">
        <f t="shared" si="103"/>
        <v/>
      </c>
      <c r="AN350" s="64" t="str">
        <f t="shared" si="104"/>
        <v/>
      </c>
      <c r="AO350" s="66" t="str">
        <f>IF(F350="","",IF(OR(AND(分岐管理シート!D350=4,J350="Ⅱ．物価高の克服"),AND(分岐管理シート!D350=8,J350="米国関税措置")),"","error"))</f>
        <v/>
      </c>
      <c r="AP350" s="68" t="str">
        <f t="shared" si="105"/>
        <v/>
      </c>
      <c r="AQ350" s="33" t="str">
        <f t="shared" si="106"/>
        <v/>
      </c>
      <c r="AR350" s="33" t="str">
        <f t="shared" si="107"/>
        <v/>
      </c>
      <c r="AS350" s="33" t="str">
        <f t="shared" si="108"/>
        <v/>
      </c>
      <c r="AT350" s="32" t="str">
        <f t="shared" si="116"/>
        <v/>
      </c>
      <c r="AU350" s="69"/>
      <c r="AV350" s="70"/>
      <c r="AW350" s="68" t="str">
        <f t="shared" si="109"/>
        <v/>
      </c>
      <c r="AX350" s="68" t="str">
        <f t="shared" si="110"/>
        <v/>
      </c>
      <c r="AY350" s="68" t="str">
        <f t="shared" si="111"/>
        <v/>
      </c>
      <c r="AZ350" s="70"/>
      <c r="BA350" s="74"/>
      <c r="BB350" s="70"/>
      <c r="BC350" s="70"/>
      <c r="BD350" s="68" t="str">
        <f t="shared" si="112"/>
        <v/>
      </c>
      <c r="BE350" s="68" t="str">
        <f t="shared" si="113"/>
        <v/>
      </c>
      <c r="BF350" s="72" t="str">
        <f>IF(F350="","",IF(OR(分岐管理シート!Y350&lt;14,分岐管理シート!Y350&gt;38),"error",""))</f>
        <v/>
      </c>
      <c r="BG350" s="72" t="str">
        <f>IF(F350="","",IF(OR(分岐管理シート!Z350&lt;14,分岐管理シート!Z350&gt;39),"error",""))</f>
        <v/>
      </c>
      <c r="BH350" s="72" t="str">
        <f>IF(F350="","",IF(AND(Y350="－",OR(分岐管理シート!Z350&lt;14,分岐管理シート!Z350&gt;38)),"error",IF(AND(Y350="○",分岐管理シート!Z350&lt;14),"error","")))</f>
        <v/>
      </c>
      <c r="BI350" s="72" t="str">
        <f>IF(F350="","",IF(VLOOKUP(Z350,―!$AH$15:$AI$40,2,FALSE)&lt;=VLOOKUP(AA350,―!$AH$15:$AI$40,2,FALSE),"","error"))</f>
        <v/>
      </c>
      <c r="BJ350" s="70"/>
      <c r="BK350" s="70"/>
      <c r="BL350" s="70"/>
      <c r="BM350" s="72" t="str">
        <f>IF(F350="","",IF(OR(分岐管理シート!AC350&lt;1,分岐管理シート!AC350&gt;39),"error",""))</f>
        <v/>
      </c>
      <c r="BN350" s="68" t="str">
        <f t="shared" si="114"/>
        <v/>
      </c>
      <c r="BO350" s="72" t="str">
        <f>IF(F350="","",IF(AND(分岐管理シート!D350=4,OR(分岐管理シート!AF350&lt;4,分岐管理シート!AF350&gt;9)),"error",""))</f>
        <v/>
      </c>
      <c r="BP350" s="74" t="str">
        <f t="shared" si="98"/>
        <v/>
      </c>
      <c r="BQ350" s="76" t="str">
        <f>分岐管理シート!AQ350</f>
        <v/>
      </c>
      <c r="BR350" s="497" t="str">
        <f t="shared" si="115"/>
        <v/>
      </c>
    </row>
    <row r="351" spans="1:70" ht="24">
      <c r="A351" s="35"/>
      <c r="B351" s="36"/>
      <c r="C351" s="33">
        <v>279</v>
      </c>
      <c r="D351" s="396"/>
      <c r="E351" s="229"/>
      <c r="F351" s="229"/>
      <c r="G351" s="219"/>
      <c r="H351" s="219"/>
      <c r="I351" s="218"/>
      <c r="J351" s="217"/>
      <c r="K351" s="219"/>
      <c r="L351" s="218"/>
      <c r="M351" s="218"/>
      <c r="N351" s="640">
        <f t="shared" si="99"/>
        <v>0</v>
      </c>
      <c r="O351" s="641">
        <f t="shared" si="97"/>
        <v>0</v>
      </c>
      <c r="P351" s="642"/>
      <c r="Q351" s="646"/>
      <c r="R351" s="646"/>
      <c r="S351" s="646"/>
      <c r="T351" s="647"/>
      <c r="U351" s="647"/>
      <c r="V351" s="218"/>
      <c r="W351" s="219"/>
      <c r="X351" s="219"/>
      <c r="Y351" s="219"/>
      <c r="Z351" s="391"/>
      <c r="AA351" s="391"/>
      <c r="AB351" s="233"/>
      <c r="AC351" s="233"/>
      <c r="AD351" s="218"/>
      <c r="AE351" s="113"/>
      <c r="AF351" s="114"/>
      <c r="AG351" s="402"/>
      <c r="AH351" s="238"/>
      <c r="AI351" s="239"/>
      <c r="AJ351" s="58" t="str">
        <f t="shared" si="100"/>
        <v/>
      </c>
      <c r="AK351" s="60" t="str">
        <f t="shared" si="101"/>
        <v/>
      </c>
      <c r="AL351" s="62" t="str">
        <f t="shared" si="102"/>
        <v/>
      </c>
      <c r="AM351" s="64" t="str">
        <f t="shared" si="103"/>
        <v/>
      </c>
      <c r="AN351" s="64" t="str">
        <f t="shared" si="104"/>
        <v/>
      </c>
      <c r="AO351" s="66" t="str">
        <f>IF(F351="","",IF(OR(AND(分岐管理シート!D351=4,J351="Ⅱ．物価高の克服"),AND(分岐管理シート!D351=8,J351="米国関税措置")),"","error"))</f>
        <v/>
      </c>
      <c r="AP351" s="68" t="str">
        <f t="shared" si="105"/>
        <v/>
      </c>
      <c r="AQ351" s="33" t="str">
        <f t="shared" si="106"/>
        <v/>
      </c>
      <c r="AR351" s="33" t="str">
        <f t="shared" si="107"/>
        <v/>
      </c>
      <c r="AS351" s="33" t="str">
        <f t="shared" si="108"/>
        <v/>
      </c>
      <c r="AT351" s="32" t="str">
        <f t="shared" si="116"/>
        <v/>
      </c>
      <c r="AU351" s="69"/>
      <c r="AV351" s="70"/>
      <c r="AW351" s="68" t="str">
        <f t="shared" si="109"/>
        <v/>
      </c>
      <c r="AX351" s="68" t="str">
        <f t="shared" si="110"/>
        <v/>
      </c>
      <c r="AY351" s="68" t="str">
        <f t="shared" si="111"/>
        <v/>
      </c>
      <c r="AZ351" s="70"/>
      <c r="BA351" s="74"/>
      <c r="BB351" s="70"/>
      <c r="BC351" s="70"/>
      <c r="BD351" s="68" t="str">
        <f t="shared" si="112"/>
        <v/>
      </c>
      <c r="BE351" s="68" t="str">
        <f t="shared" si="113"/>
        <v/>
      </c>
      <c r="BF351" s="72" t="str">
        <f>IF(F351="","",IF(OR(分岐管理シート!Y351&lt;14,分岐管理シート!Y351&gt;38),"error",""))</f>
        <v/>
      </c>
      <c r="BG351" s="72" t="str">
        <f>IF(F351="","",IF(OR(分岐管理シート!Z351&lt;14,分岐管理シート!Z351&gt;39),"error",""))</f>
        <v/>
      </c>
      <c r="BH351" s="72" t="str">
        <f>IF(F351="","",IF(AND(Y351="－",OR(分岐管理シート!Z351&lt;14,分岐管理シート!Z351&gt;38)),"error",IF(AND(Y351="○",分岐管理シート!Z351&lt;14),"error","")))</f>
        <v/>
      </c>
      <c r="BI351" s="72" t="str">
        <f>IF(F351="","",IF(VLOOKUP(Z351,―!$AH$15:$AI$40,2,FALSE)&lt;=VLOOKUP(AA351,―!$AH$15:$AI$40,2,FALSE),"","error"))</f>
        <v/>
      </c>
      <c r="BJ351" s="70"/>
      <c r="BK351" s="70"/>
      <c r="BL351" s="70"/>
      <c r="BM351" s="72" t="str">
        <f>IF(F351="","",IF(OR(分岐管理シート!AC351&lt;1,分岐管理シート!AC351&gt;39),"error",""))</f>
        <v/>
      </c>
      <c r="BN351" s="68" t="str">
        <f t="shared" si="114"/>
        <v/>
      </c>
      <c r="BO351" s="72" t="str">
        <f>IF(F351="","",IF(AND(分岐管理シート!D351=4,OR(分岐管理シート!AF351&lt;4,分岐管理シート!AF351&gt;9)),"error",""))</f>
        <v/>
      </c>
      <c r="BP351" s="74" t="str">
        <f t="shared" si="98"/>
        <v/>
      </c>
      <c r="BQ351" s="76" t="str">
        <f>分岐管理シート!AQ351</f>
        <v/>
      </c>
      <c r="BR351" s="497" t="str">
        <f t="shared" si="115"/>
        <v/>
      </c>
    </row>
    <row r="352" spans="1:70" ht="24">
      <c r="A352" s="35"/>
      <c r="B352" s="36"/>
      <c r="C352" s="32">
        <v>280</v>
      </c>
      <c r="D352" s="396"/>
      <c r="E352" s="229"/>
      <c r="F352" s="229"/>
      <c r="G352" s="219"/>
      <c r="H352" s="219"/>
      <c r="I352" s="218"/>
      <c r="J352" s="217"/>
      <c r="K352" s="219"/>
      <c r="L352" s="218"/>
      <c r="M352" s="218"/>
      <c r="N352" s="640">
        <f t="shared" si="99"/>
        <v>0</v>
      </c>
      <c r="O352" s="641">
        <f t="shared" si="97"/>
        <v>0</v>
      </c>
      <c r="P352" s="642"/>
      <c r="Q352" s="646"/>
      <c r="R352" s="646"/>
      <c r="S352" s="646"/>
      <c r="T352" s="647"/>
      <c r="U352" s="647"/>
      <c r="V352" s="218"/>
      <c r="W352" s="219"/>
      <c r="X352" s="219"/>
      <c r="Y352" s="219"/>
      <c r="Z352" s="391"/>
      <c r="AA352" s="391"/>
      <c r="AB352" s="233"/>
      <c r="AC352" s="233"/>
      <c r="AD352" s="218"/>
      <c r="AE352" s="113"/>
      <c r="AF352" s="114"/>
      <c r="AG352" s="402"/>
      <c r="AH352" s="238"/>
      <c r="AI352" s="239"/>
      <c r="AJ352" s="58" t="str">
        <f t="shared" si="100"/>
        <v/>
      </c>
      <c r="AK352" s="60" t="str">
        <f t="shared" si="101"/>
        <v/>
      </c>
      <c r="AL352" s="62" t="str">
        <f t="shared" si="102"/>
        <v/>
      </c>
      <c r="AM352" s="64" t="str">
        <f t="shared" si="103"/>
        <v/>
      </c>
      <c r="AN352" s="64" t="str">
        <f t="shared" si="104"/>
        <v/>
      </c>
      <c r="AO352" s="66" t="str">
        <f>IF(F352="","",IF(OR(AND(分岐管理シート!D352=4,J352="Ⅱ．物価高の克服"),AND(分岐管理シート!D352=8,J352="米国関税措置")),"","error"))</f>
        <v/>
      </c>
      <c r="AP352" s="68" t="str">
        <f t="shared" si="105"/>
        <v/>
      </c>
      <c r="AQ352" s="33" t="str">
        <f t="shared" si="106"/>
        <v/>
      </c>
      <c r="AR352" s="33" t="str">
        <f t="shared" si="107"/>
        <v/>
      </c>
      <c r="AS352" s="33" t="str">
        <f t="shared" si="108"/>
        <v/>
      </c>
      <c r="AT352" s="32" t="str">
        <f t="shared" si="116"/>
        <v/>
      </c>
      <c r="AU352" s="69"/>
      <c r="AV352" s="70"/>
      <c r="AW352" s="68" t="str">
        <f t="shared" si="109"/>
        <v/>
      </c>
      <c r="AX352" s="68" t="str">
        <f t="shared" si="110"/>
        <v/>
      </c>
      <c r="AY352" s="68" t="str">
        <f t="shared" si="111"/>
        <v/>
      </c>
      <c r="AZ352" s="70"/>
      <c r="BA352" s="74"/>
      <c r="BB352" s="70"/>
      <c r="BC352" s="70"/>
      <c r="BD352" s="68" t="str">
        <f t="shared" si="112"/>
        <v/>
      </c>
      <c r="BE352" s="68" t="str">
        <f t="shared" si="113"/>
        <v/>
      </c>
      <c r="BF352" s="72" t="str">
        <f>IF(F352="","",IF(OR(分岐管理シート!Y352&lt;14,分岐管理シート!Y352&gt;38),"error",""))</f>
        <v/>
      </c>
      <c r="BG352" s="72" t="str">
        <f>IF(F352="","",IF(OR(分岐管理シート!Z352&lt;14,分岐管理シート!Z352&gt;39),"error",""))</f>
        <v/>
      </c>
      <c r="BH352" s="72" t="str">
        <f>IF(F352="","",IF(AND(Y352="－",OR(分岐管理シート!Z352&lt;14,分岐管理シート!Z352&gt;38)),"error",IF(AND(Y352="○",分岐管理シート!Z352&lt;14),"error","")))</f>
        <v/>
      </c>
      <c r="BI352" s="72" t="str">
        <f>IF(F352="","",IF(VLOOKUP(Z352,―!$AH$15:$AI$40,2,FALSE)&lt;=VLOOKUP(AA352,―!$AH$15:$AI$40,2,FALSE),"","error"))</f>
        <v/>
      </c>
      <c r="BJ352" s="70"/>
      <c r="BK352" s="70"/>
      <c r="BL352" s="70"/>
      <c r="BM352" s="72" t="str">
        <f>IF(F352="","",IF(OR(分岐管理シート!AC352&lt;1,分岐管理シート!AC352&gt;39),"error",""))</f>
        <v/>
      </c>
      <c r="BN352" s="68" t="str">
        <f t="shared" si="114"/>
        <v/>
      </c>
      <c r="BO352" s="72" t="str">
        <f>IF(F352="","",IF(AND(分岐管理シート!D352=4,OR(分岐管理シート!AF352&lt;4,分岐管理シート!AF352&gt;9)),"error",""))</f>
        <v/>
      </c>
      <c r="BP352" s="74" t="str">
        <f t="shared" si="98"/>
        <v/>
      </c>
      <c r="BQ352" s="76" t="str">
        <f>分岐管理シート!AQ352</f>
        <v/>
      </c>
      <c r="BR352" s="497" t="str">
        <f t="shared" si="115"/>
        <v/>
      </c>
    </row>
    <row r="353" spans="1:70" ht="24">
      <c r="A353" s="35"/>
      <c r="B353" s="36"/>
      <c r="C353" s="33">
        <v>281</v>
      </c>
      <c r="D353" s="396"/>
      <c r="E353" s="229"/>
      <c r="F353" s="229"/>
      <c r="G353" s="219"/>
      <c r="H353" s="219"/>
      <c r="I353" s="218"/>
      <c r="J353" s="217"/>
      <c r="K353" s="219"/>
      <c r="L353" s="218"/>
      <c r="M353" s="218"/>
      <c r="N353" s="640">
        <f t="shared" si="99"/>
        <v>0</v>
      </c>
      <c r="O353" s="641">
        <f t="shared" si="97"/>
        <v>0</v>
      </c>
      <c r="P353" s="642"/>
      <c r="Q353" s="646"/>
      <c r="R353" s="646"/>
      <c r="S353" s="646"/>
      <c r="T353" s="647"/>
      <c r="U353" s="647"/>
      <c r="V353" s="218"/>
      <c r="W353" s="219"/>
      <c r="X353" s="219"/>
      <c r="Y353" s="219"/>
      <c r="Z353" s="391"/>
      <c r="AA353" s="391"/>
      <c r="AB353" s="233"/>
      <c r="AC353" s="233"/>
      <c r="AD353" s="218"/>
      <c r="AE353" s="113"/>
      <c r="AF353" s="114"/>
      <c r="AG353" s="402"/>
      <c r="AH353" s="238"/>
      <c r="AI353" s="239"/>
      <c r="AJ353" s="58" t="str">
        <f t="shared" si="100"/>
        <v/>
      </c>
      <c r="AK353" s="60" t="str">
        <f t="shared" si="101"/>
        <v/>
      </c>
      <c r="AL353" s="62" t="str">
        <f t="shared" si="102"/>
        <v/>
      </c>
      <c r="AM353" s="64" t="str">
        <f t="shared" si="103"/>
        <v/>
      </c>
      <c r="AN353" s="64" t="str">
        <f t="shared" si="104"/>
        <v/>
      </c>
      <c r="AO353" s="66" t="str">
        <f>IF(F353="","",IF(OR(AND(分岐管理シート!D353=4,J353="Ⅱ．物価高の克服"),AND(分岐管理シート!D353=8,J353="米国関税措置")),"","error"))</f>
        <v/>
      </c>
      <c r="AP353" s="68" t="str">
        <f t="shared" si="105"/>
        <v/>
      </c>
      <c r="AQ353" s="33" t="str">
        <f t="shared" si="106"/>
        <v/>
      </c>
      <c r="AR353" s="33" t="str">
        <f t="shared" si="107"/>
        <v/>
      </c>
      <c r="AS353" s="33" t="str">
        <f t="shared" si="108"/>
        <v/>
      </c>
      <c r="AT353" s="32" t="str">
        <f t="shared" si="116"/>
        <v/>
      </c>
      <c r="AU353" s="69"/>
      <c r="AV353" s="70"/>
      <c r="AW353" s="68" t="str">
        <f t="shared" si="109"/>
        <v/>
      </c>
      <c r="AX353" s="68" t="str">
        <f t="shared" si="110"/>
        <v/>
      </c>
      <c r="AY353" s="68" t="str">
        <f t="shared" si="111"/>
        <v/>
      </c>
      <c r="AZ353" s="70"/>
      <c r="BA353" s="74"/>
      <c r="BB353" s="70"/>
      <c r="BC353" s="70"/>
      <c r="BD353" s="68" t="str">
        <f t="shared" si="112"/>
        <v/>
      </c>
      <c r="BE353" s="68" t="str">
        <f t="shared" si="113"/>
        <v/>
      </c>
      <c r="BF353" s="72" t="str">
        <f>IF(F353="","",IF(OR(分岐管理シート!Y353&lt;14,分岐管理シート!Y353&gt;38),"error",""))</f>
        <v/>
      </c>
      <c r="BG353" s="72" t="str">
        <f>IF(F353="","",IF(OR(分岐管理シート!Z353&lt;14,分岐管理シート!Z353&gt;39),"error",""))</f>
        <v/>
      </c>
      <c r="BH353" s="72" t="str">
        <f>IF(F353="","",IF(AND(Y353="－",OR(分岐管理シート!Z353&lt;14,分岐管理シート!Z353&gt;38)),"error",IF(AND(Y353="○",分岐管理シート!Z353&lt;14),"error","")))</f>
        <v/>
      </c>
      <c r="BI353" s="72" t="str">
        <f>IF(F353="","",IF(VLOOKUP(Z353,―!$AH$15:$AI$40,2,FALSE)&lt;=VLOOKUP(AA353,―!$AH$15:$AI$40,2,FALSE),"","error"))</f>
        <v/>
      </c>
      <c r="BJ353" s="70"/>
      <c r="BK353" s="70"/>
      <c r="BL353" s="70"/>
      <c r="BM353" s="72" t="str">
        <f>IF(F353="","",IF(OR(分岐管理シート!AC353&lt;1,分岐管理シート!AC353&gt;39),"error",""))</f>
        <v/>
      </c>
      <c r="BN353" s="68" t="str">
        <f t="shared" si="114"/>
        <v/>
      </c>
      <c r="BO353" s="72" t="str">
        <f>IF(F353="","",IF(AND(分岐管理シート!D353=4,OR(分岐管理シート!AF353&lt;4,分岐管理シート!AF353&gt;9)),"error",""))</f>
        <v/>
      </c>
      <c r="BP353" s="74" t="str">
        <f t="shared" si="98"/>
        <v/>
      </c>
      <c r="BQ353" s="76" t="str">
        <f>分岐管理シート!AQ353</f>
        <v/>
      </c>
      <c r="BR353" s="497" t="str">
        <f t="shared" si="115"/>
        <v/>
      </c>
    </row>
    <row r="354" spans="1:70" ht="24">
      <c r="A354" s="35"/>
      <c r="B354" s="36"/>
      <c r="C354" s="33">
        <v>282</v>
      </c>
      <c r="D354" s="396"/>
      <c r="E354" s="229"/>
      <c r="F354" s="229"/>
      <c r="G354" s="219"/>
      <c r="H354" s="219"/>
      <c r="I354" s="218"/>
      <c r="J354" s="217"/>
      <c r="K354" s="219"/>
      <c r="L354" s="218"/>
      <c r="M354" s="218"/>
      <c r="N354" s="640">
        <f t="shared" si="99"/>
        <v>0</v>
      </c>
      <c r="O354" s="641">
        <f t="shared" si="97"/>
        <v>0</v>
      </c>
      <c r="P354" s="642"/>
      <c r="Q354" s="646"/>
      <c r="R354" s="646"/>
      <c r="S354" s="646"/>
      <c r="T354" s="647"/>
      <c r="U354" s="647"/>
      <c r="V354" s="218"/>
      <c r="W354" s="219"/>
      <c r="X354" s="219"/>
      <c r="Y354" s="219"/>
      <c r="Z354" s="391"/>
      <c r="AA354" s="391"/>
      <c r="AB354" s="233"/>
      <c r="AC354" s="233"/>
      <c r="AD354" s="218"/>
      <c r="AE354" s="113"/>
      <c r="AF354" s="114"/>
      <c r="AG354" s="402"/>
      <c r="AH354" s="238"/>
      <c r="AI354" s="239"/>
      <c r="AJ354" s="58" t="str">
        <f t="shared" si="100"/>
        <v/>
      </c>
      <c r="AK354" s="60" t="str">
        <f t="shared" si="101"/>
        <v/>
      </c>
      <c r="AL354" s="62" t="str">
        <f t="shared" si="102"/>
        <v/>
      </c>
      <c r="AM354" s="64" t="str">
        <f t="shared" si="103"/>
        <v/>
      </c>
      <c r="AN354" s="64" t="str">
        <f t="shared" si="104"/>
        <v/>
      </c>
      <c r="AO354" s="66" t="str">
        <f>IF(F354="","",IF(OR(AND(分岐管理シート!D354=4,J354="Ⅱ．物価高の克服"),AND(分岐管理シート!D354=8,J354="米国関税措置")),"","error"))</f>
        <v/>
      </c>
      <c r="AP354" s="68" t="str">
        <f t="shared" si="105"/>
        <v/>
      </c>
      <c r="AQ354" s="33" t="str">
        <f t="shared" si="106"/>
        <v/>
      </c>
      <c r="AR354" s="33" t="str">
        <f t="shared" si="107"/>
        <v/>
      </c>
      <c r="AS354" s="33" t="str">
        <f t="shared" si="108"/>
        <v/>
      </c>
      <c r="AT354" s="32" t="str">
        <f t="shared" si="116"/>
        <v/>
      </c>
      <c r="AU354" s="69"/>
      <c r="AV354" s="70"/>
      <c r="AW354" s="68" t="str">
        <f t="shared" si="109"/>
        <v/>
      </c>
      <c r="AX354" s="68" t="str">
        <f t="shared" si="110"/>
        <v/>
      </c>
      <c r="AY354" s="68" t="str">
        <f t="shared" si="111"/>
        <v/>
      </c>
      <c r="AZ354" s="70"/>
      <c r="BA354" s="74"/>
      <c r="BB354" s="70"/>
      <c r="BC354" s="70"/>
      <c r="BD354" s="68" t="str">
        <f t="shared" si="112"/>
        <v/>
      </c>
      <c r="BE354" s="68" t="str">
        <f t="shared" si="113"/>
        <v/>
      </c>
      <c r="BF354" s="72" t="str">
        <f>IF(F354="","",IF(OR(分岐管理シート!Y354&lt;14,分岐管理シート!Y354&gt;38),"error",""))</f>
        <v/>
      </c>
      <c r="BG354" s="72" t="str">
        <f>IF(F354="","",IF(OR(分岐管理シート!Z354&lt;14,分岐管理シート!Z354&gt;39),"error",""))</f>
        <v/>
      </c>
      <c r="BH354" s="72" t="str">
        <f>IF(F354="","",IF(AND(Y354="－",OR(分岐管理シート!Z354&lt;14,分岐管理シート!Z354&gt;38)),"error",IF(AND(Y354="○",分岐管理シート!Z354&lt;14),"error","")))</f>
        <v/>
      </c>
      <c r="BI354" s="72" t="str">
        <f>IF(F354="","",IF(VLOOKUP(Z354,―!$AH$15:$AI$40,2,FALSE)&lt;=VLOOKUP(AA354,―!$AH$15:$AI$40,2,FALSE),"","error"))</f>
        <v/>
      </c>
      <c r="BJ354" s="70"/>
      <c r="BK354" s="70"/>
      <c r="BL354" s="70"/>
      <c r="BM354" s="72" t="str">
        <f>IF(F354="","",IF(OR(分岐管理シート!AC354&lt;1,分岐管理シート!AC354&gt;39),"error",""))</f>
        <v/>
      </c>
      <c r="BN354" s="68" t="str">
        <f t="shared" si="114"/>
        <v/>
      </c>
      <c r="BO354" s="72" t="str">
        <f>IF(F354="","",IF(AND(分岐管理シート!D354=4,OR(分岐管理シート!AF354&lt;4,分岐管理シート!AF354&gt;9)),"error",""))</f>
        <v/>
      </c>
      <c r="BP354" s="74" t="str">
        <f t="shared" si="98"/>
        <v/>
      </c>
      <c r="BQ354" s="76" t="str">
        <f>分岐管理シート!AQ354</f>
        <v/>
      </c>
      <c r="BR354" s="497" t="str">
        <f t="shared" si="115"/>
        <v/>
      </c>
    </row>
    <row r="355" spans="1:70" ht="24">
      <c r="A355" s="35"/>
      <c r="B355" s="36"/>
      <c r="C355" s="32">
        <v>283</v>
      </c>
      <c r="D355" s="396"/>
      <c r="E355" s="229"/>
      <c r="F355" s="229"/>
      <c r="G355" s="219"/>
      <c r="H355" s="219"/>
      <c r="I355" s="218"/>
      <c r="J355" s="217"/>
      <c r="K355" s="219"/>
      <c r="L355" s="218"/>
      <c r="M355" s="218"/>
      <c r="N355" s="640">
        <f t="shared" si="99"/>
        <v>0</v>
      </c>
      <c r="O355" s="641">
        <f t="shared" si="97"/>
        <v>0</v>
      </c>
      <c r="P355" s="642"/>
      <c r="Q355" s="646"/>
      <c r="R355" s="646"/>
      <c r="S355" s="646"/>
      <c r="T355" s="647"/>
      <c r="U355" s="647"/>
      <c r="V355" s="218"/>
      <c r="W355" s="219"/>
      <c r="X355" s="219"/>
      <c r="Y355" s="219"/>
      <c r="Z355" s="391"/>
      <c r="AA355" s="391"/>
      <c r="AB355" s="233"/>
      <c r="AC355" s="233"/>
      <c r="AD355" s="218"/>
      <c r="AE355" s="113"/>
      <c r="AF355" s="114"/>
      <c r="AG355" s="402"/>
      <c r="AH355" s="238"/>
      <c r="AI355" s="239"/>
      <c r="AJ355" s="58" t="str">
        <f t="shared" si="100"/>
        <v/>
      </c>
      <c r="AK355" s="60" t="str">
        <f t="shared" si="101"/>
        <v/>
      </c>
      <c r="AL355" s="62" t="str">
        <f t="shared" si="102"/>
        <v/>
      </c>
      <c r="AM355" s="64" t="str">
        <f t="shared" si="103"/>
        <v/>
      </c>
      <c r="AN355" s="64" t="str">
        <f t="shared" si="104"/>
        <v/>
      </c>
      <c r="AO355" s="66" t="str">
        <f>IF(F355="","",IF(OR(AND(分岐管理シート!D355=4,J355="Ⅱ．物価高の克服"),AND(分岐管理シート!D355=8,J355="米国関税措置")),"","error"))</f>
        <v/>
      </c>
      <c r="AP355" s="68" t="str">
        <f t="shared" si="105"/>
        <v/>
      </c>
      <c r="AQ355" s="33" t="str">
        <f t="shared" si="106"/>
        <v/>
      </c>
      <c r="AR355" s="33" t="str">
        <f t="shared" si="107"/>
        <v/>
      </c>
      <c r="AS355" s="33" t="str">
        <f t="shared" si="108"/>
        <v/>
      </c>
      <c r="AT355" s="32" t="str">
        <f t="shared" si="116"/>
        <v/>
      </c>
      <c r="AU355" s="69"/>
      <c r="AV355" s="70"/>
      <c r="AW355" s="68" t="str">
        <f t="shared" si="109"/>
        <v/>
      </c>
      <c r="AX355" s="68" t="str">
        <f t="shared" si="110"/>
        <v/>
      </c>
      <c r="AY355" s="68" t="str">
        <f t="shared" si="111"/>
        <v/>
      </c>
      <c r="AZ355" s="70"/>
      <c r="BA355" s="74"/>
      <c r="BB355" s="70"/>
      <c r="BC355" s="70"/>
      <c r="BD355" s="68" t="str">
        <f t="shared" si="112"/>
        <v/>
      </c>
      <c r="BE355" s="68" t="str">
        <f t="shared" si="113"/>
        <v/>
      </c>
      <c r="BF355" s="72" t="str">
        <f>IF(F355="","",IF(OR(分岐管理シート!Y355&lt;14,分岐管理シート!Y355&gt;38),"error",""))</f>
        <v/>
      </c>
      <c r="BG355" s="72" t="str">
        <f>IF(F355="","",IF(OR(分岐管理シート!Z355&lt;14,分岐管理シート!Z355&gt;39),"error",""))</f>
        <v/>
      </c>
      <c r="BH355" s="72" t="str">
        <f>IF(F355="","",IF(AND(Y355="－",OR(分岐管理シート!Z355&lt;14,分岐管理シート!Z355&gt;38)),"error",IF(AND(Y355="○",分岐管理シート!Z355&lt;14),"error","")))</f>
        <v/>
      </c>
      <c r="BI355" s="72" t="str">
        <f>IF(F355="","",IF(VLOOKUP(Z355,―!$AH$15:$AI$40,2,FALSE)&lt;=VLOOKUP(AA355,―!$AH$15:$AI$40,2,FALSE),"","error"))</f>
        <v/>
      </c>
      <c r="BJ355" s="70"/>
      <c r="BK355" s="70"/>
      <c r="BL355" s="70"/>
      <c r="BM355" s="72" t="str">
        <f>IF(F355="","",IF(OR(分岐管理シート!AC355&lt;1,分岐管理シート!AC355&gt;39),"error",""))</f>
        <v/>
      </c>
      <c r="BN355" s="68" t="str">
        <f t="shared" si="114"/>
        <v/>
      </c>
      <c r="BO355" s="72" t="str">
        <f>IF(F355="","",IF(AND(分岐管理シート!D355=4,OR(分岐管理シート!AF355&lt;4,分岐管理シート!AF355&gt;9)),"error",""))</f>
        <v/>
      </c>
      <c r="BP355" s="74" t="str">
        <f t="shared" si="98"/>
        <v/>
      </c>
      <c r="BQ355" s="76" t="str">
        <f>分岐管理シート!AQ355</f>
        <v/>
      </c>
      <c r="BR355" s="497" t="str">
        <f t="shared" si="115"/>
        <v/>
      </c>
    </row>
    <row r="356" spans="1:70" ht="24">
      <c r="A356" s="35"/>
      <c r="B356" s="36"/>
      <c r="C356" s="33">
        <v>284</v>
      </c>
      <c r="D356" s="396"/>
      <c r="E356" s="229"/>
      <c r="F356" s="229"/>
      <c r="G356" s="219"/>
      <c r="H356" s="219"/>
      <c r="I356" s="218"/>
      <c r="J356" s="217"/>
      <c r="K356" s="219"/>
      <c r="L356" s="218"/>
      <c r="M356" s="218"/>
      <c r="N356" s="640">
        <f t="shared" si="99"/>
        <v>0</v>
      </c>
      <c r="O356" s="641">
        <f t="shared" si="97"/>
        <v>0</v>
      </c>
      <c r="P356" s="642"/>
      <c r="Q356" s="646"/>
      <c r="R356" s="646"/>
      <c r="S356" s="646"/>
      <c r="T356" s="647"/>
      <c r="U356" s="647"/>
      <c r="V356" s="218"/>
      <c r="W356" s="219"/>
      <c r="X356" s="219"/>
      <c r="Y356" s="219"/>
      <c r="Z356" s="391"/>
      <c r="AA356" s="391"/>
      <c r="AB356" s="233"/>
      <c r="AC356" s="233"/>
      <c r="AD356" s="218"/>
      <c r="AE356" s="113"/>
      <c r="AF356" s="114"/>
      <c r="AG356" s="402"/>
      <c r="AH356" s="238"/>
      <c r="AI356" s="239"/>
      <c r="AJ356" s="58" t="str">
        <f t="shared" si="100"/>
        <v/>
      </c>
      <c r="AK356" s="60" t="str">
        <f t="shared" si="101"/>
        <v/>
      </c>
      <c r="AL356" s="62" t="str">
        <f t="shared" si="102"/>
        <v/>
      </c>
      <c r="AM356" s="64" t="str">
        <f t="shared" si="103"/>
        <v/>
      </c>
      <c r="AN356" s="64" t="str">
        <f t="shared" si="104"/>
        <v/>
      </c>
      <c r="AO356" s="66" t="str">
        <f>IF(F356="","",IF(OR(AND(分岐管理シート!D356=4,J356="Ⅱ．物価高の克服"),AND(分岐管理シート!D356=8,J356="米国関税措置")),"","error"))</f>
        <v/>
      </c>
      <c r="AP356" s="68" t="str">
        <f t="shared" si="105"/>
        <v/>
      </c>
      <c r="AQ356" s="33" t="str">
        <f t="shared" si="106"/>
        <v/>
      </c>
      <c r="AR356" s="33" t="str">
        <f t="shared" si="107"/>
        <v/>
      </c>
      <c r="AS356" s="33" t="str">
        <f t="shared" si="108"/>
        <v/>
      </c>
      <c r="AT356" s="32" t="str">
        <f t="shared" si="116"/>
        <v/>
      </c>
      <c r="AU356" s="69"/>
      <c r="AV356" s="70"/>
      <c r="AW356" s="68" t="str">
        <f t="shared" si="109"/>
        <v/>
      </c>
      <c r="AX356" s="68" t="str">
        <f t="shared" si="110"/>
        <v/>
      </c>
      <c r="AY356" s="68" t="str">
        <f t="shared" si="111"/>
        <v/>
      </c>
      <c r="AZ356" s="70"/>
      <c r="BA356" s="74"/>
      <c r="BB356" s="70"/>
      <c r="BC356" s="70"/>
      <c r="BD356" s="68" t="str">
        <f t="shared" si="112"/>
        <v/>
      </c>
      <c r="BE356" s="68" t="str">
        <f t="shared" si="113"/>
        <v/>
      </c>
      <c r="BF356" s="72" t="str">
        <f>IF(F356="","",IF(OR(分岐管理シート!Y356&lt;14,分岐管理シート!Y356&gt;38),"error",""))</f>
        <v/>
      </c>
      <c r="BG356" s="72" t="str">
        <f>IF(F356="","",IF(OR(分岐管理シート!Z356&lt;14,分岐管理シート!Z356&gt;39),"error",""))</f>
        <v/>
      </c>
      <c r="BH356" s="72" t="str">
        <f>IF(F356="","",IF(AND(Y356="－",OR(分岐管理シート!Z356&lt;14,分岐管理シート!Z356&gt;38)),"error",IF(AND(Y356="○",分岐管理シート!Z356&lt;14),"error","")))</f>
        <v/>
      </c>
      <c r="BI356" s="72" t="str">
        <f>IF(F356="","",IF(VLOOKUP(Z356,―!$AH$15:$AI$40,2,FALSE)&lt;=VLOOKUP(AA356,―!$AH$15:$AI$40,2,FALSE),"","error"))</f>
        <v/>
      </c>
      <c r="BJ356" s="70"/>
      <c r="BK356" s="70"/>
      <c r="BL356" s="70"/>
      <c r="BM356" s="72" t="str">
        <f>IF(F356="","",IF(OR(分岐管理シート!AC356&lt;1,分岐管理シート!AC356&gt;39),"error",""))</f>
        <v/>
      </c>
      <c r="BN356" s="68" t="str">
        <f t="shared" si="114"/>
        <v/>
      </c>
      <c r="BO356" s="72" t="str">
        <f>IF(F356="","",IF(AND(分岐管理シート!D356=4,OR(分岐管理シート!AF356&lt;4,分岐管理シート!AF356&gt;9)),"error",""))</f>
        <v/>
      </c>
      <c r="BP356" s="74" t="str">
        <f t="shared" si="98"/>
        <v/>
      </c>
      <c r="BQ356" s="76" t="str">
        <f>分岐管理シート!AQ356</f>
        <v/>
      </c>
      <c r="BR356" s="497" t="str">
        <f t="shared" si="115"/>
        <v/>
      </c>
    </row>
    <row r="357" spans="1:70" ht="24">
      <c r="A357" s="35"/>
      <c r="B357" s="36"/>
      <c r="C357" s="33">
        <v>285</v>
      </c>
      <c r="D357" s="396"/>
      <c r="E357" s="229"/>
      <c r="F357" s="229"/>
      <c r="G357" s="219"/>
      <c r="H357" s="219"/>
      <c r="I357" s="218"/>
      <c r="J357" s="217"/>
      <c r="K357" s="219"/>
      <c r="L357" s="218"/>
      <c r="M357" s="218"/>
      <c r="N357" s="640">
        <f t="shared" si="99"/>
        <v>0</v>
      </c>
      <c r="O357" s="641">
        <f t="shared" si="97"/>
        <v>0</v>
      </c>
      <c r="P357" s="642"/>
      <c r="Q357" s="646"/>
      <c r="R357" s="646"/>
      <c r="S357" s="646"/>
      <c r="T357" s="647"/>
      <c r="U357" s="647"/>
      <c r="V357" s="218"/>
      <c r="W357" s="219"/>
      <c r="X357" s="219"/>
      <c r="Y357" s="219"/>
      <c r="Z357" s="391"/>
      <c r="AA357" s="391"/>
      <c r="AB357" s="233"/>
      <c r="AC357" s="233"/>
      <c r="AD357" s="218"/>
      <c r="AE357" s="113"/>
      <c r="AF357" s="114"/>
      <c r="AG357" s="402"/>
      <c r="AH357" s="238"/>
      <c r="AI357" s="239"/>
      <c r="AJ357" s="58" t="str">
        <f t="shared" si="100"/>
        <v/>
      </c>
      <c r="AK357" s="60" t="str">
        <f t="shared" si="101"/>
        <v/>
      </c>
      <c r="AL357" s="62" t="str">
        <f t="shared" si="102"/>
        <v/>
      </c>
      <c r="AM357" s="64" t="str">
        <f t="shared" si="103"/>
        <v/>
      </c>
      <c r="AN357" s="64" t="str">
        <f t="shared" si="104"/>
        <v/>
      </c>
      <c r="AO357" s="66" t="str">
        <f>IF(F357="","",IF(OR(AND(分岐管理シート!D357=4,J357="Ⅱ．物価高の克服"),AND(分岐管理シート!D357=8,J357="米国関税措置")),"","error"))</f>
        <v/>
      </c>
      <c r="AP357" s="68" t="str">
        <f t="shared" si="105"/>
        <v/>
      </c>
      <c r="AQ357" s="33" t="str">
        <f t="shared" si="106"/>
        <v/>
      </c>
      <c r="AR357" s="33" t="str">
        <f t="shared" si="107"/>
        <v/>
      </c>
      <c r="AS357" s="33" t="str">
        <f t="shared" si="108"/>
        <v/>
      </c>
      <c r="AT357" s="32" t="str">
        <f t="shared" si="116"/>
        <v/>
      </c>
      <c r="AU357" s="69"/>
      <c r="AV357" s="70"/>
      <c r="AW357" s="68" t="str">
        <f t="shared" si="109"/>
        <v/>
      </c>
      <c r="AX357" s="68" t="str">
        <f t="shared" si="110"/>
        <v/>
      </c>
      <c r="AY357" s="68" t="str">
        <f t="shared" si="111"/>
        <v/>
      </c>
      <c r="AZ357" s="70"/>
      <c r="BA357" s="74"/>
      <c r="BB357" s="70"/>
      <c r="BC357" s="70"/>
      <c r="BD357" s="68" t="str">
        <f t="shared" si="112"/>
        <v/>
      </c>
      <c r="BE357" s="68" t="str">
        <f t="shared" si="113"/>
        <v/>
      </c>
      <c r="BF357" s="72" t="str">
        <f>IF(F357="","",IF(OR(分岐管理シート!Y357&lt;14,分岐管理シート!Y357&gt;38),"error",""))</f>
        <v/>
      </c>
      <c r="BG357" s="72" t="str">
        <f>IF(F357="","",IF(OR(分岐管理シート!Z357&lt;14,分岐管理シート!Z357&gt;39),"error",""))</f>
        <v/>
      </c>
      <c r="BH357" s="72" t="str">
        <f>IF(F357="","",IF(AND(Y357="－",OR(分岐管理シート!Z357&lt;14,分岐管理シート!Z357&gt;38)),"error",IF(AND(Y357="○",分岐管理シート!Z357&lt;14),"error","")))</f>
        <v/>
      </c>
      <c r="BI357" s="72" t="str">
        <f>IF(F357="","",IF(VLOOKUP(Z357,―!$AH$15:$AI$40,2,FALSE)&lt;=VLOOKUP(AA357,―!$AH$15:$AI$40,2,FALSE),"","error"))</f>
        <v/>
      </c>
      <c r="BJ357" s="70"/>
      <c r="BK357" s="70"/>
      <c r="BL357" s="70"/>
      <c r="BM357" s="72" t="str">
        <f>IF(F357="","",IF(OR(分岐管理シート!AC357&lt;1,分岐管理シート!AC357&gt;39),"error",""))</f>
        <v/>
      </c>
      <c r="BN357" s="68" t="str">
        <f t="shared" si="114"/>
        <v/>
      </c>
      <c r="BO357" s="72" t="str">
        <f>IF(F357="","",IF(AND(分岐管理シート!D357=4,OR(分岐管理シート!AF357&lt;4,分岐管理シート!AF357&gt;9)),"error",""))</f>
        <v/>
      </c>
      <c r="BP357" s="74" t="str">
        <f t="shared" si="98"/>
        <v/>
      </c>
      <c r="BQ357" s="76" t="str">
        <f>分岐管理シート!AQ357</f>
        <v/>
      </c>
      <c r="BR357" s="497" t="str">
        <f t="shared" si="115"/>
        <v/>
      </c>
    </row>
    <row r="358" spans="1:70" ht="24">
      <c r="A358" s="35"/>
      <c r="B358" s="36"/>
      <c r="C358" s="32">
        <v>286</v>
      </c>
      <c r="D358" s="396"/>
      <c r="E358" s="229"/>
      <c r="F358" s="229"/>
      <c r="G358" s="219"/>
      <c r="H358" s="219"/>
      <c r="I358" s="218"/>
      <c r="J358" s="217"/>
      <c r="K358" s="219"/>
      <c r="L358" s="218"/>
      <c r="M358" s="218"/>
      <c r="N358" s="640">
        <f t="shared" si="99"/>
        <v>0</v>
      </c>
      <c r="O358" s="641">
        <f t="shared" si="97"/>
        <v>0</v>
      </c>
      <c r="P358" s="642"/>
      <c r="Q358" s="646"/>
      <c r="R358" s="646"/>
      <c r="S358" s="646"/>
      <c r="T358" s="647"/>
      <c r="U358" s="647"/>
      <c r="V358" s="218"/>
      <c r="W358" s="219"/>
      <c r="X358" s="219"/>
      <c r="Y358" s="219"/>
      <c r="Z358" s="391"/>
      <c r="AA358" s="391"/>
      <c r="AB358" s="233"/>
      <c r="AC358" s="233"/>
      <c r="AD358" s="218"/>
      <c r="AE358" s="113"/>
      <c r="AF358" s="114"/>
      <c r="AG358" s="402"/>
      <c r="AH358" s="238"/>
      <c r="AI358" s="239"/>
      <c r="AJ358" s="58" t="str">
        <f t="shared" si="100"/>
        <v/>
      </c>
      <c r="AK358" s="60" t="str">
        <f t="shared" si="101"/>
        <v/>
      </c>
      <c r="AL358" s="62" t="str">
        <f t="shared" si="102"/>
        <v/>
      </c>
      <c r="AM358" s="64" t="str">
        <f t="shared" si="103"/>
        <v/>
      </c>
      <c r="AN358" s="64" t="str">
        <f t="shared" si="104"/>
        <v/>
      </c>
      <c r="AO358" s="66" t="str">
        <f>IF(F358="","",IF(OR(AND(分岐管理シート!D358=4,J358="Ⅱ．物価高の克服"),AND(分岐管理シート!D358=8,J358="米国関税措置")),"","error"))</f>
        <v/>
      </c>
      <c r="AP358" s="68" t="str">
        <f t="shared" si="105"/>
        <v/>
      </c>
      <c r="AQ358" s="33" t="str">
        <f t="shared" si="106"/>
        <v/>
      </c>
      <c r="AR358" s="33" t="str">
        <f t="shared" si="107"/>
        <v/>
      </c>
      <c r="AS358" s="33" t="str">
        <f t="shared" si="108"/>
        <v/>
      </c>
      <c r="AT358" s="32" t="str">
        <f t="shared" si="116"/>
        <v/>
      </c>
      <c r="AU358" s="69"/>
      <c r="AV358" s="70"/>
      <c r="AW358" s="68" t="str">
        <f t="shared" si="109"/>
        <v/>
      </c>
      <c r="AX358" s="68" t="str">
        <f t="shared" si="110"/>
        <v/>
      </c>
      <c r="AY358" s="68" t="str">
        <f t="shared" si="111"/>
        <v/>
      </c>
      <c r="AZ358" s="70"/>
      <c r="BA358" s="74"/>
      <c r="BB358" s="70"/>
      <c r="BC358" s="70"/>
      <c r="BD358" s="68" t="str">
        <f t="shared" si="112"/>
        <v/>
      </c>
      <c r="BE358" s="68" t="str">
        <f t="shared" si="113"/>
        <v/>
      </c>
      <c r="BF358" s="72" t="str">
        <f>IF(F358="","",IF(OR(分岐管理シート!Y358&lt;14,分岐管理シート!Y358&gt;38),"error",""))</f>
        <v/>
      </c>
      <c r="BG358" s="72" t="str">
        <f>IF(F358="","",IF(OR(分岐管理シート!Z358&lt;14,分岐管理シート!Z358&gt;39),"error",""))</f>
        <v/>
      </c>
      <c r="BH358" s="72" t="str">
        <f>IF(F358="","",IF(AND(Y358="－",OR(分岐管理シート!Z358&lt;14,分岐管理シート!Z358&gt;38)),"error",IF(AND(Y358="○",分岐管理シート!Z358&lt;14),"error","")))</f>
        <v/>
      </c>
      <c r="BI358" s="72" t="str">
        <f>IF(F358="","",IF(VLOOKUP(Z358,―!$AH$15:$AI$40,2,FALSE)&lt;=VLOOKUP(AA358,―!$AH$15:$AI$40,2,FALSE),"","error"))</f>
        <v/>
      </c>
      <c r="BJ358" s="70"/>
      <c r="BK358" s="70"/>
      <c r="BL358" s="70"/>
      <c r="BM358" s="72" t="str">
        <f>IF(F358="","",IF(OR(分岐管理シート!AC358&lt;1,分岐管理シート!AC358&gt;39),"error",""))</f>
        <v/>
      </c>
      <c r="BN358" s="68" t="str">
        <f t="shared" si="114"/>
        <v/>
      </c>
      <c r="BO358" s="72" t="str">
        <f>IF(F358="","",IF(AND(分岐管理シート!D358=4,OR(分岐管理シート!AF358&lt;4,分岐管理シート!AF358&gt;9)),"error",""))</f>
        <v/>
      </c>
      <c r="BP358" s="74" t="str">
        <f t="shared" si="98"/>
        <v/>
      </c>
      <c r="BQ358" s="76" t="str">
        <f>分岐管理シート!AQ358</f>
        <v/>
      </c>
      <c r="BR358" s="497" t="str">
        <f t="shared" si="115"/>
        <v/>
      </c>
    </row>
    <row r="359" spans="1:70" ht="24">
      <c r="A359" s="35"/>
      <c r="B359" s="36"/>
      <c r="C359" s="33">
        <v>287</v>
      </c>
      <c r="D359" s="396"/>
      <c r="E359" s="229"/>
      <c r="F359" s="229"/>
      <c r="G359" s="219"/>
      <c r="H359" s="219"/>
      <c r="I359" s="218"/>
      <c r="J359" s="217"/>
      <c r="K359" s="219"/>
      <c r="L359" s="218"/>
      <c r="M359" s="218"/>
      <c r="N359" s="640">
        <f t="shared" si="99"/>
        <v>0</v>
      </c>
      <c r="O359" s="641">
        <f t="shared" si="97"/>
        <v>0</v>
      </c>
      <c r="P359" s="642"/>
      <c r="Q359" s="646"/>
      <c r="R359" s="646"/>
      <c r="S359" s="646"/>
      <c r="T359" s="647"/>
      <c r="U359" s="647"/>
      <c r="V359" s="218"/>
      <c r="W359" s="219"/>
      <c r="X359" s="219"/>
      <c r="Y359" s="219"/>
      <c r="Z359" s="391"/>
      <c r="AA359" s="391"/>
      <c r="AB359" s="233"/>
      <c r="AC359" s="233"/>
      <c r="AD359" s="218"/>
      <c r="AE359" s="113"/>
      <c r="AF359" s="114"/>
      <c r="AG359" s="402"/>
      <c r="AH359" s="238"/>
      <c r="AI359" s="239"/>
      <c r="AJ359" s="58" t="str">
        <f t="shared" si="100"/>
        <v/>
      </c>
      <c r="AK359" s="60" t="str">
        <f t="shared" si="101"/>
        <v/>
      </c>
      <c r="AL359" s="62" t="str">
        <f t="shared" si="102"/>
        <v/>
      </c>
      <c r="AM359" s="64" t="str">
        <f t="shared" si="103"/>
        <v/>
      </c>
      <c r="AN359" s="64" t="str">
        <f t="shared" si="104"/>
        <v/>
      </c>
      <c r="AO359" s="66" t="str">
        <f>IF(F359="","",IF(OR(AND(分岐管理シート!D359=4,J359="Ⅱ．物価高の克服"),AND(分岐管理シート!D359=8,J359="米国関税措置")),"","error"))</f>
        <v/>
      </c>
      <c r="AP359" s="68" t="str">
        <f t="shared" si="105"/>
        <v/>
      </c>
      <c r="AQ359" s="33" t="str">
        <f t="shared" si="106"/>
        <v/>
      </c>
      <c r="AR359" s="33" t="str">
        <f t="shared" si="107"/>
        <v/>
      </c>
      <c r="AS359" s="33" t="str">
        <f t="shared" si="108"/>
        <v/>
      </c>
      <c r="AT359" s="32" t="str">
        <f t="shared" si="116"/>
        <v/>
      </c>
      <c r="AU359" s="69"/>
      <c r="AV359" s="70"/>
      <c r="AW359" s="68" t="str">
        <f t="shared" si="109"/>
        <v/>
      </c>
      <c r="AX359" s="68" t="str">
        <f t="shared" si="110"/>
        <v/>
      </c>
      <c r="AY359" s="68" t="str">
        <f t="shared" si="111"/>
        <v/>
      </c>
      <c r="AZ359" s="70"/>
      <c r="BA359" s="74"/>
      <c r="BB359" s="70"/>
      <c r="BC359" s="70"/>
      <c r="BD359" s="68" t="str">
        <f t="shared" si="112"/>
        <v/>
      </c>
      <c r="BE359" s="68" t="str">
        <f t="shared" si="113"/>
        <v/>
      </c>
      <c r="BF359" s="72" t="str">
        <f>IF(F359="","",IF(OR(分岐管理シート!Y359&lt;14,分岐管理シート!Y359&gt;38),"error",""))</f>
        <v/>
      </c>
      <c r="BG359" s="72" t="str">
        <f>IF(F359="","",IF(OR(分岐管理シート!Z359&lt;14,分岐管理シート!Z359&gt;39),"error",""))</f>
        <v/>
      </c>
      <c r="BH359" s="72" t="str">
        <f>IF(F359="","",IF(AND(Y359="－",OR(分岐管理シート!Z359&lt;14,分岐管理シート!Z359&gt;38)),"error",IF(AND(Y359="○",分岐管理シート!Z359&lt;14),"error","")))</f>
        <v/>
      </c>
      <c r="BI359" s="72" t="str">
        <f>IF(F359="","",IF(VLOOKUP(Z359,―!$AH$15:$AI$40,2,FALSE)&lt;=VLOOKUP(AA359,―!$AH$15:$AI$40,2,FALSE),"","error"))</f>
        <v/>
      </c>
      <c r="BJ359" s="70"/>
      <c r="BK359" s="70"/>
      <c r="BL359" s="70"/>
      <c r="BM359" s="72" t="str">
        <f>IF(F359="","",IF(OR(分岐管理シート!AC359&lt;1,分岐管理シート!AC359&gt;39),"error",""))</f>
        <v/>
      </c>
      <c r="BN359" s="68" t="str">
        <f t="shared" si="114"/>
        <v/>
      </c>
      <c r="BO359" s="72" t="str">
        <f>IF(F359="","",IF(AND(分岐管理シート!D359=4,OR(分岐管理シート!AF359&lt;4,分岐管理シート!AF359&gt;9)),"error",""))</f>
        <v/>
      </c>
      <c r="BP359" s="74" t="str">
        <f t="shared" si="98"/>
        <v/>
      </c>
      <c r="BQ359" s="76" t="str">
        <f>分岐管理シート!AQ359</f>
        <v/>
      </c>
      <c r="BR359" s="497" t="str">
        <f t="shared" si="115"/>
        <v/>
      </c>
    </row>
    <row r="360" spans="1:70" ht="24">
      <c r="A360" s="35"/>
      <c r="B360" s="36"/>
      <c r="C360" s="33">
        <v>288</v>
      </c>
      <c r="D360" s="396"/>
      <c r="E360" s="229"/>
      <c r="F360" s="229"/>
      <c r="G360" s="219"/>
      <c r="H360" s="219"/>
      <c r="I360" s="218"/>
      <c r="J360" s="217"/>
      <c r="K360" s="219"/>
      <c r="L360" s="218"/>
      <c r="M360" s="218"/>
      <c r="N360" s="640">
        <f t="shared" si="99"/>
        <v>0</v>
      </c>
      <c r="O360" s="641">
        <f t="shared" si="97"/>
        <v>0</v>
      </c>
      <c r="P360" s="642"/>
      <c r="Q360" s="646"/>
      <c r="R360" s="646"/>
      <c r="S360" s="646"/>
      <c r="T360" s="647"/>
      <c r="U360" s="647"/>
      <c r="V360" s="218"/>
      <c r="W360" s="219"/>
      <c r="X360" s="219"/>
      <c r="Y360" s="219"/>
      <c r="Z360" s="391"/>
      <c r="AA360" s="391"/>
      <c r="AB360" s="233"/>
      <c r="AC360" s="233"/>
      <c r="AD360" s="218"/>
      <c r="AE360" s="113"/>
      <c r="AF360" s="114"/>
      <c r="AG360" s="402"/>
      <c r="AH360" s="238"/>
      <c r="AI360" s="239"/>
      <c r="AJ360" s="58" t="str">
        <f t="shared" si="100"/>
        <v/>
      </c>
      <c r="AK360" s="60" t="str">
        <f t="shared" si="101"/>
        <v/>
      </c>
      <c r="AL360" s="62" t="str">
        <f t="shared" si="102"/>
        <v/>
      </c>
      <c r="AM360" s="64" t="str">
        <f t="shared" si="103"/>
        <v/>
      </c>
      <c r="AN360" s="64" t="str">
        <f t="shared" si="104"/>
        <v/>
      </c>
      <c r="AO360" s="66" t="str">
        <f>IF(F360="","",IF(OR(AND(分岐管理シート!D360=4,J360="Ⅱ．物価高の克服"),AND(分岐管理シート!D360=8,J360="米国関税措置")),"","error"))</f>
        <v/>
      </c>
      <c r="AP360" s="68" t="str">
        <f t="shared" si="105"/>
        <v/>
      </c>
      <c r="AQ360" s="33" t="str">
        <f t="shared" si="106"/>
        <v/>
      </c>
      <c r="AR360" s="33" t="str">
        <f t="shared" si="107"/>
        <v/>
      </c>
      <c r="AS360" s="33" t="str">
        <f t="shared" si="108"/>
        <v/>
      </c>
      <c r="AT360" s="32" t="str">
        <f t="shared" si="116"/>
        <v/>
      </c>
      <c r="AU360" s="69"/>
      <c r="AV360" s="70"/>
      <c r="AW360" s="68" t="str">
        <f t="shared" si="109"/>
        <v/>
      </c>
      <c r="AX360" s="68" t="str">
        <f t="shared" si="110"/>
        <v/>
      </c>
      <c r="AY360" s="68" t="str">
        <f t="shared" si="111"/>
        <v/>
      </c>
      <c r="AZ360" s="70"/>
      <c r="BA360" s="74"/>
      <c r="BB360" s="70"/>
      <c r="BC360" s="70"/>
      <c r="BD360" s="68" t="str">
        <f t="shared" si="112"/>
        <v/>
      </c>
      <c r="BE360" s="68" t="str">
        <f t="shared" si="113"/>
        <v/>
      </c>
      <c r="BF360" s="72" t="str">
        <f>IF(F360="","",IF(OR(分岐管理シート!Y360&lt;14,分岐管理シート!Y360&gt;38),"error",""))</f>
        <v/>
      </c>
      <c r="BG360" s="72" t="str">
        <f>IF(F360="","",IF(OR(分岐管理シート!Z360&lt;14,分岐管理シート!Z360&gt;39),"error",""))</f>
        <v/>
      </c>
      <c r="BH360" s="72" t="str">
        <f>IF(F360="","",IF(AND(Y360="－",OR(分岐管理シート!Z360&lt;14,分岐管理シート!Z360&gt;38)),"error",IF(AND(Y360="○",分岐管理シート!Z360&lt;14),"error","")))</f>
        <v/>
      </c>
      <c r="BI360" s="72" t="str">
        <f>IF(F360="","",IF(VLOOKUP(Z360,―!$AH$15:$AI$40,2,FALSE)&lt;=VLOOKUP(AA360,―!$AH$15:$AI$40,2,FALSE),"","error"))</f>
        <v/>
      </c>
      <c r="BJ360" s="70"/>
      <c r="BK360" s="70"/>
      <c r="BL360" s="70"/>
      <c r="BM360" s="72" t="str">
        <f>IF(F360="","",IF(OR(分岐管理シート!AC360&lt;1,分岐管理シート!AC360&gt;39),"error",""))</f>
        <v/>
      </c>
      <c r="BN360" s="68" t="str">
        <f t="shared" si="114"/>
        <v/>
      </c>
      <c r="BO360" s="72" t="str">
        <f>IF(F360="","",IF(AND(分岐管理シート!D360=4,OR(分岐管理シート!AF360&lt;4,分岐管理シート!AF360&gt;9)),"error",""))</f>
        <v/>
      </c>
      <c r="BP360" s="74" t="str">
        <f t="shared" si="98"/>
        <v/>
      </c>
      <c r="BQ360" s="76" t="str">
        <f>分岐管理シート!AQ360</f>
        <v/>
      </c>
      <c r="BR360" s="497" t="str">
        <f t="shared" si="115"/>
        <v/>
      </c>
    </row>
    <row r="361" spans="1:70" ht="24">
      <c r="A361" s="35"/>
      <c r="B361" s="36"/>
      <c r="C361" s="32">
        <v>289</v>
      </c>
      <c r="D361" s="396"/>
      <c r="E361" s="229"/>
      <c r="F361" s="229"/>
      <c r="G361" s="219"/>
      <c r="H361" s="219"/>
      <c r="I361" s="218"/>
      <c r="J361" s="217"/>
      <c r="K361" s="219"/>
      <c r="L361" s="218"/>
      <c r="M361" s="218"/>
      <c r="N361" s="640">
        <f t="shared" si="99"/>
        <v>0</v>
      </c>
      <c r="O361" s="641">
        <f t="shared" si="97"/>
        <v>0</v>
      </c>
      <c r="P361" s="642"/>
      <c r="Q361" s="646"/>
      <c r="R361" s="646"/>
      <c r="S361" s="646"/>
      <c r="T361" s="647"/>
      <c r="U361" s="647"/>
      <c r="V361" s="218"/>
      <c r="W361" s="219"/>
      <c r="X361" s="219"/>
      <c r="Y361" s="219"/>
      <c r="Z361" s="391"/>
      <c r="AA361" s="391"/>
      <c r="AB361" s="233"/>
      <c r="AC361" s="233"/>
      <c r="AD361" s="218"/>
      <c r="AE361" s="113"/>
      <c r="AF361" s="114"/>
      <c r="AG361" s="402"/>
      <c r="AH361" s="238"/>
      <c r="AI361" s="239"/>
      <c r="AJ361" s="58" t="str">
        <f t="shared" si="100"/>
        <v/>
      </c>
      <c r="AK361" s="60" t="str">
        <f t="shared" si="101"/>
        <v/>
      </c>
      <c r="AL361" s="62" t="str">
        <f t="shared" si="102"/>
        <v/>
      </c>
      <c r="AM361" s="64" t="str">
        <f t="shared" si="103"/>
        <v/>
      </c>
      <c r="AN361" s="64" t="str">
        <f t="shared" si="104"/>
        <v/>
      </c>
      <c r="AO361" s="66" t="str">
        <f>IF(F361="","",IF(OR(AND(分岐管理シート!D361=4,J361="Ⅱ．物価高の克服"),AND(分岐管理シート!D361=8,J361="米国関税措置")),"","error"))</f>
        <v/>
      </c>
      <c r="AP361" s="68" t="str">
        <f t="shared" si="105"/>
        <v/>
      </c>
      <c r="AQ361" s="33" t="str">
        <f t="shared" si="106"/>
        <v/>
      </c>
      <c r="AR361" s="33" t="str">
        <f t="shared" si="107"/>
        <v/>
      </c>
      <c r="AS361" s="33" t="str">
        <f t="shared" si="108"/>
        <v/>
      </c>
      <c r="AT361" s="32" t="str">
        <f t="shared" si="116"/>
        <v/>
      </c>
      <c r="AU361" s="69"/>
      <c r="AV361" s="70"/>
      <c r="AW361" s="68" t="str">
        <f t="shared" si="109"/>
        <v/>
      </c>
      <c r="AX361" s="68" t="str">
        <f t="shared" si="110"/>
        <v/>
      </c>
      <c r="AY361" s="68" t="str">
        <f t="shared" si="111"/>
        <v/>
      </c>
      <c r="AZ361" s="70"/>
      <c r="BA361" s="74"/>
      <c r="BB361" s="70"/>
      <c r="BC361" s="70"/>
      <c r="BD361" s="68" t="str">
        <f t="shared" si="112"/>
        <v/>
      </c>
      <c r="BE361" s="68" t="str">
        <f t="shared" si="113"/>
        <v/>
      </c>
      <c r="BF361" s="72" t="str">
        <f>IF(F361="","",IF(OR(分岐管理シート!Y361&lt;14,分岐管理シート!Y361&gt;38),"error",""))</f>
        <v/>
      </c>
      <c r="BG361" s="72" t="str">
        <f>IF(F361="","",IF(OR(分岐管理シート!Z361&lt;14,分岐管理シート!Z361&gt;39),"error",""))</f>
        <v/>
      </c>
      <c r="BH361" s="72" t="str">
        <f>IF(F361="","",IF(AND(Y361="－",OR(分岐管理シート!Z361&lt;14,分岐管理シート!Z361&gt;38)),"error",IF(AND(Y361="○",分岐管理シート!Z361&lt;14),"error","")))</f>
        <v/>
      </c>
      <c r="BI361" s="72" t="str">
        <f>IF(F361="","",IF(VLOOKUP(Z361,―!$AH$15:$AI$40,2,FALSE)&lt;=VLOOKUP(AA361,―!$AH$15:$AI$40,2,FALSE),"","error"))</f>
        <v/>
      </c>
      <c r="BJ361" s="70"/>
      <c r="BK361" s="70"/>
      <c r="BL361" s="70"/>
      <c r="BM361" s="72" t="str">
        <f>IF(F361="","",IF(OR(分岐管理シート!AC361&lt;1,分岐管理シート!AC361&gt;39),"error",""))</f>
        <v/>
      </c>
      <c r="BN361" s="68" t="str">
        <f t="shared" si="114"/>
        <v/>
      </c>
      <c r="BO361" s="72" t="str">
        <f>IF(F361="","",IF(AND(分岐管理シート!D361=4,OR(分岐管理シート!AF361&lt;4,分岐管理シート!AF361&gt;9)),"error",""))</f>
        <v/>
      </c>
      <c r="BP361" s="74" t="str">
        <f t="shared" si="98"/>
        <v/>
      </c>
      <c r="BQ361" s="76" t="str">
        <f>分岐管理シート!AQ361</f>
        <v/>
      </c>
      <c r="BR361" s="497" t="str">
        <f t="shared" si="115"/>
        <v/>
      </c>
    </row>
    <row r="362" spans="1:70" ht="24">
      <c r="A362" s="35"/>
      <c r="B362" s="36"/>
      <c r="C362" s="33">
        <v>290</v>
      </c>
      <c r="D362" s="396"/>
      <c r="E362" s="229"/>
      <c r="F362" s="229"/>
      <c r="G362" s="219"/>
      <c r="H362" s="219"/>
      <c r="I362" s="218"/>
      <c r="J362" s="217"/>
      <c r="K362" s="219"/>
      <c r="L362" s="218"/>
      <c r="M362" s="218"/>
      <c r="N362" s="640">
        <f t="shared" si="99"/>
        <v>0</v>
      </c>
      <c r="O362" s="641">
        <f t="shared" si="97"/>
        <v>0</v>
      </c>
      <c r="P362" s="642"/>
      <c r="Q362" s="646"/>
      <c r="R362" s="646"/>
      <c r="S362" s="646"/>
      <c r="T362" s="647"/>
      <c r="U362" s="647"/>
      <c r="V362" s="218"/>
      <c r="W362" s="219"/>
      <c r="X362" s="219"/>
      <c r="Y362" s="219"/>
      <c r="Z362" s="391"/>
      <c r="AA362" s="391"/>
      <c r="AB362" s="233"/>
      <c r="AC362" s="233"/>
      <c r="AD362" s="218"/>
      <c r="AE362" s="113"/>
      <c r="AF362" s="114"/>
      <c r="AG362" s="402"/>
      <c r="AH362" s="238"/>
      <c r="AI362" s="239"/>
      <c r="AJ362" s="58" t="str">
        <f t="shared" si="100"/>
        <v/>
      </c>
      <c r="AK362" s="60" t="str">
        <f t="shared" si="101"/>
        <v/>
      </c>
      <c r="AL362" s="62" t="str">
        <f t="shared" si="102"/>
        <v/>
      </c>
      <c r="AM362" s="64" t="str">
        <f t="shared" si="103"/>
        <v/>
      </c>
      <c r="AN362" s="64" t="str">
        <f t="shared" si="104"/>
        <v/>
      </c>
      <c r="AO362" s="66" t="str">
        <f>IF(F362="","",IF(OR(AND(分岐管理シート!D362=4,J362="Ⅱ．物価高の克服"),AND(分岐管理シート!D362=8,J362="米国関税措置")),"","error"))</f>
        <v/>
      </c>
      <c r="AP362" s="68" t="str">
        <f t="shared" si="105"/>
        <v/>
      </c>
      <c r="AQ362" s="33" t="str">
        <f t="shared" si="106"/>
        <v/>
      </c>
      <c r="AR362" s="33" t="str">
        <f t="shared" si="107"/>
        <v/>
      </c>
      <c r="AS362" s="33" t="str">
        <f t="shared" si="108"/>
        <v/>
      </c>
      <c r="AT362" s="32" t="str">
        <f t="shared" si="116"/>
        <v/>
      </c>
      <c r="AU362" s="69"/>
      <c r="AV362" s="70"/>
      <c r="AW362" s="68" t="str">
        <f t="shared" si="109"/>
        <v/>
      </c>
      <c r="AX362" s="68" t="str">
        <f t="shared" si="110"/>
        <v/>
      </c>
      <c r="AY362" s="68" t="str">
        <f t="shared" si="111"/>
        <v/>
      </c>
      <c r="AZ362" s="70"/>
      <c r="BA362" s="74"/>
      <c r="BB362" s="70"/>
      <c r="BC362" s="70"/>
      <c r="BD362" s="68" t="str">
        <f t="shared" si="112"/>
        <v/>
      </c>
      <c r="BE362" s="68" t="str">
        <f t="shared" si="113"/>
        <v/>
      </c>
      <c r="BF362" s="72" t="str">
        <f>IF(F362="","",IF(OR(分岐管理シート!Y362&lt;14,分岐管理シート!Y362&gt;38),"error",""))</f>
        <v/>
      </c>
      <c r="BG362" s="72" t="str">
        <f>IF(F362="","",IF(OR(分岐管理シート!Z362&lt;14,分岐管理シート!Z362&gt;39),"error",""))</f>
        <v/>
      </c>
      <c r="BH362" s="72" t="str">
        <f>IF(F362="","",IF(AND(Y362="－",OR(分岐管理シート!Z362&lt;14,分岐管理シート!Z362&gt;38)),"error",IF(AND(Y362="○",分岐管理シート!Z362&lt;14),"error","")))</f>
        <v/>
      </c>
      <c r="BI362" s="72" t="str">
        <f>IF(F362="","",IF(VLOOKUP(Z362,―!$AH$15:$AI$40,2,FALSE)&lt;=VLOOKUP(AA362,―!$AH$15:$AI$40,2,FALSE),"","error"))</f>
        <v/>
      </c>
      <c r="BJ362" s="70"/>
      <c r="BK362" s="70"/>
      <c r="BL362" s="70"/>
      <c r="BM362" s="72" t="str">
        <f>IF(F362="","",IF(OR(分岐管理シート!AC362&lt;1,分岐管理シート!AC362&gt;39),"error",""))</f>
        <v/>
      </c>
      <c r="BN362" s="68" t="str">
        <f t="shared" si="114"/>
        <v/>
      </c>
      <c r="BO362" s="72" t="str">
        <f>IF(F362="","",IF(AND(分岐管理シート!D362=4,OR(分岐管理シート!AF362&lt;4,分岐管理シート!AF362&gt;9)),"error",""))</f>
        <v/>
      </c>
      <c r="BP362" s="74" t="str">
        <f t="shared" si="98"/>
        <v/>
      </c>
      <c r="BQ362" s="76" t="str">
        <f>分岐管理シート!AQ362</f>
        <v/>
      </c>
      <c r="BR362" s="497" t="str">
        <f t="shared" si="115"/>
        <v/>
      </c>
    </row>
    <row r="363" spans="1:70" ht="24">
      <c r="A363" s="35"/>
      <c r="B363" s="36"/>
      <c r="C363" s="33">
        <v>291</v>
      </c>
      <c r="D363" s="396"/>
      <c r="E363" s="229"/>
      <c r="F363" s="229"/>
      <c r="G363" s="219"/>
      <c r="H363" s="219"/>
      <c r="I363" s="218"/>
      <c r="J363" s="217"/>
      <c r="K363" s="219"/>
      <c r="L363" s="218"/>
      <c r="M363" s="218"/>
      <c r="N363" s="640">
        <f t="shared" si="99"/>
        <v>0</v>
      </c>
      <c r="O363" s="641">
        <f t="shared" si="97"/>
        <v>0</v>
      </c>
      <c r="P363" s="642"/>
      <c r="Q363" s="646"/>
      <c r="R363" s="646"/>
      <c r="S363" s="646"/>
      <c r="T363" s="647"/>
      <c r="U363" s="647"/>
      <c r="V363" s="218"/>
      <c r="W363" s="219"/>
      <c r="X363" s="219"/>
      <c r="Y363" s="219"/>
      <c r="Z363" s="391"/>
      <c r="AA363" s="391"/>
      <c r="AB363" s="233"/>
      <c r="AC363" s="233"/>
      <c r="AD363" s="218"/>
      <c r="AE363" s="113"/>
      <c r="AF363" s="114"/>
      <c r="AG363" s="402"/>
      <c r="AH363" s="238"/>
      <c r="AI363" s="239"/>
      <c r="AJ363" s="58" t="str">
        <f t="shared" si="100"/>
        <v/>
      </c>
      <c r="AK363" s="60" t="str">
        <f t="shared" si="101"/>
        <v/>
      </c>
      <c r="AL363" s="62" t="str">
        <f t="shared" si="102"/>
        <v/>
      </c>
      <c r="AM363" s="64" t="str">
        <f t="shared" si="103"/>
        <v/>
      </c>
      <c r="AN363" s="64" t="str">
        <f t="shared" si="104"/>
        <v/>
      </c>
      <c r="AO363" s="66" t="str">
        <f>IF(F363="","",IF(OR(AND(分岐管理シート!D363=4,J363="Ⅱ．物価高の克服"),AND(分岐管理シート!D363=8,J363="米国関税措置")),"","error"))</f>
        <v/>
      </c>
      <c r="AP363" s="68" t="str">
        <f t="shared" si="105"/>
        <v/>
      </c>
      <c r="AQ363" s="33" t="str">
        <f t="shared" si="106"/>
        <v/>
      </c>
      <c r="AR363" s="33" t="str">
        <f t="shared" si="107"/>
        <v/>
      </c>
      <c r="AS363" s="33" t="str">
        <f t="shared" si="108"/>
        <v/>
      </c>
      <c r="AT363" s="32" t="str">
        <f t="shared" si="116"/>
        <v/>
      </c>
      <c r="AU363" s="69"/>
      <c r="AV363" s="70"/>
      <c r="AW363" s="68" t="str">
        <f t="shared" si="109"/>
        <v/>
      </c>
      <c r="AX363" s="68" t="str">
        <f t="shared" si="110"/>
        <v/>
      </c>
      <c r="AY363" s="68" t="str">
        <f t="shared" si="111"/>
        <v/>
      </c>
      <c r="AZ363" s="70"/>
      <c r="BA363" s="74"/>
      <c r="BB363" s="70"/>
      <c r="BC363" s="70"/>
      <c r="BD363" s="68" t="str">
        <f t="shared" si="112"/>
        <v/>
      </c>
      <c r="BE363" s="68" t="str">
        <f t="shared" si="113"/>
        <v/>
      </c>
      <c r="BF363" s="72" t="str">
        <f>IF(F363="","",IF(OR(分岐管理シート!Y363&lt;14,分岐管理シート!Y363&gt;38),"error",""))</f>
        <v/>
      </c>
      <c r="BG363" s="72" t="str">
        <f>IF(F363="","",IF(OR(分岐管理シート!Z363&lt;14,分岐管理シート!Z363&gt;39),"error",""))</f>
        <v/>
      </c>
      <c r="BH363" s="72" t="str">
        <f>IF(F363="","",IF(AND(Y363="－",OR(分岐管理シート!Z363&lt;14,分岐管理シート!Z363&gt;38)),"error",IF(AND(Y363="○",分岐管理シート!Z363&lt;14),"error","")))</f>
        <v/>
      </c>
      <c r="BI363" s="72" t="str">
        <f>IF(F363="","",IF(VLOOKUP(Z363,―!$AH$15:$AI$40,2,FALSE)&lt;=VLOOKUP(AA363,―!$AH$15:$AI$40,2,FALSE),"","error"))</f>
        <v/>
      </c>
      <c r="BJ363" s="70"/>
      <c r="BK363" s="70"/>
      <c r="BL363" s="70"/>
      <c r="BM363" s="72" t="str">
        <f>IF(F363="","",IF(OR(分岐管理シート!AC363&lt;1,分岐管理シート!AC363&gt;39),"error",""))</f>
        <v/>
      </c>
      <c r="BN363" s="68" t="str">
        <f t="shared" si="114"/>
        <v/>
      </c>
      <c r="BO363" s="72" t="str">
        <f>IF(F363="","",IF(AND(分岐管理シート!D363=4,OR(分岐管理シート!AF363&lt;4,分岐管理シート!AF363&gt;9)),"error",""))</f>
        <v/>
      </c>
      <c r="BP363" s="74" t="str">
        <f t="shared" si="98"/>
        <v/>
      </c>
      <c r="BQ363" s="76" t="str">
        <f>分岐管理シート!AQ363</f>
        <v/>
      </c>
      <c r="BR363" s="497" t="str">
        <f t="shared" si="115"/>
        <v/>
      </c>
    </row>
    <row r="364" spans="1:70" ht="24">
      <c r="A364" s="35"/>
      <c r="B364" s="36"/>
      <c r="C364" s="32">
        <v>292</v>
      </c>
      <c r="D364" s="396"/>
      <c r="E364" s="229"/>
      <c r="F364" s="229"/>
      <c r="G364" s="219"/>
      <c r="H364" s="219"/>
      <c r="I364" s="218"/>
      <c r="J364" s="217"/>
      <c r="K364" s="219"/>
      <c r="L364" s="218"/>
      <c r="M364" s="218"/>
      <c r="N364" s="640">
        <f t="shared" si="99"/>
        <v>0</v>
      </c>
      <c r="O364" s="641">
        <f t="shared" si="97"/>
        <v>0</v>
      </c>
      <c r="P364" s="642"/>
      <c r="Q364" s="646"/>
      <c r="R364" s="646"/>
      <c r="S364" s="646"/>
      <c r="T364" s="647"/>
      <c r="U364" s="647"/>
      <c r="V364" s="218"/>
      <c r="W364" s="219"/>
      <c r="X364" s="219"/>
      <c r="Y364" s="219"/>
      <c r="Z364" s="391"/>
      <c r="AA364" s="391"/>
      <c r="AB364" s="233"/>
      <c r="AC364" s="233"/>
      <c r="AD364" s="218"/>
      <c r="AE364" s="113"/>
      <c r="AF364" s="114"/>
      <c r="AG364" s="402"/>
      <c r="AH364" s="238"/>
      <c r="AI364" s="239"/>
      <c r="AJ364" s="58" t="str">
        <f t="shared" si="100"/>
        <v/>
      </c>
      <c r="AK364" s="60" t="str">
        <f t="shared" si="101"/>
        <v/>
      </c>
      <c r="AL364" s="62" t="str">
        <f t="shared" si="102"/>
        <v/>
      </c>
      <c r="AM364" s="64" t="str">
        <f t="shared" si="103"/>
        <v/>
      </c>
      <c r="AN364" s="64" t="str">
        <f t="shared" si="104"/>
        <v/>
      </c>
      <c r="AO364" s="66" t="str">
        <f>IF(F364="","",IF(OR(AND(分岐管理シート!D364=4,J364="Ⅱ．物価高の克服"),AND(分岐管理シート!D364=8,J364="米国関税措置")),"","error"))</f>
        <v/>
      </c>
      <c r="AP364" s="68" t="str">
        <f t="shared" si="105"/>
        <v/>
      </c>
      <c r="AQ364" s="33" t="str">
        <f t="shared" si="106"/>
        <v/>
      </c>
      <c r="AR364" s="33" t="str">
        <f t="shared" si="107"/>
        <v/>
      </c>
      <c r="AS364" s="33" t="str">
        <f t="shared" si="108"/>
        <v/>
      </c>
      <c r="AT364" s="32" t="str">
        <f t="shared" si="116"/>
        <v/>
      </c>
      <c r="AU364" s="69"/>
      <c r="AV364" s="70"/>
      <c r="AW364" s="68" t="str">
        <f t="shared" si="109"/>
        <v/>
      </c>
      <c r="AX364" s="68" t="str">
        <f t="shared" si="110"/>
        <v/>
      </c>
      <c r="AY364" s="68" t="str">
        <f t="shared" si="111"/>
        <v/>
      </c>
      <c r="AZ364" s="70"/>
      <c r="BA364" s="74"/>
      <c r="BB364" s="70"/>
      <c r="BC364" s="70"/>
      <c r="BD364" s="68" t="str">
        <f t="shared" si="112"/>
        <v/>
      </c>
      <c r="BE364" s="68" t="str">
        <f t="shared" si="113"/>
        <v/>
      </c>
      <c r="BF364" s="72" t="str">
        <f>IF(F364="","",IF(OR(分岐管理シート!Y364&lt;14,分岐管理シート!Y364&gt;38),"error",""))</f>
        <v/>
      </c>
      <c r="BG364" s="72" t="str">
        <f>IF(F364="","",IF(OR(分岐管理シート!Z364&lt;14,分岐管理シート!Z364&gt;39),"error",""))</f>
        <v/>
      </c>
      <c r="BH364" s="72" t="str">
        <f>IF(F364="","",IF(AND(Y364="－",OR(分岐管理シート!Z364&lt;14,分岐管理シート!Z364&gt;38)),"error",IF(AND(Y364="○",分岐管理シート!Z364&lt;14),"error","")))</f>
        <v/>
      </c>
      <c r="BI364" s="72" t="str">
        <f>IF(F364="","",IF(VLOOKUP(Z364,―!$AH$15:$AI$40,2,FALSE)&lt;=VLOOKUP(AA364,―!$AH$15:$AI$40,2,FALSE),"","error"))</f>
        <v/>
      </c>
      <c r="BJ364" s="70"/>
      <c r="BK364" s="70"/>
      <c r="BL364" s="70"/>
      <c r="BM364" s="72" t="str">
        <f>IF(F364="","",IF(OR(分岐管理シート!AC364&lt;1,分岐管理シート!AC364&gt;39),"error",""))</f>
        <v/>
      </c>
      <c r="BN364" s="68" t="str">
        <f t="shared" si="114"/>
        <v/>
      </c>
      <c r="BO364" s="72" t="str">
        <f>IF(F364="","",IF(AND(分岐管理シート!D364=4,OR(分岐管理シート!AF364&lt;4,分岐管理シート!AF364&gt;9)),"error",""))</f>
        <v/>
      </c>
      <c r="BP364" s="74" t="str">
        <f t="shared" si="98"/>
        <v/>
      </c>
      <c r="BQ364" s="76" t="str">
        <f>分岐管理シート!AQ364</f>
        <v/>
      </c>
      <c r="BR364" s="497" t="str">
        <f t="shared" si="115"/>
        <v/>
      </c>
    </row>
    <row r="365" spans="1:70" ht="24">
      <c r="A365" s="35"/>
      <c r="B365" s="36"/>
      <c r="C365" s="33">
        <v>293</v>
      </c>
      <c r="D365" s="396"/>
      <c r="E365" s="229"/>
      <c r="F365" s="229"/>
      <c r="G365" s="219"/>
      <c r="H365" s="219"/>
      <c r="I365" s="218"/>
      <c r="J365" s="217"/>
      <c r="K365" s="219"/>
      <c r="L365" s="218"/>
      <c r="M365" s="218"/>
      <c r="N365" s="640">
        <f t="shared" si="99"/>
        <v>0</v>
      </c>
      <c r="O365" s="641">
        <f t="shared" si="97"/>
        <v>0</v>
      </c>
      <c r="P365" s="642"/>
      <c r="Q365" s="646"/>
      <c r="R365" s="646"/>
      <c r="S365" s="646"/>
      <c r="T365" s="647"/>
      <c r="U365" s="647"/>
      <c r="V365" s="218"/>
      <c r="W365" s="219"/>
      <c r="X365" s="219"/>
      <c r="Y365" s="219"/>
      <c r="Z365" s="391"/>
      <c r="AA365" s="391"/>
      <c r="AB365" s="233"/>
      <c r="AC365" s="233"/>
      <c r="AD365" s="218"/>
      <c r="AE365" s="113"/>
      <c r="AF365" s="114"/>
      <c r="AG365" s="402"/>
      <c r="AH365" s="238"/>
      <c r="AI365" s="239"/>
      <c r="AJ365" s="58" t="str">
        <f t="shared" si="100"/>
        <v/>
      </c>
      <c r="AK365" s="60" t="str">
        <f t="shared" si="101"/>
        <v/>
      </c>
      <c r="AL365" s="62" t="str">
        <f t="shared" si="102"/>
        <v/>
      </c>
      <c r="AM365" s="64" t="str">
        <f t="shared" si="103"/>
        <v/>
      </c>
      <c r="AN365" s="64" t="str">
        <f t="shared" si="104"/>
        <v/>
      </c>
      <c r="AO365" s="66" t="str">
        <f>IF(F365="","",IF(OR(AND(分岐管理シート!D365=4,J365="Ⅱ．物価高の克服"),AND(分岐管理シート!D365=8,J365="米国関税措置")),"","error"))</f>
        <v/>
      </c>
      <c r="AP365" s="68" t="str">
        <f t="shared" si="105"/>
        <v/>
      </c>
      <c r="AQ365" s="33" t="str">
        <f t="shared" si="106"/>
        <v/>
      </c>
      <c r="AR365" s="33" t="str">
        <f t="shared" si="107"/>
        <v/>
      </c>
      <c r="AS365" s="33" t="str">
        <f t="shared" si="108"/>
        <v/>
      </c>
      <c r="AT365" s="32" t="str">
        <f t="shared" si="116"/>
        <v/>
      </c>
      <c r="AU365" s="69"/>
      <c r="AV365" s="70"/>
      <c r="AW365" s="68" t="str">
        <f t="shared" si="109"/>
        <v/>
      </c>
      <c r="AX365" s="68" t="str">
        <f t="shared" si="110"/>
        <v/>
      </c>
      <c r="AY365" s="68" t="str">
        <f t="shared" si="111"/>
        <v/>
      </c>
      <c r="AZ365" s="70"/>
      <c r="BA365" s="74"/>
      <c r="BB365" s="70"/>
      <c r="BC365" s="70"/>
      <c r="BD365" s="68" t="str">
        <f t="shared" si="112"/>
        <v/>
      </c>
      <c r="BE365" s="68" t="str">
        <f t="shared" si="113"/>
        <v/>
      </c>
      <c r="BF365" s="72" t="str">
        <f>IF(F365="","",IF(OR(分岐管理シート!Y365&lt;14,分岐管理シート!Y365&gt;38),"error",""))</f>
        <v/>
      </c>
      <c r="BG365" s="72" t="str">
        <f>IF(F365="","",IF(OR(分岐管理シート!Z365&lt;14,分岐管理シート!Z365&gt;39),"error",""))</f>
        <v/>
      </c>
      <c r="BH365" s="72" t="str">
        <f>IF(F365="","",IF(AND(Y365="－",OR(分岐管理シート!Z365&lt;14,分岐管理シート!Z365&gt;38)),"error",IF(AND(Y365="○",分岐管理シート!Z365&lt;14),"error","")))</f>
        <v/>
      </c>
      <c r="BI365" s="72" t="str">
        <f>IF(F365="","",IF(VLOOKUP(Z365,―!$AH$15:$AI$40,2,FALSE)&lt;=VLOOKUP(AA365,―!$AH$15:$AI$40,2,FALSE),"","error"))</f>
        <v/>
      </c>
      <c r="BJ365" s="70"/>
      <c r="BK365" s="70"/>
      <c r="BL365" s="70"/>
      <c r="BM365" s="72" t="str">
        <f>IF(F365="","",IF(OR(分岐管理シート!AC365&lt;1,分岐管理シート!AC365&gt;39),"error",""))</f>
        <v/>
      </c>
      <c r="BN365" s="68" t="str">
        <f t="shared" si="114"/>
        <v/>
      </c>
      <c r="BO365" s="72" t="str">
        <f>IF(F365="","",IF(AND(分岐管理シート!D365=4,OR(分岐管理シート!AF365&lt;4,分岐管理シート!AF365&gt;9)),"error",""))</f>
        <v/>
      </c>
      <c r="BP365" s="74" t="str">
        <f t="shared" si="98"/>
        <v/>
      </c>
      <c r="BQ365" s="76" t="str">
        <f>分岐管理シート!AQ365</f>
        <v/>
      </c>
      <c r="BR365" s="497" t="str">
        <f t="shared" si="115"/>
        <v/>
      </c>
    </row>
    <row r="366" spans="1:70" ht="24">
      <c r="A366" s="35"/>
      <c r="B366" s="36"/>
      <c r="C366" s="33">
        <v>294</v>
      </c>
      <c r="D366" s="396"/>
      <c r="E366" s="229"/>
      <c r="F366" s="229"/>
      <c r="G366" s="219"/>
      <c r="H366" s="219"/>
      <c r="I366" s="218"/>
      <c r="J366" s="217"/>
      <c r="K366" s="219"/>
      <c r="L366" s="218"/>
      <c r="M366" s="218"/>
      <c r="N366" s="640">
        <f t="shared" si="99"/>
        <v>0</v>
      </c>
      <c r="O366" s="641">
        <f t="shared" si="97"/>
        <v>0</v>
      </c>
      <c r="P366" s="642"/>
      <c r="Q366" s="646"/>
      <c r="R366" s="646"/>
      <c r="S366" s="646"/>
      <c r="T366" s="647"/>
      <c r="U366" s="647"/>
      <c r="V366" s="218"/>
      <c r="W366" s="219"/>
      <c r="X366" s="219"/>
      <c r="Y366" s="219"/>
      <c r="Z366" s="391"/>
      <c r="AA366" s="391"/>
      <c r="AB366" s="233"/>
      <c r="AC366" s="233"/>
      <c r="AD366" s="218"/>
      <c r="AE366" s="113"/>
      <c r="AF366" s="114"/>
      <c r="AG366" s="402"/>
      <c r="AH366" s="238"/>
      <c r="AI366" s="239"/>
      <c r="AJ366" s="58" t="str">
        <f t="shared" si="100"/>
        <v/>
      </c>
      <c r="AK366" s="60" t="str">
        <f t="shared" si="101"/>
        <v/>
      </c>
      <c r="AL366" s="62" t="str">
        <f t="shared" si="102"/>
        <v/>
      </c>
      <c r="AM366" s="64" t="str">
        <f t="shared" si="103"/>
        <v/>
      </c>
      <c r="AN366" s="64" t="str">
        <f t="shared" si="104"/>
        <v/>
      </c>
      <c r="AO366" s="66" t="str">
        <f>IF(F366="","",IF(OR(AND(分岐管理シート!D366=4,J366="Ⅱ．物価高の克服"),AND(分岐管理シート!D366=8,J366="米国関税措置")),"","error"))</f>
        <v/>
      </c>
      <c r="AP366" s="68" t="str">
        <f t="shared" si="105"/>
        <v/>
      </c>
      <c r="AQ366" s="33" t="str">
        <f t="shared" si="106"/>
        <v/>
      </c>
      <c r="AR366" s="33" t="str">
        <f t="shared" si="107"/>
        <v/>
      </c>
      <c r="AS366" s="33" t="str">
        <f t="shared" si="108"/>
        <v/>
      </c>
      <c r="AT366" s="32" t="str">
        <f t="shared" si="116"/>
        <v/>
      </c>
      <c r="AU366" s="69"/>
      <c r="AV366" s="70"/>
      <c r="AW366" s="68" t="str">
        <f t="shared" si="109"/>
        <v/>
      </c>
      <c r="AX366" s="68" t="str">
        <f t="shared" si="110"/>
        <v/>
      </c>
      <c r="AY366" s="68" t="str">
        <f t="shared" si="111"/>
        <v/>
      </c>
      <c r="AZ366" s="70"/>
      <c r="BA366" s="74"/>
      <c r="BB366" s="70"/>
      <c r="BC366" s="70"/>
      <c r="BD366" s="68" t="str">
        <f t="shared" si="112"/>
        <v/>
      </c>
      <c r="BE366" s="68" t="str">
        <f t="shared" si="113"/>
        <v/>
      </c>
      <c r="BF366" s="72" t="str">
        <f>IF(F366="","",IF(OR(分岐管理シート!Y366&lt;14,分岐管理シート!Y366&gt;38),"error",""))</f>
        <v/>
      </c>
      <c r="BG366" s="72" t="str">
        <f>IF(F366="","",IF(OR(分岐管理シート!Z366&lt;14,分岐管理シート!Z366&gt;39),"error",""))</f>
        <v/>
      </c>
      <c r="BH366" s="72" t="str">
        <f>IF(F366="","",IF(AND(Y366="－",OR(分岐管理シート!Z366&lt;14,分岐管理シート!Z366&gt;38)),"error",IF(AND(Y366="○",分岐管理シート!Z366&lt;14),"error","")))</f>
        <v/>
      </c>
      <c r="BI366" s="72" t="str">
        <f>IF(F366="","",IF(VLOOKUP(Z366,―!$AH$15:$AI$40,2,FALSE)&lt;=VLOOKUP(AA366,―!$AH$15:$AI$40,2,FALSE),"","error"))</f>
        <v/>
      </c>
      <c r="BJ366" s="70"/>
      <c r="BK366" s="70"/>
      <c r="BL366" s="70"/>
      <c r="BM366" s="72" t="str">
        <f>IF(F366="","",IF(OR(分岐管理シート!AC366&lt;1,分岐管理シート!AC366&gt;39),"error",""))</f>
        <v/>
      </c>
      <c r="BN366" s="68" t="str">
        <f t="shared" si="114"/>
        <v/>
      </c>
      <c r="BO366" s="72" t="str">
        <f>IF(F366="","",IF(AND(分岐管理シート!D366=4,OR(分岐管理シート!AF366&lt;4,分岐管理シート!AF366&gt;9)),"error",""))</f>
        <v/>
      </c>
      <c r="BP366" s="74" t="str">
        <f t="shared" si="98"/>
        <v/>
      </c>
      <c r="BQ366" s="76" t="str">
        <f>分岐管理シート!AQ366</f>
        <v/>
      </c>
      <c r="BR366" s="497" t="str">
        <f t="shared" si="115"/>
        <v/>
      </c>
    </row>
    <row r="367" spans="1:70" ht="24">
      <c r="A367" s="35"/>
      <c r="B367" s="36"/>
      <c r="C367" s="32">
        <v>295</v>
      </c>
      <c r="D367" s="396"/>
      <c r="E367" s="229"/>
      <c r="F367" s="229"/>
      <c r="G367" s="219"/>
      <c r="H367" s="219"/>
      <c r="I367" s="218"/>
      <c r="J367" s="217"/>
      <c r="K367" s="219"/>
      <c r="L367" s="218"/>
      <c r="M367" s="218"/>
      <c r="N367" s="640">
        <f t="shared" si="99"/>
        <v>0</v>
      </c>
      <c r="O367" s="641">
        <f t="shared" si="97"/>
        <v>0</v>
      </c>
      <c r="P367" s="642"/>
      <c r="Q367" s="646"/>
      <c r="R367" s="646"/>
      <c r="S367" s="646"/>
      <c r="T367" s="647"/>
      <c r="U367" s="647"/>
      <c r="V367" s="218"/>
      <c r="W367" s="219"/>
      <c r="X367" s="219"/>
      <c r="Y367" s="219"/>
      <c r="Z367" s="391"/>
      <c r="AA367" s="391"/>
      <c r="AB367" s="233"/>
      <c r="AC367" s="233"/>
      <c r="AD367" s="218"/>
      <c r="AE367" s="113"/>
      <c r="AF367" s="114"/>
      <c r="AG367" s="402"/>
      <c r="AH367" s="238"/>
      <c r="AI367" s="239"/>
      <c r="AJ367" s="58" t="str">
        <f t="shared" si="100"/>
        <v/>
      </c>
      <c r="AK367" s="60" t="str">
        <f t="shared" si="101"/>
        <v/>
      </c>
      <c r="AL367" s="62" t="str">
        <f t="shared" si="102"/>
        <v/>
      </c>
      <c r="AM367" s="64" t="str">
        <f t="shared" si="103"/>
        <v/>
      </c>
      <c r="AN367" s="64" t="str">
        <f t="shared" si="104"/>
        <v/>
      </c>
      <c r="AO367" s="66" t="str">
        <f>IF(F367="","",IF(OR(AND(分岐管理シート!D367=4,J367="Ⅱ．物価高の克服"),AND(分岐管理シート!D367=8,J367="米国関税措置")),"","error"))</f>
        <v/>
      </c>
      <c r="AP367" s="68" t="str">
        <f t="shared" si="105"/>
        <v/>
      </c>
      <c r="AQ367" s="33" t="str">
        <f t="shared" si="106"/>
        <v/>
      </c>
      <c r="AR367" s="33" t="str">
        <f t="shared" si="107"/>
        <v/>
      </c>
      <c r="AS367" s="33" t="str">
        <f t="shared" si="108"/>
        <v/>
      </c>
      <c r="AT367" s="32" t="str">
        <f t="shared" si="116"/>
        <v/>
      </c>
      <c r="AU367" s="69"/>
      <c r="AV367" s="70"/>
      <c r="AW367" s="68" t="str">
        <f t="shared" si="109"/>
        <v/>
      </c>
      <c r="AX367" s="68" t="str">
        <f t="shared" si="110"/>
        <v/>
      </c>
      <c r="AY367" s="68" t="str">
        <f t="shared" si="111"/>
        <v/>
      </c>
      <c r="AZ367" s="70"/>
      <c r="BA367" s="74"/>
      <c r="BB367" s="70"/>
      <c r="BC367" s="70"/>
      <c r="BD367" s="68" t="str">
        <f t="shared" si="112"/>
        <v/>
      </c>
      <c r="BE367" s="68" t="str">
        <f t="shared" si="113"/>
        <v/>
      </c>
      <c r="BF367" s="72" t="str">
        <f>IF(F367="","",IF(OR(分岐管理シート!Y367&lt;14,分岐管理シート!Y367&gt;38),"error",""))</f>
        <v/>
      </c>
      <c r="BG367" s="72" t="str">
        <f>IF(F367="","",IF(OR(分岐管理シート!Z367&lt;14,分岐管理シート!Z367&gt;39),"error",""))</f>
        <v/>
      </c>
      <c r="BH367" s="72" t="str">
        <f>IF(F367="","",IF(AND(Y367="－",OR(分岐管理シート!Z367&lt;14,分岐管理シート!Z367&gt;38)),"error",IF(AND(Y367="○",分岐管理シート!Z367&lt;14),"error","")))</f>
        <v/>
      </c>
      <c r="BI367" s="72" t="str">
        <f>IF(F367="","",IF(VLOOKUP(Z367,―!$AH$15:$AI$40,2,FALSE)&lt;=VLOOKUP(AA367,―!$AH$15:$AI$40,2,FALSE),"","error"))</f>
        <v/>
      </c>
      <c r="BJ367" s="70"/>
      <c r="BK367" s="70"/>
      <c r="BL367" s="70"/>
      <c r="BM367" s="72" t="str">
        <f>IF(F367="","",IF(OR(分岐管理シート!AC367&lt;1,分岐管理シート!AC367&gt;39),"error",""))</f>
        <v/>
      </c>
      <c r="BN367" s="68" t="str">
        <f t="shared" si="114"/>
        <v/>
      </c>
      <c r="BO367" s="72" t="str">
        <f>IF(F367="","",IF(AND(分岐管理シート!D367=4,OR(分岐管理シート!AF367&lt;4,分岐管理シート!AF367&gt;9)),"error",""))</f>
        <v/>
      </c>
      <c r="BP367" s="74" t="str">
        <f t="shared" si="98"/>
        <v/>
      </c>
      <c r="BQ367" s="76" t="str">
        <f>分岐管理シート!AQ367</f>
        <v/>
      </c>
      <c r="BR367" s="497" t="str">
        <f t="shared" si="115"/>
        <v/>
      </c>
    </row>
    <row r="368" spans="1:70" ht="24">
      <c r="A368" s="35"/>
      <c r="B368" s="36"/>
      <c r="C368" s="33">
        <v>296</v>
      </c>
      <c r="D368" s="396"/>
      <c r="E368" s="229"/>
      <c r="F368" s="229"/>
      <c r="G368" s="219"/>
      <c r="H368" s="219"/>
      <c r="I368" s="218"/>
      <c r="J368" s="217"/>
      <c r="K368" s="219"/>
      <c r="L368" s="218"/>
      <c r="M368" s="218"/>
      <c r="N368" s="640">
        <f t="shared" si="99"/>
        <v>0</v>
      </c>
      <c r="O368" s="641">
        <f t="shared" si="97"/>
        <v>0</v>
      </c>
      <c r="P368" s="642"/>
      <c r="Q368" s="646"/>
      <c r="R368" s="646"/>
      <c r="S368" s="646"/>
      <c r="T368" s="647"/>
      <c r="U368" s="647"/>
      <c r="V368" s="218"/>
      <c r="W368" s="219"/>
      <c r="X368" s="219"/>
      <c r="Y368" s="219"/>
      <c r="Z368" s="391"/>
      <c r="AA368" s="391"/>
      <c r="AB368" s="233"/>
      <c r="AC368" s="233"/>
      <c r="AD368" s="218"/>
      <c r="AE368" s="113"/>
      <c r="AF368" s="114"/>
      <c r="AG368" s="402"/>
      <c r="AH368" s="238"/>
      <c r="AI368" s="239"/>
      <c r="AJ368" s="58" t="str">
        <f t="shared" si="100"/>
        <v/>
      </c>
      <c r="AK368" s="60" t="str">
        <f t="shared" si="101"/>
        <v/>
      </c>
      <c r="AL368" s="62" t="str">
        <f t="shared" si="102"/>
        <v/>
      </c>
      <c r="AM368" s="64" t="str">
        <f t="shared" si="103"/>
        <v/>
      </c>
      <c r="AN368" s="64" t="str">
        <f t="shared" si="104"/>
        <v/>
      </c>
      <c r="AO368" s="66" t="str">
        <f>IF(F368="","",IF(OR(AND(分岐管理シート!D368=4,J368="Ⅱ．物価高の克服"),AND(分岐管理シート!D368=8,J368="米国関税措置")),"","error"))</f>
        <v/>
      </c>
      <c r="AP368" s="68" t="str">
        <f t="shared" si="105"/>
        <v/>
      </c>
      <c r="AQ368" s="33" t="str">
        <f t="shared" si="106"/>
        <v/>
      </c>
      <c r="AR368" s="33" t="str">
        <f t="shared" si="107"/>
        <v/>
      </c>
      <c r="AS368" s="33" t="str">
        <f t="shared" si="108"/>
        <v/>
      </c>
      <c r="AT368" s="32" t="str">
        <f t="shared" si="116"/>
        <v/>
      </c>
      <c r="AU368" s="69"/>
      <c r="AV368" s="70"/>
      <c r="AW368" s="68" t="str">
        <f t="shared" si="109"/>
        <v/>
      </c>
      <c r="AX368" s="68" t="str">
        <f t="shared" si="110"/>
        <v/>
      </c>
      <c r="AY368" s="68" t="str">
        <f t="shared" si="111"/>
        <v/>
      </c>
      <c r="AZ368" s="70"/>
      <c r="BA368" s="74"/>
      <c r="BB368" s="70"/>
      <c r="BC368" s="70"/>
      <c r="BD368" s="68" t="str">
        <f t="shared" si="112"/>
        <v/>
      </c>
      <c r="BE368" s="68" t="str">
        <f t="shared" si="113"/>
        <v/>
      </c>
      <c r="BF368" s="72" t="str">
        <f>IF(F368="","",IF(OR(分岐管理シート!Y368&lt;14,分岐管理シート!Y368&gt;38),"error",""))</f>
        <v/>
      </c>
      <c r="BG368" s="72" t="str">
        <f>IF(F368="","",IF(OR(分岐管理シート!Z368&lt;14,分岐管理シート!Z368&gt;39),"error",""))</f>
        <v/>
      </c>
      <c r="BH368" s="72" t="str">
        <f>IF(F368="","",IF(AND(Y368="－",OR(分岐管理シート!Z368&lt;14,分岐管理シート!Z368&gt;38)),"error",IF(AND(Y368="○",分岐管理シート!Z368&lt;14),"error","")))</f>
        <v/>
      </c>
      <c r="BI368" s="72" t="str">
        <f>IF(F368="","",IF(VLOOKUP(Z368,―!$AH$15:$AI$40,2,FALSE)&lt;=VLOOKUP(AA368,―!$AH$15:$AI$40,2,FALSE),"","error"))</f>
        <v/>
      </c>
      <c r="BJ368" s="70"/>
      <c r="BK368" s="70"/>
      <c r="BL368" s="70"/>
      <c r="BM368" s="72" t="str">
        <f>IF(F368="","",IF(OR(分岐管理シート!AC368&lt;1,分岐管理シート!AC368&gt;39),"error",""))</f>
        <v/>
      </c>
      <c r="BN368" s="68" t="str">
        <f t="shared" si="114"/>
        <v/>
      </c>
      <c r="BO368" s="72" t="str">
        <f>IF(F368="","",IF(AND(分岐管理シート!D368=4,OR(分岐管理シート!AF368&lt;4,分岐管理シート!AF368&gt;9)),"error",""))</f>
        <v/>
      </c>
      <c r="BP368" s="74" t="str">
        <f t="shared" si="98"/>
        <v/>
      </c>
      <c r="BQ368" s="76" t="str">
        <f>分岐管理シート!AQ368</f>
        <v/>
      </c>
      <c r="BR368" s="497" t="str">
        <f t="shared" si="115"/>
        <v/>
      </c>
    </row>
    <row r="369" spans="1:70" ht="24">
      <c r="A369" s="35"/>
      <c r="B369" s="36"/>
      <c r="C369" s="33">
        <v>297</v>
      </c>
      <c r="D369" s="396"/>
      <c r="E369" s="229"/>
      <c r="F369" s="229"/>
      <c r="G369" s="219"/>
      <c r="H369" s="219"/>
      <c r="I369" s="218"/>
      <c r="J369" s="217"/>
      <c r="K369" s="219"/>
      <c r="L369" s="218"/>
      <c r="M369" s="218"/>
      <c r="N369" s="640">
        <f t="shared" si="99"/>
        <v>0</v>
      </c>
      <c r="O369" s="641">
        <f t="shared" si="97"/>
        <v>0</v>
      </c>
      <c r="P369" s="642"/>
      <c r="Q369" s="646"/>
      <c r="R369" s="646"/>
      <c r="S369" s="646"/>
      <c r="T369" s="647"/>
      <c r="U369" s="647"/>
      <c r="V369" s="218"/>
      <c r="W369" s="219"/>
      <c r="X369" s="219"/>
      <c r="Y369" s="219"/>
      <c r="Z369" s="391"/>
      <c r="AA369" s="391"/>
      <c r="AB369" s="233"/>
      <c r="AC369" s="233"/>
      <c r="AD369" s="218"/>
      <c r="AE369" s="113"/>
      <c r="AF369" s="114"/>
      <c r="AG369" s="402"/>
      <c r="AH369" s="238"/>
      <c r="AI369" s="239"/>
      <c r="AJ369" s="58" t="str">
        <f t="shared" si="100"/>
        <v/>
      </c>
      <c r="AK369" s="60" t="str">
        <f t="shared" si="101"/>
        <v/>
      </c>
      <c r="AL369" s="62" t="str">
        <f t="shared" si="102"/>
        <v/>
      </c>
      <c r="AM369" s="64" t="str">
        <f t="shared" si="103"/>
        <v/>
      </c>
      <c r="AN369" s="64" t="str">
        <f t="shared" si="104"/>
        <v/>
      </c>
      <c r="AO369" s="66" t="str">
        <f>IF(F369="","",IF(OR(AND(分岐管理シート!D369=4,J369="Ⅱ．物価高の克服"),AND(分岐管理シート!D369=8,J369="米国関税措置")),"","error"))</f>
        <v/>
      </c>
      <c r="AP369" s="68" t="str">
        <f t="shared" si="105"/>
        <v/>
      </c>
      <c r="AQ369" s="33" t="str">
        <f t="shared" si="106"/>
        <v/>
      </c>
      <c r="AR369" s="33" t="str">
        <f t="shared" si="107"/>
        <v/>
      </c>
      <c r="AS369" s="33" t="str">
        <f t="shared" si="108"/>
        <v/>
      </c>
      <c r="AT369" s="32" t="str">
        <f t="shared" si="116"/>
        <v/>
      </c>
      <c r="AU369" s="69"/>
      <c r="AV369" s="70"/>
      <c r="AW369" s="68" t="str">
        <f t="shared" si="109"/>
        <v/>
      </c>
      <c r="AX369" s="68" t="str">
        <f t="shared" si="110"/>
        <v/>
      </c>
      <c r="AY369" s="68" t="str">
        <f t="shared" si="111"/>
        <v/>
      </c>
      <c r="AZ369" s="70"/>
      <c r="BA369" s="74"/>
      <c r="BB369" s="70"/>
      <c r="BC369" s="70"/>
      <c r="BD369" s="68" t="str">
        <f t="shared" si="112"/>
        <v/>
      </c>
      <c r="BE369" s="68" t="str">
        <f t="shared" si="113"/>
        <v/>
      </c>
      <c r="BF369" s="72" t="str">
        <f>IF(F369="","",IF(OR(分岐管理シート!Y369&lt;14,分岐管理シート!Y369&gt;38),"error",""))</f>
        <v/>
      </c>
      <c r="BG369" s="72" t="str">
        <f>IF(F369="","",IF(OR(分岐管理シート!Z369&lt;14,分岐管理シート!Z369&gt;39),"error",""))</f>
        <v/>
      </c>
      <c r="BH369" s="72" t="str">
        <f>IF(F369="","",IF(AND(Y369="－",OR(分岐管理シート!Z369&lt;14,分岐管理シート!Z369&gt;38)),"error",IF(AND(Y369="○",分岐管理シート!Z369&lt;14),"error","")))</f>
        <v/>
      </c>
      <c r="BI369" s="72" t="str">
        <f>IF(F369="","",IF(VLOOKUP(Z369,―!$AH$15:$AI$40,2,FALSE)&lt;=VLOOKUP(AA369,―!$AH$15:$AI$40,2,FALSE),"","error"))</f>
        <v/>
      </c>
      <c r="BJ369" s="70"/>
      <c r="BK369" s="70"/>
      <c r="BL369" s="70"/>
      <c r="BM369" s="72" t="str">
        <f>IF(F369="","",IF(OR(分岐管理シート!AC369&lt;1,分岐管理シート!AC369&gt;39),"error",""))</f>
        <v/>
      </c>
      <c r="BN369" s="68" t="str">
        <f t="shared" si="114"/>
        <v/>
      </c>
      <c r="BO369" s="72" t="str">
        <f>IF(F369="","",IF(AND(分岐管理シート!D369=4,OR(分岐管理シート!AF369&lt;4,分岐管理シート!AF369&gt;9)),"error",""))</f>
        <v/>
      </c>
      <c r="BP369" s="74" t="str">
        <f t="shared" si="98"/>
        <v/>
      </c>
      <c r="BQ369" s="76" t="str">
        <f>分岐管理シート!AQ369</f>
        <v/>
      </c>
      <c r="BR369" s="497" t="str">
        <f t="shared" si="115"/>
        <v/>
      </c>
    </row>
    <row r="370" spans="1:70" ht="24">
      <c r="A370" s="35"/>
      <c r="B370" s="36"/>
      <c r="C370" s="32">
        <v>298</v>
      </c>
      <c r="D370" s="396"/>
      <c r="E370" s="229"/>
      <c r="F370" s="229"/>
      <c r="G370" s="219"/>
      <c r="H370" s="219"/>
      <c r="I370" s="218"/>
      <c r="J370" s="217"/>
      <c r="K370" s="219"/>
      <c r="L370" s="218"/>
      <c r="M370" s="218"/>
      <c r="N370" s="640">
        <f t="shared" si="99"/>
        <v>0</v>
      </c>
      <c r="O370" s="641">
        <f t="shared" si="97"/>
        <v>0</v>
      </c>
      <c r="P370" s="642"/>
      <c r="Q370" s="646"/>
      <c r="R370" s="646"/>
      <c r="S370" s="646"/>
      <c r="T370" s="647"/>
      <c r="U370" s="647"/>
      <c r="V370" s="218"/>
      <c r="W370" s="219"/>
      <c r="X370" s="219"/>
      <c r="Y370" s="219"/>
      <c r="Z370" s="391"/>
      <c r="AA370" s="391"/>
      <c r="AB370" s="233"/>
      <c r="AC370" s="233"/>
      <c r="AD370" s="218"/>
      <c r="AE370" s="113"/>
      <c r="AF370" s="114"/>
      <c r="AG370" s="402"/>
      <c r="AH370" s="238"/>
      <c r="AI370" s="239"/>
      <c r="AJ370" s="58" t="str">
        <f t="shared" si="100"/>
        <v/>
      </c>
      <c r="AK370" s="60" t="str">
        <f t="shared" si="101"/>
        <v/>
      </c>
      <c r="AL370" s="62" t="str">
        <f t="shared" si="102"/>
        <v/>
      </c>
      <c r="AM370" s="64" t="str">
        <f t="shared" si="103"/>
        <v/>
      </c>
      <c r="AN370" s="64" t="str">
        <f t="shared" si="104"/>
        <v/>
      </c>
      <c r="AO370" s="66" t="str">
        <f>IF(F370="","",IF(OR(AND(分岐管理シート!D370=4,J370="Ⅱ．物価高の克服"),AND(分岐管理シート!D370=8,J370="米国関税措置")),"","error"))</f>
        <v/>
      </c>
      <c r="AP370" s="68" t="str">
        <f t="shared" si="105"/>
        <v/>
      </c>
      <c r="AQ370" s="33" t="str">
        <f t="shared" si="106"/>
        <v/>
      </c>
      <c r="AR370" s="33" t="str">
        <f t="shared" si="107"/>
        <v/>
      </c>
      <c r="AS370" s="33" t="str">
        <f t="shared" si="108"/>
        <v/>
      </c>
      <c r="AT370" s="32" t="str">
        <f t="shared" si="116"/>
        <v/>
      </c>
      <c r="AU370" s="69"/>
      <c r="AV370" s="70"/>
      <c r="AW370" s="68" t="str">
        <f t="shared" si="109"/>
        <v/>
      </c>
      <c r="AX370" s="68" t="str">
        <f t="shared" si="110"/>
        <v/>
      </c>
      <c r="AY370" s="68" t="str">
        <f t="shared" si="111"/>
        <v/>
      </c>
      <c r="AZ370" s="70"/>
      <c r="BA370" s="74"/>
      <c r="BB370" s="70"/>
      <c r="BC370" s="70"/>
      <c r="BD370" s="68" t="str">
        <f t="shared" si="112"/>
        <v/>
      </c>
      <c r="BE370" s="68" t="str">
        <f t="shared" si="113"/>
        <v/>
      </c>
      <c r="BF370" s="72" t="str">
        <f>IF(F370="","",IF(OR(分岐管理シート!Y370&lt;14,分岐管理シート!Y370&gt;38),"error",""))</f>
        <v/>
      </c>
      <c r="BG370" s="72" t="str">
        <f>IF(F370="","",IF(OR(分岐管理シート!Z370&lt;14,分岐管理シート!Z370&gt;39),"error",""))</f>
        <v/>
      </c>
      <c r="BH370" s="72" t="str">
        <f>IF(F370="","",IF(AND(Y370="－",OR(分岐管理シート!Z370&lt;14,分岐管理シート!Z370&gt;38)),"error",IF(AND(Y370="○",分岐管理シート!Z370&lt;14),"error","")))</f>
        <v/>
      </c>
      <c r="BI370" s="72" t="str">
        <f>IF(F370="","",IF(VLOOKUP(Z370,―!$AH$15:$AI$40,2,FALSE)&lt;=VLOOKUP(AA370,―!$AH$15:$AI$40,2,FALSE),"","error"))</f>
        <v/>
      </c>
      <c r="BJ370" s="70"/>
      <c r="BK370" s="70"/>
      <c r="BL370" s="70"/>
      <c r="BM370" s="72" t="str">
        <f>IF(F370="","",IF(OR(分岐管理シート!AC370&lt;1,分岐管理シート!AC370&gt;39),"error",""))</f>
        <v/>
      </c>
      <c r="BN370" s="68" t="str">
        <f t="shared" si="114"/>
        <v/>
      </c>
      <c r="BO370" s="72" t="str">
        <f>IF(F370="","",IF(AND(分岐管理シート!D370=4,OR(分岐管理シート!AF370&lt;4,分岐管理シート!AF370&gt;9)),"error",""))</f>
        <v/>
      </c>
      <c r="BP370" s="74" t="str">
        <f t="shared" si="98"/>
        <v/>
      </c>
      <c r="BQ370" s="76" t="str">
        <f>分岐管理シート!AQ370</f>
        <v/>
      </c>
      <c r="BR370" s="497" t="str">
        <f t="shared" si="115"/>
        <v/>
      </c>
    </row>
    <row r="371" spans="1:70" ht="24">
      <c r="A371" s="35"/>
      <c r="B371" s="36"/>
      <c r="C371" s="33">
        <v>299</v>
      </c>
      <c r="D371" s="396"/>
      <c r="E371" s="229"/>
      <c r="F371" s="229"/>
      <c r="G371" s="219"/>
      <c r="H371" s="219"/>
      <c r="I371" s="218"/>
      <c r="J371" s="217"/>
      <c r="K371" s="219"/>
      <c r="L371" s="218"/>
      <c r="M371" s="218"/>
      <c r="N371" s="640">
        <f t="shared" si="99"/>
        <v>0</v>
      </c>
      <c r="O371" s="641">
        <f t="shared" si="97"/>
        <v>0</v>
      </c>
      <c r="P371" s="642"/>
      <c r="Q371" s="646"/>
      <c r="R371" s="646"/>
      <c r="S371" s="646"/>
      <c r="T371" s="647"/>
      <c r="U371" s="647"/>
      <c r="V371" s="218"/>
      <c r="W371" s="219"/>
      <c r="X371" s="219"/>
      <c r="Y371" s="219"/>
      <c r="Z371" s="391"/>
      <c r="AA371" s="391"/>
      <c r="AB371" s="233"/>
      <c r="AC371" s="233"/>
      <c r="AD371" s="218"/>
      <c r="AE371" s="113"/>
      <c r="AF371" s="114"/>
      <c r="AG371" s="402"/>
      <c r="AH371" s="238"/>
      <c r="AI371" s="239"/>
      <c r="AJ371" s="58" t="str">
        <f t="shared" si="100"/>
        <v/>
      </c>
      <c r="AK371" s="60" t="str">
        <f t="shared" si="101"/>
        <v/>
      </c>
      <c r="AL371" s="62" t="str">
        <f t="shared" si="102"/>
        <v/>
      </c>
      <c r="AM371" s="64" t="str">
        <f t="shared" si="103"/>
        <v/>
      </c>
      <c r="AN371" s="64" t="str">
        <f t="shared" si="104"/>
        <v/>
      </c>
      <c r="AO371" s="66" t="str">
        <f>IF(F371="","",IF(OR(AND(分岐管理シート!D371=4,J371="Ⅱ．物価高の克服"),AND(分岐管理シート!D371=8,J371="米国関税措置")),"","error"))</f>
        <v/>
      </c>
      <c r="AP371" s="68" t="str">
        <f t="shared" si="105"/>
        <v/>
      </c>
      <c r="AQ371" s="33" t="str">
        <f t="shared" si="106"/>
        <v/>
      </c>
      <c r="AR371" s="33" t="str">
        <f t="shared" si="107"/>
        <v/>
      </c>
      <c r="AS371" s="33" t="str">
        <f t="shared" si="108"/>
        <v/>
      </c>
      <c r="AT371" s="32" t="str">
        <f t="shared" si="116"/>
        <v/>
      </c>
      <c r="AU371" s="69"/>
      <c r="AV371" s="70"/>
      <c r="AW371" s="68" t="str">
        <f t="shared" si="109"/>
        <v/>
      </c>
      <c r="AX371" s="68" t="str">
        <f t="shared" si="110"/>
        <v/>
      </c>
      <c r="AY371" s="68" t="str">
        <f t="shared" si="111"/>
        <v/>
      </c>
      <c r="AZ371" s="70"/>
      <c r="BA371" s="74"/>
      <c r="BB371" s="70"/>
      <c r="BC371" s="70"/>
      <c r="BD371" s="68" t="str">
        <f t="shared" si="112"/>
        <v/>
      </c>
      <c r="BE371" s="68" t="str">
        <f t="shared" si="113"/>
        <v/>
      </c>
      <c r="BF371" s="72" t="str">
        <f>IF(F371="","",IF(OR(分岐管理シート!Y371&lt;14,分岐管理シート!Y371&gt;38),"error",""))</f>
        <v/>
      </c>
      <c r="BG371" s="72" t="str">
        <f>IF(F371="","",IF(OR(分岐管理シート!Z371&lt;14,分岐管理シート!Z371&gt;39),"error",""))</f>
        <v/>
      </c>
      <c r="BH371" s="72" t="str">
        <f>IF(F371="","",IF(AND(Y371="－",OR(分岐管理シート!Z371&lt;14,分岐管理シート!Z371&gt;38)),"error",IF(AND(Y371="○",分岐管理シート!Z371&lt;14),"error","")))</f>
        <v/>
      </c>
      <c r="BI371" s="72" t="str">
        <f>IF(F371="","",IF(VLOOKUP(Z371,―!$AH$15:$AI$40,2,FALSE)&lt;=VLOOKUP(AA371,―!$AH$15:$AI$40,2,FALSE),"","error"))</f>
        <v/>
      </c>
      <c r="BJ371" s="70"/>
      <c r="BK371" s="70"/>
      <c r="BL371" s="70"/>
      <c r="BM371" s="72" t="str">
        <f>IF(F371="","",IF(OR(分岐管理シート!AC371&lt;1,分岐管理シート!AC371&gt;39),"error",""))</f>
        <v/>
      </c>
      <c r="BN371" s="68" t="str">
        <f t="shared" si="114"/>
        <v/>
      </c>
      <c r="BO371" s="72" t="str">
        <f>IF(F371="","",IF(AND(分岐管理シート!D371=4,OR(分岐管理シート!AF371&lt;4,分岐管理シート!AF371&gt;9)),"error",""))</f>
        <v/>
      </c>
      <c r="BP371" s="74" t="str">
        <f t="shared" si="98"/>
        <v/>
      </c>
      <c r="BQ371" s="76" t="str">
        <f>分岐管理シート!AQ371</f>
        <v/>
      </c>
      <c r="BR371" s="497" t="str">
        <f t="shared" si="115"/>
        <v/>
      </c>
    </row>
    <row r="372" spans="1:70" ht="24">
      <c r="A372" s="35"/>
      <c r="B372" s="36"/>
      <c r="C372" s="33">
        <v>300</v>
      </c>
      <c r="D372" s="396"/>
      <c r="E372" s="229"/>
      <c r="F372" s="229"/>
      <c r="G372" s="219"/>
      <c r="H372" s="219"/>
      <c r="I372" s="218"/>
      <c r="J372" s="217"/>
      <c r="K372" s="219"/>
      <c r="L372" s="218"/>
      <c r="M372" s="218"/>
      <c r="N372" s="640">
        <f t="shared" si="99"/>
        <v>0</v>
      </c>
      <c r="O372" s="641">
        <f t="shared" si="97"/>
        <v>0</v>
      </c>
      <c r="P372" s="642"/>
      <c r="Q372" s="646"/>
      <c r="R372" s="646"/>
      <c r="S372" s="646"/>
      <c r="T372" s="647"/>
      <c r="U372" s="647"/>
      <c r="V372" s="218"/>
      <c r="W372" s="219"/>
      <c r="X372" s="219"/>
      <c r="Y372" s="219"/>
      <c r="Z372" s="391"/>
      <c r="AA372" s="391"/>
      <c r="AB372" s="233"/>
      <c r="AC372" s="233"/>
      <c r="AD372" s="218"/>
      <c r="AE372" s="113"/>
      <c r="AF372" s="114"/>
      <c r="AG372" s="402"/>
      <c r="AH372" s="238"/>
      <c r="AI372" s="239"/>
      <c r="AJ372" s="58" t="str">
        <f t="shared" si="100"/>
        <v/>
      </c>
      <c r="AK372" s="60" t="str">
        <f t="shared" si="101"/>
        <v/>
      </c>
      <c r="AL372" s="62" t="str">
        <f t="shared" si="102"/>
        <v/>
      </c>
      <c r="AM372" s="64" t="str">
        <f t="shared" si="103"/>
        <v/>
      </c>
      <c r="AN372" s="64" t="str">
        <f t="shared" si="104"/>
        <v/>
      </c>
      <c r="AO372" s="66" t="str">
        <f>IF(F372="","",IF(OR(AND(分岐管理シート!D372=4,J372="Ⅱ．物価高の克服"),AND(分岐管理シート!D372=8,J372="米国関税措置")),"","error"))</f>
        <v/>
      </c>
      <c r="AP372" s="68" t="str">
        <f t="shared" si="105"/>
        <v/>
      </c>
      <c r="AQ372" s="33" t="str">
        <f t="shared" si="106"/>
        <v/>
      </c>
      <c r="AR372" s="33" t="str">
        <f t="shared" si="107"/>
        <v/>
      </c>
      <c r="AS372" s="33" t="str">
        <f t="shared" si="108"/>
        <v/>
      </c>
      <c r="AT372" s="32" t="str">
        <f t="shared" si="116"/>
        <v/>
      </c>
      <c r="AU372" s="69"/>
      <c r="AV372" s="70"/>
      <c r="AW372" s="68" t="str">
        <f t="shared" si="109"/>
        <v/>
      </c>
      <c r="AX372" s="68" t="str">
        <f t="shared" si="110"/>
        <v/>
      </c>
      <c r="AY372" s="68" t="str">
        <f t="shared" si="111"/>
        <v/>
      </c>
      <c r="AZ372" s="70"/>
      <c r="BA372" s="74"/>
      <c r="BB372" s="70"/>
      <c r="BC372" s="70"/>
      <c r="BD372" s="68" t="str">
        <f t="shared" si="112"/>
        <v/>
      </c>
      <c r="BE372" s="68" t="str">
        <f t="shared" si="113"/>
        <v/>
      </c>
      <c r="BF372" s="72" t="str">
        <f>IF(F372="","",IF(OR(分岐管理シート!Y372&lt;14,分岐管理シート!Y372&gt;38),"error",""))</f>
        <v/>
      </c>
      <c r="BG372" s="72" t="str">
        <f>IF(F372="","",IF(OR(分岐管理シート!Z372&lt;14,分岐管理シート!Z372&gt;39),"error",""))</f>
        <v/>
      </c>
      <c r="BH372" s="72" t="str">
        <f>IF(F372="","",IF(AND(Y372="－",OR(分岐管理シート!Z372&lt;14,分岐管理シート!Z372&gt;38)),"error",IF(AND(Y372="○",分岐管理シート!Z372&lt;14),"error","")))</f>
        <v/>
      </c>
      <c r="BI372" s="72" t="str">
        <f>IF(F372="","",IF(VLOOKUP(Z372,―!$AH$15:$AI$40,2,FALSE)&lt;=VLOOKUP(AA372,―!$AH$15:$AI$40,2,FALSE),"","error"))</f>
        <v/>
      </c>
      <c r="BJ372" s="70"/>
      <c r="BK372" s="70"/>
      <c r="BL372" s="70"/>
      <c r="BM372" s="72" t="str">
        <f>IF(F372="","",IF(OR(分岐管理シート!AC372&lt;1,分岐管理シート!AC372&gt;39),"error",""))</f>
        <v/>
      </c>
      <c r="BN372" s="68" t="str">
        <f t="shared" si="114"/>
        <v/>
      </c>
      <c r="BO372" s="72" t="str">
        <f>IF(F372="","",IF(AND(分岐管理シート!D372=4,OR(分岐管理シート!AF372&lt;4,分岐管理シート!AF372&gt;9)),"error",""))</f>
        <v/>
      </c>
      <c r="BP372" s="74" t="str">
        <f t="shared" si="98"/>
        <v/>
      </c>
      <c r="BQ372" s="76" t="str">
        <f>分岐管理シート!AQ372</f>
        <v/>
      </c>
      <c r="BR372" s="497" t="str">
        <f t="shared" si="115"/>
        <v/>
      </c>
    </row>
    <row r="373" spans="1:70" ht="24">
      <c r="A373" s="35"/>
      <c r="B373" s="36"/>
      <c r="C373" s="32">
        <v>301</v>
      </c>
      <c r="D373" s="396"/>
      <c r="E373" s="229"/>
      <c r="F373" s="229"/>
      <c r="G373" s="219"/>
      <c r="H373" s="219"/>
      <c r="I373" s="218"/>
      <c r="J373" s="217"/>
      <c r="K373" s="219"/>
      <c r="L373" s="218"/>
      <c r="M373" s="218"/>
      <c r="N373" s="640">
        <f t="shared" si="99"/>
        <v>0</v>
      </c>
      <c r="O373" s="641">
        <f t="shared" si="97"/>
        <v>0</v>
      </c>
      <c r="P373" s="642"/>
      <c r="Q373" s="646"/>
      <c r="R373" s="646"/>
      <c r="S373" s="646"/>
      <c r="T373" s="647"/>
      <c r="U373" s="647"/>
      <c r="V373" s="218"/>
      <c r="W373" s="219"/>
      <c r="X373" s="219"/>
      <c r="Y373" s="219"/>
      <c r="Z373" s="391"/>
      <c r="AA373" s="391"/>
      <c r="AB373" s="233"/>
      <c r="AC373" s="233"/>
      <c r="AD373" s="218"/>
      <c r="AE373" s="113"/>
      <c r="AF373" s="114"/>
      <c r="AG373" s="402"/>
      <c r="AH373" s="238"/>
      <c r="AI373" s="239"/>
      <c r="AJ373" s="58" t="str">
        <f t="shared" si="100"/>
        <v/>
      </c>
      <c r="AK373" s="60" t="str">
        <f t="shared" si="101"/>
        <v/>
      </c>
      <c r="AL373" s="62" t="str">
        <f t="shared" si="102"/>
        <v/>
      </c>
      <c r="AM373" s="64" t="str">
        <f t="shared" si="103"/>
        <v/>
      </c>
      <c r="AN373" s="64" t="str">
        <f t="shared" si="104"/>
        <v/>
      </c>
      <c r="AO373" s="66" t="str">
        <f>IF(F373="","",IF(OR(AND(分岐管理シート!D373=4,J373="Ⅱ．物価高の克服"),AND(分岐管理シート!D373=8,J373="米国関税措置")),"","error"))</f>
        <v/>
      </c>
      <c r="AP373" s="68" t="str">
        <f t="shared" si="105"/>
        <v/>
      </c>
      <c r="AQ373" s="33" t="str">
        <f t="shared" si="106"/>
        <v/>
      </c>
      <c r="AR373" s="33" t="str">
        <f t="shared" si="107"/>
        <v/>
      </c>
      <c r="AS373" s="33" t="str">
        <f t="shared" si="108"/>
        <v/>
      </c>
      <c r="AT373" s="32" t="str">
        <f t="shared" si="116"/>
        <v/>
      </c>
      <c r="AU373" s="69"/>
      <c r="AV373" s="70"/>
      <c r="AW373" s="68" t="str">
        <f t="shared" si="109"/>
        <v/>
      </c>
      <c r="AX373" s="68" t="str">
        <f t="shared" si="110"/>
        <v/>
      </c>
      <c r="AY373" s="68" t="str">
        <f t="shared" si="111"/>
        <v/>
      </c>
      <c r="AZ373" s="70"/>
      <c r="BA373" s="74"/>
      <c r="BB373" s="70"/>
      <c r="BC373" s="70"/>
      <c r="BD373" s="68" t="str">
        <f t="shared" si="112"/>
        <v/>
      </c>
      <c r="BE373" s="68" t="str">
        <f t="shared" si="113"/>
        <v/>
      </c>
      <c r="BF373" s="72" t="str">
        <f>IF(F373="","",IF(OR(分岐管理シート!Y373&lt;14,分岐管理シート!Y373&gt;38),"error",""))</f>
        <v/>
      </c>
      <c r="BG373" s="72" t="str">
        <f>IF(F373="","",IF(OR(分岐管理シート!Z373&lt;14,分岐管理シート!Z373&gt;39),"error",""))</f>
        <v/>
      </c>
      <c r="BH373" s="72" t="str">
        <f>IF(F373="","",IF(AND(Y373="－",OR(分岐管理シート!Z373&lt;14,分岐管理シート!Z373&gt;38)),"error",IF(AND(Y373="○",分岐管理シート!Z373&lt;14),"error","")))</f>
        <v/>
      </c>
      <c r="BI373" s="72" t="str">
        <f>IF(F373="","",IF(VLOOKUP(Z373,―!$AH$15:$AI$40,2,FALSE)&lt;=VLOOKUP(AA373,―!$AH$15:$AI$40,2,FALSE),"","error"))</f>
        <v/>
      </c>
      <c r="BJ373" s="70"/>
      <c r="BK373" s="70"/>
      <c r="BL373" s="70"/>
      <c r="BM373" s="72" t="str">
        <f>IF(F373="","",IF(OR(分岐管理シート!AC373&lt;1,分岐管理シート!AC373&gt;39),"error",""))</f>
        <v/>
      </c>
      <c r="BN373" s="68" t="str">
        <f t="shared" si="114"/>
        <v/>
      </c>
      <c r="BO373" s="72" t="str">
        <f>IF(F373="","",IF(AND(分岐管理シート!D373=4,OR(分岐管理シート!AF373&lt;4,分岐管理シート!AF373&gt;9)),"error",""))</f>
        <v/>
      </c>
      <c r="BP373" s="74" t="str">
        <f t="shared" si="98"/>
        <v/>
      </c>
      <c r="BQ373" s="76" t="str">
        <f>分岐管理シート!AQ373</f>
        <v/>
      </c>
      <c r="BR373" s="497" t="str">
        <f t="shared" si="115"/>
        <v/>
      </c>
    </row>
    <row r="374" spans="1:70" ht="24">
      <c r="A374" s="35"/>
      <c r="B374" s="36"/>
      <c r="C374" s="33">
        <v>302</v>
      </c>
      <c r="D374" s="396"/>
      <c r="E374" s="229"/>
      <c r="F374" s="229"/>
      <c r="G374" s="219"/>
      <c r="H374" s="219"/>
      <c r="I374" s="218"/>
      <c r="J374" s="217"/>
      <c r="K374" s="219"/>
      <c r="L374" s="218"/>
      <c r="M374" s="218"/>
      <c r="N374" s="640">
        <f t="shared" si="99"/>
        <v>0</v>
      </c>
      <c r="O374" s="641">
        <f t="shared" si="97"/>
        <v>0</v>
      </c>
      <c r="P374" s="642"/>
      <c r="Q374" s="646"/>
      <c r="R374" s="646"/>
      <c r="S374" s="646"/>
      <c r="T374" s="647"/>
      <c r="U374" s="647"/>
      <c r="V374" s="218"/>
      <c r="W374" s="219"/>
      <c r="X374" s="219"/>
      <c r="Y374" s="219"/>
      <c r="Z374" s="391"/>
      <c r="AA374" s="391"/>
      <c r="AB374" s="233"/>
      <c r="AC374" s="233"/>
      <c r="AD374" s="218"/>
      <c r="AE374" s="113"/>
      <c r="AF374" s="114"/>
      <c r="AG374" s="402"/>
      <c r="AH374" s="238"/>
      <c r="AI374" s="239"/>
      <c r="AJ374" s="58" t="str">
        <f t="shared" si="100"/>
        <v/>
      </c>
      <c r="AK374" s="60" t="str">
        <f t="shared" si="101"/>
        <v/>
      </c>
      <c r="AL374" s="62" t="str">
        <f t="shared" si="102"/>
        <v/>
      </c>
      <c r="AM374" s="64" t="str">
        <f t="shared" si="103"/>
        <v/>
      </c>
      <c r="AN374" s="64" t="str">
        <f t="shared" si="104"/>
        <v/>
      </c>
      <c r="AO374" s="66" t="str">
        <f>IF(F374="","",IF(OR(AND(分岐管理シート!D374=4,J374="Ⅱ．物価高の克服"),AND(分岐管理シート!D374=8,J374="米国関税措置")),"","error"))</f>
        <v/>
      </c>
      <c r="AP374" s="68" t="str">
        <f t="shared" si="105"/>
        <v/>
      </c>
      <c r="AQ374" s="33" t="str">
        <f t="shared" si="106"/>
        <v/>
      </c>
      <c r="AR374" s="33" t="str">
        <f t="shared" si="107"/>
        <v/>
      </c>
      <c r="AS374" s="33" t="str">
        <f t="shared" si="108"/>
        <v/>
      </c>
      <c r="AT374" s="32" t="str">
        <f t="shared" si="116"/>
        <v/>
      </c>
      <c r="AU374" s="69"/>
      <c r="AV374" s="70"/>
      <c r="AW374" s="68" t="str">
        <f t="shared" si="109"/>
        <v/>
      </c>
      <c r="AX374" s="68" t="str">
        <f t="shared" si="110"/>
        <v/>
      </c>
      <c r="AY374" s="68" t="str">
        <f t="shared" si="111"/>
        <v/>
      </c>
      <c r="AZ374" s="70"/>
      <c r="BA374" s="74"/>
      <c r="BB374" s="70"/>
      <c r="BC374" s="70"/>
      <c r="BD374" s="68" t="str">
        <f t="shared" si="112"/>
        <v/>
      </c>
      <c r="BE374" s="68" t="str">
        <f t="shared" si="113"/>
        <v/>
      </c>
      <c r="BF374" s="72" t="str">
        <f>IF(F374="","",IF(OR(分岐管理シート!Y374&lt;14,分岐管理シート!Y374&gt;38),"error",""))</f>
        <v/>
      </c>
      <c r="BG374" s="72" t="str">
        <f>IF(F374="","",IF(OR(分岐管理シート!Z374&lt;14,分岐管理シート!Z374&gt;39),"error",""))</f>
        <v/>
      </c>
      <c r="BH374" s="72" t="str">
        <f>IF(F374="","",IF(AND(Y374="－",OR(分岐管理シート!Z374&lt;14,分岐管理シート!Z374&gt;38)),"error",IF(AND(Y374="○",分岐管理シート!Z374&lt;14),"error","")))</f>
        <v/>
      </c>
      <c r="BI374" s="72" t="str">
        <f>IF(F374="","",IF(VLOOKUP(Z374,―!$AH$15:$AI$40,2,FALSE)&lt;=VLOOKUP(AA374,―!$AH$15:$AI$40,2,FALSE),"","error"))</f>
        <v/>
      </c>
      <c r="BJ374" s="70"/>
      <c r="BK374" s="70"/>
      <c r="BL374" s="70"/>
      <c r="BM374" s="72" t="str">
        <f>IF(F374="","",IF(OR(分岐管理シート!AC374&lt;1,分岐管理シート!AC374&gt;39),"error",""))</f>
        <v/>
      </c>
      <c r="BN374" s="68" t="str">
        <f t="shared" si="114"/>
        <v/>
      </c>
      <c r="BO374" s="72" t="str">
        <f>IF(F374="","",IF(AND(分岐管理シート!D374=4,OR(分岐管理シート!AF374&lt;4,分岐管理シート!AF374&gt;9)),"error",""))</f>
        <v/>
      </c>
      <c r="BP374" s="74" t="str">
        <f t="shared" si="98"/>
        <v/>
      </c>
      <c r="BQ374" s="76" t="str">
        <f>分岐管理シート!AQ374</f>
        <v/>
      </c>
      <c r="BR374" s="497" t="str">
        <f t="shared" si="115"/>
        <v/>
      </c>
    </row>
    <row r="375" spans="1:70" ht="24">
      <c r="A375" s="35"/>
      <c r="B375" s="36"/>
      <c r="C375" s="33">
        <v>303</v>
      </c>
      <c r="D375" s="396"/>
      <c r="E375" s="229"/>
      <c r="F375" s="229"/>
      <c r="G375" s="219"/>
      <c r="H375" s="219"/>
      <c r="I375" s="218"/>
      <c r="J375" s="217"/>
      <c r="K375" s="219"/>
      <c r="L375" s="218"/>
      <c r="M375" s="218"/>
      <c r="N375" s="640">
        <f t="shared" si="99"/>
        <v>0</v>
      </c>
      <c r="O375" s="641">
        <f t="shared" si="97"/>
        <v>0</v>
      </c>
      <c r="P375" s="642"/>
      <c r="Q375" s="646"/>
      <c r="R375" s="646"/>
      <c r="S375" s="646"/>
      <c r="T375" s="647"/>
      <c r="U375" s="647"/>
      <c r="V375" s="218"/>
      <c r="W375" s="219"/>
      <c r="X375" s="219"/>
      <c r="Y375" s="219"/>
      <c r="Z375" s="391"/>
      <c r="AA375" s="391"/>
      <c r="AB375" s="233"/>
      <c r="AC375" s="233"/>
      <c r="AD375" s="218"/>
      <c r="AE375" s="113"/>
      <c r="AF375" s="114"/>
      <c r="AG375" s="402"/>
      <c r="AH375" s="238"/>
      <c r="AI375" s="239"/>
      <c r="AJ375" s="58" t="str">
        <f t="shared" si="100"/>
        <v/>
      </c>
      <c r="AK375" s="60" t="str">
        <f t="shared" si="101"/>
        <v/>
      </c>
      <c r="AL375" s="62" t="str">
        <f t="shared" si="102"/>
        <v/>
      </c>
      <c r="AM375" s="64" t="str">
        <f t="shared" si="103"/>
        <v/>
      </c>
      <c r="AN375" s="64" t="str">
        <f t="shared" si="104"/>
        <v/>
      </c>
      <c r="AO375" s="66" t="str">
        <f>IF(F375="","",IF(OR(AND(分岐管理シート!D375=4,J375="Ⅱ．物価高の克服"),AND(分岐管理シート!D375=8,J375="米国関税措置")),"","error"))</f>
        <v/>
      </c>
      <c r="AP375" s="68" t="str">
        <f t="shared" si="105"/>
        <v/>
      </c>
      <c r="AQ375" s="33" t="str">
        <f t="shared" si="106"/>
        <v/>
      </c>
      <c r="AR375" s="33" t="str">
        <f t="shared" si="107"/>
        <v/>
      </c>
      <c r="AS375" s="33" t="str">
        <f t="shared" si="108"/>
        <v/>
      </c>
      <c r="AT375" s="32" t="str">
        <f t="shared" si="116"/>
        <v/>
      </c>
      <c r="AU375" s="69"/>
      <c r="AV375" s="70"/>
      <c r="AW375" s="68" t="str">
        <f t="shared" si="109"/>
        <v/>
      </c>
      <c r="AX375" s="68" t="str">
        <f t="shared" si="110"/>
        <v/>
      </c>
      <c r="AY375" s="68" t="str">
        <f t="shared" si="111"/>
        <v/>
      </c>
      <c r="AZ375" s="70"/>
      <c r="BA375" s="74"/>
      <c r="BB375" s="70"/>
      <c r="BC375" s="70"/>
      <c r="BD375" s="68" t="str">
        <f t="shared" si="112"/>
        <v/>
      </c>
      <c r="BE375" s="68" t="str">
        <f t="shared" si="113"/>
        <v/>
      </c>
      <c r="BF375" s="72" t="str">
        <f>IF(F375="","",IF(OR(分岐管理シート!Y375&lt;14,分岐管理シート!Y375&gt;38),"error",""))</f>
        <v/>
      </c>
      <c r="BG375" s="72" t="str">
        <f>IF(F375="","",IF(OR(分岐管理シート!Z375&lt;14,分岐管理シート!Z375&gt;39),"error",""))</f>
        <v/>
      </c>
      <c r="BH375" s="72" t="str">
        <f>IF(F375="","",IF(AND(Y375="－",OR(分岐管理シート!Z375&lt;14,分岐管理シート!Z375&gt;38)),"error",IF(AND(Y375="○",分岐管理シート!Z375&lt;14),"error","")))</f>
        <v/>
      </c>
      <c r="BI375" s="72" t="str">
        <f>IF(F375="","",IF(VLOOKUP(Z375,―!$AH$15:$AI$40,2,FALSE)&lt;=VLOOKUP(AA375,―!$AH$15:$AI$40,2,FALSE),"","error"))</f>
        <v/>
      </c>
      <c r="BJ375" s="70"/>
      <c r="BK375" s="70"/>
      <c r="BL375" s="70"/>
      <c r="BM375" s="72" t="str">
        <f>IF(F375="","",IF(OR(分岐管理シート!AC375&lt;1,分岐管理シート!AC375&gt;39),"error",""))</f>
        <v/>
      </c>
      <c r="BN375" s="68" t="str">
        <f t="shared" si="114"/>
        <v/>
      </c>
      <c r="BO375" s="72" t="str">
        <f>IF(F375="","",IF(AND(分岐管理シート!D375=4,OR(分岐管理シート!AF375&lt;4,分岐管理シート!AF375&gt;9)),"error",""))</f>
        <v/>
      </c>
      <c r="BP375" s="74" t="str">
        <f t="shared" si="98"/>
        <v/>
      </c>
      <c r="BQ375" s="76" t="str">
        <f>分岐管理シート!AQ375</f>
        <v/>
      </c>
      <c r="BR375" s="497" t="str">
        <f t="shared" si="115"/>
        <v/>
      </c>
    </row>
    <row r="376" spans="1:70" ht="24">
      <c r="A376" s="35"/>
      <c r="B376" s="36"/>
      <c r="C376" s="32">
        <v>304</v>
      </c>
      <c r="D376" s="396"/>
      <c r="E376" s="229"/>
      <c r="F376" s="229"/>
      <c r="G376" s="219"/>
      <c r="H376" s="219"/>
      <c r="I376" s="218"/>
      <c r="J376" s="217"/>
      <c r="K376" s="219"/>
      <c r="L376" s="218"/>
      <c r="M376" s="218"/>
      <c r="N376" s="640">
        <f t="shared" si="99"/>
        <v>0</v>
      </c>
      <c r="O376" s="641">
        <f t="shared" si="97"/>
        <v>0</v>
      </c>
      <c r="P376" s="642"/>
      <c r="Q376" s="646"/>
      <c r="R376" s="646"/>
      <c r="S376" s="646"/>
      <c r="T376" s="647"/>
      <c r="U376" s="647"/>
      <c r="V376" s="218"/>
      <c r="W376" s="219"/>
      <c r="X376" s="219"/>
      <c r="Y376" s="219"/>
      <c r="Z376" s="391"/>
      <c r="AA376" s="391"/>
      <c r="AB376" s="233"/>
      <c r="AC376" s="233"/>
      <c r="AD376" s="218"/>
      <c r="AE376" s="113"/>
      <c r="AF376" s="114"/>
      <c r="AG376" s="402"/>
      <c r="AH376" s="238"/>
      <c r="AI376" s="239"/>
      <c r="AJ376" s="58" t="str">
        <f t="shared" si="100"/>
        <v/>
      </c>
      <c r="AK376" s="60" t="str">
        <f t="shared" si="101"/>
        <v/>
      </c>
      <c r="AL376" s="62" t="str">
        <f t="shared" si="102"/>
        <v/>
      </c>
      <c r="AM376" s="64" t="str">
        <f t="shared" si="103"/>
        <v/>
      </c>
      <c r="AN376" s="64" t="str">
        <f t="shared" si="104"/>
        <v/>
      </c>
      <c r="AO376" s="66" t="str">
        <f>IF(F376="","",IF(OR(AND(分岐管理シート!D376=4,J376="Ⅱ．物価高の克服"),AND(分岐管理シート!D376=8,J376="米国関税措置")),"","error"))</f>
        <v/>
      </c>
      <c r="AP376" s="68" t="str">
        <f t="shared" si="105"/>
        <v/>
      </c>
      <c r="AQ376" s="33" t="str">
        <f t="shared" si="106"/>
        <v/>
      </c>
      <c r="AR376" s="33" t="str">
        <f t="shared" si="107"/>
        <v/>
      </c>
      <c r="AS376" s="33" t="str">
        <f t="shared" si="108"/>
        <v/>
      </c>
      <c r="AT376" s="32" t="str">
        <f t="shared" si="116"/>
        <v/>
      </c>
      <c r="AU376" s="69"/>
      <c r="AV376" s="70"/>
      <c r="AW376" s="68" t="str">
        <f t="shared" si="109"/>
        <v/>
      </c>
      <c r="AX376" s="68" t="str">
        <f t="shared" si="110"/>
        <v/>
      </c>
      <c r="AY376" s="68" t="str">
        <f t="shared" si="111"/>
        <v/>
      </c>
      <c r="AZ376" s="70"/>
      <c r="BA376" s="74"/>
      <c r="BB376" s="70"/>
      <c r="BC376" s="70"/>
      <c r="BD376" s="68" t="str">
        <f t="shared" si="112"/>
        <v/>
      </c>
      <c r="BE376" s="68" t="str">
        <f t="shared" si="113"/>
        <v/>
      </c>
      <c r="BF376" s="72" t="str">
        <f>IF(F376="","",IF(OR(分岐管理シート!Y376&lt;14,分岐管理シート!Y376&gt;38),"error",""))</f>
        <v/>
      </c>
      <c r="BG376" s="72" t="str">
        <f>IF(F376="","",IF(OR(分岐管理シート!Z376&lt;14,分岐管理シート!Z376&gt;39),"error",""))</f>
        <v/>
      </c>
      <c r="BH376" s="72" t="str">
        <f>IF(F376="","",IF(AND(Y376="－",OR(分岐管理シート!Z376&lt;14,分岐管理シート!Z376&gt;38)),"error",IF(AND(Y376="○",分岐管理シート!Z376&lt;14),"error","")))</f>
        <v/>
      </c>
      <c r="BI376" s="72" t="str">
        <f>IF(F376="","",IF(VLOOKUP(Z376,―!$AH$15:$AI$40,2,FALSE)&lt;=VLOOKUP(AA376,―!$AH$15:$AI$40,2,FALSE),"","error"))</f>
        <v/>
      </c>
      <c r="BJ376" s="70"/>
      <c r="BK376" s="70"/>
      <c r="BL376" s="70"/>
      <c r="BM376" s="72" t="str">
        <f>IF(F376="","",IF(OR(分岐管理シート!AC376&lt;1,分岐管理シート!AC376&gt;39),"error",""))</f>
        <v/>
      </c>
      <c r="BN376" s="68" t="str">
        <f t="shared" si="114"/>
        <v/>
      </c>
      <c r="BO376" s="72" t="str">
        <f>IF(F376="","",IF(AND(分岐管理シート!D376=4,OR(分岐管理シート!AF376&lt;4,分岐管理シート!AF376&gt;9)),"error",""))</f>
        <v/>
      </c>
      <c r="BP376" s="74" t="str">
        <f t="shared" si="98"/>
        <v/>
      </c>
      <c r="BQ376" s="76" t="str">
        <f>分岐管理シート!AQ376</f>
        <v/>
      </c>
      <c r="BR376" s="497" t="str">
        <f t="shared" si="115"/>
        <v/>
      </c>
    </row>
    <row r="377" spans="1:70" ht="24">
      <c r="A377" s="35"/>
      <c r="B377" s="36"/>
      <c r="C377" s="33">
        <v>305</v>
      </c>
      <c r="D377" s="396"/>
      <c r="E377" s="229"/>
      <c r="F377" s="229"/>
      <c r="G377" s="219"/>
      <c r="H377" s="219"/>
      <c r="I377" s="218"/>
      <c r="J377" s="217"/>
      <c r="K377" s="219"/>
      <c r="L377" s="218"/>
      <c r="M377" s="218"/>
      <c r="N377" s="640">
        <f t="shared" si="99"/>
        <v>0</v>
      </c>
      <c r="O377" s="641">
        <f t="shared" si="97"/>
        <v>0</v>
      </c>
      <c r="P377" s="642"/>
      <c r="Q377" s="646"/>
      <c r="R377" s="646"/>
      <c r="S377" s="646"/>
      <c r="T377" s="647"/>
      <c r="U377" s="647"/>
      <c r="V377" s="218"/>
      <c r="W377" s="219"/>
      <c r="X377" s="219"/>
      <c r="Y377" s="219"/>
      <c r="Z377" s="391"/>
      <c r="AA377" s="391"/>
      <c r="AB377" s="233"/>
      <c r="AC377" s="233"/>
      <c r="AD377" s="218"/>
      <c r="AE377" s="113"/>
      <c r="AF377" s="114"/>
      <c r="AG377" s="402"/>
      <c r="AH377" s="238"/>
      <c r="AI377" s="239"/>
      <c r="AJ377" s="58" t="str">
        <f t="shared" si="100"/>
        <v/>
      </c>
      <c r="AK377" s="60" t="str">
        <f t="shared" si="101"/>
        <v/>
      </c>
      <c r="AL377" s="62" t="str">
        <f t="shared" si="102"/>
        <v/>
      </c>
      <c r="AM377" s="64" t="str">
        <f t="shared" si="103"/>
        <v/>
      </c>
      <c r="AN377" s="64" t="str">
        <f t="shared" si="104"/>
        <v/>
      </c>
      <c r="AO377" s="66" t="str">
        <f>IF(F377="","",IF(OR(AND(分岐管理シート!D377=4,J377="Ⅱ．物価高の克服"),AND(分岐管理シート!D377=8,J377="米国関税措置")),"","error"))</f>
        <v/>
      </c>
      <c r="AP377" s="68" t="str">
        <f t="shared" si="105"/>
        <v/>
      </c>
      <c r="AQ377" s="33" t="str">
        <f t="shared" si="106"/>
        <v/>
      </c>
      <c r="AR377" s="33" t="str">
        <f t="shared" si="107"/>
        <v/>
      </c>
      <c r="AS377" s="33" t="str">
        <f t="shared" si="108"/>
        <v/>
      </c>
      <c r="AT377" s="32" t="str">
        <f t="shared" si="116"/>
        <v/>
      </c>
      <c r="AU377" s="69"/>
      <c r="AV377" s="70"/>
      <c r="AW377" s="68" t="str">
        <f t="shared" si="109"/>
        <v/>
      </c>
      <c r="AX377" s="68" t="str">
        <f t="shared" si="110"/>
        <v/>
      </c>
      <c r="AY377" s="68" t="str">
        <f t="shared" si="111"/>
        <v/>
      </c>
      <c r="AZ377" s="70"/>
      <c r="BA377" s="74"/>
      <c r="BB377" s="70"/>
      <c r="BC377" s="70"/>
      <c r="BD377" s="68" t="str">
        <f t="shared" si="112"/>
        <v/>
      </c>
      <c r="BE377" s="68" t="str">
        <f t="shared" si="113"/>
        <v/>
      </c>
      <c r="BF377" s="72" t="str">
        <f>IF(F377="","",IF(OR(分岐管理シート!Y377&lt;14,分岐管理シート!Y377&gt;38),"error",""))</f>
        <v/>
      </c>
      <c r="BG377" s="72" t="str">
        <f>IF(F377="","",IF(OR(分岐管理シート!Z377&lt;14,分岐管理シート!Z377&gt;39),"error",""))</f>
        <v/>
      </c>
      <c r="BH377" s="72" t="str">
        <f>IF(F377="","",IF(AND(Y377="－",OR(分岐管理シート!Z377&lt;14,分岐管理シート!Z377&gt;38)),"error",IF(AND(Y377="○",分岐管理シート!Z377&lt;14),"error","")))</f>
        <v/>
      </c>
      <c r="BI377" s="72" t="str">
        <f>IF(F377="","",IF(VLOOKUP(Z377,―!$AH$15:$AI$40,2,FALSE)&lt;=VLOOKUP(AA377,―!$AH$15:$AI$40,2,FALSE),"","error"))</f>
        <v/>
      </c>
      <c r="BJ377" s="70"/>
      <c r="BK377" s="70"/>
      <c r="BL377" s="70"/>
      <c r="BM377" s="72" t="str">
        <f>IF(F377="","",IF(OR(分岐管理シート!AC377&lt;1,分岐管理シート!AC377&gt;39),"error",""))</f>
        <v/>
      </c>
      <c r="BN377" s="68" t="str">
        <f t="shared" si="114"/>
        <v/>
      </c>
      <c r="BO377" s="72" t="str">
        <f>IF(F377="","",IF(AND(分岐管理シート!D377=4,OR(分岐管理シート!AF377&lt;4,分岐管理シート!AF377&gt;9)),"error",""))</f>
        <v/>
      </c>
      <c r="BP377" s="74" t="str">
        <f t="shared" si="98"/>
        <v/>
      </c>
      <c r="BQ377" s="76" t="str">
        <f>分岐管理シート!AQ377</f>
        <v/>
      </c>
      <c r="BR377" s="497" t="str">
        <f t="shared" si="115"/>
        <v/>
      </c>
    </row>
    <row r="378" spans="1:70" ht="24">
      <c r="A378" s="35"/>
      <c r="B378" s="36"/>
      <c r="C378" s="33">
        <v>306</v>
      </c>
      <c r="D378" s="396"/>
      <c r="E378" s="229"/>
      <c r="F378" s="229"/>
      <c r="G378" s="219"/>
      <c r="H378" s="219"/>
      <c r="I378" s="218"/>
      <c r="J378" s="217"/>
      <c r="K378" s="219"/>
      <c r="L378" s="218"/>
      <c r="M378" s="218"/>
      <c r="N378" s="640">
        <f t="shared" si="99"/>
        <v>0</v>
      </c>
      <c r="O378" s="641">
        <f t="shared" si="97"/>
        <v>0</v>
      </c>
      <c r="P378" s="642"/>
      <c r="Q378" s="646"/>
      <c r="R378" s="646"/>
      <c r="S378" s="646"/>
      <c r="T378" s="647"/>
      <c r="U378" s="647"/>
      <c r="V378" s="218"/>
      <c r="W378" s="219"/>
      <c r="X378" s="219"/>
      <c r="Y378" s="219"/>
      <c r="Z378" s="391"/>
      <c r="AA378" s="391"/>
      <c r="AB378" s="233"/>
      <c r="AC378" s="233"/>
      <c r="AD378" s="218"/>
      <c r="AE378" s="113"/>
      <c r="AF378" s="114"/>
      <c r="AG378" s="402"/>
      <c r="AH378" s="238"/>
      <c r="AI378" s="239"/>
      <c r="AJ378" s="58" t="str">
        <f t="shared" si="100"/>
        <v/>
      </c>
      <c r="AK378" s="60" t="str">
        <f t="shared" si="101"/>
        <v/>
      </c>
      <c r="AL378" s="62" t="str">
        <f t="shared" si="102"/>
        <v/>
      </c>
      <c r="AM378" s="64" t="str">
        <f t="shared" si="103"/>
        <v/>
      </c>
      <c r="AN378" s="64" t="str">
        <f t="shared" si="104"/>
        <v/>
      </c>
      <c r="AO378" s="66" t="str">
        <f>IF(F378="","",IF(OR(AND(分岐管理シート!D378=4,J378="Ⅱ．物価高の克服"),AND(分岐管理シート!D378=8,J378="米国関税措置")),"","error"))</f>
        <v/>
      </c>
      <c r="AP378" s="68" t="str">
        <f t="shared" si="105"/>
        <v/>
      </c>
      <c r="AQ378" s="33" t="str">
        <f t="shared" si="106"/>
        <v/>
      </c>
      <c r="AR378" s="33" t="str">
        <f t="shared" si="107"/>
        <v/>
      </c>
      <c r="AS378" s="33" t="str">
        <f t="shared" si="108"/>
        <v/>
      </c>
      <c r="AT378" s="32" t="str">
        <f t="shared" si="116"/>
        <v/>
      </c>
      <c r="AU378" s="69"/>
      <c r="AV378" s="70"/>
      <c r="AW378" s="68" t="str">
        <f t="shared" si="109"/>
        <v/>
      </c>
      <c r="AX378" s="68" t="str">
        <f t="shared" si="110"/>
        <v/>
      </c>
      <c r="AY378" s="68" t="str">
        <f t="shared" si="111"/>
        <v/>
      </c>
      <c r="AZ378" s="70"/>
      <c r="BA378" s="74"/>
      <c r="BB378" s="70"/>
      <c r="BC378" s="70"/>
      <c r="BD378" s="68" t="str">
        <f t="shared" si="112"/>
        <v/>
      </c>
      <c r="BE378" s="68" t="str">
        <f t="shared" si="113"/>
        <v/>
      </c>
      <c r="BF378" s="72" t="str">
        <f>IF(F378="","",IF(OR(分岐管理シート!Y378&lt;14,分岐管理シート!Y378&gt;38),"error",""))</f>
        <v/>
      </c>
      <c r="BG378" s="72" t="str">
        <f>IF(F378="","",IF(OR(分岐管理シート!Z378&lt;14,分岐管理シート!Z378&gt;39),"error",""))</f>
        <v/>
      </c>
      <c r="BH378" s="72" t="str">
        <f>IF(F378="","",IF(AND(Y378="－",OR(分岐管理シート!Z378&lt;14,分岐管理シート!Z378&gt;38)),"error",IF(AND(Y378="○",分岐管理シート!Z378&lt;14),"error","")))</f>
        <v/>
      </c>
      <c r="BI378" s="72" t="str">
        <f>IF(F378="","",IF(VLOOKUP(Z378,―!$AH$15:$AI$40,2,FALSE)&lt;=VLOOKUP(AA378,―!$AH$15:$AI$40,2,FALSE),"","error"))</f>
        <v/>
      </c>
      <c r="BJ378" s="70"/>
      <c r="BK378" s="70"/>
      <c r="BL378" s="70"/>
      <c r="BM378" s="72" t="str">
        <f>IF(F378="","",IF(OR(分岐管理シート!AC378&lt;1,分岐管理シート!AC378&gt;39),"error",""))</f>
        <v/>
      </c>
      <c r="BN378" s="68" t="str">
        <f t="shared" si="114"/>
        <v/>
      </c>
      <c r="BO378" s="72" t="str">
        <f>IF(F378="","",IF(AND(分岐管理シート!D378=4,OR(分岐管理シート!AF378&lt;4,分岐管理シート!AF378&gt;9)),"error",""))</f>
        <v/>
      </c>
      <c r="BP378" s="74" t="str">
        <f t="shared" si="98"/>
        <v/>
      </c>
      <c r="BQ378" s="76" t="str">
        <f>分岐管理シート!AQ378</f>
        <v/>
      </c>
      <c r="BR378" s="497" t="str">
        <f t="shared" si="115"/>
        <v/>
      </c>
    </row>
    <row r="379" spans="1:70" ht="24">
      <c r="A379" s="35"/>
      <c r="B379" s="36"/>
      <c r="C379" s="32">
        <v>307</v>
      </c>
      <c r="D379" s="396"/>
      <c r="E379" s="229"/>
      <c r="F379" s="229"/>
      <c r="G379" s="219"/>
      <c r="H379" s="219"/>
      <c r="I379" s="218"/>
      <c r="J379" s="217"/>
      <c r="K379" s="219"/>
      <c r="L379" s="218"/>
      <c r="M379" s="218"/>
      <c r="N379" s="640">
        <f t="shared" si="99"/>
        <v>0</v>
      </c>
      <c r="O379" s="641">
        <f t="shared" si="97"/>
        <v>0</v>
      </c>
      <c r="P379" s="642"/>
      <c r="Q379" s="646"/>
      <c r="R379" s="646"/>
      <c r="S379" s="646"/>
      <c r="T379" s="647"/>
      <c r="U379" s="647"/>
      <c r="V379" s="218"/>
      <c r="W379" s="219"/>
      <c r="X379" s="219"/>
      <c r="Y379" s="219"/>
      <c r="Z379" s="391"/>
      <c r="AA379" s="391"/>
      <c r="AB379" s="233"/>
      <c r="AC379" s="233"/>
      <c r="AD379" s="218"/>
      <c r="AE379" s="113"/>
      <c r="AF379" s="114"/>
      <c r="AG379" s="402"/>
      <c r="AH379" s="238"/>
      <c r="AI379" s="239"/>
      <c r="AJ379" s="58" t="str">
        <f t="shared" si="100"/>
        <v/>
      </c>
      <c r="AK379" s="60" t="str">
        <f t="shared" si="101"/>
        <v/>
      </c>
      <c r="AL379" s="62" t="str">
        <f t="shared" si="102"/>
        <v/>
      </c>
      <c r="AM379" s="64" t="str">
        <f t="shared" si="103"/>
        <v/>
      </c>
      <c r="AN379" s="64" t="str">
        <f t="shared" si="104"/>
        <v/>
      </c>
      <c r="AO379" s="66" t="str">
        <f>IF(F379="","",IF(OR(AND(分岐管理シート!D379=4,J379="Ⅱ．物価高の克服"),AND(分岐管理シート!D379=8,J379="米国関税措置")),"","error"))</f>
        <v/>
      </c>
      <c r="AP379" s="68" t="str">
        <f t="shared" si="105"/>
        <v/>
      </c>
      <c r="AQ379" s="33" t="str">
        <f t="shared" si="106"/>
        <v/>
      </c>
      <c r="AR379" s="33" t="str">
        <f t="shared" si="107"/>
        <v/>
      </c>
      <c r="AS379" s="33" t="str">
        <f t="shared" si="108"/>
        <v/>
      </c>
      <c r="AT379" s="32" t="str">
        <f t="shared" si="116"/>
        <v/>
      </c>
      <c r="AU379" s="69"/>
      <c r="AV379" s="70"/>
      <c r="AW379" s="68" t="str">
        <f t="shared" si="109"/>
        <v/>
      </c>
      <c r="AX379" s="68" t="str">
        <f t="shared" si="110"/>
        <v/>
      </c>
      <c r="AY379" s="68" t="str">
        <f t="shared" si="111"/>
        <v/>
      </c>
      <c r="AZ379" s="70"/>
      <c r="BA379" s="74"/>
      <c r="BB379" s="70"/>
      <c r="BC379" s="70"/>
      <c r="BD379" s="68" t="str">
        <f t="shared" si="112"/>
        <v/>
      </c>
      <c r="BE379" s="68" t="str">
        <f t="shared" si="113"/>
        <v/>
      </c>
      <c r="BF379" s="72" t="str">
        <f>IF(F379="","",IF(OR(分岐管理シート!Y379&lt;14,分岐管理シート!Y379&gt;38),"error",""))</f>
        <v/>
      </c>
      <c r="BG379" s="72" t="str">
        <f>IF(F379="","",IF(OR(分岐管理シート!Z379&lt;14,分岐管理シート!Z379&gt;39),"error",""))</f>
        <v/>
      </c>
      <c r="BH379" s="72" t="str">
        <f>IF(F379="","",IF(AND(Y379="－",OR(分岐管理シート!Z379&lt;14,分岐管理シート!Z379&gt;38)),"error",IF(AND(Y379="○",分岐管理シート!Z379&lt;14),"error","")))</f>
        <v/>
      </c>
      <c r="BI379" s="72" t="str">
        <f>IF(F379="","",IF(VLOOKUP(Z379,―!$AH$15:$AI$40,2,FALSE)&lt;=VLOOKUP(AA379,―!$AH$15:$AI$40,2,FALSE),"","error"))</f>
        <v/>
      </c>
      <c r="BJ379" s="70"/>
      <c r="BK379" s="70"/>
      <c r="BL379" s="70"/>
      <c r="BM379" s="72" t="str">
        <f>IF(F379="","",IF(OR(分岐管理シート!AC379&lt;1,分岐管理シート!AC379&gt;39),"error",""))</f>
        <v/>
      </c>
      <c r="BN379" s="68" t="str">
        <f t="shared" si="114"/>
        <v/>
      </c>
      <c r="BO379" s="72" t="str">
        <f>IF(F379="","",IF(AND(分岐管理シート!D379=4,OR(分岐管理シート!AF379&lt;4,分岐管理シート!AF379&gt;9)),"error",""))</f>
        <v/>
      </c>
      <c r="BP379" s="74" t="str">
        <f t="shared" si="98"/>
        <v/>
      </c>
      <c r="BQ379" s="76" t="str">
        <f>分岐管理シート!AQ379</f>
        <v/>
      </c>
      <c r="BR379" s="497" t="str">
        <f t="shared" si="115"/>
        <v/>
      </c>
    </row>
    <row r="380" spans="1:70" ht="24">
      <c r="A380" s="35"/>
      <c r="B380" s="36"/>
      <c r="C380" s="33">
        <v>308</v>
      </c>
      <c r="D380" s="396"/>
      <c r="E380" s="229"/>
      <c r="F380" s="229"/>
      <c r="G380" s="219"/>
      <c r="H380" s="219"/>
      <c r="I380" s="218"/>
      <c r="J380" s="217"/>
      <c r="K380" s="219"/>
      <c r="L380" s="218"/>
      <c r="M380" s="218"/>
      <c r="N380" s="640">
        <f t="shared" si="99"/>
        <v>0</v>
      </c>
      <c r="O380" s="641">
        <f t="shared" si="97"/>
        <v>0</v>
      </c>
      <c r="P380" s="642"/>
      <c r="Q380" s="646"/>
      <c r="R380" s="646"/>
      <c r="S380" s="646"/>
      <c r="T380" s="647"/>
      <c r="U380" s="647"/>
      <c r="V380" s="218"/>
      <c r="W380" s="219"/>
      <c r="X380" s="219"/>
      <c r="Y380" s="219"/>
      <c r="Z380" s="391"/>
      <c r="AA380" s="391"/>
      <c r="AB380" s="233"/>
      <c r="AC380" s="233"/>
      <c r="AD380" s="218"/>
      <c r="AE380" s="113"/>
      <c r="AF380" s="114"/>
      <c r="AG380" s="402"/>
      <c r="AH380" s="238"/>
      <c r="AI380" s="239"/>
      <c r="AJ380" s="58" t="str">
        <f t="shared" si="100"/>
        <v/>
      </c>
      <c r="AK380" s="60" t="str">
        <f t="shared" si="101"/>
        <v/>
      </c>
      <c r="AL380" s="62" t="str">
        <f t="shared" si="102"/>
        <v/>
      </c>
      <c r="AM380" s="64" t="str">
        <f t="shared" si="103"/>
        <v/>
      </c>
      <c r="AN380" s="64" t="str">
        <f t="shared" si="104"/>
        <v/>
      </c>
      <c r="AO380" s="66" t="str">
        <f>IF(F380="","",IF(OR(AND(分岐管理シート!D380=4,J380="Ⅱ．物価高の克服"),AND(分岐管理シート!D380=8,J380="米国関税措置")),"","error"))</f>
        <v/>
      </c>
      <c r="AP380" s="68" t="str">
        <f t="shared" si="105"/>
        <v/>
      </c>
      <c r="AQ380" s="33" t="str">
        <f t="shared" si="106"/>
        <v/>
      </c>
      <c r="AR380" s="33" t="str">
        <f t="shared" si="107"/>
        <v/>
      </c>
      <c r="AS380" s="33" t="str">
        <f t="shared" si="108"/>
        <v/>
      </c>
      <c r="AT380" s="32" t="str">
        <f t="shared" si="116"/>
        <v/>
      </c>
      <c r="AU380" s="69"/>
      <c r="AV380" s="70"/>
      <c r="AW380" s="68" t="str">
        <f t="shared" si="109"/>
        <v/>
      </c>
      <c r="AX380" s="68" t="str">
        <f t="shared" si="110"/>
        <v/>
      </c>
      <c r="AY380" s="68" t="str">
        <f t="shared" si="111"/>
        <v/>
      </c>
      <c r="AZ380" s="70"/>
      <c r="BA380" s="74"/>
      <c r="BB380" s="70"/>
      <c r="BC380" s="70"/>
      <c r="BD380" s="68" t="str">
        <f t="shared" si="112"/>
        <v/>
      </c>
      <c r="BE380" s="68" t="str">
        <f t="shared" si="113"/>
        <v/>
      </c>
      <c r="BF380" s="72" t="str">
        <f>IF(F380="","",IF(OR(分岐管理シート!Y380&lt;14,分岐管理シート!Y380&gt;38),"error",""))</f>
        <v/>
      </c>
      <c r="BG380" s="72" t="str">
        <f>IF(F380="","",IF(OR(分岐管理シート!Z380&lt;14,分岐管理シート!Z380&gt;39),"error",""))</f>
        <v/>
      </c>
      <c r="BH380" s="72" t="str">
        <f>IF(F380="","",IF(AND(Y380="－",OR(分岐管理シート!Z380&lt;14,分岐管理シート!Z380&gt;38)),"error",IF(AND(Y380="○",分岐管理シート!Z380&lt;14),"error","")))</f>
        <v/>
      </c>
      <c r="BI380" s="72" t="str">
        <f>IF(F380="","",IF(VLOOKUP(Z380,―!$AH$15:$AI$40,2,FALSE)&lt;=VLOOKUP(AA380,―!$AH$15:$AI$40,2,FALSE),"","error"))</f>
        <v/>
      </c>
      <c r="BJ380" s="70"/>
      <c r="BK380" s="70"/>
      <c r="BL380" s="70"/>
      <c r="BM380" s="72" t="str">
        <f>IF(F380="","",IF(OR(分岐管理シート!AC380&lt;1,分岐管理シート!AC380&gt;39),"error",""))</f>
        <v/>
      </c>
      <c r="BN380" s="68" t="str">
        <f t="shared" si="114"/>
        <v/>
      </c>
      <c r="BO380" s="72" t="str">
        <f>IF(F380="","",IF(AND(分岐管理シート!D380=4,OR(分岐管理シート!AF380&lt;4,分岐管理シート!AF380&gt;9)),"error",""))</f>
        <v/>
      </c>
      <c r="BP380" s="74" t="str">
        <f t="shared" si="98"/>
        <v/>
      </c>
      <c r="BQ380" s="76" t="str">
        <f>分岐管理シート!AQ380</f>
        <v/>
      </c>
      <c r="BR380" s="497" t="str">
        <f t="shared" si="115"/>
        <v/>
      </c>
    </row>
    <row r="381" spans="1:70" ht="24">
      <c r="A381" s="35"/>
      <c r="B381" s="36"/>
      <c r="C381" s="33">
        <v>309</v>
      </c>
      <c r="D381" s="396"/>
      <c r="E381" s="229"/>
      <c r="F381" s="229"/>
      <c r="G381" s="219"/>
      <c r="H381" s="219"/>
      <c r="I381" s="218"/>
      <c r="J381" s="217"/>
      <c r="K381" s="219"/>
      <c r="L381" s="218"/>
      <c r="M381" s="218"/>
      <c r="N381" s="640">
        <f t="shared" si="99"/>
        <v>0</v>
      </c>
      <c r="O381" s="641">
        <f t="shared" si="97"/>
        <v>0</v>
      </c>
      <c r="P381" s="642"/>
      <c r="Q381" s="646"/>
      <c r="R381" s="646"/>
      <c r="S381" s="646"/>
      <c r="T381" s="647"/>
      <c r="U381" s="647"/>
      <c r="V381" s="218"/>
      <c r="W381" s="219"/>
      <c r="X381" s="219"/>
      <c r="Y381" s="219"/>
      <c r="Z381" s="391"/>
      <c r="AA381" s="391"/>
      <c r="AB381" s="233"/>
      <c r="AC381" s="233"/>
      <c r="AD381" s="218"/>
      <c r="AE381" s="113"/>
      <c r="AF381" s="114"/>
      <c r="AG381" s="402"/>
      <c r="AH381" s="238"/>
      <c r="AI381" s="239"/>
      <c r="AJ381" s="58" t="str">
        <f t="shared" si="100"/>
        <v/>
      </c>
      <c r="AK381" s="60" t="str">
        <f t="shared" si="101"/>
        <v/>
      </c>
      <c r="AL381" s="62" t="str">
        <f t="shared" si="102"/>
        <v/>
      </c>
      <c r="AM381" s="64" t="str">
        <f t="shared" si="103"/>
        <v/>
      </c>
      <c r="AN381" s="64" t="str">
        <f t="shared" si="104"/>
        <v/>
      </c>
      <c r="AO381" s="66" t="str">
        <f>IF(F381="","",IF(OR(AND(分岐管理シート!D381=4,J381="Ⅱ．物価高の克服"),AND(分岐管理シート!D381=8,J381="米国関税措置")),"","error"))</f>
        <v/>
      </c>
      <c r="AP381" s="68" t="str">
        <f t="shared" si="105"/>
        <v/>
      </c>
      <c r="AQ381" s="33" t="str">
        <f t="shared" si="106"/>
        <v/>
      </c>
      <c r="AR381" s="33" t="str">
        <f t="shared" si="107"/>
        <v/>
      </c>
      <c r="AS381" s="33" t="str">
        <f t="shared" si="108"/>
        <v/>
      </c>
      <c r="AT381" s="32" t="str">
        <f t="shared" si="116"/>
        <v/>
      </c>
      <c r="AU381" s="69"/>
      <c r="AV381" s="70"/>
      <c r="AW381" s="68" t="str">
        <f t="shared" si="109"/>
        <v/>
      </c>
      <c r="AX381" s="68" t="str">
        <f t="shared" si="110"/>
        <v/>
      </c>
      <c r="AY381" s="68" t="str">
        <f t="shared" si="111"/>
        <v/>
      </c>
      <c r="AZ381" s="70"/>
      <c r="BA381" s="74"/>
      <c r="BB381" s="70"/>
      <c r="BC381" s="70"/>
      <c r="BD381" s="68" t="str">
        <f t="shared" si="112"/>
        <v/>
      </c>
      <c r="BE381" s="68" t="str">
        <f t="shared" si="113"/>
        <v/>
      </c>
      <c r="BF381" s="72" t="str">
        <f>IF(F381="","",IF(OR(分岐管理シート!Y381&lt;14,分岐管理シート!Y381&gt;38),"error",""))</f>
        <v/>
      </c>
      <c r="BG381" s="72" t="str">
        <f>IF(F381="","",IF(OR(分岐管理シート!Z381&lt;14,分岐管理シート!Z381&gt;39),"error",""))</f>
        <v/>
      </c>
      <c r="BH381" s="72" t="str">
        <f>IF(F381="","",IF(AND(Y381="－",OR(分岐管理シート!Z381&lt;14,分岐管理シート!Z381&gt;38)),"error",IF(AND(Y381="○",分岐管理シート!Z381&lt;14),"error","")))</f>
        <v/>
      </c>
      <c r="BI381" s="72" t="str">
        <f>IF(F381="","",IF(VLOOKUP(Z381,―!$AH$15:$AI$40,2,FALSE)&lt;=VLOOKUP(AA381,―!$AH$15:$AI$40,2,FALSE),"","error"))</f>
        <v/>
      </c>
      <c r="BJ381" s="70"/>
      <c r="BK381" s="70"/>
      <c r="BL381" s="70"/>
      <c r="BM381" s="72" t="str">
        <f>IF(F381="","",IF(OR(分岐管理シート!AC381&lt;1,分岐管理シート!AC381&gt;39),"error",""))</f>
        <v/>
      </c>
      <c r="BN381" s="68" t="str">
        <f t="shared" si="114"/>
        <v/>
      </c>
      <c r="BO381" s="72" t="str">
        <f>IF(F381="","",IF(AND(分岐管理シート!D381=4,OR(分岐管理シート!AF381&lt;4,分岐管理シート!AF381&gt;9)),"error",""))</f>
        <v/>
      </c>
      <c r="BP381" s="74" t="str">
        <f t="shared" si="98"/>
        <v/>
      </c>
      <c r="BQ381" s="76" t="str">
        <f>分岐管理シート!AQ381</f>
        <v/>
      </c>
      <c r="BR381" s="497" t="str">
        <f t="shared" si="115"/>
        <v/>
      </c>
    </row>
    <row r="382" spans="1:70" ht="24">
      <c r="A382" s="35"/>
      <c r="B382" s="36"/>
      <c r="C382" s="32">
        <v>310</v>
      </c>
      <c r="D382" s="396"/>
      <c r="E382" s="229"/>
      <c r="F382" s="229"/>
      <c r="G382" s="219"/>
      <c r="H382" s="219"/>
      <c r="I382" s="218"/>
      <c r="J382" s="217"/>
      <c r="K382" s="219"/>
      <c r="L382" s="218"/>
      <c r="M382" s="218"/>
      <c r="N382" s="640">
        <f t="shared" si="99"/>
        <v>0</v>
      </c>
      <c r="O382" s="641">
        <f t="shared" si="97"/>
        <v>0</v>
      </c>
      <c r="P382" s="642"/>
      <c r="Q382" s="646"/>
      <c r="R382" s="646"/>
      <c r="S382" s="646"/>
      <c r="T382" s="647"/>
      <c r="U382" s="647"/>
      <c r="V382" s="218"/>
      <c r="W382" s="219"/>
      <c r="X382" s="219"/>
      <c r="Y382" s="219"/>
      <c r="Z382" s="391"/>
      <c r="AA382" s="391"/>
      <c r="AB382" s="233"/>
      <c r="AC382" s="233"/>
      <c r="AD382" s="218"/>
      <c r="AE382" s="113"/>
      <c r="AF382" s="114"/>
      <c r="AG382" s="402"/>
      <c r="AH382" s="238"/>
      <c r="AI382" s="239"/>
      <c r="AJ382" s="58" t="str">
        <f t="shared" si="100"/>
        <v/>
      </c>
      <c r="AK382" s="60" t="str">
        <f t="shared" si="101"/>
        <v/>
      </c>
      <c r="AL382" s="62" t="str">
        <f t="shared" si="102"/>
        <v/>
      </c>
      <c r="AM382" s="64" t="str">
        <f t="shared" si="103"/>
        <v/>
      </c>
      <c r="AN382" s="64" t="str">
        <f t="shared" si="104"/>
        <v/>
      </c>
      <c r="AO382" s="66" t="str">
        <f>IF(F382="","",IF(OR(AND(分岐管理シート!D382=4,J382="Ⅱ．物価高の克服"),AND(分岐管理シート!D382=8,J382="米国関税措置")),"","error"))</f>
        <v/>
      </c>
      <c r="AP382" s="68" t="str">
        <f t="shared" si="105"/>
        <v/>
      </c>
      <c r="AQ382" s="33" t="str">
        <f t="shared" si="106"/>
        <v/>
      </c>
      <c r="AR382" s="33" t="str">
        <f t="shared" si="107"/>
        <v/>
      </c>
      <c r="AS382" s="33" t="str">
        <f t="shared" si="108"/>
        <v/>
      </c>
      <c r="AT382" s="32" t="str">
        <f t="shared" si="116"/>
        <v/>
      </c>
      <c r="AU382" s="69"/>
      <c r="AV382" s="70"/>
      <c r="AW382" s="68" t="str">
        <f t="shared" si="109"/>
        <v/>
      </c>
      <c r="AX382" s="68" t="str">
        <f t="shared" si="110"/>
        <v/>
      </c>
      <c r="AY382" s="68" t="str">
        <f t="shared" si="111"/>
        <v/>
      </c>
      <c r="AZ382" s="70"/>
      <c r="BA382" s="74"/>
      <c r="BB382" s="70"/>
      <c r="BC382" s="70"/>
      <c r="BD382" s="68" t="str">
        <f t="shared" si="112"/>
        <v/>
      </c>
      <c r="BE382" s="68" t="str">
        <f t="shared" si="113"/>
        <v/>
      </c>
      <c r="BF382" s="72" t="str">
        <f>IF(F382="","",IF(OR(分岐管理シート!Y382&lt;14,分岐管理シート!Y382&gt;38),"error",""))</f>
        <v/>
      </c>
      <c r="BG382" s="72" t="str">
        <f>IF(F382="","",IF(OR(分岐管理シート!Z382&lt;14,分岐管理シート!Z382&gt;39),"error",""))</f>
        <v/>
      </c>
      <c r="BH382" s="72" t="str">
        <f>IF(F382="","",IF(AND(Y382="－",OR(分岐管理シート!Z382&lt;14,分岐管理シート!Z382&gt;38)),"error",IF(AND(Y382="○",分岐管理シート!Z382&lt;14),"error","")))</f>
        <v/>
      </c>
      <c r="BI382" s="72" t="str">
        <f>IF(F382="","",IF(VLOOKUP(Z382,―!$AH$15:$AI$40,2,FALSE)&lt;=VLOOKUP(AA382,―!$AH$15:$AI$40,2,FALSE),"","error"))</f>
        <v/>
      </c>
      <c r="BJ382" s="70"/>
      <c r="BK382" s="70"/>
      <c r="BL382" s="70"/>
      <c r="BM382" s="72" t="str">
        <f>IF(F382="","",IF(OR(分岐管理シート!AC382&lt;1,分岐管理シート!AC382&gt;39),"error",""))</f>
        <v/>
      </c>
      <c r="BN382" s="68" t="str">
        <f t="shared" si="114"/>
        <v/>
      </c>
      <c r="BO382" s="72" t="str">
        <f>IF(F382="","",IF(AND(分岐管理シート!D382=4,OR(分岐管理シート!AF382&lt;4,分岐管理シート!AF382&gt;9)),"error",""))</f>
        <v/>
      </c>
      <c r="BP382" s="74" t="str">
        <f t="shared" si="98"/>
        <v/>
      </c>
      <c r="BQ382" s="76" t="str">
        <f>分岐管理シート!AQ382</f>
        <v/>
      </c>
      <c r="BR382" s="497" t="str">
        <f t="shared" si="115"/>
        <v/>
      </c>
    </row>
    <row r="383" spans="1:70" ht="24">
      <c r="A383" s="35"/>
      <c r="B383" s="36"/>
      <c r="C383" s="33">
        <v>311</v>
      </c>
      <c r="D383" s="396"/>
      <c r="E383" s="229"/>
      <c r="F383" s="229"/>
      <c r="G383" s="219"/>
      <c r="H383" s="219"/>
      <c r="I383" s="218"/>
      <c r="J383" s="217"/>
      <c r="K383" s="219"/>
      <c r="L383" s="218"/>
      <c r="M383" s="218"/>
      <c r="N383" s="640">
        <f t="shared" si="99"/>
        <v>0</v>
      </c>
      <c r="O383" s="641">
        <f t="shared" si="97"/>
        <v>0</v>
      </c>
      <c r="P383" s="642"/>
      <c r="Q383" s="646"/>
      <c r="R383" s="646"/>
      <c r="S383" s="646"/>
      <c r="T383" s="647"/>
      <c r="U383" s="647"/>
      <c r="V383" s="218"/>
      <c r="W383" s="219"/>
      <c r="X383" s="219"/>
      <c r="Y383" s="219"/>
      <c r="Z383" s="391"/>
      <c r="AA383" s="391"/>
      <c r="AB383" s="233"/>
      <c r="AC383" s="233"/>
      <c r="AD383" s="218"/>
      <c r="AE383" s="113"/>
      <c r="AF383" s="114"/>
      <c r="AG383" s="402"/>
      <c r="AH383" s="238"/>
      <c r="AI383" s="239"/>
      <c r="AJ383" s="58" t="str">
        <f t="shared" si="100"/>
        <v/>
      </c>
      <c r="AK383" s="60" t="str">
        <f t="shared" si="101"/>
        <v/>
      </c>
      <c r="AL383" s="62" t="str">
        <f t="shared" si="102"/>
        <v/>
      </c>
      <c r="AM383" s="64" t="str">
        <f t="shared" si="103"/>
        <v/>
      </c>
      <c r="AN383" s="64" t="str">
        <f t="shared" si="104"/>
        <v/>
      </c>
      <c r="AO383" s="66" t="str">
        <f>IF(F383="","",IF(OR(AND(分岐管理シート!D383=4,J383="Ⅱ．物価高の克服"),AND(分岐管理シート!D383=8,J383="米国関税措置")),"","error"))</f>
        <v/>
      </c>
      <c r="AP383" s="68" t="str">
        <f t="shared" si="105"/>
        <v/>
      </c>
      <c r="AQ383" s="33" t="str">
        <f t="shared" si="106"/>
        <v/>
      </c>
      <c r="AR383" s="33" t="str">
        <f t="shared" si="107"/>
        <v/>
      </c>
      <c r="AS383" s="33" t="str">
        <f t="shared" si="108"/>
        <v/>
      </c>
      <c r="AT383" s="32" t="str">
        <f t="shared" si="116"/>
        <v/>
      </c>
      <c r="AU383" s="69"/>
      <c r="AV383" s="70"/>
      <c r="AW383" s="68" t="str">
        <f t="shared" si="109"/>
        <v/>
      </c>
      <c r="AX383" s="68" t="str">
        <f t="shared" si="110"/>
        <v/>
      </c>
      <c r="AY383" s="68" t="str">
        <f t="shared" si="111"/>
        <v/>
      </c>
      <c r="AZ383" s="70"/>
      <c r="BA383" s="74"/>
      <c r="BB383" s="70"/>
      <c r="BC383" s="70"/>
      <c r="BD383" s="68" t="str">
        <f t="shared" si="112"/>
        <v/>
      </c>
      <c r="BE383" s="68" t="str">
        <f t="shared" si="113"/>
        <v/>
      </c>
      <c r="BF383" s="72" t="str">
        <f>IF(F383="","",IF(OR(分岐管理シート!Y383&lt;14,分岐管理シート!Y383&gt;38),"error",""))</f>
        <v/>
      </c>
      <c r="BG383" s="72" t="str">
        <f>IF(F383="","",IF(OR(分岐管理シート!Z383&lt;14,分岐管理シート!Z383&gt;39),"error",""))</f>
        <v/>
      </c>
      <c r="BH383" s="72" t="str">
        <f>IF(F383="","",IF(AND(Y383="－",OR(分岐管理シート!Z383&lt;14,分岐管理シート!Z383&gt;38)),"error",IF(AND(Y383="○",分岐管理シート!Z383&lt;14),"error","")))</f>
        <v/>
      </c>
      <c r="BI383" s="72" t="str">
        <f>IF(F383="","",IF(VLOOKUP(Z383,―!$AH$15:$AI$40,2,FALSE)&lt;=VLOOKUP(AA383,―!$AH$15:$AI$40,2,FALSE),"","error"))</f>
        <v/>
      </c>
      <c r="BJ383" s="70"/>
      <c r="BK383" s="70"/>
      <c r="BL383" s="70"/>
      <c r="BM383" s="72" t="str">
        <f>IF(F383="","",IF(OR(分岐管理シート!AC383&lt;1,分岐管理シート!AC383&gt;39),"error",""))</f>
        <v/>
      </c>
      <c r="BN383" s="68" t="str">
        <f t="shared" si="114"/>
        <v/>
      </c>
      <c r="BO383" s="72" t="str">
        <f>IF(F383="","",IF(AND(分岐管理シート!D383=4,OR(分岐管理シート!AF383&lt;4,分岐管理シート!AF383&gt;9)),"error",""))</f>
        <v/>
      </c>
      <c r="BP383" s="74" t="str">
        <f t="shared" si="98"/>
        <v/>
      </c>
      <c r="BQ383" s="76" t="str">
        <f>分岐管理シート!AQ383</f>
        <v/>
      </c>
      <c r="BR383" s="497" t="str">
        <f t="shared" si="115"/>
        <v/>
      </c>
    </row>
    <row r="384" spans="1:70" ht="24">
      <c r="A384" s="35"/>
      <c r="B384" s="36"/>
      <c r="C384" s="33">
        <v>312</v>
      </c>
      <c r="D384" s="396"/>
      <c r="E384" s="229"/>
      <c r="F384" s="229"/>
      <c r="G384" s="219"/>
      <c r="H384" s="219"/>
      <c r="I384" s="218"/>
      <c r="J384" s="217"/>
      <c r="K384" s="219"/>
      <c r="L384" s="218"/>
      <c r="M384" s="218"/>
      <c r="N384" s="640">
        <f t="shared" si="99"/>
        <v>0</v>
      </c>
      <c r="O384" s="641">
        <f t="shared" si="97"/>
        <v>0</v>
      </c>
      <c r="P384" s="642"/>
      <c r="Q384" s="646"/>
      <c r="R384" s="646"/>
      <c r="S384" s="646"/>
      <c r="T384" s="647"/>
      <c r="U384" s="647"/>
      <c r="V384" s="218"/>
      <c r="W384" s="219"/>
      <c r="X384" s="219"/>
      <c r="Y384" s="219"/>
      <c r="Z384" s="391"/>
      <c r="AA384" s="391"/>
      <c r="AB384" s="233"/>
      <c r="AC384" s="233"/>
      <c r="AD384" s="218"/>
      <c r="AE384" s="113"/>
      <c r="AF384" s="114"/>
      <c r="AG384" s="402"/>
      <c r="AH384" s="238"/>
      <c r="AI384" s="239"/>
      <c r="AJ384" s="58" t="str">
        <f t="shared" si="100"/>
        <v/>
      </c>
      <c r="AK384" s="60" t="str">
        <f t="shared" si="101"/>
        <v/>
      </c>
      <c r="AL384" s="62" t="str">
        <f t="shared" si="102"/>
        <v/>
      </c>
      <c r="AM384" s="64" t="str">
        <f t="shared" si="103"/>
        <v/>
      </c>
      <c r="AN384" s="64" t="str">
        <f t="shared" si="104"/>
        <v/>
      </c>
      <c r="AO384" s="66" t="str">
        <f>IF(F384="","",IF(OR(AND(分岐管理シート!D384=4,J384="Ⅱ．物価高の克服"),AND(分岐管理シート!D384=8,J384="米国関税措置")),"","error"))</f>
        <v/>
      </c>
      <c r="AP384" s="68" t="str">
        <f t="shared" si="105"/>
        <v/>
      </c>
      <c r="AQ384" s="33" t="str">
        <f t="shared" si="106"/>
        <v/>
      </c>
      <c r="AR384" s="33" t="str">
        <f t="shared" si="107"/>
        <v/>
      </c>
      <c r="AS384" s="33" t="str">
        <f t="shared" si="108"/>
        <v/>
      </c>
      <c r="AT384" s="32" t="str">
        <f t="shared" si="116"/>
        <v/>
      </c>
      <c r="AU384" s="69"/>
      <c r="AV384" s="70"/>
      <c r="AW384" s="68" t="str">
        <f t="shared" si="109"/>
        <v/>
      </c>
      <c r="AX384" s="68" t="str">
        <f t="shared" si="110"/>
        <v/>
      </c>
      <c r="AY384" s="68" t="str">
        <f t="shared" si="111"/>
        <v/>
      </c>
      <c r="AZ384" s="70"/>
      <c r="BA384" s="74"/>
      <c r="BB384" s="70"/>
      <c r="BC384" s="70"/>
      <c r="BD384" s="68" t="str">
        <f t="shared" si="112"/>
        <v/>
      </c>
      <c r="BE384" s="68" t="str">
        <f t="shared" si="113"/>
        <v/>
      </c>
      <c r="BF384" s="72" t="str">
        <f>IF(F384="","",IF(OR(分岐管理シート!Y384&lt;14,分岐管理シート!Y384&gt;38),"error",""))</f>
        <v/>
      </c>
      <c r="BG384" s="72" t="str">
        <f>IF(F384="","",IF(OR(分岐管理シート!Z384&lt;14,分岐管理シート!Z384&gt;39),"error",""))</f>
        <v/>
      </c>
      <c r="BH384" s="72" t="str">
        <f>IF(F384="","",IF(AND(Y384="－",OR(分岐管理シート!Z384&lt;14,分岐管理シート!Z384&gt;38)),"error",IF(AND(Y384="○",分岐管理シート!Z384&lt;14),"error","")))</f>
        <v/>
      </c>
      <c r="BI384" s="72" t="str">
        <f>IF(F384="","",IF(VLOOKUP(Z384,―!$AH$15:$AI$40,2,FALSE)&lt;=VLOOKUP(AA384,―!$AH$15:$AI$40,2,FALSE),"","error"))</f>
        <v/>
      </c>
      <c r="BJ384" s="70"/>
      <c r="BK384" s="70"/>
      <c r="BL384" s="70"/>
      <c r="BM384" s="72" t="str">
        <f>IF(F384="","",IF(OR(分岐管理シート!AC384&lt;1,分岐管理シート!AC384&gt;39),"error",""))</f>
        <v/>
      </c>
      <c r="BN384" s="68" t="str">
        <f t="shared" si="114"/>
        <v/>
      </c>
      <c r="BO384" s="72" t="str">
        <f>IF(F384="","",IF(AND(分岐管理シート!D384=4,OR(分岐管理シート!AF384&lt;4,分岐管理シート!AF384&gt;9)),"error",""))</f>
        <v/>
      </c>
      <c r="BP384" s="74" t="str">
        <f t="shared" si="98"/>
        <v/>
      </c>
      <c r="BQ384" s="76" t="str">
        <f>分岐管理シート!AQ384</f>
        <v/>
      </c>
      <c r="BR384" s="497" t="str">
        <f t="shared" si="115"/>
        <v/>
      </c>
    </row>
    <row r="385" spans="1:70" ht="24">
      <c r="A385" s="35"/>
      <c r="B385" s="36"/>
      <c r="C385" s="32">
        <v>313</v>
      </c>
      <c r="D385" s="396"/>
      <c r="E385" s="229"/>
      <c r="F385" s="229"/>
      <c r="G385" s="219"/>
      <c r="H385" s="219"/>
      <c r="I385" s="218"/>
      <c r="J385" s="217"/>
      <c r="K385" s="219"/>
      <c r="L385" s="218"/>
      <c r="M385" s="218"/>
      <c r="N385" s="640">
        <f t="shared" si="99"/>
        <v>0</v>
      </c>
      <c r="O385" s="641">
        <f t="shared" si="97"/>
        <v>0</v>
      </c>
      <c r="P385" s="642"/>
      <c r="Q385" s="646"/>
      <c r="R385" s="646"/>
      <c r="S385" s="646"/>
      <c r="T385" s="647"/>
      <c r="U385" s="647"/>
      <c r="V385" s="218"/>
      <c r="W385" s="219"/>
      <c r="X385" s="219"/>
      <c r="Y385" s="219"/>
      <c r="Z385" s="391"/>
      <c r="AA385" s="391"/>
      <c r="AB385" s="233"/>
      <c r="AC385" s="233"/>
      <c r="AD385" s="218"/>
      <c r="AE385" s="113"/>
      <c r="AF385" s="114"/>
      <c r="AG385" s="402"/>
      <c r="AH385" s="238"/>
      <c r="AI385" s="239"/>
      <c r="AJ385" s="58" t="str">
        <f t="shared" si="100"/>
        <v/>
      </c>
      <c r="AK385" s="60" t="str">
        <f t="shared" si="101"/>
        <v/>
      </c>
      <c r="AL385" s="62" t="str">
        <f t="shared" si="102"/>
        <v/>
      </c>
      <c r="AM385" s="64" t="str">
        <f t="shared" si="103"/>
        <v/>
      </c>
      <c r="AN385" s="64" t="str">
        <f t="shared" si="104"/>
        <v/>
      </c>
      <c r="AO385" s="66" t="str">
        <f>IF(F385="","",IF(OR(AND(分岐管理シート!D385=4,J385="Ⅱ．物価高の克服"),AND(分岐管理シート!D385=8,J385="米国関税措置")),"","error"))</f>
        <v/>
      </c>
      <c r="AP385" s="68" t="str">
        <f t="shared" si="105"/>
        <v/>
      </c>
      <c r="AQ385" s="33" t="str">
        <f t="shared" si="106"/>
        <v/>
      </c>
      <c r="AR385" s="33" t="str">
        <f t="shared" si="107"/>
        <v/>
      </c>
      <c r="AS385" s="33" t="str">
        <f t="shared" si="108"/>
        <v/>
      </c>
      <c r="AT385" s="32" t="str">
        <f t="shared" si="116"/>
        <v/>
      </c>
      <c r="AU385" s="69"/>
      <c r="AV385" s="70"/>
      <c r="AW385" s="68" t="str">
        <f t="shared" si="109"/>
        <v/>
      </c>
      <c r="AX385" s="68" t="str">
        <f t="shared" si="110"/>
        <v/>
      </c>
      <c r="AY385" s="68" t="str">
        <f t="shared" si="111"/>
        <v/>
      </c>
      <c r="AZ385" s="70"/>
      <c r="BA385" s="74"/>
      <c r="BB385" s="70"/>
      <c r="BC385" s="70"/>
      <c r="BD385" s="68" t="str">
        <f t="shared" si="112"/>
        <v/>
      </c>
      <c r="BE385" s="68" t="str">
        <f t="shared" si="113"/>
        <v/>
      </c>
      <c r="BF385" s="72" t="str">
        <f>IF(F385="","",IF(OR(分岐管理シート!Y385&lt;14,分岐管理シート!Y385&gt;38),"error",""))</f>
        <v/>
      </c>
      <c r="BG385" s="72" t="str">
        <f>IF(F385="","",IF(OR(分岐管理シート!Z385&lt;14,分岐管理シート!Z385&gt;39),"error",""))</f>
        <v/>
      </c>
      <c r="BH385" s="72" t="str">
        <f>IF(F385="","",IF(AND(Y385="－",OR(分岐管理シート!Z385&lt;14,分岐管理シート!Z385&gt;38)),"error",IF(AND(Y385="○",分岐管理シート!Z385&lt;14),"error","")))</f>
        <v/>
      </c>
      <c r="BI385" s="72" t="str">
        <f>IF(F385="","",IF(VLOOKUP(Z385,―!$AH$15:$AI$40,2,FALSE)&lt;=VLOOKUP(AA385,―!$AH$15:$AI$40,2,FALSE),"","error"))</f>
        <v/>
      </c>
      <c r="BJ385" s="70"/>
      <c r="BK385" s="70"/>
      <c r="BL385" s="70"/>
      <c r="BM385" s="72" t="str">
        <f>IF(F385="","",IF(OR(分岐管理シート!AC385&lt;1,分岐管理シート!AC385&gt;39),"error",""))</f>
        <v/>
      </c>
      <c r="BN385" s="68" t="str">
        <f t="shared" si="114"/>
        <v/>
      </c>
      <c r="BO385" s="72" t="str">
        <f>IF(F385="","",IF(AND(分岐管理シート!D385=4,OR(分岐管理シート!AF385&lt;4,分岐管理シート!AF385&gt;9)),"error",""))</f>
        <v/>
      </c>
      <c r="BP385" s="74" t="str">
        <f t="shared" si="98"/>
        <v/>
      </c>
      <c r="BQ385" s="76" t="str">
        <f>分岐管理シート!AQ385</f>
        <v/>
      </c>
      <c r="BR385" s="497" t="str">
        <f t="shared" si="115"/>
        <v/>
      </c>
    </row>
    <row r="386" spans="1:70" ht="24">
      <c r="A386" s="35"/>
      <c r="B386" s="36"/>
      <c r="C386" s="33">
        <v>314</v>
      </c>
      <c r="D386" s="396"/>
      <c r="E386" s="229"/>
      <c r="F386" s="229"/>
      <c r="G386" s="219"/>
      <c r="H386" s="219"/>
      <c r="I386" s="218"/>
      <c r="J386" s="217"/>
      <c r="K386" s="219"/>
      <c r="L386" s="218"/>
      <c r="M386" s="218"/>
      <c r="N386" s="640">
        <f t="shared" si="99"/>
        <v>0</v>
      </c>
      <c r="O386" s="641">
        <f t="shared" si="97"/>
        <v>0</v>
      </c>
      <c r="P386" s="642"/>
      <c r="Q386" s="646"/>
      <c r="R386" s="646"/>
      <c r="S386" s="646"/>
      <c r="T386" s="647"/>
      <c r="U386" s="647"/>
      <c r="V386" s="218"/>
      <c r="W386" s="219"/>
      <c r="X386" s="219"/>
      <c r="Y386" s="219"/>
      <c r="Z386" s="391"/>
      <c r="AA386" s="391"/>
      <c r="AB386" s="233"/>
      <c r="AC386" s="233"/>
      <c r="AD386" s="218"/>
      <c r="AE386" s="113"/>
      <c r="AF386" s="114"/>
      <c r="AG386" s="402"/>
      <c r="AH386" s="238"/>
      <c r="AI386" s="239"/>
      <c r="AJ386" s="58" t="str">
        <f t="shared" si="100"/>
        <v/>
      </c>
      <c r="AK386" s="60" t="str">
        <f t="shared" si="101"/>
        <v/>
      </c>
      <c r="AL386" s="62" t="str">
        <f t="shared" si="102"/>
        <v/>
      </c>
      <c r="AM386" s="64" t="str">
        <f t="shared" si="103"/>
        <v/>
      </c>
      <c r="AN386" s="64" t="str">
        <f t="shared" si="104"/>
        <v/>
      </c>
      <c r="AO386" s="66" t="str">
        <f>IF(F386="","",IF(OR(AND(分岐管理シート!D386=4,J386="Ⅱ．物価高の克服"),AND(分岐管理シート!D386=8,J386="米国関税措置")),"","error"))</f>
        <v/>
      </c>
      <c r="AP386" s="68" t="str">
        <f t="shared" si="105"/>
        <v/>
      </c>
      <c r="AQ386" s="33" t="str">
        <f t="shared" si="106"/>
        <v/>
      </c>
      <c r="AR386" s="33" t="str">
        <f t="shared" si="107"/>
        <v/>
      </c>
      <c r="AS386" s="33" t="str">
        <f t="shared" si="108"/>
        <v/>
      </c>
      <c r="AT386" s="32" t="str">
        <f t="shared" si="116"/>
        <v/>
      </c>
      <c r="AU386" s="69"/>
      <c r="AV386" s="70"/>
      <c r="AW386" s="68" t="str">
        <f t="shared" si="109"/>
        <v/>
      </c>
      <c r="AX386" s="68" t="str">
        <f t="shared" si="110"/>
        <v/>
      </c>
      <c r="AY386" s="68" t="str">
        <f t="shared" si="111"/>
        <v/>
      </c>
      <c r="AZ386" s="70"/>
      <c r="BA386" s="74"/>
      <c r="BB386" s="70"/>
      <c r="BC386" s="70"/>
      <c r="BD386" s="68" t="str">
        <f t="shared" si="112"/>
        <v/>
      </c>
      <c r="BE386" s="68" t="str">
        <f t="shared" si="113"/>
        <v/>
      </c>
      <c r="BF386" s="72" t="str">
        <f>IF(F386="","",IF(OR(分岐管理シート!Y386&lt;14,分岐管理シート!Y386&gt;38),"error",""))</f>
        <v/>
      </c>
      <c r="BG386" s="72" t="str">
        <f>IF(F386="","",IF(OR(分岐管理シート!Z386&lt;14,分岐管理シート!Z386&gt;39),"error",""))</f>
        <v/>
      </c>
      <c r="BH386" s="72" t="str">
        <f>IF(F386="","",IF(AND(Y386="－",OR(分岐管理シート!Z386&lt;14,分岐管理シート!Z386&gt;38)),"error",IF(AND(Y386="○",分岐管理シート!Z386&lt;14),"error","")))</f>
        <v/>
      </c>
      <c r="BI386" s="72" t="str">
        <f>IF(F386="","",IF(VLOOKUP(Z386,―!$AH$15:$AI$40,2,FALSE)&lt;=VLOOKUP(AA386,―!$AH$15:$AI$40,2,FALSE),"","error"))</f>
        <v/>
      </c>
      <c r="BJ386" s="70"/>
      <c r="BK386" s="70"/>
      <c r="BL386" s="70"/>
      <c r="BM386" s="72" t="str">
        <f>IF(F386="","",IF(OR(分岐管理シート!AC386&lt;1,分岐管理シート!AC386&gt;39),"error",""))</f>
        <v/>
      </c>
      <c r="BN386" s="68" t="str">
        <f t="shared" si="114"/>
        <v/>
      </c>
      <c r="BO386" s="72" t="str">
        <f>IF(F386="","",IF(AND(分岐管理シート!D386=4,OR(分岐管理シート!AF386&lt;4,分岐管理シート!AF386&gt;9)),"error",""))</f>
        <v/>
      </c>
      <c r="BP386" s="74" t="str">
        <f t="shared" si="98"/>
        <v/>
      </c>
      <c r="BQ386" s="76" t="str">
        <f>分岐管理シート!AQ386</f>
        <v/>
      </c>
      <c r="BR386" s="497" t="str">
        <f t="shared" si="115"/>
        <v/>
      </c>
    </row>
    <row r="387" spans="1:70" ht="24">
      <c r="A387" s="35"/>
      <c r="B387" s="36"/>
      <c r="C387" s="33">
        <v>315</v>
      </c>
      <c r="D387" s="396"/>
      <c r="E387" s="229"/>
      <c r="F387" s="229"/>
      <c r="G387" s="219"/>
      <c r="H387" s="219"/>
      <c r="I387" s="218"/>
      <c r="J387" s="217"/>
      <c r="K387" s="219"/>
      <c r="L387" s="218"/>
      <c r="M387" s="218"/>
      <c r="N387" s="640">
        <f t="shared" si="99"/>
        <v>0</v>
      </c>
      <c r="O387" s="641">
        <f t="shared" si="97"/>
        <v>0</v>
      </c>
      <c r="P387" s="642"/>
      <c r="Q387" s="646"/>
      <c r="R387" s="646"/>
      <c r="S387" s="646"/>
      <c r="T387" s="647"/>
      <c r="U387" s="647"/>
      <c r="V387" s="218"/>
      <c r="W387" s="219"/>
      <c r="X387" s="219"/>
      <c r="Y387" s="219"/>
      <c r="Z387" s="391"/>
      <c r="AA387" s="391"/>
      <c r="AB387" s="233"/>
      <c r="AC387" s="233"/>
      <c r="AD387" s="218"/>
      <c r="AE387" s="113"/>
      <c r="AF387" s="114"/>
      <c r="AG387" s="402"/>
      <c r="AH387" s="238"/>
      <c r="AI387" s="239"/>
      <c r="AJ387" s="58" t="str">
        <f t="shared" si="100"/>
        <v/>
      </c>
      <c r="AK387" s="60" t="str">
        <f t="shared" si="101"/>
        <v/>
      </c>
      <c r="AL387" s="62" t="str">
        <f t="shared" si="102"/>
        <v/>
      </c>
      <c r="AM387" s="64" t="str">
        <f t="shared" si="103"/>
        <v/>
      </c>
      <c r="AN387" s="64" t="str">
        <f t="shared" si="104"/>
        <v/>
      </c>
      <c r="AO387" s="66" t="str">
        <f>IF(F387="","",IF(OR(AND(分岐管理シート!D387=4,J387="Ⅱ．物価高の克服"),AND(分岐管理シート!D387=8,J387="米国関税措置")),"","error"))</f>
        <v/>
      </c>
      <c r="AP387" s="68" t="str">
        <f t="shared" si="105"/>
        <v/>
      </c>
      <c r="AQ387" s="33" t="str">
        <f t="shared" si="106"/>
        <v/>
      </c>
      <c r="AR387" s="33" t="str">
        <f t="shared" si="107"/>
        <v/>
      </c>
      <c r="AS387" s="33" t="str">
        <f t="shared" si="108"/>
        <v/>
      </c>
      <c r="AT387" s="32" t="str">
        <f t="shared" si="116"/>
        <v/>
      </c>
      <c r="AU387" s="69"/>
      <c r="AV387" s="70"/>
      <c r="AW387" s="68" t="str">
        <f t="shared" si="109"/>
        <v/>
      </c>
      <c r="AX387" s="68" t="str">
        <f t="shared" si="110"/>
        <v/>
      </c>
      <c r="AY387" s="68" t="str">
        <f t="shared" si="111"/>
        <v/>
      </c>
      <c r="AZ387" s="70"/>
      <c r="BA387" s="74"/>
      <c r="BB387" s="70"/>
      <c r="BC387" s="70"/>
      <c r="BD387" s="68" t="str">
        <f t="shared" si="112"/>
        <v/>
      </c>
      <c r="BE387" s="68" t="str">
        <f t="shared" si="113"/>
        <v/>
      </c>
      <c r="BF387" s="72" t="str">
        <f>IF(F387="","",IF(OR(分岐管理シート!Y387&lt;14,分岐管理シート!Y387&gt;38),"error",""))</f>
        <v/>
      </c>
      <c r="BG387" s="72" t="str">
        <f>IF(F387="","",IF(OR(分岐管理シート!Z387&lt;14,分岐管理シート!Z387&gt;39),"error",""))</f>
        <v/>
      </c>
      <c r="BH387" s="72" t="str">
        <f>IF(F387="","",IF(AND(Y387="－",OR(分岐管理シート!Z387&lt;14,分岐管理シート!Z387&gt;38)),"error",IF(AND(Y387="○",分岐管理シート!Z387&lt;14),"error","")))</f>
        <v/>
      </c>
      <c r="BI387" s="72" t="str">
        <f>IF(F387="","",IF(VLOOKUP(Z387,―!$AH$15:$AI$40,2,FALSE)&lt;=VLOOKUP(AA387,―!$AH$15:$AI$40,2,FALSE),"","error"))</f>
        <v/>
      </c>
      <c r="BJ387" s="70"/>
      <c r="BK387" s="70"/>
      <c r="BL387" s="70"/>
      <c r="BM387" s="72" t="str">
        <f>IF(F387="","",IF(OR(分岐管理シート!AC387&lt;1,分岐管理シート!AC387&gt;39),"error",""))</f>
        <v/>
      </c>
      <c r="BN387" s="68" t="str">
        <f t="shared" si="114"/>
        <v/>
      </c>
      <c r="BO387" s="72" t="str">
        <f>IF(F387="","",IF(AND(分岐管理シート!D387=4,OR(分岐管理シート!AF387&lt;4,分岐管理シート!AF387&gt;9)),"error",""))</f>
        <v/>
      </c>
      <c r="BP387" s="74" t="str">
        <f t="shared" si="98"/>
        <v/>
      </c>
      <c r="BQ387" s="76" t="str">
        <f>分岐管理シート!AQ387</f>
        <v/>
      </c>
      <c r="BR387" s="497" t="str">
        <f t="shared" si="115"/>
        <v/>
      </c>
    </row>
    <row r="388" spans="1:70" ht="24">
      <c r="A388" s="35"/>
      <c r="B388" s="36"/>
      <c r="C388" s="32">
        <v>316</v>
      </c>
      <c r="D388" s="396"/>
      <c r="E388" s="229"/>
      <c r="F388" s="229"/>
      <c r="G388" s="219"/>
      <c r="H388" s="219"/>
      <c r="I388" s="218"/>
      <c r="J388" s="217"/>
      <c r="K388" s="219"/>
      <c r="L388" s="218"/>
      <c r="M388" s="218"/>
      <c r="N388" s="640">
        <f t="shared" si="99"/>
        <v>0</v>
      </c>
      <c r="O388" s="641">
        <f t="shared" si="97"/>
        <v>0</v>
      </c>
      <c r="P388" s="642"/>
      <c r="Q388" s="646"/>
      <c r="R388" s="646"/>
      <c r="S388" s="646"/>
      <c r="T388" s="647"/>
      <c r="U388" s="647"/>
      <c r="V388" s="218"/>
      <c r="W388" s="219"/>
      <c r="X388" s="219"/>
      <c r="Y388" s="219"/>
      <c r="Z388" s="391"/>
      <c r="AA388" s="391"/>
      <c r="AB388" s="233"/>
      <c r="AC388" s="233"/>
      <c r="AD388" s="218"/>
      <c r="AE388" s="113"/>
      <c r="AF388" s="114"/>
      <c r="AG388" s="402"/>
      <c r="AH388" s="238"/>
      <c r="AI388" s="239"/>
      <c r="AJ388" s="58" t="str">
        <f t="shared" si="100"/>
        <v/>
      </c>
      <c r="AK388" s="60" t="str">
        <f t="shared" si="101"/>
        <v/>
      </c>
      <c r="AL388" s="62" t="str">
        <f t="shared" si="102"/>
        <v/>
      </c>
      <c r="AM388" s="64" t="str">
        <f t="shared" si="103"/>
        <v/>
      </c>
      <c r="AN388" s="64" t="str">
        <f t="shared" si="104"/>
        <v/>
      </c>
      <c r="AO388" s="66" t="str">
        <f>IF(F388="","",IF(OR(AND(分岐管理シート!D388=4,J388="Ⅱ．物価高の克服"),AND(分岐管理シート!D388=8,J388="米国関税措置")),"","error"))</f>
        <v/>
      </c>
      <c r="AP388" s="68" t="str">
        <f t="shared" si="105"/>
        <v/>
      </c>
      <c r="AQ388" s="33" t="str">
        <f t="shared" si="106"/>
        <v/>
      </c>
      <c r="AR388" s="33" t="str">
        <f t="shared" si="107"/>
        <v/>
      </c>
      <c r="AS388" s="33" t="str">
        <f t="shared" si="108"/>
        <v/>
      </c>
      <c r="AT388" s="32" t="str">
        <f t="shared" si="116"/>
        <v/>
      </c>
      <c r="AU388" s="69"/>
      <c r="AV388" s="70"/>
      <c r="AW388" s="68" t="str">
        <f t="shared" si="109"/>
        <v/>
      </c>
      <c r="AX388" s="68" t="str">
        <f t="shared" si="110"/>
        <v/>
      </c>
      <c r="AY388" s="68" t="str">
        <f t="shared" si="111"/>
        <v/>
      </c>
      <c r="AZ388" s="70"/>
      <c r="BA388" s="74"/>
      <c r="BB388" s="70"/>
      <c r="BC388" s="70"/>
      <c r="BD388" s="68" t="str">
        <f t="shared" si="112"/>
        <v/>
      </c>
      <c r="BE388" s="68" t="str">
        <f t="shared" si="113"/>
        <v/>
      </c>
      <c r="BF388" s="72" t="str">
        <f>IF(F388="","",IF(OR(分岐管理シート!Y388&lt;14,分岐管理シート!Y388&gt;38),"error",""))</f>
        <v/>
      </c>
      <c r="BG388" s="72" t="str">
        <f>IF(F388="","",IF(OR(分岐管理シート!Z388&lt;14,分岐管理シート!Z388&gt;39),"error",""))</f>
        <v/>
      </c>
      <c r="BH388" s="72" t="str">
        <f>IF(F388="","",IF(AND(Y388="－",OR(分岐管理シート!Z388&lt;14,分岐管理シート!Z388&gt;38)),"error",IF(AND(Y388="○",分岐管理シート!Z388&lt;14),"error","")))</f>
        <v/>
      </c>
      <c r="BI388" s="72" t="str">
        <f>IF(F388="","",IF(VLOOKUP(Z388,―!$AH$15:$AI$40,2,FALSE)&lt;=VLOOKUP(AA388,―!$AH$15:$AI$40,2,FALSE),"","error"))</f>
        <v/>
      </c>
      <c r="BJ388" s="70"/>
      <c r="BK388" s="70"/>
      <c r="BL388" s="70"/>
      <c r="BM388" s="72" t="str">
        <f>IF(F388="","",IF(OR(分岐管理シート!AC388&lt;1,分岐管理シート!AC388&gt;39),"error",""))</f>
        <v/>
      </c>
      <c r="BN388" s="68" t="str">
        <f t="shared" si="114"/>
        <v/>
      </c>
      <c r="BO388" s="72" t="str">
        <f>IF(F388="","",IF(AND(分岐管理シート!D388=4,OR(分岐管理シート!AF388&lt;4,分岐管理シート!AF388&gt;9)),"error",""))</f>
        <v/>
      </c>
      <c r="BP388" s="74" t="str">
        <f t="shared" si="98"/>
        <v/>
      </c>
      <c r="BQ388" s="76" t="str">
        <f>分岐管理シート!AQ388</f>
        <v/>
      </c>
      <c r="BR388" s="497" t="str">
        <f t="shared" si="115"/>
        <v/>
      </c>
    </row>
    <row r="389" spans="1:70" ht="24">
      <c r="A389" s="35"/>
      <c r="B389" s="36"/>
      <c r="C389" s="33">
        <v>317</v>
      </c>
      <c r="D389" s="396"/>
      <c r="E389" s="229"/>
      <c r="F389" s="229"/>
      <c r="G389" s="219"/>
      <c r="H389" s="219"/>
      <c r="I389" s="218"/>
      <c r="J389" s="217"/>
      <c r="K389" s="219"/>
      <c r="L389" s="218"/>
      <c r="M389" s="218"/>
      <c r="N389" s="640">
        <f t="shared" si="99"/>
        <v>0</v>
      </c>
      <c r="O389" s="641">
        <f t="shared" si="97"/>
        <v>0</v>
      </c>
      <c r="P389" s="642"/>
      <c r="Q389" s="646"/>
      <c r="R389" s="646"/>
      <c r="S389" s="646"/>
      <c r="T389" s="647"/>
      <c r="U389" s="647"/>
      <c r="V389" s="218"/>
      <c r="W389" s="219"/>
      <c r="X389" s="219"/>
      <c r="Y389" s="219"/>
      <c r="Z389" s="391"/>
      <c r="AA389" s="391"/>
      <c r="AB389" s="233"/>
      <c r="AC389" s="233"/>
      <c r="AD389" s="218"/>
      <c r="AE389" s="113"/>
      <c r="AF389" s="114"/>
      <c r="AG389" s="402"/>
      <c r="AH389" s="238"/>
      <c r="AI389" s="239"/>
      <c r="AJ389" s="58" t="str">
        <f t="shared" si="100"/>
        <v/>
      </c>
      <c r="AK389" s="60" t="str">
        <f t="shared" si="101"/>
        <v/>
      </c>
      <c r="AL389" s="62" t="str">
        <f t="shared" si="102"/>
        <v/>
      </c>
      <c r="AM389" s="64" t="str">
        <f t="shared" si="103"/>
        <v/>
      </c>
      <c r="AN389" s="64" t="str">
        <f t="shared" si="104"/>
        <v/>
      </c>
      <c r="AO389" s="66" t="str">
        <f>IF(F389="","",IF(OR(AND(分岐管理シート!D389=4,J389="Ⅱ．物価高の克服"),AND(分岐管理シート!D389=8,J389="米国関税措置")),"","error"))</f>
        <v/>
      </c>
      <c r="AP389" s="68" t="str">
        <f t="shared" si="105"/>
        <v/>
      </c>
      <c r="AQ389" s="33" t="str">
        <f t="shared" si="106"/>
        <v/>
      </c>
      <c r="AR389" s="33" t="str">
        <f t="shared" si="107"/>
        <v/>
      </c>
      <c r="AS389" s="33" t="str">
        <f t="shared" si="108"/>
        <v/>
      </c>
      <c r="AT389" s="32" t="str">
        <f t="shared" si="116"/>
        <v/>
      </c>
      <c r="AU389" s="69"/>
      <c r="AV389" s="70"/>
      <c r="AW389" s="68" t="str">
        <f t="shared" si="109"/>
        <v/>
      </c>
      <c r="AX389" s="68" t="str">
        <f t="shared" si="110"/>
        <v/>
      </c>
      <c r="AY389" s="68" t="str">
        <f t="shared" si="111"/>
        <v/>
      </c>
      <c r="AZ389" s="70"/>
      <c r="BA389" s="74"/>
      <c r="BB389" s="70"/>
      <c r="BC389" s="70"/>
      <c r="BD389" s="68" t="str">
        <f t="shared" si="112"/>
        <v/>
      </c>
      <c r="BE389" s="68" t="str">
        <f t="shared" si="113"/>
        <v/>
      </c>
      <c r="BF389" s="72" t="str">
        <f>IF(F389="","",IF(OR(分岐管理シート!Y389&lt;14,分岐管理シート!Y389&gt;38),"error",""))</f>
        <v/>
      </c>
      <c r="BG389" s="72" t="str">
        <f>IF(F389="","",IF(OR(分岐管理シート!Z389&lt;14,分岐管理シート!Z389&gt;39),"error",""))</f>
        <v/>
      </c>
      <c r="BH389" s="72" t="str">
        <f>IF(F389="","",IF(AND(Y389="－",OR(分岐管理シート!Z389&lt;14,分岐管理シート!Z389&gt;38)),"error",IF(AND(Y389="○",分岐管理シート!Z389&lt;14),"error","")))</f>
        <v/>
      </c>
      <c r="BI389" s="72" t="str">
        <f>IF(F389="","",IF(VLOOKUP(Z389,―!$AH$15:$AI$40,2,FALSE)&lt;=VLOOKUP(AA389,―!$AH$15:$AI$40,2,FALSE),"","error"))</f>
        <v/>
      </c>
      <c r="BJ389" s="70"/>
      <c r="BK389" s="70"/>
      <c r="BL389" s="70"/>
      <c r="BM389" s="72" t="str">
        <f>IF(F389="","",IF(OR(分岐管理シート!AC389&lt;1,分岐管理シート!AC389&gt;39),"error",""))</f>
        <v/>
      </c>
      <c r="BN389" s="68" t="str">
        <f t="shared" si="114"/>
        <v/>
      </c>
      <c r="BO389" s="72" t="str">
        <f>IF(F389="","",IF(AND(分岐管理シート!D389=4,OR(分岐管理シート!AF389&lt;4,分岐管理シート!AF389&gt;9)),"error",""))</f>
        <v/>
      </c>
      <c r="BP389" s="74" t="str">
        <f t="shared" si="98"/>
        <v/>
      </c>
      <c r="BQ389" s="76" t="str">
        <f>分岐管理シート!AQ389</f>
        <v/>
      </c>
      <c r="BR389" s="497" t="str">
        <f t="shared" si="115"/>
        <v/>
      </c>
    </row>
    <row r="390" spans="1:70" ht="24">
      <c r="A390" s="35"/>
      <c r="B390" s="36"/>
      <c r="C390" s="33">
        <v>318</v>
      </c>
      <c r="D390" s="396"/>
      <c r="E390" s="229"/>
      <c r="F390" s="229"/>
      <c r="G390" s="219"/>
      <c r="H390" s="219"/>
      <c r="I390" s="218"/>
      <c r="J390" s="217"/>
      <c r="K390" s="219"/>
      <c r="L390" s="218"/>
      <c r="M390" s="218"/>
      <c r="N390" s="640">
        <f t="shared" si="99"/>
        <v>0</v>
      </c>
      <c r="O390" s="641">
        <f t="shared" si="97"/>
        <v>0</v>
      </c>
      <c r="P390" s="642"/>
      <c r="Q390" s="646"/>
      <c r="R390" s="646"/>
      <c r="S390" s="646"/>
      <c r="T390" s="647"/>
      <c r="U390" s="647"/>
      <c r="V390" s="218"/>
      <c r="W390" s="219"/>
      <c r="X390" s="219"/>
      <c r="Y390" s="219"/>
      <c r="Z390" s="391"/>
      <c r="AA390" s="391"/>
      <c r="AB390" s="233"/>
      <c r="AC390" s="233"/>
      <c r="AD390" s="218"/>
      <c r="AE390" s="113"/>
      <c r="AF390" s="114"/>
      <c r="AG390" s="402"/>
      <c r="AH390" s="238"/>
      <c r="AI390" s="239"/>
      <c r="AJ390" s="58" t="str">
        <f t="shared" si="100"/>
        <v/>
      </c>
      <c r="AK390" s="60" t="str">
        <f t="shared" si="101"/>
        <v/>
      </c>
      <c r="AL390" s="62" t="str">
        <f t="shared" si="102"/>
        <v/>
      </c>
      <c r="AM390" s="64" t="str">
        <f t="shared" si="103"/>
        <v/>
      </c>
      <c r="AN390" s="64" t="str">
        <f t="shared" si="104"/>
        <v/>
      </c>
      <c r="AO390" s="66" t="str">
        <f>IF(F390="","",IF(OR(AND(分岐管理シート!D390=4,J390="Ⅱ．物価高の克服"),AND(分岐管理シート!D390=8,J390="米国関税措置")),"","error"))</f>
        <v/>
      </c>
      <c r="AP390" s="68" t="str">
        <f t="shared" si="105"/>
        <v/>
      </c>
      <c r="AQ390" s="33" t="str">
        <f t="shared" si="106"/>
        <v/>
      </c>
      <c r="AR390" s="33" t="str">
        <f t="shared" si="107"/>
        <v/>
      </c>
      <c r="AS390" s="33" t="str">
        <f t="shared" si="108"/>
        <v/>
      </c>
      <c r="AT390" s="32" t="str">
        <f t="shared" si="116"/>
        <v/>
      </c>
      <c r="AU390" s="69"/>
      <c r="AV390" s="70"/>
      <c r="AW390" s="68" t="str">
        <f t="shared" si="109"/>
        <v/>
      </c>
      <c r="AX390" s="68" t="str">
        <f t="shared" si="110"/>
        <v/>
      </c>
      <c r="AY390" s="68" t="str">
        <f t="shared" si="111"/>
        <v/>
      </c>
      <c r="AZ390" s="70"/>
      <c r="BA390" s="74"/>
      <c r="BB390" s="70"/>
      <c r="BC390" s="70"/>
      <c r="BD390" s="68" t="str">
        <f t="shared" si="112"/>
        <v/>
      </c>
      <c r="BE390" s="68" t="str">
        <f t="shared" si="113"/>
        <v/>
      </c>
      <c r="BF390" s="72" t="str">
        <f>IF(F390="","",IF(OR(分岐管理シート!Y390&lt;14,分岐管理シート!Y390&gt;38),"error",""))</f>
        <v/>
      </c>
      <c r="BG390" s="72" t="str">
        <f>IF(F390="","",IF(OR(分岐管理シート!Z390&lt;14,分岐管理シート!Z390&gt;39),"error",""))</f>
        <v/>
      </c>
      <c r="BH390" s="72" t="str">
        <f>IF(F390="","",IF(AND(Y390="－",OR(分岐管理シート!Z390&lt;14,分岐管理シート!Z390&gt;38)),"error",IF(AND(Y390="○",分岐管理シート!Z390&lt;14),"error","")))</f>
        <v/>
      </c>
      <c r="BI390" s="72" t="str">
        <f>IF(F390="","",IF(VLOOKUP(Z390,―!$AH$15:$AI$40,2,FALSE)&lt;=VLOOKUP(AA390,―!$AH$15:$AI$40,2,FALSE),"","error"))</f>
        <v/>
      </c>
      <c r="BJ390" s="70"/>
      <c r="BK390" s="70"/>
      <c r="BL390" s="70"/>
      <c r="BM390" s="72" t="str">
        <f>IF(F390="","",IF(OR(分岐管理シート!AC390&lt;1,分岐管理シート!AC390&gt;39),"error",""))</f>
        <v/>
      </c>
      <c r="BN390" s="68" t="str">
        <f t="shared" si="114"/>
        <v/>
      </c>
      <c r="BO390" s="72" t="str">
        <f>IF(F390="","",IF(AND(分岐管理シート!D390=4,OR(分岐管理シート!AF390&lt;4,分岐管理シート!AF390&gt;9)),"error",""))</f>
        <v/>
      </c>
      <c r="BP390" s="74" t="str">
        <f t="shared" si="98"/>
        <v/>
      </c>
      <c r="BQ390" s="76" t="str">
        <f>分岐管理シート!AQ390</f>
        <v/>
      </c>
      <c r="BR390" s="497" t="str">
        <f t="shared" si="115"/>
        <v/>
      </c>
    </row>
    <row r="391" spans="1:70" ht="24">
      <c r="A391" s="35"/>
      <c r="B391" s="36"/>
      <c r="C391" s="32">
        <v>319</v>
      </c>
      <c r="D391" s="396"/>
      <c r="E391" s="229"/>
      <c r="F391" s="229"/>
      <c r="G391" s="219"/>
      <c r="H391" s="219"/>
      <c r="I391" s="218"/>
      <c r="J391" s="217"/>
      <c r="K391" s="219"/>
      <c r="L391" s="218"/>
      <c r="M391" s="218"/>
      <c r="N391" s="640">
        <f t="shared" si="99"/>
        <v>0</v>
      </c>
      <c r="O391" s="641">
        <f t="shared" si="97"/>
        <v>0</v>
      </c>
      <c r="P391" s="642"/>
      <c r="Q391" s="646"/>
      <c r="R391" s="646"/>
      <c r="S391" s="646"/>
      <c r="T391" s="647"/>
      <c r="U391" s="647"/>
      <c r="V391" s="218"/>
      <c r="W391" s="219"/>
      <c r="X391" s="219"/>
      <c r="Y391" s="219"/>
      <c r="Z391" s="391"/>
      <c r="AA391" s="391"/>
      <c r="AB391" s="233"/>
      <c r="AC391" s="233"/>
      <c r="AD391" s="218"/>
      <c r="AE391" s="113"/>
      <c r="AF391" s="114"/>
      <c r="AG391" s="402"/>
      <c r="AH391" s="238"/>
      <c r="AI391" s="239"/>
      <c r="AJ391" s="58" t="str">
        <f t="shared" si="100"/>
        <v/>
      </c>
      <c r="AK391" s="60" t="str">
        <f t="shared" si="101"/>
        <v/>
      </c>
      <c r="AL391" s="62" t="str">
        <f t="shared" si="102"/>
        <v/>
      </c>
      <c r="AM391" s="64" t="str">
        <f t="shared" si="103"/>
        <v/>
      </c>
      <c r="AN391" s="64" t="str">
        <f t="shared" si="104"/>
        <v/>
      </c>
      <c r="AO391" s="66" t="str">
        <f>IF(F391="","",IF(OR(AND(分岐管理シート!D391=4,J391="Ⅱ．物価高の克服"),AND(分岐管理シート!D391=8,J391="米国関税措置")),"","error"))</f>
        <v/>
      </c>
      <c r="AP391" s="68" t="str">
        <f t="shared" si="105"/>
        <v/>
      </c>
      <c r="AQ391" s="33" t="str">
        <f t="shared" si="106"/>
        <v/>
      </c>
      <c r="AR391" s="33" t="str">
        <f t="shared" si="107"/>
        <v/>
      </c>
      <c r="AS391" s="33" t="str">
        <f t="shared" si="108"/>
        <v/>
      </c>
      <c r="AT391" s="32" t="str">
        <f t="shared" si="116"/>
        <v/>
      </c>
      <c r="AU391" s="69"/>
      <c r="AV391" s="70"/>
      <c r="AW391" s="68" t="str">
        <f t="shared" si="109"/>
        <v/>
      </c>
      <c r="AX391" s="68" t="str">
        <f t="shared" si="110"/>
        <v/>
      </c>
      <c r="AY391" s="68" t="str">
        <f t="shared" si="111"/>
        <v/>
      </c>
      <c r="AZ391" s="70"/>
      <c r="BA391" s="74"/>
      <c r="BB391" s="70"/>
      <c r="BC391" s="70"/>
      <c r="BD391" s="68" t="str">
        <f t="shared" si="112"/>
        <v/>
      </c>
      <c r="BE391" s="68" t="str">
        <f t="shared" si="113"/>
        <v/>
      </c>
      <c r="BF391" s="72" t="str">
        <f>IF(F391="","",IF(OR(分岐管理シート!Y391&lt;14,分岐管理シート!Y391&gt;38),"error",""))</f>
        <v/>
      </c>
      <c r="BG391" s="72" t="str">
        <f>IF(F391="","",IF(OR(分岐管理シート!Z391&lt;14,分岐管理シート!Z391&gt;39),"error",""))</f>
        <v/>
      </c>
      <c r="BH391" s="72" t="str">
        <f>IF(F391="","",IF(AND(Y391="－",OR(分岐管理シート!Z391&lt;14,分岐管理シート!Z391&gt;38)),"error",IF(AND(Y391="○",分岐管理シート!Z391&lt;14),"error","")))</f>
        <v/>
      </c>
      <c r="BI391" s="72" t="str">
        <f>IF(F391="","",IF(VLOOKUP(Z391,―!$AH$15:$AI$40,2,FALSE)&lt;=VLOOKUP(AA391,―!$AH$15:$AI$40,2,FALSE),"","error"))</f>
        <v/>
      </c>
      <c r="BJ391" s="70"/>
      <c r="BK391" s="70"/>
      <c r="BL391" s="70"/>
      <c r="BM391" s="72" t="str">
        <f>IF(F391="","",IF(OR(分岐管理シート!AC391&lt;1,分岐管理シート!AC391&gt;39),"error",""))</f>
        <v/>
      </c>
      <c r="BN391" s="68" t="str">
        <f t="shared" si="114"/>
        <v/>
      </c>
      <c r="BO391" s="72" t="str">
        <f>IF(F391="","",IF(AND(分岐管理シート!D391=4,OR(分岐管理シート!AF391&lt;4,分岐管理シート!AF391&gt;9)),"error",""))</f>
        <v/>
      </c>
      <c r="BP391" s="74" t="str">
        <f t="shared" si="98"/>
        <v/>
      </c>
      <c r="BQ391" s="76" t="str">
        <f>分岐管理シート!AQ391</f>
        <v/>
      </c>
      <c r="BR391" s="497" t="str">
        <f t="shared" si="115"/>
        <v/>
      </c>
    </row>
    <row r="392" spans="1:70" ht="24">
      <c r="A392" s="35"/>
      <c r="B392" s="36"/>
      <c r="C392" s="33">
        <v>320</v>
      </c>
      <c r="D392" s="396"/>
      <c r="E392" s="229"/>
      <c r="F392" s="229"/>
      <c r="G392" s="219"/>
      <c r="H392" s="219"/>
      <c r="I392" s="218"/>
      <c r="J392" s="217"/>
      <c r="K392" s="219"/>
      <c r="L392" s="218"/>
      <c r="M392" s="218"/>
      <c r="N392" s="640">
        <f t="shared" si="99"/>
        <v>0</v>
      </c>
      <c r="O392" s="641">
        <f t="shared" si="97"/>
        <v>0</v>
      </c>
      <c r="P392" s="642"/>
      <c r="Q392" s="646"/>
      <c r="R392" s="646"/>
      <c r="S392" s="646"/>
      <c r="T392" s="647"/>
      <c r="U392" s="647"/>
      <c r="V392" s="218"/>
      <c r="W392" s="219"/>
      <c r="X392" s="219"/>
      <c r="Y392" s="219"/>
      <c r="Z392" s="391"/>
      <c r="AA392" s="391"/>
      <c r="AB392" s="233"/>
      <c r="AC392" s="233"/>
      <c r="AD392" s="218"/>
      <c r="AE392" s="113"/>
      <c r="AF392" s="114"/>
      <c r="AG392" s="402"/>
      <c r="AH392" s="238"/>
      <c r="AI392" s="239"/>
      <c r="AJ392" s="58" t="str">
        <f t="shared" si="100"/>
        <v/>
      </c>
      <c r="AK392" s="60" t="str">
        <f t="shared" si="101"/>
        <v/>
      </c>
      <c r="AL392" s="62" t="str">
        <f t="shared" si="102"/>
        <v/>
      </c>
      <c r="AM392" s="64" t="str">
        <f t="shared" si="103"/>
        <v/>
      </c>
      <c r="AN392" s="64" t="str">
        <f t="shared" si="104"/>
        <v/>
      </c>
      <c r="AO392" s="66" t="str">
        <f>IF(F392="","",IF(OR(AND(分岐管理シート!D392=4,J392="Ⅱ．物価高の克服"),AND(分岐管理シート!D392=8,J392="米国関税措置")),"","error"))</f>
        <v/>
      </c>
      <c r="AP392" s="68" t="str">
        <f t="shared" si="105"/>
        <v/>
      </c>
      <c r="AQ392" s="33" t="str">
        <f t="shared" si="106"/>
        <v/>
      </c>
      <c r="AR392" s="33" t="str">
        <f t="shared" si="107"/>
        <v/>
      </c>
      <c r="AS392" s="33" t="str">
        <f t="shared" si="108"/>
        <v/>
      </c>
      <c r="AT392" s="32" t="str">
        <f t="shared" si="116"/>
        <v/>
      </c>
      <c r="AU392" s="69"/>
      <c r="AV392" s="70"/>
      <c r="AW392" s="68" t="str">
        <f t="shared" si="109"/>
        <v/>
      </c>
      <c r="AX392" s="68" t="str">
        <f t="shared" si="110"/>
        <v/>
      </c>
      <c r="AY392" s="68" t="str">
        <f t="shared" si="111"/>
        <v/>
      </c>
      <c r="AZ392" s="70"/>
      <c r="BA392" s="74"/>
      <c r="BB392" s="70"/>
      <c r="BC392" s="70"/>
      <c r="BD392" s="68" t="str">
        <f t="shared" si="112"/>
        <v/>
      </c>
      <c r="BE392" s="68" t="str">
        <f t="shared" si="113"/>
        <v/>
      </c>
      <c r="BF392" s="72" t="str">
        <f>IF(F392="","",IF(OR(分岐管理シート!Y392&lt;14,分岐管理シート!Y392&gt;38),"error",""))</f>
        <v/>
      </c>
      <c r="BG392" s="72" t="str">
        <f>IF(F392="","",IF(OR(分岐管理シート!Z392&lt;14,分岐管理シート!Z392&gt;39),"error",""))</f>
        <v/>
      </c>
      <c r="BH392" s="72" t="str">
        <f>IF(F392="","",IF(AND(Y392="－",OR(分岐管理シート!Z392&lt;14,分岐管理シート!Z392&gt;38)),"error",IF(AND(Y392="○",分岐管理シート!Z392&lt;14),"error","")))</f>
        <v/>
      </c>
      <c r="BI392" s="72" t="str">
        <f>IF(F392="","",IF(VLOOKUP(Z392,―!$AH$15:$AI$40,2,FALSE)&lt;=VLOOKUP(AA392,―!$AH$15:$AI$40,2,FALSE),"","error"))</f>
        <v/>
      </c>
      <c r="BJ392" s="70"/>
      <c r="BK392" s="70"/>
      <c r="BL392" s="70"/>
      <c r="BM392" s="72" t="str">
        <f>IF(F392="","",IF(OR(分岐管理シート!AC392&lt;1,分岐管理シート!AC392&gt;39),"error",""))</f>
        <v/>
      </c>
      <c r="BN392" s="68" t="str">
        <f t="shared" si="114"/>
        <v/>
      </c>
      <c r="BO392" s="72" t="str">
        <f>IF(F392="","",IF(AND(分岐管理シート!D392=4,OR(分岐管理シート!AF392&lt;4,分岐管理シート!AF392&gt;9)),"error",""))</f>
        <v/>
      </c>
      <c r="BP392" s="74" t="str">
        <f t="shared" si="98"/>
        <v/>
      </c>
      <c r="BQ392" s="76" t="str">
        <f>分岐管理シート!AQ392</f>
        <v/>
      </c>
      <c r="BR392" s="497" t="str">
        <f t="shared" si="115"/>
        <v/>
      </c>
    </row>
    <row r="393" spans="1:70" ht="24">
      <c r="A393" s="35"/>
      <c r="B393" s="36"/>
      <c r="C393" s="33">
        <v>321</v>
      </c>
      <c r="D393" s="396"/>
      <c r="E393" s="229"/>
      <c r="F393" s="229"/>
      <c r="G393" s="219"/>
      <c r="H393" s="219"/>
      <c r="I393" s="218"/>
      <c r="J393" s="217"/>
      <c r="K393" s="219"/>
      <c r="L393" s="218"/>
      <c r="M393" s="218"/>
      <c r="N393" s="640">
        <f t="shared" si="99"/>
        <v>0</v>
      </c>
      <c r="O393" s="641">
        <f t="shared" si="97"/>
        <v>0</v>
      </c>
      <c r="P393" s="642"/>
      <c r="Q393" s="646"/>
      <c r="R393" s="646"/>
      <c r="S393" s="646"/>
      <c r="T393" s="647"/>
      <c r="U393" s="647"/>
      <c r="V393" s="218"/>
      <c r="W393" s="219"/>
      <c r="X393" s="219"/>
      <c r="Y393" s="219"/>
      <c r="Z393" s="391"/>
      <c r="AA393" s="391"/>
      <c r="AB393" s="233"/>
      <c r="AC393" s="233"/>
      <c r="AD393" s="218"/>
      <c r="AE393" s="113"/>
      <c r="AF393" s="114"/>
      <c r="AG393" s="402"/>
      <c r="AH393" s="238"/>
      <c r="AI393" s="239"/>
      <c r="AJ393" s="58" t="str">
        <f t="shared" si="100"/>
        <v/>
      </c>
      <c r="AK393" s="60" t="str">
        <f t="shared" si="101"/>
        <v/>
      </c>
      <c r="AL393" s="62" t="str">
        <f t="shared" si="102"/>
        <v/>
      </c>
      <c r="AM393" s="64" t="str">
        <f t="shared" si="103"/>
        <v/>
      </c>
      <c r="AN393" s="64" t="str">
        <f t="shared" si="104"/>
        <v/>
      </c>
      <c r="AO393" s="66" t="str">
        <f>IF(F393="","",IF(OR(AND(分岐管理シート!D393=4,J393="Ⅱ．物価高の克服"),AND(分岐管理シート!D393=8,J393="米国関税措置")),"","error"))</f>
        <v/>
      </c>
      <c r="AP393" s="68" t="str">
        <f t="shared" si="105"/>
        <v/>
      </c>
      <c r="AQ393" s="33" t="str">
        <f t="shared" si="106"/>
        <v/>
      </c>
      <c r="AR393" s="33" t="str">
        <f t="shared" si="107"/>
        <v/>
      </c>
      <c r="AS393" s="33" t="str">
        <f t="shared" si="108"/>
        <v/>
      </c>
      <c r="AT393" s="32" t="str">
        <f t="shared" si="116"/>
        <v/>
      </c>
      <c r="AU393" s="69"/>
      <c r="AV393" s="70"/>
      <c r="AW393" s="68" t="str">
        <f t="shared" si="109"/>
        <v/>
      </c>
      <c r="AX393" s="68" t="str">
        <f t="shared" si="110"/>
        <v/>
      </c>
      <c r="AY393" s="68" t="str">
        <f t="shared" si="111"/>
        <v/>
      </c>
      <c r="AZ393" s="70"/>
      <c r="BA393" s="74"/>
      <c r="BB393" s="70"/>
      <c r="BC393" s="70"/>
      <c r="BD393" s="68" t="str">
        <f t="shared" si="112"/>
        <v/>
      </c>
      <c r="BE393" s="68" t="str">
        <f t="shared" si="113"/>
        <v/>
      </c>
      <c r="BF393" s="72" t="str">
        <f>IF(F393="","",IF(OR(分岐管理シート!Y393&lt;14,分岐管理シート!Y393&gt;38),"error",""))</f>
        <v/>
      </c>
      <c r="BG393" s="72" t="str">
        <f>IF(F393="","",IF(OR(分岐管理シート!Z393&lt;14,分岐管理シート!Z393&gt;39),"error",""))</f>
        <v/>
      </c>
      <c r="BH393" s="72" t="str">
        <f>IF(F393="","",IF(AND(Y393="－",OR(分岐管理シート!Z393&lt;14,分岐管理シート!Z393&gt;38)),"error",IF(AND(Y393="○",分岐管理シート!Z393&lt;14),"error","")))</f>
        <v/>
      </c>
      <c r="BI393" s="72" t="str">
        <f>IF(F393="","",IF(VLOOKUP(Z393,―!$AH$15:$AI$40,2,FALSE)&lt;=VLOOKUP(AA393,―!$AH$15:$AI$40,2,FALSE),"","error"))</f>
        <v/>
      </c>
      <c r="BJ393" s="70"/>
      <c r="BK393" s="70"/>
      <c r="BL393" s="70"/>
      <c r="BM393" s="72" t="str">
        <f>IF(F393="","",IF(OR(分岐管理シート!AC393&lt;1,分岐管理シート!AC393&gt;39),"error",""))</f>
        <v/>
      </c>
      <c r="BN393" s="68" t="str">
        <f t="shared" si="114"/>
        <v/>
      </c>
      <c r="BO393" s="72" t="str">
        <f>IF(F393="","",IF(AND(分岐管理シート!D393=4,OR(分岐管理シート!AF393&lt;4,分岐管理シート!AF393&gt;9)),"error",""))</f>
        <v/>
      </c>
      <c r="BP393" s="74" t="str">
        <f t="shared" si="98"/>
        <v/>
      </c>
      <c r="BQ393" s="76" t="str">
        <f>分岐管理シート!AQ393</f>
        <v/>
      </c>
      <c r="BR393" s="497" t="str">
        <f t="shared" si="115"/>
        <v/>
      </c>
    </row>
    <row r="394" spans="1:70" ht="24">
      <c r="A394" s="35"/>
      <c r="B394" s="36"/>
      <c r="C394" s="32">
        <v>322</v>
      </c>
      <c r="D394" s="396"/>
      <c r="E394" s="229"/>
      <c r="F394" s="229"/>
      <c r="G394" s="219"/>
      <c r="H394" s="219"/>
      <c r="I394" s="218"/>
      <c r="J394" s="217"/>
      <c r="K394" s="219"/>
      <c r="L394" s="218"/>
      <c r="M394" s="218"/>
      <c r="N394" s="640">
        <f t="shared" si="99"/>
        <v>0</v>
      </c>
      <c r="O394" s="641">
        <f t="shared" ref="O394:O457" si="117">P394+Q394+R394+S394+T394</f>
        <v>0</v>
      </c>
      <c r="P394" s="642"/>
      <c r="Q394" s="646"/>
      <c r="R394" s="646"/>
      <c r="S394" s="646"/>
      <c r="T394" s="647"/>
      <c r="U394" s="647"/>
      <c r="V394" s="218"/>
      <c r="W394" s="219"/>
      <c r="X394" s="219"/>
      <c r="Y394" s="219"/>
      <c r="Z394" s="391"/>
      <c r="AA394" s="391"/>
      <c r="AB394" s="233"/>
      <c r="AC394" s="233"/>
      <c r="AD394" s="218"/>
      <c r="AE394" s="113"/>
      <c r="AF394" s="114"/>
      <c r="AG394" s="402"/>
      <c r="AH394" s="238"/>
      <c r="AI394" s="239"/>
      <c r="AJ394" s="58" t="str">
        <f t="shared" si="100"/>
        <v/>
      </c>
      <c r="AK394" s="60" t="str">
        <f t="shared" si="101"/>
        <v/>
      </c>
      <c r="AL394" s="62" t="str">
        <f t="shared" si="102"/>
        <v/>
      </c>
      <c r="AM394" s="64" t="str">
        <f t="shared" si="103"/>
        <v/>
      </c>
      <c r="AN394" s="64" t="str">
        <f t="shared" si="104"/>
        <v/>
      </c>
      <c r="AO394" s="66" t="str">
        <f>IF(F394="","",IF(OR(AND(分岐管理シート!D394=4,J394="Ⅱ．物価高の克服"),AND(分岐管理シート!D394=8,J394="米国関税措置")),"","error"))</f>
        <v/>
      </c>
      <c r="AP394" s="68" t="str">
        <f t="shared" si="105"/>
        <v/>
      </c>
      <c r="AQ394" s="33" t="str">
        <f t="shared" si="106"/>
        <v/>
      </c>
      <c r="AR394" s="33" t="str">
        <f t="shared" si="107"/>
        <v/>
      </c>
      <c r="AS394" s="33" t="str">
        <f t="shared" si="108"/>
        <v/>
      </c>
      <c r="AT394" s="32" t="str">
        <f t="shared" si="116"/>
        <v/>
      </c>
      <c r="AU394" s="69"/>
      <c r="AV394" s="70"/>
      <c r="AW394" s="68" t="str">
        <f t="shared" si="109"/>
        <v/>
      </c>
      <c r="AX394" s="68" t="str">
        <f t="shared" si="110"/>
        <v/>
      </c>
      <c r="AY394" s="68" t="str">
        <f t="shared" si="111"/>
        <v/>
      </c>
      <c r="AZ394" s="70"/>
      <c r="BA394" s="74"/>
      <c r="BB394" s="70"/>
      <c r="BC394" s="70"/>
      <c r="BD394" s="68" t="str">
        <f t="shared" si="112"/>
        <v/>
      </c>
      <c r="BE394" s="68" t="str">
        <f t="shared" si="113"/>
        <v/>
      </c>
      <c r="BF394" s="72" t="str">
        <f>IF(F394="","",IF(OR(分岐管理シート!Y394&lt;14,分岐管理シート!Y394&gt;38),"error",""))</f>
        <v/>
      </c>
      <c r="BG394" s="72" t="str">
        <f>IF(F394="","",IF(OR(分岐管理シート!Z394&lt;14,分岐管理シート!Z394&gt;39),"error",""))</f>
        <v/>
      </c>
      <c r="BH394" s="72" t="str">
        <f>IF(F394="","",IF(AND(Y394="－",OR(分岐管理シート!Z394&lt;14,分岐管理シート!Z394&gt;38)),"error",IF(AND(Y394="○",分岐管理シート!Z394&lt;14),"error","")))</f>
        <v/>
      </c>
      <c r="BI394" s="72" t="str">
        <f>IF(F394="","",IF(VLOOKUP(Z394,―!$AH$15:$AI$40,2,FALSE)&lt;=VLOOKUP(AA394,―!$AH$15:$AI$40,2,FALSE),"","error"))</f>
        <v/>
      </c>
      <c r="BJ394" s="70"/>
      <c r="BK394" s="70"/>
      <c r="BL394" s="70"/>
      <c r="BM394" s="72" t="str">
        <f>IF(F394="","",IF(OR(分岐管理シート!AC394&lt;1,分岐管理シート!AC394&gt;39),"error",""))</f>
        <v/>
      </c>
      <c r="BN394" s="68" t="str">
        <f t="shared" si="114"/>
        <v/>
      </c>
      <c r="BO394" s="72" t="str">
        <f>IF(F394="","",IF(AND(分岐管理シート!D394=4,OR(分岐管理シート!AF394&lt;4,分岐管理シート!AF394&gt;9)),"error",""))</f>
        <v/>
      </c>
      <c r="BP394" s="74" t="str">
        <f t="shared" ref="BP394:BP457" si="118">IF(F394="","",IF(AND(D394="R7_予備",OR(AG394="R6当初（地）",AG394="R6補正（地）",AG394="R6予備費（地）")),"error",""))</f>
        <v/>
      </c>
      <c r="BQ394" s="76" t="str">
        <f>分岐管理シート!AQ394</f>
        <v/>
      </c>
      <c r="BR394" s="497" t="str">
        <f t="shared" si="115"/>
        <v/>
      </c>
    </row>
    <row r="395" spans="1:70" ht="24">
      <c r="A395" s="35"/>
      <c r="B395" s="36"/>
      <c r="C395" s="33">
        <v>323</v>
      </c>
      <c r="D395" s="396"/>
      <c r="E395" s="229"/>
      <c r="F395" s="229"/>
      <c r="G395" s="219"/>
      <c r="H395" s="219"/>
      <c r="I395" s="218"/>
      <c r="J395" s="217"/>
      <c r="K395" s="219"/>
      <c r="L395" s="218"/>
      <c r="M395" s="218"/>
      <c r="N395" s="640">
        <f t="shared" si="99"/>
        <v>0</v>
      </c>
      <c r="O395" s="641">
        <f t="shared" si="117"/>
        <v>0</v>
      </c>
      <c r="P395" s="642"/>
      <c r="Q395" s="646"/>
      <c r="R395" s="646"/>
      <c r="S395" s="646"/>
      <c r="T395" s="647"/>
      <c r="U395" s="647"/>
      <c r="V395" s="218"/>
      <c r="W395" s="219"/>
      <c r="X395" s="219"/>
      <c r="Y395" s="219"/>
      <c r="Z395" s="391"/>
      <c r="AA395" s="391"/>
      <c r="AB395" s="233"/>
      <c r="AC395" s="233"/>
      <c r="AD395" s="218"/>
      <c r="AE395" s="113"/>
      <c r="AF395" s="114"/>
      <c r="AG395" s="402"/>
      <c r="AH395" s="238"/>
      <c r="AI395" s="239"/>
      <c r="AJ395" s="58" t="str">
        <f t="shared" si="100"/>
        <v/>
      </c>
      <c r="AK395" s="60" t="str">
        <f t="shared" si="101"/>
        <v/>
      </c>
      <c r="AL395" s="62" t="str">
        <f t="shared" si="102"/>
        <v/>
      </c>
      <c r="AM395" s="64" t="str">
        <f t="shared" si="103"/>
        <v/>
      </c>
      <c r="AN395" s="64" t="str">
        <f t="shared" si="104"/>
        <v/>
      </c>
      <c r="AO395" s="66" t="str">
        <f>IF(F395="","",IF(OR(AND(分岐管理シート!D395=4,J395="Ⅱ．物価高の克服"),AND(分岐管理シート!D395=8,J395="米国関税措置")),"","error"))</f>
        <v/>
      </c>
      <c r="AP395" s="68" t="str">
        <f t="shared" si="105"/>
        <v/>
      </c>
      <c r="AQ395" s="33" t="str">
        <f t="shared" si="106"/>
        <v/>
      </c>
      <c r="AR395" s="33" t="str">
        <f t="shared" si="107"/>
        <v/>
      </c>
      <c r="AS395" s="33" t="str">
        <f t="shared" si="108"/>
        <v/>
      </c>
      <c r="AT395" s="32" t="str">
        <f t="shared" si="116"/>
        <v/>
      </c>
      <c r="AU395" s="69"/>
      <c r="AV395" s="70"/>
      <c r="AW395" s="68" t="str">
        <f t="shared" si="109"/>
        <v/>
      </c>
      <c r="AX395" s="68" t="str">
        <f t="shared" si="110"/>
        <v/>
      </c>
      <c r="AY395" s="68" t="str">
        <f t="shared" si="111"/>
        <v/>
      </c>
      <c r="AZ395" s="70"/>
      <c r="BA395" s="74"/>
      <c r="BB395" s="70"/>
      <c r="BC395" s="70"/>
      <c r="BD395" s="68" t="str">
        <f t="shared" si="112"/>
        <v/>
      </c>
      <c r="BE395" s="68" t="str">
        <f t="shared" si="113"/>
        <v/>
      </c>
      <c r="BF395" s="72" t="str">
        <f>IF(F395="","",IF(OR(分岐管理シート!Y395&lt;14,分岐管理シート!Y395&gt;38),"error",""))</f>
        <v/>
      </c>
      <c r="BG395" s="72" t="str">
        <f>IF(F395="","",IF(OR(分岐管理シート!Z395&lt;14,分岐管理シート!Z395&gt;39),"error",""))</f>
        <v/>
      </c>
      <c r="BH395" s="72" t="str">
        <f>IF(F395="","",IF(AND(Y395="－",OR(分岐管理シート!Z395&lt;14,分岐管理シート!Z395&gt;38)),"error",IF(AND(Y395="○",分岐管理シート!Z395&lt;14),"error","")))</f>
        <v/>
      </c>
      <c r="BI395" s="72" t="str">
        <f>IF(F395="","",IF(VLOOKUP(Z395,―!$AH$15:$AI$40,2,FALSE)&lt;=VLOOKUP(AA395,―!$AH$15:$AI$40,2,FALSE),"","error"))</f>
        <v/>
      </c>
      <c r="BJ395" s="70"/>
      <c r="BK395" s="70"/>
      <c r="BL395" s="70"/>
      <c r="BM395" s="72" t="str">
        <f>IF(F395="","",IF(OR(分岐管理シート!AC395&lt;1,分岐管理シート!AC395&gt;39),"error",""))</f>
        <v/>
      </c>
      <c r="BN395" s="68" t="str">
        <f t="shared" si="114"/>
        <v/>
      </c>
      <c r="BO395" s="72" t="str">
        <f>IF(F395="","",IF(AND(分岐管理シート!D395=4,OR(分岐管理シート!AF395&lt;4,分岐管理シート!AF395&gt;9)),"error",""))</f>
        <v/>
      </c>
      <c r="BP395" s="74" t="str">
        <f t="shared" si="118"/>
        <v/>
      </c>
      <c r="BQ395" s="76" t="str">
        <f>分岐管理シート!AQ395</f>
        <v/>
      </c>
      <c r="BR395" s="497" t="str">
        <f t="shared" si="115"/>
        <v/>
      </c>
    </row>
    <row r="396" spans="1:70" ht="24">
      <c r="A396" s="35"/>
      <c r="B396" s="36"/>
      <c r="C396" s="33">
        <v>324</v>
      </c>
      <c r="D396" s="396"/>
      <c r="E396" s="229"/>
      <c r="F396" s="229"/>
      <c r="G396" s="219"/>
      <c r="H396" s="219"/>
      <c r="I396" s="218"/>
      <c r="J396" s="217"/>
      <c r="K396" s="219"/>
      <c r="L396" s="218"/>
      <c r="M396" s="218"/>
      <c r="N396" s="640">
        <f t="shared" si="99"/>
        <v>0</v>
      </c>
      <c r="O396" s="641">
        <f t="shared" si="117"/>
        <v>0</v>
      </c>
      <c r="P396" s="642"/>
      <c r="Q396" s="646"/>
      <c r="R396" s="646"/>
      <c r="S396" s="646"/>
      <c r="T396" s="647"/>
      <c r="U396" s="647"/>
      <c r="V396" s="218"/>
      <c r="W396" s="219"/>
      <c r="X396" s="219"/>
      <c r="Y396" s="219"/>
      <c r="Z396" s="391"/>
      <c r="AA396" s="391"/>
      <c r="AB396" s="233"/>
      <c r="AC396" s="233"/>
      <c r="AD396" s="218"/>
      <c r="AE396" s="113"/>
      <c r="AF396" s="114"/>
      <c r="AG396" s="402"/>
      <c r="AH396" s="238"/>
      <c r="AI396" s="239"/>
      <c r="AJ396" s="58" t="str">
        <f t="shared" si="100"/>
        <v/>
      </c>
      <c r="AK396" s="60" t="str">
        <f t="shared" si="101"/>
        <v/>
      </c>
      <c r="AL396" s="62" t="str">
        <f t="shared" si="102"/>
        <v/>
      </c>
      <c r="AM396" s="64" t="str">
        <f t="shared" si="103"/>
        <v/>
      </c>
      <c r="AN396" s="64" t="str">
        <f t="shared" si="104"/>
        <v/>
      </c>
      <c r="AO396" s="66" t="str">
        <f>IF(F396="","",IF(OR(AND(分岐管理シート!D396=4,J396="Ⅱ．物価高の克服"),AND(分岐管理シート!D396=8,J396="米国関税措置")),"","error"))</f>
        <v/>
      </c>
      <c r="AP396" s="68" t="str">
        <f t="shared" si="105"/>
        <v/>
      </c>
      <c r="AQ396" s="33" t="str">
        <f t="shared" si="106"/>
        <v/>
      </c>
      <c r="AR396" s="33" t="str">
        <f t="shared" si="107"/>
        <v/>
      </c>
      <c r="AS396" s="33" t="str">
        <f t="shared" si="108"/>
        <v/>
      </c>
      <c r="AT396" s="32" t="str">
        <f t="shared" si="116"/>
        <v/>
      </c>
      <c r="AU396" s="69"/>
      <c r="AV396" s="70"/>
      <c r="AW396" s="68" t="str">
        <f t="shared" si="109"/>
        <v/>
      </c>
      <c r="AX396" s="68" t="str">
        <f t="shared" si="110"/>
        <v/>
      </c>
      <c r="AY396" s="68" t="str">
        <f t="shared" si="111"/>
        <v/>
      </c>
      <c r="AZ396" s="70"/>
      <c r="BA396" s="74"/>
      <c r="BB396" s="70"/>
      <c r="BC396" s="70"/>
      <c r="BD396" s="68" t="str">
        <f t="shared" si="112"/>
        <v/>
      </c>
      <c r="BE396" s="68" t="str">
        <f t="shared" si="113"/>
        <v/>
      </c>
      <c r="BF396" s="72" t="str">
        <f>IF(F396="","",IF(OR(分岐管理シート!Y396&lt;14,分岐管理シート!Y396&gt;38),"error",""))</f>
        <v/>
      </c>
      <c r="BG396" s="72" t="str">
        <f>IF(F396="","",IF(OR(分岐管理シート!Z396&lt;14,分岐管理シート!Z396&gt;39),"error",""))</f>
        <v/>
      </c>
      <c r="BH396" s="72" t="str">
        <f>IF(F396="","",IF(AND(Y396="－",OR(分岐管理シート!Z396&lt;14,分岐管理シート!Z396&gt;38)),"error",IF(AND(Y396="○",分岐管理シート!Z396&lt;14),"error","")))</f>
        <v/>
      </c>
      <c r="BI396" s="72" t="str">
        <f>IF(F396="","",IF(VLOOKUP(Z396,―!$AH$15:$AI$40,2,FALSE)&lt;=VLOOKUP(AA396,―!$AH$15:$AI$40,2,FALSE),"","error"))</f>
        <v/>
      </c>
      <c r="BJ396" s="70"/>
      <c r="BK396" s="70"/>
      <c r="BL396" s="70"/>
      <c r="BM396" s="72" t="str">
        <f>IF(F396="","",IF(OR(分岐管理シート!AC396&lt;1,分岐管理シート!AC396&gt;39),"error",""))</f>
        <v/>
      </c>
      <c r="BN396" s="68" t="str">
        <f t="shared" si="114"/>
        <v/>
      </c>
      <c r="BO396" s="72" t="str">
        <f>IF(F396="","",IF(AND(分岐管理シート!D396=4,OR(分岐管理シート!AF396&lt;4,分岐管理シート!AF396&gt;9)),"error",""))</f>
        <v/>
      </c>
      <c r="BP396" s="74" t="str">
        <f t="shared" si="118"/>
        <v/>
      </c>
      <c r="BQ396" s="76" t="str">
        <f>分岐管理シート!AQ396</f>
        <v/>
      </c>
      <c r="BR396" s="497" t="str">
        <f t="shared" si="115"/>
        <v/>
      </c>
    </row>
    <row r="397" spans="1:70" ht="24">
      <c r="A397" s="35"/>
      <c r="B397" s="36"/>
      <c r="C397" s="32">
        <v>325</v>
      </c>
      <c r="D397" s="396"/>
      <c r="E397" s="229"/>
      <c r="F397" s="229"/>
      <c r="G397" s="219"/>
      <c r="H397" s="219"/>
      <c r="I397" s="218"/>
      <c r="J397" s="217"/>
      <c r="K397" s="219"/>
      <c r="L397" s="218"/>
      <c r="M397" s="218"/>
      <c r="N397" s="640">
        <f t="shared" si="99"/>
        <v>0</v>
      </c>
      <c r="O397" s="641">
        <f t="shared" si="117"/>
        <v>0</v>
      </c>
      <c r="P397" s="642"/>
      <c r="Q397" s="646"/>
      <c r="R397" s="646"/>
      <c r="S397" s="646"/>
      <c r="T397" s="647"/>
      <c r="U397" s="647"/>
      <c r="V397" s="218"/>
      <c r="W397" s="219"/>
      <c r="X397" s="219"/>
      <c r="Y397" s="219"/>
      <c r="Z397" s="391"/>
      <c r="AA397" s="391"/>
      <c r="AB397" s="233"/>
      <c r="AC397" s="233"/>
      <c r="AD397" s="218"/>
      <c r="AE397" s="113"/>
      <c r="AF397" s="114"/>
      <c r="AG397" s="402"/>
      <c r="AH397" s="238"/>
      <c r="AI397" s="239"/>
      <c r="AJ397" s="58" t="str">
        <f t="shared" si="100"/>
        <v/>
      </c>
      <c r="AK397" s="60" t="str">
        <f t="shared" si="101"/>
        <v/>
      </c>
      <c r="AL397" s="62" t="str">
        <f t="shared" si="102"/>
        <v/>
      </c>
      <c r="AM397" s="64" t="str">
        <f t="shared" si="103"/>
        <v/>
      </c>
      <c r="AN397" s="64" t="str">
        <f t="shared" si="104"/>
        <v/>
      </c>
      <c r="AO397" s="66" t="str">
        <f>IF(F397="","",IF(OR(AND(分岐管理シート!D397=4,J397="Ⅱ．物価高の克服"),AND(分岐管理シート!D397=8,J397="米国関税措置")),"","error"))</f>
        <v/>
      </c>
      <c r="AP397" s="68" t="str">
        <f t="shared" si="105"/>
        <v/>
      </c>
      <c r="AQ397" s="33" t="str">
        <f t="shared" si="106"/>
        <v/>
      </c>
      <c r="AR397" s="33" t="str">
        <f t="shared" si="107"/>
        <v/>
      </c>
      <c r="AS397" s="33" t="str">
        <f t="shared" si="108"/>
        <v/>
      </c>
      <c r="AT397" s="32" t="str">
        <f t="shared" si="116"/>
        <v/>
      </c>
      <c r="AU397" s="69"/>
      <c r="AV397" s="70"/>
      <c r="AW397" s="68" t="str">
        <f t="shared" si="109"/>
        <v/>
      </c>
      <c r="AX397" s="68" t="str">
        <f t="shared" si="110"/>
        <v/>
      </c>
      <c r="AY397" s="68" t="str">
        <f t="shared" si="111"/>
        <v/>
      </c>
      <c r="AZ397" s="70"/>
      <c r="BA397" s="74"/>
      <c r="BB397" s="70"/>
      <c r="BC397" s="70"/>
      <c r="BD397" s="68" t="str">
        <f t="shared" si="112"/>
        <v/>
      </c>
      <c r="BE397" s="68" t="str">
        <f t="shared" si="113"/>
        <v/>
      </c>
      <c r="BF397" s="72" t="str">
        <f>IF(F397="","",IF(OR(分岐管理シート!Y397&lt;14,分岐管理シート!Y397&gt;38),"error",""))</f>
        <v/>
      </c>
      <c r="BG397" s="72" t="str">
        <f>IF(F397="","",IF(OR(分岐管理シート!Z397&lt;14,分岐管理シート!Z397&gt;39),"error",""))</f>
        <v/>
      </c>
      <c r="BH397" s="72" t="str">
        <f>IF(F397="","",IF(AND(Y397="－",OR(分岐管理シート!Z397&lt;14,分岐管理シート!Z397&gt;38)),"error",IF(AND(Y397="○",分岐管理シート!Z397&lt;14),"error","")))</f>
        <v/>
      </c>
      <c r="BI397" s="72" t="str">
        <f>IF(F397="","",IF(VLOOKUP(Z397,―!$AH$15:$AI$40,2,FALSE)&lt;=VLOOKUP(AA397,―!$AH$15:$AI$40,2,FALSE),"","error"))</f>
        <v/>
      </c>
      <c r="BJ397" s="70"/>
      <c r="BK397" s="70"/>
      <c r="BL397" s="70"/>
      <c r="BM397" s="72" t="str">
        <f>IF(F397="","",IF(OR(分岐管理シート!AC397&lt;1,分岐管理シート!AC397&gt;39),"error",""))</f>
        <v/>
      </c>
      <c r="BN397" s="68" t="str">
        <f t="shared" si="114"/>
        <v/>
      </c>
      <c r="BO397" s="72" t="str">
        <f>IF(F397="","",IF(AND(分岐管理シート!D397=4,OR(分岐管理シート!AF397&lt;4,分岐管理シート!AF397&gt;9)),"error",""))</f>
        <v/>
      </c>
      <c r="BP397" s="74" t="str">
        <f t="shared" si="118"/>
        <v/>
      </c>
      <c r="BQ397" s="76" t="str">
        <f>分岐管理シート!AQ397</f>
        <v/>
      </c>
      <c r="BR397" s="497" t="str">
        <f t="shared" si="115"/>
        <v/>
      </c>
    </row>
    <row r="398" spans="1:70" ht="24">
      <c r="A398" s="35"/>
      <c r="B398" s="36"/>
      <c r="C398" s="33">
        <v>326</v>
      </c>
      <c r="D398" s="396"/>
      <c r="E398" s="229"/>
      <c r="F398" s="229"/>
      <c r="G398" s="219"/>
      <c r="H398" s="219"/>
      <c r="I398" s="218"/>
      <c r="J398" s="217"/>
      <c r="K398" s="219"/>
      <c r="L398" s="218"/>
      <c r="M398" s="218"/>
      <c r="N398" s="640">
        <f t="shared" ref="N398:N461" si="119">O398+U398</f>
        <v>0</v>
      </c>
      <c r="O398" s="641">
        <f t="shared" si="117"/>
        <v>0</v>
      </c>
      <c r="P398" s="642"/>
      <c r="Q398" s="646"/>
      <c r="R398" s="646"/>
      <c r="S398" s="646"/>
      <c r="T398" s="647"/>
      <c r="U398" s="647"/>
      <c r="V398" s="218"/>
      <c r="W398" s="219"/>
      <c r="X398" s="219"/>
      <c r="Y398" s="219"/>
      <c r="Z398" s="391"/>
      <c r="AA398" s="391"/>
      <c r="AB398" s="233"/>
      <c r="AC398" s="233"/>
      <c r="AD398" s="218"/>
      <c r="AE398" s="113"/>
      <c r="AF398" s="114"/>
      <c r="AG398" s="402"/>
      <c r="AH398" s="238"/>
      <c r="AI398" s="239"/>
      <c r="AJ398" s="58" t="str">
        <f t="shared" ref="AJ398:AJ461" si="120">IF(F398="","",IF(OR(D398="R6_補正",D398="R7_予備"),"","error"))</f>
        <v/>
      </c>
      <c r="AK398" s="60" t="str">
        <f t="shared" ref="AK398:AK461" si="121">IF(F398="","",IF(E398="推奨事業","","error"))</f>
        <v/>
      </c>
      <c r="AL398" s="62" t="str">
        <f t="shared" ref="AL398:AL461" si="122">IF(F398="","",IF(G398="○","","error"))</f>
        <v/>
      </c>
      <c r="AM398" s="64" t="str">
        <f t="shared" ref="AM398:AM461" si="123">IF(F398="","",IF(H398="○","","error"))</f>
        <v/>
      </c>
      <c r="AN398" s="64" t="str">
        <f t="shared" ref="AN398:AN461" si="124">IF(F398="","",IF(I398="","error",""))</f>
        <v/>
      </c>
      <c r="AO398" s="66" t="str">
        <f>IF(F398="","",IF(OR(AND(分岐管理シート!D398=4,J398="Ⅱ．物価高の克服"),AND(分岐管理シート!D398=8,J398="米国関税措置")),"","error"))</f>
        <v/>
      </c>
      <c r="AP398" s="68" t="str">
        <f t="shared" ref="AP398:AP461" si="125">IF(F398="","",IF(K398="○","","error"))</f>
        <v/>
      </c>
      <c r="AQ398" s="33" t="str">
        <f t="shared" ref="AQ398:AQ461" si="126">IF(F398="","",IF(L398="","error",""))</f>
        <v/>
      </c>
      <c r="AR398" s="33" t="str">
        <f t="shared" ref="AR398:AR461" si="127">IF(L398="⑨推奨事業メニュー例よりも更に効果があると判断する地方単独事業",IF(M398="","error",""),"")</f>
        <v/>
      </c>
      <c r="AS398" s="33" t="str">
        <f t="shared" ref="AS398:AS461" si="128">IF(L398&lt;&gt;"⑨推奨事業メニュー例よりも更に効果があると判断する地方単独事業",IF(M398&lt;&gt;"","error",""),"")</f>
        <v/>
      </c>
      <c r="AT398" s="32" t="str">
        <f t="shared" si="116"/>
        <v/>
      </c>
      <c r="AU398" s="69"/>
      <c r="AV398" s="70"/>
      <c r="AW398" s="68" t="str">
        <f t="shared" ref="AW398:AW461" si="129">IF(F398="","",IF(O398&gt;0,"","error"))</f>
        <v/>
      </c>
      <c r="AX398" s="68" t="str">
        <f t="shared" ref="AX398:AX461" si="130">IF(F398="","",IF(O398=INT(O398),"","error"))</f>
        <v/>
      </c>
      <c r="AY398" s="68" t="str">
        <f t="shared" ref="AY398:AY461" si="131">IF(F398="","",IF(N398&gt;0,"","error"))</f>
        <v/>
      </c>
      <c r="AZ398" s="70"/>
      <c r="BA398" s="74"/>
      <c r="BB398" s="70"/>
      <c r="BC398" s="70"/>
      <c r="BD398" s="68" t="str">
        <f t="shared" ref="BD398:BD461" si="132">IF(F398="","",IF(V398="","error",""))</f>
        <v/>
      </c>
      <c r="BE398" s="68" t="str">
        <f t="shared" ref="BE398:BE461" si="133">IF(F398="","",IF(OR(W398="",X398="",Y398=""),"error",""))</f>
        <v/>
      </c>
      <c r="BF398" s="72" t="str">
        <f>IF(F398="","",IF(OR(分岐管理シート!Y398&lt;14,分岐管理シート!Y398&gt;38),"error",""))</f>
        <v/>
      </c>
      <c r="BG398" s="72" t="str">
        <f>IF(F398="","",IF(OR(分岐管理シート!Z398&lt;14,分岐管理シート!Z398&gt;39),"error",""))</f>
        <v/>
      </c>
      <c r="BH398" s="72" t="str">
        <f>IF(F398="","",IF(AND(Y398="－",OR(分岐管理シート!Z398&lt;14,分岐管理シート!Z398&gt;38)),"error",IF(AND(Y398="○",分岐管理シート!Z398&lt;14),"error","")))</f>
        <v/>
      </c>
      <c r="BI398" s="72" t="str">
        <f>IF(F398="","",IF(VLOOKUP(Z398,―!$AH$15:$AI$40,2,FALSE)&lt;=VLOOKUP(AA398,―!$AH$15:$AI$40,2,FALSE),"","error"))</f>
        <v/>
      </c>
      <c r="BJ398" s="70"/>
      <c r="BK398" s="70"/>
      <c r="BL398" s="70"/>
      <c r="BM398" s="72" t="str">
        <f>IF(F398="","",IF(OR(分岐管理シート!AC398&lt;1,分岐管理シート!AC398&gt;39),"error",""))</f>
        <v/>
      </c>
      <c r="BN398" s="68" t="str">
        <f t="shared" ref="BN398:BN461" si="134">IF(F398="","",IF(OR(AB398="",AC398=""),"error",""))</f>
        <v/>
      </c>
      <c r="BO398" s="72" t="str">
        <f>IF(F398="","",IF(AND(分岐管理シート!D398=4,OR(分岐管理シート!AF398&lt;4,分岐管理シート!AF398&gt;9)),"error",""))</f>
        <v/>
      </c>
      <c r="BP398" s="74" t="str">
        <f t="shared" si="118"/>
        <v/>
      </c>
      <c r="BQ398" s="76" t="str">
        <f>分岐管理シート!AQ398</f>
        <v/>
      </c>
      <c r="BR398" s="497" t="str">
        <f t="shared" ref="BR398:BR461" si="135">IF(AND(F398="",OR(D398&lt;&gt;"",E398&lt;&gt;"",G398&lt;&gt;"",H398&lt;&gt;"",I398&lt;&gt;"",J398&lt;&gt;"",K398&lt;&gt;"",L398&lt;&gt;"",M398&lt;&gt;"",P398&lt;&gt;"",T398&lt;&gt;"",U398&lt;&gt;"",V398&lt;&gt;"",W398&lt;&gt;"",X398&lt;&gt;"",Y398&lt;&gt;"",Z398&lt;&gt;"",AA398&lt;&gt;"",AB398&lt;&gt;"",AC398&lt;&gt;"",AD398&lt;&gt;"",AE398&lt;&gt;"",AF398&lt;&gt;"",AG398&lt;&gt;"")),"error","")</f>
        <v/>
      </c>
    </row>
    <row r="399" spans="1:70" ht="24">
      <c r="A399" s="35"/>
      <c r="B399" s="36"/>
      <c r="C399" s="33">
        <v>327</v>
      </c>
      <c r="D399" s="396"/>
      <c r="E399" s="229"/>
      <c r="F399" s="229"/>
      <c r="G399" s="219"/>
      <c r="H399" s="219"/>
      <c r="I399" s="218"/>
      <c r="J399" s="217"/>
      <c r="K399" s="219"/>
      <c r="L399" s="218"/>
      <c r="M399" s="218"/>
      <c r="N399" s="640">
        <f t="shared" si="119"/>
        <v>0</v>
      </c>
      <c r="O399" s="641">
        <f t="shared" si="117"/>
        <v>0</v>
      </c>
      <c r="P399" s="642"/>
      <c r="Q399" s="646"/>
      <c r="R399" s="646"/>
      <c r="S399" s="646"/>
      <c r="T399" s="647"/>
      <c r="U399" s="647"/>
      <c r="V399" s="218"/>
      <c r="W399" s="219"/>
      <c r="X399" s="219"/>
      <c r="Y399" s="219"/>
      <c r="Z399" s="391"/>
      <c r="AA399" s="391"/>
      <c r="AB399" s="233"/>
      <c r="AC399" s="233"/>
      <c r="AD399" s="218"/>
      <c r="AE399" s="113"/>
      <c r="AF399" s="114"/>
      <c r="AG399" s="402"/>
      <c r="AH399" s="238"/>
      <c r="AI399" s="239"/>
      <c r="AJ399" s="58" t="str">
        <f t="shared" si="120"/>
        <v/>
      </c>
      <c r="AK399" s="60" t="str">
        <f t="shared" si="121"/>
        <v/>
      </c>
      <c r="AL399" s="62" t="str">
        <f t="shared" si="122"/>
        <v/>
      </c>
      <c r="AM399" s="64" t="str">
        <f t="shared" si="123"/>
        <v/>
      </c>
      <c r="AN399" s="64" t="str">
        <f t="shared" si="124"/>
        <v/>
      </c>
      <c r="AO399" s="66" t="str">
        <f>IF(F399="","",IF(OR(AND(分岐管理シート!D399=4,J399="Ⅱ．物価高の克服"),AND(分岐管理シート!D399=8,J399="米国関税措置")),"","error"))</f>
        <v/>
      </c>
      <c r="AP399" s="68" t="str">
        <f t="shared" si="125"/>
        <v/>
      </c>
      <c r="AQ399" s="33" t="str">
        <f t="shared" si="126"/>
        <v/>
      </c>
      <c r="AR399" s="33" t="str">
        <f t="shared" si="127"/>
        <v/>
      </c>
      <c r="AS399" s="33" t="str">
        <f t="shared" si="128"/>
        <v/>
      </c>
      <c r="AT399" s="32" t="str">
        <f t="shared" ref="AT399:AT462" si="136">IF(F399="","",IF(OR(AND(D399="R6_補正",P399&gt;0,T399=0),AND(D399="R7_予備",P399=0,T399&gt;0)),"","error"))</f>
        <v/>
      </c>
      <c r="AU399" s="69"/>
      <c r="AV399" s="70"/>
      <c r="AW399" s="68" t="str">
        <f t="shared" si="129"/>
        <v/>
      </c>
      <c r="AX399" s="68" t="str">
        <f t="shared" si="130"/>
        <v/>
      </c>
      <c r="AY399" s="68" t="str">
        <f t="shared" si="131"/>
        <v/>
      </c>
      <c r="AZ399" s="70"/>
      <c r="BA399" s="74"/>
      <c r="BB399" s="70"/>
      <c r="BC399" s="70"/>
      <c r="BD399" s="68" t="str">
        <f t="shared" si="132"/>
        <v/>
      </c>
      <c r="BE399" s="68" t="str">
        <f t="shared" si="133"/>
        <v/>
      </c>
      <c r="BF399" s="72" t="str">
        <f>IF(F399="","",IF(OR(分岐管理シート!Y399&lt;14,分岐管理シート!Y399&gt;38),"error",""))</f>
        <v/>
      </c>
      <c r="BG399" s="72" t="str">
        <f>IF(F399="","",IF(OR(分岐管理シート!Z399&lt;14,分岐管理シート!Z399&gt;39),"error",""))</f>
        <v/>
      </c>
      <c r="BH399" s="72" t="str">
        <f>IF(F399="","",IF(AND(Y399="－",OR(分岐管理シート!Z399&lt;14,分岐管理シート!Z399&gt;38)),"error",IF(AND(Y399="○",分岐管理シート!Z399&lt;14),"error","")))</f>
        <v/>
      </c>
      <c r="BI399" s="72" t="str">
        <f>IF(F399="","",IF(VLOOKUP(Z399,―!$AH$15:$AI$40,2,FALSE)&lt;=VLOOKUP(AA399,―!$AH$15:$AI$40,2,FALSE),"","error"))</f>
        <v/>
      </c>
      <c r="BJ399" s="70"/>
      <c r="BK399" s="70"/>
      <c r="BL399" s="70"/>
      <c r="BM399" s="72" t="str">
        <f>IF(F399="","",IF(OR(分岐管理シート!AC399&lt;1,分岐管理シート!AC399&gt;39),"error",""))</f>
        <v/>
      </c>
      <c r="BN399" s="68" t="str">
        <f t="shared" si="134"/>
        <v/>
      </c>
      <c r="BO399" s="72" t="str">
        <f>IF(F399="","",IF(AND(分岐管理シート!D399=4,OR(分岐管理シート!AF399&lt;4,分岐管理シート!AF399&gt;9)),"error",""))</f>
        <v/>
      </c>
      <c r="BP399" s="74" t="str">
        <f t="shared" si="118"/>
        <v/>
      </c>
      <c r="BQ399" s="76" t="str">
        <f>分岐管理シート!AQ399</f>
        <v/>
      </c>
      <c r="BR399" s="497" t="str">
        <f t="shared" si="135"/>
        <v/>
      </c>
    </row>
    <row r="400" spans="1:70" ht="24">
      <c r="A400" s="35"/>
      <c r="B400" s="36"/>
      <c r="C400" s="32">
        <v>328</v>
      </c>
      <c r="D400" s="396"/>
      <c r="E400" s="229"/>
      <c r="F400" s="229"/>
      <c r="G400" s="219"/>
      <c r="H400" s="219"/>
      <c r="I400" s="218"/>
      <c r="J400" s="217"/>
      <c r="K400" s="219"/>
      <c r="L400" s="218"/>
      <c r="M400" s="218"/>
      <c r="N400" s="640">
        <f t="shared" si="119"/>
        <v>0</v>
      </c>
      <c r="O400" s="641">
        <f t="shared" si="117"/>
        <v>0</v>
      </c>
      <c r="P400" s="642"/>
      <c r="Q400" s="646"/>
      <c r="R400" s="646"/>
      <c r="S400" s="646"/>
      <c r="T400" s="647"/>
      <c r="U400" s="647"/>
      <c r="V400" s="218"/>
      <c r="W400" s="219"/>
      <c r="X400" s="219"/>
      <c r="Y400" s="219"/>
      <c r="Z400" s="391"/>
      <c r="AA400" s="391"/>
      <c r="AB400" s="233"/>
      <c r="AC400" s="233"/>
      <c r="AD400" s="218"/>
      <c r="AE400" s="113"/>
      <c r="AF400" s="114"/>
      <c r="AG400" s="402"/>
      <c r="AH400" s="238"/>
      <c r="AI400" s="239"/>
      <c r="AJ400" s="58" t="str">
        <f t="shared" si="120"/>
        <v/>
      </c>
      <c r="AK400" s="60" t="str">
        <f t="shared" si="121"/>
        <v/>
      </c>
      <c r="AL400" s="62" t="str">
        <f t="shared" si="122"/>
        <v/>
      </c>
      <c r="AM400" s="64" t="str">
        <f t="shared" si="123"/>
        <v/>
      </c>
      <c r="AN400" s="64" t="str">
        <f t="shared" si="124"/>
        <v/>
      </c>
      <c r="AO400" s="66" t="str">
        <f>IF(F400="","",IF(OR(AND(分岐管理シート!D400=4,J400="Ⅱ．物価高の克服"),AND(分岐管理シート!D400=8,J400="米国関税措置")),"","error"))</f>
        <v/>
      </c>
      <c r="AP400" s="68" t="str">
        <f t="shared" si="125"/>
        <v/>
      </c>
      <c r="AQ400" s="33" t="str">
        <f t="shared" si="126"/>
        <v/>
      </c>
      <c r="AR400" s="33" t="str">
        <f t="shared" si="127"/>
        <v/>
      </c>
      <c r="AS400" s="33" t="str">
        <f t="shared" si="128"/>
        <v/>
      </c>
      <c r="AT400" s="32" t="str">
        <f t="shared" si="136"/>
        <v/>
      </c>
      <c r="AU400" s="69"/>
      <c r="AV400" s="70"/>
      <c r="AW400" s="68" t="str">
        <f t="shared" si="129"/>
        <v/>
      </c>
      <c r="AX400" s="68" t="str">
        <f t="shared" si="130"/>
        <v/>
      </c>
      <c r="AY400" s="68" t="str">
        <f t="shared" si="131"/>
        <v/>
      </c>
      <c r="AZ400" s="70"/>
      <c r="BA400" s="74"/>
      <c r="BB400" s="70"/>
      <c r="BC400" s="70"/>
      <c r="BD400" s="68" t="str">
        <f t="shared" si="132"/>
        <v/>
      </c>
      <c r="BE400" s="68" t="str">
        <f t="shared" si="133"/>
        <v/>
      </c>
      <c r="BF400" s="72" t="str">
        <f>IF(F400="","",IF(OR(分岐管理シート!Y400&lt;14,分岐管理シート!Y400&gt;38),"error",""))</f>
        <v/>
      </c>
      <c r="BG400" s="72" t="str">
        <f>IF(F400="","",IF(OR(分岐管理シート!Z400&lt;14,分岐管理シート!Z400&gt;39),"error",""))</f>
        <v/>
      </c>
      <c r="BH400" s="72" t="str">
        <f>IF(F400="","",IF(AND(Y400="－",OR(分岐管理シート!Z400&lt;14,分岐管理シート!Z400&gt;38)),"error",IF(AND(Y400="○",分岐管理シート!Z400&lt;14),"error","")))</f>
        <v/>
      </c>
      <c r="BI400" s="72" t="str">
        <f>IF(F400="","",IF(VLOOKUP(Z400,―!$AH$15:$AI$40,2,FALSE)&lt;=VLOOKUP(AA400,―!$AH$15:$AI$40,2,FALSE),"","error"))</f>
        <v/>
      </c>
      <c r="BJ400" s="70"/>
      <c r="BK400" s="70"/>
      <c r="BL400" s="70"/>
      <c r="BM400" s="72" t="str">
        <f>IF(F400="","",IF(OR(分岐管理シート!AC400&lt;1,分岐管理シート!AC400&gt;39),"error",""))</f>
        <v/>
      </c>
      <c r="BN400" s="68" t="str">
        <f t="shared" si="134"/>
        <v/>
      </c>
      <c r="BO400" s="72" t="str">
        <f>IF(F400="","",IF(AND(分岐管理シート!D400=4,OR(分岐管理シート!AF400&lt;4,分岐管理シート!AF400&gt;9)),"error",""))</f>
        <v/>
      </c>
      <c r="BP400" s="74" t="str">
        <f t="shared" si="118"/>
        <v/>
      </c>
      <c r="BQ400" s="76" t="str">
        <f>分岐管理シート!AQ400</f>
        <v/>
      </c>
      <c r="BR400" s="497" t="str">
        <f t="shared" si="135"/>
        <v/>
      </c>
    </row>
    <row r="401" spans="1:70" ht="24">
      <c r="A401" s="35"/>
      <c r="B401" s="36"/>
      <c r="C401" s="33">
        <v>329</v>
      </c>
      <c r="D401" s="396"/>
      <c r="E401" s="229"/>
      <c r="F401" s="229"/>
      <c r="G401" s="219"/>
      <c r="H401" s="219"/>
      <c r="I401" s="218"/>
      <c r="J401" s="217"/>
      <c r="K401" s="219"/>
      <c r="L401" s="218"/>
      <c r="M401" s="218"/>
      <c r="N401" s="640">
        <f t="shared" si="119"/>
        <v>0</v>
      </c>
      <c r="O401" s="641">
        <f t="shared" si="117"/>
        <v>0</v>
      </c>
      <c r="P401" s="642"/>
      <c r="Q401" s="646"/>
      <c r="R401" s="646"/>
      <c r="S401" s="646"/>
      <c r="T401" s="647"/>
      <c r="U401" s="647"/>
      <c r="V401" s="218"/>
      <c r="W401" s="219"/>
      <c r="X401" s="219"/>
      <c r="Y401" s="219"/>
      <c r="Z401" s="391"/>
      <c r="AA401" s="391"/>
      <c r="AB401" s="233"/>
      <c r="AC401" s="233"/>
      <c r="AD401" s="218"/>
      <c r="AE401" s="113"/>
      <c r="AF401" s="114"/>
      <c r="AG401" s="402"/>
      <c r="AH401" s="238"/>
      <c r="AI401" s="239"/>
      <c r="AJ401" s="58" t="str">
        <f t="shared" si="120"/>
        <v/>
      </c>
      <c r="AK401" s="60" t="str">
        <f t="shared" si="121"/>
        <v/>
      </c>
      <c r="AL401" s="62" t="str">
        <f t="shared" si="122"/>
        <v/>
      </c>
      <c r="AM401" s="64" t="str">
        <f t="shared" si="123"/>
        <v/>
      </c>
      <c r="AN401" s="64" t="str">
        <f t="shared" si="124"/>
        <v/>
      </c>
      <c r="AO401" s="66" t="str">
        <f>IF(F401="","",IF(OR(AND(分岐管理シート!D401=4,J401="Ⅱ．物価高の克服"),AND(分岐管理シート!D401=8,J401="米国関税措置")),"","error"))</f>
        <v/>
      </c>
      <c r="AP401" s="68" t="str">
        <f t="shared" si="125"/>
        <v/>
      </c>
      <c r="AQ401" s="33" t="str">
        <f t="shared" si="126"/>
        <v/>
      </c>
      <c r="AR401" s="33" t="str">
        <f t="shared" si="127"/>
        <v/>
      </c>
      <c r="AS401" s="33" t="str">
        <f t="shared" si="128"/>
        <v/>
      </c>
      <c r="AT401" s="32" t="str">
        <f t="shared" si="136"/>
        <v/>
      </c>
      <c r="AU401" s="69"/>
      <c r="AV401" s="70"/>
      <c r="AW401" s="68" t="str">
        <f t="shared" si="129"/>
        <v/>
      </c>
      <c r="AX401" s="68" t="str">
        <f t="shared" si="130"/>
        <v/>
      </c>
      <c r="AY401" s="68" t="str">
        <f t="shared" si="131"/>
        <v/>
      </c>
      <c r="AZ401" s="70"/>
      <c r="BA401" s="74"/>
      <c r="BB401" s="70"/>
      <c r="BC401" s="70"/>
      <c r="BD401" s="68" t="str">
        <f t="shared" si="132"/>
        <v/>
      </c>
      <c r="BE401" s="68" t="str">
        <f t="shared" si="133"/>
        <v/>
      </c>
      <c r="BF401" s="72" t="str">
        <f>IF(F401="","",IF(OR(分岐管理シート!Y401&lt;14,分岐管理シート!Y401&gt;38),"error",""))</f>
        <v/>
      </c>
      <c r="BG401" s="72" t="str">
        <f>IF(F401="","",IF(OR(分岐管理シート!Z401&lt;14,分岐管理シート!Z401&gt;39),"error",""))</f>
        <v/>
      </c>
      <c r="BH401" s="72" t="str">
        <f>IF(F401="","",IF(AND(Y401="－",OR(分岐管理シート!Z401&lt;14,分岐管理シート!Z401&gt;38)),"error",IF(AND(Y401="○",分岐管理シート!Z401&lt;14),"error","")))</f>
        <v/>
      </c>
      <c r="BI401" s="72" t="str">
        <f>IF(F401="","",IF(VLOOKUP(Z401,―!$AH$15:$AI$40,2,FALSE)&lt;=VLOOKUP(AA401,―!$AH$15:$AI$40,2,FALSE),"","error"))</f>
        <v/>
      </c>
      <c r="BJ401" s="70"/>
      <c r="BK401" s="70"/>
      <c r="BL401" s="70"/>
      <c r="BM401" s="72" t="str">
        <f>IF(F401="","",IF(OR(分岐管理シート!AC401&lt;1,分岐管理シート!AC401&gt;39),"error",""))</f>
        <v/>
      </c>
      <c r="BN401" s="68" t="str">
        <f t="shared" si="134"/>
        <v/>
      </c>
      <c r="BO401" s="72" t="str">
        <f>IF(F401="","",IF(AND(分岐管理シート!D401=4,OR(分岐管理シート!AF401&lt;4,分岐管理シート!AF401&gt;9)),"error",""))</f>
        <v/>
      </c>
      <c r="BP401" s="74" t="str">
        <f t="shared" si="118"/>
        <v/>
      </c>
      <c r="BQ401" s="76" t="str">
        <f>分岐管理シート!AQ401</f>
        <v/>
      </c>
      <c r="BR401" s="497" t="str">
        <f t="shared" si="135"/>
        <v/>
      </c>
    </row>
    <row r="402" spans="1:70" ht="24">
      <c r="A402" s="35"/>
      <c r="B402" s="36"/>
      <c r="C402" s="33">
        <v>330</v>
      </c>
      <c r="D402" s="396"/>
      <c r="E402" s="229"/>
      <c r="F402" s="229"/>
      <c r="G402" s="219"/>
      <c r="H402" s="219"/>
      <c r="I402" s="218"/>
      <c r="J402" s="217"/>
      <c r="K402" s="219"/>
      <c r="L402" s="218"/>
      <c r="M402" s="218"/>
      <c r="N402" s="640">
        <f t="shared" si="119"/>
        <v>0</v>
      </c>
      <c r="O402" s="641">
        <f t="shared" si="117"/>
        <v>0</v>
      </c>
      <c r="P402" s="642"/>
      <c r="Q402" s="646"/>
      <c r="R402" s="646"/>
      <c r="S402" s="646"/>
      <c r="T402" s="647"/>
      <c r="U402" s="647"/>
      <c r="V402" s="218"/>
      <c r="W402" s="219"/>
      <c r="X402" s="219"/>
      <c r="Y402" s="219"/>
      <c r="Z402" s="391"/>
      <c r="AA402" s="391"/>
      <c r="AB402" s="233"/>
      <c r="AC402" s="233"/>
      <c r="AD402" s="218"/>
      <c r="AE402" s="113"/>
      <c r="AF402" s="114"/>
      <c r="AG402" s="402"/>
      <c r="AH402" s="238"/>
      <c r="AI402" s="239"/>
      <c r="AJ402" s="58" t="str">
        <f t="shared" si="120"/>
        <v/>
      </c>
      <c r="AK402" s="60" t="str">
        <f t="shared" si="121"/>
        <v/>
      </c>
      <c r="AL402" s="62" t="str">
        <f t="shared" si="122"/>
        <v/>
      </c>
      <c r="AM402" s="64" t="str">
        <f t="shared" si="123"/>
        <v/>
      </c>
      <c r="AN402" s="64" t="str">
        <f t="shared" si="124"/>
        <v/>
      </c>
      <c r="AO402" s="66" t="str">
        <f>IF(F402="","",IF(OR(AND(分岐管理シート!D402=4,J402="Ⅱ．物価高の克服"),AND(分岐管理シート!D402=8,J402="米国関税措置")),"","error"))</f>
        <v/>
      </c>
      <c r="AP402" s="68" t="str">
        <f t="shared" si="125"/>
        <v/>
      </c>
      <c r="AQ402" s="33" t="str">
        <f t="shared" si="126"/>
        <v/>
      </c>
      <c r="AR402" s="33" t="str">
        <f t="shared" si="127"/>
        <v/>
      </c>
      <c r="AS402" s="33" t="str">
        <f t="shared" si="128"/>
        <v/>
      </c>
      <c r="AT402" s="32" t="str">
        <f t="shared" si="136"/>
        <v/>
      </c>
      <c r="AU402" s="69"/>
      <c r="AV402" s="70"/>
      <c r="AW402" s="68" t="str">
        <f t="shared" si="129"/>
        <v/>
      </c>
      <c r="AX402" s="68" t="str">
        <f t="shared" si="130"/>
        <v/>
      </c>
      <c r="AY402" s="68" t="str">
        <f t="shared" si="131"/>
        <v/>
      </c>
      <c r="AZ402" s="70"/>
      <c r="BA402" s="74"/>
      <c r="BB402" s="70"/>
      <c r="BC402" s="70"/>
      <c r="BD402" s="68" t="str">
        <f t="shared" si="132"/>
        <v/>
      </c>
      <c r="BE402" s="68" t="str">
        <f t="shared" si="133"/>
        <v/>
      </c>
      <c r="BF402" s="72" t="str">
        <f>IF(F402="","",IF(OR(分岐管理シート!Y402&lt;14,分岐管理シート!Y402&gt;38),"error",""))</f>
        <v/>
      </c>
      <c r="BG402" s="72" t="str">
        <f>IF(F402="","",IF(OR(分岐管理シート!Z402&lt;14,分岐管理シート!Z402&gt;39),"error",""))</f>
        <v/>
      </c>
      <c r="BH402" s="72" t="str">
        <f>IF(F402="","",IF(AND(Y402="－",OR(分岐管理シート!Z402&lt;14,分岐管理シート!Z402&gt;38)),"error",IF(AND(Y402="○",分岐管理シート!Z402&lt;14),"error","")))</f>
        <v/>
      </c>
      <c r="BI402" s="72" t="str">
        <f>IF(F402="","",IF(VLOOKUP(Z402,―!$AH$15:$AI$40,2,FALSE)&lt;=VLOOKUP(AA402,―!$AH$15:$AI$40,2,FALSE),"","error"))</f>
        <v/>
      </c>
      <c r="BJ402" s="70"/>
      <c r="BK402" s="70"/>
      <c r="BL402" s="70"/>
      <c r="BM402" s="72" t="str">
        <f>IF(F402="","",IF(OR(分岐管理シート!AC402&lt;1,分岐管理シート!AC402&gt;39),"error",""))</f>
        <v/>
      </c>
      <c r="BN402" s="68" t="str">
        <f t="shared" si="134"/>
        <v/>
      </c>
      <c r="BO402" s="72" t="str">
        <f>IF(F402="","",IF(AND(分岐管理シート!D402=4,OR(分岐管理シート!AF402&lt;4,分岐管理シート!AF402&gt;9)),"error",""))</f>
        <v/>
      </c>
      <c r="BP402" s="74" t="str">
        <f t="shared" si="118"/>
        <v/>
      </c>
      <c r="BQ402" s="76" t="str">
        <f>分岐管理シート!AQ402</f>
        <v/>
      </c>
      <c r="BR402" s="497" t="str">
        <f t="shared" si="135"/>
        <v/>
      </c>
    </row>
    <row r="403" spans="1:70" ht="24">
      <c r="A403" s="35"/>
      <c r="B403" s="36"/>
      <c r="C403" s="32">
        <v>331</v>
      </c>
      <c r="D403" s="396"/>
      <c r="E403" s="229"/>
      <c r="F403" s="229"/>
      <c r="G403" s="219"/>
      <c r="H403" s="219"/>
      <c r="I403" s="218"/>
      <c r="J403" s="217"/>
      <c r="K403" s="219"/>
      <c r="L403" s="218"/>
      <c r="M403" s="218"/>
      <c r="N403" s="640">
        <f t="shared" si="119"/>
        <v>0</v>
      </c>
      <c r="O403" s="641">
        <f t="shared" si="117"/>
        <v>0</v>
      </c>
      <c r="P403" s="642"/>
      <c r="Q403" s="646"/>
      <c r="R403" s="646"/>
      <c r="S403" s="646"/>
      <c r="T403" s="647"/>
      <c r="U403" s="647"/>
      <c r="V403" s="218"/>
      <c r="W403" s="219"/>
      <c r="X403" s="219"/>
      <c r="Y403" s="219"/>
      <c r="Z403" s="391"/>
      <c r="AA403" s="391"/>
      <c r="AB403" s="233"/>
      <c r="AC403" s="233"/>
      <c r="AD403" s="218"/>
      <c r="AE403" s="113"/>
      <c r="AF403" s="114"/>
      <c r="AG403" s="402"/>
      <c r="AH403" s="238"/>
      <c r="AI403" s="239"/>
      <c r="AJ403" s="58" t="str">
        <f t="shared" si="120"/>
        <v/>
      </c>
      <c r="AK403" s="60" t="str">
        <f t="shared" si="121"/>
        <v/>
      </c>
      <c r="AL403" s="62" t="str">
        <f t="shared" si="122"/>
        <v/>
      </c>
      <c r="AM403" s="64" t="str">
        <f t="shared" si="123"/>
        <v/>
      </c>
      <c r="AN403" s="64" t="str">
        <f t="shared" si="124"/>
        <v/>
      </c>
      <c r="AO403" s="66" t="str">
        <f>IF(F403="","",IF(OR(AND(分岐管理シート!D403=4,J403="Ⅱ．物価高の克服"),AND(分岐管理シート!D403=8,J403="米国関税措置")),"","error"))</f>
        <v/>
      </c>
      <c r="AP403" s="68" t="str">
        <f t="shared" si="125"/>
        <v/>
      </c>
      <c r="AQ403" s="33" t="str">
        <f t="shared" si="126"/>
        <v/>
      </c>
      <c r="AR403" s="33" t="str">
        <f t="shared" si="127"/>
        <v/>
      </c>
      <c r="AS403" s="33" t="str">
        <f t="shared" si="128"/>
        <v/>
      </c>
      <c r="AT403" s="32" t="str">
        <f t="shared" si="136"/>
        <v/>
      </c>
      <c r="AU403" s="69"/>
      <c r="AV403" s="70"/>
      <c r="AW403" s="68" t="str">
        <f t="shared" si="129"/>
        <v/>
      </c>
      <c r="AX403" s="68" t="str">
        <f t="shared" si="130"/>
        <v/>
      </c>
      <c r="AY403" s="68" t="str">
        <f t="shared" si="131"/>
        <v/>
      </c>
      <c r="AZ403" s="70"/>
      <c r="BA403" s="74"/>
      <c r="BB403" s="70"/>
      <c r="BC403" s="70"/>
      <c r="BD403" s="68" t="str">
        <f t="shared" si="132"/>
        <v/>
      </c>
      <c r="BE403" s="68" t="str">
        <f t="shared" si="133"/>
        <v/>
      </c>
      <c r="BF403" s="72" t="str">
        <f>IF(F403="","",IF(OR(分岐管理シート!Y403&lt;14,分岐管理シート!Y403&gt;38),"error",""))</f>
        <v/>
      </c>
      <c r="BG403" s="72" t="str">
        <f>IF(F403="","",IF(OR(分岐管理シート!Z403&lt;14,分岐管理シート!Z403&gt;39),"error",""))</f>
        <v/>
      </c>
      <c r="BH403" s="72" t="str">
        <f>IF(F403="","",IF(AND(Y403="－",OR(分岐管理シート!Z403&lt;14,分岐管理シート!Z403&gt;38)),"error",IF(AND(Y403="○",分岐管理シート!Z403&lt;14),"error","")))</f>
        <v/>
      </c>
      <c r="BI403" s="72" t="str">
        <f>IF(F403="","",IF(VLOOKUP(Z403,―!$AH$15:$AI$40,2,FALSE)&lt;=VLOOKUP(AA403,―!$AH$15:$AI$40,2,FALSE),"","error"))</f>
        <v/>
      </c>
      <c r="BJ403" s="70"/>
      <c r="BK403" s="70"/>
      <c r="BL403" s="70"/>
      <c r="BM403" s="72" t="str">
        <f>IF(F403="","",IF(OR(分岐管理シート!AC403&lt;1,分岐管理シート!AC403&gt;39),"error",""))</f>
        <v/>
      </c>
      <c r="BN403" s="68" t="str">
        <f t="shared" si="134"/>
        <v/>
      </c>
      <c r="BO403" s="72" t="str">
        <f>IF(F403="","",IF(AND(分岐管理シート!D403=4,OR(分岐管理シート!AF403&lt;4,分岐管理シート!AF403&gt;9)),"error",""))</f>
        <v/>
      </c>
      <c r="BP403" s="74" t="str">
        <f t="shared" si="118"/>
        <v/>
      </c>
      <c r="BQ403" s="76" t="str">
        <f>分岐管理シート!AQ403</f>
        <v/>
      </c>
      <c r="BR403" s="497" t="str">
        <f t="shared" si="135"/>
        <v/>
      </c>
    </row>
    <row r="404" spans="1:70" ht="24">
      <c r="A404" s="35"/>
      <c r="B404" s="36"/>
      <c r="C404" s="33">
        <v>332</v>
      </c>
      <c r="D404" s="396"/>
      <c r="E404" s="229"/>
      <c r="F404" s="229"/>
      <c r="G404" s="219"/>
      <c r="H404" s="219"/>
      <c r="I404" s="218"/>
      <c r="J404" s="217"/>
      <c r="K404" s="219"/>
      <c r="L404" s="218"/>
      <c r="M404" s="218"/>
      <c r="N404" s="640">
        <f t="shared" si="119"/>
        <v>0</v>
      </c>
      <c r="O404" s="641">
        <f t="shared" si="117"/>
        <v>0</v>
      </c>
      <c r="P404" s="642"/>
      <c r="Q404" s="646"/>
      <c r="R404" s="646"/>
      <c r="S404" s="646"/>
      <c r="T404" s="647"/>
      <c r="U404" s="647"/>
      <c r="V404" s="218"/>
      <c r="W404" s="219"/>
      <c r="X404" s="219"/>
      <c r="Y404" s="219"/>
      <c r="Z404" s="391"/>
      <c r="AA404" s="391"/>
      <c r="AB404" s="233"/>
      <c r="AC404" s="233"/>
      <c r="AD404" s="218"/>
      <c r="AE404" s="113"/>
      <c r="AF404" s="114"/>
      <c r="AG404" s="402"/>
      <c r="AH404" s="238"/>
      <c r="AI404" s="239"/>
      <c r="AJ404" s="58" t="str">
        <f t="shared" si="120"/>
        <v/>
      </c>
      <c r="AK404" s="60" t="str">
        <f t="shared" si="121"/>
        <v/>
      </c>
      <c r="AL404" s="62" t="str">
        <f t="shared" si="122"/>
        <v/>
      </c>
      <c r="AM404" s="64" t="str">
        <f t="shared" si="123"/>
        <v/>
      </c>
      <c r="AN404" s="64" t="str">
        <f t="shared" si="124"/>
        <v/>
      </c>
      <c r="AO404" s="66" t="str">
        <f>IF(F404="","",IF(OR(AND(分岐管理シート!D404=4,J404="Ⅱ．物価高の克服"),AND(分岐管理シート!D404=8,J404="米国関税措置")),"","error"))</f>
        <v/>
      </c>
      <c r="AP404" s="68" t="str">
        <f t="shared" si="125"/>
        <v/>
      </c>
      <c r="AQ404" s="33" t="str">
        <f t="shared" si="126"/>
        <v/>
      </c>
      <c r="AR404" s="33" t="str">
        <f t="shared" si="127"/>
        <v/>
      </c>
      <c r="AS404" s="33" t="str">
        <f t="shared" si="128"/>
        <v/>
      </c>
      <c r="AT404" s="32" t="str">
        <f t="shared" si="136"/>
        <v/>
      </c>
      <c r="AU404" s="69"/>
      <c r="AV404" s="70"/>
      <c r="AW404" s="68" t="str">
        <f t="shared" si="129"/>
        <v/>
      </c>
      <c r="AX404" s="68" t="str">
        <f t="shared" si="130"/>
        <v/>
      </c>
      <c r="AY404" s="68" t="str">
        <f t="shared" si="131"/>
        <v/>
      </c>
      <c r="AZ404" s="70"/>
      <c r="BA404" s="74"/>
      <c r="BB404" s="70"/>
      <c r="BC404" s="70"/>
      <c r="BD404" s="68" t="str">
        <f t="shared" si="132"/>
        <v/>
      </c>
      <c r="BE404" s="68" t="str">
        <f t="shared" si="133"/>
        <v/>
      </c>
      <c r="BF404" s="72" t="str">
        <f>IF(F404="","",IF(OR(分岐管理シート!Y404&lt;14,分岐管理シート!Y404&gt;38),"error",""))</f>
        <v/>
      </c>
      <c r="BG404" s="72" t="str">
        <f>IF(F404="","",IF(OR(分岐管理シート!Z404&lt;14,分岐管理シート!Z404&gt;39),"error",""))</f>
        <v/>
      </c>
      <c r="BH404" s="72" t="str">
        <f>IF(F404="","",IF(AND(Y404="－",OR(分岐管理シート!Z404&lt;14,分岐管理シート!Z404&gt;38)),"error",IF(AND(Y404="○",分岐管理シート!Z404&lt;14),"error","")))</f>
        <v/>
      </c>
      <c r="BI404" s="72" t="str">
        <f>IF(F404="","",IF(VLOOKUP(Z404,―!$AH$15:$AI$40,2,FALSE)&lt;=VLOOKUP(AA404,―!$AH$15:$AI$40,2,FALSE),"","error"))</f>
        <v/>
      </c>
      <c r="BJ404" s="70"/>
      <c r="BK404" s="70"/>
      <c r="BL404" s="70"/>
      <c r="BM404" s="72" t="str">
        <f>IF(F404="","",IF(OR(分岐管理シート!AC404&lt;1,分岐管理シート!AC404&gt;39),"error",""))</f>
        <v/>
      </c>
      <c r="BN404" s="68" t="str">
        <f t="shared" si="134"/>
        <v/>
      </c>
      <c r="BO404" s="72" t="str">
        <f>IF(F404="","",IF(AND(分岐管理シート!D404=4,OR(分岐管理シート!AF404&lt;4,分岐管理シート!AF404&gt;9)),"error",""))</f>
        <v/>
      </c>
      <c r="BP404" s="74" t="str">
        <f t="shared" si="118"/>
        <v/>
      </c>
      <c r="BQ404" s="76" t="str">
        <f>分岐管理シート!AQ404</f>
        <v/>
      </c>
      <c r="BR404" s="497" t="str">
        <f t="shared" si="135"/>
        <v/>
      </c>
    </row>
    <row r="405" spans="1:70" ht="24">
      <c r="A405" s="35"/>
      <c r="B405" s="36"/>
      <c r="C405" s="33">
        <v>333</v>
      </c>
      <c r="D405" s="396"/>
      <c r="E405" s="229"/>
      <c r="F405" s="229"/>
      <c r="G405" s="219"/>
      <c r="H405" s="219"/>
      <c r="I405" s="218"/>
      <c r="J405" s="217"/>
      <c r="K405" s="219"/>
      <c r="L405" s="218"/>
      <c r="M405" s="218"/>
      <c r="N405" s="640">
        <f t="shared" si="119"/>
        <v>0</v>
      </c>
      <c r="O405" s="641">
        <f t="shared" si="117"/>
        <v>0</v>
      </c>
      <c r="P405" s="642"/>
      <c r="Q405" s="646"/>
      <c r="R405" s="646"/>
      <c r="S405" s="646"/>
      <c r="T405" s="647"/>
      <c r="U405" s="647"/>
      <c r="V405" s="218"/>
      <c r="W405" s="219"/>
      <c r="X405" s="219"/>
      <c r="Y405" s="219"/>
      <c r="Z405" s="391"/>
      <c r="AA405" s="391"/>
      <c r="AB405" s="233"/>
      <c r="AC405" s="233"/>
      <c r="AD405" s="218"/>
      <c r="AE405" s="113"/>
      <c r="AF405" s="114"/>
      <c r="AG405" s="402"/>
      <c r="AH405" s="238"/>
      <c r="AI405" s="239"/>
      <c r="AJ405" s="58" t="str">
        <f t="shared" si="120"/>
        <v/>
      </c>
      <c r="AK405" s="60" t="str">
        <f t="shared" si="121"/>
        <v/>
      </c>
      <c r="AL405" s="62" t="str">
        <f t="shared" si="122"/>
        <v/>
      </c>
      <c r="AM405" s="64" t="str">
        <f t="shared" si="123"/>
        <v/>
      </c>
      <c r="AN405" s="64" t="str">
        <f t="shared" si="124"/>
        <v/>
      </c>
      <c r="AO405" s="66" t="str">
        <f>IF(F405="","",IF(OR(AND(分岐管理シート!D405=4,J405="Ⅱ．物価高の克服"),AND(分岐管理シート!D405=8,J405="米国関税措置")),"","error"))</f>
        <v/>
      </c>
      <c r="AP405" s="68" t="str">
        <f t="shared" si="125"/>
        <v/>
      </c>
      <c r="AQ405" s="33" t="str">
        <f t="shared" si="126"/>
        <v/>
      </c>
      <c r="AR405" s="33" t="str">
        <f t="shared" si="127"/>
        <v/>
      </c>
      <c r="AS405" s="33" t="str">
        <f t="shared" si="128"/>
        <v/>
      </c>
      <c r="AT405" s="32" t="str">
        <f t="shared" si="136"/>
        <v/>
      </c>
      <c r="AU405" s="69"/>
      <c r="AV405" s="70"/>
      <c r="AW405" s="68" t="str">
        <f t="shared" si="129"/>
        <v/>
      </c>
      <c r="AX405" s="68" t="str">
        <f t="shared" si="130"/>
        <v/>
      </c>
      <c r="AY405" s="68" t="str">
        <f t="shared" si="131"/>
        <v/>
      </c>
      <c r="AZ405" s="70"/>
      <c r="BA405" s="74"/>
      <c r="BB405" s="70"/>
      <c r="BC405" s="70"/>
      <c r="BD405" s="68" t="str">
        <f t="shared" si="132"/>
        <v/>
      </c>
      <c r="BE405" s="68" t="str">
        <f t="shared" si="133"/>
        <v/>
      </c>
      <c r="BF405" s="72" t="str">
        <f>IF(F405="","",IF(OR(分岐管理シート!Y405&lt;14,分岐管理シート!Y405&gt;38),"error",""))</f>
        <v/>
      </c>
      <c r="BG405" s="72" t="str">
        <f>IF(F405="","",IF(OR(分岐管理シート!Z405&lt;14,分岐管理シート!Z405&gt;39),"error",""))</f>
        <v/>
      </c>
      <c r="BH405" s="72" t="str">
        <f>IF(F405="","",IF(AND(Y405="－",OR(分岐管理シート!Z405&lt;14,分岐管理シート!Z405&gt;38)),"error",IF(AND(Y405="○",分岐管理シート!Z405&lt;14),"error","")))</f>
        <v/>
      </c>
      <c r="BI405" s="72" t="str">
        <f>IF(F405="","",IF(VLOOKUP(Z405,―!$AH$15:$AI$40,2,FALSE)&lt;=VLOOKUP(AA405,―!$AH$15:$AI$40,2,FALSE),"","error"))</f>
        <v/>
      </c>
      <c r="BJ405" s="70"/>
      <c r="BK405" s="70"/>
      <c r="BL405" s="70"/>
      <c r="BM405" s="72" t="str">
        <f>IF(F405="","",IF(OR(分岐管理シート!AC405&lt;1,分岐管理シート!AC405&gt;39),"error",""))</f>
        <v/>
      </c>
      <c r="BN405" s="68" t="str">
        <f t="shared" si="134"/>
        <v/>
      </c>
      <c r="BO405" s="72" t="str">
        <f>IF(F405="","",IF(AND(分岐管理シート!D405=4,OR(分岐管理シート!AF405&lt;4,分岐管理シート!AF405&gt;9)),"error",""))</f>
        <v/>
      </c>
      <c r="BP405" s="74" t="str">
        <f t="shared" si="118"/>
        <v/>
      </c>
      <c r="BQ405" s="76" t="str">
        <f>分岐管理シート!AQ405</f>
        <v/>
      </c>
      <c r="BR405" s="497" t="str">
        <f t="shared" si="135"/>
        <v/>
      </c>
    </row>
    <row r="406" spans="1:70" ht="24">
      <c r="A406" s="35"/>
      <c r="B406" s="36"/>
      <c r="C406" s="32">
        <v>334</v>
      </c>
      <c r="D406" s="396"/>
      <c r="E406" s="229"/>
      <c r="F406" s="229"/>
      <c r="G406" s="219"/>
      <c r="H406" s="219"/>
      <c r="I406" s="218"/>
      <c r="J406" s="217"/>
      <c r="K406" s="219"/>
      <c r="L406" s="218"/>
      <c r="M406" s="218"/>
      <c r="N406" s="640">
        <f t="shared" si="119"/>
        <v>0</v>
      </c>
      <c r="O406" s="641">
        <f t="shared" si="117"/>
        <v>0</v>
      </c>
      <c r="P406" s="642"/>
      <c r="Q406" s="646"/>
      <c r="R406" s="646"/>
      <c r="S406" s="646"/>
      <c r="T406" s="647"/>
      <c r="U406" s="647"/>
      <c r="V406" s="218"/>
      <c r="W406" s="219"/>
      <c r="X406" s="219"/>
      <c r="Y406" s="219"/>
      <c r="Z406" s="391"/>
      <c r="AA406" s="391"/>
      <c r="AB406" s="233"/>
      <c r="AC406" s="233"/>
      <c r="AD406" s="218"/>
      <c r="AE406" s="113"/>
      <c r="AF406" s="114"/>
      <c r="AG406" s="402"/>
      <c r="AH406" s="238"/>
      <c r="AI406" s="239"/>
      <c r="AJ406" s="58" t="str">
        <f t="shared" si="120"/>
        <v/>
      </c>
      <c r="AK406" s="60" t="str">
        <f t="shared" si="121"/>
        <v/>
      </c>
      <c r="AL406" s="62" t="str">
        <f t="shared" si="122"/>
        <v/>
      </c>
      <c r="AM406" s="64" t="str">
        <f t="shared" si="123"/>
        <v/>
      </c>
      <c r="AN406" s="64" t="str">
        <f t="shared" si="124"/>
        <v/>
      </c>
      <c r="AO406" s="66" t="str">
        <f>IF(F406="","",IF(OR(AND(分岐管理シート!D406=4,J406="Ⅱ．物価高の克服"),AND(分岐管理シート!D406=8,J406="米国関税措置")),"","error"))</f>
        <v/>
      </c>
      <c r="AP406" s="68" t="str">
        <f t="shared" si="125"/>
        <v/>
      </c>
      <c r="AQ406" s="33" t="str">
        <f t="shared" si="126"/>
        <v/>
      </c>
      <c r="AR406" s="33" t="str">
        <f t="shared" si="127"/>
        <v/>
      </c>
      <c r="AS406" s="33" t="str">
        <f t="shared" si="128"/>
        <v/>
      </c>
      <c r="AT406" s="32" t="str">
        <f t="shared" si="136"/>
        <v/>
      </c>
      <c r="AU406" s="69"/>
      <c r="AV406" s="70"/>
      <c r="AW406" s="68" t="str">
        <f t="shared" si="129"/>
        <v/>
      </c>
      <c r="AX406" s="68" t="str">
        <f t="shared" si="130"/>
        <v/>
      </c>
      <c r="AY406" s="68" t="str">
        <f t="shared" si="131"/>
        <v/>
      </c>
      <c r="AZ406" s="70"/>
      <c r="BA406" s="74"/>
      <c r="BB406" s="70"/>
      <c r="BC406" s="70"/>
      <c r="BD406" s="68" t="str">
        <f t="shared" si="132"/>
        <v/>
      </c>
      <c r="BE406" s="68" t="str">
        <f t="shared" si="133"/>
        <v/>
      </c>
      <c r="BF406" s="72" t="str">
        <f>IF(F406="","",IF(OR(分岐管理シート!Y406&lt;14,分岐管理シート!Y406&gt;38),"error",""))</f>
        <v/>
      </c>
      <c r="BG406" s="72" t="str">
        <f>IF(F406="","",IF(OR(分岐管理シート!Z406&lt;14,分岐管理シート!Z406&gt;39),"error",""))</f>
        <v/>
      </c>
      <c r="BH406" s="72" t="str">
        <f>IF(F406="","",IF(AND(Y406="－",OR(分岐管理シート!Z406&lt;14,分岐管理シート!Z406&gt;38)),"error",IF(AND(Y406="○",分岐管理シート!Z406&lt;14),"error","")))</f>
        <v/>
      </c>
      <c r="BI406" s="72" t="str">
        <f>IF(F406="","",IF(VLOOKUP(Z406,―!$AH$15:$AI$40,2,FALSE)&lt;=VLOOKUP(AA406,―!$AH$15:$AI$40,2,FALSE),"","error"))</f>
        <v/>
      </c>
      <c r="BJ406" s="70"/>
      <c r="BK406" s="70"/>
      <c r="BL406" s="70"/>
      <c r="BM406" s="72" t="str">
        <f>IF(F406="","",IF(OR(分岐管理シート!AC406&lt;1,分岐管理シート!AC406&gt;39),"error",""))</f>
        <v/>
      </c>
      <c r="BN406" s="68" t="str">
        <f t="shared" si="134"/>
        <v/>
      </c>
      <c r="BO406" s="72" t="str">
        <f>IF(F406="","",IF(AND(分岐管理シート!D406=4,OR(分岐管理シート!AF406&lt;4,分岐管理シート!AF406&gt;9)),"error",""))</f>
        <v/>
      </c>
      <c r="BP406" s="74" t="str">
        <f t="shared" si="118"/>
        <v/>
      </c>
      <c r="BQ406" s="76" t="str">
        <f>分岐管理シート!AQ406</f>
        <v/>
      </c>
      <c r="BR406" s="497" t="str">
        <f t="shared" si="135"/>
        <v/>
      </c>
    </row>
    <row r="407" spans="1:70" ht="24">
      <c r="A407" s="35"/>
      <c r="B407" s="36"/>
      <c r="C407" s="33">
        <v>335</v>
      </c>
      <c r="D407" s="396"/>
      <c r="E407" s="229"/>
      <c r="F407" s="229"/>
      <c r="G407" s="219"/>
      <c r="H407" s="219"/>
      <c r="I407" s="218"/>
      <c r="J407" s="217"/>
      <c r="K407" s="219"/>
      <c r="L407" s="218"/>
      <c r="M407" s="218"/>
      <c r="N407" s="640">
        <f t="shared" si="119"/>
        <v>0</v>
      </c>
      <c r="O407" s="641">
        <f t="shared" si="117"/>
        <v>0</v>
      </c>
      <c r="P407" s="642"/>
      <c r="Q407" s="646"/>
      <c r="R407" s="646"/>
      <c r="S407" s="646"/>
      <c r="T407" s="647"/>
      <c r="U407" s="647"/>
      <c r="V407" s="218"/>
      <c r="W407" s="219"/>
      <c r="X407" s="219"/>
      <c r="Y407" s="219"/>
      <c r="Z407" s="391"/>
      <c r="AA407" s="391"/>
      <c r="AB407" s="233"/>
      <c r="AC407" s="233"/>
      <c r="AD407" s="218"/>
      <c r="AE407" s="113"/>
      <c r="AF407" s="114"/>
      <c r="AG407" s="402"/>
      <c r="AH407" s="238"/>
      <c r="AI407" s="239"/>
      <c r="AJ407" s="58" t="str">
        <f t="shared" si="120"/>
        <v/>
      </c>
      <c r="AK407" s="60" t="str">
        <f t="shared" si="121"/>
        <v/>
      </c>
      <c r="AL407" s="62" t="str">
        <f t="shared" si="122"/>
        <v/>
      </c>
      <c r="AM407" s="64" t="str">
        <f t="shared" si="123"/>
        <v/>
      </c>
      <c r="AN407" s="64" t="str">
        <f t="shared" si="124"/>
        <v/>
      </c>
      <c r="AO407" s="66" t="str">
        <f>IF(F407="","",IF(OR(AND(分岐管理シート!D407=4,J407="Ⅱ．物価高の克服"),AND(分岐管理シート!D407=8,J407="米国関税措置")),"","error"))</f>
        <v/>
      </c>
      <c r="AP407" s="68" t="str">
        <f t="shared" si="125"/>
        <v/>
      </c>
      <c r="AQ407" s="33" t="str">
        <f t="shared" si="126"/>
        <v/>
      </c>
      <c r="AR407" s="33" t="str">
        <f t="shared" si="127"/>
        <v/>
      </c>
      <c r="AS407" s="33" t="str">
        <f t="shared" si="128"/>
        <v/>
      </c>
      <c r="AT407" s="32" t="str">
        <f t="shared" si="136"/>
        <v/>
      </c>
      <c r="AU407" s="69"/>
      <c r="AV407" s="70"/>
      <c r="AW407" s="68" t="str">
        <f t="shared" si="129"/>
        <v/>
      </c>
      <c r="AX407" s="68" t="str">
        <f t="shared" si="130"/>
        <v/>
      </c>
      <c r="AY407" s="68" t="str">
        <f t="shared" si="131"/>
        <v/>
      </c>
      <c r="AZ407" s="70"/>
      <c r="BA407" s="74"/>
      <c r="BB407" s="70"/>
      <c r="BC407" s="70"/>
      <c r="BD407" s="68" t="str">
        <f t="shared" si="132"/>
        <v/>
      </c>
      <c r="BE407" s="68" t="str">
        <f t="shared" si="133"/>
        <v/>
      </c>
      <c r="BF407" s="72" t="str">
        <f>IF(F407="","",IF(OR(分岐管理シート!Y407&lt;14,分岐管理シート!Y407&gt;38),"error",""))</f>
        <v/>
      </c>
      <c r="BG407" s="72" t="str">
        <f>IF(F407="","",IF(OR(分岐管理シート!Z407&lt;14,分岐管理シート!Z407&gt;39),"error",""))</f>
        <v/>
      </c>
      <c r="BH407" s="72" t="str">
        <f>IF(F407="","",IF(AND(Y407="－",OR(分岐管理シート!Z407&lt;14,分岐管理シート!Z407&gt;38)),"error",IF(AND(Y407="○",分岐管理シート!Z407&lt;14),"error","")))</f>
        <v/>
      </c>
      <c r="BI407" s="72" t="str">
        <f>IF(F407="","",IF(VLOOKUP(Z407,―!$AH$15:$AI$40,2,FALSE)&lt;=VLOOKUP(AA407,―!$AH$15:$AI$40,2,FALSE),"","error"))</f>
        <v/>
      </c>
      <c r="BJ407" s="70"/>
      <c r="BK407" s="70"/>
      <c r="BL407" s="70"/>
      <c r="BM407" s="72" t="str">
        <f>IF(F407="","",IF(OR(分岐管理シート!AC407&lt;1,分岐管理シート!AC407&gt;39),"error",""))</f>
        <v/>
      </c>
      <c r="BN407" s="68" t="str">
        <f t="shared" si="134"/>
        <v/>
      </c>
      <c r="BO407" s="72" t="str">
        <f>IF(F407="","",IF(AND(分岐管理シート!D407=4,OR(分岐管理シート!AF407&lt;4,分岐管理シート!AF407&gt;9)),"error",""))</f>
        <v/>
      </c>
      <c r="BP407" s="74" t="str">
        <f t="shared" si="118"/>
        <v/>
      </c>
      <c r="BQ407" s="76" t="str">
        <f>分岐管理シート!AQ407</f>
        <v/>
      </c>
      <c r="BR407" s="497" t="str">
        <f t="shared" si="135"/>
        <v/>
      </c>
    </row>
    <row r="408" spans="1:70" ht="24">
      <c r="A408" s="35"/>
      <c r="B408" s="36"/>
      <c r="C408" s="33">
        <v>336</v>
      </c>
      <c r="D408" s="396"/>
      <c r="E408" s="229"/>
      <c r="F408" s="229"/>
      <c r="G408" s="219"/>
      <c r="H408" s="219"/>
      <c r="I408" s="218"/>
      <c r="J408" s="217"/>
      <c r="K408" s="219"/>
      <c r="L408" s="218"/>
      <c r="M408" s="218"/>
      <c r="N408" s="640">
        <f t="shared" si="119"/>
        <v>0</v>
      </c>
      <c r="O408" s="641">
        <f t="shared" si="117"/>
        <v>0</v>
      </c>
      <c r="P408" s="642"/>
      <c r="Q408" s="646"/>
      <c r="R408" s="646"/>
      <c r="S408" s="646"/>
      <c r="T408" s="647"/>
      <c r="U408" s="647"/>
      <c r="V408" s="218"/>
      <c r="W408" s="219"/>
      <c r="X408" s="219"/>
      <c r="Y408" s="219"/>
      <c r="Z408" s="391"/>
      <c r="AA408" s="391"/>
      <c r="AB408" s="233"/>
      <c r="AC408" s="233"/>
      <c r="AD408" s="218"/>
      <c r="AE408" s="113"/>
      <c r="AF408" s="114"/>
      <c r="AG408" s="402"/>
      <c r="AH408" s="238"/>
      <c r="AI408" s="239"/>
      <c r="AJ408" s="58" t="str">
        <f t="shared" si="120"/>
        <v/>
      </c>
      <c r="AK408" s="60" t="str">
        <f t="shared" si="121"/>
        <v/>
      </c>
      <c r="AL408" s="62" t="str">
        <f t="shared" si="122"/>
        <v/>
      </c>
      <c r="AM408" s="64" t="str">
        <f t="shared" si="123"/>
        <v/>
      </c>
      <c r="AN408" s="64" t="str">
        <f t="shared" si="124"/>
        <v/>
      </c>
      <c r="AO408" s="66" t="str">
        <f>IF(F408="","",IF(OR(AND(分岐管理シート!D408=4,J408="Ⅱ．物価高の克服"),AND(分岐管理シート!D408=8,J408="米国関税措置")),"","error"))</f>
        <v/>
      </c>
      <c r="AP408" s="68" t="str">
        <f t="shared" si="125"/>
        <v/>
      </c>
      <c r="AQ408" s="33" t="str">
        <f t="shared" si="126"/>
        <v/>
      </c>
      <c r="AR408" s="33" t="str">
        <f t="shared" si="127"/>
        <v/>
      </c>
      <c r="AS408" s="33" t="str">
        <f t="shared" si="128"/>
        <v/>
      </c>
      <c r="AT408" s="32" t="str">
        <f t="shared" si="136"/>
        <v/>
      </c>
      <c r="AU408" s="69"/>
      <c r="AV408" s="70"/>
      <c r="AW408" s="68" t="str">
        <f t="shared" si="129"/>
        <v/>
      </c>
      <c r="AX408" s="68" t="str">
        <f t="shared" si="130"/>
        <v/>
      </c>
      <c r="AY408" s="68" t="str">
        <f t="shared" si="131"/>
        <v/>
      </c>
      <c r="AZ408" s="70"/>
      <c r="BA408" s="74"/>
      <c r="BB408" s="70"/>
      <c r="BC408" s="70"/>
      <c r="BD408" s="68" t="str">
        <f t="shared" si="132"/>
        <v/>
      </c>
      <c r="BE408" s="68" t="str">
        <f t="shared" si="133"/>
        <v/>
      </c>
      <c r="BF408" s="72" t="str">
        <f>IF(F408="","",IF(OR(分岐管理シート!Y408&lt;14,分岐管理シート!Y408&gt;38),"error",""))</f>
        <v/>
      </c>
      <c r="BG408" s="72" t="str">
        <f>IF(F408="","",IF(OR(分岐管理シート!Z408&lt;14,分岐管理シート!Z408&gt;39),"error",""))</f>
        <v/>
      </c>
      <c r="BH408" s="72" t="str">
        <f>IF(F408="","",IF(AND(Y408="－",OR(分岐管理シート!Z408&lt;14,分岐管理シート!Z408&gt;38)),"error",IF(AND(Y408="○",分岐管理シート!Z408&lt;14),"error","")))</f>
        <v/>
      </c>
      <c r="BI408" s="72" t="str">
        <f>IF(F408="","",IF(VLOOKUP(Z408,―!$AH$15:$AI$40,2,FALSE)&lt;=VLOOKUP(AA408,―!$AH$15:$AI$40,2,FALSE),"","error"))</f>
        <v/>
      </c>
      <c r="BJ408" s="70"/>
      <c r="BK408" s="70"/>
      <c r="BL408" s="70"/>
      <c r="BM408" s="72" t="str">
        <f>IF(F408="","",IF(OR(分岐管理シート!AC408&lt;1,分岐管理シート!AC408&gt;39),"error",""))</f>
        <v/>
      </c>
      <c r="BN408" s="68" t="str">
        <f t="shared" si="134"/>
        <v/>
      </c>
      <c r="BO408" s="72" t="str">
        <f>IF(F408="","",IF(AND(分岐管理シート!D408=4,OR(分岐管理シート!AF408&lt;4,分岐管理シート!AF408&gt;9)),"error",""))</f>
        <v/>
      </c>
      <c r="BP408" s="74" t="str">
        <f t="shared" si="118"/>
        <v/>
      </c>
      <c r="BQ408" s="76" t="str">
        <f>分岐管理シート!AQ408</f>
        <v/>
      </c>
      <c r="BR408" s="497" t="str">
        <f t="shared" si="135"/>
        <v/>
      </c>
    </row>
    <row r="409" spans="1:70" ht="24">
      <c r="A409" s="35"/>
      <c r="B409" s="36"/>
      <c r="C409" s="32">
        <v>337</v>
      </c>
      <c r="D409" s="396"/>
      <c r="E409" s="229"/>
      <c r="F409" s="229"/>
      <c r="G409" s="219"/>
      <c r="H409" s="219"/>
      <c r="I409" s="218"/>
      <c r="J409" s="217"/>
      <c r="K409" s="219"/>
      <c r="L409" s="218"/>
      <c r="M409" s="218"/>
      <c r="N409" s="640">
        <f t="shared" si="119"/>
        <v>0</v>
      </c>
      <c r="O409" s="641">
        <f t="shared" si="117"/>
        <v>0</v>
      </c>
      <c r="P409" s="642"/>
      <c r="Q409" s="646"/>
      <c r="R409" s="646"/>
      <c r="S409" s="646"/>
      <c r="T409" s="647"/>
      <c r="U409" s="647"/>
      <c r="V409" s="218"/>
      <c r="W409" s="219"/>
      <c r="X409" s="219"/>
      <c r="Y409" s="219"/>
      <c r="Z409" s="391"/>
      <c r="AA409" s="391"/>
      <c r="AB409" s="233"/>
      <c r="AC409" s="233"/>
      <c r="AD409" s="218"/>
      <c r="AE409" s="113"/>
      <c r="AF409" s="114"/>
      <c r="AG409" s="402"/>
      <c r="AH409" s="238"/>
      <c r="AI409" s="239"/>
      <c r="AJ409" s="58" t="str">
        <f t="shared" si="120"/>
        <v/>
      </c>
      <c r="AK409" s="60" t="str">
        <f t="shared" si="121"/>
        <v/>
      </c>
      <c r="AL409" s="62" t="str">
        <f t="shared" si="122"/>
        <v/>
      </c>
      <c r="AM409" s="64" t="str">
        <f t="shared" si="123"/>
        <v/>
      </c>
      <c r="AN409" s="64" t="str">
        <f t="shared" si="124"/>
        <v/>
      </c>
      <c r="AO409" s="66" t="str">
        <f>IF(F409="","",IF(OR(AND(分岐管理シート!D409=4,J409="Ⅱ．物価高の克服"),AND(分岐管理シート!D409=8,J409="米国関税措置")),"","error"))</f>
        <v/>
      </c>
      <c r="AP409" s="68" t="str">
        <f t="shared" si="125"/>
        <v/>
      </c>
      <c r="AQ409" s="33" t="str">
        <f t="shared" si="126"/>
        <v/>
      </c>
      <c r="AR409" s="33" t="str">
        <f t="shared" si="127"/>
        <v/>
      </c>
      <c r="AS409" s="33" t="str">
        <f t="shared" si="128"/>
        <v/>
      </c>
      <c r="AT409" s="32" t="str">
        <f t="shared" si="136"/>
        <v/>
      </c>
      <c r="AU409" s="69"/>
      <c r="AV409" s="70"/>
      <c r="AW409" s="68" t="str">
        <f t="shared" si="129"/>
        <v/>
      </c>
      <c r="AX409" s="68" t="str">
        <f t="shared" si="130"/>
        <v/>
      </c>
      <c r="AY409" s="68" t="str">
        <f t="shared" si="131"/>
        <v/>
      </c>
      <c r="AZ409" s="70"/>
      <c r="BA409" s="74"/>
      <c r="BB409" s="70"/>
      <c r="BC409" s="70"/>
      <c r="BD409" s="68" t="str">
        <f t="shared" si="132"/>
        <v/>
      </c>
      <c r="BE409" s="68" t="str">
        <f t="shared" si="133"/>
        <v/>
      </c>
      <c r="BF409" s="72" t="str">
        <f>IF(F409="","",IF(OR(分岐管理シート!Y409&lt;14,分岐管理シート!Y409&gt;38),"error",""))</f>
        <v/>
      </c>
      <c r="BG409" s="72" t="str">
        <f>IF(F409="","",IF(OR(分岐管理シート!Z409&lt;14,分岐管理シート!Z409&gt;39),"error",""))</f>
        <v/>
      </c>
      <c r="BH409" s="72" t="str">
        <f>IF(F409="","",IF(AND(Y409="－",OR(分岐管理シート!Z409&lt;14,分岐管理シート!Z409&gt;38)),"error",IF(AND(Y409="○",分岐管理シート!Z409&lt;14),"error","")))</f>
        <v/>
      </c>
      <c r="BI409" s="72" t="str">
        <f>IF(F409="","",IF(VLOOKUP(Z409,―!$AH$15:$AI$40,2,FALSE)&lt;=VLOOKUP(AA409,―!$AH$15:$AI$40,2,FALSE),"","error"))</f>
        <v/>
      </c>
      <c r="BJ409" s="70"/>
      <c r="BK409" s="70"/>
      <c r="BL409" s="70"/>
      <c r="BM409" s="72" t="str">
        <f>IF(F409="","",IF(OR(分岐管理シート!AC409&lt;1,分岐管理シート!AC409&gt;39),"error",""))</f>
        <v/>
      </c>
      <c r="BN409" s="68" t="str">
        <f t="shared" si="134"/>
        <v/>
      </c>
      <c r="BO409" s="72" t="str">
        <f>IF(F409="","",IF(AND(分岐管理シート!D409=4,OR(分岐管理シート!AF409&lt;4,分岐管理シート!AF409&gt;9)),"error",""))</f>
        <v/>
      </c>
      <c r="BP409" s="74" t="str">
        <f t="shared" si="118"/>
        <v/>
      </c>
      <c r="BQ409" s="76" t="str">
        <f>分岐管理シート!AQ409</f>
        <v/>
      </c>
      <c r="BR409" s="497" t="str">
        <f t="shared" si="135"/>
        <v/>
      </c>
    </row>
    <row r="410" spans="1:70" ht="24">
      <c r="A410" s="35"/>
      <c r="B410" s="36"/>
      <c r="C410" s="33">
        <v>338</v>
      </c>
      <c r="D410" s="396"/>
      <c r="E410" s="229"/>
      <c r="F410" s="229"/>
      <c r="G410" s="219"/>
      <c r="H410" s="219"/>
      <c r="I410" s="218"/>
      <c r="J410" s="217"/>
      <c r="K410" s="219"/>
      <c r="L410" s="218"/>
      <c r="M410" s="218"/>
      <c r="N410" s="640">
        <f t="shared" si="119"/>
        <v>0</v>
      </c>
      <c r="O410" s="641">
        <f t="shared" si="117"/>
        <v>0</v>
      </c>
      <c r="P410" s="642"/>
      <c r="Q410" s="646"/>
      <c r="R410" s="646"/>
      <c r="S410" s="646"/>
      <c r="T410" s="647"/>
      <c r="U410" s="647"/>
      <c r="V410" s="218"/>
      <c r="W410" s="219"/>
      <c r="X410" s="219"/>
      <c r="Y410" s="219"/>
      <c r="Z410" s="391"/>
      <c r="AA410" s="391"/>
      <c r="AB410" s="233"/>
      <c r="AC410" s="233"/>
      <c r="AD410" s="218"/>
      <c r="AE410" s="113"/>
      <c r="AF410" s="114"/>
      <c r="AG410" s="402"/>
      <c r="AH410" s="238"/>
      <c r="AI410" s="239"/>
      <c r="AJ410" s="58" t="str">
        <f t="shared" si="120"/>
        <v/>
      </c>
      <c r="AK410" s="60" t="str">
        <f t="shared" si="121"/>
        <v/>
      </c>
      <c r="AL410" s="62" t="str">
        <f t="shared" si="122"/>
        <v/>
      </c>
      <c r="AM410" s="64" t="str">
        <f t="shared" si="123"/>
        <v/>
      </c>
      <c r="AN410" s="64" t="str">
        <f t="shared" si="124"/>
        <v/>
      </c>
      <c r="AO410" s="66" t="str">
        <f>IF(F410="","",IF(OR(AND(分岐管理シート!D410=4,J410="Ⅱ．物価高の克服"),AND(分岐管理シート!D410=8,J410="米国関税措置")),"","error"))</f>
        <v/>
      </c>
      <c r="AP410" s="68" t="str">
        <f t="shared" si="125"/>
        <v/>
      </c>
      <c r="AQ410" s="33" t="str">
        <f t="shared" si="126"/>
        <v/>
      </c>
      <c r="AR410" s="33" t="str">
        <f t="shared" si="127"/>
        <v/>
      </c>
      <c r="AS410" s="33" t="str">
        <f t="shared" si="128"/>
        <v/>
      </c>
      <c r="AT410" s="32" t="str">
        <f t="shared" si="136"/>
        <v/>
      </c>
      <c r="AU410" s="69"/>
      <c r="AV410" s="70"/>
      <c r="AW410" s="68" t="str">
        <f t="shared" si="129"/>
        <v/>
      </c>
      <c r="AX410" s="68" t="str">
        <f t="shared" si="130"/>
        <v/>
      </c>
      <c r="AY410" s="68" t="str">
        <f t="shared" si="131"/>
        <v/>
      </c>
      <c r="AZ410" s="70"/>
      <c r="BA410" s="74"/>
      <c r="BB410" s="70"/>
      <c r="BC410" s="70"/>
      <c r="BD410" s="68" t="str">
        <f t="shared" si="132"/>
        <v/>
      </c>
      <c r="BE410" s="68" t="str">
        <f t="shared" si="133"/>
        <v/>
      </c>
      <c r="BF410" s="72" t="str">
        <f>IF(F410="","",IF(OR(分岐管理シート!Y410&lt;14,分岐管理シート!Y410&gt;38),"error",""))</f>
        <v/>
      </c>
      <c r="BG410" s="72" t="str">
        <f>IF(F410="","",IF(OR(分岐管理シート!Z410&lt;14,分岐管理シート!Z410&gt;39),"error",""))</f>
        <v/>
      </c>
      <c r="BH410" s="72" t="str">
        <f>IF(F410="","",IF(AND(Y410="－",OR(分岐管理シート!Z410&lt;14,分岐管理シート!Z410&gt;38)),"error",IF(AND(Y410="○",分岐管理シート!Z410&lt;14),"error","")))</f>
        <v/>
      </c>
      <c r="BI410" s="72" t="str">
        <f>IF(F410="","",IF(VLOOKUP(Z410,―!$AH$15:$AI$40,2,FALSE)&lt;=VLOOKUP(AA410,―!$AH$15:$AI$40,2,FALSE),"","error"))</f>
        <v/>
      </c>
      <c r="BJ410" s="70"/>
      <c r="BK410" s="70"/>
      <c r="BL410" s="70"/>
      <c r="BM410" s="72" t="str">
        <f>IF(F410="","",IF(OR(分岐管理シート!AC410&lt;1,分岐管理シート!AC410&gt;39),"error",""))</f>
        <v/>
      </c>
      <c r="BN410" s="68" t="str">
        <f t="shared" si="134"/>
        <v/>
      </c>
      <c r="BO410" s="72" t="str">
        <f>IF(F410="","",IF(AND(分岐管理シート!D410=4,OR(分岐管理シート!AF410&lt;4,分岐管理シート!AF410&gt;9)),"error",""))</f>
        <v/>
      </c>
      <c r="BP410" s="74" t="str">
        <f t="shared" si="118"/>
        <v/>
      </c>
      <c r="BQ410" s="76" t="str">
        <f>分岐管理シート!AQ410</f>
        <v/>
      </c>
      <c r="BR410" s="497" t="str">
        <f t="shared" si="135"/>
        <v/>
      </c>
    </row>
    <row r="411" spans="1:70" ht="24">
      <c r="A411" s="35"/>
      <c r="B411" s="36"/>
      <c r="C411" s="33">
        <v>339</v>
      </c>
      <c r="D411" s="396"/>
      <c r="E411" s="229"/>
      <c r="F411" s="229"/>
      <c r="G411" s="219"/>
      <c r="H411" s="219"/>
      <c r="I411" s="218"/>
      <c r="J411" s="217"/>
      <c r="K411" s="219"/>
      <c r="L411" s="218"/>
      <c r="M411" s="218"/>
      <c r="N411" s="640">
        <f t="shared" si="119"/>
        <v>0</v>
      </c>
      <c r="O411" s="641">
        <f t="shared" si="117"/>
        <v>0</v>
      </c>
      <c r="P411" s="642"/>
      <c r="Q411" s="646"/>
      <c r="R411" s="646"/>
      <c r="S411" s="646"/>
      <c r="T411" s="647"/>
      <c r="U411" s="647"/>
      <c r="V411" s="218"/>
      <c r="W411" s="219"/>
      <c r="X411" s="219"/>
      <c r="Y411" s="219"/>
      <c r="Z411" s="391"/>
      <c r="AA411" s="391"/>
      <c r="AB411" s="233"/>
      <c r="AC411" s="233"/>
      <c r="AD411" s="218"/>
      <c r="AE411" s="113"/>
      <c r="AF411" s="114"/>
      <c r="AG411" s="402"/>
      <c r="AH411" s="238"/>
      <c r="AI411" s="239"/>
      <c r="AJ411" s="58" t="str">
        <f t="shared" si="120"/>
        <v/>
      </c>
      <c r="AK411" s="60" t="str">
        <f t="shared" si="121"/>
        <v/>
      </c>
      <c r="AL411" s="62" t="str">
        <f t="shared" si="122"/>
        <v/>
      </c>
      <c r="AM411" s="64" t="str">
        <f t="shared" si="123"/>
        <v/>
      </c>
      <c r="AN411" s="64" t="str">
        <f t="shared" si="124"/>
        <v/>
      </c>
      <c r="AO411" s="66" t="str">
        <f>IF(F411="","",IF(OR(AND(分岐管理シート!D411=4,J411="Ⅱ．物価高の克服"),AND(分岐管理シート!D411=8,J411="米国関税措置")),"","error"))</f>
        <v/>
      </c>
      <c r="AP411" s="68" t="str">
        <f t="shared" si="125"/>
        <v/>
      </c>
      <c r="AQ411" s="33" t="str">
        <f t="shared" si="126"/>
        <v/>
      </c>
      <c r="AR411" s="33" t="str">
        <f t="shared" si="127"/>
        <v/>
      </c>
      <c r="AS411" s="33" t="str">
        <f t="shared" si="128"/>
        <v/>
      </c>
      <c r="AT411" s="32" t="str">
        <f t="shared" si="136"/>
        <v/>
      </c>
      <c r="AU411" s="69"/>
      <c r="AV411" s="70"/>
      <c r="AW411" s="68" t="str">
        <f t="shared" si="129"/>
        <v/>
      </c>
      <c r="AX411" s="68" t="str">
        <f t="shared" si="130"/>
        <v/>
      </c>
      <c r="AY411" s="68" t="str">
        <f t="shared" si="131"/>
        <v/>
      </c>
      <c r="AZ411" s="70"/>
      <c r="BA411" s="74"/>
      <c r="BB411" s="70"/>
      <c r="BC411" s="70"/>
      <c r="BD411" s="68" t="str">
        <f t="shared" si="132"/>
        <v/>
      </c>
      <c r="BE411" s="68" t="str">
        <f t="shared" si="133"/>
        <v/>
      </c>
      <c r="BF411" s="72" t="str">
        <f>IF(F411="","",IF(OR(分岐管理シート!Y411&lt;14,分岐管理シート!Y411&gt;38),"error",""))</f>
        <v/>
      </c>
      <c r="BG411" s="72" t="str">
        <f>IF(F411="","",IF(OR(分岐管理シート!Z411&lt;14,分岐管理シート!Z411&gt;39),"error",""))</f>
        <v/>
      </c>
      <c r="BH411" s="72" t="str">
        <f>IF(F411="","",IF(AND(Y411="－",OR(分岐管理シート!Z411&lt;14,分岐管理シート!Z411&gt;38)),"error",IF(AND(Y411="○",分岐管理シート!Z411&lt;14),"error","")))</f>
        <v/>
      </c>
      <c r="BI411" s="72" t="str">
        <f>IF(F411="","",IF(VLOOKUP(Z411,―!$AH$15:$AI$40,2,FALSE)&lt;=VLOOKUP(AA411,―!$AH$15:$AI$40,2,FALSE),"","error"))</f>
        <v/>
      </c>
      <c r="BJ411" s="70"/>
      <c r="BK411" s="70"/>
      <c r="BL411" s="70"/>
      <c r="BM411" s="72" t="str">
        <f>IF(F411="","",IF(OR(分岐管理シート!AC411&lt;1,分岐管理シート!AC411&gt;39),"error",""))</f>
        <v/>
      </c>
      <c r="BN411" s="68" t="str">
        <f t="shared" si="134"/>
        <v/>
      </c>
      <c r="BO411" s="72" t="str">
        <f>IF(F411="","",IF(AND(分岐管理シート!D411=4,OR(分岐管理シート!AF411&lt;4,分岐管理シート!AF411&gt;9)),"error",""))</f>
        <v/>
      </c>
      <c r="BP411" s="74" t="str">
        <f t="shared" si="118"/>
        <v/>
      </c>
      <c r="BQ411" s="76" t="str">
        <f>分岐管理シート!AQ411</f>
        <v/>
      </c>
      <c r="BR411" s="497" t="str">
        <f t="shared" si="135"/>
        <v/>
      </c>
    </row>
    <row r="412" spans="1:70" ht="24">
      <c r="A412" s="35"/>
      <c r="B412" s="36"/>
      <c r="C412" s="32">
        <v>340</v>
      </c>
      <c r="D412" s="396"/>
      <c r="E412" s="229"/>
      <c r="F412" s="229"/>
      <c r="G412" s="219"/>
      <c r="H412" s="219"/>
      <c r="I412" s="218"/>
      <c r="J412" s="217"/>
      <c r="K412" s="219"/>
      <c r="L412" s="218"/>
      <c r="M412" s="218"/>
      <c r="N412" s="640">
        <f t="shared" si="119"/>
        <v>0</v>
      </c>
      <c r="O412" s="641">
        <f t="shared" si="117"/>
        <v>0</v>
      </c>
      <c r="P412" s="642"/>
      <c r="Q412" s="646"/>
      <c r="R412" s="646"/>
      <c r="S412" s="646"/>
      <c r="T412" s="647"/>
      <c r="U412" s="647"/>
      <c r="V412" s="218"/>
      <c r="W412" s="219"/>
      <c r="X412" s="219"/>
      <c r="Y412" s="219"/>
      <c r="Z412" s="391"/>
      <c r="AA412" s="391"/>
      <c r="AB412" s="233"/>
      <c r="AC412" s="233"/>
      <c r="AD412" s="218"/>
      <c r="AE412" s="113"/>
      <c r="AF412" s="114"/>
      <c r="AG412" s="402"/>
      <c r="AH412" s="238"/>
      <c r="AI412" s="239"/>
      <c r="AJ412" s="58" t="str">
        <f t="shared" si="120"/>
        <v/>
      </c>
      <c r="AK412" s="60" t="str">
        <f t="shared" si="121"/>
        <v/>
      </c>
      <c r="AL412" s="62" t="str">
        <f t="shared" si="122"/>
        <v/>
      </c>
      <c r="AM412" s="64" t="str">
        <f t="shared" si="123"/>
        <v/>
      </c>
      <c r="AN412" s="64" t="str">
        <f t="shared" si="124"/>
        <v/>
      </c>
      <c r="AO412" s="66" t="str">
        <f>IF(F412="","",IF(OR(AND(分岐管理シート!D412=4,J412="Ⅱ．物価高の克服"),AND(分岐管理シート!D412=8,J412="米国関税措置")),"","error"))</f>
        <v/>
      </c>
      <c r="AP412" s="68" t="str">
        <f t="shared" si="125"/>
        <v/>
      </c>
      <c r="AQ412" s="33" t="str">
        <f t="shared" si="126"/>
        <v/>
      </c>
      <c r="AR412" s="33" t="str">
        <f t="shared" si="127"/>
        <v/>
      </c>
      <c r="AS412" s="33" t="str">
        <f t="shared" si="128"/>
        <v/>
      </c>
      <c r="AT412" s="32" t="str">
        <f t="shared" si="136"/>
        <v/>
      </c>
      <c r="AU412" s="69"/>
      <c r="AV412" s="70"/>
      <c r="AW412" s="68" t="str">
        <f t="shared" si="129"/>
        <v/>
      </c>
      <c r="AX412" s="68" t="str">
        <f t="shared" si="130"/>
        <v/>
      </c>
      <c r="AY412" s="68" t="str">
        <f t="shared" si="131"/>
        <v/>
      </c>
      <c r="AZ412" s="70"/>
      <c r="BA412" s="74"/>
      <c r="BB412" s="70"/>
      <c r="BC412" s="70"/>
      <c r="BD412" s="68" t="str">
        <f t="shared" si="132"/>
        <v/>
      </c>
      <c r="BE412" s="68" t="str">
        <f t="shared" si="133"/>
        <v/>
      </c>
      <c r="BF412" s="72" t="str">
        <f>IF(F412="","",IF(OR(分岐管理シート!Y412&lt;14,分岐管理シート!Y412&gt;38),"error",""))</f>
        <v/>
      </c>
      <c r="BG412" s="72" t="str">
        <f>IF(F412="","",IF(OR(分岐管理シート!Z412&lt;14,分岐管理シート!Z412&gt;39),"error",""))</f>
        <v/>
      </c>
      <c r="BH412" s="72" t="str">
        <f>IF(F412="","",IF(AND(Y412="－",OR(分岐管理シート!Z412&lt;14,分岐管理シート!Z412&gt;38)),"error",IF(AND(Y412="○",分岐管理シート!Z412&lt;14),"error","")))</f>
        <v/>
      </c>
      <c r="BI412" s="72" t="str">
        <f>IF(F412="","",IF(VLOOKUP(Z412,―!$AH$15:$AI$40,2,FALSE)&lt;=VLOOKUP(AA412,―!$AH$15:$AI$40,2,FALSE),"","error"))</f>
        <v/>
      </c>
      <c r="BJ412" s="70"/>
      <c r="BK412" s="70"/>
      <c r="BL412" s="70"/>
      <c r="BM412" s="72" t="str">
        <f>IF(F412="","",IF(OR(分岐管理シート!AC412&lt;1,分岐管理シート!AC412&gt;39),"error",""))</f>
        <v/>
      </c>
      <c r="BN412" s="68" t="str">
        <f t="shared" si="134"/>
        <v/>
      </c>
      <c r="BO412" s="72" t="str">
        <f>IF(F412="","",IF(AND(分岐管理シート!D412=4,OR(分岐管理シート!AF412&lt;4,分岐管理シート!AF412&gt;9)),"error",""))</f>
        <v/>
      </c>
      <c r="BP412" s="74" t="str">
        <f t="shared" si="118"/>
        <v/>
      </c>
      <c r="BQ412" s="76" t="str">
        <f>分岐管理シート!AQ412</f>
        <v/>
      </c>
      <c r="BR412" s="497" t="str">
        <f t="shared" si="135"/>
        <v/>
      </c>
    </row>
    <row r="413" spans="1:70" ht="24">
      <c r="A413" s="35"/>
      <c r="B413" s="36"/>
      <c r="C413" s="33">
        <v>341</v>
      </c>
      <c r="D413" s="396"/>
      <c r="E413" s="229"/>
      <c r="F413" s="229"/>
      <c r="G413" s="219"/>
      <c r="H413" s="219"/>
      <c r="I413" s="218"/>
      <c r="J413" s="217"/>
      <c r="K413" s="219"/>
      <c r="L413" s="218"/>
      <c r="M413" s="218"/>
      <c r="N413" s="640">
        <f t="shared" si="119"/>
        <v>0</v>
      </c>
      <c r="O413" s="641">
        <f t="shared" si="117"/>
        <v>0</v>
      </c>
      <c r="P413" s="642"/>
      <c r="Q413" s="646"/>
      <c r="R413" s="646"/>
      <c r="S413" s="646"/>
      <c r="T413" s="647"/>
      <c r="U413" s="647"/>
      <c r="V413" s="218"/>
      <c r="W413" s="219"/>
      <c r="X413" s="219"/>
      <c r="Y413" s="219"/>
      <c r="Z413" s="391"/>
      <c r="AA413" s="391"/>
      <c r="AB413" s="233"/>
      <c r="AC413" s="233"/>
      <c r="AD413" s="218"/>
      <c r="AE413" s="113"/>
      <c r="AF413" s="114"/>
      <c r="AG413" s="402"/>
      <c r="AH413" s="238"/>
      <c r="AI413" s="239"/>
      <c r="AJ413" s="58" t="str">
        <f t="shared" si="120"/>
        <v/>
      </c>
      <c r="AK413" s="60" t="str">
        <f t="shared" si="121"/>
        <v/>
      </c>
      <c r="AL413" s="62" t="str">
        <f t="shared" si="122"/>
        <v/>
      </c>
      <c r="AM413" s="64" t="str">
        <f t="shared" si="123"/>
        <v/>
      </c>
      <c r="AN413" s="64" t="str">
        <f t="shared" si="124"/>
        <v/>
      </c>
      <c r="AO413" s="66" t="str">
        <f>IF(F413="","",IF(OR(AND(分岐管理シート!D413=4,J413="Ⅱ．物価高の克服"),AND(分岐管理シート!D413=8,J413="米国関税措置")),"","error"))</f>
        <v/>
      </c>
      <c r="AP413" s="68" t="str">
        <f t="shared" si="125"/>
        <v/>
      </c>
      <c r="AQ413" s="33" t="str">
        <f t="shared" si="126"/>
        <v/>
      </c>
      <c r="AR413" s="33" t="str">
        <f t="shared" si="127"/>
        <v/>
      </c>
      <c r="AS413" s="33" t="str">
        <f t="shared" si="128"/>
        <v/>
      </c>
      <c r="AT413" s="32" t="str">
        <f t="shared" si="136"/>
        <v/>
      </c>
      <c r="AU413" s="69"/>
      <c r="AV413" s="70"/>
      <c r="AW413" s="68" t="str">
        <f t="shared" si="129"/>
        <v/>
      </c>
      <c r="AX413" s="68" t="str">
        <f t="shared" si="130"/>
        <v/>
      </c>
      <c r="AY413" s="68" t="str">
        <f t="shared" si="131"/>
        <v/>
      </c>
      <c r="AZ413" s="70"/>
      <c r="BA413" s="74"/>
      <c r="BB413" s="70"/>
      <c r="BC413" s="70"/>
      <c r="BD413" s="68" t="str">
        <f t="shared" si="132"/>
        <v/>
      </c>
      <c r="BE413" s="68" t="str">
        <f t="shared" si="133"/>
        <v/>
      </c>
      <c r="BF413" s="72" t="str">
        <f>IF(F413="","",IF(OR(分岐管理シート!Y413&lt;14,分岐管理シート!Y413&gt;38),"error",""))</f>
        <v/>
      </c>
      <c r="BG413" s="72" t="str">
        <f>IF(F413="","",IF(OR(分岐管理シート!Z413&lt;14,分岐管理シート!Z413&gt;39),"error",""))</f>
        <v/>
      </c>
      <c r="BH413" s="72" t="str">
        <f>IF(F413="","",IF(AND(Y413="－",OR(分岐管理シート!Z413&lt;14,分岐管理シート!Z413&gt;38)),"error",IF(AND(Y413="○",分岐管理シート!Z413&lt;14),"error","")))</f>
        <v/>
      </c>
      <c r="BI413" s="72" t="str">
        <f>IF(F413="","",IF(VLOOKUP(Z413,―!$AH$15:$AI$40,2,FALSE)&lt;=VLOOKUP(AA413,―!$AH$15:$AI$40,2,FALSE),"","error"))</f>
        <v/>
      </c>
      <c r="BJ413" s="70"/>
      <c r="BK413" s="70"/>
      <c r="BL413" s="70"/>
      <c r="BM413" s="72" t="str">
        <f>IF(F413="","",IF(OR(分岐管理シート!AC413&lt;1,分岐管理シート!AC413&gt;39),"error",""))</f>
        <v/>
      </c>
      <c r="BN413" s="68" t="str">
        <f t="shared" si="134"/>
        <v/>
      </c>
      <c r="BO413" s="72" t="str">
        <f>IF(F413="","",IF(AND(分岐管理シート!D413=4,OR(分岐管理シート!AF413&lt;4,分岐管理シート!AF413&gt;9)),"error",""))</f>
        <v/>
      </c>
      <c r="BP413" s="74" t="str">
        <f t="shared" si="118"/>
        <v/>
      </c>
      <c r="BQ413" s="76" t="str">
        <f>分岐管理シート!AQ413</f>
        <v/>
      </c>
      <c r="BR413" s="497" t="str">
        <f t="shared" si="135"/>
        <v/>
      </c>
    </row>
    <row r="414" spans="1:70" ht="24">
      <c r="A414" s="35"/>
      <c r="B414" s="36"/>
      <c r="C414" s="33">
        <v>342</v>
      </c>
      <c r="D414" s="396"/>
      <c r="E414" s="229"/>
      <c r="F414" s="229"/>
      <c r="G414" s="219"/>
      <c r="H414" s="219"/>
      <c r="I414" s="218"/>
      <c r="J414" s="217"/>
      <c r="K414" s="219"/>
      <c r="L414" s="218"/>
      <c r="M414" s="218"/>
      <c r="N414" s="640">
        <f t="shared" si="119"/>
        <v>0</v>
      </c>
      <c r="O414" s="641">
        <f t="shared" si="117"/>
        <v>0</v>
      </c>
      <c r="P414" s="642"/>
      <c r="Q414" s="646"/>
      <c r="R414" s="646"/>
      <c r="S414" s="646"/>
      <c r="T414" s="647"/>
      <c r="U414" s="647"/>
      <c r="V414" s="218"/>
      <c r="W414" s="219"/>
      <c r="X414" s="219"/>
      <c r="Y414" s="219"/>
      <c r="Z414" s="391"/>
      <c r="AA414" s="391"/>
      <c r="AB414" s="233"/>
      <c r="AC414" s="233"/>
      <c r="AD414" s="218"/>
      <c r="AE414" s="113"/>
      <c r="AF414" s="114"/>
      <c r="AG414" s="402"/>
      <c r="AH414" s="238"/>
      <c r="AI414" s="239"/>
      <c r="AJ414" s="58" t="str">
        <f t="shared" si="120"/>
        <v/>
      </c>
      <c r="AK414" s="60" t="str">
        <f t="shared" si="121"/>
        <v/>
      </c>
      <c r="AL414" s="62" t="str">
        <f t="shared" si="122"/>
        <v/>
      </c>
      <c r="AM414" s="64" t="str">
        <f t="shared" si="123"/>
        <v/>
      </c>
      <c r="AN414" s="64" t="str">
        <f t="shared" si="124"/>
        <v/>
      </c>
      <c r="AO414" s="66" t="str">
        <f>IF(F414="","",IF(OR(AND(分岐管理シート!D414=4,J414="Ⅱ．物価高の克服"),AND(分岐管理シート!D414=8,J414="米国関税措置")),"","error"))</f>
        <v/>
      </c>
      <c r="AP414" s="68" t="str">
        <f t="shared" si="125"/>
        <v/>
      </c>
      <c r="AQ414" s="33" t="str">
        <f t="shared" si="126"/>
        <v/>
      </c>
      <c r="AR414" s="33" t="str">
        <f t="shared" si="127"/>
        <v/>
      </c>
      <c r="AS414" s="33" t="str">
        <f t="shared" si="128"/>
        <v/>
      </c>
      <c r="AT414" s="32" t="str">
        <f t="shared" si="136"/>
        <v/>
      </c>
      <c r="AU414" s="69"/>
      <c r="AV414" s="70"/>
      <c r="AW414" s="68" t="str">
        <f t="shared" si="129"/>
        <v/>
      </c>
      <c r="AX414" s="68" t="str">
        <f t="shared" si="130"/>
        <v/>
      </c>
      <c r="AY414" s="68" t="str">
        <f t="shared" si="131"/>
        <v/>
      </c>
      <c r="AZ414" s="70"/>
      <c r="BA414" s="74"/>
      <c r="BB414" s="70"/>
      <c r="BC414" s="70"/>
      <c r="BD414" s="68" t="str">
        <f t="shared" si="132"/>
        <v/>
      </c>
      <c r="BE414" s="68" t="str">
        <f t="shared" si="133"/>
        <v/>
      </c>
      <c r="BF414" s="72" t="str">
        <f>IF(F414="","",IF(OR(分岐管理シート!Y414&lt;14,分岐管理シート!Y414&gt;38),"error",""))</f>
        <v/>
      </c>
      <c r="BG414" s="72" t="str">
        <f>IF(F414="","",IF(OR(分岐管理シート!Z414&lt;14,分岐管理シート!Z414&gt;39),"error",""))</f>
        <v/>
      </c>
      <c r="BH414" s="72" t="str">
        <f>IF(F414="","",IF(AND(Y414="－",OR(分岐管理シート!Z414&lt;14,分岐管理シート!Z414&gt;38)),"error",IF(AND(Y414="○",分岐管理シート!Z414&lt;14),"error","")))</f>
        <v/>
      </c>
      <c r="BI414" s="72" t="str">
        <f>IF(F414="","",IF(VLOOKUP(Z414,―!$AH$15:$AI$40,2,FALSE)&lt;=VLOOKUP(AA414,―!$AH$15:$AI$40,2,FALSE),"","error"))</f>
        <v/>
      </c>
      <c r="BJ414" s="70"/>
      <c r="BK414" s="70"/>
      <c r="BL414" s="70"/>
      <c r="BM414" s="72" t="str">
        <f>IF(F414="","",IF(OR(分岐管理シート!AC414&lt;1,分岐管理シート!AC414&gt;39),"error",""))</f>
        <v/>
      </c>
      <c r="BN414" s="68" t="str">
        <f t="shared" si="134"/>
        <v/>
      </c>
      <c r="BO414" s="72" t="str">
        <f>IF(F414="","",IF(AND(分岐管理シート!D414=4,OR(分岐管理シート!AF414&lt;4,分岐管理シート!AF414&gt;9)),"error",""))</f>
        <v/>
      </c>
      <c r="BP414" s="74" t="str">
        <f t="shared" si="118"/>
        <v/>
      </c>
      <c r="BQ414" s="76" t="str">
        <f>分岐管理シート!AQ414</f>
        <v/>
      </c>
      <c r="BR414" s="497" t="str">
        <f t="shared" si="135"/>
        <v/>
      </c>
    </row>
    <row r="415" spans="1:70" ht="24">
      <c r="A415" s="35"/>
      <c r="B415" s="36"/>
      <c r="C415" s="32">
        <v>343</v>
      </c>
      <c r="D415" s="396"/>
      <c r="E415" s="229"/>
      <c r="F415" s="229"/>
      <c r="G415" s="219"/>
      <c r="H415" s="219"/>
      <c r="I415" s="218"/>
      <c r="J415" s="217"/>
      <c r="K415" s="219"/>
      <c r="L415" s="218"/>
      <c r="M415" s="218"/>
      <c r="N415" s="640">
        <f t="shared" si="119"/>
        <v>0</v>
      </c>
      <c r="O415" s="641">
        <f t="shared" si="117"/>
        <v>0</v>
      </c>
      <c r="P415" s="642"/>
      <c r="Q415" s="646"/>
      <c r="R415" s="646"/>
      <c r="S415" s="646"/>
      <c r="T415" s="647"/>
      <c r="U415" s="647"/>
      <c r="V415" s="218"/>
      <c r="W415" s="219"/>
      <c r="X415" s="219"/>
      <c r="Y415" s="219"/>
      <c r="Z415" s="391"/>
      <c r="AA415" s="391"/>
      <c r="AB415" s="233"/>
      <c r="AC415" s="233"/>
      <c r="AD415" s="218"/>
      <c r="AE415" s="113"/>
      <c r="AF415" s="114"/>
      <c r="AG415" s="402"/>
      <c r="AH415" s="238"/>
      <c r="AI415" s="239"/>
      <c r="AJ415" s="58" t="str">
        <f t="shared" si="120"/>
        <v/>
      </c>
      <c r="AK415" s="60" t="str">
        <f t="shared" si="121"/>
        <v/>
      </c>
      <c r="AL415" s="62" t="str">
        <f t="shared" si="122"/>
        <v/>
      </c>
      <c r="AM415" s="64" t="str">
        <f t="shared" si="123"/>
        <v/>
      </c>
      <c r="AN415" s="64" t="str">
        <f t="shared" si="124"/>
        <v/>
      </c>
      <c r="AO415" s="66" t="str">
        <f>IF(F415="","",IF(OR(AND(分岐管理シート!D415=4,J415="Ⅱ．物価高の克服"),AND(分岐管理シート!D415=8,J415="米国関税措置")),"","error"))</f>
        <v/>
      </c>
      <c r="AP415" s="68" t="str">
        <f t="shared" si="125"/>
        <v/>
      </c>
      <c r="AQ415" s="33" t="str">
        <f t="shared" si="126"/>
        <v/>
      </c>
      <c r="AR415" s="33" t="str">
        <f t="shared" si="127"/>
        <v/>
      </c>
      <c r="AS415" s="33" t="str">
        <f t="shared" si="128"/>
        <v/>
      </c>
      <c r="AT415" s="32" t="str">
        <f t="shared" si="136"/>
        <v/>
      </c>
      <c r="AU415" s="69"/>
      <c r="AV415" s="70"/>
      <c r="AW415" s="68" t="str">
        <f t="shared" si="129"/>
        <v/>
      </c>
      <c r="AX415" s="68" t="str">
        <f t="shared" si="130"/>
        <v/>
      </c>
      <c r="AY415" s="68" t="str">
        <f t="shared" si="131"/>
        <v/>
      </c>
      <c r="AZ415" s="70"/>
      <c r="BA415" s="74"/>
      <c r="BB415" s="70"/>
      <c r="BC415" s="70"/>
      <c r="BD415" s="68" t="str">
        <f t="shared" si="132"/>
        <v/>
      </c>
      <c r="BE415" s="68" t="str">
        <f t="shared" si="133"/>
        <v/>
      </c>
      <c r="BF415" s="72" t="str">
        <f>IF(F415="","",IF(OR(分岐管理シート!Y415&lt;14,分岐管理シート!Y415&gt;38),"error",""))</f>
        <v/>
      </c>
      <c r="BG415" s="72" t="str">
        <f>IF(F415="","",IF(OR(分岐管理シート!Z415&lt;14,分岐管理シート!Z415&gt;39),"error",""))</f>
        <v/>
      </c>
      <c r="BH415" s="72" t="str">
        <f>IF(F415="","",IF(AND(Y415="－",OR(分岐管理シート!Z415&lt;14,分岐管理シート!Z415&gt;38)),"error",IF(AND(Y415="○",分岐管理シート!Z415&lt;14),"error","")))</f>
        <v/>
      </c>
      <c r="BI415" s="72" t="str">
        <f>IF(F415="","",IF(VLOOKUP(Z415,―!$AH$15:$AI$40,2,FALSE)&lt;=VLOOKUP(AA415,―!$AH$15:$AI$40,2,FALSE),"","error"))</f>
        <v/>
      </c>
      <c r="BJ415" s="70"/>
      <c r="BK415" s="70"/>
      <c r="BL415" s="70"/>
      <c r="BM415" s="72" t="str">
        <f>IF(F415="","",IF(OR(分岐管理シート!AC415&lt;1,分岐管理シート!AC415&gt;39),"error",""))</f>
        <v/>
      </c>
      <c r="BN415" s="68" t="str">
        <f t="shared" si="134"/>
        <v/>
      </c>
      <c r="BO415" s="72" t="str">
        <f>IF(F415="","",IF(AND(分岐管理シート!D415=4,OR(分岐管理シート!AF415&lt;4,分岐管理シート!AF415&gt;9)),"error",""))</f>
        <v/>
      </c>
      <c r="BP415" s="74" t="str">
        <f t="shared" si="118"/>
        <v/>
      </c>
      <c r="BQ415" s="76" t="str">
        <f>分岐管理シート!AQ415</f>
        <v/>
      </c>
      <c r="BR415" s="497" t="str">
        <f t="shared" si="135"/>
        <v/>
      </c>
    </row>
    <row r="416" spans="1:70" ht="24">
      <c r="A416" s="35"/>
      <c r="B416" s="36"/>
      <c r="C416" s="33">
        <v>344</v>
      </c>
      <c r="D416" s="396"/>
      <c r="E416" s="229"/>
      <c r="F416" s="229"/>
      <c r="G416" s="219"/>
      <c r="H416" s="219"/>
      <c r="I416" s="218"/>
      <c r="J416" s="217"/>
      <c r="K416" s="219"/>
      <c r="L416" s="218"/>
      <c r="M416" s="218"/>
      <c r="N416" s="640">
        <f t="shared" si="119"/>
        <v>0</v>
      </c>
      <c r="O416" s="641">
        <f t="shared" si="117"/>
        <v>0</v>
      </c>
      <c r="P416" s="642"/>
      <c r="Q416" s="646"/>
      <c r="R416" s="646"/>
      <c r="S416" s="646"/>
      <c r="T416" s="647"/>
      <c r="U416" s="647"/>
      <c r="V416" s="218"/>
      <c r="W416" s="219"/>
      <c r="X416" s="219"/>
      <c r="Y416" s="219"/>
      <c r="Z416" s="391"/>
      <c r="AA416" s="391"/>
      <c r="AB416" s="233"/>
      <c r="AC416" s="233"/>
      <c r="AD416" s="218"/>
      <c r="AE416" s="113"/>
      <c r="AF416" s="114"/>
      <c r="AG416" s="402"/>
      <c r="AH416" s="238"/>
      <c r="AI416" s="239"/>
      <c r="AJ416" s="58" t="str">
        <f t="shared" si="120"/>
        <v/>
      </c>
      <c r="AK416" s="60" t="str">
        <f t="shared" si="121"/>
        <v/>
      </c>
      <c r="AL416" s="62" t="str">
        <f t="shared" si="122"/>
        <v/>
      </c>
      <c r="AM416" s="64" t="str">
        <f t="shared" si="123"/>
        <v/>
      </c>
      <c r="AN416" s="64" t="str">
        <f t="shared" si="124"/>
        <v/>
      </c>
      <c r="AO416" s="66" t="str">
        <f>IF(F416="","",IF(OR(AND(分岐管理シート!D416=4,J416="Ⅱ．物価高の克服"),AND(分岐管理シート!D416=8,J416="米国関税措置")),"","error"))</f>
        <v/>
      </c>
      <c r="AP416" s="68" t="str">
        <f t="shared" si="125"/>
        <v/>
      </c>
      <c r="AQ416" s="33" t="str">
        <f t="shared" si="126"/>
        <v/>
      </c>
      <c r="AR416" s="33" t="str">
        <f t="shared" si="127"/>
        <v/>
      </c>
      <c r="AS416" s="33" t="str">
        <f t="shared" si="128"/>
        <v/>
      </c>
      <c r="AT416" s="32" t="str">
        <f t="shared" si="136"/>
        <v/>
      </c>
      <c r="AU416" s="69"/>
      <c r="AV416" s="70"/>
      <c r="AW416" s="68" t="str">
        <f t="shared" si="129"/>
        <v/>
      </c>
      <c r="AX416" s="68" t="str">
        <f t="shared" si="130"/>
        <v/>
      </c>
      <c r="AY416" s="68" t="str">
        <f t="shared" si="131"/>
        <v/>
      </c>
      <c r="AZ416" s="70"/>
      <c r="BA416" s="74"/>
      <c r="BB416" s="70"/>
      <c r="BC416" s="70"/>
      <c r="BD416" s="68" t="str">
        <f t="shared" si="132"/>
        <v/>
      </c>
      <c r="BE416" s="68" t="str">
        <f t="shared" si="133"/>
        <v/>
      </c>
      <c r="BF416" s="72" t="str">
        <f>IF(F416="","",IF(OR(分岐管理シート!Y416&lt;14,分岐管理シート!Y416&gt;38),"error",""))</f>
        <v/>
      </c>
      <c r="BG416" s="72" t="str">
        <f>IF(F416="","",IF(OR(分岐管理シート!Z416&lt;14,分岐管理シート!Z416&gt;39),"error",""))</f>
        <v/>
      </c>
      <c r="BH416" s="72" t="str">
        <f>IF(F416="","",IF(AND(Y416="－",OR(分岐管理シート!Z416&lt;14,分岐管理シート!Z416&gt;38)),"error",IF(AND(Y416="○",分岐管理シート!Z416&lt;14),"error","")))</f>
        <v/>
      </c>
      <c r="BI416" s="72" t="str">
        <f>IF(F416="","",IF(VLOOKUP(Z416,―!$AH$15:$AI$40,2,FALSE)&lt;=VLOOKUP(AA416,―!$AH$15:$AI$40,2,FALSE),"","error"))</f>
        <v/>
      </c>
      <c r="BJ416" s="70"/>
      <c r="BK416" s="70"/>
      <c r="BL416" s="70"/>
      <c r="BM416" s="72" t="str">
        <f>IF(F416="","",IF(OR(分岐管理シート!AC416&lt;1,分岐管理シート!AC416&gt;39),"error",""))</f>
        <v/>
      </c>
      <c r="BN416" s="68" t="str">
        <f t="shared" si="134"/>
        <v/>
      </c>
      <c r="BO416" s="72" t="str">
        <f>IF(F416="","",IF(AND(分岐管理シート!D416=4,OR(分岐管理シート!AF416&lt;4,分岐管理シート!AF416&gt;9)),"error",""))</f>
        <v/>
      </c>
      <c r="BP416" s="74" t="str">
        <f t="shared" si="118"/>
        <v/>
      </c>
      <c r="BQ416" s="76" t="str">
        <f>分岐管理シート!AQ416</f>
        <v/>
      </c>
      <c r="BR416" s="497" t="str">
        <f t="shared" si="135"/>
        <v/>
      </c>
    </row>
    <row r="417" spans="1:70" ht="24">
      <c r="A417" s="35"/>
      <c r="B417" s="36"/>
      <c r="C417" s="33">
        <v>345</v>
      </c>
      <c r="D417" s="396"/>
      <c r="E417" s="229"/>
      <c r="F417" s="229"/>
      <c r="G417" s="219"/>
      <c r="H417" s="219"/>
      <c r="I417" s="218"/>
      <c r="J417" s="217"/>
      <c r="K417" s="219"/>
      <c r="L417" s="218"/>
      <c r="M417" s="218"/>
      <c r="N417" s="640">
        <f t="shared" si="119"/>
        <v>0</v>
      </c>
      <c r="O417" s="641">
        <f t="shared" si="117"/>
        <v>0</v>
      </c>
      <c r="P417" s="642"/>
      <c r="Q417" s="646"/>
      <c r="R417" s="646"/>
      <c r="S417" s="646"/>
      <c r="T417" s="647"/>
      <c r="U417" s="647"/>
      <c r="V417" s="218"/>
      <c r="W417" s="219"/>
      <c r="X417" s="219"/>
      <c r="Y417" s="219"/>
      <c r="Z417" s="391"/>
      <c r="AA417" s="391"/>
      <c r="AB417" s="233"/>
      <c r="AC417" s="233"/>
      <c r="AD417" s="218"/>
      <c r="AE417" s="113"/>
      <c r="AF417" s="114"/>
      <c r="AG417" s="402"/>
      <c r="AH417" s="238"/>
      <c r="AI417" s="239"/>
      <c r="AJ417" s="58" t="str">
        <f t="shared" si="120"/>
        <v/>
      </c>
      <c r="AK417" s="60" t="str">
        <f t="shared" si="121"/>
        <v/>
      </c>
      <c r="AL417" s="62" t="str">
        <f t="shared" si="122"/>
        <v/>
      </c>
      <c r="AM417" s="64" t="str">
        <f t="shared" si="123"/>
        <v/>
      </c>
      <c r="AN417" s="64" t="str">
        <f t="shared" si="124"/>
        <v/>
      </c>
      <c r="AO417" s="66" t="str">
        <f>IF(F417="","",IF(OR(AND(分岐管理シート!D417=4,J417="Ⅱ．物価高の克服"),AND(分岐管理シート!D417=8,J417="米国関税措置")),"","error"))</f>
        <v/>
      </c>
      <c r="AP417" s="68" t="str">
        <f t="shared" si="125"/>
        <v/>
      </c>
      <c r="AQ417" s="33" t="str">
        <f t="shared" si="126"/>
        <v/>
      </c>
      <c r="AR417" s="33" t="str">
        <f t="shared" si="127"/>
        <v/>
      </c>
      <c r="AS417" s="33" t="str">
        <f t="shared" si="128"/>
        <v/>
      </c>
      <c r="AT417" s="32" t="str">
        <f t="shared" si="136"/>
        <v/>
      </c>
      <c r="AU417" s="69"/>
      <c r="AV417" s="70"/>
      <c r="AW417" s="68" t="str">
        <f t="shared" si="129"/>
        <v/>
      </c>
      <c r="AX417" s="68" t="str">
        <f t="shared" si="130"/>
        <v/>
      </c>
      <c r="AY417" s="68" t="str">
        <f t="shared" si="131"/>
        <v/>
      </c>
      <c r="AZ417" s="70"/>
      <c r="BA417" s="74"/>
      <c r="BB417" s="70"/>
      <c r="BC417" s="70"/>
      <c r="BD417" s="68" t="str">
        <f t="shared" si="132"/>
        <v/>
      </c>
      <c r="BE417" s="68" t="str">
        <f t="shared" si="133"/>
        <v/>
      </c>
      <c r="BF417" s="72" t="str">
        <f>IF(F417="","",IF(OR(分岐管理シート!Y417&lt;14,分岐管理シート!Y417&gt;38),"error",""))</f>
        <v/>
      </c>
      <c r="BG417" s="72" t="str">
        <f>IF(F417="","",IF(OR(分岐管理シート!Z417&lt;14,分岐管理シート!Z417&gt;39),"error",""))</f>
        <v/>
      </c>
      <c r="BH417" s="72" t="str">
        <f>IF(F417="","",IF(AND(Y417="－",OR(分岐管理シート!Z417&lt;14,分岐管理シート!Z417&gt;38)),"error",IF(AND(Y417="○",分岐管理シート!Z417&lt;14),"error","")))</f>
        <v/>
      </c>
      <c r="BI417" s="72" t="str">
        <f>IF(F417="","",IF(VLOOKUP(Z417,―!$AH$15:$AI$40,2,FALSE)&lt;=VLOOKUP(AA417,―!$AH$15:$AI$40,2,FALSE),"","error"))</f>
        <v/>
      </c>
      <c r="BJ417" s="70"/>
      <c r="BK417" s="70"/>
      <c r="BL417" s="70"/>
      <c r="BM417" s="72" t="str">
        <f>IF(F417="","",IF(OR(分岐管理シート!AC417&lt;1,分岐管理シート!AC417&gt;39),"error",""))</f>
        <v/>
      </c>
      <c r="BN417" s="68" t="str">
        <f t="shared" si="134"/>
        <v/>
      </c>
      <c r="BO417" s="72" t="str">
        <f>IF(F417="","",IF(AND(分岐管理シート!D417=4,OR(分岐管理シート!AF417&lt;4,分岐管理シート!AF417&gt;9)),"error",""))</f>
        <v/>
      </c>
      <c r="BP417" s="74" t="str">
        <f t="shared" si="118"/>
        <v/>
      </c>
      <c r="BQ417" s="76" t="str">
        <f>分岐管理シート!AQ417</f>
        <v/>
      </c>
      <c r="BR417" s="497" t="str">
        <f t="shared" si="135"/>
        <v/>
      </c>
    </row>
    <row r="418" spans="1:70" ht="24">
      <c r="A418" s="35"/>
      <c r="B418" s="36"/>
      <c r="C418" s="32">
        <v>346</v>
      </c>
      <c r="D418" s="396"/>
      <c r="E418" s="229"/>
      <c r="F418" s="229"/>
      <c r="G418" s="219"/>
      <c r="H418" s="219"/>
      <c r="I418" s="218"/>
      <c r="J418" s="217"/>
      <c r="K418" s="219"/>
      <c r="L418" s="218"/>
      <c r="M418" s="218"/>
      <c r="N418" s="640">
        <f t="shared" si="119"/>
        <v>0</v>
      </c>
      <c r="O418" s="641">
        <f t="shared" si="117"/>
        <v>0</v>
      </c>
      <c r="P418" s="642"/>
      <c r="Q418" s="646"/>
      <c r="R418" s="646"/>
      <c r="S418" s="646"/>
      <c r="T418" s="647"/>
      <c r="U418" s="647"/>
      <c r="V418" s="218"/>
      <c r="W418" s="219"/>
      <c r="X418" s="219"/>
      <c r="Y418" s="219"/>
      <c r="Z418" s="391"/>
      <c r="AA418" s="391"/>
      <c r="AB418" s="233"/>
      <c r="AC418" s="233"/>
      <c r="AD418" s="218"/>
      <c r="AE418" s="113"/>
      <c r="AF418" s="114"/>
      <c r="AG418" s="402"/>
      <c r="AH418" s="238"/>
      <c r="AI418" s="239"/>
      <c r="AJ418" s="58" t="str">
        <f t="shared" si="120"/>
        <v/>
      </c>
      <c r="AK418" s="60" t="str">
        <f t="shared" si="121"/>
        <v/>
      </c>
      <c r="AL418" s="62" t="str">
        <f t="shared" si="122"/>
        <v/>
      </c>
      <c r="AM418" s="64" t="str">
        <f t="shared" si="123"/>
        <v/>
      </c>
      <c r="AN418" s="64" t="str">
        <f t="shared" si="124"/>
        <v/>
      </c>
      <c r="AO418" s="66" t="str">
        <f>IF(F418="","",IF(OR(AND(分岐管理シート!D418=4,J418="Ⅱ．物価高の克服"),AND(分岐管理シート!D418=8,J418="米国関税措置")),"","error"))</f>
        <v/>
      </c>
      <c r="AP418" s="68" t="str">
        <f t="shared" si="125"/>
        <v/>
      </c>
      <c r="AQ418" s="33" t="str">
        <f t="shared" si="126"/>
        <v/>
      </c>
      <c r="AR418" s="33" t="str">
        <f t="shared" si="127"/>
        <v/>
      </c>
      <c r="AS418" s="33" t="str">
        <f t="shared" si="128"/>
        <v/>
      </c>
      <c r="AT418" s="32" t="str">
        <f t="shared" si="136"/>
        <v/>
      </c>
      <c r="AU418" s="69"/>
      <c r="AV418" s="70"/>
      <c r="AW418" s="68" t="str">
        <f t="shared" si="129"/>
        <v/>
      </c>
      <c r="AX418" s="68" t="str">
        <f t="shared" si="130"/>
        <v/>
      </c>
      <c r="AY418" s="68" t="str">
        <f t="shared" si="131"/>
        <v/>
      </c>
      <c r="AZ418" s="70"/>
      <c r="BA418" s="74"/>
      <c r="BB418" s="70"/>
      <c r="BC418" s="70"/>
      <c r="BD418" s="68" t="str">
        <f t="shared" si="132"/>
        <v/>
      </c>
      <c r="BE418" s="68" t="str">
        <f t="shared" si="133"/>
        <v/>
      </c>
      <c r="BF418" s="72" t="str">
        <f>IF(F418="","",IF(OR(分岐管理シート!Y418&lt;14,分岐管理シート!Y418&gt;38),"error",""))</f>
        <v/>
      </c>
      <c r="BG418" s="72" t="str">
        <f>IF(F418="","",IF(OR(分岐管理シート!Z418&lt;14,分岐管理シート!Z418&gt;39),"error",""))</f>
        <v/>
      </c>
      <c r="BH418" s="72" t="str">
        <f>IF(F418="","",IF(AND(Y418="－",OR(分岐管理シート!Z418&lt;14,分岐管理シート!Z418&gt;38)),"error",IF(AND(Y418="○",分岐管理シート!Z418&lt;14),"error","")))</f>
        <v/>
      </c>
      <c r="BI418" s="72" t="str">
        <f>IF(F418="","",IF(VLOOKUP(Z418,―!$AH$15:$AI$40,2,FALSE)&lt;=VLOOKUP(AA418,―!$AH$15:$AI$40,2,FALSE),"","error"))</f>
        <v/>
      </c>
      <c r="BJ418" s="70"/>
      <c r="BK418" s="70"/>
      <c r="BL418" s="70"/>
      <c r="BM418" s="72" t="str">
        <f>IF(F418="","",IF(OR(分岐管理シート!AC418&lt;1,分岐管理シート!AC418&gt;39),"error",""))</f>
        <v/>
      </c>
      <c r="BN418" s="68" t="str">
        <f t="shared" si="134"/>
        <v/>
      </c>
      <c r="BO418" s="72" t="str">
        <f>IF(F418="","",IF(AND(分岐管理シート!D418=4,OR(分岐管理シート!AF418&lt;4,分岐管理シート!AF418&gt;9)),"error",""))</f>
        <v/>
      </c>
      <c r="BP418" s="74" t="str">
        <f t="shared" si="118"/>
        <v/>
      </c>
      <c r="BQ418" s="76" t="str">
        <f>分岐管理シート!AQ418</f>
        <v/>
      </c>
      <c r="BR418" s="497" t="str">
        <f t="shared" si="135"/>
        <v/>
      </c>
    </row>
    <row r="419" spans="1:70" ht="24">
      <c r="A419" s="35"/>
      <c r="B419" s="36"/>
      <c r="C419" s="33">
        <v>347</v>
      </c>
      <c r="D419" s="396"/>
      <c r="E419" s="229"/>
      <c r="F419" s="229"/>
      <c r="G419" s="219"/>
      <c r="H419" s="219"/>
      <c r="I419" s="218"/>
      <c r="J419" s="217"/>
      <c r="K419" s="219"/>
      <c r="L419" s="218"/>
      <c r="M419" s="218"/>
      <c r="N419" s="640">
        <f t="shared" si="119"/>
        <v>0</v>
      </c>
      <c r="O419" s="641">
        <f t="shared" si="117"/>
        <v>0</v>
      </c>
      <c r="P419" s="642"/>
      <c r="Q419" s="646"/>
      <c r="R419" s="646"/>
      <c r="S419" s="646"/>
      <c r="T419" s="647"/>
      <c r="U419" s="647"/>
      <c r="V419" s="218"/>
      <c r="W419" s="219"/>
      <c r="X419" s="219"/>
      <c r="Y419" s="219"/>
      <c r="Z419" s="391"/>
      <c r="AA419" s="391"/>
      <c r="AB419" s="233"/>
      <c r="AC419" s="233"/>
      <c r="AD419" s="218"/>
      <c r="AE419" s="113"/>
      <c r="AF419" s="114"/>
      <c r="AG419" s="402"/>
      <c r="AH419" s="238"/>
      <c r="AI419" s="239"/>
      <c r="AJ419" s="58" t="str">
        <f t="shared" si="120"/>
        <v/>
      </c>
      <c r="AK419" s="60" t="str">
        <f t="shared" si="121"/>
        <v/>
      </c>
      <c r="AL419" s="62" t="str">
        <f t="shared" si="122"/>
        <v/>
      </c>
      <c r="AM419" s="64" t="str">
        <f t="shared" si="123"/>
        <v/>
      </c>
      <c r="AN419" s="64" t="str">
        <f t="shared" si="124"/>
        <v/>
      </c>
      <c r="AO419" s="66" t="str">
        <f>IF(F419="","",IF(OR(AND(分岐管理シート!D419=4,J419="Ⅱ．物価高の克服"),AND(分岐管理シート!D419=8,J419="米国関税措置")),"","error"))</f>
        <v/>
      </c>
      <c r="AP419" s="68" t="str">
        <f t="shared" si="125"/>
        <v/>
      </c>
      <c r="AQ419" s="33" t="str">
        <f t="shared" si="126"/>
        <v/>
      </c>
      <c r="AR419" s="33" t="str">
        <f t="shared" si="127"/>
        <v/>
      </c>
      <c r="AS419" s="33" t="str">
        <f t="shared" si="128"/>
        <v/>
      </c>
      <c r="AT419" s="32" t="str">
        <f t="shared" si="136"/>
        <v/>
      </c>
      <c r="AU419" s="69"/>
      <c r="AV419" s="70"/>
      <c r="AW419" s="68" t="str">
        <f t="shared" si="129"/>
        <v/>
      </c>
      <c r="AX419" s="68" t="str">
        <f t="shared" si="130"/>
        <v/>
      </c>
      <c r="AY419" s="68" t="str">
        <f t="shared" si="131"/>
        <v/>
      </c>
      <c r="AZ419" s="70"/>
      <c r="BA419" s="74"/>
      <c r="BB419" s="70"/>
      <c r="BC419" s="70"/>
      <c r="BD419" s="68" t="str">
        <f t="shared" si="132"/>
        <v/>
      </c>
      <c r="BE419" s="68" t="str">
        <f t="shared" si="133"/>
        <v/>
      </c>
      <c r="BF419" s="72" t="str">
        <f>IF(F419="","",IF(OR(分岐管理シート!Y419&lt;14,分岐管理シート!Y419&gt;38),"error",""))</f>
        <v/>
      </c>
      <c r="BG419" s="72" t="str">
        <f>IF(F419="","",IF(OR(分岐管理シート!Z419&lt;14,分岐管理シート!Z419&gt;39),"error",""))</f>
        <v/>
      </c>
      <c r="BH419" s="72" t="str">
        <f>IF(F419="","",IF(AND(Y419="－",OR(分岐管理シート!Z419&lt;14,分岐管理シート!Z419&gt;38)),"error",IF(AND(Y419="○",分岐管理シート!Z419&lt;14),"error","")))</f>
        <v/>
      </c>
      <c r="BI419" s="72" t="str">
        <f>IF(F419="","",IF(VLOOKUP(Z419,―!$AH$15:$AI$40,2,FALSE)&lt;=VLOOKUP(AA419,―!$AH$15:$AI$40,2,FALSE),"","error"))</f>
        <v/>
      </c>
      <c r="BJ419" s="70"/>
      <c r="BK419" s="70"/>
      <c r="BL419" s="70"/>
      <c r="BM419" s="72" t="str">
        <f>IF(F419="","",IF(OR(分岐管理シート!AC419&lt;1,分岐管理シート!AC419&gt;39),"error",""))</f>
        <v/>
      </c>
      <c r="BN419" s="68" t="str">
        <f t="shared" si="134"/>
        <v/>
      </c>
      <c r="BO419" s="72" t="str">
        <f>IF(F419="","",IF(AND(分岐管理シート!D419=4,OR(分岐管理シート!AF419&lt;4,分岐管理シート!AF419&gt;9)),"error",""))</f>
        <v/>
      </c>
      <c r="BP419" s="74" t="str">
        <f t="shared" si="118"/>
        <v/>
      </c>
      <c r="BQ419" s="76" t="str">
        <f>分岐管理シート!AQ419</f>
        <v/>
      </c>
      <c r="BR419" s="497" t="str">
        <f t="shared" si="135"/>
        <v/>
      </c>
    </row>
    <row r="420" spans="1:70" ht="24">
      <c r="A420" s="35"/>
      <c r="B420" s="36"/>
      <c r="C420" s="33">
        <v>348</v>
      </c>
      <c r="D420" s="396"/>
      <c r="E420" s="229"/>
      <c r="F420" s="229"/>
      <c r="G420" s="219"/>
      <c r="H420" s="219"/>
      <c r="I420" s="218"/>
      <c r="J420" s="217"/>
      <c r="K420" s="219"/>
      <c r="L420" s="218"/>
      <c r="M420" s="218"/>
      <c r="N420" s="640">
        <f t="shared" si="119"/>
        <v>0</v>
      </c>
      <c r="O420" s="641">
        <f t="shared" si="117"/>
        <v>0</v>
      </c>
      <c r="P420" s="642"/>
      <c r="Q420" s="646"/>
      <c r="R420" s="646"/>
      <c r="S420" s="646"/>
      <c r="T420" s="647"/>
      <c r="U420" s="647"/>
      <c r="V420" s="218"/>
      <c r="W420" s="219"/>
      <c r="X420" s="219"/>
      <c r="Y420" s="219"/>
      <c r="Z420" s="391"/>
      <c r="AA420" s="391"/>
      <c r="AB420" s="233"/>
      <c r="AC420" s="233"/>
      <c r="AD420" s="218"/>
      <c r="AE420" s="113"/>
      <c r="AF420" s="114"/>
      <c r="AG420" s="402"/>
      <c r="AH420" s="238"/>
      <c r="AI420" s="239"/>
      <c r="AJ420" s="58" t="str">
        <f t="shared" si="120"/>
        <v/>
      </c>
      <c r="AK420" s="60" t="str">
        <f t="shared" si="121"/>
        <v/>
      </c>
      <c r="AL420" s="62" t="str">
        <f t="shared" si="122"/>
        <v/>
      </c>
      <c r="AM420" s="64" t="str">
        <f t="shared" si="123"/>
        <v/>
      </c>
      <c r="AN420" s="64" t="str">
        <f t="shared" si="124"/>
        <v/>
      </c>
      <c r="AO420" s="66" t="str">
        <f>IF(F420="","",IF(OR(AND(分岐管理シート!D420=4,J420="Ⅱ．物価高の克服"),AND(分岐管理シート!D420=8,J420="米国関税措置")),"","error"))</f>
        <v/>
      </c>
      <c r="AP420" s="68" t="str">
        <f t="shared" si="125"/>
        <v/>
      </c>
      <c r="AQ420" s="33" t="str">
        <f t="shared" si="126"/>
        <v/>
      </c>
      <c r="AR420" s="33" t="str">
        <f t="shared" si="127"/>
        <v/>
      </c>
      <c r="AS420" s="33" t="str">
        <f t="shared" si="128"/>
        <v/>
      </c>
      <c r="AT420" s="32" t="str">
        <f t="shared" si="136"/>
        <v/>
      </c>
      <c r="AU420" s="69"/>
      <c r="AV420" s="70"/>
      <c r="AW420" s="68" t="str">
        <f t="shared" si="129"/>
        <v/>
      </c>
      <c r="AX420" s="68" t="str">
        <f t="shared" si="130"/>
        <v/>
      </c>
      <c r="AY420" s="68" t="str">
        <f t="shared" si="131"/>
        <v/>
      </c>
      <c r="AZ420" s="70"/>
      <c r="BA420" s="74"/>
      <c r="BB420" s="70"/>
      <c r="BC420" s="70"/>
      <c r="BD420" s="68" t="str">
        <f t="shared" si="132"/>
        <v/>
      </c>
      <c r="BE420" s="68" t="str">
        <f t="shared" si="133"/>
        <v/>
      </c>
      <c r="BF420" s="72" t="str">
        <f>IF(F420="","",IF(OR(分岐管理シート!Y420&lt;14,分岐管理シート!Y420&gt;38),"error",""))</f>
        <v/>
      </c>
      <c r="BG420" s="72" t="str">
        <f>IF(F420="","",IF(OR(分岐管理シート!Z420&lt;14,分岐管理シート!Z420&gt;39),"error",""))</f>
        <v/>
      </c>
      <c r="BH420" s="72" t="str">
        <f>IF(F420="","",IF(AND(Y420="－",OR(分岐管理シート!Z420&lt;14,分岐管理シート!Z420&gt;38)),"error",IF(AND(Y420="○",分岐管理シート!Z420&lt;14),"error","")))</f>
        <v/>
      </c>
      <c r="BI420" s="72" t="str">
        <f>IF(F420="","",IF(VLOOKUP(Z420,―!$AH$15:$AI$40,2,FALSE)&lt;=VLOOKUP(AA420,―!$AH$15:$AI$40,2,FALSE),"","error"))</f>
        <v/>
      </c>
      <c r="BJ420" s="70"/>
      <c r="BK420" s="70"/>
      <c r="BL420" s="70"/>
      <c r="BM420" s="72" t="str">
        <f>IF(F420="","",IF(OR(分岐管理シート!AC420&lt;1,分岐管理シート!AC420&gt;39),"error",""))</f>
        <v/>
      </c>
      <c r="BN420" s="68" t="str">
        <f t="shared" si="134"/>
        <v/>
      </c>
      <c r="BO420" s="72" t="str">
        <f>IF(F420="","",IF(AND(分岐管理シート!D420=4,OR(分岐管理シート!AF420&lt;4,分岐管理シート!AF420&gt;9)),"error",""))</f>
        <v/>
      </c>
      <c r="BP420" s="74" t="str">
        <f t="shared" si="118"/>
        <v/>
      </c>
      <c r="BQ420" s="76" t="str">
        <f>分岐管理シート!AQ420</f>
        <v/>
      </c>
      <c r="BR420" s="497" t="str">
        <f t="shared" si="135"/>
        <v/>
      </c>
    </row>
    <row r="421" spans="1:70" ht="24">
      <c r="A421" s="35"/>
      <c r="B421" s="36"/>
      <c r="C421" s="32">
        <v>349</v>
      </c>
      <c r="D421" s="396"/>
      <c r="E421" s="229"/>
      <c r="F421" s="229"/>
      <c r="G421" s="219"/>
      <c r="H421" s="219"/>
      <c r="I421" s="218"/>
      <c r="J421" s="217"/>
      <c r="K421" s="219"/>
      <c r="L421" s="218"/>
      <c r="M421" s="218"/>
      <c r="N421" s="640">
        <f t="shared" si="119"/>
        <v>0</v>
      </c>
      <c r="O421" s="641">
        <f t="shared" si="117"/>
        <v>0</v>
      </c>
      <c r="P421" s="642"/>
      <c r="Q421" s="646"/>
      <c r="R421" s="646"/>
      <c r="S421" s="646"/>
      <c r="T421" s="647"/>
      <c r="U421" s="647"/>
      <c r="V421" s="218"/>
      <c r="W421" s="219"/>
      <c r="X421" s="219"/>
      <c r="Y421" s="219"/>
      <c r="Z421" s="391"/>
      <c r="AA421" s="391"/>
      <c r="AB421" s="233"/>
      <c r="AC421" s="233"/>
      <c r="AD421" s="218"/>
      <c r="AE421" s="113"/>
      <c r="AF421" s="114"/>
      <c r="AG421" s="402"/>
      <c r="AH421" s="238"/>
      <c r="AI421" s="239"/>
      <c r="AJ421" s="58" t="str">
        <f t="shared" si="120"/>
        <v/>
      </c>
      <c r="AK421" s="60" t="str">
        <f t="shared" si="121"/>
        <v/>
      </c>
      <c r="AL421" s="62" t="str">
        <f t="shared" si="122"/>
        <v/>
      </c>
      <c r="AM421" s="64" t="str">
        <f t="shared" si="123"/>
        <v/>
      </c>
      <c r="AN421" s="64" t="str">
        <f t="shared" si="124"/>
        <v/>
      </c>
      <c r="AO421" s="66" t="str">
        <f>IF(F421="","",IF(OR(AND(分岐管理シート!D421=4,J421="Ⅱ．物価高の克服"),AND(分岐管理シート!D421=8,J421="米国関税措置")),"","error"))</f>
        <v/>
      </c>
      <c r="AP421" s="68" t="str">
        <f t="shared" si="125"/>
        <v/>
      </c>
      <c r="AQ421" s="33" t="str">
        <f t="shared" si="126"/>
        <v/>
      </c>
      <c r="AR421" s="33" t="str">
        <f t="shared" si="127"/>
        <v/>
      </c>
      <c r="AS421" s="33" t="str">
        <f t="shared" si="128"/>
        <v/>
      </c>
      <c r="AT421" s="32" t="str">
        <f t="shared" si="136"/>
        <v/>
      </c>
      <c r="AU421" s="69"/>
      <c r="AV421" s="70"/>
      <c r="AW421" s="68" t="str">
        <f t="shared" si="129"/>
        <v/>
      </c>
      <c r="AX421" s="68" t="str">
        <f t="shared" si="130"/>
        <v/>
      </c>
      <c r="AY421" s="68" t="str">
        <f t="shared" si="131"/>
        <v/>
      </c>
      <c r="AZ421" s="70"/>
      <c r="BA421" s="74"/>
      <c r="BB421" s="70"/>
      <c r="BC421" s="70"/>
      <c r="BD421" s="68" t="str">
        <f t="shared" si="132"/>
        <v/>
      </c>
      <c r="BE421" s="68" t="str">
        <f t="shared" si="133"/>
        <v/>
      </c>
      <c r="BF421" s="72" t="str">
        <f>IF(F421="","",IF(OR(分岐管理シート!Y421&lt;14,分岐管理シート!Y421&gt;38),"error",""))</f>
        <v/>
      </c>
      <c r="BG421" s="72" t="str">
        <f>IF(F421="","",IF(OR(分岐管理シート!Z421&lt;14,分岐管理シート!Z421&gt;39),"error",""))</f>
        <v/>
      </c>
      <c r="BH421" s="72" t="str">
        <f>IF(F421="","",IF(AND(Y421="－",OR(分岐管理シート!Z421&lt;14,分岐管理シート!Z421&gt;38)),"error",IF(AND(Y421="○",分岐管理シート!Z421&lt;14),"error","")))</f>
        <v/>
      </c>
      <c r="BI421" s="72" t="str">
        <f>IF(F421="","",IF(VLOOKUP(Z421,―!$AH$15:$AI$40,2,FALSE)&lt;=VLOOKUP(AA421,―!$AH$15:$AI$40,2,FALSE),"","error"))</f>
        <v/>
      </c>
      <c r="BJ421" s="70"/>
      <c r="BK421" s="70"/>
      <c r="BL421" s="70"/>
      <c r="BM421" s="72" t="str">
        <f>IF(F421="","",IF(OR(分岐管理シート!AC421&lt;1,分岐管理シート!AC421&gt;39),"error",""))</f>
        <v/>
      </c>
      <c r="BN421" s="68" t="str">
        <f t="shared" si="134"/>
        <v/>
      </c>
      <c r="BO421" s="72" t="str">
        <f>IF(F421="","",IF(AND(分岐管理シート!D421=4,OR(分岐管理シート!AF421&lt;4,分岐管理シート!AF421&gt;9)),"error",""))</f>
        <v/>
      </c>
      <c r="BP421" s="74" t="str">
        <f t="shared" si="118"/>
        <v/>
      </c>
      <c r="BQ421" s="76" t="str">
        <f>分岐管理シート!AQ421</f>
        <v/>
      </c>
      <c r="BR421" s="497" t="str">
        <f t="shared" si="135"/>
        <v/>
      </c>
    </row>
    <row r="422" spans="1:70" ht="24">
      <c r="A422" s="35"/>
      <c r="B422" s="36"/>
      <c r="C422" s="33">
        <v>350</v>
      </c>
      <c r="D422" s="396"/>
      <c r="E422" s="229"/>
      <c r="F422" s="229"/>
      <c r="G422" s="219"/>
      <c r="H422" s="219"/>
      <c r="I422" s="218"/>
      <c r="J422" s="217"/>
      <c r="K422" s="219"/>
      <c r="L422" s="218"/>
      <c r="M422" s="218"/>
      <c r="N422" s="640">
        <f t="shared" si="119"/>
        <v>0</v>
      </c>
      <c r="O422" s="641">
        <f t="shared" si="117"/>
        <v>0</v>
      </c>
      <c r="P422" s="642"/>
      <c r="Q422" s="646"/>
      <c r="R422" s="646"/>
      <c r="S422" s="646"/>
      <c r="T422" s="647"/>
      <c r="U422" s="647"/>
      <c r="V422" s="218"/>
      <c r="W422" s="219"/>
      <c r="X422" s="219"/>
      <c r="Y422" s="219"/>
      <c r="Z422" s="391"/>
      <c r="AA422" s="391"/>
      <c r="AB422" s="233"/>
      <c r="AC422" s="233"/>
      <c r="AD422" s="218"/>
      <c r="AE422" s="113"/>
      <c r="AF422" s="114"/>
      <c r="AG422" s="402"/>
      <c r="AH422" s="238"/>
      <c r="AI422" s="239"/>
      <c r="AJ422" s="58" t="str">
        <f t="shared" si="120"/>
        <v/>
      </c>
      <c r="AK422" s="60" t="str">
        <f t="shared" si="121"/>
        <v/>
      </c>
      <c r="AL422" s="62" t="str">
        <f t="shared" si="122"/>
        <v/>
      </c>
      <c r="AM422" s="64" t="str">
        <f t="shared" si="123"/>
        <v/>
      </c>
      <c r="AN422" s="64" t="str">
        <f t="shared" si="124"/>
        <v/>
      </c>
      <c r="AO422" s="66" t="str">
        <f>IF(F422="","",IF(OR(AND(分岐管理シート!D422=4,J422="Ⅱ．物価高の克服"),AND(分岐管理シート!D422=8,J422="米国関税措置")),"","error"))</f>
        <v/>
      </c>
      <c r="AP422" s="68" t="str">
        <f t="shared" si="125"/>
        <v/>
      </c>
      <c r="AQ422" s="33" t="str">
        <f t="shared" si="126"/>
        <v/>
      </c>
      <c r="AR422" s="33" t="str">
        <f t="shared" si="127"/>
        <v/>
      </c>
      <c r="AS422" s="33" t="str">
        <f t="shared" si="128"/>
        <v/>
      </c>
      <c r="AT422" s="32" t="str">
        <f t="shared" si="136"/>
        <v/>
      </c>
      <c r="AU422" s="69"/>
      <c r="AV422" s="70"/>
      <c r="AW422" s="68" t="str">
        <f t="shared" si="129"/>
        <v/>
      </c>
      <c r="AX422" s="68" t="str">
        <f t="shared" si="130"/>
        <v/>
      </c>
      <c r="AY422" s="68" t="str">
        <f t="shared" si="131"/>
        <v/>
      </c>
      <c r="AZ422" s="70"/>
      <c r="BA422" s="74"/>
      <c r="BB422" s="70"/>
      <c r="BC422" s="70"/>
      <c r="BD422" s="68" t="str">
        <f t="shared" si="132"/>
        <v/>
      </c>
      <c r="BE422" s="68" t="str">
        <f t="shared" si="133"/>
        <v/>
      </c>
      <c r="BF422" s="72" t="str">
        <f>IF(F422="","",IF(OR(分岐管理シート!Y422&lt;14,分岐管理シート!Y422&gt;38),"error",""))</f>
        <v/>
      </c>
      <c r="BG422" s="72" t="str">
        <f>IF(F422="","",IF(OR(分岐管理シート!Z422&lt;14,分岐管理シート!Z422&gt;39),"error",""))</f>
        <v/>
      </c>
      <c r="BH422" s="72" t="str">
        <f>IF(F422="","",IF(AND(Y422="－",OR(分岐管理シート!Z422&lt;14,分岐管理シート!Z422&gt;38)),"error",IF(AND(Y422="○",分岐管理シート!Z422&lt;14),"error","")))</f>
        <v/>
      </c>
      <c r="BI422" s="72" t="str">
        <f>IF(F422="","",IF(VLOOKUP(Z422,―!$AH$15:$AI$40,2,FALSE)&lt;=VLOOKUP(AA422,―!$AH$15:$AI$40,2,FALSE),"","error"))</f>
        <v/>
      </c>
      <c r="BJ422" s="70"/>
      <c r="BK422" s="70"/>
      <c r="BL422" s="70"/>
      <c r="BM422" s="72" t="str">
        <f>IF(F422="","",IF(OR(分岐管理シート!AC422&lt;1,分岐管理シート!AC422&gt;39),"error",""))</f>
        <v/>
      </c>
      <c r="BN422" s="68" t="str">
        <f t="shared" si="134"/>
        <v/>
      </c>
      <c r="BO422" s="72" t="str">
        <f>IF(F422="","",IF(AND(分岐管理シート!D422=4,OR(分岐管理シート!AF422&lt;4,分岐管理シート!AF422&gt;9)),"error",""))</f>
        <v/>
      </c>
      <c r="BP422" s="74" t="str">
        <f t="shared" si="118"/>
        <v/>
      </c>
      <c r="BQ422" s="76" t="str">
        <f>分岐管理シート!AQ422</f>
        <v/>
      </c>
      <c r="BR422" s="497" t="str">
        <f t="shared" si="135"/>
        <v/>
      </c>
    </row>
    <row r="423" spans="1:70" ht="24">
      <c r="A423" s="35"/>
      <c r="B423" s="36"/>
      <c r="C423" s="33">
        <v>351</v>
      </c>
      <c r="D423" s="396"/>
      <c r="E423" s="229"/>
      <c r="F423" s="229"/>
      <c r="G423" s="219"/>
      <c r="H423" s="219"/>
      <c r="I423" s="218"/>
      <c r="J423" s="217"/>
      <c r="K423" s="219"/>
      <c r="L423" s="218"/>
      <c r="M423" s="218"/>
      <c r="N423" s="640">
        <f t="shared" si="119"/>
        <v>0</v>
      </c>
      <c r="O423" s="641">
        <f t="shared" si="117"/>
        <v>0</v>
      </c>
      <c r="P423" s="642"/>
      <c r="Q423" s="646"/>
      <c r="R423" s="646"/>
      <c r="S423" s="646"/>
      <c r="T423" s="647"/>
      <c r="U423" s="647"/>
      <c r="V423" s="218"/>
      <c r="W423" s="219"/>
      <c r="X423" s="219"/>
      <c r="Y423" s="219"/>
      <c r="Z423" s="391"/>
      <c r="AA423" s="391"/>
      <c r="AB423" s="233"/>
      <c r="AC423" s="233"/>
      <c r="AD423" s="218"/>
      <c r="AE423" s="113"/>
      <c r="AF423" s="114"/>
      <c r="AG423" s="402"/>
      <c r="AH423" s="238"/>
      <c r="AI423" s="239"/>
      <c r="AJ423" s="58" t="str">
        <f t="shared" si="120"/>
        <v/>
      </c>
      <c r="AK423" s="60" t="str">
        <f t="shared" si="121"/>
        <v/>
      </c>
      <c r="AL423" s="62" t="str">
        <f t="shared" si="122"/>
        <v/>
      </c>
      <c r="AM423" s="64" t="str">
        <f t="shared" si="123"/>
        <v/>
      </c>
      <c r="AN423" s="64" t="str">
        <f t="shared" si="124"/>
        <v/>
      </c>
      <c r="AO423" s="66" t="str">
        <f>IF(F423="","",IF(OR(AND(分岐管理シート!D423=4,J423="Ⅱ．物価高の克服"),AND(分岐管理シート!D423=8,J423="米国関税措置")),"","error"))</f>
        <v/>
      </c>
      <c r="AP423" s="68" t="str">
        <f t="shared" si="125"/>
        <v/>
      </c>
      <c r="AQ423" s="33" t="str">
        <f t="shared" si="126"/>
        <v/>
      </c>
      <c r="AR423" s="33" t="str">
        <f t="shared" si="127"/>
        <v/>
      </c>
      <c r="AS423" s="33" t="str">
        <f t="shared" si="128"/>
        <v/>
      </c>
      <c r="AT423" s="32" t="str">
        <f t="shared" si="136"/>
        <v/>
      </c>
      <c r="AU423" s="69"/>
      <c r="AV423" s="70"/>
      <c r="AW423" s="68" t="str">
        <f t="shared" si="129"/>
        <v/>
      </c>
      <c r="AX423" s="68" t="str">
        <f t="shared" si="130"/>
        <v/>
      </c>
      <c r="AY423" s="68" t="str">
        <f t="shared" si="131"/>
        <v/>
      </c>
      <c r="AZ423" s="70"/>
      <c r="BA423" s="74"/>
      <c r="BB423" s="70"/>
      <c r="BC423" s="70"/>
      <c r="BD423" s="68" t="str">
        <f t="shared" si="132"/>
        <v/>
      </c>
      <c r="BE423" s="68" t="str">
        <f t="shared" si="133"/>
        <v/>
      </c>
      <c r="BF423" s="72" t="str">
        <f>IF(F423="","",IF(OR(分岐管理シート!Y423&lt;14,分岐管理シート!Y423&gt;38),"error",""))</f>
        <v/>
      </c>
      <c r="BG423" s="72" t="str">
        <f>IF(F423="","",IF(OR(分岐管理シート!Z423&lt;14,分岐管理シート!Z423&gt;39),"error",""))</f>
        <v/>
      </c>
      <c r="BH423" s="72" t="str">
        <f>IF(F423="","",IF(AND(Y423="－",OR(分岐管理シート!Z423&lt;14,分岐管理シート!Z423&gt;38)),"error",IF(AND(Y423="○",分岐管理シート!Z423&lt;14),"error","")))</f>
        <v/>
      </c>
      <c r="BI423" s="72" t="str">
        <f>IF(F423="","",IF(VLOOKUP(Z423,―!$AH$15:$AI$40,2,FALSE)&lt;=VLOOKUP(AA423,―!$AH$15:$AI$40,2,FALSE),"","error"))</f>
        <v/>
      </c>
      <c r="BJ423" s="70"/>
      <c r="BK423" s="70"/>
      <c r="BL423" s="70"/>
      <c r="BM423" s="72" t="str">
        <f>IF(F423="","",IF(OR(分岐管理シート!AC423&lt;1,分岐管理シート!AC423&gt;39),"error",""))</f>
        <v/>
      </c>
      <c r="BN423" s="68" t="str">
        <f t="shared" si="134"/>
        <v/>
      </c>
      <c r="BO423" s="72" t="str">
        <f>IF(F423="","",IF(AND(分岐管理シート!D423=4,OR(分岐管理シート!AF423&lt;4,分岐管理シート!AF423&gt;9)),"error",""))</f>
        <v/>
      </c>
      <c r="BP423" s="74" t="str">
        <f t="shared" si="118"/>
        <v/>
      </c>
      <c r="BQ423" s="76" t="str">
        <f>分岐管理シート!AQ423</f>
        <v/>
      </c>
      <c r="BR423" s="497" t="str">
        <f t="shared" si="135"/>
        <v/>
      </c>
    </row>
    <row r="424" spans="1:70" ht="24">
      <c r="A424" s="35"/>
      <c r="B424" s="36"/>
      <c r="C424" s="32">
        <v>352</v>
      </c>
      <c r="D424" s="396"/>
      <c r="E424" s="229"/>
      <c r="F424" s="229"/>
      <c r="G424" s="219"/>
      <c r="H424" s="219"/>
      <c r="I424" s="218"/>
      <c r="J424" s="217"/>
      <c r="K424" s="219"/>
      <c r="L424" s="218"/>
      <c r="M424" s="218"/>
      <c r="N424" s="640">
        <f t="shared" si="119"/>
        <v>0</v>
      </c>
      <c r="O424" s="641">
        <f t="shared" si="117"/>
        <v>0</v>
      </c>
      <c r="P424" s="642"/>
      <c r="Q424" s="646"/>
      <c r="R424" s="646"/>
      <c r="S424" s="646"/>
      <c r="T424" s="647"/>
      <c r="U424" s="647"/>
      <c r="V424" s="218"/>
      <c r="W424" s="219"/>
      <c r="X424" s="219"/>
      <c r="Y424" s="219"/>
      <c r="Z424" s="391"/>
      <c r="AA424" s="391"/>
      <c r="AB424" s="233"/>
      <c r="AC424" s="233"/>
      <c r="AD424" s="218"/>
      <c r="AE424" s="113"/>
      <c r="AF424" s="114"/>
      <c r="AG424" s="402"/>
      <c r="AH424" s="238"/>
      <c r="AI424" s="239"/>
      <c r="AJ424" s="58" t="str">
        <f t="shared" si="120"/>
        <v/>
      </c>
      <c r="AK424" s="60" t="str">
        <f t="shared" si="121"/>
        <v/>
      </c>
      <c r="AL424" s="62" t="str">
        <f t="shared" si="122"/>
        <v/>
      </c>
      <c r="AM424" s="64" t="str">
        <f t="shared" si="123"/>
        <v/>
      </c>
      <c r="AN424" s="64" t="str">
        <f t="shared" si="124"/>
        <v/>
      </c>
      <c r="AO424" s="66" t="str">
        <f>IF(F424="","",IF(OR(AND(分岐管理シート!D424=4,J424="Ⅱ．物価高の克服"),AND(分岐管理シート!D424=8,J424="米国関税措置")),"","error"))</f>
        <v/>
      </c>
      <c r="AP424" s="68" t="str">
        <f t="shared" si="125"/>
        <v/>
      </c>
      <c r="AQ424" s="33" t="str">
        <f t="shared" si="126"/>
        <v/>
      </c>
      <c r="AR424" s="33" t="str">
        <f t="shared" si="127"/>
        <v/>
      </c>
      <c r="AS424" s="33" t="str">
        <f t="shared" si="128"/>
        <v/>
      </c>
      <c r="AT424" s="32" t="str">
        <f t="shared" si="136"/>
        <v/>
      </c>
      <c r="AU424" s="69"/>
      <c r="AV424" s="70"/>
      <c r="AW424" s="68" t="str">
        <f t="shared" si="129"/>
        <v/>
      </c>
      <c r="AX424" s="68" t="str">
        <f t="shared" si="130"/>
        <v/>
      </c>
      <c r="AY424" s="68" t="str">
        <f t="shared" si="131"/>
        <v/>
      </c>
      <c r="AZ424" s="70"/>
      <c r="BA424" s="74"/>
      <c r="BB424" s="70"/>
      <c r="BC424" s="70"/>
      <c r="BD424" s="68" t="str">
        <f t="shared" si="132"/>
        <v/>
      </c>
      <c r="BE424" s="68" t="str">
        <f t="shared" si="133"/>
        <v/>
      </c>
      <c r="BF424" s="72" t="str">
        <f>IF(F424="","",IF(OR(分岐管理シート!Y424&lt;14,分岐管理シート!Y424&gt;38),"error",""))</f>
        <v/>
      </c>
      <c r="BG424" s="72" t="str">
        <f>IF(F424="","",IF(OR(分岐管理シート!Z424&lt;14,分岐管理シート!Z424&gt;39),"error",""))</f>
        <v/>
      </c>
      <c r="BH424" s="72" t="str">
        <f>IF(F424="","",IF(AND(Y424="－",OR(分岐管理シート!Z424&lt;14,分岐管理シート!Z424&gt;38)),"error",IF(AND(Y424="○",分岐管理シート!Z424&lt;14),"error","")))</f>
        <v/>
      </c>
      <c r="BI424" s="72" t="str">
        <f>IF(F424="","",IF(VLOOKUP(Z424,―!$AH$15:$AI$40,2,FALSE)&lt;=VLOOKUP(AA424,―!$AH$15:$AI$40,2,FALSE),"","error"))</f>
        <v/>
      </c>
      <c r="BJ424" s="70"/>
      <c r="BK424" s="70"/>
      <c r="BL424" s="70"/>
      <c r="BM424" s="72" t="str">
        <f>IF(F424="","",IF(OR(分岐管理シート!AC424&lt;1,分岐管理シート!AC424&gt;39),"error",""))</f>
        <v/>
      </c>
      <c r="BN424" s="68" t="str">
        <f t="shared" si="134"/>
        <v/>
      </c>
      <c r="BO424" s="72" t="str">
        <f>IF(F424="","",IF(AND(分岐管理シート!D424=4,OR(分岐管理シート!AF424&lt;4,分岐管理シート!AF424&gt;9)),"error",""))</f>
        <v/>
      </c>
      <c r="BP424" s="74" t="str">
        <f t="shared" si="118"/>
        <v/>
      </c>
      <c r="BQ424" s="76" t="str">
        <f>分岐管理シート!AQ424</f>
        <v/>
      </c>
      <c r="BR424" s="497" t="str">
        <f t="shared" si="135"/>
        <v/>
      </c>
    </row>
    <row r="425" spans="1:70" ht="24">
      <c r="A425" s="35"/>
      <c r="B425" s="36"/>
      <c r="C425" s="33">
        <v>353</v>
      </c>
      <c r="D425" s="396"/>
      <c r="E425" s="229"/>
      <c r="F425" s="229"/>
      <c r="G425" s="219"/>
      <c r="H425" s="219"/>
      <c r="I425" s="218"/>
      <c r="J425" s="217"/>
      <c r="K425" s="219"/>
      <c r="L425" s="218"/>
      <c r="M425" s="218"/>
      <c r="N425" s="640">
        <f t="shared" si="119"/>
        <v>0</v>
      </c>
      <c r="O425" s="641">
        <f t="shared" si="117"/>
        <v>0</v>
      </c>
      <c r="P425" s="642"/>
      <c r="Q425" s="646"/>
      <c r="R425" s="646"/>
      <c r="S425" s="646"/>
      <c r="T425" s="647"/>
      <c r="U425" s="647"/>
      <c r="V425" s="218"/>
      <c r="W425" s="219"/>
      <c r="X425" s="219"/>
      <c r="Y425" s="219"/>
      <c r="Z425" s="391"/>
      <c r="AA425" s="391"/>
      <c r="AB425" s="233"/>
      <c r="AC425" s="233"/>
      <c r="AD425" s="218"/>
      <c r="AE425" s="113"/>
      <c r="AF425" s="114"/>
      <c r="AG425" s="402"/>
      <c r="AH425" s="238"/>
      <c r="AI425" s="239"/>
      <c r="AJ425" s="58" t="str">
        <f t="shared" si="120"/>
        <v/>
      </c>
      <c r="AK425" s="60" t="str">
        <f t="shared" si="121"/>
        <v/>
      </c>
      <c r="AL425" s="62" t="str">
        <f t="shared" si="122"/>
        <v/>
      </c>
      <c r="AM425" s="64" t="str">
        <f t="shared" si="123"/>
        <v/>
      </c>
      <c r="AN425" s="64" t="str">
        <f t="shared" si="124"/>
        <v/>
      </c>
      <c r="AO425" s="66" t="str">
        <f>IF(F425="","",IF(OR(AND(分岐管理シート!D425=4,J425="Ⅱ．物価高の克服"),AND(分岐管理シート!D425=8,J425="米国関税措置")),"","error"))</f>
        <v/>
      </c>
      <c r="AP425" s="68" t="str">
        <f t="shared" si="125"/>
        <v/>
      </c>
      <c r="AQ425" s="33" t="str">
        <f t="shared" si="126"/>
        <v/>
      </c>
      <c r="AR425" s="33" t="str">
        <f t="shared" si="127"/>
        <v/>
      </c>
      <c r="AS425" s="33" t="str">
        <f t="shared" si="128"/>
        <v/>
      </c>
      <c r="AT425" s="32" t="str">
        <f t="shared" si="136"/>
        <v/>
      </c>
      <c r="AU425" s="69"/>
      <c r="AV425" s="70"/>
      <c r="AW425" s="68" t="str">
        <f t="shared" si="129"/>
        <v/>
      </c>
      <c r="AX425" s="68" t="str">
        <f t="shared" si="130"/>
        <v/>
      </c>
      <c r="AY425" s="68" t="str">
        <f t="shared" si="131"/>
        <v/>
      </c>
      <c r="AZ425" s="70"/>
      <c r="BA425" s="74"/>
      <c r="BB425" s="70"/>
      <c r="BC425" s="70"/>
      <c r="BD425" s="68" t="str">
        <f t="shared" si="132"/>
        <v/>
      </c>
      <c r="BE425" s="68" t="str">
        <f t="shared" si="133"/>
        <v/>
      </c>
      <c r="BF425" s="72" t="str">
        <f>IF(F425="","",IF(OR(分岐管理シート!Y425&lt;14,分岐管理シート!Y425&gt;38),"error",""))</f>
        <v/>
      </c>
      <c r="BG425" s="72" t="str">
        <f>IF(F425="","",IF(OR(分岐管理シート!Z425&lt;14,分岐管理シート!Z425&gt;39),"error",""))</f>
        <v/>
      </c>
      <c r="BH425" s="72" t="str">
        <f>IF(F425="","",IF(AND(Y425="－",OR(分岐管理シート!Z425&lt;14,分岐管理シート!Z425&gt;38)),"error",IF(AND(Y425="○",分岐管理シート!Z425&lt;14),"error","")))</f>
        <v/>
      </c>
      <c r="BI425" s="72" t="str">
        <f>IF(F425="","",IF(VLOOKUP(Z425,―!$AH$15:$AI$40,2,FALSE)&lt;=VLOOKUP(AA425,―!$AH$15:$AI$40,2,FALSE),"","error"))</f>
        <v/>
      </c>
      <c r="BJ425" s="70"/>
      <c r="BK425" s="70"/>
      <c r="BL425" s="70"/>
      <c r="BM425" s="72" t="str">
        <f>IF(F425="","",IF(OR(分岐管理シート!AC425&lt;1,分岐管理シート!AC425&gt;39),"error",""))</f>
        <v/>
      </c>
      <c r="BN425" s="68" t="str">
        <f t="shared" si="134"/>
        <v/>
      </c>
      <c r="BO425" s="72" t="str">
        <f>IF(F425="","",IF(AND(分岐管理シート!D425=4,OR(分岐管理シート!AF425&lt;4,分岐管理シート!AF425&gt;9)),"error",""))</f>
        <v/>
      </c>
      <c r="BP425" s="74" t="str">
        <f t="shared" si="118"/>
        <v/>
      </c>
      <c r="BQ425" s="76" t="str">
        <f>分岐管理シート!AQ425</f>
        <v/>
      </c>
      <c r="BR425" s="497" t="str">
        <f t="shared" si="135"/>
        <v/>
      </c>
    </row>
    <row r="426" spans="1:70" ht="24">
      <c r="A426" s="35"/>
      <c r="B426" s="36"/>
      <c r="C426" s="33">
        <v>354</v>
      </c>
      <c r="D426" s="396"/>
      <c r="E426" s="229"/>
      <c r="F426" s="229"/>
      <c r="G426" s="219"/>
      <c r="H426" s="219"/>
      <c r="I426" s="218"/>
      <c r="J426" s="217"/>
      <c r="K426" s="219"/>
      <c r="L426" s="218"/>
      <c r="M426" s="218"/>
      <c r="N426" s="640">
        <f t="shared" si="119"/>
        <v>0</v>
      </c>
      <c r="O426" s="641">
        <f t="shared" si="117"/>
        <v>0</v>
      </c>
      <c r="P426" s="642"/>
      <c r="Q426" s="646"/>
      <c r="R426" s="646"/>
      <c r="S426" s="646"/>
      <c r="T426" s="647"/>
      <c r="U426" s="647"/>
      <c r="V426" s="218"/>
      <c r="W426" s="219"/>
      <c r="X426" s="219"/>
      <c r="Y426" s="219"/>
      <c r="Z426" s="391"/>
      <c r="AA426" s="391"/>
      <c r="AB426" s="233"/>
      <c r="AC426" s="233"/>
      <c r="AD426" s="218"/>
      <c r="AE426" s="113"/>
      <c r="AF426" s="114"/>
      <c r="AG426" s="402"/>
      <c r="AH426" s="238"/>
      <c r="AI426" s="239"/>
      <c r="AJ426" s="58" t="str">
        <f t="shared" si="120"/>
        <v/>
      </c>
      <c r="AK426" s="60" t="str">
        <f t="shared" si="121"/>
        <v/>
      </c>
      <c r="AL426" s="62" t="str">
        <f t="shared" si="122"/>
        <v/>
      </c>
      <c r="AM426" s="64" t="str">
        <f t="shared" si="123"/>
        <v/>
      </c>
      <c r="AN426" s="64" t="str">
        <f t="shared" si="124"/>
        <v/>
      </c>
      <c r="AO426" s="66" t="str">
        <f>IF(F426="","",IF(OR(AND(分岐管理シート!D426=4,J426="Ⅱ．物価高の克服"),AND(分岐管理シート!D426=8,J426="米国関税措置")),"","error"))</f>
        <v/>
      </c>
      <c r="AP426" s="68" t="str">
        <f t="shared" si="125"/>
        <v/>
      </c>
      <c r="AQ426" s="33" t="str">
        <f t="shared" si="126"/>
        <v/>
      </c>
      <c r="AR426" s="33" t="str">
        <f t="shared" si="127"/>
        <v/>
      </c>
      <c r="AS426" s="33" t="str">
        <f t="shared" si="128"/>
        <v/>
      </c>
      <c r="AT426" s="32" t="str">
        <f t="shared" si="136"/>
        <v/>
      </c>
      <c r="AU426" s="69"/>
      <c r="AV426" s="70"/>
      <c r="AW426" s="68" t="str">
        <f t="shared" si="129"/>
        <v/>
      </c>
      <c r="AX426" s="68" t="str">
        <f t="shared" si="130"/>
        <v/>
      </c>
      <c r="AY426" s="68" t="str">
        <f t="shared" si="131"/>
        <v/>
      </c>
      <c r="AZ426" s="70"/>
      <c r="BA426" s="74"/>
      <c r="BB426" s="70"/>
      <c r="BC426" s="70"/>
      <c r="BD426" s="68" t="str">
        <f t="shared" si="132"/>
        <v/>
      </c>
      <c r="BE426" s="68" t="str">
        <f t="shared" si="133"/>
        <v/>
      </c>
      <c r="BF426" s="72" t="str">
        <f>IF(F426="","",IF(OR(分岐管理シート!Y426&lt;14,分岐管理シート!Y426&gt;38),"error",""))</f>
        <v/>
      </c>
      <c r="BG426" s="72" t="str">
        <f>IF(F426="","",IF(OR(分岐管理シート!Z426&lt;14,分岐管理シート!Z426&gt;39),"error",""))</f>
        <v/>
      </c>
      <c r="BH426" s="72" t="str">
        <f>IF(F426="","",IF(AND(Y426="－",OR(分岐管理シート!Z426&lt;14,分岐管理シート!Z426&gt;38)),"error",IF(AND(Y426="○",分岐管理シート!Z426&lt;14),"error","")))</f>
        <v/>
      </c>
      <c r="BI426" s="72" t="str">
        <f>IF(F426="","",IF(VLOOKUP(Z426,―!$AH$15:$AI$40,2,FALSE)&lt;=VLOOKUP(AA426,―!$AH$15:$AI$40,2,FALSE),"","error"))</f>
        <v/>
      </c>
      <c r="BJ426" s="70"/>
      <c r="BK426" s="70"/>
      <c r="BL426" s="70"/>
      <c r="BM426" s="72" t="str">
        <f>IF(F426="","",IF(OR(分岐管理シート!AC426&lt;1,分岐管理シート!AC426&gt;39),"error",""))</f>
        <v/>
      </c>
      <c r="BN426" s="68" t="str">
        <f t="shared" si="134"/>
        <v/>
      </c>
      <c r="BO426" s="72" t="str">
        <f>IF(F426="","",IF(AND(分岐管理シート!D426=4,OR(分岐管理シート!AF426&lt;4,分岐管理シート!AF426&gt;9)),"error",""))</f>
        <v/>
      </c>
      <c r="BP426" s="74" t="str">
        <f t="shared" si="118"/>
        <v/>
      </c>
      <c r="BQ426" s="76" t="str">
        <f>分岐管理シート!AQ426</f>
        <v/>
      </c>
      <c r="BR426" s="497" t="str">
        <f t="shared" si="135"/>
        <v/>
      </c>
    </row>
    <row r="427" spans="1:70" ht="24">
      <c r="A427" s="35"/>
      <c r="B427" s="36"/>
      <c r="C427" s="32">
        <v>355</v>
      </c>
      <c r="D427" s="396"/>
      <c r="E427" s="229"/>
      <c r="F427" s="229"/>
      <c r="G427" s="219"/>
      <c r="H427" s="219"/>
      <c r="I427" s="218"/>
      <c r="J427" s="217"/>
      <c r="K427" s="219"/>
      <c r="L427" s="218"/>
      <c r="M427" s="218"/>
      <c r="N427" s="640">
        <f t="shared" si="119"/>
        <v>0</v>
      </c>
      <c r="O427" s="641">
        <f t="shared" si="117"/>
        <v>0</v>
      </c>
      <c r="P427" s="642"/>
      <c r="Q427" s="646"/>
      <c r="R427" s="646"/>
      <c r="S427" s="646"/>
      <c r="T427" s="647"/>
      <c r="U427" s="647"/>
      <c r="V427" s="218"/>
      <c r="W427" s="219"/>
      <c r="X427" s="219"/>
      <c r="Y427" s="219"/>
      <c r="Z427" s="391"/>
      <c r="AA427" s="391"/>
      <c r="AB427" s="233"/>
      <c r="AC427" s="233"/>
      <c r="AD427" s="218"/>
      <c r="AE427" s="113"/>
      <c r="AF427" s="114"/>
      <c r="AG427" s="402"/>
      <c r="AH427" s="238"/>
      <c r="AI427" s="239"/>
      <c r="AJ427" s="58" t="str">
        <f t="shared" si="120"/>
        <v/>
      </c>
      <c r="AK427" s="60" t="str">
        <f t="shared" si="121"/>
        <v/>
      </c>
      <c r="AL427" s="62" t="str">
        <f t="shared" si="122"/>
        <v/>
      </c>
      <c r="AM427" s="64" t="str">
        <f t="shared" si="123"/>
        <v/>
      </c>
      <c r="AN427" s="64" t="str">
        <f t="shared" si="124"/>
        <v/>
      </c>
      <c r="AO427" s="66" t="str">
        <f>IF(F427="","",IF(OR(AND(分岐管理シート!D427=4,J427="Ⅱ．物価高の克服"),AND(分岐管理シート!D427=8,J427="米国関税措置")),"","error"))</f>
        <v/>
      </c>
      <c r="AP427" s="68" t="str">
        <f t="shared" si="125"/>
        <v/>
      </c>
      <c r="AQ427" s="33" t="str">
        <f t="shared" si="126"/>
        <v/>
      </c>
      <c r="AR427" s="33" t="str">
        <f t="shared" si="127"/>
        <v/>
      </c>
      <c r="AS427" s="33" t="str">
        <f t="shared" si="128"/>
        <v/>
      </c>
      <c r="AT427" s="32" t="str">
        <f t="shared" si="136"/>
        <v/>
      </c>
      <c r="AU427" s="69"/>
      <c r="AV427" s="70"/>
      <c r="AW427" s="68" t="str">
        <f t="shared" si="129"/>
        <v/>
      </c>
      <c r="AX427" s="68" t="str">
        <f t="shared" si="130"/>
        <v/>
      </c>
      <c r="AY427" s="68" t="str">
        <f t="shared" si="131"/>
        <v/>
      </c>
      <c r="AZ427" s="70"/>
      <c r="BA427" s="74"/>
      <c r="BB427" s="70"/>
      <c r="BC427" s="70"/>
      <c r="BD427" s="68" t="str">
        <f t="shared" si="132"/>
        <v/>
      </c>
      <c r="BE427" s="68" t="str">
        <f t="shared" si="133"/>
        <v/>
      </c>
      <c r="BF427" s="72" t="str">
        <f>IF(F427="","",IF(OR(分岐管理シート!Y427&lt;14,分岐管理シート!Y427&gt;38),"error",""))</f>
        <v/>
      </c>
      <c r="BG427" s="72" t="str">
        <f>IF(F427="","",IF(OR(分岐管理シート!Z427&lt;14,分岐管理シート!Z427&gt;39),"error",""))</f>
        <v/>
      </c>
      <c r="BH427" s="72" t="str">
        <f>IF(F427="","",IF(AND(Y427="－",OR(分岐管理シート!Z427&lt;14,分岐管理シート!Z427&gt;38)),"error",IF(AND(Y427="○",分岐管理シート!Z427&lt;14),"error","")))</f>
        <v/>
      </c>
      <c r="BI427" s="72" t="str">
        <f>IF(F427="","",IF(VLOOKUP(Z427,―!$AH$15:$AI$40,2,FALSE)&lt;=VLOOKUP(AA427,―!$AH$15:$AI$40,2,FALSE),"","error"))</f>
        <v/>
      </c>
      <c r="BJ427" s="70"/>
      <c r="BK427" s="70"/>
      <c r="BL427" s="70"/>
      <c r="BM427" s="72" t="str">
        <f>IF(F427="","",IF(OR(分岐管理シート!AC427&lt;1,分岐管理シート!AC427&gt;39),"error",""))</f>
        <v/>
      </c>
      <c r="BN427" s="68" t="str">
        <f t="shared" si="134"/>
        <v/>
      </c>
      <c r="BO427" s="72" t="str">
        <f>IF(F427="","",IF(AND(分岐管理シート!D427=4,OR(分岐管理シート!AF427&lt;4,分岐管理シート!AF427&gt;9)),"error",""))</f>
        <v/>
      </c>
      <c r="BP427" s="74" t="str">
        <f t="shared" si="118"/>
        <v/>
      </c>
      <c r="BQ427" s="76" t="str">
        <f>分岐管理シート!AQ427</f>
        <v/>
      </c>
      <c r="BR427" s="497" t="str">
        <f t="shared" si="135"/>
        <v/>
      </c>
    </row>
    <row r="428" spans="1:70" ht="24">
      <c r="A428" s="35"/>
      <c r="B428" s="36"/>
      <c r="C428" s="33">
        <v>356</v>
      </c>
      <c r="D428" s="396"/>
      <c r="E428" s="229"/>
      <c r="F428" s="229"/>
      <c r="G428" s="219"/>
      <c r="H428" s="219"/>
      <c r="I428" s="218"/>
      <c r="J428" s="217"/>
      <c r="K428" s="219"/>
      <c r="L428" s="218"/>
      <c r="M428" s="218"/>
      <c r="N428" s="640">
        <f t="shared" si="119"/>
        <v>0</v>
      </c>
      <c r="O428" s="641">
        <f t="shared" si="117"/>
        <v>0</v>
      </c>
      <c r="P428" s="642"/>
      <c r="Q428" s="646"/>
      <c r="R428" s="646"/>
      <c r="S428" s="646"/>
      <c r="T428" s="647"/>
      <c r="U428" s="647"/>
      <c r="V428" s="218"/>
      <c r="W428" s="219"/>
      <c r="X428" s="219"/>
      <c r="Y428" s="219"/>
      <c r="Z428" s="391"/>
      <c r="AA428" s="391"/>
      <c r="AB428" s="233"/>
      <c r="AC428" s="233"/>
      <c r="AD428" s="218"/>
      <c r="AE428" s="113"/>
      <c r="AF428" s="114"/>
      <c r="AG428" s="402"/>
      <c r="AH428" s="238"/>
      <c r="AI428" s="239"/>
      <c r="AJ428" s="58" t="str">
        <f t="shared" si="120"/>
        <v/>
      </c>
      <c r="AK428" s="60" t="str">
        <f t="shared" si="121"/>
        <v/>
      </c>
      <c r="AL428" s="62" t="str">
        <f t="shared" si="122"/>
        <v/>
      </c>
      <c r="AM428" s="64" t="str">
        <f t="shared" si="123"/>
        <v/>
      </c>
      <c r="AN428" s="64" t="str">
        <f t="shared" si="124"/>
        <v/>
      </c>
      <c r="AO428" s="66" t="str">
        <f>IF(F428="","",IF(OR(AND(分岐管理シート!D428=4,J428="Ⅱ．物価高の克服"),AND(分岐管理シート!D428=8,J428="米国関税措置")),"","error"))</f>
        <v/>
      </c>
      <c r="AP428" s="68" t="str">
        <f t="shared" si="125"/>
        <v/>
      </c>
      <c r="AQ428" s="33" t="str">
        <f t="shared" si="126"/>
        <v/>
      </c>
      <c r="AR428" s="33" t="str">
        <f t="shared" si="127"/>
        <v/>
      </c>
      <c r="AS428" s="33" t="str">
        <f t="shared" si="128"/>
        <v/>
      </c>
      <c r="AT428" s="32" t="str">
        <f t="shared" si="136"/>
        <v/>
      </c>
      <c r="AU428" s="69"/>
      <c r="AV428" s="70"/>
      <c r="AW428" s="68" t="str">
        <f t="shared" si="129"/>
        <v/>
      </c>
      <c r="AX428" s="68" t="str">
        <f t="shared" si="130"/>
        <v/>
      </c>
      <c r="AY428" s="68" t="str">
        <f t="shared" si="131"/>
        <v/>
      </c>
      <c r="AZ428" s="70"/>
      <c r="BA428" s="74"/>
      <c r="BB428" s="70"/>
      <c r="BC428" s="70"/>
      <c r="BD428" s="68" t="str">
        <f t="shared" si="132"/>
        <v/>
      </c>
      <c r="BE428" s="68" t="str">
        <f t="shared" si="133"/>
        <v/>
      </c>
      <c r="BF428" s="72" t="str">
        <f>IF(F428="","",IF(OR(分岐管理シート!Y428&lt;14,分岐管理シート!Y428&gt;38),"error",""))</f>
        <v/>
      </c>
      <c r="BG428" s="72" t="str">
        <f>IF(F428="","",IF(OR(分岐管理シート!Z428&lt;14,分岐管理シート!Z428&gt;39),"error",""))</f>
        <v/>
      </c>
      <c r="BH428" s="72" t="str">
        <f>IF(F428="","",IF(AND(Y428="－",OR(分岐管理シート!Z428&lt;14,分岐管理シート!Z428&gt;38)),"error",IF(AND(Y428="○",分岐管理シート!Z428&lt;14),"error","")))</f>
        <v/>
      </c>
      <c r="BI428" s="72" t="str">
        <f>IF(F428="","",IF(VLOOKUP(Z428,―!$AH$15:$AI$40,2,FALSE)&lt;=VLOOKUP(AA428,―!$AH$15:$AI$40,2,FALSE),"","error"))</f>
        <v/>
      </c>
      <c r="BJ428" s="70"/>
      <c r="BK428" s="70"/>
      <c r="BL428" s="70"/>
      <c r="BM428" s="72" t="str">
        <f>IF(F428="","",IF(OR(分岐管理シート!AC428&lt;1,分岐管理シート!AC428&gt;39),"error",""))</f>
        <v/>
      </c>
      <c r="BN428" s="68" t="str">
        <f t="shared" si="134"/>
        <v/>
      </c>
      <c r="BO428" s="72" t="str">
        <f>IF(F428="","",IF(AND(分岐管理シート!D428=4,OR(分岐管理シート!AF428&lt;4,分岐管理シート!AF428&gt;9)),"error",""))</f>
        <v/>
      </c>
      <c r="BP428" s="74" t="str">
        <f t="shared" si="118"/>
        <v/>
      </c>
      <c r="BQ428" s="76" t="str">
        <f>分岐管理シート!AQ428</f>
        <v/>
      </c>
      <c r="BR428" s="497" t="str">
        <f t="shared" si="135"/>
        <v/>
      </c>
    </row>
    <row r="429" spans="1:70" ht="24">
      <c r="A429" s="35"/>
      <c r="B429" s="36"/>
      <c r="C429" s="33">
        <v>357</v>
      </c>
      <c r="D429" s="396"/>
      <c r="E429" s="229"/>
      <c r="F429" s="229"/>
      <c r="G429" s="219"/>
      <c r="H429" s="219"/>
      <c r="I429" s="218"/>
      <c r="J429" s="217"/>
      <c r="K429" s="219"/>
      <c r="L429" s="218"/>
      <c r="M429" s="218"/>
      <c r="N429" s="640">
        <f t="shared" si="119"/>
        <v>0</v>
      </c>
      <c r="O429" s="641">
        <f t="shared" si="117"/>
        <v>0</v>
      </c>
      <c r="P429" s="642"/>
      <c r="Q429" s="646"/>
      <c r="R429" s="646"/>
      <c r="S429" s="646"/>
      <c r="T429" s="647"/>
      <c r="U429" s="647"/>
      <c r="V429" s="218"/>
      <c r="W429" s="219"/>
      <c r="X429" s="219"/>
      <c r="Y429" s="219"/>
      <c r="Z429" s="391"/>
      <c r="AA429" s="391"/>
      <c r="AB429" s="233"/>
      <c r="AC429" s="233"/>
      <c r="AD429" s="218"/>
      <c r="AE429" s="113"/>
      <c r="AF429" s="114"/>
      <c r="AG429" s="402"/>
      <c r="AH429" s="238"/>
      <c r="AI429" s="239"/>
      <c r="AJ429" s="58" t="str">
        <f t="shared" si="120"/>
        <v/>
      </c>
      <c r="AK429" s="60" t="str">
        <f t="shared" si="121"/>
        <v/>
      </c>
      <c r="AL429" s="62" t="str">
        <f t="shared" si="122"/>
        <v/>
      </c>
      <c r="AM429" s="64" t="str">
        <f t="shared" si="123"/>
        <v/>
      </c>
      <c r="AN429" s="64" t="str">
        <f t="shared" si="124"/>
        <v/>
      </c>
      <c r="AO429" s="66" t="str">
        <f>IF(F429="","",IF(OR(AND(分岐管理シート!D429=4,J429="Ⅱ．物価高の克服"),AND(分岐管理シート!D429=8,J429="米国関税措置")),"","error"))</f>
        <v/>
      </c>
      <c r="AP429" s="68" t="str">
        <f t="shared" si="125"/>
        <v/>
      </c>
      <c r="AQ429" s="33" t="str">
        <f t="shared" si="126"/>
        <v/>
      </c>
      <c r="AR429" s="33" t="str">
        <f t="shared" si="127"/>
        <v/>
      </c>
      <c r="AS429" s="33" t="str">
        <f t="shared" si="128"/>
        <v/>
      </c>
      <c r="AT429" s="32" t="str">
        <f t="shared" si="136"/>
        <v/>
      </c>
      <c r="AU429" s="69"/>
      <c r="AV429" s="70"/>
      <c r="AW429" s="68" t="str">
        <f t="shared" si="129"/>
        <v/>
      </c>
      <c r="AX429" s="68" t="str">
        <f t="shared" si="130"/>
        <v/>
      </c>
      <c r="AY429" s="68" t="str">
        <f t="shared" si="131"/>
        <v/>
      </c>
      <c r="AZ429" s="70"/>
      <c r="BA429" s="74"/>
      <c r="BB429" s="70"/>
      <c r="BC429" s="70"/>
      <c r="BD429" s="68" t="str">
        <f t="shared" si="132"/>
        <v/>
      </c>
      <c r="BE429" s="68" t="str">
        <f t="shared" si="133"/>
        <v/>
      </c>
      <c r="BF429" s="72" t="str">
        <f>IF(F429="","",IF(OR(分岐管理シート!Y429&lt;14,分岐管理シート!Y429&gt;38),"error",""))</f>
        <v/>
      </c>
      <c r="BG429" s="72" t="str">
        <f>IF(F429="","",IF(OR(分岐管理シート!Z429&lt;14,分岐管理シート!Z429&gt;39),"error",""))</f>
        <v/>
      </c>
      <c r="BH429" s="72" t="str">
        <f>IF(F429="","",IF(AND(Y429="－",OR(分岐管理シート!Z429&lt;14,分岐管理シート!Z429&gt;38)),"error",IF(AND(Y429="○",分岐管理シート!Z429&lt;14),"error","")))</f>
        <v/>
      </c>
      <c r="BI429" s="72" t="str">
        <f>IF(F429="","",IF(VLOOKUP(Z429,―!$AH$15:$AI$40,2,FALSE)&lt;=VLOOKUP(AA429,―!$AH$15:$AI$40,2,FALSE),"","error"))</f>
        <v/>
      </c>
      <c r="BJ429" s="70"/>
      <c r="BK429" s="70"/>
      <c r="BL429" s="70"/>
      <c r="BM429" s="72" t="str">
        <f>IF(F429="","",IF(OR(分岐管理シート!AC429&lt;1,分岐管理シート!AC429&gt;39),"error",""))</f>
        <v/>
      </c>
      <c r="BN429" s="68" t="str">
        <f t="shared" si="134"/>
        <v/>
      </c>
      <c r="BO429" s="72" t="str">
        <f>IF(F429="","",IF(AND(分岐管理シート!D429=4,OR(分岐管理シート!AF429&lt;4,分岐管理シート!AF429&gt;9)),"error",""))</f>
        <v/>
      </c>
      <c r="BP429" s="74" t="str">
        <f t="shared" si="118"/>
        <v/>
      </c>
      <c r="BQ429" s="76" t="str">
        <f>分岐管理シート!AQ429</f>
        <v/>
      </c>
      <c r="BR429" s="497" t="str">
        <f t="shared" si="135"/>
        <v/>
      </c>
    </row>
    <row r="430" spans="1:70" ht="24">
      <c r="A430" s="35"/>
      <c r="B430" s="36"/>
      <c r="C430" s="32">
        <v>358</v>
      </c>
      <c r="D430" s="396"/>
      <c r="E430" s="229"/>
      <c r="F430" s="229"/>
      <c r="G430" s="219"/>
      <c r="H430" s="219"/>
      <c r="I430" s="218"/>
      <c r="J430" s="217"/>
      <c r="K430" s="219"/>
      <c r="L430" s="218"/>
      <c r="M430" s="218"/>
      <c r="N430" s="640">
        <f t="shared" si="119"/>
        <v>0</v>
      </c>
      <c r="O430" s="641">
        <f t="shared" si="117"/>
        <v>0</v>
      </c>
      <c r="P430" s="642"/>
      <c r="Q430" s="646"/>
      <c r="R430" s="646"/>
      <c r="S430" s="646"/>
      <c r="T430" s="647"/>
      <c r="U430" s="647"/>
      <c r="V430" s="218"/>
      <c r="W430" s="219"/>
      <c r="X430" s="219"/>
      <c r="Y430" s="219"/>
      <c r="Z430" s="391"/>
      <c r="AA430" s="391"/>
      <c r="AB430" s="233"/>
      <c r="AC430" s="233"/>
      <c r="AD430" s="218"/>
      <c r="AE430" s="113"/>
      <c r="AF430" s="114"/>
      <c r="AG430" s="402"/>
      <c r="AH430" s="238"/>
      <c r="AI430" s="239"/>
      <c r="AJ430" s="58" t="str">
        <f t="shared" si="120"/>
        <v/>
      </c>
      <c r="AK430" s="60" t="str">
        <f t="shared" si="121"/>
        <v/>
      </c>
      <c r="AL430" s="62" t="str">
        <f t="shared" si="122"/>
        <v/>
      </c>
      <c r="AM430" s="64" t="str">
        <f t="shared" si="123"/>
        <v/>
      </c>
      <c r="AN430" s="64" t="str">
        <f t="shared" si="124"/>
        <v/>
      </c>
      <c r="AO430" s="66" t="str">
        <f>IF(F430="","",IF(OR(AND(分岐管理シート!D430=4,J430="Ⅱ．物価高の克服"),AND(分岐管理シート!D430=8,J430="米国関税措置")),"","error"))</f>
        <v/>
      </c>
      <c r="AP430" s="68" t="str">
        <f t="shared" si="125"/>
        <v/>
      </c>
      <c r="AQ430" s="33" t="str">
        <f t="shared" si="126"/>
        <v/>
      </c>
      <c r="AR430" s="33" t="str">
        <f t="shared" si="127"/>
        <v/>
      </c>
      <c r="AS430" s="33" t="str">
        <f t="shared" si="128"/>
        <v/>
      </c>
      <c r="AT430" s="32" t="str">
        <f t="shared" si="136"/>
        <v/>
      </c>
      <c r="AU430" s="69"/>
      <c r="AV430" s="70"/>
      <c r="AW430" s="68" t="str">
        <f t="shared" si="129"/>
        <v/>
      </c>
      <c r="AX430" s="68" t="str">
        <f t="shared" si="130"/>
        <v/>
      </c>
      <c r="AY430" s="68" t="str">
        <f t="shared" si="131"/>
        <v/>
      </c>
      <c r="AZ430" s="70"/>
      <c r="BA430" s="74"/>
      <c r="BB430" s="70"/>
      <c r="BC430" s="70"/>
      <c r="BD430" s="68" t="str">
        <f t="shared" si="132"/>
        <v/>
      </c>
      <c r="BE430" s="68" t="str">
        <f t="shared" si="133"/>
        <v/>
      </c>
      <c r="BF430" s="72" t="str">
        <f>IF(F430="","",IF(OR(分岐管理シート!Y430&lt;14,分岐管理シート!Y430&gt;38),"error",""))</f>
        <v/>
      </c>
      <c r="BG430" s="72" t="str">
        <f>IF(F430="","",IF(OR(分岐管理シート!Z430&lt;14,分岐管理シート!Z430&gt;39),"error",""))</f>
        <v/>
      </c>
      <c r="BH430" s="72" t="str">
        <f>IF(F430="","",IF(AND(Y430="－",OR(分岐管理シート!Z430&lt;14,分岐管理シート!Z430&gt;38)),"error",IF(AND(Y430="○",分岐管理シート!Z430&lt;14),"error","")))</f>
        <v/>
      </c>
      <c r="BI430" s="72" t="str">
        <f>IF(F430="","",IF(VLOOKUP(Z430,―!$AH$15:$AI$40,2,FALSE)&lt;=VLOOKUP(AA430,―!$AH$15:$AI$40,2,FALSE),"","error"))</f>
        <v/>
      </c>
      <c r="BJ430" s="70"/>
      <c r="BK430" s="70"/>
      <c r="BL430" s="70"/>
      <c r="BM430" s="72" t="str">
        <f>IF(F430="","",IF(OR(分岐管理シート!AC430&lt;1,分岐管理シート!AC430&gt;39),"error",""))</f>
        <v/>
      </c>
      <c r="BN430" s="68" t="str">
        <f t="shared" si="134"/>
        <v/>
      </c>
      <c r="BO430" s="72" t="str">
        <f>IF(F430="","",IF(AND(分岐管理シート!D430=4,OR(分岐管理シート!AF430&lt;4,分岐管理シート!AF430&gt;9)),"error",""))</f>
        <v/>
      </c>
      <c r="BP430" s="74" t="str">
        <f t="shared" si="118"/>
        <v/>
      </c>
      <c r="BQ430" s="76" t="str">
        <f>分岐管理シート!AQ430</f>
        <v/>
      </c>
      <c r="BR430" s="497" t="str">
        <f t="shared" si="135"/>
        <v/>
      </c>
    </row>
    <row r="431" spans="1:70" ht="24">
      <c r="A431" s="35"/>
      <c r="B431" s="36"/>
      <c r="C431" s="33">
        <v>359</v>
      </c>
      <c r="D431" s="396"/>
      <c r="E431" s="229"/>
      <c r="F431" s="229"/>
      <c r="G431" s="219"/>
      <c r="H431" s="219"/>
      <c r="I431" s="218"/>
      <c r="J431" s="217"/>
      <c r="K431" s="219"/>
      <c r="L431" s="218"/>
      <c r="M431" s="218"/>
      <c r="N431" s="640">
        <f t="shared" si="119"/>
        <v>0</v>
      </c>
      <c r="O431" s="641">
        <f t="shared" si="117"/>
        <v>0</v>
      </c>
      <c r="P431" s="642"/>
      <c r="Q431" s="646"/>
      <c r="R431" s="646"/>
      <c r="S431" s="646"/>
      <c r="T431" s="647"/>
      <c r="U431" s="647"/>
      <c r="V431" s="218"/>
      <c r="W431" s="219"/>
      <c r="X431" s="219"/>
      <c r="Y431" s="219"/>
      <c r="Z431" s="391"/>
      <c r="AA431" s="391"/>
      <c r="AB431" s="233"/>
      <c r="AC431" s="233"/>
      <c r="AD431" s="218"/>
      <c r="AE431" s="113"/>
      <c r="AF431" s="114"/>
      <c r="AG431" s="402"/>
      <c r="AH431" s="238"/>
      <c r="AI431" s="239"/>
      <c r="AJ431" s="58" t="str">
        <f t="shared" si="120"/>
        <v/>
      </c>
      <c r="AK431" s="60" t="str">
        <f t="shared" si="121"/>
        <v/>
      </c>
      <c r="AL431" s="62" t="str">
        <f t="shared" si="122"/>
        <v/>
      </c>
      <c r="AM431" s="64" t="str">
        <f t="shared" si="123"/>
        <v/>
      </c>
      <c r="AN431" s="64" t="str">
        <f t="shared" si="124"/>
        <v/>
      </c>
      <c r="AO431" s="66" t="str">
        <f>IF(F431="","",IF(OR(AND(分岐管理シート!D431=4,J431="Ⅱ．物価高の克服"),AND(分岐管理シート!D431=8,J431="米国関税措置")),"","error"))</f>
        <v/>
      </c>
      <c r="AP431" s="68" t="str">
        <f t="shared" si="125"/>
        <v/>
      </c>
      <c r="AQ431" s="33" t="str">
        <f t="shared" si="126"/>
        <v/>
      </c>
      <c r="AR431" s="33" t="str">
        <f t="shared" si="127"/>
        <v/>
      </c>
      <c r="AS431" s="33" t="str">
        <f t="shared" si="128"/>
        <v/>
      </c>
      <c r="AT431" s="32" t="str">
        <f t="shared" si="136"/>
        <v/>
      </c>
      <c r="AU431" s="69"/>
      <c r="AV431" s="70"/>
      <c r="AW431" s="68" t="str">
        <f t="shared" si="129"/>
        <v/>
      </c>
      <c r="AX431" s="68" t="str">
        <f t="shared" si="130"/>
        <v/>
      </c>
      <c r="AY431" s="68" t="str">
        <f t="shared" si="131"/>
        <v/>
      </c>
      <c r="AZ431" s="70"/>
      <c r="BA431" s="74"/>
      <c r="BB431" s="70"/>
      <c r="BC431" s="70"/>
      <c r="BD431" s="68" t="str">
        <f t="shared" si="132"/>
        <v/>
      </c>
      <c r="BE431" s="68" t="str">
        <f t="shared" si="133"/>
        <v/>
      </c>
      <c r="BF431" s="72" t="str">
        <f>IF(F431="","",IF(OR(分岐管理シート!Y431&lt;14,分岐管理シート!Y431&gt;38),"error",""))</f>
        <v/>
      </c>
      <c r="BG431" s="72" t="str">
        <f>IF(F431="","",IF(OR(分岐管理シート!Z431&lt;14,分岐管理シート!Z431&gt;39),"error",""))</f>
        <v/>
      </c>
      <c r="BH431" s="72" t="str">
        <f>IF(F431="","",IF(AND(Y431="－",OR(分岐管理シート!Z431&lt;14,分岐管理シート!Z431&gt;38)),"error",IF(AND(Y431="○",分岐管理シート!Z431&lt;14),"error","")))</f>
        <v/>
      </c>
      <c r="BI431" s="72" t="str">
        <f>IF(F431="","",IF(VLOOKUP(Z431,―!$AH$15:$AI$40,2,FALSE)&lt;=VLOOKUP(AA431,―!$AH$15:$AI$40,2,FALSE),"","error"))</f>
        <v/>
      </c>
      <c r="BJ431" s="70"/>
      <c r="BK431" s="70"/>
      <c r="BL431" s="70"/>
      <c r="BM431" s="72" t="str">
        <f>IF(F431="","",IF(OR(分岐管理シート!AC431&lt;1,分岐管理シート!AC431&gt;39),"error",""))</f>
        <v/>
      </c>
      <c r="BN431" s="68" t="str">
        <f t="shared" si="134"/>
        <v/>
      </c>
      <c r="BO431" s="72" t="str">
        <f>IF(F431="","",IF(AND(分岐管理シート!D431=4,OR(分岐管理シート!AF431&lt;4,分岐管理シート!AF431&gt;9)),"error",""))</f>
        <v/>
      </c>
      <c r="BP431" s="74" t="str">
        <f t="shared" si="118"/>
        <v/>
      </c>
      <c r="BQ431" s="76" t="str">
        <f>分岐管理シート!AQ431</f>
        <v/>
      </c>
      <c r="BR431" s="497" t="str">
        <f t="shared" si="135"/>
        <v/>
      </c>
    </row>
    <row r="432" spans="1:70" ht="24">
      <c r="A432" s="35"/>
      <c r="B432" s="36"/>
      <c r="C432" s="33">
        <v>360</v>
      </c>
      <c r="D432" s="396"/>
      <c r="E432" s="229"/>
      <c r="F432" s="229"/>
      <c r="G432" s="219"/>
      <c r="H432" s="219"/>
      <c r="I432" s="218"/>
      <c r="J432" s="217"/>
      <c r="K432" s="219"/>
      <c r="L432" s="218"/>
      <c r="M432" s="218"/>
      <c r="N432" s="640">
        <f t="shared" si="119"/>
        <v>0</v>
      </c>
      <c r="O432" s="641">
        <f t="shared" si="117"/>
        <v>0</v>
      </c>
      <c r="P432" s="642"/>
      <c r="Q432" s="646"/>
      <c r="R432" s="646"/>
      <c r="S432" s="646"/>
      <c r="T432" s="647"/>
      <c r="U432" s="647"/>
      <c r="V432" s="218"/>
      <c r="W432" s="219"/>
      <c r="X432" s="219"/>
      <c r="Y432" s="219"/>
      <c r="Z432" s="391"/>
      <c r="AA432" s="391"/>
      <c r="AB432" s="233"/>
      <c r="AC432" s="233"/>
      <c r="AD432" s="218"/>
      <c r="AE432" s="113"/>
      <c r="AF432" s="114"/>
      <c r="AG432" s="402"/>
      <c r="AH432" s="238"/>
      <c r="AI432" s="239"/>
      <c r="AJ432" s="58" t="str">
        <f t="shared" si="120"/>
        <v/>
      </c>
      <c r="AK432" s="60" t="str">
        <f t="shared" si="121"/>
        <v/>
      </c>
      <c r="AL432" s="62" t="str">
        <f t="shared" si="122"/>
        <v/>
      </c>
      <c r="AM432" s="64" t="str">
        <f t="shared" si="123"/>
        <v/>
      </c>
      <c r="AN432" s="64" t="str">
        <f t="shared" si="124"/>
        <v/>
      </c>
      <c r="AO432" s="66" t="str">
        <f>IF(F432="","",IF(OR(AND(分岐管理シート!D432=4,J432="Ⅱ．物価高の克服"),AND(分岐管理シート!D432=8,J432="米国関税措置")),"","error"))</f>
        <v/>
      </c>
      <c r="AP432" s="68" t="str">
        <f t="shared" si="125"/>
        <v/>
      </c>
      <c r="AQ432" s="33" t="str">
        <f t="shared" si="126"/>
        <v/>
      </c>
      <c r="AR432" s="33" t="str">
        <f t="shared" si="127"/>
        <v/>
      </c>
      <c r="AS432" s="33" t="str">
        <f t="shared" si="128"/>
        <v/>
      </c>
      <c r="AT432" s="32" t="str">
        <f t="shared" si="136"/>
        <v/>
      </c>
      <c r="AU432" s="69"/>
      <c r="AV432" s="70"/>
      <c r="AW432" s="68" t="str">
        <f t="shared" si="129"/>
        <v/>
      </c>
      <c r="AX432" s="68" t="str">
        <f t="shared" si="130"/>
        <v/>
      </c>
      <c r="AY432" s="68" t="str">
        <f t="shared" si="131"/>
        <v/>
      </c>
      <c r="AZ432" s="70"/>
      <c r="BA432" s="74"/>
      <c r="BB432" s="70"/>
      <c r="BC432" s="70"/>
      <c r="BD432" s="68" t="str">
        <f t="shared" si="132"/>
        <v/>
      </c>
      <c r="BE432" s="68" t="str">
        <f t="shared" si="133"/>
        <v/>
      </c>
      <c r="BF432" s="72" t="str">
        <f>IF(F432="","",IF(OR(分岐管理シート!Y432&lt;14,分岐管理シート!Y432&gt;38),"error",""))</f>
        <v/>
      </c>
      <c r="BG432" s="72" t="str">
        <f>IF(F432="","",IF(OR(分岐管理シート!Z432&lt;14,分岐管理シート!Z432&gt;39),"error",""))</f>
        <v/>
      </c>
      <c r="BH432" s="72" t="str">
        <f>IF(F432="","",IF(AND(Y432="－",OR(分岐管理シート!Z432&lt;14,分岐管理シート!Z432&gt;38)),"error",IF(AND(Y432="○",分岐管理シート!Z432&lt;14),"error","")))</f>
        <v/>
      </c>
      <c r="BI432" s="72" t="str">
        <f>IF(F432="","",IF(VLOOKUP(Z432,―!$AH$15:$AI$40,2,FALSE)&lt;=VLOOKUP(AA432,―!$AH$15:$AI$40,2,FALSE),"","error"))</f>
        <v/>
      </c>
      <c r="BJ432" s="70"/>
      <c r="BK432" s="70"/>
      <c r="BL432" s="70"/>
      <c r="BM432" s="72" t="str">
        <f>IF(F432="","",IF(OR(分岐管理シート!AC432&lt;1,分岐管理シート!AC432&gt;39),"error",""))</f>
        <v/>
      </c>
      <c r="BN432" s="68" t="str">
        <f t="shared" si="134"/>
        <v/>
      </c>
      <c r="BO432" s="72" t="str">
        <f>IF(F432="","",IF(AND(分岐管理シート!D432=4,OR(分岐管理シート!AF432&lt;4,分岐管理シート!AF432&gt;9)),"error",""))</f>
        <v/>
      </c>
      <c r="BP432" s="74" t="str">
        <f t="shared" si="118"/>
        <v/>
      </c>
      <c r="BQ432" s="76" t="str">
        <f>分岐管理シート!AQ432</f>
        <v/>
      </c>
      <c r="BR432" s="497" t="str">
        <f t="shared" si="135"/>
        <v/>
      </c>
    </row>
    <row r="433" spans="1:70" ht="24">
      <c r="A433" s="35"/>
      <c r="B433" s="36"/>
      <c r="C433" s="32">
        <v>361</v>
      </c>
      <c r="D433" s="396"/>
      <c r="E433" s="229"/>
      <c r="F433" s="229"/>
      <c r="G433" s="219"/>
      <c r="H433" s="219"/>
      <c r="I433" s="218"/>
      <c r="J433" s="217"/>
      <c r="K433" s="219"/>
      <c r="L433" s="218"/>
      <c r="M433" s="218"/>
      <c r="N433" s="640">
        <f t="shared" si="119"/>
        <v>0</v>
      </c>
      <c r="O433" s="641">
        <f t="shared" si="117"/>
        <v>0</v>
      </c>
      <c r="P433" s="642"/>
      <c r="Q433" s="646"/>
      <c r="R433" s="646"/>
      <c r="S433" s="646"/>
      <c r="T433" s="647"/>
      <c r="U433" s="647"/>
      <c r="V433" s="218"/>
      <c r="W433" s="219"/>
      <c r="X433" s="219"/>
      <c r="Y433" s="219"/>
      <c r="Z433" s="391"/>
      <c r="AA433" s="391"/>
      <c r="AB433" s="233"/>
      <c r="AC433" s="233"/>
      <c r="AD433" s="218"/>
      <c r="AE433" s="113"/>
      <c r="AF433" s="114"/>
      <c r="AG433" s="402"/>
      <c r="AH433" s="238"/>
      <c r="AI433" s="239"/>
      <c r="AJ433" s="58" t="str">
        <f t="shared" si="120"/>
        <v/>
      </c>
      <c r="AK433" s="60" t="str">
        <f t="shared" si="121"/>
        <v/>
      </c>
      <c r="AL433" s="62" t="str">
        <f t="shared" si="122"/>
        <v/>
      </c>
      <c r="AM433" s="64" t="str">
        <f t="shared" si="123"/>
        <v/>
      </c>
      <c r="AN433" s="64" t="str">
        <f t="shared" si="124"/>
        <v/>
      </c>
      <c r="AO433" s="66" t="str">
        <f>IF(F433="","",IF(OR(AND(分岐管理シート!D433=4,J433="Ⅱ．物価高の克服"),AND(分岐管理シート!D433=8,J433="米国関税措置")),"","error"))</f>
        <v/>
      </c>
      <c r="AP433" s="68" t="str">
        <f t="shared" si="125"/>
        <v/>
      </c>
      <c r="AQ433" s="33" t="str">
        <f t="shared" si="126"/>
        <v/>
      </c>
      <c r="AR433" s="33" t="str">
        <f t="shared" si="127"/>
        <v/>
      </c>
      <c r="AS433" s="33" t="str">
        <f t="shared" si="128"/>
        <v/>
      </c>
      <c r="AT433" s="32" t="str">
        <f t="shared" si="136"/>
        <v/>
      </c>
      <c r="AU433" s="69"/>
      <c r="AV433" s="70"/>
      <c r="AW433" s="68" t="str">
        <f t="shared" si="129"/>
        <v/>
      </c>
      <c r="AX433" s="68" t="str">
        <f t="shared" si="130"/>
        <v/>
      </c>
      <c r="AY433" s="68" t="str">
        <f t="shared" si="131"/>
        <v/>
      </c>
      <c r="AZ433" s="70"/>
      <c r="BA433" s="74"/>
      <c r="BB433" s="70"/>
      <c r="BC433" s="70"/>
      <c r="BD433" s="68" t="str">
        <f t="shared" si="132"/>
        <v/>
      </c>
      <c r="BE433" s="68" t="str">
        <f t="shared" si="133"/>
        <v/>
      </c>
      <c r="BF433" s="72" t="str">
        <f>IF(F433="","",IF(OR(分岐管理シート!Y433&lt;14,分岐管理シート!Y433&gt;38),"error",""))</f>
        <v/>
      </c>
      <c r="BG433" s="72" t="str">
        <f>IF(F433="","",IF(OR(分岐管理シート!Z433&lt;14,分岐管理シート!Z433&gt;39),"error",""))</f>
        <v/>
      </c>
      <c r="BH433" s="72" t="str">
        <f>IF(F433="","",IF(AND(Y433="－",OR(分岐管理シート!Z433&lt;14,分岐管理シート!Z433&gt;38)),"error",IF(AND(Y433="○",分岐管理シート!Z433&lt;14),"error","")))</f>
        <v/>
      </c>
      <c r="BI433" s="72" t="str">
        <f>IF(F433="","",IF(VLOOKUP(Z433,―!$AH$15:$AI$40,2,FALSE)&lt;=VLOOKUP(AA433,―!$AH$15:$AI$40,2,FALSE),"","error"))</f>
        <v/>
      </c>
      <c r="BJ433" s="70"/>
      <c r="BK433" s="70"/>
      <c r="BL433" s="70"/>
      <c r="BM433" s="72" t="str">
        <f>IF(F433="","",IF(OR(分岐管理シート!AC433&lt;1,分岐管理シート!AC433&gt;39),"error",""))</f>
        <v/>
      </c>
      <c r="BN433" s="68" t="str">
        <f t="shared" si="134"/>
        <v/>
      </c>
      <c r="BO433" s="72" t="str">
        <f>IF(F433="","",IF(AND(分岐管理シート!D433=4,OR(分岐管理シート!AF433&lt;4,分岐管理シート!AF433&gt;9)),"error",""))</f>
        <v/>
      </c>
      <c r="BP433" s="74" t="str">
        <f t="shared" si="118"/>
        <v/>
      </c>
      <c r="BQ433" s="76" t="str">
        <f>分岐管理シート!AQ433</f>
        <v/>
      </c>
      <c r="BR433" s="497" t="str">
        <f t="shared" si="135"/>
        <v/>
      </c>
    </row>
    <row r="434" spans="1:70" ht="24">
      <c r="A434" s="35"/>
      <c r="B434" s="36"/>
      <c r="C434" s="33">
        <v>362</v>
      </c>
      <c r="D434" s="396"/>
      <c r="E434" s="229"/>
      <c r="F434" s="229"/>
      <c r="G434" s="219"/>
      <c r="H434" s="219"/>
      <c r="I434" s="218"/>
      <c r="J434" s="217"/>
      <c r="K434" s="219"/>
      <c r="L434" s="218"/>
      <c r="M434" s="218"/>
      <c r="N434" s="640">
        <f t="shared" si="119"/>
        <v>0</v>
      </c>
      <c r="O434" s="641">
        <f t="shared" si="117"/>
        <v>0</v>
      </c>
      <c r="P434" s="642"/>
      <c r="Q434" s="646"/>
      <c r="R434" s="646"/>
      <c r="S434" s="646"/>
      <c r="T434" s="647"/>
      <c r="U434" s="647"/>
      <c r="V434" s="218"/>
      <c r="W434" s="219"/>
      <c r="X434" s="219"/>
      <c r="Y434" s="219"/>
      <c r="Z434" s="391"/>
      <c r="AA434" s="391"/>
      <c r="AB434" s="233"/>
      <c r="AC434" s="233"/>
      <c r="AD434" s="218"/>
      <c r="AE434" s="113"/>
      <c r="AF434" s="114"/>
      <c r="AG434" s="402"/>
      <c r="AH434" s="238"/>
      <c r="AI434" s="239"/>
      <c r="AJ434" s="58" t="str">
        <f t="shared" si="120"/>
        <v/>
      </c>
      <c r="AK434" s="60" t="str">
        <f t="shared" si="121"/>
        <v/>
      </c>
      <c r="AL434" s="62" t="str">
        <f t="shared" si="122"/>
        <v/>
      </c>
      <c r="AM434" s="64" t="str">
        <f t="shared" si="123"/>
        <v/>
      </c>
      <c r="AN434" s="64" t="str">
        <f t="shared" si="124"/>
        <v/>
      </c>
      <c r="AO434" s="66" t="str">
        <f>IF(F434="","",IF(OR(AND(分岐管理シート!D434=4,J434="Ⅱ．物価高の克服"),AND(分岐管理シート!D434=8,J434="米国関税措置")),"","error"))</f>
        <v/>
      </c>
      <c r="AP434" s="68" t="str">
        <f t="shared" si="125"/>
        <v/>
      </c>
      <c r="AQ434" s="33" t="str">
        <f t="shared" si="126"/>
        <v/>
      </c>
      <c r="AR434" s="33" t="str">
        <f t="shared" si="127"/>
        <v/>
      </c>
      <c r="AS434" s="33" t="str">
        <f t="shared" si="128"/>
        <v/>
      </c>
      <c r="AT434" s="32" t="str">
        <f t="shared" si="136"/>
        <v/>
      </c>
      <c r="AU434" s="69"/>
      <c r="AV434" s="70"/>
      <c r="AW434" s="68" t="str">
        <f t="shared" si="129"/>
        <v/>
      </c>
      <c r="AX434" s="68" t="str">
        <f t="shared" si="130"/>
        <v/>
      </c>
      <c r="AY434" s="68" t="str">
        <f t="shared" si="131"/>
        <v/>
      </c>
      <c r="AZ434" s="70"/>
      <c r="BA434" s="74"/>
      <c r="BB434" s="70"/>
      <c r="BC434" s="70"/>
      <c r="BD434" s="68" t="str">
        <f t="shared" si="132"/>
        <v/>
      </c>
      <c r="BE434" s="68" t="str">
        <f t="shared" si="133"/>
        <v/>
      </c>
      <c r="BF434" s="72" t="str">
        <f>IF(F434="","",IF(OR(分岐管理シート!Y434&lt;14,分岐管理シート!Y434&gt;38),"error",""))</f>
        <v/>
      </c>
      <c r="BG434" s="72" t="str">
        <f>IF(F434="","",IF(OR(分岐管理シート!Z434&lt;14,分岐管理シート!Z434&gt;39),"error",""))</f>
        <v/>
      </c>
      <c r="BH434" s="72" t="str">
        <f>IF(F434="","",IF(AND(Y434="－",OR(分岐管理シート!Z434&lt;14,分岐管理シート!Z434&gt;38)),"error",IF(AND(Y434="○",分岐管理シート!Z434&lt;14),"error","")))</f>
        <v/>
      </c>
      <c r="BI434" s="72" t="str">
        <f>IF(F434="","",IF(VLOOKUP(Z434,―!$AH$15:$AI$40,2,FALSE)&lt;=VLOOKUP(AA434,―!$AH$15:$AI$40,2,FALSE),"","error"))</f>
        <v/>
      </c>
      <c r="BJ434" s="70"/>
      <c r="BK434" s="70"/>
      <c r="BL434" s="70"/>
      <c r="BM434" s="72" t="str">
        <f>IF(F434="","",IF(OR(分岐管理シート!AC434&lt;1,分岐管理シート!AC434&gt;39),"error",""))</f>
        <v/>
      </c>
      <c r="BN434" s="68" t="str">
        <f t="shared" si="134"/>
        <v/>
      </c>
      <c r="BO434" s="72" t="str">
        <f>IF(F434="","",IF(AND(分岐管理シート!D434=4,OR(分岐管理シート!AF434&lt;4,分岐管理シート!AF434&gt;9)),"error",""))</f>
        <v/>
      </c>
      <c r="BP434" s="74" t="str">
        <f t="shared" si="118"/>
        <v/>
      </c>
      <c r="BQ434" s="76" t="str">
        <f>分岐管理シート!AQ434</f>
        <v/>
      </c>
      <c r="BR434" s="497" t="str">
        <f t="shared" si="135"/>
        <v/>
      </c>
    </row>
    <row r="435" spans="1:70" ht="24">
      <c r="A435" s="35"/>
      <c r="B435" s="36"/>
      <c r="C435" s="33">
        <v>363</v>
      </c>
      <c r="D435" s="396"/>
      <c r="E435" s="229"/>
      <c r="F435" s="229"/>
      <c r="G435" s="219"/>
      <c r="H435" s="219"/>
      <c r="I435" s="218"/>
      <c r="J435" s="217"/>
      <c r="K435" s="219"/>
      <c r="L435" s="218"/>
      <c r="M435" s="218"/>
      <c r="N435" s="640">
        <f t="shared" si="119"/>
        <v>0</v>
      </c>
      <c r="O435" s="641">
        <f t="shared" si="117"/>
        <v>0</v>
      </c>
      <c r="P435" s="642"/>
      <c r="Q435" s="646"/>
      <c r="R435" s="646"/>
      <c r="S435" s="646"/>
      <c r="T435" s="647"/>
      <c r="U435" s="647"/>
      <c r="V435" s="218"/>
      <c r="W435" s="219"/>
      <c r="X435" s="219"/>
      <c r="Y435" s="219"/>
      <c r="Z435" s="391"/>
      <c r="AA435" s="391"/>
      <c r="AB435" s="233"/>
      <c r="AC435" s="233"/>
      <c r="AD435" s="218"/>
      <c r="AE435" s="113"/>
      <c r="AF435" s="114"/>
      <c r="AG435" s="402"/>
      <c r="AH435" s="238"/>
      <c r="AI435" s="239"/>
      <c r="AJ435" s="58" t="str">
        <f t="shared" si="120"/>
        <v/>
      </c>
      <c r="AK435" s="60" t="str">
        <f t="shared" si="121"/>
        <v/>
      </c>
      <c r="AL435" s="62" t="str">
        <f t="shared" si="122"/>
        <v/>
      </c>
      <c r="AM435" s="64" t="str">
        <f t="shared" si="123"/>
        <v/>
      </c>
      <c r="AN435" s="64" t="str">
        <f t="shared" si="124"/>
        <v/>
      </c>
      <c r="AO435" s="66" t="str">
        <f>IF(F435="","",IF(OR(AND(分岐管理シート!D435=4,J435="Ⅱ．物価高の克服"),AND(分岐管理シート!D435=8,J435="米国関税措置")),"","error"))</f>
        <v/>
      </c>
      <c r="AP435" s="68" t="str">
        <f t="shared" si="125"/>
        <v/>
      </c>
      <c r="AQ435" s="33" t="str">
        <f t="shared" si="126"/>
        <v/>
      </c>
      <c r="AR435" s="33" t="str">
        <f t="shared" si="127"/>
        <v/>
      </c>
      <c r="AS435" s="33" t="str">
        <f t="shared" si="128"/>
        <v/>
      </c>
      <c r="AT435" s="32" t="str">
        <f t="shared" si="136"/>
        <v/>
      </c>
      <c r="AU435" s="69"/>
      <c r="AV435" s="70"/>
      <c r="AW435" s="68" t="str">
        <f t="shared" si="129"/>
        <v/>
      </c>
      <c r="AX435" s="68" t="str">
        <f t="shared" si="130"/>
        <v/>
      </c>
      <c r="AY435" s="68" t="str">
        <f t="shared" si="131"/>
        <v/>
      </c>
      <c r="AZ435" s="70"/>
      <c r="BA435" s="74"/>
      <c r="BB435" s="70"/>
      <c r="BC435" s="70"/>
      <c r="BD435" s="68" t="str">
        <f t="shared" si="132"/>
        <v/>
      </c>
      <c r="BE435" s="68" t="str">
        <f t="shared" si="133"/>
        <v/>
      </c>
      <c r="BF435" s="72" t="str">
        <f>IF(F435="","",IF(OR(分岐管理シート!Y435&lt;14,分岐管理シート!Y435&gt;38),"error",""))</f>
        <v/>
      </c>
      <c r="BG435" s="72" t="str">
        <f>IF(F435="","",IF(OR(分岐管理シート!Z435&lt;14,分岐管理シート!Z435&gt;39),"error",""))</f>
        <v/>
      </c>
      <c r="BH435" s="72" t="str">
        <f>IF(F435="","",IF(AND(Y435="－",OR(分岐管理シート!Z435&lt;14,分岐管理シート!Z435&gt;38)),"error",IF(AND(Y435="○",分岐管理シート!Z435&lt;14),"error","")))</f>
        <v/>
      </c>
      <c r="BI435" s="72" t="str">
        <f>IF(F435="","",IF(VLOOKUP(Z435,―!$AH$15:$AI$40,2,FALSE)&lt;=VLOOKUP(AA435,―!$AH$15:$AI$40,2,FALSE),"","error"))</f>
        <v/>
      </c>
      <c r="BJ435" s="70"/>
      <c r="BK435" s="70"/>
      <c r="BL435" s="70"/>
      <c r="BM435" s="72" t="str">
        <f>IF(F435="","",IF(OR(分岐管理シート!AC435&lt;1,分岐管理シート!AC435&gt;39),"error",""))</f>
        <v/>
      </c>
      <c r="BN435" s="68" t="str">
        <f t="shared" si="134"/>
        <v/>
      </c>
      <c r="BO435" s="72" t="str">
        <f>IF(F435="","",IF(AND(分岐管理シート!D435=4,OR(分岐管理シート!AF435&lt;4,分岐管理シート!AF435&gt;9)),"error",""))</f>
        <v/>
      </c>
      <c r="BP435" s="74" t="str">
        <f t="shared" si="118"/>
        <v/>
      </c>
      <c r="BQ435" s="76" t="str">
        <f>分岐管理シート!AQ435</f>
        <v/>
      </c>
      <c r="BR435" s="497" t="str">
        <f t="shared" si="135"/>
        <v/>
      </c>
    </row>
    <row r="436" spans="1:70" ht="24">
      <c r="A436" s="35"/>
      <c r="B436" s="36"/>
      <c r="C436" s="32">
        <v>364</v>
      </c>
      <c r="D436" s="396"/>
      <c r="E436" s="229"/>
      <c r="F436" s="229"/>
      <c r="G436" s="219"/>
      <c r="H436" s="219"/>
      <c r="I436" s="218"/>
      <c r="J436" s="217"/>
      <c r="K436" s="219"/>
      <c r="L436" s="218"/>
      <c r="M436" s="218"/>
      <c r="N436" s="640">
        <f t="shared" si="119"/>
        <v>0</v>
      </c>
      <c r="O436" s="641">
        <f t="shared" si="117"/>
        <v>0</v>
      </c>
      <c r="P436" s="642"/>
      <c r="Q436" s="646"/>
      <c r="R436" s="646"/>
      <c r="S436" s="646"/>
      <c r="T436" s="647"/>
      <c r="U436" s="647"/>
      <c r="V436" s="218"/>
      <c r="W436" s="219"/>
      <c r="X436" s="219"/>
      <c r="Y436" s="219"/>
      <c r="Z436" s="391"/>
      <c r="AA436" s="391"/>
      <c r="AB436" s="233"/>
      <c r="AC436" s="233"/>
      <c r="AD436" s="218"/>
      <c r="AE436" s="113"/>
      <c r="AF436" s="114"/>
      <c r="AG436" s="402"/>
      <c r="AH436" s="238"/>
      <c r="AI436" s="239"/>
      <c r="AJ436" s="58" t="str">
        <f t="shared" si="120"/>
        <v/>
      </c>
      <c r="AK436" s="60" t="str">
        <f t="shared" si="121"/>
        <v/>
      </c>
      <c r="AL436" s="62" t="str">
        <f t="shared" si="122"/>
        <v/>
      </c>
      <c r="AM436" s="64" t="str">
        <f t="shared" si="123"/>
        <v/>
      </c>
      <c r="AN436" s="64" t="str">
        <f t="shared" si="124"/>
        <v/>
      </c>
      <c r="AO436" s="66" t="str">
        <f>IF(F436="","",IF(OR(AND(分岐管理シート!D436=4,J436="Ⅱ．物価高の克服"),AND(分岐管理シート!D436=8,J436="米国関税措置")),"","error"))</f>
        <v/>
      </c>
      <c r="AP436" s="68" t="str">
        <f t="shared" si="125"/>
        <v/>
      </c>
      <c r="AQ436" s="33" t="str">
        <f t="shared" si="126"/>
        <v/>
      </c>
      <c r="AR436" s="33" t="str">
        <f t="shared" si="127"/>
        <v/>
      </c>
      <c r="AS436" s="33" t="str">
        <f t="shared" si="128"/>
        <v/>
      </c>
      <c r="AT436" s="32" t="str">
        <f t="shared" si="136"/>
        <v/>
      </c>
      <c r="AU436" s="69"/>
      <c r="AV436" s="70"/>
      <c r="AW436" s="68" t="str">
        <f t="shared" si="129"/>
        <v/>
      </c>
      <c r="AX436" s="68" t="str">
        <f t="shared" si="130"/>
        <v/>
      </c>
      <c r="AY436" s="68" t="str">
        <f t="shared" si="131"/>
        <v/>
      </c>
      <c r="AZ436" s="70"/>
      <c r="BA436" s="74"/>
      <c r="BB436" s="70"/>
      <c r="BC436" s="70"/>
      <c r="BD436" s="68" t="str">
        <f t="shared" si="132"/>
        <v/>
      </c>
      <c r="BE436" s="68" t="str">
        <f t="shared" si="133"/>
        <v/>
      </c>
      <c r="BF436" s="72" t="str">
        <f>IF(F436="","",IF(OR(分岐管理シート!Y436&lt;14,分岐管理シート!Y436&gt;38),"error",""))</f>
        <v/>
      </c>
      <c r="BG436" s="72" t="str">
        <f>IF(F436="","",IF(OR(分岐管理シート!Z436&lt;14,分岐管理シート!Z436&gt;39),"error",""))</f>
        <v/>
      </c>
      <c r="BH436" s="72" t="str">
        <f>IF(F436="","",IF(AND(Y436="－",OR(分岐管理シート!Z436&lt;14,分岐管理シート!Z436&gt;38)),"error",IF(AND(Y436="○",分岐管理シート!Z436&lt;14),"error","")))</f>
        <v/>
      </c>
      <c r="BI436" s="72" t="str">
        <f>IF(F436="","",IF(VLOOKUP(Z436,―!$AH$15:$AI$40,2,FALSE)&lt;=VLOOKUP(AA436,―!$AH$15:$AI$40,2,FALSE),"","error"))</f>
        <v/>
      </c>
      <c r="BJ436" s="70"/>
      <c r="BK436" s="70"/>
      <c r="BL436" s="70"/>
      <c r="BM436" s="72" t="str">
        <f>IF(F436="","",IF(OR(分岐管理シート!AC436&lt;1,分岐管理シート!AC436&gt;39),"error",""))</f>
        <v/>
      </c>
      <c r="BN436" s="68" t="str">
        <f t="shared" si="134"/>
        <v/>
      </c>
      <c r="BO436" s="72" t="str">
        <f>IF(F436="","",IF(AND(分岐管理シート!D436=4,OR(分岐管理シート!AF436&lt;4,分岐管理シート!AF436&gt;9)),"error",""))</f>
        <v/>
      </c>
      <c r="BP436" s="74" t="str">
        <f t="shared" si="118"/>
        <v/>
      </c>
      <c r="BQ436" s="76" t="str">
        <f>分岐管理シート!AQ436</f>
        <v/>
      </c>
      <c r="BR436" s="497" t="str">
        <f t="shared" si="135"/>
        <v/>
      </c>
    </row>
    <row r="437" spans="1:70" ht="24">
      <c r="A437" s="35"/>
      <c r="B437" s="36"/>
      <c r="C437" s="33">
        <v>365</v>
      </c>
      <c r="D437" s="396"/>
      <c r="E437" s="229"/>
      <c r="F437" s="229"/>
      <c r="G437" s="219"/>
      <c r="H437" s="219"/>
      <c r="I437" s="218"/>
      <c r="J437" s="217"/>
      <c r="K437" s="219"/>
      <c r="L437" s="218"/>
      <c r="M437" s="218"/>
      <c r="N437" s="640">
        <f t="shared" si="119"/>
        <v>0</v>
      </c>
      <c r="O437" s="641">
        <f t="shared" si="117"/>
        <v>0</v>
      </c>
      <c r="P437" s="642"/>
      <c r="Q437" s="646"/>
      <c r="R437" s="646"/>
      <c r="S437" s="646"/>
      <c r="T437" s="647"/>
      <c r="U437" s="647"/>
      <c r="V437" s="218"/>
      <c r="W437" s="219"/>
      <c r="X437" s="219"/>
      <c r="Y437" s="219"/>
      <c r="Z437" s="391"/>
      <c r="AA437" s="391"/>
      <c r="AB437" s="233"/>
      <c r="AC437" s="233"/>
      <c r="AD437" s="218"/>
      <c r="AE437" s="113"/>
      <c r="AF437" s="114"/>
      <c r="AG437" s="402"/>
      <c r="AH437" s="238"/>
      <c r="AI437" s="239"/>
      <c r="AJ437" s="58" t="str">
        <f t="shared" si="120"/>
        <v/>
      </c>
      <c r="AK437" s="60" t="str">
        <f t="shared" si="121"/>
        <v/>
      </c>
      <c r="AL437" s="62" t="str">
        <f t="shared" si="122"/>
        <v/>
      </c>
      <c r="AM437" s="64" t="str">
        <f t="shared" si="123"/>
        <v/>
      </c>
      <c r="AN437" s="64" t="str">
        <f t="shared" si="124"/>
        <v/>
      </c>
      <c r="AO437" s="66" t="str">
        <f>IF(F437="","",IF(OR(AND(分岐管理シート!D437=4,J437="Ⅱ．物価高の克服"),AND(分岐管理シート!D437=8,J437="米国関税措置")),"","error"))</f>
        <v/>
      </c>
      <c r="AP437" s="68" t="str">
        <f t="shared" si="125"/>
        <v/>
      </c>
      <c r="AQ437" s="33" t="str">
        <f t="shared" si="126"/>
        <v/>
      </c>
      <c r="AR437" s="33" t="str">
        <f t="shared" si="127"/>
        <v/>
      </c>
      <c r="AS437" s="33" t="str">
        <f t="shared" si="128"/>
        <v/>
      </c>
      <c r="AT437" s="32" t="str">
        <f t="shared" si="136"/>
        <v/>
      </c>
      <c r="AU437" s="69"/>
      <c r="AV437" s="70"/>
      <c r="AW437" s="68" t="str">
        <f t="shared" si="129"/>
        <v/>
      </c>
      <c r="AX437" s="68" t="str">
        <f t="shared" si="130"/>
        <v/>
      </c>
      <c r="AY437" s="68" t="str">
        <f t="shared" si="131"/>
        <v/>
      </c>
      <c r="AZ437" s="70"/>
      <c r="BA437" s="74"/>
      <c r="BB437" s="70"/>
      <c r="BC437" s="70"/>
      <c r="BD437" s="68" t="str">
        <f t="shared" si="132"/>
        <v/>
      </c>
      <c r="BE437" s="68" t="str">
        <f t="shared" si="133"/>
        <v/>
      </c>
      <c r="BF437" s="72" t="str">
        <f>IF(F437="","",IF(OR(分岐管理シート!Y437&lt;14,分岐管理シート!Y437&gt;38),"error",""))</f>
        <v/>
      </c>
      <c r="BG437" s="72" t="str">
        <f>IF(F437="","",IF(OR(分岐管理シート!Z437&lt;14,分岐管理シート!Z437&gt;39),"error",""))</f>
        <v/>
      </c>
      <c r="BH437" s="72" t="str">
        <f>IF(F437="","",IF(AND(Y437="－",OR(分岐管理シート!Z437&lt;14,分岐管理シート!Z437&gt;38)),"error",IF(AND(Y437="○",分岐管理シート!Z437&lt;14),"error","")))</f>
        <v/>
      </c>
      <c r="BI437" s="72" t="str">
        <f>IF(F437="","",IF(VLOOKUP(Z437,―!$AH$15:$AI$40,2,FALSE)&lt;=VLOOKUP(AA437,―!$AH$15:$AI$40,2,FALSE),"","error"))</f>
        <v/>
      </c>
      <c r="BJ437" s="70"/>
      <c r="BK437" s="70"/>
      <c r="BL437" s="70"/>
      <c r="BM437" s="72" t="str">
        <f>IF(F437="","",IF(OR(分岐管理シート!AC437&lt;1,分岐管理シート!AC437&gt;39),"error",""))</f>
        <v/>
      </c>
      <c r="BN437" s="68" t="str">
        <f t="shared" si="134"/>
        <v/>
      </c>
      <c r="BO437" s="72" t="str">
        <f>IF(F437="","",IF(AND(分岐管理シート!D437=4,OR(分岐管理シート!AF437&lt;4,分岐管理シート!AF437&gt;9)),"error",""))</f>
        <v/>
      </c>
      <c r="BP437" s="74" t="str">
        <f t="shared" si="118"/>
        <v/>
      </c>
      <c r="BQ437" s="76" t="str">
        <f>分岐管理シート!AQ437</f>
        <v/>
      </c>
      <c r="BR437" s="497" t="str">
        <f t="shared" si="135"/>
        <v/>
      </c>
    </row>
    <row r="438" spans="1:70" ht="24">
      <c r="A438" s="35"/>
      <c r="B438" s="36"/>
      <c r="C438" s="33">
        <v>366</v>
      </c>
      <c r="D438" s="396"/>
      <c r="E438" s="229"/>
      <c r="F438" s="229"/>
      <c r="G438" s="219"/>
      <c r="H438" s="219"/>
      <c r="I438" s="218"/>
      <c r="J438" s="217"/>
      <c r="K438" s="219"/>
      <c r="L438" s="218"/>
      <c r="M438" s="218"/>
      <c r="N438" s="640">
        <f t="shared" si="119"/>
        <v>0</v>
      </c>
      <c r="O438" s="641">
        <f t="shared" si="117"/>
        <v>0</v>
      </c>
      <c r="P438" s="642"/>
      <c r="Q438" s="646"/>
      <c r="R438" s="646"/>
      <c r="S438" s="646"/>
      <c r="T438" s="647"/>
      <c r="U438" s="647"/>
      <c r="V438" s="218"/>
      <c r="W438" s="219"/>
      <c r="X438" s="219"/>
      <c r="Y438" s="219"/>
      <c r="Z438" s="391"/>
      <c r="AA438" s="391"/>
      <c r="AB438" s="233"/>
      <c r="AC438" s="233"/>
      <c r="AD438" s="218"/>
      <c r="AE438" s="113"/>
      <c r="AF438" s="114"/>
      <c r="AG438" s="402"/>
      <c r="AH438" s="238"/>
      <c r="AI438" s="239"/>
      <c r="AJ438" s="58" t="str">
        <f t="shared" si="120"/>
        <v/>
      </c>
      <c r="AK438" s="60" t="str">
        <f t="shared" si="121"/>
        <v/>
      </c>
      <c r="AL438" s="62" t="str">
        <f t="shared" si="122"/>
        <v/>
      </c>
      <c r="AM438" s="64" t="str">
        <f t="shared" si="123"/>
        <v/>
      </c>
      <c r="AN438" s="64" t="str">
        <f t="shared" si="124"/>
        <v/>
      </c>
      <c r="AO438" s="66" t="str">
        <f>IF(F438="","",IF(OR(AND(分岐管理シート!D438=4,J438="Ⅱ．物価高の克服"),AND(分岐管理シート!D438=8,J438="米国関税措置")),"","error"))</f>
        <v/>
      </c>
      <c r="AP438" s="68" t="str">
        <f t="shared" si="125"/>
        <v/>
      </c>
      <c r="AQ438" s="33" t="str">
        <f t="shared" si="126"/>
        <v/>
      </c>
      <c r="AR438" s="33" t="str">
        <f t="shared" si="127"/>
        <v/>
      </c>
      <c r="AS438" s="33" t="str">
        <f t="shared" si="128"/>
        <v/>
      </c>
      <c r="AT438" s="32" t="str">
        <f t="shared" si="136"/>
        <v/>
      </c>
      <c r="AU438" s="69"/>
      <c r="AV438" s="70"/>
      <c r="AW438" s="68" t="str">
        <f t="shared" si="129"/>
        <v/>
      </c>
      <c r="AX438" s="68" t="str">
        <f t="shared" si="130"/>
        <v/>
      </c>
      <c r="AY438" s="68" t="str">
        <f t="shared" si="131"/>
        <v/>
      </c>
      <c r="AZ438" s="70"/>
      <c r="BA438" s="74"/>
      <c r="BB438" s="70"/>
      <c r="BC438" s="70"/>
      <c r="BD438" s="68" t="str">
        <f t="shared" si="132"/>
        <v/>
      </c>
      <c r="BE438" s="68" t="str">
        <f t="shared" si="133"/>
        <v/>
      </c>
      <c r="BF438" s="72" t="str">
        <f>IF(F438="","",IF(OR(分岐管理シート!Y438&lt;14,分岐管理シート!Y438&gt;38),"error",""))</f>
        <v/>
      </c>
      <c r="BG438" s="72" t="str">
        <f>IF(F438="","",IF(OR(分岐管理シート!Z438&lt;14,分岐管理シート!Z438&gt;39),"error",""))</f>
        <v/>
      </c>
      <c r="BH438" s="72" t="str">
        <f>IF(F438="","",IF(AND(Y438="－",OR(分岐管理シート!Z438&lt;14,分岐管理シート!Z438&gt;38)),"error",IF(AND(Y438="○",分岐管理シート!Z438&lt;14),"error","")))</f>
        <v/>
      </c>
      <c r="BI438" s="72" t="str">
        <f>IF(F438="","",IF(VLOOKUP(Z438,―!$AH$15:$AI$40,2,FALSE)&lt;=VLOOKUP(AA438,―!$AH$15:$AI$40,2,FALSE),"","error"))</f>
        <v/>
      </c>
      <c r="BJ438" s="70"/>
      <c r="BK438" s="70"/>
      <c r="BL438" s="70"/>
      <c r="BM438" s="72" t="str">
        <f>IF(F438="","",IF(OR(分岐管理シート!AC438&lt;1,分岐管理シート!AC438&gt;39),"error",""))</f>
        <v/>
      </c>
      <c r="BN438" s="68" t="str">
        <f t="shared" si="134"/>
        <v/>
      </c>
      <c r="BO438" s="72" t="str">
        <f>IF(F438="","",IF(AND(分岐管理シート!D438=4,OR(分岐管理シート!AF438&lt;4,分岐管理シート!AF438&gt;9)),"error",""))</f>
        <v/>
      </c>
      <c r="BP438" s="74" t="str">
        <f t="shared" si="118"/>
        <v/>
      </c>
      <c r="BQ438" s="76" t="str">
        <f>分岐管理シート!AQ438</f>
        <v/>
      </c>
      <c r="BR438" s="497" t="str">
        <f t="shared" si="135"/>
        <v/>
      </c>
    </row>
    <row r="439" spans="1:70" ht="24">
      <c r="A439" s="35"/>
      <c r="B439" s="36"/>
      <c r="C439" s="32">
        <v>367</v>
      </c>
      <c r="D439" s="396"/>
      <c r="E439" s="229"/>
      <c r="F439" s="229"/>
      <c r="G439" s="219"/>
      <c r="H439" s="219"/>
      <c r="I439" s="218"/>
      <c r="J439" s="217"/>
      <c r="K439" s="219"/>
      <c r="L439" s="218"/>
      <c r="M439" s="218"/>
      <c r="N439" s="640">
        <f t="shared" si="119"/>
        <v>0</v>
      </c>
      <c r="O439" s="641">
        <f t="shared" si="117"/>
        <v>0</v>
      </c>
      <c r="P439" s="642"/>
      <c r="Q439" s="646"/>
      <c r="R439" s="646"/>
      <c r="S439" s="646"/>
      <c r="T439" s="647"/>
      <c r="U439" s="647"/>
      <c r="V439" s="218"/>
      <c r="W439" s="219"/>
      <c r="X439" s="219"/>
      <c r="Y439" s="219"/>
      <c r="Z439" s="391"/>
      <c r="AA439" s="391"/>
      <c r="AB439" s="233"/>
      <c r="AC439" s="233"/>
      <c r="AD439" s="218"/>
      <c r="AE439" s="113"/>
      <c r="AF439" s="114"/>
      <c r="AG439" s="402"/>
      <c r="AH439" s="238"/>
      <c r="AI439" s="239"/>
      <c r="AJ439" s="58" t="str">
        <f t="shared" si="120"/>
        <v/>
      </c>
      <c r="AK439" s="60" t="str">
        <f t="shared" si="121"/>
        <v/>
      </c>
      <c r="AL439" s="62" t="str">
        <f t="shared" si="122"/>
        <v/>
      </c>
      <c r="AM439" s="64" t="str">
        <f t="shared" si="123"/>
        <v/>
      </c>
      <c r="AN439" s="64" t="str">
        <f t="shared" si="124"/>
        <v/>
      </c>
      <c r="AO439" s="66" t="str">
        <f>IF(F439="","",IF(OR(AND(分岐管理シート!D439=4,J439="Ⅱ．物価高の克服"),AND(分岐管理シート!D439=8,J439="米国関税措置")),"","error"))</f>
        <v/>
      </c>
      <c r="AP439" s="68" t="str">
        <f t="shared" si="125"/>
        <v/>
      </c>
      <c r="AQ439" s="33" t="str">
        <f t="shared" si="126"/>
        <v/>
      </c>
      <c r="AR439" s="33" t="str">
        <f t="shared" si="127"/>
        <v/>
      </c>
      <c r="AS439" s="33" t="str">
        <f t="shared" si="128"/>
        <v/>
      </c>
      <c r="AT439" s="32" t="str">
        <f t="shared" si="136"/>
        <v/>
      </c>
      <c r="AU439" s="69"/>
      <c r="AV439" s="70"/>
      <c r="AW439" s="68" t="str">
        <f t="shared" si="129"/>
        <v/>
      </c>
      <c r="AX439" s="68" t="str">
        <f t="shared" si="130"/>
        <v/>
      </c>
      <c r="AY439" s="68" t="str">
        <f t="shared" si="131"/>
        <v/>
      </c>
      <c r="AZ439" s="70"/>
      <c r="BA439" s="74"/>
      <c r="BB439" s="70"/>
      <c r="BC439" s="70"/>
      <c r="BD439" s="68" t="str">
        <f t="shared" si="132"/>
        <v/>
      </c>
      <c r="BE439" s="68" t="str">
        <f t="shared" si="133"/>
        <v/>
      </c>
      <c r="BF439" s="72" t="str">
        <f>IF(F439="","",IF(OR(分岐管理シート!Y439&lt;14,分岐管理シート!Y439&gt;38),"error",""))</f>
        <v/>
      </c>
      <c r="BG439" s="72" t="str">
        <f>IF(F439="","",IF(OR(分岐管理シート!Z439&lt;14,分岐管理シート!Z439&gt;39),"error",""))</f>
        <v/>
      </c>
      <c r="BH439" s="72" t="str">
        <f>IF(F439="","",IF(AND(Y439="－",OR(分岐管理シート!Z439&lt;14,分岐管理シート!Z439&gt;38)),"error",IF(AND(Y439="○",分岐管理シート!Z439&lt;14),"error","")))</f>
        <v/>
      </c>
      <c r="BI439" s="72" t="str">
        <f>IF(F439="","",IF(VLOOKUP(Z439,―!$AH$15:$AI$40,2,FALSE)&lt;=VLOOKUP(AA439,―!$AH$15:$AI$40,2,FALSE),"","error"))</f>
        <v/>
      </c>
      <c r="BJ439" s="70"/>
      <c r="BK439" s="70"/>
      <c r="BL439" s="70"/>
      <c r="BM439" s="72" t="str">
        <f>IF(F439="","",IF(OR(分岐管理シート!AC439&lt;1,分岐管理シート!AC439&gt;39),"error",""))</f>
        <v/>
      </c>
      <c r="BN439" s="68" t="str">
        <f t="shared" si="134"/>
        <v/>
      </c>
      <c r="BO439" s="72" t="str">
        <f>IF(F439="","",IF(AND(分岐管理シート!D439=4,OR(分岐管理シート!AF439&lt;4,分岐管理シート!AF439&gt;9)),"error",""))</f>
        <v/>
      </c>
      <c r="BP439" s="74" t="str">
        <f t="shared" si="118"/>
        <v/>
      </c>
      <c r="BQ439" s="76" t="str">
        <f>分岐管理シート!AQ439</f>
        <v/>
      </c>
      <c r="BR439" s="497" t="str">
        <f t="shared" si="135"/>
        <v/>
      </c>
    </row>
    <row r="440" spans="1:70" ht="24">
      <c r="A440" s="35"/>
      <c r="B440" s="36"/>
      <c r="C440" s="33">
        <v>368</v>
      </c>
      <c r="D440" s="396"/>
      <c r="E440" s="229"/>
      <c r="F440" s="229"/>
      <c r="G440" s="219"/>
      <c r="H440" s="219"/>
      <c r="I440" s="218"/>
      <c r="J440" s="217"/>
      <c r="K440" s="219"/>
      <c r="L440" s="218"/>
      <c r="M440" s="218"/>
      <c r="N440" s="640">
        <f t="shared" si="119"/>
        <v>0</v>
      </c>
      <c r="O440" s="641">
        <f t="shared" si="117"/>
        <v>0</v>
      </c>
      <c r="P440" s="642"/>
      <c r="Q440" s="646"/>
      <c r="R440" s="646"/>
      <c r="S440" s="646"/>
      <c r="T440" s="647"/>
      <c r="U440" s="647"/>
      <c r="V440" s="218"/>
      <c r="W440" s="219"/>
      <c r="X440" s="219"/>
      <c r="Y440" s="219"/>
      <c r="Z440" s="391"/>
      <c r="AA440" s="391"/>
      <c r="AB440" s="233"/>
      <c r="AC440" s="233"/>
      <c r="AD440" s="218"/>
      <c r="AE440" s="113"/>
      <c r="AF440" s="114"/>
      <c r="AG440" s="402"/>
      <c r="AH440" s="238"/>
      <c r="AI440" s="239"/>
      <c r="AJ440" s="58" t="str">
        <f t="shared" si="120"/>
        <v/>
      </c>
      <c r="AK440" s="60" t="str">
        <f t="shared" si="121"/>
        <v/>
      </c>
      <c r="AL440" s="62" t="str">
        <f t="shared" si="122"/>
        <v/>
      </c>
      <c r="AM440" s="64" t="str">
        <f t="shared" si="123"/>
        <v/>
      </c>
      <c r="AN440" s="64" t="str">
        <f t="shared" si="124"/>
        <v/>
      </c>
      <c r="AO440" s="66" t="str">
        <f>IF(F440="","",IF(OR(AND(分岐管理シート!D440=4,J440="Ⅱ．物価高の克服"),AND(分岐管理シート!D440=8,J440="米国関税措置")),"","error"))</f>
        <v/>
      </c>
      <c r="AP440" s="68" t="str">
        <f t="shared" si="125"/>
        <v/>
      </c>
      <c r="AQ440" s="33" t="str">
        <f t="shared" si="126"/>
        <v/>
      </c>
      <c r="AR440" s="33" t="str">
        <f t="shared" si="127"/>
        <v/>
      </c>
      <c r="AS440" s="33" t="str">
        <f t="shared" si="128"/>
        <v/>
      </c>
      <c r="AT440" s="32" t="str">
        <f t="shared" si="136"/>
        <v/>
      </c>
      <c r="AU440" s="69"/>
      <c r="AV440" s="70"/>
      <c r="AW440" s="68" t="str">
        <f t="shared" si="129"/>
        <v/>
      </c>
      <c r="AX440" s="68" t="str">
        <f t="shared" si="130"/>
        <v/>
      </c>
      <c r="AY440" s="68" t="str">
        <f t="shared" si="131"/>
        <v/>
      </c>
      <c r="AZ440" s="70"/>
      <c r="BA440" s="74"/>
      <c r="BB440" s="70"/>
      <c r="BC440" s="70"/>
      <c r="BD440" s="68" t="str">
        <f t="shared" si="132"/>
        <v/>
      </c>
      <c r="BE440" s="68" t="str">
        <f t="shared" si="133"/>
        <v/>
      </c>
      <c r="BF440" s="72" t="str">
        <f>IF(F440="","",IF(OR(分岐管理シート!Y440&lt;14,分岐管理シート!Y440&gt;38),"error",""))</f>
        <v/>
      </c>
      <c r="BG440" s="72" t="str">
        <f>IF(F440="","",IF(OR(分岐管理シート!Z440&lt;14,分岐管理シート!Z440&gt;39),"error",""))</f>
        <v/>
      </c>
      <c r="BH440" s="72" t="str">
        <f>IF(F440="","",IF(AND(Y440="－",OR(分岐管理シート!Z440&lt;14,分岐管理シート!Z440&gt;38)),"error",IF(AND(Y440="○",分岐管理シート!Z440&lt;14),"error","")))</f>
        <v/>
      </c>
      <c r="BI440" s="72" t="str">
        <f>IF(F440="","",IF(VLOOKUP(Z440,―!$AH$15:$AI$40,2,FALSE)&lt;=VLOOKUP(AA440,―!$AH$15:$AI$40,2,FALSE),"","error"))</f>
        <v/>
      </c>
      <c r="BJ440" s="70"/>
      <c r="BK440" s="70"/>
      <c r="BL440" s="70"/>
      <c r="BM440" s="72" t="str">
        <f>IF(F440="","",IF(OR(分岐管理シート!AC440&lt;1,分岐管理シート!AC440&gt;39),"error",""))</f>
        <v/>
      </c>
      <c r="BN440" s="68" t="str">
        <f t="shared" si="134"/>
        <v/>
      </c>
      <c r="BO440" s="72" t="str">
        <f>IF(F440="","",IF(AND(分岐管理シート!D440=4,OR(分岐管理シート!AF440&lt;4,分岐管理シート!AF440&gt;9)),"error",""))</f>
        <v/>
      </c>
      <c r="BP440" s="74" t="str">
        <f t="shared" si="118"/>
        <v/>
      </c>
      <c r="BQ440" s="76" t="str">
        <f>分岐管理シート!AQ440</f>
        <v/>
      </c>
      <c r="BR440" s="497" t="str">
        <f t="shared" si="135"/>
        <v/>
      </c>
    </row>
    <row r="441" spans="1:70" ht="24">
      <c r="A441" s="35"/>
      <c r="B441" s="36"/>
      <c r="C441" s="33">
        <v>369</v>
      </c>
      <c r="D441" s="396"/>
      <c r="E441" s="229"/>
      <c r="F441" s="229"/>
      <c r="G441" s="219"/>
      <c r="H441" s="219"/>
      <c r="I441" s="218"/>
      <c r="J441" s="217"/>
      <c r="K441" s="219"/>
      <c r="L441" s="218"/>
      <c r="M441" s="218"/>
      <c r="N441" s="640">
        <f t="shared" si="119"/>
        <v>0</v>
      </c>
      <c r="O441" s="641">
        <f t="shared" si="117"/>
        <v>0</v>
      </c>
      <c r="P441" s="642"/>
      <c r="Q441" s="646"/>
      <c r="R441" s="646"/>
      <c r="S441" s="646"/>
      <c r="T441" s="647"/>
      <c r="U441" s="647"/>
      <c r="V441" s="218"/>
      <c r="W441" s="219"/>
      <c r="X441" s="219"/>
      <c r="Y441" s="219"/>
      <c r="Z441" s="391"/>
      <c r="AA441" s="391"/>
      <c r="AB441" s="233"/>
      <c r="AC441" s="233"/>
      <c r="AD441" s="218"/>
      <c r="AE441" s="113"/>
      <c r="AF441" s="114"/>
      <c r="AG441" s="402"/>
      <c r="AH441" s="238"/>
      <c r="AI441" s="239"/>
      <c r="AJ441" s="58" t="str">
        <f t="shared" si="120"/>
        <v/>
      </c>
      <c r="AK441" s="60" t="str">
        <f t="shared" si="121"/>
        <v/>
      </c>
      <c r="AL441" s="62" t="str">
        <f t="shared" si="122"/>
        <v/>
      </c>
      <c r="AM441" s="64" t="str">
        <f t="shared" si="123"/>
        <v/>
      </c>
      <c r="AN441" s="64" t="str">
        <f t="shared" si="124"/>
        <v/>
      </c>
      <c r="AO441" s="66" t="str">
        <f>IF(F441="","",IF(OR(AND(分岐管理シート!D441=4,J441="Ⅱ．物価高の克服"),AND(分岐管理シート!D441=8,J441="米国関税措置")),"","error"))</f>
        <v/>
      </c>
      <c r="AP441" s="68" t="str">
        <f t="shared" si="125"/>
        <v/>
      </c>
      <c r="AQ441" s="33" t="str">
        <f t="shared" si="126"/>
        <v/>
      </c>
      <c r="AR441" s="33" t="str">
        <f t="shared" si="127"/>
        <v/>
      </c>
      <c r="AS441" s="33" t="str">
        <f t="shared" si="128"/>
        <v/>
      </c>
      <c r="AT441" s="32" t="str">
        <f t="shared" si="136"/>
        <v/>
      </c>
      <c r="AU441" s="69"/>
      <c r="AV441" s="70"/>
      <c r="AW441" s="68" t="str">
        <f t="shared" si="129"/>
        <v/>
      </c>
      <c r="AX441" s="68" t="str">
        <f t="shared" si="130"/>
        <v/>
      </c>
      <c r="AY441" s="68" t="str">
        <f t="shared" si="131"/>
        <v/>
      </c>
      <c r="AZ441" s="70"/>
      <c r="BA441" s="74"/>
      <c r="BB441" s="70"/>
      <c r="BC441" s="70"/>
      <c r="BD441" s="68" t="str">
        <f t="shared" si="132"/>
        <v/>
      </c>
      <c r="BE441" s="68" t="str">
        <f t="shared" si="133"/>
        <v/>
      </c>
      <c r="BF441" s="72" t="str">
        <f>IF(F441="","",IF(OR(分岐管理シート!Y441&lt;14,分岐管理シート!Y441&gt;38),"error",""))</f>
        <v/>
      </c>
      <c r="BG441" s="72" t="str">
        <f>IF(F441="","",IF(OR(分岐管理シート!Z441&lt;14,分岐管理シート!Z441&gt;39),"error",""))</f>
        <v/>
      </c>
      <c r="BH441" s="72" t="str">
        <f>IF(F441="","",IF(AND(Y441="－",OR(分岐管理シート!Z441&lt;14,分岐管理シート!Z441&gt;38)),"error",IF(AND(Y441="○",分岐管理シート!Z441&lt;14),"error","")))</f>
        <v/>
      </c>
      <c r="BI441" s="72" t="str">
        <f>IF(F441="","",IF(VLOOKUP(Z441,―!$AH$15:$AI$40,2,FALSE)&lt;=VLOOKUP(AA441,―!$AH$15:$AI$40,2,FALSE),"","error"))</f>
        <v/>
      </c>
      <c r="BJ441" s="70"/>
      <c r="BK441" s="70"/>
      <c r="BL441" s="70"/>
      <c r="BM441" s="72" t="str">
        <f>IF(F441="","",IF(OR(分岐管理シート!AC441&lt;1,分岐管理シート!AC441&gt;39),"error",""))</f>
        <v/>
      </c>
      <c r="BN441" s="68" t="str">
        <f t="shared" si="134"/>
        <v/>
      </c>
      <c r="BO441" s="72" t="str">
        <f>IF(F441="","",IF(AND(分岐管理シート!D441=4,OR(分岐管理シート!AF441&lt;4,分岐管理シート!AF441&gt;9)),"error",""))</f>
        <v/>
      </c>
      <c r="BP441" s="74" t="str">
        <f t="shared" si="118"/>
        <v/>
      </c>
      <c r="BQ441" s="76" t="str">
        <f>分岐管理シート!AQ441</f>
        <v/>
      </c>
      <c r="BR441" s="497" t="str">
        <f t="shared" si="135"/>
        <v/>
      </c>
    </row>
    <row r="442" spans="1:70" ht="24">
      <c r="A442" s="35"/>
      <c r="B442" s="36"/>
      <c r="C442" s="32">
        <v>370</v>
      </c>
      <c r="D442" s="396"/>
      <c r="E442" s="229"/>
      <c r="F442" s="229"/>
      <c r="G442" s="219"/>
      <c r="H442" s="219"/>
      <c r="I442" s="218"/>
      <c r="J442" s="217"/>
      <c r="K442" s="219"/>
      <c r="L442" s="218"/>
      <c r="M442" s="218"/>
      <c r="N442" s="640">
        <f t="shared" si="119"/>
        <v>0</v>
      </c>
      <c r="O442" s="641">
        <f t="shared" si="117"/>
        <v>0</v>
      </c>
      <c r="P442" s="642"/>
      <c r="Q442" s="646"/>
      <c r="R442" s="646"/>
      <c r="S442" s="646"/>
      <c r="T442" s="647"/>
      <c r="U442" s="647"/>
      <c r="V442" s="218"/>
      <c r="W442" s="219"/>
      <c r="X442" s="219"/>
      <c r="Y442" s="219"/>
      <c r="Z442" s="391"/>
      <c r="AA442" s="391"/>
      <c r="AB442" s="233"/>
      <c r="AC442" s="233"/>
      <c r="AD442" s="218"/>
      <c r="AE442" s="113"/>
      <c r="AF442" s="114"/>
      <c r="AG442" s="402"/>
      <c r="AH442" s="238"/>
      <c r="AI442" s="239"/>
      <c r="AJ442" s="58" t="str">
        <f t="shared" si="120"/>
        <v/>
      </c>
      <c r="AK442" s="60" t="str">
        <f t="shared" si="121"/>
        <v/>
      </c>
      <c r="AL442" s="62" t="str">
        <f t="shared" si="122"/>
        <v/>
      </c>
      <c r="AM442" s="64" t="str">
        <f t="shared" si="123"/>
        <v/>
      </c>
      <c r="AN442" s="64" t="str">
        <f t="shared" si="124"/>
        <v/>
      </c>
      <c r="AO442" s="66" t="str">
        <f>IF(F442="","",IF(OR(AND(分岐管理シート!D442=4,J442="Ⅱ．物価高の克服"),AND(分岐管理シート!D442=8,J442="米国関税措置")),"","error"))</f>
        <v/>
      </c>
      <c r="AP442" s="68" t="str">
        <f t="shared" si="125"/>
        <v/>
      </c>
      <c r="AQ442" s="33" t="str">
        <f t="shared" si="126"/>
        <v/>
      </c>
      <c r="AR442" s="33" t="str">
        <f t="shared" si="127"/>
        <v/>
      </c>
      <c r="AS442" s="33" t="str">
        <f t="shared" si="128"/>
        <v/>
      </c>
      <c r="AT442" s="32" t="str">
        <f t="shared" si="136"/>
        <v/>
      </c>
      <c r="AU442" s="69"/>
      <c r="AV442" s="70"/>
      <c r="AW442" s="68" t="str">
        <f t="shared" si="129"/>
        <v/>
      </c>
      <c r="AX442" s="68" t="str">
        <f t="shared" si="130"/>
        <v/>
      </c>
      <c r="AY442" s="68" t="str">
        <f t="shared" si="131"/>
        <v/>
      </c>
      <c r="AZ442" s="70"/>
      <c r="BA442" s="74"/>
      <c r="BB442" s="70"/>
      <c r="BC442" s="70"/>
      <c r="BD442" s="68" t="str">
        <f t="shared" si="132"/>
        <v/>
      </c>
      <c r="BE442" s="68" t="str">
        <f t="shared" si="133"/>
        <v/>
      </c>
      <c r="BF442" s="72" t="str">
        <f>IF(F442="","",IF(OR(分岐管理シート!Y442&lt;14,分岐管理シート!Y442&gt;38),"error",""))</f>
        <v/>
      </c>
      <c r="BG442" s="72" t="str">
        <f>IF(F442="","",IF(OR(分岐管理シート!Z442&lt;14,分岐管理シート!Z442&gt;39),"error",""))</f>
        <v/>
      </c>
      <c r="BH442" s="72" t="str">
        <f>IF(F442="","",IF(AND(Y442="－",OR(分岐管理シート!Z442&lt;14,分岐管理シート!Z442&gt;38)),"error",IF(AND(Y442="○",分岐管理シート!Z442&lt;14),"error","")))</f>
        <v/>
      </c>
      <c r="BI442" s="72" t="str">
        <f>IF(F442="","",IF(VLOOKUP(Z442,―!$AH$15:$AI$40,2,FALSE)&lt;=VLOOKUP(AA442,―!$AH$15:$AI$40,2,FALSE),"","error"))</f>
        <v/>
      </c>
      <c r="BJ442" s="70"/>
      <c r="BK442" s="70"/>
      <c r="BL442" s="70"/>
      <c r="BM442" s="72" t="str">
        <f>IF(F442="","",IF(OR(分岐管理シート!AC442&lt;1,分岐管理シート!AC442&gt;39),"error",""))</f>
        <v/>
      </c>
      <c r="BN442" s="68" t="str">
        <f t="shared" si="134"/>
        <v/>
      </c>
      <c r="BO442" s="72" t="str">
        <f>IF(F442="","",IF(AND(分岐管理シート!D442=4,OR(分岐管理シート!AF442&lt;4,分岐管理シート!AF442&gt;9)),"error",""))</f>
        <v/>
      </c>
      <c r="BP442" s="74" t="str">
        <f t="shared" si="118"/>
        <v/>
      </c>
      <c r="BQ442" s="76" t="str">
        <f>分岐管理シート!AQ442</f>
        <v/>
      </c>
      <c r="BR442" s="497" t="str">
        <f t="shared" si="135"/>
        <v/>
      </c>
    </row>
    <row r="443" spans="1:70" ht="24">
      <c r="A443" s="35"/>
      <c r="B443" s="36"/>
      <c r="C443" s="33">
        <v>371</v>
      </c>
      <c r="D443" s="396"/>
      <c r="E443" s="229"/>
      <c r="F443" s="229"/>
      <c r="G443" s="219"/>
      <c r="H443" s="219"/>
      <c r="I443" s="218"/>
      <c r="J443" s="217"/>
      <c r="K443" s="219"/>
      <c r="L443" s="218"/>
      <c r="M443" s="218"/>
      <c r="N443" s="640">
        <f t="shared" si="119"/>
        <v>0</v>
      </c>
      <c r="O443" s="641">
        <f t="shared" si="117"/>
        <v>0</v>
      </c>
      <c r="P443" s="642"/>
      <c r="Q443" s="646"/>
      <c r="R443" s="646"/>
      <c r="S443" s="646"/>
      <c r="T443" s="647"/>
      <c r="U443" s="647"/>
      <c r="V443" s="218"/>
      <c r="W443" s="219"/>
      <c r="X443" s="219"/>
      <c r="Y443" s="219"/>
      <c r="Z443" s="391"/>
      <c r="AA443" s="391"/>
      <c r="AB443" s="233"/>
      <c r="AC443" s="233"/>
      <c r="AD443" s="218"/>
      <c r="AE443" s="113"/>
      <c r="AF443" s="114"/>
      <c r="AG443" s="402"/>
      <c r="AH443" s="238"/>
      <c r="AI443" s="239"/>
      <c r="AJ443" s="58" t="str">
        <f t="shared" si="120"/>
        <v/>
      </c>
      <c r="AK443" s="60" t="str">
        <f t="shared" si="121"/>
        <v/>
      </c>
      <c r="AL443" s="62" t="str">
        <f t="shared" si="122"/>
        <v/>
      </c>
      <c r="AM443" s="64" t="str">
        <f t="shared" si="123"/>
        <v/>
      </c>
      <c r="AN443" s="64" t="str">
        <f t="shared" si="124"/>
        <v/>
      </c>
      <c r="AO443" s="66" t="str">
        <f>IF(F443="","",IF(OR(AND(分岐管理シート!D443=4,J443="Ⅱ．物価高の克服"),AND(分岐管理シート!D443=8,J443="米国関税措置")),"","error"))</f>
        <v/>
      </c>
      <c r="AP443" s="68" t="str">
        <f t="shared" si="125"/>
        <v/>
      </c>
      <c r="AQ443" s="33" t="str">
        <f t="shared" si="126"/>
        <v/>
      </c>
      <c r="AR443" s="33" t="str">
        <f t="shared" si="127"/>
        <v/>
      </c>
      <c r="AS443" s="33" t="str">
        <f t="shared" si="128"/>
        <v/>
      </c>
      <c r="AT443" s="32" t="str">
        <f t="shared" si="136"/>
        <v/>
      </c>
      <c r="AU443" s="69"/>
      <c r="AV443" s="70"/>
      <c r="AW443" s="68" t="str">
        <f t="shared" si="129"/>
        <v/>
      </c>
      <c r="AX443" s="68" t="str">
        <f t="shared" si="130"/>
        <v/>
      </c>
      <c r="AY443" s="68" t="str">
        <f t="shared" si="131"/>
        <v/>
      </c>
      <c r="AZ443" s="70"/>
      <c r="BA443" s="74"/>
      <c r="BB443" s="70"/>
      <c r="BC443" s="70"/>
      <c r="BD443" s="68" t="str">
        <f t="shared" si="132"/>
        <v/>
      </c>
      <c r="BE443" s="68" t="str">
        <f t="shared" si="133"/>
        <v/>
      </c>
      <c r="BF443" s="72" t="str">
        <f>IF(F443="","",IF(OR(分岐管理シート!Y443&lt;14,分岐管理シート!Y443&gt;38),"error",""))</f>
        <v/>
      </c>
      <c r="BG443" s="72" t="str">
        <f>IF(F443="","",IF(OR(分岐管理シート!Z443&lt;14,分岐管理シート!Z443&gt;39),"error",""))</f>
        <v/>
      </c>
      <c r="BH443" s="72" t="str">
        <f>IF(F443="","",IF(AND(Y443="－",OR(分岐管理シート!Z443&lt;14,分岐管理シート!Z443&gt;38)),"error",IF(AND(Y443="○",分岐管理シート!Z443&lt;14),"error","")))</f>
        <v/>
      </c>
      <c r="BI443" s="72" t="str">
        <f>IF(F443="","",IF(VLOOKUP(Z443,―!$AH$15:$AI$40,2,FALSE)&lt;=VLOOKUP(AA443,―!$AH$15:$AI$40,2,FALSE),"","error"))</f>
        <v/>
      </c>
      <c r="BJ443" s="70"/>
      <c r="BK443" s="70"/>
      <c r="BL443" s="70"/>
      <c r="BM443" s="72" t="str">
        <f>IF(F443="","",IF(OR(分岐管理シート!AC443&lt;1,分岐管理シート!AC443&gt;39),"error",""))</f>
        <v/>
      </c>
      <c r="BN443" s="68" t="str">
        <f t="shared" si="134"/>
        <v/>
      </c>
      <c r="BO443" s="72" t="str">
        <f>IF(F443="","",IF(AND(分岐管理シート!D443=4,OR(分岐管理シート!AF443&lt;4,分岐管理シート!AF443&gt;9)),"error",""))</f>
        <v/>
      </c>
      <c r="BP443" s="74" t="str">
        <f t="shared" si="118"/>
        <v/>
      </c>
      <c r="BQ443" s="76" t="str">
        <f>分岐管理シート!AQ443</f>
        <v/>
      </c>
      <c r="BR443" s="497" t="str">
        <f t="shared" si="135"/>
        <v/>
      </c>
    </row>
    <row r="444" spans="1:70" ht="24">
      <c r="A444" s="35"/>
      <c r="B444" s="36"/>
      <c r="C444" s="33">
        <v>372</v>
      </c>
      <c r="D444" s="396"/>
      <c r="E444" s="229"/>
      <c r="F444" s="229"/>
      <c r="G444" s="219"/>
      <c r="H444" s="219"/>
      <c r="I444" s="218"/>
      <c r="J444" s="217"/>
      <c r="K444" s="219"/>
      <c r="L444" s="218"/>
      <c r="M444" s="218"/>
      <c r="N444" s="640">
        <f t="shared" si="119"/>
        <v>0</v>
      </c>
      <c r="O444" s="641">
        <f t="shared" si="117"/>
        <v>0</v>
      </c>
      <c r="P444" s="642"/>
      <c r="Q444" s="646"/>
      <c r="R444" s="646"/>
      <c r="S444" s="646"/>
      <c r="T444" s="647"/>
      <c r="U444" s="647"/>
      <c r="V444" s="218"/>
      <c r="W444" s="219"/>
      <c r="X444" s="219"/>
      <c r="Y444" s="219"/>
      <c r="Z444" s="391"/>
      <c r="AA444" s="391"/>
      <c r="AB444" s="233"/>
      <c r="AC444" s="233"/>
      <c r="AD444" s="218"/>
      <c r="AE444" s="113"/>
      <c r="AF444" s="114"/>
      <c r="AG444" s="402"/>
      <c r="AH444" s="238"/>
      <c r="AI444" s="239"/>
      <c r="AJ444" s="58" t="str">
        <f t="shared" si="120"/>
        <v/>
      </c>
      <c r="AK444" s="60" t="str">
        <f t="shared" si="121"/>
        <v/>
      </c>
      <c r="AL444" s="62" t="str">
        <f t="shared" si="122"/>
        <v/>
      </c>
      <c r="AM444" s="64" t="str">
        <f t="shared" si="123"/>
        <v/>
      </c>
      <c r="AN444" s="64" t="str">
        <f t="shared" si="124"/>
        <v/>
      </c>
      <c r="AO444" s="66" t="str">
        <f>IF(F444="","",IF(OR(AND(分岐管理シート!D444=4,J444="Ⅱ．物価高の克服"),AND(分岐管理シート!D444=8,J444="米国関税措置")),"","error"))</f>
        <v/>
      </c>
      <c r="AP444" s="68" t="str">
        <f t="shared" si="125"/>
        <v/>
      </c>
      <c r="AQ444" s="33" t="str">
        <f t="shared" si="126"/>
        <v/>
      </c>
      <c r="AR444" s="33" t="str">
        <f t="shared" si="127"/>
        <v/>
      </c>
      <c r="AS444" s="33" t="str">
        <f t="shared" si="128"/>
        <v/>
      </c>
      <c r="AT444" s="32" t="str">
        <f t="shared" si="136"/>
        <v/>
      </c>
      <c r="AU444" s="69"/>
      <c r="AV444" s="70"/>
      <c r="AW444" s="68" t="str">
        <f t="shared" si="129"/>
        <v/>
      </c>
      <c r="AX444" s="68" t="str">
        <f t="shared" si="130"/>
        <v/>
      </c>
      <c r="AY444" s="68" t="str">
        <f t="shared" si="131"/>
        <v/>
      </c>
      <c r="AZ444" s="70"/>
      <c r="BA444" s="74"/>
      <c r="BB444" s="70"/>
      <c r="BC444" s="70"/>
      <c r="BD444" s="68" t="str">
        <f t="shared" si="132"/>
        <v/>
      </c>
      <c r="BE444" s="68" t="str">
        <f t="shared" si="133"/>
        <v/>
      </c>
      <c r="BF444" s="72" t="str">
        <f>IF(F444="","",IF(OR(分岐管理シート!Y444&lt;14,分岐管理シート!Y444&gt;38),"error",""))</f>
        <v/>
      </c>
      <c r="BG444" s="72" t="str">
        <f>IF(F444="","",IF(OR(分岐管理シート!Z444&lt;14,分岐管理シート!Z444&gt;39),"error",""))</f>
        <v/>
      </c>
      <c r="BH444" s="72" t="str">
        <f>IF(F444="","",IF(AND(Y444="－",OR(分岐管理シート!Z444&lt;14,分岐管理シート!Z444&gt;38)),"error",IF(AND(Y444="○",分岐管理シート!Z444&lt;14),"error","")))</f>
        <v/>
      </c>
      <c r="BI444" s="72" t="str">
        <f>IF(F444="","",IF(VLOOKUP(Z444,―!$AH$15:$AI$40,2,FALSE)&lt;=VLOOKUP(AA444,―!$AH$15:$AI$40,2,FALSE),"","error"))</f>
        <v/>
      </c>
      <c r="BJ444" s="70"/>
      <c r="BK444" s="70"/>
      <c r="BL444" s="70"/>
      <c r="BM444" s="72" t="str">
        <f>IF(F444="","",IF(OR(分岐管理シート!AC444&lt;1,分岐管理シート!AC444&gt;39),"error",""))</f>
        <v/>
      </c>
      <c r="BN444" s="68" t="str">
        <f t="shared" si="134"/>
        <v/>
      </c>
      <c r="BO444" s="72" t="str">
        <f>IF(F444="","",IF(AND(分岐管理シート!D444=4,OR(分岐管理シート!AF444&lt;4,分岐管理シート!AF444&gt;9)),"error",""))</f>
        <v/>
      </c>
      <c r="BP444" s="74" t="str">
        <f t="shared" si="118"/>
        <v/>
      </c>
      <c r="BQ444" s="76" t="str">
        <f>分岐管理シート!AQ444</f>
        <v/>
      </c>
      <c r="BR444" s="497" t="str">
        <f t="shared" si="135"/>
        <v/>
      </c>
    </row>
    <row r="445" spans="1:70" ht="24">
      <c r="A445" s="35"/>
      <c r="B445" s="36"/>
      <c r="C445" s="32">
        <v>373</v>
      </c>
      <c r="D445" s="396"/>
      <c r="E445" s="229"/>
      <c r="F445" s="229"/>
      <c r="G445" s="219"/>
      <c r="H445" s="219"/>
      <c r="I445" s="218"/>
      <c r="J445" s="217"/>
      <c r="K445" s="219"/>
      <c r="L445" s="218"/>
      <c r="M445" s="218"/>
      <c r="N445" s="640">
        <f t="shared" si="119"/>
        <v>0</v>
      </c>
      <c r="O445" s="641">
        <f t="shared" si="117"/>
        <v>0</v>
      </c>
      <c r="P445" s="642"/>
      <c r="Q445" s="646"/>
      <c r="R445" s="646"/>
      <c r="S445" s="646"/>
      <c r="T445" s="647"/>
      <c r="U445" s="647"/>
      <c r="V445" s="218"/>
      <c r="W445" s="219"/>
      <c r="X445" s="219"/>
      <c r="Y445" s="219"/>
      <c r="Z445" s="391"/>
      <c r="AA445" s="391"/>
      <c r="AB445" s="233"/>
      <c r="AC445" s="233"/>
      <c r="AD445" s="218"/>
      <c r="AE445" s="113"/>
      <c r="AF445" s="114"/>
      <c r="AG445" s="402"/>
      <c r="AH445" s="238"/>
      <c r="AI445" s="239"/>
      <c r="AJ445" s="58" t="str">
        <f t="shared" si="120"/>
        <v/>
      </c>
      <c r="AK445" s="60" t="str">
        <f t="shared" si="121"/>
        <v/>
      </c>
      <c r="AL445" s="62" t="str">
        <f t="shared" si="122"/>
        <v/>
      </c>
      <c r="AM445" s="64" t="str">
        <f t="shared" si="123"/>
        <v/>
      </c>
      <c r="AN445" s="64" t="str">
        <f t="shared" si="124"/>
        <v/>
      </c>
      <c r="AO445" s="66" t="str">
        <f>IF(F445="","",IF(OR(AND(分岐管理シート!D445=4,J445="Ⅱ．物価高の克服"),AND(分岐管理シート!D445=8,J445="米国関税措置")),"","error"))</f>
        <v/>
      </c>
      <c r="AP445" s="68" t="str">
        <f t="shared" si="125"/>
        <v/>
      </c>
      <c r="AQ445" s="33" t="str">
        <f t="shared" si="126"/>
        <v/>
      </c>
      <c r="AR445" s="33" t="str">
        <f t="shared" si="127"/>
        <v/>
      </c>
      <c r="AS445" s="33" t="str">
        <f t="shared" si="128"/>
        <v/>
      </c>
      <c r="AT445" s="32" t="str">
        <f t="shared" si="136"/>
        <v/>
      </c>
      <c r="AU445" s="69"/>
      <c r="AV445" s="70"/>
      <c r="AW445" s="68" t="str">
        <f t="shared" si="129"/>
        <v/>
      </c>
      <c r="AX445" s="68" t="str">
        <f t="shared" si="130"/>
        <v/>
      </c>
      <c r="AY445" s="68" t="str">
        <f t="shared" si="131"/>
        <v/>
      </c>
      <c r="AZ445" s="70"/>
      <c r="BA445" s="74"/>
      <c r="BB445" s="70"/>
      <c r="BC445" s="70"/>
      <c r="BD445" s="68" t="str">
        <f t="shared" si="132"/>
        <v/>
      </c>
      <c r="BE445" s="68" t="str">
        <f t="shared" si="133"/>
        <v/>
      </c>
      <c r="BF445" s="72" t="str">
        <f>IF(F445="","",IF(OR(分岐管理シート!Y445&lt;14,分岐管理シート!Y445&gt;38),"error",""))</f>
        <v/>
      </c>
      <c r="BG445" s="72" t="str">
        <f>IF(F445="","",IF(OR(分岐管理シート!Z445&lt;14,分岐管理シート!Z445&gt;39),"error",""))</f>
        <v/>
      </c>
      <c r="BH445" s="72" t="str">
        <f>IF(F445="","",IF(AND(Y445="－",OR(分岐管理シート!Z445&lt;14,分岐管理シート!Z445&gt;38)),"error",IF(AND(Y445="○",分岐管理シート!Z445&lt;14),"error","")))</f>
        <v/>
      </c>
      <c r="BI445" s="72" t="str">
        <f>IF(F445="","",IF(VLOOKUP(Z445,―!$AH$15:$AI$40,2,FALSE)&lt;=VLOOKUP(AA445,―!$AH$15:$AI$40,2,FALSE),"","error"))</f>
        <v/>
      </c>
      <c r="BJ445" s="70"/>
      <c r="BK445" s="70"/>
      <c r="BL445" s="70"/>
      <c r="BM445" s="72" t="str">
        <f>IF(F445="","",IF(OR(分岐管理シート!AC445&lt;1,分岐管理シート!AC445&gt;39),"error",""))</f>
        <v/>
      </c>
      <c r="BN445" s="68" t="str">
        <f t="shared" si="134"/>
        <v/>
      </c>
      <c r="BO445" s="72" t="str">
        <f>IF(F445="","",IF(AND(分岐管理シート!D445=4,OR(分岐管理シート!AF445&lt;4,分岐管理シート!AF445&gt;9)),"error",""))</f>
        <v/>
      </c>
      <c r="BP445" s="74" t="str">
        <f t="shared" si="118"/>
        <v/>
      </c>
      <c r="BQ445" s="76" t="str">
        <f>分岐管理シート!AQ445</f>
        <v/>
      </c>
      <c r="BR445" s="497" t="str">
        <f t="shared" si="135"/>
        <v/>
      </c>
    </row>
    <row r="446" spans="1:70" ht="24">
      <c r="A446" s="35"/>
      <c r="B446" s="36"/>
      <c r="C446" s="33">
        <v>374</v>
      </c>
      <c r="D446" s="396"/>
      <c r="E446" s="229"/>
      <c r="F446" s="229"/>
      <c r="G446" s="219"/>
      <c r="H446" s="219"/>
      <c r="I446" s="218"/>
      <c r="J446" s="217"/>
      <c r="K446" s="219"/>
      <c r="L446" s="218"/>
      <c r="M446" s="218"/>
      <c r="N446" s="640">
        <f t="shared" si="119"/>
        <v>0</v>
      </c>
      <c r="O446" s="641">
        <f t="shared" si="117"/>
        <v>0</v>
      </c>
      <c r="P446" s="642"/>
      <c r="Q446" s="646"/>
      <c r="R446" s="646"/>
      <c r="S446" s="646"/>
      <c r="T446" s="647"/>
      <c r="U446" s="647"/>
      <c r="V446" s="218"/>
      <c r="W446" s="219"/>
      <c r="X446" s="219"/>
      <c r="Y446" s="219"/>
      <c r="Z446" s="391"/>
      <c r="AA446" s="391"/>
      <c r="AB446" s="233"/>
      <c r="AC446" s="233"/>
      <c r="AD446" s="218"/>
      <c r="AE446" s="113"/>
      <c r="AF446" s="114"/>
      <c r="AG446" s="402"/>
      <c r="AH446" s="238"/>
      <c r="AI446" s="239"/>
      <c r="AJ446" s="58" t="str">
        <f t="shared" si="120"/>
        <v/>
      </c>
      <c r="AK446" s="60" t="str">
        <f t="shared" si="121"/>
        <v/>
      </c>
      <c r="AL446" s="62" t="str">
        <f t="shared" si="122"/>
        <v/>
      </c>
      <c r="AM446" s="64" t="str">
        <f t="shared" si="123"/>
        <v/>
      </c>
      <c r="AN446" s="64" t="str">
        <f t="shared" si="124"/>
        <v/>
      </c>
      <c r="AO446" s="66" t="str">
        <f>IF(F446="","",IF(OR(AND(分岐管理シート!D446=4,J446="Ⅱ．物価高の克服"),AND(分岐管理シート!D446=8,J446="米国関税措置")),"","error"))</f>
        <v/>
      </c>
      <c r="AP446" s="68" t="str">
        <f t="shared" si="125"/>
        <v/>
      </c>
      <c r="AQ446" s="33" t="str">
        <f t="shared" si="126"/>
        <v/>
      </c>
      <c r="AR446" s="33" t="str">
        <f t="shared" si="127"/>
        <v/>
      </c>
      <c r="AS446" s="33" t="str">
        <f t="shared" si="128"/>
        <v/>
      </c>
      <c r="AT446" s="32" t="str">
        <f t="shared" si="136"/>
        <v/>
      </c>
      <c r="AU446" s="69"/>
      <c r="AV446" s="70"/>
      <c r="AW446" s="68" t="str">
        <f t="shared" si="129"/>
        <v/>
      </c>
      <c r="AX446" s="68" t="str">
        <f t="shared" si="130"/>
        <v/>
      </c>
      <c r="AY446" s="68" t="str">
        <f t="shared" si="131"/>
        <v/>
      </c>
      <c r="AZ446" s="70"/>
      <c r="BA446" s="74"/>
      <c r="BB446" s="70"/>
      <c r="BC446" s="70"/>
      <c r="BD446" s="68" t="str">
        <f t="shared" si="132"/>
        <v/>
      </c>
      <c r="BE446" s="68" t="str">
        <f t="shared" si="133"/>
        <v/>
      </c>
      <c r="BF446" s="72" t="str">
        <f>IF(F446="","",IF(OR(分岐管理シート!Y446&lt;14,分岐管理シート!Y446&gt;38),"error",""))</f>
        <v/>
      </c>
      <c r="BG446" s="72" t="str">
        <f>IF(F446="","",IF(OR(分岐管理シート!Z446&lt;14,分岐管理シート!Z446&gt;39),"error",""))</f>
        <v/>
      </c>
      <c r="BH446" s="72" t="str">
        <f>IF(F446="","",IF(AND(Y446="－",OR(分岐管理シート!Z446&lt;14,分岐管理シート!Z446&gt;38)),"error",IF(AND(Y446="○",分岐管理シート!Z446&lt;14),"error","")))</f>
        <v/>
      </c>
      <c r="BI446" s="72" t="str">
        <f>IF(F446="","",IF(VLOOKUP(Z446,―!$AH$15:$AI$40,2,FALSE)&lt;=VLOOKUP(AA446,―!$AH$15:$AI$40,2,FALSE),"","error"))</f>
        <v/>
      </c>
      <c r="BJ446" s="70"/>
      <c r="BK446" s="70"/>
      <c r="BL446" s="70"/>
      <c r="BM446" s="72" t="str">
        <f>IF(F446="","",IF(OR(分岐管理シート!AC446&lt;1,分岐管理シート!AC446&gt;39),"error",""))</f>
        <v/>
      </c>
      <c r="BN446" s="68" t="str">
        <f t="shared" si="134"/>
        <v/>
      </c>
      <c r="BO446" s="72" t="str">
        <f>IF(F446="","",IF(AND(分岐管理シート!D446=4,OR(分岐管理シート!AF446&lt;4,分岐管理シート!AF446&gt;9)),"error",""))</f>
        <v/>
      </c>
      <c r="BP446" s="74" t="str">
        <f t="shared" si="118"/>
        <v/>
      </c>
      <c r="BQ446" s="76" t="str">
        <f>分岐管理シート!AQ446</f>
        <v/>
      </c>
      <c r="BR446" s="497" t="str">
        <f t="shared" si="135"/>
        <v/>
      </c>
    </row>
    <row r="447" spans="1:70" ht="24">
      <c r="A447" s="35"/>
      <c r="B447" s="36"/>
      <c r="C447" s="33">
        <v>375</v>
      </c>
      <c r="D447" s="396"/>
      <c r="E447" s="229"/>
      <c r="F447" s="229"/>
      <c r="G447" s="219"/>
      <c r="H447" s="219"/>
      <c r="I447" s="218"/>
      <c r="J447" s="217"/>
      <c r="K447" s="219"/>
      <c r="L447" s="218"/>
      <c r="M447" s="218"/>
      <c r="N447" s="640">
        <f t="shared" si="119"/>
        <v>0</v>
      </c>
      <c r="O447" s="641">
        <f t="shared" si="117"/>
        <v>0</v>
      </c>
      <c r="P447" s="642"/>
      <c r="Q447" s="646"/>
      <c r="R447" s="646"/>
      <c r="S447" s="646"/>
      <c r="T447" s="647"/>
      <c r="U447" s="647"/>
      <c r="V447" s="218"/>
      <c r="W447" s="219"/>
      <c r="X447" s="219"/>
      <c r="Y447" s="219"/>
      <c r="Z447" s="391"/>
      <c r="AA447" s="391"/>
      <c r="AB447" s="233"/>
      <c r="AC447" s="233"/>
      <c r="AD447" s="218"/>
      <c r="AE447" s="113"/>
      <c r="AF447" s="114"/>
      <c r="AG447" s="402"/>
      <c r="AH447" s="238"/>
      <c r="AI447" s="239"/>
      <c r="AJ447" s="58" t="str">
        <f t="shared" si="120"/>
        <v/>
      </c>
      <c r="AK447" s="60" t="str">
        <f t="shared" si="121"/>
        <v/>
      </c>
      <c r="AL447" s="62" t="str">
        <f t="shared" si="122"/>
        <v/>
      </c>
      <c r="AM447" s="64" t="str">
        <f t="shared" si="123"/>
        <v/>
      </c>
      <c r="AN447" s="64" t="str">
        <f t="shared" si="124"/>
        <v/>
      </c>
      <c r="AO447" s="66" t="str">
        <f>IF(F447="","",IF(OR(AND(分岐管理シート!D447=4,J447="Ⅱ．物価高の克服"),AND(分岐管理シート!D447=8,J447="米国関税措置")),"","error"))</f>
        <v/>
      </c>
      <c r="AP447" s="68" t="str">
        <f t="shared" si="125"/>
        <v/>
      </c>
      <c r="AQ447" s="33" t="str">
        <f t="shared" si="126"/>
        <v/>
      </c>
      <c r="AR447" s="33" t="str">
        <f t="shared" si="127"/>
        <v/>
      </c>
      <c r="AS447" s="33" t="str">
        <f t="shared" si="128"/>
        <v/>
      </c>
      <c r="AT447" s="32" t="str">
        <f t="shared" si="136"/>
        <v/>
      </c>
      <c r="AU447" s="69"/>
      <c r="AV447" s="70"/>
      <c r="AW447" s="68" t="str">
        <f t="shared" si="129"/>
        <v/>
      </c>
      <c r="AX447" s="68" t="str">
        <f t="shared" si="130"/>
        <v/>
      </c>
      <c r="AY447" s="68" t="str">
        <f t="shared" si="131"/>
        <v/>
      </c>
      <c r="AZ447" s="70"/>
      <c r="BA447" s="74"/>
      <c r="BB447" s="70"/>
      <c r="BC447" s="70"/>
      <c r="BD447" s="68" t="str">
        <f t="shared" si="132"/>
        <v/>
      </c>
      <c r="BE447" s="68" t="str">
        <f t="shared" si="133"/>
        <v/>
      </c>
      <c r="BF447" s="72" t="str">
        <f>IF(F447="","",IF(OR(分岐管理シート!Y447&lt;14,分岐管理シート!Y447&gt;38),"error",""))</f>
        <v/>
      </c>
      <c r="BG447" s="72" t="str">
        <f>IF(F447="","",IF(OR(分岐管理シート!Z447&lt;14,分岐管理シート!Z447&gt;39),"error",""))</f>
        <v/>
      </c>
      <c r="BH447" s="72" t="str">
        <f>IF(F447="","",IF(AND(Y447="－",OR(分岐管理シート!Z447&lt;14,分岐管理シート!Z447&gt;38)),"error",IF(AND(Y447="○",分岐管理シート!Z447&lt;14),"error","")))</f>
        <v/>
      </c>
      <c r="BI447" s="72" t="str">
        <f>IF(F447="","",IF(VLOOKUP(Z447,―!$AH$15:$AI$40,2,FALSE)&lt;=VLOOKUP(AA447,―!$AH$15:$AI$40,2,FALSE),"","error"))</f>
        <v/>
      </c>
      <c r="BJ447" s="70"/>
      <c r="BK447" s="70"/>
      <c r="BL447" s="70"/>
      <c r="BM447" s="72" t="str">
        <f>IF(F447="","",IF(OR(分岐管理シート!AC447&lt;1,分岐管理シート!AC447&gt;39),"error",""))</f>
        <v/>
      </c>
      <c r="BN447" s="68" t="str">
        <f t="shared" si="134"/>
        <v/>
      </c>
      <c r="BO447" s="72" t="str">
        <f>IF(F447="","",IF(AND(分岐管理シート!D447=4,OR(分岐管理シート!AF447&lt;4,分岐管理シート!AF447&gt;9)),"error",""))</f>
        <v/>
      </c>
      <c r="BP447" s="74" t="str">
        <f t="shared" si="118"/>
        <v/>
      </c>
      <c r="BQ447" s="76" t="str">
        <f>分岐管理シート!AQ447</f>
        <v/>
      </c>
      <c r="BR447" s="497" t="str">
        <f t="shared" si="135"/>
        <v/>
      </c>
    </row>
    <row r="448" spans="1:70" ht="24">
      <c r="A448" s="35"/>
      <c r="B448" s="36"/>
      <c r="C448" s="32">
        <v>376</v>
      </c>
      <c r="D448" s="396"/>
      <c r="E448" s="229"/>
      <c r="F448" s="229"/>
      <c r="G448" s="219"/>
      <c r="H448" s="219"/>
      <c r="I448" s="218"/>
      <c r="J448" s="217"/>
      <c r="K448" s="219"/>
      <c r="L448" s="218"/>
      <c r="M448" s="218"/>
      <c r="N448" s="640">
        <f t="shared" si="119"/>
        <v>0</v>
      </c>
      <c r="O448" s="641">
        <f t="shared" si="117"/>
        <v>0</v>
      </c>
      <c r="P448" s="642"/>
      <c r="Q448" s="646"/>
      <c r="R448" s="646"/>
      <c r="S448" s="646"/>
      <c r="T448" s="647"/>
      <c r="U448" s="647"/>
      <c r="V448" s="218"/>
      <c r="W448" s="219"/>
      <c r="X448" s="219"/>
      <c r="Y448" s="219"/>
      <c r="Z448" s="391"/>
      <c r="AA448" s="391"/>
      <c r="AB448" s="233"/>
      <c r="AC448" s="233"/>
      <c r="AD448" s="218"/>
      <c r="AE448" s="113"/>
      <c r="AF448" s="114"/>
      <c r="AG448" s="402"/>
      <c r="AH448" s="238"/>
      <c r="AI448" s="239"/>
      <c r="AJ448" s="58" t="str">
        <f t="shared" si="120"/>
        <v/>
      </c>
      <c r="AK448" s="60" t="str">
        <f t="shared" si="121"/>
        <v/>
      </c>
      <c r="AL448" s="62" t="str">
        <f t="shared" si="122"/>
        <v/>
      </c>
      <c r="AM448" s="64" t="str">
        <f t="shared" si="123"/>
        <v/>
      </c>
      <c r="AN448" s="64" t="str">
        <f t="shared" si="124"/>
        <v/>
      </c>
      <c r="AO448" s="66" t="str">
        <f>IF(F448="","",IF(OR(AND(分岐管理シート!D448=4,J448="Ⅱ．物価高の克服"),AND(分岐管理シート!D448=8,J448="米国関税措置")),"","error"))</f>
        <v/>
      </c>
      <c r="AP448" s="68" t="str">
        <f t="shared" si="125"/>
        <v/>
      </c>
      <c r="AQ448" s="33" t="str">
        <f t="shared" si="126"/>
        <v/>
      </c>
      <c r="AR448" s="33" t="str">
        <f t="shared" si="127"/>
        <v/>
      </c>
      <c r="AS448" s="33" t="str">
        <f t="shared" si="128"/>
        <v/>
      </c>
      <c r="AT448" s="32" t="str">
        <f t="shared" si="136"/>
        <v/>
      </c>
      <c r="AU448" s="69"/>
      <c r="AV448" s="70"/>
      <c r="AW448" s="68" t="str">
        <f t="shared" si="129"/>
        <v/>
      </c>
      <c r="AX448" s="68" t="str">
        <f t="shared" si="130"/>
        <v/>
      </c>
      <c r="AY448" s="68" t="str">
        <f t="shared" si="131"/>
        <v/>
      </c>
      <c r="AZ448" s="70"/>
      <c r="BA448" s="74"/>
      <c r="BB448" s="70"/>
      <c r="BC448" s="70"/>
      <c r="BD448" s="68" t="str">
        <f t="shared" si="132"/>
        <v/>
      </c>
      <c r="BE448" s="68" t="str">
        <f t="shared" si="133"/>
        <v/>
      </c>
      <c r="BF448" s="72" t="str">
        <f>IF(F448="","",IF(OR(分岐管理シート!Y448&lt;14,分岐管理シート!Y448&gt;38),"error",""))</f>
        <v/>
      </c>
      <c r="BG448" s="72" t="str">
        <f>IF(F448="","",IF(OR(分岐管理シート!Z448&lt;14,分岐管理シート!Z448&gt;39),"error",""))</f>
        <v/>
      </c>
      <c r="BH448" s="72" t="str">
        <f>IF(F448="","",IF(AND(Y448="－",OR(分岐管理シート!Z448&lt;14,分岐管理シート!Z448&gt;38)),"error",IF(AND(Y448="○",分岐管理シート!Z448&lt;14),"error","")))</f>
        <v/>
      </c>
      <c r="BI448" s="72" t="str">
        <f>IF(F448="","",IF(VLOOKUP(Z448,―!$AH$15:$AI$40,2,FALSE)&lt;=VLOOKUP(AA448,―!$AH$15:$AI$40,2,FALSE),"","error"))</f>
        <v/>
      </c>
      <c r="BJ448" s="70"/>
      <c r="BK448" s="70"/>
      <c r="BL448" s="70"/>
      <c r="BM448" s="72" t="str">
        <f>IF(F448="","",IF(OR(分岐管理シート!AC448&lt;1,分岐管理シート!AC448&gt;39),"error",""))</f>
        <v/>
      </c>
      <c r="BN448" s="68" t="str">
        <f t="shared" si="134"/>
        <v/>
      </c>
      <c r="BO448" s="72" t="str">
        <f>IF(F448="","",IF(AND(分岐管理シート!D448=4,OR(分岐管理シート!AF448&lt;4,分岐管理シート!AF448&gt;9)),"error",""))</f>
        <v/>
      </c>
      <c r="BP448" s="74" t="str">
        <f t="shared" si="118"/>
        <v/>
      </c>
      <c r="BQ448" s="76" t="str">
        <f>分岐管理シート!AQ448</f>
        <v/>
      </c>
      <c r="BR448" s="497" t="str">
        <f t="shared" si="135"/>
        <v/>
      </c>
    </row>
    <row r="449" spans="1:70" ht="24">
      <c r="A449" s="35"/>
      <c r="B449" s="36"/>
      <c r="C449" s="33">
        <v>377</v>
      </c>
      <c r="D449" s="396"/>
      <c r="E449" s="229"/>
      <c r="F449" s="229"/>
      <c r="G449" s="219"/>
      <c r="H449" s="219"/>
      <c r="I449" s="218"/>
      <c r="J449" s="217"/>
      <c r="K449" s="219"/>
      <c r="L449" s="218"/>
      <c r="M449" s="218"/>
      <c r="N449" s="640">
        <f t="shared" si="119"/>
        <v>0</v>
      </c>
      <c r="O449" s="641">
        <f t="shared" si="117"/>
        <v>0</v>
      </c>
      <c r="P449" s="642"/>
      <c r="Q449" s="646"/>
      <c r="R449" s="646"/>
      <c r="S449" s="646"/>
      <c r="T449" s="647"/>
      <c r="U449" s="647"/>
      <c r="V449" s="218"/>
      <c r="W449" s="219"/>
      <c r="X449" s="219"/>
      <c r="Y449" s="219"/>
      <c r="Z449" s="391"/>
      <c r="AA449" s="391"/>
      <c r="AB449" s="233"/>
      <c r="AC449" s="233"/>
      <c r="AD449" s="218"/>
      <c r="AE449" s="113"/>
      <c r="AF449" s="114"/>
      <c r="AG449" s="402"/>
      <c r="AH449" s="238"/>
      <c r="AI449" s="239"/>
      <c r="AJ449" s="58" t="str">
        <f t="shared" si="120"/>
        <v/>
      </c>
      <c r="AK449" s="60" t="str">
        <f t="shared" si="121"/>
        <v/>
      </c>
      <c r="AL449" s="62" t="str">
        <f t="shared" si="122"/>
        <v/>
      </c>
      <c r="AM449" s="64" t="str">
        <f t="shared" si="123"/>
        <v/>
      </c>
      <c r="AN449" s="64" t="str">
        <f t="shared" si="124"/>
        <v/>
      </c>
      <c r="AO449" s="66" t="str">
        <f>IF(F449="","",IF(OR(AND(分岐管理シート!D449=4,J449="Ⅱ．物価高の克服"),AND(分岐管理シート!D449=8,J449="米国関税措置")),"","error"))</f>
        <v/>
      </c>
      <c r="AP449" s="68" t="str">
        <f t="shared" si="125"/>
        <v/>
      </c>
      <c r="AQ449" s="33" t="str">
        <f t="shared" si="126"/>
        <v/>
      </c>
      <c r="AR449" s="33" t="str">
        <f t="shared" si="127"/>
        <v/>
      </c>
      <c r="AS449" s="33" t="str">
        <f t="shared" si="128"/>
        <v/>
      </c>
      <c r="AT449" s="32" t="str">
        <f t="shared" si="136"/>
        <v/>
      </c>
      <c r="AU449" s="69"/>
      <c r="AV449" s="70"/>
      <c r="AW449" s="68" t="str">
        <f t="shared" si="129"/>
        <v/>
      </c>
      <c r="AX449" s="68" t="str">
        <f t="shared" si="130"/>
        <v/>
      </c>
      <c r="AY449" s="68" t="str">
        <f t="shared" si="131"/>
        <v/>
      </c>
      <c r="AZ449" s="70"/>
      <c r="BA449" s="74"/>
      <c r="BB449" s="70"/>
      <c r="BC449" s="70"/>
      <c r="BD449" s="68" t="str">
        <f t="shared" si="132"/>
        <v/>
      </c>
      <c r="BE449" s="68" t="str">
        <f t="shared" si="133"/>
        <v/>
      </c>
      <c r="BF449" s="72" t="str">
        <f>IF(F449="","",IF(OR(分岐管理シート!Y449&lt;14,分岐管理シート!Y449&gt;38),"error",""))</f>
        <v/>
      </c>
      <c r="BG449" s="72" t="str">
        <f>IF(F449="","",IF(OR(分岐管理シート!Z449&lt;14,分岐管理シート!Z449&gt;39),"error",""))</f>
        <v/>
      </c>
      <c r="BH449" s="72" t="str">
        <f>IF(F449="","",IF(AND(Y449="－",OR(分岐管理シート!Z449&lt;14,分岐管理シート!Z449&gt;38)),"error",IF(AND(Y449="○",分岐管理シート!Z449&lt;14),"error","")))</f>
        <v/>
      </c>
      <c r="BI449" s="72" t="str">
        <f>IF(F449="","",IF(VLOOKUP(Z449,―!$AH$15:$AI$40,2,FALSE)&lt;=VLOOKUP(AA449,―!$AH$15:$AI$40,2,FALSE),"","error"))</f>
        <v/>
      </c>
      <c r="BJ449" s="70"/>
      <c r="BK449" s="70"/>
      <c r="BL449" s="70"/>
      <c r="BM449" s="72" t="str">
        <f>IF(F449="","",IF(OR(分岐管理シート!AC449&lt;1,分岐管理シート!AC449&gt;39),"error",""))</f>
        <v/>
      </c>
      <c r="BN449" s="68" t="str">
        <f t="shared" si="134"/>
        <v/>
      </c>
      <c r="BO449" s="72" t="str">
        <f>IF(F449="","",IF(AND(分岐管理シート!D449=4,OR(分岐管理シート!AF449&lt;4,分岐管理シート!AF449&gt;9)),"error",""))</f>
        <v/>
      </c>
      <c r="BP449" s="74" t="str">
        <f t="shared" si="118"/>
        <v/>
      </c>
      <c r="BQ449" s="76" t="str">
        <f>分岐管理シート!AQ449</f>
        <v/>
      </c>
      <c r="BR449" s="497" t="str">
        <f t="shared" si="135"/>
        <v/>
      </c>
    </row>
    <row r="450" spans="1:70" ht="24">
      <c r="A450" s="35"/>
      <c r="B450" s="36"/>
      <c r="C450" s="33">
        <v>378</v>
      </c>
      <c r="D450" s="396"/>
      <c r="E450" s="229"/>
      <c r="F450" s="229"/>
      <c r="G450" s="219"/>
      <c r="H450" s="219"/>
      <c r="I450" s="218"/>
      <c r="J450" s="217"/>
      <c r="K450" s="219"/>
      <c r="L450" s="218"/>
      <c r="M450" s="218"/>
      <c r="N450" s="640">
        <f t="shared" si="119"/>
        <v>0</v>
      </c>
      <c r="O450" s="641">
        <f t="shared" si="117"/>
        <v>0</v>
      </c>
      <c r="P450" s="642"/>
      <c r="Q450" s="646"/>
      <c r="R450" s="646"/>
      <c r="S450" s="646"/>
      <c r="T450" s="647"/>
      <c r="U450" s="647"/>
      <c r="V450" s="218"/>
      <c r="W450" s="219"/>
      <c r="X450" s="219"/>
      <c r="Y450" s="219"/>
      <c r="Z450" s="391"/>
      <c r="AA450" s="391"/>
      <c r="AB450" s="233"/>
      <c r="AC450" s="233"/>
      <c r="AD450" s="218"/>
      <c r="AE450" s="113"/>
      <c r="AF450" s="114"/>
      <c r="AG450" s="402"/>
      <c r="AH450" s="238"/>
      <c r="AI450" s="239"/>
      <c r="AJ450" s="58" t="str">
        <f t="shared" si="120"/>
        <v/>
      </c>
      <c r="AK450" s="60" t="str">
        <f t="shared" si="121"/>
        <v/>
      </c>
      <c r="AL450" s="62" t="str">
        <f t="shared" si="122"/>
        <v/>
      </c>
      <c r="AM450" s="64" t="str">
        <f t="shared" si="123"/>
        <v/>
      </c>
      <c r="AN450" s="64" t="str">
        <f t="shared" si="124"/>
        <v/>
      </c>
      <c r="AO450" s="66" t="str">
        <f>IF(F450="","",IF(OR(AND(分岐管理シート!D450=4,J450="Ⅱ．物価高の克服"),AND(分岐管理シート!D450=8,J450="米国関税措置")),"","error"))</f>
        <v/>
      </c>
      <c r="AP450" s="68" t="str">
        <f t="shared" si="125"/>
        <v/>
      </c>
      <c r="AQ450" s="33" t="str">
        <f t="shared" si="126"/>
        <v/>
      </c>
      <c r="AR450" s="33" t="str">
        <f t="shared" si="127"/>
        <v/>
      </c>
      <c r="AS450" s="33" t="str">
        <f t="shared" si="128"/>
        <v/>
      </c>
      <c r="AT450" s="32" t="str">
        <f t="shared" si="136"/>
        <v/>
      </c>
      <c r="AU450" s="69"/>
      <c r="AV450" s="70"/>
      <c r="AW450" s="68" t="str">
        <f t="shared" si="129"/>
        <v/>
      </c>
      <c r="AX450" s="68" t="str">
        <f t="shared" si="130"/>
        <v/>
      </c>
      <c r="AY450" s="68" t="str">
        <f t="shared" si="131"/>
        <v/>
      </c>
      <c r="AZ450" s="70"/>
      <c r="BA450" s="74"/>
      <c r="BB450" s="70"/>
      <c r="BC450" s="70"/>
      <c r="BD450" s="68" t="str">
        <f t="shared" si="132"/>
        <v/>
      </c>
      <c r="BE450" s="68" t="str">
        <f t="shared" si="133"/>
        <v/>
      </c>
      <c r="BF450" s="72" t="str">
        <f>IF(F450="","",IF(OR(分岐管理シート!Y450&lt;14,分岐管理シート!Y450&gt;38),"error",""))</f>
        <v/>
      </c>
      <c r="BG450" s="72" t="str">
        <f>IF(F450="","",IF(OR(分岐管理シート!Z450&lt;14,分岐管理シート!Z450&gt;39),"error",""))</f>
        <v/>
      </c>
      <c r="BH450" s="72" t="str">
        <f>IF(F450="","",IF(AND(Y450="－",OR(分岐管理シート!Z450&lt;14,分岐管理シート!Z450&gt;38)),"error",IF(AND(Y450="○",分岐管理シート!Z450&lt;14),"error","")))</f>
        <v/>
      </c>
      <c r="BI450" s="72" t="str">
        <f>IF(F450="","",IF(VLOOKUP(Z450,―!$AH$15:$AI$40,2,FALSE)&lt;=VLOOKUP(AA450,―!$AH$15:$AI$40,2,FALSE),"","error"))</f>
        <v/>
      </c>
      <c r="BJ450" s="70"/>
      <c r="BK450" s="70"/>
      <c r="BL450" s="70"/>
      <c r="BM450" s="72" t="str">
        <f>IF(F450="","",IF(OR(分岐管理シート!AC450&lt;1,分岐管理シート!AC450&gt;39),"error",""))</f>
        <v/>
      </c>
      <c r="BN450" s="68" t="str">
        <f t="shared" si="134"/>
        <v/>
      </c>
      <c r="BO450" s="72" t="str">
        <f>IF(F450="","",IF(AND(分岐管理シート!D450=4,OR(分岐管理シート!AF450&lt;4,分岐管理シート!AF450&gt;9)),"error",""))</f>
        <v/>
      </c>
      <c r="BP450" s="74" t="str">
        <f t="shared" si="118"/>
        <v/>
      </c>
      <c r="BQ450" s="76" t="str">
        <f>分岐管理シート!AQ450</f>
        <v/>
      </c>
      <c r="BR450" s="497" t="str">
        <f t="shared" si="135"/>
        <v/>
      </c>
    </row>
    <row r="451" spans="1:70" ht="24">
      <c r="A451" s="35"/>
      <c r="B451" s="36"/>
      <c r="C451" s="32">
        <v>379</v>
      </c>
      <c r="D451" s="396"/>
      <c r="E451" s="229"/>
      <c r="F451" s="229"/>
      <c r="G451" s="219"/>
      <c r="H451" s="219"/>
      <c r="I451" s="218"/>
      <c r="J451" s="217"/>
      <c r="K451" s="219"/>
      <c r="L451" s="218"/>
      <c r="M451" s="218"/>
      <c r="N451" s="640">
        <f t="shared" si="119"/>
        <v>0</v>
      </c>
      <c r="O451" s="641">
        <f t="shared" si="117"/>
        <v>0</v>
      </c>
      <c r="P451" s="642"/>
      <c r="Q451" s="646"/>
      <c r="R451" s="646"/>
      <c r="S451" s="646"/>
      <c r="T451" s="647"/>
      <c r="U451" s="647"/>
      <c r="V451" s="218"/>
      <c r="W451" s="219"/>
      <c r="X451" s="219"/>
      <c r="Y451" s="219"/>
      <c r="Z451" s="391"/>
      <c r="AA451" s="391"/>
      <c r="AB451" s="233"/>
      <c r="AC451" s="233"/>
      <c r="AD451" s="218"/>
      <c r="AE451" s="113"/>
      <c r="AF451" s="114"/>
      <c r="AG451" s="402"/>
      <c r="AH451" s="238"/>
      <c r="AI451" s="239"/>
      <c r="AJ451" s="58" t="str">
        <f t="shared" si="120"/>
        <v/>
      </c>
      <c r="AK451" s="60" t="str">
        <f t="shared" si="121"/>
        <v/>
      </c>
      <c r="AL451" s="62" t="str">
        <f t="shared" si="122"/>
        <v/>
      </c>
      <c r="AM451" s="64" t="str">
        <f t="shared" si="123"/>
        <v/>
      </c>
      <c r="AN451" s="64" t="str">
        <f t="shared" si="124"/>
        <v/>
      </c>
      <c r="AO451" s="66" t="str">
        <f>IF(F451="","",IF(OR(AND(分岐管理シート!D451=4,J451="Ⅱ．物価高の克服"),AND(分岐管理シート!D451=8,J451="米国関税措置")),"","error"))</f>
        <v/>
      </c>
      <c r="AP451" s="68" t="str">
        <f t="shared" si="125"/>
        <v/>
      </c>
      <c r="AQ451" s="33" t="str">
        <f t="shared" si="126"/>
        <v/>
      </c>
      <c r="AR451" s="33" t="str">
        <f t="shared" si="127"/>
        <v/>
      </c>
      <c r="AS451" s="33" t="str">
        <f t="shared" si="128"/>
        <v/>
      </c>
      <c r="AT451" s="32" t="str">
        <f t="shared" si="136"/>
        <v/>
      </c>
      <c r="AU451" s="69"/>
      <c r="AV451" s="70"/>
      <c r="AW451" s="68" t="str">
        <f t="shared" si="129"/>
        <v/>
      </c>
      <c r="AX451" s="68" t="str">
        <f t="shared" si="130"/>
        <v/>
      </c>
      <c r="AY451" s="68" t="str">
        <f t="shared" si="131"/>
        <v/>
      </c>
      <c r="AZ451" s="70"/>
      <c r="BA451" s="74"/>
      <c r="BB451" s="70"/>
      <c r="BC451" s="70"/>
      <c r="BD451" s="68" t="str">
        <f t="shared" si="132"/>
        <v/>
      </c>
      <c r="BE451" s="68" t="str">
        <f t="shared" si="133"/>
        <v/>
      </c>
      <c r="BF451" s="72" t="str">
        <f>IF(F451="","",IF(OR(分岐管理シート!Y451&lt;14,分岐管理シート!Y451&gt;38),"error",""))</f>
        <v/>
      </c>
      <c r="BG451" s="72" t="str">
        <f>IF(F451="","",IF(OR(分岐管理シート!Z451&lt;14,分岐管理シート!Z451&gt;39),"error",""))</f>
        <v/>
      </c>
      <c r="BH451" s="72" t="str">
        <f>IF(F451="","",IF(AND(Y451="－",OR(分岐管理シート!Z451&lt;14,分岐管理シート!Z451&gt;38)),"error",IF(AND(Y451="○",分岐管理シート!Z451&lt;14),"error","")))</f>
        <v/>
      </c>
      <c r="BI451" s="72" t="str">
        <f>IF(F451="","",IF(VLOOKUP(Z451,―!$AH$15:$AI$40,2,FALSE)&lt;=VLOOKUP(AA451,―!$AH$15:$AI$40,2,FALSE),"","error"))</f>
        <v/>
      </c>
      <c r="BJ451" s="70"/>
      <c r="BK451" s="70"/>
      <c r="BL451" s="70"/>
      <c r="BM451" s="72" t="str">
        <f>IF(F451="","",IF(OR(分岐管理シート!AC451&lt;1,分岐管理シート!AC451&gt;39),"error",""))</f>
        <v/>
      </c>
      <c r="BN451" s="68" t="str">
        <f t="shared" si="134"/>
        <v/>
      </c>
      <c r="BO451" s="72" t="str">
        <f>IF(F451="","",IF(AND(分岐管理シート!D451=4,OR(分岐管理シート!AF451&lt;4,分岐管理シート!AF451&gt;9)),"error",""))</f>
        <v/>
      </c>
      <c r="BP451" s="74" t="str">
        <f t="shared" si="118"/>
        <v/>
      </c>
      <c r="BQ451" s="76" t="str">
        <f>分岐管理シート!AQ451</f>
        <v/>
      </c>
      <c r="BR451" s="497" t="str">
        <f t="shared" si="135"/>
        <v/>
      </c>
    </row>
    <row r="452" spans="1:70" ht="24">
      <c r="A452" s="35"/>
      <c r="B452" s="36"/>
      <c r="C452" s="33">
        <v>380</v>
      </c>
      <c r="D452" s="396"/>
      <c r="E452" s="229"/>
      <c r="F452" s="229"/>
      <c r="G452" s="219"/>
      <c r="H452" s="219"/>
      <c r="I452" s="218"/>
      <c r="J452" s="217"/>
      <c r="K452" s="219"/>
      <c r="L452" s="218"/>
      <c r="M452" s="218"/>
      <c r="N452" s="640">
        <f t="shared" si="119"/>
        <v>0</v>
      </c>
      <c r="O452" s="641">
        <f t="shared" si="117"/>
        <v>0</v>
      </c>
      <c r="P452" s="642"/>
      <c r="Q452" s="646"/>
      <c r="R452" s="646"/>
      <c r="S452" s="646"/>
      <c r="T452" s="647"/>
      <c r="U452" s="647"/>
      <c r="V452" s="218"/>
      <c r="W452" s="219"/>
      <c r="X452" s="219"/>
      <c r="Y452" s="219"/>
      <c r="Z452" s="391"/>
      <c r="AA452" s="391"/>
      <c r="AB452" s="233"/>
      <c r="AC452" s="233"/>
      <c r="AD452" s="218"/>
      <c r="AE452" s="113"/>
      <c r="AF452" s="114"/>
      <c r="AG452" s="402"/>
      <c r="AH452" s="238"/>
      <c r="AI452" s="239"/>
      <c r="AJ452" s="58" t="str">
        <f t="shared" si="120"/>
        <v/>
      </c>
      <c r="AK452" s="60" t="str">
        <f t="shared" si="121"/>
        <v/>
      </c>
      <c r="AL452" s="62" t="str">
        <f t="shared" si="122"/>
        <v/>
      </c>
      <c r="AM452" s="64" t="str">
        <f t="shared" si="123"/>
        <v/>
      </c>
      <c r="AN452" s="64" t="str">
        <f t="shared" si="124"/>
        <v/>
      </c>
      <c r="AO452" s="66" t="str">
        <f>IF(F452="","",IF(OR(AND(分岐管理シート!D452=4,J452="Ⅱ．物価高の克服"),AND(分岐管理シート!D452=8,J452="米国関税措置")),"","error"))</f>
        <v/>
      </c>
      <c r="AP452" s="68" t="str">
        <f t="shared" si="125"/>
        <v/>
      </c>
      <c r="AQ452" s="33" t="str">
        <f t="shared" si="126"/>
        <v/>
      </c>
      <c r="AR452" s="33" t="str">
        <f t="shared" si="127"/>
        <v/>
      </c>
      <c r="AS452" s="33" t="str">
        <f t="shared" si="128"/>
        <v/>
      </c>
      <c r="AT452" s="32" t="str">
        <f t="shared" si="136"/>
        <v/>
      </c>
      <c r="AU452" s="69"/>
      <c r="AV452" s="70"/>
      <c r="AW452" s="68" t="str">
        <f t="shared" si="129"/>
        <v/>
      </c>
      <c r="AX452" s="68" t="str">
        <f t="shared" si="130"/>
        <v/>
      </c>
      <c r="AY452" s="68" t="str">
        <f t="shared" si="131"/>
        <v/>
      </c>
      <c r="AZ452" s="70"/>
      <c r="BA452" s="74"/>
      <c r="BB452" s="70"/>
      <c r="BC452" s="70"/>
      <c r="BD452" s="68" t="str">
        <f t="shared" si="132"/>
        <v/>
      </c>
      <c r="BE452" s="68" t="str">
        <f t="shared" si="133"/>
        <v/>
      </c>
      <c r="BF452" s="72" t="str">
        <f>IF(F452="","",IF(OR(分岐管理シート!Y452&lt;14,分岐管理シート!Y452&gt;38),"error",""))</f>
        <v/>
      </c>
      <c r="BG452" s="72" t="str">
        <f>IF(F452="","",IF(OR(分岐管理シート!Z452&lt;14,分岐管理シート!Z452&gt;39),"error",""))</f>
        <v/>
      </c>
      <c r="BH452" s="72" t="str">
        <f>IF(F452="","",IF(AND(Y452="－",OR(分岐管理シート!Z452&lt;14,分岐管理シート!Z452&gt;38)),"error",IF(AND(Y452="○",分岐管理シート!Z452&lt;14),"error","")))</f>
        <v/>
      </c>
      <c r="BI452" s="72" t="str">
        <f>IF(F452="","",IF(VLOOKUP(Z452,―!$AH$15:$AI$40,2,FALSE)&lt;=VLOOKUP(AA452,―!$AH$15:$AI$40,2,FALSE),"","error"))</f>
        <v/>
      </c>
      <c r="BJ452" s="70"/>
      <c r="BK452" s="70"/>
      <c r="BL452" s="70"/>
      <c r="BM452" s="72" t="str">
        <f>IF(F452="","",IF(OR(分岐管理シート!AC452&lt;1,分岐管理シート!AC452&gt;39),"error",""))</f>
        <v/>
      </c>
      <c r="BN452" s="68" t="str">
        <f t="shared" si="134"/>
        <v/>
      </c>
      <c r="BO452" s="72" t="str">
        <f>IF(F452="","",IF(AND(分岐管理シート!D452=4,OR(分岐管理シート!AF452&lt;4,分岐管理シート!AF452&gt;9)),"error",""))</f>
        <v/>
      </c>
      <c r="BP452" s="74" t="str">
        <f t="shared" si="118"/>
        <v/>
      </c>
      <c r="BQ452" s="76" t="str">
        <f>分岐管理シート!AQ452</f>
        <v/>
      </c>
      <c r="BR452" s="497" t="str">
        <f t="shared" si="135"/>
        <v/>
      </c>
    </row>
    <row r="453" spans="1:70" ht="24">
      <c r="A453" s="35"/>
      <c r="B453" s="36"/>
      <c r="C453" s="33">
        <v>381</v>
      </c>
      <c r="D453" s="396"/>
      <c r="E453" s="229"/>
      <c r="F453" s="229"/>
      <c r="G453" s="219"/>
      <c r="H453" s="219"/>
      <c r="I453" s="218"/>
      <c r="J453" s="217"/>
      <c r="K453" s="219"/>
      <c r="L453" s="218"/>
      <c r="M453" s="218"/>
      <c r="N453" s="640">
        <f t="shared" si="119"/>
        <v>0</v>
      </c>
      <c r="O453" s="641">
        <f t="shared" si="117"/>
        <v>0</v>
      </c>
      <c r="P453" s="642"/>
      <c r="Q453" s="646"/>
      <c r="R453" s="646"/>
      <c r="S453" s="646"/>
      <c r="T453" s="647"/>
      <c r="U453" s="647"/>
      <c r="V453" s="218"/>
      <c r="W453" s="219"/>
      <c r="X453" s="219"/>
      <c r="Y453" s="219"/>
      <c r="Z453" s="391"/>
      <c r="AA453" s="391"/>
      <c r="AB453" s="233"/>
      <c r="AC453" s="233"/>
      <c r="AD453" s="218"/>
      <c r="AE453" s="113"/>
      <c r="AF453" s="114"/>
      <c r="AG453" s="402"/>
      <c r="AH453" s="238"/>
      <c r="AI453" s="239"/>
      <c r="AJ453" s="58" t="str">
        <f t="shared" si="120"/>
        <v/>
      </c>
      <c r="AK453" s="60" t="str">
        <f t="shared" si="121"/>
        <v/>
      </c>
      <c r="AL453" s="62" t="str">
        <f t="shared" si="122"/>
        <v/>
      </c>
      <c r="AM453" s="64" t="str">
        <f t="shared" si="123"/>
        <v/>
      </c>
      <c r="AN453" s="64" t="str">
        <f t="shared" si="124"/>
        <v/>
      </c>
      <c r="AO453" s="66" t="str">
        <f>IF(F453="","",IF(OR(AND(分岐管理シート!D453=4,J453="Ⅱ．物価高の克服"),AND(分岐管理シート!D453=8,J453="米国関税措置")),"","error"))</f>
        <v/>
      </c>
      <c r="AP453" s="68" t="str">
        <f t="shared" si="125"/>
        <v/>
      </c>
      <c r="AQ453" s="33" t="str">
        <f t="shared" si="126"/>
        <v/>
      </c>
      <c r="AR453" s="33" t="str">
        <f t="shared" si="127"/>
        <v/>
      </c>
      <c r="AS453" s="33" t="str">
        <f t="shared" si="128"/>
        <v/>
      </c>
      <c r="AT453" s="32" t="str">
        <f t="shared" si="136"/>
        <v/>
      </c>
      <c r="AU453" s="69"/>
      <c r="AV453" s="70"/>
      <c r="AW453" s="68" t="str">
        <f t="shared" si="129"/>
        <v/>
      </c>
      <c r="AX453" s="68" t="str">
        <f t="shared" si="130"/>
        <v/>
      </c>
      <c r="AY453" s="68" t="str">
        <f t="shared" si="131"/>
        <v/>
      </c>
      <c r="AZ453" s="70"/>
      <c r="BA453" s="74"/>
      <c r="BB453" s="70"/>
      <c r="BC453" s="70"/>
      <c r="BD453" s="68" t="str">
        <f t="shared" si="132"/>
        <v/>
      </c>
      <c r="BE453" s="68" t="str">
        <f t="shared" si="133"/>
        <v/>
      </c>
      <c r="BF453" s="72" t="str">
        <f>IF(F453="","",IF(OR(分岐管理シート!Y453&lt;14,分岐管理シート!Y453&gt;38),"error",""))</f>
        <v/>
      </c>
      <c r="BG453" s="72" t="str">
        <f>IF(F453="","",IF(OR(分岐管理シート!Z453&lt;14,分岐管理シート!Z453&gt;39),"error",""))</f>
        <v/>
      </c>
      <c r="BH453" s="72" t="str">
        <f>IF(F453="","",IF(AND(Y453="－",OR(分岐管理シート!Z453&lt;14,分岐管理シート!Z453&gt;38)),"error",IF(AND(Y453="○",分岐管理シート!Z453&lt;14),"error","")))</f>
        <v/>
      </c>
      <c r="BI453" s="72" t="str">
        <f>IF(F453="","",IF(VLOOKUP(Z453,―!$AH$15:$AI$40,2,FALSE)&lt;=VLOOKUP(AA453,―!$AH$15:$AI$40,2,FALSE),"","error"))</f>
        <v/>
      </c>
      <c r="BJ453" s="70"/>
      <c r="BK453" s="70"/>
      <c r="BL453" s="70"/>
      <c r="BM453" s="72" t="str">
        <f>IF(F453="","",IF(OR(分岐管理シート!AC453&lt;1,分岐管理シート!AC453&gt;39),"error",""))</f>
        <v/>
      </c>
      <c r="BN453" s="68" t="str">
        <f t="shared" si="134"/>
        <v/>
      </c>
      <c r="BO453" s="72" t="str">
        <f>IF(F453="","",IF(AND(分岐管理シート!D453=4,OR(分岐管理シート!AF453&lt;4,分岐管理シート!AF453&gt;9)),"error",""))</f>
        <v/>
      </c>
      <c r="BP453" s="74" t="str">
        <f t="shared" si="118"/>
        <v/>
      </c>
      <c r="BQ453" s="76" t="str">
        <f>分岐管理シート!AQ453</f>
        <v/>
      </c>
      <c r="BR453" s="497" t="str">
        <f t="shared" si="135"/>
        <v/>
      </c>
    </row>
    <row r="454" spans="1:70" ht="24">
      <c r="A454" s="35"/>
      <c r="B454" s="36"/>
      <c r="C454" s="32">
        <v>382</v>
      </c>
      <c r="D454" s="396"/>
      <c r="E454" s="229"/>
      <c r="F454" s="229"/>
      <c r="G454" s="219"/>
      <c r="H454" s="219"/>
      <c r="I454" s="218"/>
      <c r="J454" s="217"/>
      <c r="K454" s="219"/>
      <c r="L454" s="218"/>
      <c r="M454" s="218"/>
      <c r="N454" s="640">
        <f t="shared" si="119"/>
        <v>0</v>
      </c>
      <c r="O454" s="641">
        <f t="shared" si="117"/>
        <v>0</v>
      </c>
      <c r="P454" s="642"/>
      <c r="Q454" s="646"/>
      <c r="R454" s="646"/>
      <c r="S454" s="646"/>
      <c r="T454" s="647"/>
      <c r="U454" s="647"/>
      <c r="V454" s="218"/>
      <c r="W454" s="219"/>
      <c r="X454" s="219"/>
      <c r="Y454" s="219"/>
      <c r="Z454" s="391"/>
      <c r="AA454" s="391"/>
      <c r="AB454" s="233"/>
      <c r="AC454" s="233"/>
      <c r="AD454" s="218"/>
      <c r="AE454" s="113"/>
      <c r="AF454" s="114"/>
      <c r="AG454" s="402"/>
      <c r="AH454" s="238"/>
      <c r="AI454" s="239"/>
      <c r="AJ454" s="58" t="str">
        <f t="shared" si="120"/>
        <v/>
      </c>
      <c r="AK454" s="60" t="str">
        <f t="shared" si="121"/>
        <v/>
      </c>
      <c r="AL454" s="62" t="str">
        <f t="shared" si="122"/>
        <v/>
      </c>
      <c r="AM454" s="64" t="str">
        <f t="shared" si="123"/>
        <v/>
      </c>
      <c r="AN454" s="64" t="str">
        <f t="shared" si="124"/>
        <v/>
      </c>
      <c r="AO454" s="66" t="str">
        <f>IF(F454="","",IF(OR(AND(分岐管理シート!D454=4,J454="Ⅱ．物価高の克服"),AND(分岐管理シート!D454=8,J454="米国関税措置")),"","error"))</f>
        <v/>
      </c>
      <c r="AP454" s="68" t="str">
        <f t="shared" si="125"/>
        <v/>
      </c>
      <c r="AQ454" s="33" t="str">
        <f t="shared" si="126"/>
        <v/>
      </c>
      <c r="AR454" s="33" t="str">
        <f t="shared" si="127"/>
        <v/>
      </c>
      <c r="AS454" s="33" t="str">
        <f t="shared" si="128"/>
        <v/>
      </c>
      <c r="AT454" s="32" t="str">
        <f t="shared" si="136"/>
        <v/>
      </c>
      <c r="AU454" s="69"/>
      <c r="AV454" s="70"/>
      <c r="AW454" s="68" t="str">
        <f t="shared" si="129"/>
        <v/>
      </c>
      <c r="AX454" s="68" t="str">
        <f t="shared" si="130"/>
        <v/>
      </c>
      <c r="AY454" s="68" t="str">
        <f t="shared" si="131"/>
        <v/>
      </c>
      <c r="AZ454" s="70"/>
      <c r="BA454" s="74"/>
      <c r="BB454" s="70"/>
      <c r="BC454" s="70"/>
      <c r="BD454" s="68" t="str">
        <f t="shared" si="132"/>
        <v/>
      </c>
      <c r="BE454" s="68" t="str">
        <f t="shared" si="133"/>
        <v/>
      </c>
      <c r="BF454" s="72" t="str">
        <f>IF(F454="","",IF(OR(分岐管理シート!Y454&lt;14,分岐管理シート!Y454&gt;38),"error",""))</f>
        <v/>
      </c>
      <c r="BG454" s="72" t="str">
        <f>IF(F454="","",IF(OR(分岐管理シート!Z454&lt;14,分岐管理シート!Z454&gt;39),"error",""))</f>
        <v/>
      </c>
      <c r="BH454" s="72" t="str">
        <f>IF(F454="","",IF(AND(Y454="－",OR(分岐管理シート!Z454&lt;14,分岐管理シート!Z454&gt;38)),"error",IF(AND(Y454="○",分岐管理シート!Z454&lt;14),"error","")))</f>
        <v/>
      </c>
      <c r="BI454" s="72" t="str">
        <f>IF(F454="","",IF(VLOOKUP(Z454,―!$AH$15:$AI$40,2,FALSE)&lt;=VLOOKUP(AA454,―!$AH$15:$AI$40,2,FALSE),"","error"))</f>
        <v/>
      </c>
      <c r="BJ454" s="70"/>
      <c r="BK454" s="70"/>
      <c r="BL454" s="70"/>
      <c r="BM454" s="72" t="str">
        <f>IF(F454="","",IF(OR(分岐管理シート!AC454&lt;1,分岐管理シート!AC454&gt;39),"error",""))</f>
        <v/>
      </c>
      <c r="BN454" s="68" t="str">
        <f t="shared" si="134"/>
        <v/>
      </c>
      <c r="BO454" s="72" t="str">
        <f>IF(F454="","",IF(AND(分岐管理シート!D454=4,OR(分岐管理シート!AF454&lt;4,分岐管理シート!AF454&gt;9)),"error",""))</f>
        <v/>
      </c>
      <c r="BP454" s="74" t="str">
        <f t="shared" si="118"/>
        <v/>
      </c>
      <c r="BQ454" s="76" t="str">
        <f>分岐管理シート!AQ454</f>
        <v/>
      </c>
      <c r="BR454" s="497" t="str">
        <f t="shared" si="135"/>
        <v/>
      </c>
    </row>
    <row r="455" spans="1:70" ht="24">
      <c r="A455" s="35"/>
      <c r="B455" s="36"/>
      <c r="C455" s="33">
        <v>383</v>
      </c>
      <c r="D455" s="396"/>
      <c r="E455" s="229"/>
      <c r="F455" s="229"/>
      <c r="G455" s="219"/>
      <c r="H455" s="219"/>
      <c r="I455" s="218"/>
      <c r="J455" s="217"/>
      <c r="K455" s="219"/>
      <c r="L455" s="218"/>
      <c r="M455" s="218"/>
      <c r="N455" s="640">
        <f t="shared" si="119"/>
        <v>0</v>
      </c>
      <c r="O455" s="641">
        <f t="shared" si="117"/>
        <v>0</v>
      </c>
      <c r="P455" s="642"/>
      <c r="Q455" s="646"/>
      <c r="R455" s="646"/>
      <c r="S455" s="646"/>
      <c r="T455" s="647"/>
      <c r="U455" s="647"/>
      <c r="V455" s="218"/>
      <c r="W455" s="219"/>
      <c r="X455" s="219"/>
      <c r="Y455" s="219"/>
      <c r="Z455" s="391"/>
      <c r="AA455" s="391"/>
      <c r="AB455" s="233"/>
      <c r="AC455" s="233"/>
      <c r="AD455" s="218"/>
      <c r="AE455" s="113"/>
      <c r="AF455" s="114"/>
      <c r="AG455" s="402"/>
      <c r="AH455" s="238"/>
      <c r="AI455" s="239"/>
      <c r="AJ455" s="58" t="str">
        <f t="shared" si="120"/>
        <v/>
      </c>
      <c r="AK455" s="60" t="str">
        <f t="shared" si="121"/>
        <v/>
      </c>
      <c r="AL455" s="62" t="str">
        <f t="shared" si="122"/>
        <v/>
      </c>
      <c r="AM455" s="64" t="str">
        <f t="shared" si="123"/>
        <v/>
      </c>
      <c r="AN455" s="64" t="str">
        <f t="shared" si="124"/>
        <v/>
      </c>
      <c r="AO455" s="66" t="str">
        <f>IF(F455="","",IF(OR(AND(分岐管理シート!D455=4,J455="Ⅱ．物価高の克服"),AND(分岐管理シート!D455=8,J455="米国関税措置")),"","error"))</f>
        <v/>
      </c>
      <c r="AP455" s="68" t="str">
        <f t="shared" si="125"/>
        <v/>
      </c>
      <c r="AQ455" s="33" t="str">
        <f t="shared" si="126"/>
        <v/>
      </c>
      <c r="AR455" s="33" t="str">
        <f t="shared" si="127"/>
        <v/>
      </c>
      <c r="AS455" s="33" t="str">
        <f t="shared" si="128"/>
        <v/>
      </c>
      <c r="AT455" s="32" t="str">
        <f t="shared" si="136"/>
        <v/>
      </c>
      <c r="AU455" s="69"/>
      <c r="AV455" s="70"/>
      <c r="AW455" s="68" t="str">
        <f t="shared" si="129"/>
        <v/>
      </c>
      <c r="AX455" s="68" t="str">
        <f t="shared" si="130"/>
        <v/>
      </c>
      <c r="AY455" s="68" t="str">
        <f t="shared" si="131"/>
        <v/>
      </c>
      <c r="AZ455" s="70"/>
      <c r="BA455" s="74"/>
      <c r="BB455" s="70"/>
      <c r="BC455" s="70"/>
      <c r="BD455" s="68" t="str">
        <f t="shared" si="132"/>
        <v/>
      </c>
      <c r="BE455" s="68" t="str">
        <f t="shared" si="133"/>
        <v/>
      </c>
      <c r="BF455" s="72" t="str">
        <f>IF(F455="","",IF(OR(分岐管理シート!Y455&lt;14,分岐管理シート!Y455&gt;38),"error",""))</f>
        <v/>
      </c>
      <c r="BG455" s="72" t="str">
        <f>IF(F455="","",IF(OR(分岐管理シート!Z455&lt;14,分岐管理シート!Z455&gt;39),"error",""))</f>
        <v/>
      </c>
      <c r="BH455" s="72" t="str">
        <f>IF(F455="","",IF(AND(Y455="－",OR(分岐管理シート!Z455&lt;14,分岐管理シート!Z455&gt;38)),"error",IF(AND(Y455="○",分岐管理シート!Z455&lt;14),"error","")))</f>
        <v/>
      </c>
      <c r="BI455" s="72" t="str">
        <f>IF(F455="","",IF(VLOOKUP(Z455,―!$AH$15:$AI$40,2,FALSE)&lt;=VLOOKUP(AA455,―!$AH$15:$AI$40,2,FALSE),"","error"))</f>
        <v/>
      </c>
      <c r="BJ455" s="70"/>
      <c r="BK455" s="70"/>
      <c r="BL455" s="70"/>
      <c r="BM455" s="72" t="str">
        <f>IF(F455="","",IF(OR(分岐管理シート!AC455&lt;1,分岐管理シート!AC455&gt;39),"error",""))</f>
        <v/>
      </c>
      <c r="BN455" s="68" t="str">
        <f t="shared" si="134"/>
        <v/>
      </c>
      <c r="BO455" s="72" t="str">
        <f>IF(F455="","",IF(AND(分岐管理シート!D455=4,OR(分岐管理シート!AF455&lt;4,分岐管理シート!AF455&gt;9)),"error",""))</f>
        <v/>
      </c>
      <c r="BP455" s="74" t="str">
        <f t="shared" si="118"/>
        <v/>
      </c>
      <c r="BQ455" s="76" t="str">
        <f>分岐管理シート!AQ455</f>
        <v/>
      </c>
      <c r="BR455" s="497" t="str">
        <f t="shared" si="135"/>
        <v/>
      </c>
    </row>
    <row r="456" spans="1:70" ht="24">
      <c r="A456" s="35"/>
      <c r="B456" s="36"/>
      <c r="C456" s="33">
        <v>384</v>
      </c>
      <c r="D456" s="396"/>
      <c r="E456" s="229"/>
      <c r="F456" s="229"/>
      <c r="G456" s="219"/>
      <c r="H456" s="219"/>
      <c r="I456" s="218"/>
      <c r="J456" s="217"/>
      <c r="K456" s="219"/>
      <c r="L456" s="218"/>
      <c r="M456" s="218"/>
      <c r="N456" s="640">
        <f t="shared" si="119"/>
        <v>0</v>
      </c>
      <c r="O456" s="641">
        <f t="shared" si="117"/>
        <v>0</v>
      </c>
      <c r="P456" s="642"/>
      <c r="Q456" s="646"/>
      <c r="R456" s="646"/>
      <c r="S456" s="646"/>
      <c r="T456" s="647"/>
      <c r="U456" s="647"/>
      <c r="V456" s="218"/>
      <c r="W456" s="219"/>
      <c r="X456" s="219"/>
      <c r="Y456" s="219"/>
      <c r="Z456" s="391"/>
      <c r="AA456" s="391"/>
      <c r="AB456" s="233"/>
      <c r="AC456" s="233"/>
      <c r="AD456" s="218"/>
      <c r="AE456" s="113"/>
      <c r="AF456" s="114"/>
      <c r="AG456" s="402"/>
      <c r="AH456" s="238"/>
      <c r="AI456" s="239"/>
      <c r="AJ456" s="58" t="str">
        <f t="shared" si="120"/>
        <v/>
      </c>
      <c r="AK456" s="60" t="str">
        <f t="shared" si="121"/>
        <v/>
      </c>
      <c r="AL456" s="62" t="str">
        <f t="shared" si="122"/>
        <v/>
      </c>
      <c r="AM456" s="64" t="str">
        <f t="shared" si="123"/>
        <v/>
      </c>
      <c r="AN456" s="64" t="str">
        <f t="shared" si="124"/>
        <v/>
      </c>
      <c r="AO456" s="66" t="str">
        <f>IF(F456="","",IF(OR(AND(分岐管理シート!D456=4,J456="Ⅱ．物価高の克服"),AND(分岐管理シート!D456=8,J456="米国関税措置")),"","error"))</f>
        <v/>
      </c>
      <c r="AP456" s="68" t="str">
        <f t="shared" si="125"/>
        <v/>
      </c>
      <c r="AQ456" s="33" t="str">
        <f t="shared" si="126"/>
        <v/>
      </c>
      <c r="AR456" s="33" t="str">
        <f t="shared" si="127"/>
        <v/>
      </c>
      <c r="AS456" s="33" t="str">
        <f t="shared" si="128"/>
        <v/>
      </c>
      <c r="AT456" s="32" t="str">
        <f t="shared" si="136"/>
        <v/>
      </c>
      <c r="AU456" s="69"/>
      <c r="AV456" s="70"/>
      <c r="AW456" s="68" t="str">
        <f t="shared" si="129"/>
        <v/>
      </c>
      <c r="AX456" s="68" t="str">
        <f t="shared" si="130"/>
        <v/>
      </c>
      <c r="AY456" s="68" t="str">
        <f t="shared" si="131"/>
        <v/>
      </c>
      <c r="AZ456" s="70"/>
      <c r="BA456" s="74"/>
      <c r="BB456" s="70"/>
      <c r="BC456" s="70"/>
      <c r="BD456" s="68" t="str">
        <f t="shared" si="132"/>
        <v/>
      </c>
      <c r="BE456" s="68" t="str">
        <f t="shared" si="133"/>
        <v/>
      </c>
      <c r="BF456" s="72" t="str">
        <f>IF(F456="","",IF(OR(分岐管理シート!Y456&lt;14,分岐管理シート!Y456&gt;38),"error",""))</f>
        <v/>
      </c>
      <c r="BG456" s="72" t="str">
        <f>IF(F456="","",IF(OR(分岐管理シート!Z456&lt;14,分岐管理シート!Z456&gt;39),"error",""))</f>
        <v/>
      </c>
      <c r="BH456" s="72" t="str">
        <f>IF(F456="","",IF(AND(Y456="－",OR(分岐管理シート!Z456&lt;14,分岐管理シート!Z456&gt;38)),"error",IF(AND(Y456="○",分岐管理シート!Z456&lt;14),"error","")))</f>
        <v/>
      </c>
      <c r="BI456" s="72" t="str">
        <f>IF(F456="","",IF(VLOOKUP(Z456,―!$AH$15:$AI$40,2,FALSE)&lt;=VLOOKUP(AA456,―!$AH$15:$AI$40,2,FALSE),"","error"))</f>
        <v/>
      </c>
      <c r="BJ456" s="70"/>
      <c r="BK456" s="70"/>
      <c r="BL456" s="70"/>
      <c r="BM456" s="72" t="str">
        <f>IF(F456="","",IF(OR(分岐管理シート!AC456&lt;1,分岐管理シート!AC456&gt;39),"error",""))</f>
        <v/>
      </c>
      <c r="BN456" s="68" t="str">
        <f t="shared" si="134"/>
        <v/>
      </c>
      <c r="BO456" s="72" t="str">
        <f>IF(F456="","",IF(AND(分岐管理シート!D456=4,OR(分岐管理シート!AF456&lt;4,分岐管理シート!AF456&gt;9)),"error",""))</f>
        <v/>
      </c>
      <c r="BP456" s="74" t="str">
        <f t="shared" si="118"/>
        <v/>
      </c>
      <c r="BQ456" s="76" t="str">
        <f>分岐管理シート!AQ456</f>
        <v/>
      </c>
      <c r="BR456" s="497" t="str">
        <f t="shared" si="135"/>
        <v/>
      </c>
    </row>
    <row r="457" spans="1:70" ht="24">
      <c r="A457" s="35"/>
      <c r="B457" s="36"/>
      <c r="C457" s="32">
        <v>385</v>
      </c>
      <c r="D457" s="396"/>
      <c r="E457" s="229"/>
      <c r="F457" s="229"/>
      <c r="G457" s="219"/>
      <c r="H457" s="219"/>
      <c r="I457" s="218"/>
      <c r="J457" s="217"/>
      <c r="K457" s="219"/>
      <c r="L457" s="218"/>
      <c r="M457" s="218"/>
      <c r="N457" s="640">
        <f t="shared" si="119"/>
        <v>0</v>
      </c>
      <c r="O457" s="641">
        <f t="shared" si="117"/>
        <v>0</v>
      </c>
      <c r="P457" s="642"/>
      <c r="Q457" s="646"/>
      <c r="R457" s="646"/>
      <c r="S457" s="646"/>
      <c r="T457" s="647"/>
      <c r="U457" s="647"/>
      <c r="V457" s="218"/>
      <c r="W457" s="219"/>
      <c r="X457" s="219"/>
      <c r="Y457" s="219"/>
      <c r="Z457" s="391"/>
      <c r="AA457" s="391"/>
      <c r="AB457" s="233"/>
      <c r="AC457" s="233"/>
      <c r="AD457" s="218"/>
      <c r="AE457" s="113"/>
      <c r="AF457" s="114"/>
      <c r="AG457" s="402"/>
      <c r="AH457" s="238"/>
      <c r="AI457" s="239"/>
      <c r="AJ457" s="58" t="str">
        <f t="shared" si="120"/>
        <v/>
      </c>
      <c r="AK457" s="60" t="str">
        <f t="shared" si="121"/>
        <v/>
      </c>
      <c r="AL457" s="62" t="str">
        <f t="shared" si="122"/>
        <v/>
      </c>
      <c r="AM457" s="64" t="str">
        <f t="shared" si="123"/>
        <v/>
      </c>
      <c r="AN457" s="64" t="str">
        <f t="shared" si="124"/>
        <v/>
      </c>
      <c r="AO457" s="66" t="str">
        <f>IF(F457="","",IF(OR(AND(分岐管理シート!D457=4,J457="Ⅱ．物価高の克服"),AND(分岐管理シート!D457=8,J457="米国関税措置")),"","error"))</f>
        <v/>
      </c>
      <c r="AP457" s="68" t="str">
        <f t="shared" si="125"/>
        <v/>
      </c>
      <c r="AQ457" s="33" t="str">
        <f t="shared" si="126"/>
        <v/>
      </c>
      <c r="AR457" s="33" t="str">
        <f t="shared" si="127"/>
        <v/>
      </c>
      <c r="AS457" s="33" t="str">
        <f t="shared" si="128"/>
        <v/>
      </c>
      <c r="AT457" s="32" t="str">
        <f t="shared" si="136"/>
        <v/>
      </c>
      <c r="AU457" s="69"/>
      <c r="AV457" s="70"/>
      <c r="AW457" s="68" t="str">
        <f t="shared" si="129"/>
        <v/>
      </c>
      <c r="AX457" s="68" t="str">
        <f t="shared" si="130"/>
        <v/>
      </c>
      <c r="AY457" s="68" t="str">
        <f t="shared" si="131"/>
        <v/>
      </c>
      <c r="AZ457" s="70"/>
      <c r="BA457" s="74"/>
      <c r="BB457" s="70"/>
      <c r="BC457" s="70"/>
      <c r="BD457" s="68" t="str">
        <f t="shared" si="132"/>
        <v/>
      </c>
      <c r="BE457" s="68" t="str">
        <f t="shared" si="133"/>
        <v/>
      </c>
      <c r="BF457" s="72" t="str">
        <f>IF(F457="","",IF(OR(分岐管理シート!Y457&lt;14,分岐管理シート!Y457&gt;38),"error",""))</f>
        <v/>
      </c>
      <c r="BG457" s="72" t="str">
        <f>IF(F457="","",IF(OR(分岐管理シート!Z457&lt;14,分岐管理シート!Z457&gt;39),"error",""))</f>
        <v/>
      </c>
      <c r="BH457" s="72" t="str">
        <f>IF(F457="","",IF(AND(Y457="－",OR(分岐管理シート!Z457&lt;14,分岐管理シート!Z457&gt;38)),"error",IF(AND(Y457="○",分岐管理シート!Z457&lt;14),"error","")))</f>
        <v/>
      </c>
      <c r="BI457" s="72" t="str">
        <f>IF(F457="","",IF(VLOOKUP(Z457,―!$AH$15:$AI$40,2,FALSE)&lt;=VLOOKUP(AA457,―!$AH$15:$AI$40,2,FALSE),"","error"))</f>
        <v/>
      </c>
      <c r="BJ457" s="70"/>
      <c r="BK457" s="70"/>
      <c r="BL457" s="70"/>
      <c r="BM457" s="72" t="str">
        <f>IF(F457="","",IF(OR(分岐管理シート!AC457&lt;1,分岐管理シート!AC457&gt;39),"error",""))</f>
        <v/>
      </c>
      <c r="BN457" s="68" t="str">
        <f t="shared" si="134"/>
        <v/>
      </c>
      <c r="BO457" s="72" t="str">
        <f>IF(F457="","",IF(AND(分岐管理シート!D457=4,OR(分岐管理シート!AF457&lt;4,分岐管理シート!AF457&gt;9)),"error",""))</f>
        <v/>
      </c>
      <c r="BP457" s="74" t="str">
        <f t="shared" si="118"/>
        <v/>
      </c>
      <c r="BQ457" s="76" t="str">
        <f>分岐管理シート!AQ457</f>
        <v/>
      </c>
      <c r="BR457" s="497" t="str">
        <f t="shared" si="135"/>
        <v/>
      </c>
    </row>
    <row r="458" spans="1:70" ht="24">
      <c r="A458" s="35"/>
      <c r="B458" s="36"/>
      <c r="C458" s="33">
        <v>386</v>
      </c>
      <c r="D458" s="396"/>
      <c r="E458" s="229"/>
      <c r="F458" s="229"/>
      <c r="G458" s="219"/>
      <c r="H458" s="219"/>
      <c r="I458" s="218"/>
      <c r="J458" s="217"/>
      <c r="K458" s="219"/>
      <c r="L458" s="218"/>
      <c r="M458" s="218"/>
      <c r="N458" s="640">
        <f t="shared" si="119"/>
        <v>0</v>
      </c>
      <c r="O458" s="641">
        <f t="shared" ref="O458:O472" si="137">P458+Q458+R458+S458+T458</f>
        <v>0</v>
      </c>
      <c r="P458" s="642"/>
      <c r="Q458" s="646"/>
      <c r="R458" s="646"/>
      <c r="S458" s="646"/>
      <c r="T458" s="647"/>
      <c r="U458" s="647"/>
      <c r="V458" s="218"/>
      <c r="W458" s="219"/>
      <c r="X458" s="219"/>
      <c r="Y458" s="219"/>
      <c r="Z458" s="391"/>
      <c r="AA458" s="391"/>
      <c r="AB458" s="233"/>
      <c r="AC458" s="233"/>
      <c r="AD458" s="218"/>
      <c r="AE458" s="113"/>
      <c r="AF458" s="114"/>
      <c r="AG458" s="402"/>
      <c r="AH458" s="238"/>
      <c r="AI458" s="239"/>
      <c r="AJ458" s="58" t="str">
        <f t="shared" si="120"/>
        <v/>
      </c>
      <c r="AK458" s="60" t="str">
        <f t="shared" si="121"/>
        <v/>
      </c>
      <c r="AL458" s="62" t="str">
        <f t="shared" si="122"/>
        <v/>
      </c>
      <c r="AM458" s="64" t="str">
        <f t="shared" si="123"/>
        <v/>
      </c>
      <c r="AN458" s="64" t="str">
        <f t="shared" si="124"/>
        <v/>
      </c>
      <c r="AO458" s="66" t="str">
        <f>IF(F458="","",IF(OR(AND(分岐管理シート!D458=4,J458="Ⅱ．物価高の克服"),AND(分岐管理シート!D458=8,J458="米国関税措置")),"","error"))</f>
        <v/>
      </c>
      <c r="AP458" s="68" t="str">
        <f t="shared" si="125"/>
        <v/>
      </c>
      <c r="AQ458" s="33" t="str">
        <f t="shared" si="126"/>
        <v/>
      </c>
      <c r="AR458" s="33" t="str">
        <f t="shared" si="127"/>
        <v/>
      </c>
      <c r="AS458" s="33" t="str">
        <f t="shared" si="128"/>
        <v/>
      </c>
      <c r="AT458" s="32" t="str">
        <f t="shared" si="136"/>
        <v/>
      </c>
      <c r="AU458" s="69"/>
      <c r="AV458" s="70"/>
      <c r="AW458" s="68" t="str">
        <f t="shared" si="129"/>
        <v/>
      </c>
      <c r="AX458" s="68" t="str">
        <f t="shared" si="130"/>
        <v/>
      </c>
      <c r="AY458" s="68" t="str">
        <f t="shared" si="131"/>
        <v/>
      </c>
      <c r="AZ458" s="70"/>
      <c r="BA458" s="74"/>
      <c r="BB458" s="70"/>
      <c r="BC458" s="70"/>
      <c r="BD458" s="68" t="str">
        <f t="shared" si="132"/>
        <v/>
      </c>
      <c r="BE458" s="68" t="str">
        <f t="shared" si="133"/>
        <v/>
      </c>
      <c r="BF458" s="72" t="str">
        <f>IF(F458="","",IF(OR(分岐管理シート!Y458&lt;14,分岐管理シート!Y458&gt;38),"error",""))</f>
        <v/>
      </c>
      <c r="BG458" s="72" t="str">
        <f>IF(F458="","",IF(OR(分岐管理シート!Z458&lt;14,分岐管理シート!Z458&gt;39),"error",""))</f>
        <v/>
      </c>
      <c r="BH458" s="72" t="str">
        <f>IF(F458="","",IF(AND(Y458="－",OR(分岐管理シート!Z458&lt;14,分岐管理シート!Z458&gt;38)),"error",IF(AND(Y458="○",分岐管理シート!Z458&lt;14),"error","")))</f>
        <v/>
      </c>
      <c r="BI458" s="72" t="str">
        <f>IF(F458="","",IF(VLOOKUP(Z458,―!$AH$15:$AI$40,2,FALSE)&lt;=VLOOKUP(AA458,―!$AH$15:$AI$40,2,FALSE),"","error"))</f>
        <v/>
      </c>
      <c r="BJ458" s="70"/>
      <c r="BK458" s="70"/>
      <c r="BL458" s="70"/>
      <c r="BM458" s="72" t="str">
        <f>IF(F458="","",IF(OR(分岐管理シート!AC458&lt;1,分岐管理シート!AC458&gt;39),"error",""))</f>
        <v/>
      </c>
      <c r="BN458" s="68" t="str">
        <f t="shared" si="134"/>
        <v/>
      </c>
      <c r="BO458" s="72" t="str">
        <f>IF(F458="","",IF(AND(分岐管理シート!D458=4,OR(分岐管理シート!AF458&lt;4,分岐管理シート!AF458&gt;9)),"error",""))</f>
        <v/>
      </c>
      <c r="BP458" s="74" t="str">
        <f t="shared" ref="BP458:BP472" si="138">IF(F458="","",IF(AND(D458="R7_予備",OR(AG458="R6当初（地）",AG458="R6補正（地）",AG458="R6予備費（地）")),"error",""))</f>
        <v/>
      </c>
      <c r="BQ458" s="76" t="str">
        <f>分岐管理シート!AQ458</f>
        <v/>
      </c>
      <c r="BR458" s="497" t="str">
        <f t="shared" si="135"/>
        <v/>
      </c>
    </row>
    <row r="459" spans="1:70" ht="24">
      <c r="A459" s="35"/>
      <c r="B459" s="36"/>
      <c r="C459" s="33">
        <v>387</v>
      </c>
      <c r="D459" s="396"/>
      <c r="E459" s="229"/>
      <c r="F459" s="229"/>
      <c r="G459" s="219"/>
      <c r="H459" s="219"/>
      <c r="I459" s="218"/>
      <c r="J459" s="217"/>
      <c r="K459" s="219"/>
      <c r="L459" s="218"/>
      <c r="M459" s="218"/>
      <c r="N459" s="640">
        <f t="shared" si="119"/>
        <v>0</v>
      </c>
      <c r="O459" s="641">
        <f t="shared" si="137"/>
        <v>0</v>
      </c>
      <c r="P459" s="642"/>
      <c r="Q459" s="646"/>
      <c r="R459" s="646"/>
      <c r="S459" s="646"/>
      <c r="T459" s="647"/>
      <c r="U459" s="647"/>
      <c r="V459" s="218"/>
      <c r="W459" s="219"/>
      <c r="X459" s="219"/>
      <c r="Y459" s="219"/>
      <c r="Z459" s="391"/>
      <c r="AA459" s="391"/>
      <c r="AB459" s="233"/>
      <c r="AC459" s="233"/>
      <c r="AD459" s="218"/>
      <c r="AE459" s="113"/>
      <c r="AF459" s="114"/>
      <c r="AG459" s="402"/>
      <c r="AH459" s="238"/>
      <c r="AI459" s="239"/>
      <c r="AJ459" s="58" t="str">
        <f t="shared" si="120"/>
        <v/>
      </c>
      <c r="AK459" s="60" t="str">
        <f t="shared" si="121"/>
        <v/>
      </c>
      <c r="AL459" s="62" t="str">
        <f t="shared" si="122"/>
        <v/>
      </c>
      <c r="AM459" s="64" t="str">
        <f t="shared" si="123"/>
        <v/>
      </c>
      <c r="AN459" s="64" t="str">
        <f t="shared" si="124"/>
        <v/>
      </c>
      <c r="AO459" s="66" t="str">
        <f>IF(F459="","",IF(OR(AND(分岐管理シート!D459=4,J459="Ⅱ．物価高の克服"),AND(分岐管理シート!D459=8,J459="米国関税措置")),"","error"))</f>
        <v/>
      </c>
      <c r="AP459" s="68" t="str">
        <f t="shared" si="125"/>
        <v/>
      </c>
      <c r="AQ459" s="33" t="str">
        <f t="shared" si="126"/>
        <v/>
      </c>
      <c r="AR459" s="33" t="str">
        <f t="shared" si="127"/>
        <v/>
      </c>
      <c r="AS459" s="33" t="str">
        <f t="shared" si="128"/>
        <v/>
      </c>
      <c r="AT459" s="32" t="str">
        <f t="shared" si="136"/>
        <v/>
      </c>
      <c r="AU459" s="69"/>
      <c r="AV459" s="70"/>
      <c r="AW459" s="68" t="str">
        <f t="shared" si="129"/>
        <v/>
      </c>
      <c r="AX459" s="68" t="str">
        <f t="shared" si="130"/>
        <v/>
      </c>
      <c r="AY459" s="68" t="str">
        <f t="shared" si="131"/>
        <v/>
      </c>
      <c r="AZ459" s="70"/>
      <c r="BA459" s="74"/>
      <c r="BB459" s="70"/>
      <c r="BC459" s="70"/>
      <c r="BD459" s="68" t="str">
        <f t="shared" si="132"/>
        <v/>
      </c>
      <c r="BE459" s="68" t="str">
        <f t="shared" si="133"/>
        <v/>
      </c>
      <c r="BF459" s="72" t="str">
        <f>IF(F459="","",IF(OR(分岐管理シート!Y459&lt;14,分岐管理シート!Y459&gt;38),"error",""))</f>
        <v/>
      </c>
      <c r="BG459" s="72" t="str">
        <f>IF(F459="","",IF(OR(分岐管理シート!Z459&lt;14,分岐管理シート!Z459&gt;39),"error",""))</f>
        <v/>
      </c>
      <c r="BH459" s="72" t="str">
        <f>IF(F459="","",IF(AND(Y459="－",OR(分岐管理シート!Z459&lt;14,分岐管理シート!Z459&gt;38)),"error",IF(AND(Y459="○",分岐管理シート!Z459&lt;14),"error","")))</f>
        <v/>
      </c>
      <c r="BI459" s="72" t="str">
        <f>IF(F459="","",IF(VLOOKUP(Z459,―!$AH$15:$AI$40,2,FALSE)&lt;=VLOOKUP(AA459,―!$AH$15:$AI$40,2,FALSE),"","error"))</f>
        <v/>
      </c>
      <c r="BJ459" s="70"/>
      <c r="BK459" s="70"/>
      <c r="BL459" s="70"/>
      <c r="BM459" s="72" t="str">
        <f>IF(F459="","",IF(OR(分岐管理シート!AC459&lt;1,分岐管理シート!AC459&gt;39),"error",""))</f>
        <v/>
      </c>
      <c r="BN459" s="68" t="str">
        <f t="shared" si="134"/>
        <v/>
      </c>
      <c r="BO459" s="72" t="str">
        <f>IF(F459="","",IF(AND(分岐管理シート!D459=4,OR(分岐管理シート!AF459&lt;4,分岐管理シート!AF459&gt;9)),"error",""))</f>
        <v/>
      </c>
      <c r="BP459" s="74" t="str">
        <f t="shared" si="138"/>
        <v/>
      </c>
      <c r="BQ459" s="76" t="str">
        <f>分岐管理シート!AQ459</f>
        <v/>
      </c>
      <c r="BR459" s="497" t="str">
        <f t="shared" si="135"/>
        <v/>
      </c>
    </row>
    <row r="460" spans="1:70" ht="24">
      <c r="A460" s="35"/>
      <c r="B460" s="36"/>
      <c r="C460" s="32">
        <v>388</v>
      </c>
      <c r="D460" s="396"/>
      <c r="E460" s="229"/>
      <c r="F460" s="229"/>
      <c r="G460" s="219"/>
      <c r="H460" s="219"/>
      <c r="I460" s="218"/>
      <c r="J460" s="217"/>
      <c r="K460" s="219"/>
      <c r="L460" s="218"/>
      <c r="M460" s="218"/>
      <c r="N460" s="640">
        <f t="shared" si="119"/>
        <v>0</v>
      </c>
      <c r="O460" s="641">
        <f t="shared" si="137"/>
        <v>0</v>
      </c>
      <c r="P460" s="642"/>
      <c r="Q460" s="646"/>
      <c r="R460" s="646"/>
      <c r="S460" s="646"/>
      <c r="T460" s="647"/>
      <c r="U460" s="647"/>
      <c r="V460" s="218"/>
      <c r="W460" s="219"/>
      <c r="X460" s="219"/>
      <c r="Y460" s="219"/>
      <c r="Z460" s="391"/>
      <c r="AA460" s="391"/>
      <c r="AB460" s="233"/>
      <c r="AC460" s="233"/>
      <c r="AD460" s="218"/>
      <c r="AE460" s="113"/>
      <c r="AF460" s="114"/>
      <c r="AG460" s="402"/>
      <c r="AH460" s="238"/>
      <c r="AI460" s="239"/>
      <c r="AJ460" s="58" t="str">
        <f t="shared" si="120"/>
        <v/>
      </c>
      <c r="AK460" s="60" t="str">
        <f t="shared" si="121"/>
        <v/>
      </c>
      <c r="AL460" s="62" t="str">
        <f t="shared" si="122"/>
        <v/>
      </c>
      <c r="AM460" s="64" t="str">
        <f t="shared" si="123"/>
        <v/>
      </c>
      <c r="AN460" s="64" t="str">
        <f t="shared" si="124"/>
        <v/>
      </c>
      <c r="AO460" s="66" t="str">
        <f>IF(F460="","",IF(OR(AND(分岐管理シート!D460=4,J460="Ⅱ．物価高の克服"),AND(分岐管理シート!D460=8,J460="米国関税措置")),"","error"))</f>
        <v/>
      </c>
      <c r="AP460" s="68" t="str">
        <f t="shared" si="125"/>
        <v/>
      </c>
      <c r="AQ460" s="33" t="str">
        <f t="shared" si="126"/>
        <v/>
      </c>
      <c r="AR460" s="33" t="str">
        <f t="shared" si="127"/>
        <v/>
      </c>
      <c r="AS460" s="33" t="str">
        <f t="shared" si="128"/>
        <v/>
      </c>
      <c r="AT460" s="32" t="str">
        <f t="shared" si="136"/>
        <v/>
      </c>
      <c r="AU460" s="69"/>
      <c r="AV460" s="70"/>
      <c r="AW460" s="68" t="str">
        <f t="shared" si="129"/>
        <v/>
      </c>
      <c r="AX460" s="68" t="str">
        <f t="shared" si="130"/>
        <v/>
      </c>
      <c r="AY460" s="68" t="str">
        <f t="shared" si="131"/>
        <v/>
      </c>
      <c r="AZ460" s="70"/>
      <c r="BA460" s="74"/>
      <c r="BB460" s="70"/>
      <c r="BC460" s="70"/>
      <c r="BD460" s="68" t="str">
        <f t="shared" si="132"/>
        <v/>
      </c>
      <c r="BE460" s="68" t="str">
        <f t="shared" si="133"/>
        <v/>
      </c>
      <c r="BF460" s="72" t="str">
        <f>IF(F460="","",IF(OR(分岐管理シート!Y460&lt;14,分岐管理シート!Y460&gt;38),"error",""))</f>
        <v/>
      </c>
      <c r="BG460" s="72" t="str">
        <f>IF(F460="","",IF(OR(分岐管理シート!Z460&lt;14,分岐管理シート!Z460&gt;39),"error",""))</f>
        <v/>
      </c>
      <c r="BH460" s="72" t="str">
        <f>IF(F460="","",IF(AND(Y460="－",OR(分岐管理シート!Z460&lt;14,分岐管理シート!Z460&gt;38)),"error",IF(AND(Y460="○",分岐管理シート!Z460&lt;14),"error","")))</f>
        <v/>
      </c>
      <c r="BI460" s="72" t="str">
        <f>IF(F460="","",IF(VLOOKUP(Z460,―!$AH$15:$AI$40,2,FALSE)&lt;=VLOOKUP(AA460,―!$AH$15:$AI$40,2,FALSE),"","error"))</f>
        <v/>
      </c>
      <c r="BJ460" s="70"/>
      <c r="BK460" s="70"/>
      <c r="BL460" s="70"/>
      <c r="BM460" s="72" t="str">
        <f>IF(F460="","",IF(OR(分岐管理シート!AC460&lt;1,分岐管理シート!AC460&gt;39),"error",""))</f>
        <v/>
      </c>
      <c r="BN460" s="68" t="str">
        <f t="shared" si="134"/>
        <v/>
      </c>
      <c r="BO460" s="72" t="str">
        <f>IF(F460="","",IF(AND(分岐管理シート!D460=4,OR(分岐管理シート!AF460&lt;4,分岐管理シート!AF460&gt;9)),"error",""))</f>
        <v/>
      </c>
      <c r="BP460" s="74" t="str">
        <f t="shared" si="138"/>
        <v/>
      </c>
      <c r="BQ460" s="76" t="str">
        <f>分岐管理シート!AQ460</f>
        <v/>
      </c>
      <c r="BR460" s="497" t="str">
        <f t="shared" si="135"/>
        <v/>
      </c>
    </row>
    <row r="461" spans="1:70" ht="24">
      <c r="A461" s="35"/>
      <c r="B461" s="36"/>
      <c r="C461" s="33">
        <v>389</v>
      </c>
      <c r="D461" s="396"/>
      <c r="E461" s="229"/>
      <c r="F461" s="229"/>
      <c r="G461" s="219"/>
      <c r="H461" s="219"/>
      <c r="I461" s="218"/>
      <c r="J461" s="217"/>
      <c r="K461" s="219"/>
      <c r="L461" s="218"/>
      <c r="M461" s="218"/>
      <c r="N461" s="640">
        <f t="shared" si="119"/>
        <v>0</v>
      </c>
      <c r="O461" s="641">
        <f t="shared" si="137"/>
        <v>0</v>
      </c>
      <c r="P461" s="642"/>
      <c r="Q461" s="646"/>
      <c r="R461" s="646"/>
      <c r="S461" s="646"/>
      <c r="T461" s="647"/>
      <c r="U461" s="647"/>
      <c r="V461" s="218"/>
      <c r="W461" s="219"/>
      <c r="X461" s="219"/>
      <c r="Y461" s="219"/>
      <c r="Z461" s="391"/>
      <c r="AA461" s="391"/>
      <c r="AB461" s="233"/>
      <c r="AC461" s="233"/>
      <c r="AD461" s="218"/>
      <c r="AE461" s="113"/>
      <c r="AF461" s="114"/>
      <c r="AG461" s="402"/>
      <c r="AH461" s="238"/>
      <c r="AI461" s="239"/>
      <c r="AJ461" s="58" t="str">
        <f t="shared" si="120"/>
        <v/>
      </c>
      <c r="AK461" s="60" t="str">
        <f t="shared" si="121"/>
        <v/>
      </c>
      <c r="AL461" s="62" t="str">
        <f t="shared" si="122"/>
        <v/>
      </c>
      <c r="AM461" s="64" t="str">
        <f t="shared" si="123"/>
        <v/>
      </c>
      <c r="AN461" s="64" t="str">
        <f t="shared" si="124"/>
        <v/>
      </c>
      <c r="AO461" s="66" t="str">
        <f>IF(F461="","",IF(OR(AND(分岐管理シート!D461=4,J461="Ⅱ．物価高の克服"),AND(分岐管理シート!D461=8,J461="米国関税措置")),"","error"))</f>
        <v/>
      </c>
      <c r="AP461" s="68" t="str">
        <f t="shared" si="125"/>
        <v/>
      </c>
      <c r="AQ461" s="33" t="str">
        <f t="shared" si="126"/>
        <v/>
      </c>
      <c r="AR461" s="33" t="str">
        <f t="shared" si="127"/>
        <v/>
      </c>
      <c r="AS461" s="33" t="str">
        <f t="shared" si="128"/>
        <v/>
      </c>
      <c r="AT461" s="32" t="str">
        <f t="shared" si="136"/>
        <v/>
      </c>
      <c r="AU461" s="69"/>
      <c r="AV461" s="70"/>
      <c r="AW461" s="68" t="str">
        <f t="shared" si="129"/>
        <v/>
      </c>
      <c r="AX461" s="68" t="str">
        <f t="shared" si="130"/>
        <v/>
      </c>
      <c r="AY461" s="68" t="str">
        <f t="shared" si="131"/>
        <v/>
      </c>
      <c r="AZ461" s="70"/>
      <c r="BA461" s="74"/>
      <c r="BB461" s="70"/>
      <c r="BC461" s="70"/>
      <c r="BD461" s="68" t="str">
        <f t="shared" si="132"/>
        <v/>
      </c>
      <c r="BE461" s="68" t="str">
        <f t="shared" si="133"/>
        <v/>
      </c>
      <c r="BF461" s="72" t="str">
        <f>IF(F461="","",IF(OR(分岐管理シート!Y461&lt;14,分岐管理シート!Y461&gt;38),"error",""))</f>
        <v/>
      </c>
      <c r="BG461" s="72" t="str">
        <f>IF(F461="","",IF(OR(分岐管理シート!Z461&lt;14,分岐管理シート!Z461&gt;39),"error",""))</f>
        <v/>
      </c>
      <c r="BH461" s="72" t="str">
        <f>IF(F461="","",IF(AND(Y461="－",OR(分岐管理シート!Z461&lt;14,分岐管理シート!Z461&gt;38)),"error",IF(AND(Y461="○",分岐管理シート!Z461&lt;14),"error","")))</f>
        <v/>
      </c>
      <c r="BI461" s="72" t="str">
        <f>IF(F461="","",IF(VLOOKUP(Z461,―!$AH$15:$AI$40,2,FALSE)&lt;=VLOOKUP(AA461,―!$AH$15:$AI$40,2,FALSE),"","error"))</f>
        <v/>
      </c>
      <c r="BJ461" s="70"/>
      <c r="BK461" s="70"/>
      <c r="BL461" s="70"/>
      <c r="BM461" s="72" t="str">
        <f>IF(F461="","",IF(OR(分岐管理シート!AC461&lt;1,分岐管理シート!AC461&gt;39),"error",""))</f>
        <v/>
      </c>
      <c r="BN461" s="68" t="str">
        <f t="shared" si="134"/>
        <v/>
      </c>
      <c r="BO461" s="72" t="str">
        <f>IF(F461="","",IF(AND(分岐管理シート!D461=4,OR(分岐管理シート!AF461&lt;4,分岐管理シート!AF461&gt;9)),"error",""))</f>
        <v/>
      </c>
      <c r="BP461" s="74" t="str">
        <f t="shared" si="138"/>
        <v/>
      </c>
      <c r="BQ461" s="76" t="str">
        <f>分岐管理シート!AQ461</f>
        <v/>
      </c>
      <c r="BR461" s="497" t="str">
        <f t="shared" si="135"/>
        <v/>
      </c>
    </row>
    <row r="462" spans="1:70" ht="24">
      <c r="A462" s="35"/>
      <c r="B462" s="36"/>
      <c r="C462" s="33">
        <v>390</v>
      </c>
      <c r="D462" s="396"/>
      <c r="E462" s="229"/>
      <c r="F462" s="229"/>
      <c r="G462" s="219"/>
      <c r="H462" s="219"/>
      <c r="I462" s="218"/>
      <c r="J462" s="217"/>
      <c r="K462" s="219"/>
      <c r="L462" s="218"/>
      <c r="M462" s="218"/>
      <c r="N462" s="640">
        <f t="shared" ref="N462:N472" si="139">O462+U462</f>
        <v>0</v>
      </c>
      <c r="O462" s="641">
        <f t="shared" si="137"/>
        <v>0</v>
      </c>
      <c r="P462" s="642"/>
      <c r="Q462" s="646"/>
      <c r="R462" s="646"/>
      <c r="S462" s="646"/>
      <c r="T462" s="647"/>
      <c r="U462" s="647"/>
      <c r="V462" s="218"/>
      <c r="W462" s="219"/>
      <c r="X462" s="219"/>
      <c r="Y462" s="219"/>
      <c r="Z462" s="391"/>
      <c r="AA462" s="391"/>
      <c r="AB462" s="233"/>
      <c r="AC462" s="233"/>
      <c r="AD462" s="218"/>
      <c r="AE462" s="113"/>
      <c r="AF462" s="114"/>
      <c r="AG462" s="402"/>
      <c r="AH462" s="238"/>
      <c r="AI462" s="239"/>
      <c r="AJ462" s="58" t="str">
        <f t="shared" ref="AJ462:AJ472" si="140">IF(F462="","",IF(OR(D462="R6_補正",D462="R7_予備"),"","error"))</f>
        <v/>
      </c>
      <c r="AK462" s="60" t="str">
        <f t="shared" ref="AK462:AK472" si="141">IF(F462="","",IF(E462="推奨事業","","error"))</f>
        <v/>
      </c>
      <c r="AL462" s="62" t="str">
        <f t="shared" ref="AL462:AL472" si="142">IF(F462="","",IF(G462="○","","error"))</f>
        <v/>
      </c>
      <c r="AM462" s="64" t="str">
        <f t="shared" ref="AM462:AM472" si="143">IF(F462="","",IF(H462="○","","error"))</f>
        <v/>
      </c>
      <c r="AN462" s="64" t="str">
        <f t="shared" ref="AN462:AN472" si="144">IF(F462="","",IF(I462="","error",""))</f>
        <v/>
      </c>
      <c r="AO462" s="66" t="str">
        <f>IF(F462="","",IF(OR(AND(分岐管理シート!D462=4,J462="Ⅱ．物価高の克服"),AND(分岐管理シート!D462=8,J462="米国関税措置")),"","error"))</f>
        <v/>
      </c>
      <c r="AP462" s="68" t="str">
        <f t="shared" ref="AP462:AP472" si="145">IF(F462="","",IF(K462="○","","error"))</f>
        <v/>
      </c>
      <c r="AQ462" s="33" t="str">
        <f t="shared" ref="AQ462:AQ472" si="146">IF(F462="","",IF(L462="","error",""))</f>
        <v/>
      </c>
      <c r="AR462" s="33" t="str">
        <f t="shared" ref="AR462:AR472" si="147">IF(L462="⑨推奨事業メニュー例よりも更に効果があると判断する地方単独事業",IF(M462="","error",""),"")</f>
        <v/>
      </c>
      <c r="AS462" s="33" t="str">
        <f t="shared" ref="AS462:AS472" si="148">IF(L462&lt;&gt;"⑨推奨事業メニュー例よりも更に効果があると判断する地方単独事業",IF(M462&lt;&gt;"","error",""),"")</f>
        <v/>
      </c>
      <c r="AT462" s="32" t="str">
        <f t="shared" si="136"/>
        <v/>
      </c>
      <c r="AU462" s="69"/>
      <c r="AV462" s="70"/>
      <c r="AW462" s="68" t="str">
        <f t="shared" ref="AW462:AW472" si="149">IF(F462="","",IF(O462&gt;0,"","error"))</f>
        <v/>
      </c>
      <c r="AX462" s="68" t="str">
        <f t="shared" ref="AX462:AX472" si="150">IF(F462="","",IF(O462=INT(O462),"","error"))</f>
        <v/>
      </c>
      <c r="AY462" s="68" t="str">
        <f t="shared" ref="AY462:AY472" si="151">IF(F462="","",IF(N462&gt;0,"","error"))</f>
        <v/>
      </c>
      <c r="AZ462" s="70"/>
      <c r="BA462" s="74"/>
      <c r="BB462" s="70"/>
      <c r="BC462" s="70"/>
      <c r="BD462" s="68" t="str">
        <f t="shared" ref="BD462:BD472" si="152">IF(F462="","",IF(V462="","error",""))</f>
        <v/>
      </c>
      <c r="BE462" s="68" t="str">
        <f t="shared" ref="BE462:BE472" si="153">IF(F462="","",IF(OR(W462="",X462="",Y462=""),"error",""))</f>
        <v/>
      </c>
      <c r="BF462" s="72" t="str">
        <f>IF(F462="","",IF(OR(分岐管理シート!Y462&lt;14,分岐管理シート!Y462&gt;38),"error",""))</f>
        <v/>
      </c>
      <c r="BG462" s="72" t="str">
        <f>IF(F462="","",IF(OR(分岐管理シート!Z462&lt;14,分岐管理シート!Z462&gt;39),"error",""))</f>
        <v/>
      </c>
      <c r="BH462" s="72" t="str">
        <f>IF(F462="","",IF(AND(Y462="－",OR(分岐管理シート!Z462&lt;14,分岐管理シート!Z462&gt;38)),"error",IF(AND(Y462="○",分岐管理シート!Z462&lt;14),"error","")))</f>
        <v/>
      </c>
      <c r="BI462" s="72" t="str">
        <f>IF(F462="","",IF(VLOOKUP(Z462,―!$AH$15:$AI$40,2,FALSE)&lt;=VLOOKUP(AA462,―!$AH$15:$AI$40,2,FALSE),"","error"))</f>
        <v/>
      </c>
      <c r="BJ462" s="70"/>
      <c r="BK462" s="70"/>
      <c r="BL462" s="70"/>
      <c r="BM462" s="72" t="str">
        <f>IF(F462="","",IF(OR(分岐管理シート!AC462&lt;1,分岐管理シート!AC462&gt;39),"error",""))</f>
        <v/>
      </c>
      <c r="BN462" s="68" t="str">
        <f t="shared" ref="BN462:BN472" si="154">IF(F462="","",IF(OR(AB462="",AC462=""),"error",""))</f>
        <v/>
      </c>
      <c r="BO462" s="72" t="str">
        <f>IF(F462="","",IF(AND(分岐管理シート!D462=4,OR(分岐管理シート!AF462&lt;4,分岐管理シート!AF462&gt;9)),"error",""))</f>
        <v/>
      </c>
      <c r="BP462" s="74" t="str">
        <f t="shared" si="138"/>
        <v/>
      </c>
      <c r="BQ462" s="76" t="str">
        <f>分岐管理シート!AQ462</f>
        <v/>
      </c>
      <c r="BR462" s="497" t="str">
        <f t="shared" ref="BR462:BR472" si="155">IF(AND(F462="",OR(D462&lt;&gt;"",E462&lt;&gt;"",G462&lt;&gt;"",H462&lt;&gt;"",I462&lt;&gt;"",J462&lt;&gt;"",K462&lt;&gt;"",L462&lt;&gt;"",M462&lt;&gt;"",P462&lt;&gt;"",T462&lt;&gt;"",U462&lt;&gt;"",V462&lt;&gt;"",W462&lt;&gt;"",X462&lt;&gt;"",Y462&lt;&gt;"",Z462&lt;&gt;"",AA462&lt;&gt;"",AB462&lt;&gt;"",AC462&lt;&gt;"",AD462&lt;&gt;"",AE462&lt;&gt;"",AF462&lt;&gt;"",AG462&lt;&gt;"")),"error","")</f>
        <v/>
      </c>
    </row>
    <row r="463" spans="1:70" ht="24">
      <c r="A463" s="35"/>
      <c r="B463" s="36"/>
      <c r="C463" s="32">
        <v>391</v>
      </c>
      <c r="D463" s="396"/>
      <c r="E463" s="229"/>
      <c r="F463" s="229"/>
      <c r="G463" s="219"/>
      <c r="H463" s="219"/>
      <c r="I463" s="218"/>
      <c r="J463" s="217"/>
      <c r="K463" s="219"/>
      <c r="L463" s="218"/>
      <c r="M463" s="218"/>
      <c r="N463" s="640">
        <f t="shared" si="139"/>
        <v>0</v>
      </c>
      <c r="O463" s="641">
        <f t="shared" si="137"/>
        <v>0</v>
      </c>
      <c r="P463" s="642"/>
      <c r="Q463" s="646"/>
      <c r="R463" s="646"/>
      <c r="S463" s="646"/>
      <c r="T463" s="647"/>
      <c r="U463" s="647"/>
      <c r="V463" s="218"/>
      <c r="W463" s="219"/>
      <c r="X463" s="219"/>
      <c r="Y463" s="219"/>
      <c r="Z463" s="391"/>
      <c r="AA463" s="391"/>
      <c r="AB463" s="233"/>
      <c r="AC463" s="233"/>
      <c r="AD463" s="218"/>
      <c r="AE463" s="113"/>
      <c r="AF463" s="114"/>
      <c r="AG463" s="402"/>
      <c r="AH463" s="238"/>
      <c r="AI463" s="239"/>
      <c r="AJ463" s="58" t="str">
        <f t="shared" si="140"/>
        <v/>
      </c>
      <c r="AK463" s="60" t="str">
        <f t="shared" si="141"/>
        <v/>
      </c>
      <c r="AL463" s="62" t="str">
        <f t="shared" si="142"/>
        <v/>
      </c>
      <c r="AM463" s="64" t="str">
        <f t="shared" si="143"/>
        <v/>
      </c>
      <c r="AN463" s="64" t="str">
        <f t="shared" si="144"/>
        <v/>
      </c>
      <c r="AO463" s="66" t="str">
        <f>IF(F463="","",IF(OR(AND(分岐管理シート!D463=4,J463="Ⅱ．物価高の克服"),AND(分岐管理シート!D463=8,J463="米国関税措置")),"","error"))</f>
        <v/>
      </c>
      <c r="AP463" s="68" t="str">
        <f t="shared" si="145"/>
        <v/>
      </c>
      <c r="AQ463" s="33" t="str">
        <f t="shared" si="146"/>
        <v/>
      </c>
      <c r="AR463" s="33" t="str">
        <f t="shared" si="147"/>
        <v/>
      </c>
      <c r="AS463" s="33" t="str">
        <f t="shared" si="148"/>
        <v/>
      </c>
      <c r="AT463" s="32" t="str">
        <f t="shared" ref="AT463:AT472" si="156">IF(F463="","",IF(OR(AND(D463="R6_補正",P463&gt;0,T463=0),AND(D463="R7_予備",P463=0,T463&gt;0)),"","error"))</f>
        <v/>
      </c>
      <c r="AU463" s="69"/>
      <c r="AV463" s="70"/>
      <c r="AW463" s="68" t="str">
        <f t="shared" si="149"/>
        <v/>
      </c>
      <c r="AX463" s="68" t="str">
        <f t="shared" si="150"/>
        <v/>
      </c>
      <c r="AY463" s="68" t="str">
        <f t="shared" si="151"/>
        <v/>
      </c>
      <c r="AZ463" s="70"/>
      <c r="BA463" s="74"/>
      <c r="BB463" s="70"/>
      <c r="BC463" s="70"/>
      <c r="BD463" s="68" t="str">
        <f t="shared" si="152"/>
        <v/>
      </c>
      <c r="BE463" s="68" t="str">
        <f t="shared" si="153"/>
        <v/>
      </c>
      <c r="BF463" s="72" t="str">
        <f>IF(F463="","",IF(OR(分岐管理シート!Y463&lt;14,分岐管理シート!Y463&gt;38),"error",""))</f>
        <v/>
      </c>
      <c r="BG463" s="72" t="str">
        <f>IF(F463="","",IF(OR(分岐管理シート!Z463&lt;14,分岐管理シート!Z463&gt;39),"error",""))</f>
        <v/>
      </c>
      <c r="BH463" s="72" t="str">
        <f>IF(F463="","",IF(AND(Y463="－",OR(分岐管理シート!Z463&lt;14,分岐管理シート!Z463&gt;38)),"error",IF(AND(Y463="○",分岐管理シート!Z463&lt;14),"error","")))</f>
        <v/>
      </c>
      <c r="BI463" s="72" t="str">
        <f>IF(F463="","",IF(VLOOKUP(Z463,―!$AH$15:$AI$40,2,FALSE)&lt;=VLOOKUP(AA463,―!$AH$15:$AI$40,2,FALSE),"","error"))</f>
        <v/>
      </c>
      <c r="BJ463" s="70"/>
      <c r="BK463" s="70"/>
      <c r="BL463" s="70"/>
      <c r="BM463" s="72" t="str">
        <f>IF(F463="","",IF(OR(分岐管理シート!AC463&lt;1,分岐管理シート!AC463&gt;39),"error",""))</f>
        <v/>
      </c>
      <c r="BN463" s="68" t="str">
        <f t="shared" si="154"/>
        <v/>
      </c>
      <c r="BO463" s="72" t="str">
        <f>IF(F463="","",IF(AND(分岐管理シート!D463=4,OR(分岐管理シート!AF463&lt;4,分岐管理シート!AF463&gt;9)),"error",""))</f>
        <v/>
      </c>
      <c r="BP463" s="74" t="str">
        <f t="shared" si="138"/>
        <v/>
      </c>
      <c r="BQ463" s="76" t="str">
        <f>分岐管理シート!AQ463</f>
        <v/>
      </c>
      <c r="BR463" s="497" t="str">
        <f t="shared" si="155"/>
        <v/>
      </c>
    </row>
    <row r="464" spans="1:70" ht="24">
      <c r="A464" s="35"/>
      <c r="B464" s="36"/>
      <c r="C464" s="33">
        <v>392</v>
      </c>
      <c r="D464" s="396"/>
      <c r="E464" s="229"/>
      <c r="F464" s="229"/>
      <c r="G464" s="219"/>
      <c r="H464" s="219"/>
      <c r="I464" s="218"/>
      <c r="J464" s="217"/>
      <c r="K464" s="219"/>
      <c r="L464" s="218"/>
      <c r="M464" s="218"/>
      <c r="N464" s="640">
        <f t="shared" si="139"/>
        <v>0</v>
      </c>
      <c r="O464" s="641">
        <f t="shared" si="137"/>
        <v>0</v>
      </c>
      <c r="P464" s="642"/>
      <c r="Q464" s="646"/>
      <c r="R464" s="646"/>
      <c r="S464" s="646"/>
      <c r="T464" s="647"/>
      <c r="U464" s="647"/>
      <c r="V464" s="218"/>
      <c r="W464" s="219"/>
      <c r="X464" s="219"/>
      <c r="Y464" s="219"/>
      <c r="Z464" s="391"/>
      <c r="AA464" s="391"/>
      <c r="AB464" s="233"/>
      <c r="AC464" s="233"/>
      <c r="AD464" s="218"/>
      <c r="AE464" s="113"/>
      <c r="AF464" s="114"/>
      <c r="AG464" s="402"/>
      <c r="AH464" s="238"/>
      <c r="AI464" s="239"/>
      <c r="AJ464" s="58" t="str">
        <f t="shared" si="140"/>
        <v/>
      </c>
      <c r="AK464" s="60" t="str">
        <f t="shared" si="141"/>
        <v/>
      </c>
      <c r="AL464" s="62" t="str">
        <f t="shared" si="142"/>
        <v/>
      </c>
      <c r="AM464" s="64" t="str">
        <f t="shared" si="143"/>
        <v/>
      </c>
      <c r="AN464" s="64" t="str">
        <f t="shared" si="144"/>
        <v/>
      </c>
      <c r="AO464" s="66" t="str">
        <f>IF(F464="","",IF(OR(AND(分岐管理シート!D464=4,J464="Ⅱ．物価高の克服"),AND(分岐管理シート!D464=8,J464="米国関税措置")),"","error"))</f>
        <v/>
      </c>
      <c r="AP464" s="68" t="str">
        <f t="shared" si="145"/>
        <v/>
      </c>
      <c r="AQ464" s="33" t="str">
        <f t="shared" si="146"/>
        <v/>
      </c>
      <c r="AR464" s="33" t="str">
        <f t="shared" si="147"/>
        <v/>
      </c>
      <c r="AS464" s="33" t="str">
        <f t="shared" si="148"/>
        <v/>
      </c>
      <c r="AT464" s="32" t="str">
        <f t="shared" si="156"/>
        <v/>
      </c>
      <c r="AU464" s="69"/>
      <c r="AV464" s="70"/>
      <c r="AW464" s="68" t="str">
        <f t="shared" si="149"/>
        <v/>
      </c>
      <c r="AX464" s="68" t="str">
        <f t="shared" si="150"/>
        <v/>
      </c>
      <c r="AY464" s="68" t="str">
        <f t="shared" si="151"/>
        <v/>
      </c>
      <c r="AZ464" s="70"/>
      <c r="BA464" s="74"/>
      <c r="BB464" s="70"/>
      <c r="BC464" s="70"/>
      <c r="BD464" s="68" t="str">
        <f t="shared" si="152"/>
        <v/>
      </c>
      <c r="BE464" s="68" t="str">
        <f t="shared" si="153"/>
        <v/>
      </c>
      <c r="BF464" s="72" t="str">
        <f>IF(F464="","",IF(OR(分岐管理シート!Y464&lt;14,分岐管理シート!Y464&gt;38),"error",""))</f>
        <v/>
      </c>
      <c r="BG464" s="72" t="str">
        <f>IF(F464="","",IF(OR(分岐管理シート!Z464&lt;14,分岐管理シート!Z464&gt;39),"error",""))</f>
        <v/>
      </c>
      <c r="BH464" s="72" t="str">
        <f>IF(F464="","",IF(AND(Y464="－",OR(分岐管理シート!Z464&lt;14,分岐管理シート!Z464&gt;38)),"error",IF(AND(Y464="○",分岐管理シート!Z464&lt;14),"error","")))</f>
        <v/>
      </c>
      <c r="BI464" s="72" t="str">
        <f>IF(F464="","",IF(VLOOKUP(Z464,―!$AH$15:$AI$40,2,FALSE)&lt;=VLOOKUP(AA464,―!$AH$15:$AI$40,2,FALSE),"","error"))</f>
        <v/>
      </c>
      <c r="BJ464" s="70"/>
      <c r="BK464" s="70"/>
      <c r="BL464" s="70"/>
      <c r="BM464" s="72" t="str">
        <f>IF(F464="","",IF(OR(分岐管理シート!AC464&lt;1,分岐管理シート!AC464&gt;39),"error",""))</f>
        <v/>
      </c>
      <c r="BN464" s="68" t="str">
        <f t="shared" si="154"/>
        <v/>
      </c>
      <c r="BO464" s="72" t="str">
        <f>IF(F464="","",IF(AND(分岐管理シート!D464=4,OR(分岐管理シート!AF464&lt;4,分岐管理シート!AF464&gt;9)),"error",""))</f>
        <v/>
      </c>
      <c r="BP464" s="74" t="str">
        <f t="shared" si="138"/>
        <v/>
      </c>
      <c r="BQ464" s="76" t="str">
        <f>分岐管理シート!AQ464</f>
        <v/>
      </c>
      <c r="BR464" s="497" t="str">
        <f t="shared" si="155"/>
        <v/>
      </c>
    </row>
    <row r="465" spans="1:71" ht="24">
      <c r="A465" s="35"/>
      <c r="B465" s="36"/>
      <c r="C465" s="33">
        <v>393</v>
      </c>
      <c r="D465" s="396"/>
      <c r="E465" s="229"/>
      <c r="F465" s="229"/>
      <c r="G465" s="219"/>
      <c r="H465" s="219"/>
      <c r="I465" s="218"/>
      <c r="J465" s="217"/>
      <c r="K465" s="219"/>
      <c r="L465" s="218"/>
      <c r="M465" s="218"/>
      <c r="N465" s="640">
        <f t="shared" si="139"/>
        <v>0</v>
      </c>
      <c r="O465" s="641">
        <f t="shared" si="137"/>
        <v>0</v>
      </c>
      <c r="P465" s="642"/>
      <c r="Q465" s="646"/>
      <c r="R465" s="646"/>
      <c r="S465" s="646"/>
      <c r="T465" s="647"/>
      <c r="U465" s="647"/>
      <c r="V465" s="218"/>
      <c r="W465" s="219"/>
      <c r="X465" s="219"/>
      <c r="Y465" s="219"/>
      <c r="Z465" s="391"/>
      <c r="AA465" s="391"/>
      <c r="AB465" s="233"/>
      <c r="AC465" s="233"/>
      <c r="AD465" s="218"/>
      <c r="AE465" s="113"/>
      <c r="AF465" s="114"/>
      <c r="AG465" s="402"/>
      <c r="AH465" s="244"/>
      <c r="AI465" s="239"/>
      <c r="AJ465" s="58" t="str">
        <f t="shared" si="140"/>
        <v/>
      </c>
      <c r="AK465" s="60" t="str">
        <f t="shared" si="141"/>
        <v/>
      </c>
      <c r="AL465" s="62" t="str">
        <f t="shared" si="142"/>
        <v/>
      </c>
      <c r="AM465" s="64" t="str">
        <f t="shared" si="143"/>
        <v/>
      </c>
      <c r="AN465" s="64" t="str">
        <f t="shared" si="144"/>
        <v/>
      </c>
      <c r="AO465" s="66" t="str">
        <f>IF(F465="","",IF(OR(AND(分岐管理シート!D465=4,J465="Ⅱ．物価高の克服"),AND(分岐管理シート!D465=8,J465="米国関税措置")),"","error"))</f>
        <v/>
      </c>
      <c r="AP465" s="68" t="str">
        <f t="shared" si="145"/>
        <v/>
      </c>
      <c r="AQ465" s="33" t="str">
        <f t="shared" si="146"/>
        <v/>
      </c>
      <c r="AR465" s="33" t="str">
        <f t="shared" si="147"/>
        <v/>
      </c>
      <c r="AS465" s="33" t="str">
        <f t="shared" si="148"/>
        <v/>
      </c>
      <c r="AT465" s="32" t="str">
        <f t="shared" si="156"/>
        <v/>
      </c>
      <c r="AU465" s="69"/>
      <c r="AV465" s="70"/>
      <c r="AW465" s="68" t="str">
        <f t="shared" si="149"/>
        <v/>
      </c>
      <c r="AX465" s="68" t="str">
        <f t="shared" si="150"/>
        <v/>
      </c>
      <c r="AY465" s="68" t="str">
        <f t="shared" si="151"/>
        <v/>
      </c>
      <c r="AZ465" s="70"/>
      <c r="BA465" s="74"/>
      <c r="BB465" s="70"/>
      <c r="BC465" s="70"/>
      <c r="BD465" s="68" t="str">
        <f t="shared" si="152"/>
        <v/>
      </c>
      <c r="BE465" s="68" t="str">
        <f t="shared" si="153"/>
        <v/>
      </c>
      <c r="BF465" s="72" t="str">
        <f>IF(F465="","",IF(OR(分岐管理シート!Y465&lt;14,分岐管理シート!Y465&gt;38),"error",""))</f>
        <v/>
      </c>
      <c r="BG465" s="72" t="str">
        <f>IF(F465="","",IF(OR(分岐管理シート!Z465&lt;14,分岐管理シート!Z465&gt;39),"error",""))</f>
        <v/>
      </c>
      <c r="BH465" s="72" t="str">
        <f>IF(F465="","",IF(AND(Y465="－",OR(分岐管理シート!Z465&lt;14,分岐管理シート!Z465&gt;38)),"error",IF(AND(Y465="○",分岐管理シート!Z465&lt;14),"error","")))</f>
        <v/>
      </c>
      <c r="BI465" s="72" t="str">
        <f>IF(F465="","",IF(VLOOKUP(Z465,―!$AH$15:$AI$40,2,FALSE)&lt;=VLOOKUP(AA465,―!$AH$15:$AI$40,2,FALSE),"","error"))</f>
        <v/>
      </c>
      <c r="BJ465" s="70"/>
      <c r="BK465" s="70"/>
      <c r="BL465" s="70"/>
      <c r="BM465" s="72" t="str">
        <f>IF(F465="","",IF(OR(分岐管理シート!AC465&lt;1,分岐管理シート!AC465&gt;39),"error",""))</f>
        <v/>
      </c>
      <c r="BN465" s="68" t="str">
        <f t="shared" si="154"/>
        <v/>
      </c>
      <c r="BO465" s="72" t="str">
        <f>IF(F465="","",IF(AND(分岐管理シート!D465=4,OR(分岐管理シート!AF465&lt;4,分岐管理シート!AF465&gt;9)),"error",""))</f>
        <v/>
      </c>
      <c r="BP465" s="74" t="str">
        <f t="shared" si="138"/>
        <v/>
      </c>
      <c r="BQ465" s="76" t="str">
        <f>分岐管理シート!AQ465</f>
        <v/>
      </c>
      <c r="BR465" s="497" t="str">
        <f t="shared" si="155"/>
        <v/>
      </c>
    </row>
    <row r="466" spans="1:71" ht="24">
      <c r="A466" s="35"/>
      <c r="B466" s="36"/>
      <c r="C466" s="147">
        <v>394</v>
      </c>
      <c r="D466" s="398"/>
      <c r="E466" s="231"/>
      <c r="F466" s="231"/>
      <c r="G466" s="1091"/>
      <c r="H466" s="1091"/>
      <c r="I466" s="1092"/>
      <c r="J466" s="217"/>
      <c r="K466" s="1091"/>
      <c r="L466" s="1092"/>
      <c r="M466" s="1092"/>
      <c r="N466" s="648">
        <f t="shared" si="139"/>
        <v>0</v>
      </c>
      <c r="O466" s="649">
        <f t="shared" si="137"/>
        <v>0</v>
      </c>
      <c r="P466" s="642"/>
      <c r="Q466" s="1093"/>
      <c r="R466" s="1093"/>
      <c r="S466" s="1093"/>
      <c r="T466" s="659"/>
      <c r="U466" s="659"/>
      <c r="V466" s="222"/>
      <c r="W466" s="223"/>
      <c r="X466" s="223"/>
      <c r="Y466" s="224"/>
      <c r="Z466" s="1094"/>
      <c r="AA466" s="1094"/>
      <c r="AB466" s="1095"/>
      <c r="AC466" s="235"/>
      <c r="AD466" s="225"/>
      <c r="AE466" s="207"/>
      <c r="AF466" s="207"/>
      <c r="AG466" s="402"/>
      <c r="AH466" s="245"/>
      <c r="AI466" s="246"/>
      <c r="AJ466" s="58" t="str">
        <f t="shared" si="140"/>
        <v/>
      </c>
      <c r="AK466" s="60" t="str">
        <f t="shared" si="141"/>
        <v/>
      </c>
      <c r="AL466" s="62" t="str">
        <f t="shared" si="142"/>
        <v/>
      </c>
      <c r="AM466" s="64" t="str">
        <f t="shared" si="143"/>
        <v/>
      </c>
      <c r="AN466" s="64" t="str">
        <f t="shared" si="144"/>
        <v/>
      </c>
      <c r="AO466" s="66" t="str">
        <f>IF(F466="","",IF(OR(AND(分岐管理シート!D466=4,J466="Ⅱ．物価高の克服"),AND(分岐管理シート!D466=8,J466="米国関税措置")),"","error"))</f>
        <v/>
      </c>
      <c r="AP466" s="68" t="str">
        <f t="shared" si="145"/>
        <v/>
      </c>
      <c r="AQ466" s="33" t="str">
        <f t="shared" si="146"/>
        <v/>
      </c>
      <c r="AR466" s="33" t="str">
        <f t="shared" si="147"/>
        <v/>
      </c>
      <c r="AS466" s="33" t="str">
        <f t="shared" si="148"/>
        <v/>
      </c>
      <c r="AT466" s="32" t="str">
        <f t="shared" si="156"/>
        <v/>
      </c>
      <c r="AU466" s="69"/>
      <c r="AV466" s="70"/>
      <c r="AW466" s="68" t="str">
        <f t="shared" si="149"/>
        <v/>
      </c>
      <c r="AX466" s="68" t="str">
        <f t="shared" si="150"/>
        <v/>
      </c>
      <c r="AY466" s="68" t="str">
        <f t="shared" si="151"/>
        <v/>
      </c>
      <c r="AZ466" s="70"/>
      <c r="BA466" s="74"/>
      <c r="BB466" s="70"/>
      <c r="BC466" s="70"/>
      <c r="BD466" s="68" t="str">
        <f t="shared" si="152"/>
        <v/>
      </c>
      <c r="BE466" s="68" t="str">
        <f t="shared" si="153"/>
        <v/>
      </c>
      <c r="BF466" s="72" t="str">
        <f>IF(F466="","",IF(OR(分岐管理シート!Y466&lt;14,分岐管理シート!Y466&gt;38),"error",""))</f>
        <v/>
      </c>
      <c r="BG466" s="72" t="str">
        <f>IF(F466="","",IF(OR(分岐管理シート!Z466&lt;14,分岐管理シート!Z466&gt;39),"error",""))</f>
        <v/>
      </c>
      <c r="BH466" s="72" t="str">
        <f>IF(F466="","",IF(AND(Y466="－",OR(分岐管理シート!Z466&lt;14,分岐管理シート!Z466&gt;38)),"error",IF(AND(Y466="○",分岐管理シート!Z466&lt;14),"error","")))</f>
        <v/>
      </c>
      <c r="BI466" s="72" t="str">
        <f>IF(F466="","",IF(VLOOKUP(Z466,―!$AH$15:$AI$40,2,FALSE)&lt;=VLOOKUP(AA466,―!$AH$15:$AI$40,2,FALSE),"","error"))</f>
        <v/>
      </c>
      <c r="BJ466" s="70"/>
      <c r="BK466" s="70"/>
      <c r="BL466" s="70"/>
      <c r="BM466" s="72" t="str">
        <f>IF(F466="","",IF(OR(分岐管理シート!AC466&lt;1,分岐管理シート!AC466&gt;39),"error",""))</f>
        <v/>
      </c>
      <c r="BN466" s="68" t="str">
        <f t="shared" si="154"/>
        <v/>
      </c>
      <c r="BO466" s="72" t="str">
        <f>IF(F466="","",IF(AND(分岐管理シート!D466=4,OR(分岐管理シート!AF466&lt;4,分岐管理シート!AF466&gt;9)),"error",""))</f>
        <v/>
      </c>
      <c r="BP466" s="74" t="str">
        <f t="shared" si="138"/>
        <v/>
      </c>
      <c r="BQ466" s="76" t="str">
        <f>分岐管理シート!AQ466</f>
        <v/>
      </c>
      <c r="BR466" s="497" t="str">
        <f t="shared" si="155"/>
        <v/>
      </c>
    </row>
    <row r="467" spans="1:71" ht="24">
      <c r="A467" s="55"/>
      <c r="B467" s="36"/>
      <c r="C467" s="209">
        <v>395</v>
      </c>
      <c r="D467" s="399"/>
      <c r="E467" s="226"/>
      <c r="F467" s="226"/>
      <c r="G467" s="226"/>
      <c r="H467" s="226"/>
      <c r="I467" s="227"/>
      <c r="J467" s="217"/>
      <c r="K467" s="226"/>
      <c r="L467" s="227"/>
      <c r="M467" s="227"/>
      <c r="N467" s="650">
        <f t="shared" si="139"/>
        <v>0</v>
      </c>
      <c r="O467" s="651">
        <f t="shared" si="137"/>
        <v>0</v>
      </c>
      <c r="P467" s="642"/>
      <c r="Q467" s="651"/>
      <c r="R467" s="651"/>
      <c r="S467" s="651"/>
      <c r="T467" s="652"/>
      <c r="U467" s="652"/>
      <c r="V467" s="227"/>
      <c r="W467" s="226"/>
      <c r="X467" s="226"/>
      <c r="Y467" s="226"/>
      <c r="Z467" s="393"/>
      <c r="AA467" s="393"/>
      <c r="AB467" s="227"/>
      <c r="AC467" s="227"/>
      <c r="AD467" s="227"/>
      <c r="AE467" s="206"/>
      <c r="AF467" s="206"/>
      <c r="AG467" s="402"/>
      <c r="AH467" s="247"/>
      <c r="AI467" s="247"/>
      <c r="AJ467" s="58" t="str">
        <f t="shared" si="140"/>
        <v/>
      </c>
      <c r="AK467" s="60" t="str">
        <f t="shared" si="141"/>
        <v/>
      </c>
      <c r="AL467" s="62" t="str">
        <f t="shared" si="142"/>
        <v/>
      </c>
      <c r="AM467" s="64" t="str">
        <f t="shared" si="143"/>
        <v/>
      </c>
      <c r="AN467" s="64" t="str">
        <f t="shared" si="144"/>
        <v/>
      </c>
      <c r="AO467" s="66" t="str">
        <f>IF(F467="","",IF(OR(AND(分岐管理シート!D467=4,J467="Ⅱ．物価高の克服"),AND(分岐管理シート!D467=8,J467="米国関税措置")),"","error"))</f>
        <v/>
      </c>
      <c r="AP467" s="68" t="str">
        <f t="shared" si="145"/>
        <v/>
      </c>
      <c r="AQ467" s="33" t="str">
        <f t="shared" si="146"/>
        <v/>
      </c>
      <c r="AR467" s="33" t="str">
        <f t="shared" si="147"/>
        <v/>
      </c>
      <c r="AS467" s="33" t="str">
        <f t="shared" si="148"/>
        <v/>
      </c>
      <c r="AT467" s="32" t="str">
        <f t="shared" si="156"/>
        <v/>
      </c>
      <c r="AU467" s="69"/>
      <c r="AV467" s="70"/>
      <c r="AW467" s="68" t="str">
        <f t="shared" si="149"/>
        <v/>
      </c>
      <c r="AX467" s="68" t="str">
        <f t="shared" si="150"/>
        <v/>
      </c>
      <c r="AY467" s="68" t="str">
        <f t="shared" si="151"/>
        <v/>
      </c>
      <c r="AZ467" s="70"/>
      <c r="BA467" s="74"/>
      <c r="BB467" s="70"/>
      <c r="BC467" s="70"/>
      <c r="BD467" s="68" t="str">
        <f t="shared" si="152"/>
        <v/>
      </c>
      <c r="BE467" s="68" t="str">
        <f t="shared" si="153"/>
        <v/>
      </c>
      <c r="BF467" s="72" t="str">
        <f>IF(F467="","",IF(OR(分岐管理シート!Y467&lt;14,分岐管理シート!Y467&gt;38),"error",""))</f>
        <v/>
      </c>
      <c r="BG467" s="72" t="str">
        <f>IF(F467="","",IF(OR(分岐管理シート!Z467&lt;14,分岐管理シート!Z467&gt;39),"error",""))</f>
        <v/>
      </c>
      <c r="BH467" s="72" t="str">
        <f>IF(F467="","",IF(AND(Y467="－",OR(分岐管理シート!Z467&lt;14,分岐管理シート!Z467&gt;38)),"error",IF(AND(Y467="○",分岐管理シート!Z467&lt;14),"error","")))</f>
        <v/>
      </c>
      <c r="BI467" s="72" t="str">
        <f>IF(F467="","",IF(VLOOKUP(Z467,―!$AH$15:$AI$40,2,FALSE)&lt;=VLOOKUP(AA467,―!$AH$15:$AI$40,2,FALSE),"","error"))</f>
        <v/>
      </c>
      <c r="BJ467" s="70"/>
      <c r="BK467" s="70"/>
      <c r="BL467" s="70"/>
      <c r="BM467" s="72" t="str">
        <f>IF(F467="","",IF(OR(分岐管理シート!AC467&lt;1,分岐管理シート!AC467&gt;39),"error",""))</f>
        <v/>
      </c>
      <c r="BN467" s="68" t="str">
        <f t="shared" si="154"/>
        <v/>
      </c>
      <c r="BO467" s="72" t="str">
        <f>IF(F467="","",IF(AND(分岐管理シート!D467=4,OR(分岐管理シート!AF467&lt;4,分岐管理シート!AF467&gt;9)),"error",""))</f>
        <v/>
      </c>
      <c r="BP467" s="74" t="str">
        <f t="shared" si="138"/>
        <v/>
      </c>
      <c r="BQ467" s="76" t="str">
        <f>分岐管理シート!AQ467</f>
        <v/>
      </c>
      <c r="BR467" s="497" t="str">
        <f t="shared" si="155"/>
        <v/>
      </c>
      <c r="BS467" s="83"/>
    </row>
    <row r="468" spans="1:71" ht="24">
      <c r="A468" s="55"/>
      <c r="B468" s="36"/>
      <c r="C468" s="209">
        <v>396</v>
      </c>
      <c r="D468" s="399"/>
      <c r="E468" s="226"/>
      <c r="F468" s="226"/>
      <c r="G468" s="226"/>
      <c r="H468" s="226"/>
      <c r="I468" s="227"/>
      <c r="J468" s="217"/>
      <c r="K468" s="226"/>
      <c r="L468" s="227"/>
      <c r="M468" s="227"/>
      <c r="N468" s="650">
        <f t="shared" si="139"/>
        <v>0</v>
      </c>
      <c r="O468" s="651">
        <f t="shared" si="137"/>
        <v>0</v>
      </c>
      <c r="P468" s="642"/>
      <c r="Q468" s="651"/>
      <c r="R468" s="651"/>
      <c r="S468" s="651"/>
      <c r="T468" s="652"/>
      <c r="U468" s="652"/>
      <c r="V468" s="232"/>
      <c r="W468" s="226"/>
      <c r="X468" s="226"/>
      <c r="Y468" s="226"/>
      <c r="Z468" s="393"/>
      <c r="AA468" s="393"/>
      <c r="AB468" s="227"/>
      <c r="AC468" s="227"/>
      <c r="AD468" s="232"/>
      <c r="AE468" s="653"/>
      <c r="AF468" s="653"/>
      <c r="AG468" s="402"/>
      <c r="AH468" s="293"/>
      <c r="AI468" s="293"/>
      <c r="AJ468" s="58" t="str">
        <f t="shared" si="140"/>
        <v/>
      </c>
      <c r="AK468" s="60" t="str">
        <f t="shared" si="141"/>
        <v/>
      </c>
      <c r="AL468" s="62" t="str">
        <f t="shared" si="142"/>
        <v/>
      </c>
      <c r="AM468" s="64" t="str">
        <f t="shared" si="143"/>
        <v/>
      </c>
      <c r="AN468" s="64" t="str">
        <f t="shared" si="144"/>
        <v/>
      </c>
      <c r="AO468" s="66" t="str">
        <f>IF(F468="","",IF(OR(AND(分岐管理シート!D468=4,J468="Ⅱ．物価高の克服"),AND(分岐管理シート!D468=8,J468="米国関税措置")),"","error"))</f>
        <v/>
      </c>
      <c r="AP468" s="68" t="str">
        <f t="shared" si="145"/>
        <v/>
      </c>
      <c r="AQ468" s="33" t="str">
        <f t="shared" si="146"/>
        <v/>
      </c>
      <c r="AR468" s="33" t="str">
        <f t="shared" si="147"/>
        <v/>
      </c>
      <c r="AS468" s="33" t="str">
        <f t="shared" si="148"/>
        <v/>
      </c>
      <c r="AT468" s="32" t="str">
        <f t="shared" si="156"/>
        <v/>
      </c>
      <c r="AU468" s="69"/>
      <c r="AV468" s="70"/>
      <c r="AW468" s="68" t="str">
        <f t="shared" si="149"/>
        <v/>
      </c>
      <c r="AX468" s="68" t="str">
        <f t="shared" si="150"/>
        <v/>
      </c>
      <c r="AY468" s="68" t="str">
        <f t="shared" si="151"/>
        <v/>
      </c>
      <c r="AZ468" s="70"/>
      <c r="BA468" s="74"/>
      <c r="BB468" s="70"/>
      <c r="BC468" s="70"/>
      <c r="BD468" s="68" t="str">
        <f t="shared" si="152"/>
        <v/>
      </c>
      <c r="BE468" s="68" t="str">
        <f t="shared" si="153"/>
        <v/>
      </c>
      <c r="BF468" s="72" t="str">
        <f>IF(F468="","",IF(OR(分岐管理シート!Y468&lt;14,分岐管理シート!Y468&gt;38),"error",""))</f>
        <v/>
      </c>
      <c r="BG468" s="72" t="str">
        <f>IF(F468="","",IF(OR(分岐管理シート!Z468&lt;14,分岐管理シート!Z468&gt;39),"error",""))</f>
        <v/>
      </c>
      <c r="BH468" s="72" t="str">
        <f>IF(F468="","",IF(AND(Y468="－",OR(分岐管理シート!Z468&lt;14,分岐管理シート!Z468&gt;38)),"error",IF(AND(Y468="○",分岐管理シート!Z468&lt;14),"error","")))</f>
        <v/>
      </c>
      <c r="BI468" s="72" t="str">
        <f>IF(F468="","",IF(VLOOKUP(Z468,―!$AH$15:$AI$40,2,FALSE)&lt;=VLOOKUP(AA468,―!$AH$15:$AI$40,2,FALSE),"","error"))</f>
        <v/>
      </c>
      <c r="BJ468" s="70"/>
      <c r="BK468" s="70"/>
      <c r="BL468" s="70"/>
      <c r="BM468" s="72" t="str">
        <f>IF(F468="","",IF(OR(分岐管理シート!AC468&lt;1,分岐管理シート!AC468&gt;39),"error",""))</f>
        <v/>
      </c>
      <c r="BN468" s="68" t="str">
        <f t="shared" si="154"/>
        <v/>
      </c>
      <c r="BO468" s="72" t="str">
        <f>IF(F468="","",IF(AND(分岐管理シート!D468=4,OR(分岐管理シート!AF468&lt;4,分岐管理シート!AF468&gt;9)),"error",""))</f>
        <v/>
      </c>
      <c r="BP468" s="74" t="str">
        <f t="shared" si="138"/>
        <v/>
      </c>
      <c r="BQ468" s="76" t="str">
        <f>分岐管理シート!AQ468</f>
        <v/>
      </c>
      <c r="BR468" s="497" t="str">
        <f t="shared" si="155"/>
        <v/>
      </c>
      <c r="BS468" s="83"/>
    </row>
    <row r="469" spans="1:71" ht="24">
      <c r="A469" s="55"/>
      <c r="B469" s="36"/>
      <c r="C469" s="209">
        <v>397</v>
      </c>
      <c r="D469" s="399"/>
      <c r="E469" s="226"/>
      <c r="F469" s="226"/>
      <c r="G469" s="226"/>
      <c r="H469" s="226"/>
      <c r="I469" s="227"/>
      <c r="J469" s="217"/>
      <c r="K469" s="226"/>
      <c r="L469" s="227"/>
      <c r="M469" s="227"/>
      <c r="N469" s="650">
        <f t="shared" si="139"/>
        <v>0</v>
      </c>
      <c r="O469" s="651">
        <f t="shared" si="137"/>
        <v>0</v>
      </c>
      <c r="P469" s="642"/>
      <c r="Q469" s="651"/>
      <c r="R469" s="651"/>
      <c r="S469" s="651"/>
      <c r="T469" s="652"/>
      <c r="U469" s="652"/>
      <c r="V469" s="232"/>
      <c r="W469" s="226"/>
      <c r="X469" s="226"/>
      <c r="Y469" s="226"/>
      <c r="Z469" s="393"/>
      <c r="AA469" s="393"/>
      <c r="AB469" s="227"/>
      <c r="AC469" s="227"/>
      <c r="AD469" s="232"/>
      <c r="AE469" s="653"/>
      <c r="AF469" s="653"/>
      <c r="AG469" s="402"/>
      <c r="AH469" s="293"/>
      <c r="AI469" s="293"/>
      <c r="AJ469" s="58" t="str">
        <f t="shared" si="140"/>
        <v/>
      </c>
      <c r="AK469" s="60" t="str">
        <f t="shared" si="141"/>
        <v/>
      </c>
      <c r="AL469" s="62" t="str">
        <f t="shared" si="142"/>
        <v/>
      </c>
      <c r="AM469" s="64" t="str">
        <f t="shared" si="143"/>
        <v/>
      </c>
      <c r="AN469" s="64" t="str">
        <f t="shared" si="144"/>
        <v/>
      </c>
      <c r="AO469" s="66" t="str">
        <f>IF(F469="","",IF(OR(AND(分岐管理シート!D469=4,J469="Ⅱ．物価高の克服"),AND(分岐管理シート!D469=8,J469="米国関税措置")),"","error"))</f>
        <v/>
      </c>
      <c r="AP469" s="68" t="str">
        <f t="shared" si="145"/>
        <v/>
      </c>
      <c r="AQ469" s="33" t="str">
        <f t="shared" si="146"/>
        <v/>
      </c>
      <c r="AR469" s="33" t="str">
        <f t="shared" si="147"/>
        <v/>
      </c>
      <c r="AS469" s="33" t="str">
        <f t="shared" si="148"/>
        <v/>
      </c>
      <c r="AT469" s="32" t="str">
        <f t="shared" si="156"/>
        <v/>
      </c>
      <c r="AU469" s="69"/>
      <c r="AV469" s="70"/>
      <c r="AW469" s="68" t="str">
        <f t="shared" si="149"/>
        <v/>
      </c>
      <c r="AX469" s="68" t="str">
        <f t="shared" si="150"/>
        <v/>
      </c>
      <c r="AY469" s="68" t="str">
        <f t="shared" si="151"/>
        <v/>
      </c>
      <c r="AZ469" s="70"/>
      <c r="BA469" s="74"/>
      <c r="BB469" s="70"/>
      <c r="BC469" s="70"/>
      <c r="BD469" s="68" t="str">
        <f t="shared" si="152"/>
        <v/>
      </c>
      <c r="BE469" s="68" t="str">
        <f t="shared" si="153"/>
        <v/>
      </c>
      <c r="BF469" s="72" t="str">
        <f>IF(F469="","",IF(OR(分岐管理シート!Y469&lt;14,分岐管理シート!Y469&gt;38),"error",""))</f>
        <v/>
      </c>
      <c r="BG469" s="72" t="str">
        <f>IF(F469="","",IF(OR(分岐管理シート!Z469&lt;14,分岐管理シート!Z469&gt;39),"error",""))</f>
        <v/>
      </c>
      <c r="BH469" s="72" t="str">
        <f>IF(F469="","",IF(AND(Y469="－",OR(分岐管理シート!Z469&lt;14,分岐管理シート!Z469&gt;38)),"error",IF(AND(Y469="○",分岐管理シート!Z469&lt;14),"error","")))</f>
        <v/>
      </c>
      <c r="BI469" s="72" t="str">
        <f>IF(F469="","",IF(VLOOKUP(Z469,―!$AH$15:$AI$40,2,FALSE)&lt;=VLOOKUP(AA469,―!$AH$15:$AI$40,2,FALSE),"","error"))</f>
        <v/>
      </c>
      <c r="BJ469" s="70"/>
      <c r="BK469" s="70"/>
      <c r="BL469" s="70"/>
      <c r="BM469" s="72" t="str">
        <f>IF(F469="","",IF(OR(分岐管理シート!AC469&lt;1,分岐管理シート!AC469&gt;39),"error",""))</f>
        <v/>
      </c>
      <c r="BN469" s="68" t="str">
        <f t="shared" si="154"/>
        <v/>
      </c>
      <c r="BO469" s="72" t="str">
        <f>IF(F469="","",IF(AND(分岐管理シート!D469=4,OR(分岐管理シート!AF469&lt;4,分岐管理シート!AF469&gt;9)),"error",""))</f>
        <v/>
      </c>
      <c r="BP469" s="74" t="str">
        <f t="shared" si="138"/>
        <v/>
      </c>
      <c r="BQ469" s="76" t="str">
        <f>分岐管理シート!AQ469</f>
        <v/>
      </c>
      <c r="BR469" s="497" t="str">
        <f t="shared" si="155"/>
        <v/>
      </c>
      <c r="BS469" s="83"/>
    </row>
    <row r="470" spans="1:71" ht="24">
      <c r="A470" s="55"/>
      <c r="B470" s="36"/>
      <c r="C470" s="209">
        <v>398</v>
      </c>
      <c r="D470" s="399"/>
      <c r="E470" s="226"/>
      <c r="F470" s="226"/>
      <c r="G470" s="226"/>
      <c r="H470" s="226"/>
      <c r="I470" s="227"/>
      <c r="J470" s="217"/>
      <c r="K470" s="226"/>
      <c r="L470" s="227"/>
      <c r="M470" s="227"/>
      <c r="N470" s="650">
        <f t="shared" si="139"/>
        <v>0</v>
      </c>
      <c r="O470" s="651">
        <f t="shared" si="137"/>
        <v>0</v>
      </c>
      <c r="P470" s="642"/>
      <c r="Q470" s="651"/>
      <c r="R470" s="651"/>
      <c r="S470" s="651"/>
      <c r="T470" s="652"/>
      <c r="U470" s="652"/>
      <c r="V470" s="232"/>
      <c r="W470" s="226"/>
      <c r="X470" s="226"/>
      <c r="Y470" s="226"/>
      <c r="Z470" s="393"/>
      <c r="AA470" s="393"/>
      <c r="AB470" s="227"/>
      <c r="AC470" s="227"/>
      <c r="AD470" s="232"/>
      <c r="AE470" s="653"/>
      <c r="AF470" s="653"/>
      <c r="AG470" s="402"/>
      <c r="AH470" s="293"/>
      <c r="AI470" s="293"/>
      <c r="AJ470" s="58" t="str">
        <f t="shared" si="140"/>
        <v/>
      </c>
      <c r="AK470" s="60" t="str">
        <f t="shared" si="141"/>
        <v/>
      </c>
      <c r="AL470" s="62" t="str">
        <f t="shared" si="142"/>
        <v/>
      </c>
      <c r="AM470" s="64" t="str">
        <f t="shared" si="143"/>
        <v/>
      </c>
      <c r="AN470" s="64" t="str">
        <f t="shared" si="144"/>
        <v/>
      </c>
      <c r="AO470" s="66" t="str">
        <f>IF(F470="","",IF(OR(AND(分岐管理シート!D470=4,J470="Ⅱ．物価高の克服"),AND(分岐管理シート!D470=8,J470="米国関税措置")),"","error"))</f>
        <v/>
      </c>
      <c r="AP470" s="68" t="str">
        <f t="shared" si="145"/>
        <v/>
      </c>
      <c r="AQ470" s="33" t="str">
        <f t="shared" si="146"/>
        <v/>
      </c>
      <c r="AR470" s="33" t="str">
        <f t="shared" si="147"/>
        <v/>
      </c>
      <c r="AS470" s="33" t="str">
        <f t="shared" si="148"/>
        <v/>
      </c>
      <c r="AT470" s="32" t="str">
        <f t="shared" si="156"/>
        <v/>
      </c>
      <c r="AU470" s="69"/>
      <c r="AV470" s="70"/>
      <c r="AW470" s="68" t="str">
        <f t="shared" si="149"/>
        <v/>
      </c>
      <c r="AX470" s="68" t="str">
        <f t="shared" si="150"/>
        <v/>
      </c>
      <c r="AY470" s="68" t="str">
        <f t="shared" si="151"/>
        <v/>
      </c>
      <c r="AZ470" s="70"/>
      <c r="BA470" s="74"/>
      <c r="BB470" s="70"/>
      <c r="BC470" s="70"/>
      <c r="BD470" s="68" t="str">
        <f t="shared" si="152"/>
        <v/>
      </c>
      <c r="BE470" s="68" t="str">
        <f t="shared" si="153"/>
        <v/>
      </c>
      <c r="BF470" s="72" t="str">
        <f>IF(F470="","",IF(OR(分岐管理シート!Y470&lt;14,分岐管理シート!Y470&gt;38),"error",""))</f>
        <v/>
      </c>
      <c r="BG470" s="72" t="str">
        <f>IF(F470="","",IF(OR(分岐管理シート!Z470&lt;14,分岐管理シート!Z470&gt;39),"error",""))</f>
        <v/>
      </c>
      <c r="BH470" s="72" t="str">
        <f>IF(F470="","",IF(AND(Y470="－",OR(分岐管理シート!Z470&lt;14,分岐管理シート!Z470&gt;38)),"error",IF(AND(Y470="○",分岐管理シート!Z470&lt;14),"error","")))</f>
        <v/>
      </c>
      <c r="BI470" s="72" t="str">
        <f>IF(F470="","",IF(VLOOKUP(Z470,―!$AH$15:$AI$40,2,FALSE)&lt;=VLOOKUP(AA470,―!$AH$15:$AI$40,2,FALSE),"","error"))</f>
        <v/>
      </c>
      <c r="BJ470" s="70"/>
      <c r="BK470" s="70"/>
      <c r="BL470" s="70"/>
      <c r="BM470" s="72" t="str">
        <f>IF(F470="","",IF(OR(分岐管理シート!AC470&lt;1,分岐管理シート!AC470&gt;39),"error",""))</f>
        <v/>
      </c>
      <c r="BN470" s="68" t="str">
        <f t="shared" si="154"/>
        <v/>
      </c>
      <c r="BO470" s="72" t="str">
        <f>IF(F470="","",IF(AND(分岐管理シート!D470=4,OR(分岐管理シート!AF470&lt;4,分岐管理シート!AF470&gt;9)),"error",""))</f>
        <v/>
      </c>
      <c r="BP470" s="74" t="str">
        <f t="shared" si="138"/>
        <v/>
      </c>
      <c r="BQ470" s="76" t="str">
        <f>分岐管理シート!AQ470</f>
        <v/>
      </c>
      <c r="BR470" s="497" t="str">
        <f t="shared" si="155"/>
        <v/>
      </c>
      <c r="BS470" s="83"/>
    </row>
    <row r="471" spans="1:71" ht="24">
      <c r="A471" s="55"/>
      <c r="B471" s="36"/>
      <c r="C471" s="209">
        <v>399</v>
      </c>
      <c r="D471" s="399"/>
      <c r="E471" s="226"/>
      <c r="F471" s="226"/>
      <c r="G471" s="226"/>
      <c r="H471" s="226"/>
      <c r="I471" s="227"/>
      <c r="J471" s="217"/>
      <c r="K471" s="226"/>
      <c r="L471" s="227"/>
      <c r="M471" s="227"/>
      <c r="N471" s="650">
        <f t="shared" si="139"/>
        <v>0</v>
      </c>
      <c r="O471" s="651">
        <f t="shared" si="137"/>
        <v>0</v>
      </c>
      <c r="P471" s="642"/>
      <c r="Q471" s="651"/>
      <c r="R471" s="651"/>
      <c r="S471" s="651"/>
      <c r="T471" s="652"/>
      <c r="U471" s="652"/>
      <c r="V471" s="227"/>
      <c r="W471" s="226"/>
      <c r="X471" s="226"/>
      <c r="Y471" s="226"/>
      <c r="Z471" s="393"/>
      <c r="AA471" s="393"/>
      <c r="AB471" s="227"/>
      <c r="AC471" s="227"/>
      <c r="AD471" s="232"/>
      <c r="AE471" s="653"/>
      <c r="AF471" s="653"/>
      <c r="AG471" s="402"/>
      <c r="AH471" s="293"/>
      <c r="AI471" s="293"/>
      <c r="AJ471" s="58" t="str">
        <f t="shared" si="140"/>
        <v/>
      </c>
      <c r="AK471" s="60" t="str">
        <f t="shared" si="141"/>
        <v/>
      </c>
      <c r="AL471" s="62" t="str">
        <f t="shared" si="142"/>
        <v/>
      </c>
      <c r="AM471" s="64" t="str">
        <f t="shared" si="143"/>
        <v/>
      </c>
      <c r="AN471" s="64" t="str">
        <f t="shared" si="144"/>
        <v/>
      </c>
      <c r="AO471" s="66" t="str">
        <f>IF(F471="","",IF(OR(AND(分岐管理シート!D471=4,J471="Ⅱ．物価高の克服"),AND(分岐管理シート!D471=8,J471="米国関税措置")),"","error"))</f>
        <v/>
      </c>
      <c r="AP471" s="68" t="str">
        <f t="shared" si="145"/>
        <v/>
      </c>
      <c r="AQ471" s="33" t="str">
        <f t="shared" si="146"/>
        <v/>
      </c>
      <c r="AR471" s="33" t="str">
        <f t="shared" si="147"/>
        <v/>
      </c>
      <c r="AS471" s="33" t="str">
        <f t="shared" si="148"/>
        <v/>
      </c>
      <c r="AT471" s="32" t="str">
        <f t="shared" si="156"/>
        <v/>
      </c>
      <c r="AU471" s="69"/>
      <c r="AV471" s="70"/>
      <c r="AW471" s="68" t="str">
        <f t="shared" si="149"/>
        <v/>
      </c>
      <c r="AX471" s="68" t="str">
        <f t="shared" si="150"/>
        <v/>
      </c>
      <c r="AY471" s="68" t="str">
        <f t="shared" si="151"/>
        <v/>
      </c>
      <c r="AZ471" s="70"/>
      <c r="BA471" s="74"/>
      <c r="BB471" s="70"/>
      <c r="BC471" s="70"/>
      <c r="BD471" s="68" t="str">
        <f t="shared" si="152"/>
        <v/>
      </c>
      <c r="BE471" s="68" t="str">
        <f t="shared" si="153"/>
        <v/>
      </c>
      <c r="BF471" s="72" t="str">
        <f>IF(F471="","",IF(OR(分岐管理シート!Y471&lt;14,分岐管理シート!Y471&gt;38),"error",""))</f>
        <v/>
      </c>
      <c r="BG471" s="72" t="str">
        <f>IF(F471="","",IF(OR(分岐管理シート!Z471&lt;14,分岐管理シート!Z471&gt;39),"error",""))</f>
        <v/>
      </c>
      <c r="BH471" s="72" t="str">
        <f>IF(F471="","",IF(AND(Y471="－",OR(分岐管理シート!Z471&lt;14,分岐管理シート!Z471&gt;38)),"error",IF(AND(Y471="○",分岐管理シート!Z471&lt;14),"error","")))</f>
        <v/>
      </c>
      <c r="BI471" s="72" t="str">
        <f>IF(F471="","",IF(VLOOKUP(Z471,―!$AH$15:$AI$40,2,FALSE)&lt;=VLOOKUP(AA471,―!$AH$15:$AI$40,2,FALSE),"","error"))</f>
        <v/>
      </c>
      <c r="BJ471" s="70"/>
      <c r="BK471" s="70"/>
      <c r="BL471" s="70"/>
      <c r="BM471" s="72" t="str">
        <f>IF(F471="","",IF(OR(分岐管理シート!AC471&lt;1,分岐管理シート!AC471&gt;39),"error",""))</f>
        <v/>
      </c>
      <c r="BN471" s="68" t="str">
        <f t="shared" si="154"/>
        <v/>
      </c>
      <c r="BO471" s="72" t="str">
        <f>IF(F471="","",IF(AND(分岐管理シート!D471=4,OR(分岐管理シート!AF471&lt;4,分岐管理シート!AF471&gt;9)),"error",""))</f>
        <v/>
      </c>
      <c r="BP471" s="74" t="str">
        <f t="shared" si="138"/>
        <v/>
      </c>
      <c r="BQ471" s="76" t="str">
        <f>分岐管理シート!AQ471</f>
        <v/>
      </c>
      <c r="BR471" s="497" t="str">
        <f t="shared" si="155"/>
        <v/>
      </c>
    </row>
    <row r="472" spans="1:71" customFormat="1" ht="16.5" customHeight="1">
      <c r="A472" s="55"/>
      <c r="B472" s="36"/>
      <c r="C472" s="209">
        <v>400</v>
      </c>
      <c r="D472" s="399"/>
      <c r="E472" s="226"/>
      <c r="F472" s="226"/>
      <c r="G472" s="226"/>
      <c r="H472" s="226"/>
      <c r="I472" s="227"/>
      <c r="J472" s="217"/>
      <c r="K472" s="226"/>
      <c r="L472" s="227"/>
      <c r="M472" s="227"/>
      <c r="N472" s="650">
        <f t="shared" si="139"/>
        <v>0</v>
      </c>
      <c r="O472" s="651">
        <f t="shared" si="137"/>
        <v>0</v>
      </c>
      <c r="P472" s="642"/>
      <c r="Q472" s="651"/>
      <c r="R472" s="651"/>
      <c r="S472" s="651"/>
      <c r="T472" s="652"/>
      <c r="U472" s="652"/>
      <c r="V472" s="227"/>
      <c r="W472" s="226"/>
      <c r="X472" s="226"/>
      <c r="Y472" s="226"/>
      <c r="Z472" s="393"/>
      <c r="AA472" s="393"/>
      <c r="AB472" s="227"/>
      <c r="AC472" s="227"/>
      <c r="AD472" s="232"/>
      <c r="AE472" s="653"/>
      <c r="AF472" s="653"/>
      <c r="AG472" s="402"/>
      <c r="AH472" s="293"/>
      <c r="AI472" s="293"/>
      <c r="AJ472" s="58" t="str">
        <f t="shared" si="140"/>
        <v/>
      </c>
      <c r="AK472" s="60" t="str">
        <f t="shared" si="141"/>
        <v/>
      </c>
      <c r="AL472" s="62" t="str">
        <f t="shared" si="142"/>
        <v/>
      </c>
      <c r="AM472" s="64" t="str">
        <f t="shared" si="143"/>
        <v/>
      </c>
      <c r="AN472" s="64" t="str">
        <f t="shared" si="144"/>
        <v/>
      </c>
      <c r="AO472" s="66" t="str">
        <f>IF(F472="","",IF(OR(AND(分岐管理シート!D472=4,J472="Ⅱ．物価高の克服"),AND(分岐管理シート!D472=8,J472="米国関税措置")),"","error"))</f>
        <v/>
      </c>
      <c r="AP472" s="68" t="str">
        <f t="shared" si="145"/>
        <v/>
      </c>
      <c r="AQ472" s="33" t="str">
        <f t="shared" si="146"/>
        <v/>
      </c>
      <c r="AR472" s="33" t="str">
        <f t="shared" si="147"/>
        <v/>
      </c>
      <c r="AS472" s="33" t="str">
        <f t="shared" si="148"/>
        <v/>
      </c>
      <c r="AT472" s="32" t="str">
        <f t="shared" si="156"/>
        <v/>
      </c>
      <c r="AU472" s="69"/>
      <c r="AV472" s="70"/>
      <c r="AW472" s="68" t="str">
        <f t="shared" si="149"/>
        <v/>
      </c>
      <c r="AX472" s="68" t="str">
        <f t="shared" si="150"/>
        <v/>
      </c>
      <c r="AY472" s="68" t="str">
        <f t="shared" si="151"/>
        <v/>
      </c>
      <c r="AZ472" s="70"/>
      <c r="BA472" s="74"/>
      <c r="BB472" s="70"/>
      <c r="BC472" s="70"/>
      <c r="BD472" s="68" t="str">
        <f t="shared" si="152"/>
        <v/>
      </c>
      <c r="BE472" s="68" t="str">
        <f t="shared" si="153"/>
        <v/>
      </c>
      <c r="BF472" s="72" t="str">
        <f>IF(F472="","",IF(OR(分岐管理シート!Y472&lt;14,分岐管理シート!Y472&gt;38),"error",""))</f>
        <v/>
      </c>
      <c r="BG472" s="72" t="str">
        <f>IF(F472="","",IF(OR(分岐管理シート!Z472&lt;14,分岐管理シート!Z472&gt;39),"error",""))</f>
        <v/>
      </c>
      <c r="BH472" s="72" t="str">
        <f>IF(F472="","",IF(AND(Y472="－",OR(分岐管理シート!Z472&lt;14,分岐管理シート!Z472&gt;38)),"error",IF(AND(Y472="○",分岐管理シート!Z472&lt;14),"error","")))</f>
        <v/>
      </c>
      <c r="BI472" s="72" t="str">
        <f>IF(F472="","",IF(VLOOKUP(Z472,―!$AH$15:$AI$40,2,FALSE)&lt;=VLOOKUP(AA472,―!$AH$15:$AI$40,2,FALSE),"","error"))</f>
        <v/>
      </c>
      <c r="BJ472" s="70"/>
      <c r="BK472" s="70"/>
      <c r="BL472" s="70"/>
      <c r="BM472" s="72" t="str">
        <f>IF(F472="","",IF(OR(分岐管理シート!AC472&lt;1,分岐管理シート!AC472&gt;39),"error",""))</f>
        <v/>
      </c>
      <c r="BN472" s="68" t="str">
        <f t="shared" si="154"/>
        <v/>
      </c>
      <c r="BO472" s="72" t="str">
        <f>IF(F472="","",IF(AND(分岐管理シート!D472=4,OR(分岐管理シート!AF472&lt;4,分岐管理シート!AF472&gt;9)),"error",""))</f>
        <v/>
      </c>
      <c r="BP472" s="74" t="str">
        <f t="shared" si="138"/>
        <v/>
      </c>
      <c r="BQ472" s="76" t="str">
        <f>分岐管理シート!AQ472</f>
        <v/>
      </c>
      <c r="BR472" s="497" t="str">
        <f t="shared" si="155"/>
        <v/>
      </c>
    </row>
    <row r="473" spans="1:71">
      <c r="AH473" s="208"/>
    </row>
  </sheetData>
  <sheetProtection algorithmName="SHA-512" hashValue="/svlkwmpnBAQ6oHxb/dmxa7vNthicPnxDac8hDEuIjQ6CcBpJOGm0pqHEJH+2DNfwPOCA6kax4ygxJqWk1PPLA==" saltValue="eiNF7CqvrHint+pC50mrSA==" spinCount="100000" sheet="1" objects="1" scenarios="1"/>
  <dataConsolidate link="1"/>
  <mergeCells count="161">
    <mergeCell ref="A73:A76"/>
    <mergeCell ref="Q8:R8"/>
    <mergeCell ref="V68:V71"/>
    <mergeCell ref="Q70:R70"/>
    <mergeCell ref="AA67:AC67"/>
    <mergeCell ref="Y68:Y71"/>
    <mergeCell ref="Z68:Z71"/>
    <mergeCell ref="AA68:AA71"/>
    <mergeCell ref="W67:Z67"/>
    <mergeCell ref="AB68:AB71"/>
    <mergeCell ref="AC68:AC71"/>
    <mergeCell ref="W68:W71"/>
    <mergeCell ref="Q9:R9"/>
    <mergeCell ref="X68:X71"/>
    <mergeCell ref="C68:C71"/>
    <mergeCell ref="H68:H71"/>
    <mergeCell ref="AA6:AB6"/>
    <mergeCell ref="AA7:AB7"/>
    <mergeCell ref="Z20:AB20"/>
    <mergeCell ref="W14:X14"/>
    <mergeCell ref="S8:T8"/>
    <mergeCell ref="W3:X3"/>
    <mergeCell ref="S3:T3"/>
    <mergeCell ref="S4:T4"/>
    <mergeCell ref="W13:X13"/>
    <mergeCell ref="AA8:AB8"/>
    <mergeCell ref="AA10:AB10"/>
    <mergeCell ref="Z9:AB9"/>
    <mergeCell ref="AA11:AB11"/>
    <mergeCell ref="Z19:AB19"/>
    <mergeCell ref="S20:U21"/>
    <mergeCell ref="V4:X7"/>
    <mergeCell ref="AE68:AE71"/>
    <mergeCell ref="A68:A72"/>
    <mergeCell ref="L5:R5"/>
    <mergeCell ref="N11:P11"/>
    <mergeCell ref="Q11:R11"/>
    <mergeCell ref="V9:X12"/>
    <mergeCell ref="V15:X21"/>
    <mergeCell ref="Y3:Y21"/>
    <mergeCell ref="AD20:AF20"/>
    <mergeCell ref="AD3:AF3"/>
    <mergeCell ref="N10:P10"/>
    <mergeCell ref="Q10:R10"/>
    <mergeCell ref="AD4:AF4"/>
    <mergeCell ref="Z3:AB3"/>
    <mergeCell ref="AA4:AB4"/>
    <mergeCell ref="AA5:AB5"/>
    <mergeCell ref="S13:T13"/>
    <mergeCell ref="AA12:AB12"/>
    <mergeCell ref="AA13:AB13"/>
    <mergeCell ref="AA14:AB14"/>
    <mergeCell ref="W8:X8"/>
    <mergeCell ref="L10:M10"/>
    <mergeCell ref="L6:M9"/>
    <mergeCell ref="L11:M11"/>
    <mergeCell ref="AG68:AG71"/>
    <mergeCell ref="AI68:AI71"/>
    <mergeCell ref="A2:AG2"/>
    <mergeCell ref="Q7:R7"/>
    <mergeCell ref="Q4:R4"/>
    <mergeCell ref="S5:T5"/>
    <mergeCell ref="S6:T6"/>
    <mergeCell ref="S9:T9"/>
    <mergeCell ref="S10:T10"/>
    <mergeCell ref="S11:T11"/>
    <mergeCell ref="S14:T14"/>
    <mergeCell ref="Z21:AG21"/>
    <mergeCell ref="AD5:AG19"/>
    <mergeCell ref="L12:R67"/>
    <mergeCell ref="S67:T67"/>
    <mergeCell ref="S7:U7"/>
    <mergeCell ref="S12:U12"/>
    <mergeCell ref="S18:U18"/>
    <mergeCell ref="B68:B72"/>
    <mergeCell ref="S19:T19"/>
    <mergeCell ref="S15:T15"/>
    <mergeCell ref="S16:T16"/>
    <mergeCell ref="S17:T17"/>
    <mergeCell ref="A3:B67"/>
    <mergeCell ref="BF68:BF71"/>
    <mergeCell ref="BC68:BC71"/>
    <mergeCell ref="AX68:AX71"/>
    <mergeCell ref="BB68:BB71"/>
    <mergeCell ref="BE68:BE71"/>
    <mergeCell ref="BD68:BD71"/>
    <mergeCell ref="AR68:AR71"/>
    <mergeCell ref="AL68:AL71"/>
    <mergeCell ref="BA68:BA71"/>
    <mergeCell ref="AQ68:AQ71"/>
    <mergeCell ref="AY68:AY71"/>
    <mergeCell ref="AT68:AT71"/>
    <mergeCell ref="AU68:AU71"/>
    <mergeCell ref="AS68:AS71"/>
    <mergeCell ref="AV68:AV71"/>
    <mergeCell ref="AO68:AO71"/>
    <mergeCell ref="AM68:AM71"/>
    <mergeCell ref="AN68:AN71"/>
    <mergeCell ref="AW68:AW71"/>
    <mergeCell ref="AP68:AP71"/>
    <mergeCell ref="AZ68:AZ71"/>
    <mergeCell ref="BR68:BR71"/>
    <mergeCell ref="BG68:BG71"/>
    <mergeCell ref="BQ68:BQ71"/>
    <mergeCell ref="BO68:BO71"/>
    <mergeCell ref="BJ68:BJ71"/>
    <mergeCell ref="BP68:BP71"/>
    <mergeCell ref="BK68:BK71"/>
    <mergeCell ref="BL68:BL71"/>
    <mergeCell ref="BM68:BM71"/>
    <mergeCell ref="BN68:BN71"/>
    <mergeCell ref="BI68:BI71"/>
    <mergeCell ref="BH68:BH71"/>
    <mergeCell ref="AK3:AK8"/>
    <mergeCell ref="AJ3:AJ8"/>
    <mergeCell ref="AM3:AM8"/>
    <mergeCell ref="AL3:AL8"/>
    <mergeCell ref="AH3:AH8"/>
    <mergeCell ref="G68:G71"/>
    <mergeCell ref="N8:P8"/>
    <mergeCell ref="I7:K7"/>
    <mergeCell ref="C3:H3"/>
    <mergeCell ref="C4:H4"/>
    <mergeCell ref="L3:P3"/>
    <mergeCell ref="L4:P4"/>
    <mergeCell ref="N7:P7"/>
    <mergeCell ref="C7:H7"/>
    <mergeCell ref="N9:P9"/>
    <mergeCell ref="C8:K67"/>
    <mergeCell ref="D68:D71"/>
    <mergeCell ref="AI3:AI8"/>
    <mergeCell ref="AJ68:AJ71"/>
    <mergeCell ref="AF68:AF71"/>
    <mergeCell ref="AD67:AG67"/>
    <mergeCell ref="AD68:AD71"/>
    <mergeCell ref="AK68:AK71"/>
    <mergeCell ref="AH68:AH71"/>
    <mergeCell ref="C1:AG1"/>
    <mergeCell ref="K68:K71"/>
    <mergeCell ref="E68:E71"/>
    <mergeCell ref="I6:K6"/>
    <mergeCell ref="C6:H6"/>
    <mergeCell ref="Q6:R6"/>
    <mergeCell ref="I5:K5"/>
    <mergeCell ref="I3:K3"/>
    <mergeCell ref="I4:K4"/>
    <mergeCell ref="N6:P6"/>
    <mergeCell ref="Q3:R3"/>
    <mergeCell ref="F68:F71"/>
    <mergeCell ref="L68:L71"/>
    <mergeCell ref="M69:M71"/>
    <mergeCell ref="I68:I71"/>
    <mergeCell ref="J68:J71"/>
    <mergeCell ref="N69:N71"/>
    <mergeCell ref="O69:O70"/>
    <mergeCell ref="C5:H5"/>
    <mergeCell ref="U69:U70"/>
    <mergeCell ref="Z15:AB15"/>
    <mergeCell ref="AA16:AB16"/>
    <mergeCell ref="AA17:AB17"/>
    <mergeCell ref="AA18:AB18"/>
  </mergeCells>
  <phoneticPr fontId="19"/>
  <conditionalFormatting sqref="D1:D1048576">
    <cfRule type="containsText" dxfId="83" priority="3" operator="containsText" text="R7_予備">
      <formula>NOT(ISERROR(SEARCH("R7_予備",D1)))</formula>
    </cfRule>
  </conditionalFormatting>
  <conditionalFormatting sqref="M77:M472">
    <cfRule type="expression" dxfId="82" priority="60">
      <formula>$L77&lt;&gt;"⑨推奨事業メニュー例よりも更に効果があると判断する地方単独事業"</formula>
    </cfRule>
  </conditionalFormatting>
  <conditionalFormatting sqref="P74">
    <cfRule type="expression" dxfId="81" priority="129">
      <formula>OR(D75="R7_予備",E75="",E75="低所得")</formula>
    </cfRule>
  </conditionalFormatting>
  <conditionalFormatting sqref="P75:P76">
    <cfRule type="expression" dxfId="80" priority="2">
      <formula>OR(D75="R7_予備",E75="",E75="低所得")</formula>
    </cfRule>
  </conditionalFormatting>
  <conditionalFormatting sqref="P77:P472">
    <cfRule type="expression" dxfId="79" priority="27">
      <formula>OR(D77="R7_予備",D77="")</formula>
    </cfRule>
  </conditionalFormatting>
  <conditionalFormatting sqref="Q75">
    <cfRule type="expression" dxfId="78" priority="12">
      <formula>OR(D75="R7_予備",E75="",E75="推奨事業")</formula>
    </cfRule>
  </conditionalFormatting>
  <conditionalFormatting sqref="R76">
    <cfRule type="expression" dxfId="77" priority="10">
      <formula>OR(E76="",E76="推奨事業")</formula>
    </cfRule>
  </conditionalFormatting>
  <conditionalFormatting sqref="S74">
    <cfRule type="expression" dxfId="76" priority="9">
      <formula>E74=""</formula>
    </cfRule>
  </conditionalFormatting>
  <conditionalFormatting sqref="T75:T76">
    <cfRule type="expression" dxfId="75" priority="5">
      <formula>OR(D75="R6_補正",E75="",E75="低所得")</formula>
    </cfRule>
  </conditionalFormatting>
  <conditionalFormatting sqref="T77:T472">
    <cfRule type="expression" dxfId="74" priority="4">
      <formula>OR(D77="R6_補正",D77="")</formula>
    </cfRule>
  </conditionalFormatting>
  <conditionalFormatting sqref="U13:U16">
    <cfRule type="expression" dxfId="73" priority="39">
      <formula>U13=0</formula>
    </cfRule>
  </conditionalFormatting>
  <conditionalFormatting sqref="W13">
    <cfRule type="expression" dxfId="72" priority="7">
      <formula>W13=0</formula>
    </cfRule>
  </conditionalFormatting>
  <dataValidations xWindow="921" yWindow="402" count="32">
    <dataValidation allowBlank="1" showErrorMessage="1" prompt="数式や、当室で入力した数値は変更しないでください。" sqref="W8 U8:U11 U19 U13:U17 W13:W14 Q6:Q11 U67" xr:uid="{7180A75D-490F-4D0E-A29B-1C5E64687844}"/>
    <dataValidation allowBlank="1" showErrorMessage="1" sqref="AD73:AF73 AH73:AI472 M76 AE76:AF472 M73 H73" xr:uid="{3A51A9E1-E98B-43D7-AF6C-315B15DF4A59}"/>
    <dataValidation type="list" allowBlank="1" showErrorMessage="1" sqref="G76" xr:uid="{D5B9A257-2A75-4B4F-8972-F05D0A08DC46}">
      <formula1>エネルギー・食料品価格等の物価高騰の影響を受けた生活者等に対して事業の効果が直接及ぶ</formula1>
    </dataValidation>
    <dataValidation type="list" allowBlank="1" showInputMessage="1" showErrorMessage="1" sqref="L77:L472" xr:uid="{237BC5F7-0E74-4152-BB65-32EDD65DFD97}">
      <formula1>種類_推奨事業メニュー</formula1>
    </dataValidation>
    <dataValidation type="list" allowBlank="1" showInputMessage="1" showErrorMessage="1" sqref="W77:W472" xr:uid="{664054C9-08B3-439C-B456-C768C9E587E6}">
      <formula1>特定事業者等支援</formula1>
    </dataValidation>
    <dataValidation type="list" allowBlank="1" showInputMessage="1" showErrorMessage="1" sqref="X77:X472" xr:uid="{2DEA87BE-8CC4-498E-9435-BB4E6D3C29E7}">
      <formula1>個人を対象とした給付金等</formula1>
    </dataValidation>
    <dataValidation type="list" allowBlank="1" showInputMessage="1" showErrorMessage="1" sqref="E77:E472" xr:uid="{86977DEF-5F6C-4948-AA86-18EA317E23E8}">
      <formula1>枠_推奨</formula1>
    </dataValidation>
    <dataValidation type="list" allowBlank="1" showInputMessage="1" showErrorMessage="1" sqref="Y77:Y472" xr:uid="{38C3F3BC-08AB-4F45-8F81-EB021C12DD90}">
      <formula1>基金_通常</formula1>
    </dataValidation>
    <dataValidation type="list" allowBlank="1" showInputMessage="1" showErrorMessage="1" sqref="G74:G472" xr:uid="{7C9E1E8B-A167-4B91-BCB8-BAA45BCB5445}">
      <formula1>エネルギー・食料品価格等の物価高騰の影響を受けた生活者等に対して事業の効果が直接及ぶ</formula1>
    </dataValidation>
    <dataValidation type="list" allowBlank="1" showInputMessage="1" showErrorMessage="1" sqref="L74:L76" xr:uid="{BA03413B-226A-4ECE-96F2-C490E79876D2}">
      <formula1>低_推奨事業メニュー</formula1>
    </dataValidation>
    <dataValidation type="list" allowBlank="1" showInputMessage="1" showErrorMessage="1" sqref="W74:W76" xr:uid="{6084FE26-73F3-4B3D-BCFB-ACD4507BF141}">
      <formula1>特定事業者等支援_低所得</formula1>
    </dataValidation>
    <dataValidation type="list" allowBlank="1" showInputMessage="1" showErrorMessage="1" sqref="X74:X76" xr:uid="{59EB6592-0543-4266-8FDE-C1BDAF1CC58C}">
      <formula1>個人を対象とした給付金等_低所得</formula1>
    </dataValidation>
    <dataValidation type="list" allowBlank="1" showInputMessage="1" showErrorMessage="1" sqref="Y74:Y76" xr:uid="{8DDC31A0-5ED0-4923-88CD-C549332573CD}">
      <formula1>基金_低所得</formula1>
    </dataValidation>
    <dataValidation type="list" allowBlank="1" showInputMessage="1" showErrorMessage="1" sqref="AD74:AD76" xr:uid="{D0023AE2-EEF4-453F-8404-7CC739931931}">
      <formula1>対象分野_低</formula1>
    </dataValidation>
    <dataValidation type="list" allowBlank="1" showInputMessage="1" showErrorMessage="1" sqref="K74:K472" xr:uid="{724727EE-712F-4777-855E-8D6BD2DB871E}">
      <formula1>対象外経費に臨時交付金を充当していない</formula1>
    </dataValidation>
    <dataValidation type="list" allowBlank="1" showInputMessage="1" showErrorMessage="1" sqref="F74:F472" xr:uid="{E77677AE-4D57-43EE-A132-14E552E35A6A}">
      <formula1>地方単独事業</formula1>
    </dataValidation>
    <dataValidation type="list" allowBlank="1" showErrorMessage="1" sqref="H74 H76:H472" xr:uid="{9CFCA3A6-87F5-47AB-A3BF-73B4DE5696E0}">
      <formula1>臨時の措置であることが分かる名称</formula1>
    </dataValidation>
    <dataValidation type="list" allowBlank="1" showInputMessage="1" showErrorMessage="1" sqref="J74" xr:uid="{6B1AB836-D426-4BE6-B71B-014D89381630}">
      <formula1>経済対策との関係_R6</formula1>
    </dataValidation>
    <dataValidation type="list" allowBlank="1" showInputMessage="1" showErrorMessage="1" sqref="I3:K3" xr:uid="{C4CD86E5-753A-4530-BE8B-11AAB922B2AC}">
      <formula1>都道府県別_括弧あり</formula1>
    </dataValidation>
    <dataValidation type="list" allowBlank="1" showInputMessage="1" showErrorMessage="1" sqref="I4:K4" xr:uid="{5AF51DC0-B3EC-44EB-8F70-565EC1EAE89C}">
      <formula1>INDIRECT($I$3)</formula1>
    </dataValidation>
    <dataValidation type="list" allowBlank="1" showInputMessage="1" showErrorMessage="1" sqref="E74" xr:uid="{3249F5EB-177D-42A5-A03A-B631BEA966F9}">
      <formula1>枠_給付支援</formula1>
    </dataValidation>
    <dataValidation type="list" allowBlank="1" showInputMessage="1" showErrorMessage="1" sqref="Z74:Z472" xr:uid="{24884C75-2E95-49B7-BB5C-E66B32D16917}">
      <formula1>事業始期_R7_通常</formula1>
    </dataValidation>
    <dataValidation type="list" allowBlank="1" showInputMessage="1" showErrorMessage="1" sqref="H75" xr:uid="{45046B7A-5BAD-46F2-915A-D70677D7D360}">
      <formula1>臨時の措置であることが分かる名称</formula1>
    </dataValidation>
    <dataValidation allowBlank="1" showErrorMessage="1" prompt="該当が無い場合は0を入力してください。" sqref="AC17 W3 U3:U6 AG20 AC3 AG3" xr:uid="{40B851B5-F2B6-4D95-8743-B21BF3B5D10D}"/>
    <dataValidation type="list" allowBlank="1" showInputMessage="1" showErrorMessage="1" sqref="D74" xr:uid="{7B9E1F02-30F4-4256-8666-37710BA802D7}">
      <formula1>国の予算年度_R6補正</formula1>
    </dataValidation>
    <dataValidation type="list" allowBlank="1" showInputMessage="1" showErrorMessage="1" sqref="AA74:AA76" xr:uid="{35329F95-A0E6-49A7-B015-8405E4D4A074}">
      <formula1>事業終期_R7_通常</formula1>
    </dataValidation>
    <dataValidation type="list" allowBlank="1" showInputMessage="1" showErrorMessage="1" sqref="AG74" xr:uid="{A984E525-78BA-431B-97FA-D98BE689EBFA}">
      <formula1>予算区分_R7_通常</formula1>
    </dataValidation>
    <dataValidation type="list" allowBlank="1" showErrorMessage="1" sqref="Z76" xr:uid="{5CD52B55-F802-4FF8-AC0A-9E9B826F397F}">
      <formula1>事業始期_別表3</formula1>
    </dataValidation>
    <dataValidation type="list" allowBlank="1" showInputMessage="1" showErrorMessage="1" sqref="AD77:AD472" xr:uid="{F20412D2-A1F8-4DB8-9B83-CEF9BF4140C2}">
      <formula1>対象分野_R6</formula1>
    </dataValidation>
    <dataValidation type="list" allowBlank="1" showInputMessage="1" showErrorMessage="1" sqref="D75:D76" xr:uid="{D10610D7-B589-49B1-B902-1CA631DED4A5}">
      <formula1>国の予算年度_R6補正orR7予備or両方</formula1>
    </dataValidation>
    <dataValidation type="list" allowBlank="1" showInputMessage="1" showErrorMessage="1" sqref="D77:D472" xr:uid="{1E4EE410-05BF-4A00-8002-B7D61CE8B76B}">
      <formula1>国の予算年度_R6補正orR7予備</formula1>
    </dataValidation>
    <dataValidation type="whole" operator="greaterThanOrEqual" allowBlank="1" showInputMessage="1" showErrorMessage="1" sqref="N75:O75 Q75:U75 N72:U74 N76:U472" xr:uid="{3814F2FB-C6D8-4639-AA3C-4C6241BB6779}">
      <formula1>0</formula1>
    </dataValidation>
  </dataValidations>
  <printOptions horizontalCentered="1" headings="1"/>
  <pageMargins left="0.23622047244094491" right="0.23622047244094491" top="0.74803149606299213" bottom="0.74803149606299213" header="0.31496062992125984" footer="0.31496062992125984"/>
  <pageSetup paperSize="8" scale="34" fitToWidth="2" orientation="landscape" horizontalDpi="300" verticalDpi="300" r:id="rId1"/>
  <headerFooter alignWithMargins="0">
    <oddHeader>&amp;R&amp;20&amp;F</oddHeader>
  </headerFooter>
  <colBreaks count="1" manualBreakCount="1">
    <brk id="21" max="81" man="1"/>
  </colBreaks>
  <extLst>
    <ext xmlns:x14="http://schemas.microsoft.com/office/spreadsheetml/2009/9/main" uri="{78C0D931-6437-407d-A8EE-F0AAD7539E65}">
      <x14:conditionalFormattings>
        <x14:conditionalFormatting xmlns:xm="http://schemas.microsoft.com/office/excel/2006/main">
          <x14:cfRule type="expression" priority="122" id="{152460B7-FB45-47A3-BB52-FE4A9A912416}">
            <xm:f>D73&lt;&gt;朱色変色!D73</xm:f>
            <x14:dxf>
              <fill>
                <patternFill>
                  <bgColor theme="5" tint="0.79998168889431442"/>
                </patternFill>
              </fill>
            </x14:dxf>
          </x14:cfRule>
          <xm:sqref>D73:AG472</xm:sqref>
        </x14:conditionalFormatting>
      </x14:conditionalFormattings>
    </ext>
    <ext xmlns:x14="http://schemas.microsoft.com/office/spreadsheetml/2009/9/main" uri="{CCE6A557-97BC-4b89-ADB6-D9C93CAAB3DF}">
      <x14:dataValidations xmlns:xm="http://schemas.microsoft.com/office/excel/2006/main" xWindow="921" yWindow="402" count="5">
        <x14:dataValidation type="list" allowBlank="1" showInputMessage="1" showErrorMessage="1" xr:uid="{BD88F5AE-16DE-437E-B5DD-F0E06FDAF0C9}">
          <x14:formula1>
            <xm:f>INDIRECT(分岐管理シート!$AI$75)</xm:f>
          </x14:formula1>
          <xm:sqref>E75</xm:sqref>
        </x14:dataValidation>
        <x14:dataValidation type="list" allowBlank="1" showErrorMessage="1" prompt="D78を選択すると、入力可能になります。" xr:uid="{931E44EA-F2CD-4157-BAFD-D60A43AE23C2}">
          <x14:formula1>
            <xm:f>INDIRECT(分岐管理シート!$AI$76)</xm:f>
          </x14:formula1>
          <xm:sqref>E76</xm:sqref>
        </x14:dataValidation>
        <x14:dataValidation type="list" allowBlank="1" showInputMessage="1" showErrorMessage="1" xr:uid="{76FDE8CA-CEE6-441E-8A05-028FDB553550}">
          <x14:formula1>
            <xm:f>INDIRECT(分岐管理シート!AH77)</xm:f>
          </x14:formula1>
          <xm:sqref>AA77:AA472</xm:sqref>
        </x14:dataValidation>
        <x14:dataValidation type="list" allowBlank="1" showInputMessage="1" showErrorMessage="1" xr:uid="{08EA4FD6-AD1B-46C2-9463-02293D9DFA1A}">
          <x14:formula1>
            <xm:f>INDIRECT(分岐管理シート!AJ75)</xm:f>
          </x14:formula1>
          <xm:sqref>AG75:AG472</xm:sqref>
        </x14:dataValidation>
        <x14:dataValidation type="list" allowBlank="1" showInputMessage="1" showErrorMessage="1" xr:uid="{9662F7CC-8799-4B27-AE0A-0EF13FA49F49}">
          <x14:formula1>
            <xm:f>INDIRECT(分岐管理シート!AK75)</xm:f>
          </x14:formula1>
          <xm:sqref>J75:J472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
  <dimension ref="C1:AF472"/>
  <sheetViews>
    <sheetView topLeftCell="A64" zoomScale="40" zoomScaleNormal="40" workbookViewId="0">
      <selection activeCell="D6" sqref="D6:E6"/>
    </sheetView>
  </sheetViews>
  <sheetFormatPr defaultRowHeight="13.5"/>
  <cols>
    <col min="3" max="5" width="4.42578125" customWidth="1"/>
    <col min="6" max="7" width="11.42578125" customWidth="1"/>
    <col min="8" max="8" width="14.85546875" customWidth="1"/>
    <col min="9" max="9" width="16.140625" customWidth="1"/>
    <col min="10" max="10" width="9.85546875" customWidth="1"/>
    <col min="11" max="11" width="10" customWidth="1"/>
    <col min="12" max="12" width="14.140625" customWidth="1"/>
    <col min="13" max="13" width="23.85546875" customWidth="1"/>
    <col min="14" max="14" width="11.140625" customWidth="1"/>
    <col min="15" max="15" width="17.85546875" customWidth="1"/>
    <col min="16" max="19" width="18.85546875" customWidth="1"/>
    <col min="20" max="20" width="17.42578125" customWidth="1"/>
    <col min="21" max="21" width="52.42578125" customWidth="1"/>
    <col min="22" max="23" width="17.42578125" customWidth="1"/>
    <col min="24" max="26" width="13.42578125" customWidth="1"/>
    <col min="27" max="28" width="37.140625" customWidth="1"/>
    <col min="29" max="29" width="28.85546875" customWidth="1"/>
  </cols>
  <sheetData>
    <row r="1" spans="3:24" ht="14.25">
      <c r="C1" s="1"/>
      <c r="D1" s="1"/>
      <c r="E1" s="1"/>
      <c r="F1" s="1"/>
      <c r="G1" s="1"/>
      <c r="H1" s="1"/>
      <c r="I1" s="1"/>
      <c r="J1" s="1"/>
      <c r="K1" s="1"/>
      <c r="L1" s="1"/>
      <c r="M1" s="1"/>
      <c r="N1" s="1"/>
      <c r="O1" s="1"/>
      <c r="P1" s="1"/>
      <c r="Q1" s="1"/>
      <c r="R1" s="1"/>
      <c r="S1" s="1"/>
      <c r="T1" s="1"/>
      <c r="U1" s="1"/>
      <c r="V1" s="1"/>
      <c r="W1" s="1"/>
      <c r="X1" s="1"/>
    </row>
    <row r="2" spans="3:24" ht="14.25">
      <c r="C2" s="1"/>
      <c r="D2" s="1"/>
      <c r="E2" s="1"/>
      <c r="F2" s="1"/>
      <c r="G2" s="1"/>
      <c r="H2" s="1"/>
      <c r="I2" s="1"/>
      <c r="J2" s="1"/>
      <c r="K2" s="1"/>
      <c r="L2" s="1"/>
      <c r="M2" s="1"/>
      <c r="N2" s="1"/>
      <c r="O2" s="1"/>
      <c r="P2" s="1"/>
      <c r="Q2" s="1"/>
      <c r="R2" s="1"/>
      <c r="S2" s="1"/>
      <c r="T2" s="1"/>
      <c r="U2" s="1"/>
      <c r="V2" s="1"/>
      <c r="W2" s="1"/>
      <c r="X2" s="1"/>
    </row>
    <row r="3" spans="3:24" ht="14.25">
      <c r="C3" s="1"/>
      <c r="D3" s="1"/>
      <c r="E3" s="1"/>
      <c r="F3" s="1"/>
      <c r="G3" s="1"/>
      <c r="H3" s="1"/>
      <c r="I3" s="1"/>
      <c r="J3" s="1"/>
      <c r="K3" s="1"/>
      <c r="L3" s="1"/>
      <c r="M3" s="1"/>
      <c r="N3" s="1"/>
      <c r="O3" s="1"/>
      <c r="P3" s="1"/>
      <c r="Q3" s="1"/>
      <c r="R3" s="1"/>
      <c r="S3" s="1"/>
      <c r="T3" s="1"/>
      <c r="U3" s="1"/>
      <c r="V3" s="1"/>
      <c r="W3" s="1"/>
      <c r="X3" s="1"/>
    </row>
    <row r="4" spans="3:24" ht="14.25">
      <c r="C4" s="1"/>
      <c r="D4" s="1"/>
      <c r="E4" s="1"/>
      <c r="F4" s="1"/>
      <c r="G4" s="1"/>
      <c r="H4" s="1"/>
      <c r="I4" s="1"/>
      <c r="J4" s="1"/>
      <c r="K4" s="1"/>
      <c r="L4" s="1"/>
      <c r="M4" s="1"/>
      <c r="N4" s="1"/>
      <c r="O4" s="1"/>
      <c r="P4" s="1"/>
      <c r="Q4" s="1"/>
      <c r="R4" s="1"/>
      <c r="S4" s="1"/>
      <c r="T4" s="1"/>
      <c r="U4" s="1"/>
      <c r="V4" s="1"/>
      <c r="W4" s="1"/>
      <c r="X4" s="1"/>
    </row>
    <row r="5" spans="3:24" ht="14.25">
      <c r="C5" s="1"/>
      <c r="D5" s="1"/>
      <c r="E5" s="1"/>
      <c r="F5" s="1"/>
      <c r="G5" s="1"/>
      <c r="H5" s="1"/>
      <c r="I5" s="1"/>
      <c r="J5" s="1"/>
      <c r="K5" s="1"/>
      <c r="L5" s="1"/>
      <c r="M5" s="1"/>
      <c r="N5" s="1"/>
      <c r="O5" s="1"/>
      <c r="P5" s="1"/>
      <c r="Q5" s="1"/>
      <c r="R5" s="1"/>
      <c r="S5" s="1"/>
      <c r="T5" s="1"/>
      <c r="U5" s="1"/>
      <c r="V5" s="1"/>
      <c r="W5" s="1"/>
      <c r="X5" s="1"/>
    </row>
    <row r="6" spans="3:24" ht="14.25">
      <c r="C6" s="1"/>
      <c r="D6" s="1"/>
      <c r="E6" s="1"/>
      <c r="F6" s="1"/>
      <c r="G6" s="1"/>
      <c r="H6" s="1"/>
      <c r="I6" s="1"/>
      <c r="J6" s="1"/>
      <c r="K6" s="1"/>
      <c r="L6" s="1"/>
      <c r="M6" s="1"/>
      <c r="N6" s="1"/>
      <c r="O6" s="1"/>
      <c r="P6" s="1"/>
      <c r="Q6" s="1"/>
      <c r="R6" s="1"/>
      <c r="S6" s="1"/>
      <c r="T6" s="1"/>
      <c r="U6" s="1"/>
      <c r="V6" s="1"/>
      <c r="W6" s="1"/>
      <c r="X6" s="1"/>
    </row>
    <row r="7" spans="3:24" ht="14.25">
      <c r="C7" s="1"/>
      <c r="D7" s="1"/>
      <c r="E7" s="1"/>
      <c r="F7" s="1"/>
      <c r="G7" s="1"/>
      <c r="H7" s="1"/>
      <c r="I7" s="1"/>
      <c r="J7" s="1"/>
      <c r="K7" s="1"/>
      <c r="L7" s="1"/>
      <c r="M7" s="1"/>
      <c r="N7" s="1"/>
      <c r="O7" s="1"/>
      <c r="P7" s="1"/>
      <c r="Q7" s="1"/>
      <c r="R7" s="1"/>
      <c r="S7" s="1"/>
      <c r="T7" s="1"/>
      <c r="U7" s="1"/>
      <c r="V7" s="1"/>
      <c r="W7" s="1"/>
      <c r="X7" s="1"/>
    </row>
    <row r="8" spans="3:24" ht="14.25">
      <c r="C8" s="1"/>
      <c r="D8" s="1"/>
      <c r="E8" s="1"/>
      <c r="F8" s="1"/>
      <c r="G8" s="1"/>
      <c r="H8" s="1"/>
      <c r="I8" s="1"/>
      <c r="J8" s="1"/>
      <c r="K8" s="1"/>
      <c r="L8" s="1"/>
      <c r="M8" s="1"/>
      <c r="N8" s="1"/>
      <c r="O8" s="1"/>
      <c r="P8" s="1"/>
      <c r="Q8" s="1"/>
      <c r="R8" s="1"/>
      <c r="S8" s="1"/>
      <c r="T8" s="1"/>
      <c r="U8" s="1"/>
      <c r="V8" s="1"/>
      <c r="W8" s="1"/>
      <c r="X8" s="1"/>
    </row>
    <row r="9" spans="3:24" ht="14.25">
      <c r="C9" s="1"/>
      <c r="D9" s="1"/>
      <c r="E9" s="1"/>
      <c r="F9" s="1"/>
      <c r="G9" s="1"/>
      <c r="H9" s="1"/>
      <c r="I9" s="1"/>
      <c r="J9" s="1"/>
      <c r="K9" s="1"/>
      <c r="L9" s="1"/>
      <c r="M9" s="1"/>
      <c r="N9" s="1"/>
      <c r="O9" s="1"/>
      <c r="P9" s="1"/>
      <c r="Q9" s="1"/>
      <c r="R9" s="1"/>
      <c r="S9" s="1"/>
      <c r="T9" s="1"/>
      <c r="U9" s="1"/>
      <c r="V9" s="1"/>
      <c r="W9" s="1"/>
      <c r="X9" s="1"/>
    </row>
    <row r="10" spans="3:24" ht="14.25">
      <c r="C10" s="1"/>
      <c r="D10" s="1"/>
      <c r="E10" s="1"/>
      <c r="F10" s="1"/>
      <c r="G10" s="1"/>
      <c r="H10" s="1"/>
      <c r="I10" s="1"/>
      <c r="J10" s="1"/>
      <c r="K10" s="1"/>
      <c r="L10" s="1"/>
      <c r="M10" s="1"/>
      <c r="N10" s="1"/>
      <c r="O10" s="1"/>
      <c r="P10" s="1"/>
      <c r="Q10" s="1"/>
      <c r="R10" s="1"/>
      <c r="S10" s="1"/>
      <c r="T10" s="1"/>
      <c r="U10" s="1"/>
      <c r="V10" s="1"/>
      <c r="W10" s="1"/>
      <c r="X10" s="1"/>
    </row>
    <row r="11" spans="3:24" ht="14.25">
      <c r="C11" s="1"/>
      <c r="D11" s="1"/>
      <c r="E11" s="1"/>
      <c r="F11" s="1"/>
      <c r="G11" s="1"/>
      <c r="H11" s="1"/>
      <c r="I11" s="1"/>
      <c r="J11" s="1"/>
      <c r="K11" s="1"/>
      <c r="L11" s="1"/>
      <c r="M11" s="1"/>
      <c r="N11" s="1"/>
      <c r="O11" s="1"/>
      <c r="P11" s="1"/>
      <c r="Q11" s="1"/>
      <c r="R11" s="1"/>
      <c r="S11" s="1"/>
      <c r="T11" s="1"/>
      <c r="U11" s="1"/>
      <c r="V11" s="1"/>
      <c r="W11" s="1"/>
      <c r="X11" s="1"/>
    </row>
    <row r="12" spans="3:24" ht="14.25">
      <c r="C12" s="1"/>
      <c r="D12" s="1"/>
      <c r="E12" s="1"/>
      <c r="F12" s="1"/>
      <c r="G12" s="1"/>
      <c r="H12" s="1"/>
      <c r="I12" s="1"/>
      <c r="J12" s="1"/>
      <c r="K12" s="1"/>
      <c r="L12" s="1"/>
      <c r="M12" s="1"/>
      <c r="N12" s="1"/>
      <c r="O12" s="1"/>
      <c r="P12" s="1"/>
      <c r="Q12" s="1"/>
      <c r="R12" s="1"/>
      <c r="S12" s="1"/>
      <c r="T12" s="1"/>
      <c r="U12" s="1"/>
      <c r="V12" s="1"/>
      <c r="W12" s="1"/>
      <c r="X12" s="1"/>
    </row>
    <row r="13" spans="3:24" ht="14.25">
      <c r="C13" s="1"/>
      <c r="D13" s="1"/>
      <c r="E13" s="1"/>
      <c r="F13" s="1"/>
      <c r="G13" s="1"/>
      <c r="H13" s="1"/>
      <c r="I13" s="1"/>
      <c r="J13" s="1"/>
      <c r="K13" s="1"/>
      <c r="L13" s="1"/>
      <c r="M13" s="1"/>
      <c r="N13" s="1"/>
      <c r="O13" s="1"/>
      <c r="P13" s="1"/>
      <c r="Q13" s="1"/>
      <c r="R13" s="1"/>
      <c r="S13" s="1"/>
      <c r="T13" s="1"/>
      <c r="U13" s="1"/>
      <c r="V13" s="1"/>
      <c r="W13" s="1"/>
      <c r="X13" s="1"/>
    </row>
    <row r="14" spans="3:24" ht="14.25">
      <c r="C14" s="1"/>
      <c r="D14" s="1"/>
      <c r="E14" s="1"/>
      <c r="F14" s="1"/>
      <c r="G14" s="1"/>
      <c r="H14" s="1"/>
      <c r="I14" s="1"/>
      <c r="J14" s="1"/>
      <c r="K14" s="1"/>
      <c r="L14" s="1"/>
      <c r="M14" s="1"/>
      <c r="N14" s="1"/>
      <c r="O14" s="1"/>
      <c r="P14" s="1"/>
      <c r="Q14" s="1"/>
      <c r="R14" s="1"/>
      <c r="S14" s="1"/>
      <c r="T14" s="1"/>
      <c r="U14" s="1"/>
      <c r="V14" s="1"/>
      <c r="W14" s="1"/>
      <c r="X14" s="1"/>
    </row>
    <row r="15" spans="3:24" ht="14.25">
      <c r="C15" s="1"/>
      <c r="D15" s="1"/>
      <c r="E15" s="1"/>
      <c r="F15" s="1"/>
      <c r="G15" s="1"/>
      <c r="H15" s="1"/>
      <c r="I15" s="1"/>
      <c r="J15" s="1"/>
      <c r="K15" s="1"/>
      <c r="L15" s="1"/>
      <c r="M15" s="1"/>
      <c r="N15" s="1"/>
      <c r="O15" s="1"/>
      <c r="P15" s="1"/>
      <c r="Q15" s="1"/>
      <c r="R15" s="1"/>
      <c r="S15" s="1"/>
      <c r="T15" s="1"/>
      <c r="U15" s="1"/>
      <c r="V15" s="1"/>
      <c r="W15" s="1"/>
      <c r="X15" s="1"/>
    </row>
    <row r="16" spans="3:24" ht="14.25">
      <c r="C16" s="1"/>
      <c r="D16" s="1"/>
      <c r="E16" s="1"/>
      <c r="F16" s="1"/>
      <c r="G16" s="1"/>
      <c r="H16" s="1"/>
      <c r="I16" s="1"/>
      <c r="J16" s="1"/>
      <c r="K16" s="1"/>
      <c r="L16" s="1"/>
      <c r="M16" s="1"/>
      <c r="N16" s="1"/>
      <c r="O16" s="1"/>
      <c r="P16" s="1"/>
      <c r="Q16" s="1"/>
      <c r="R16" s="1"/>
      <c r="S16" s="1"/>
      <c r="T16" s="1"/>
      <c r="U16" s="1"/>
      <c r="V16" s="1"/>
      <c r="W16" s="1"/>
      <c r="X16" s="1"/>
    </row>
    <row r="17" spans="3:24" ht="14.25">
      <c r="C17" s="1"/>
      <c r="D17" s="1"/>
      <c r="E17" s="1"/>
      <c r="F17" s="1"/>
      <c r="G17" s="1"/>
      <c r="H17" s="1"/>
      <c r="I17" s="1"/>
      <c r="J17" s="1"/>
      <c r="K17" s="1"/>
      <c r="L17" s="1"/>
      <c r="M17" s="1"/>
      <c r="N17" s="1"/>
      <c r="O17" s="1"/>
      <c r="P17" s="1"/>
      <c r="Q17" s="1"/>
      <c r="R17" s="1"/>
      <c r="S17" s="1"/>
      <c r="T17" s="1"/>
      <c r="U17" s="1"/>
      <c r="V17" s="1"/>
      <c r="W17" s="1"/>
      <c r="X17" s="1"/>
    </row>
    <row r="18" spans="3:24" ht="14.25">
      <c r="C18" s="1"/>
      <c r="D18" s="1"/>
      <c r="E18" s="1"/>
      <c r="F18" s="1"/>
      <c r="G18" s="1"/>
      <c r="H18" s="1"/>
      <c r="I18" s="1"/>
      <c r="J18" s="1"/>
      <c r="K18" s="1"/>
      <c r="L18" s="1"/>
      <c r="M18" s="1"/>
      <c r="N18" s="1"/>
      <c r="O18" s="1"/>
      <c r="P18" s="1"/>
      <c r="Q18" s="1"/>
      <c r="R18" s="1"/>
      <c r="S18" s="1"/>
      <c r="T18" s="1"/>
      <c r="U18" s="1"/>
      <c r="V18" s="1"/>
      <c r="W18" s="1"/>
      <c r="X18" s="1"/>
    </row>
    <row r="19" spans="3:24" ht="14.25">
      <c r="C19" s="1"/>
      <c r="D19" s="1"/>
      <c r="E19" s="1"/>
      <c r="F19" s="1"/>
      <c r="G19" s="1"/>
      <c r="H19" s="1"/>
      <c r="I19" s="1"/>
      <c r="J19" s="1"/>
      <c r="K19" s="1"/>
      <c r="L19" s="1"/>
      <c r="M19" s="1"/>
      <c r="N19" s="1"/>
      <c r="O19" s="1"/>
      <c r="P19" s="1"/>
      <c r="Q19" s="1"/>
      <c r="R19" s="1"/>
      <c r="S19" s="1"/>
      <c r="T19" s="1"/>
      <c r="U19" s="1"/>
      <c r="V19" s="1"/>
      <c r="W19" s="1"/>
      <c r="X19" s="1"/>
    </row>
    <row r="20" spans="3:24" ht="14.25">
      <c r="C20" s="1"/>
      <c r="D20" s="1"/>
      <c r="E20" s="1"/>
      <c r="F20" s="1"/>
      <c r="G20" s="1"/>
      <c r="H20" s="1"/>
      <c r="I20" s="1"/>
      <c r="J20" s="1"/>
      <c r="K20" s="1"/>
      <c r="L20" s="1"/>
      <c r="M20" s="1"/>
      <c r="N20" s="1"/>
      <c r="O20" s="1"/>
      <c r="P20" s="1"/>
      <c r="Q20" s="1"/>
      <c r="R20" s="1"/>
      <c r="S20" s="1"/>
      <c r="T20" s="1"/>
      <c r="U20" s="1"/>
      <c r="V20" s="1"/>
      <c r="W20" s="1"/>
      <c r="X20" s="1"/>
    </row>
    <row r="21" spans="3:24" ht="14.25">
      <c r="C21" s="1"/>
      <c r="D21" s="1"/>
      <c r="E21" s="1"/>
      <c r="F21" s="1"/>
      <c r="G21" s="1"/>
      <c r="H21" s="1"/>
      <c r="I21" s="1"/>
      <c r="J21" s="1"/>
      <c r="K21" s="1"/>
      <c r="L21" s="1"/>
      <c r="M21" s="1"/>
      <c r="N21" s="1"/>
      <c r="O21" s="1"/>
      <c r="P21" s="1"/>
      <c r="Q21" s="1"/>
      <c r="R21" s="1"/>
      <c r="S21" s="1"/>
      <c r="T21" s="1"/>
      <c r="U21" s="1"/>
      <c r="V21" s="1"/>
      <c r="W21" s="1"/>
      <c r="X21" s="1"/>
    </row>
    <row r="22" spans="3:24" ht="14.25">
      <c r="C22" s="1"/>
      <c r="D22" s="1"/>
      <c r="E22" s="1"/>
      <c r="F22" s="1"/>
      <c r="G22" s="1"/>
      <c r="H22" s="1"/>
      <c r="I22" s="1"/>
      <c r="J22" s="1"/>
      <c r="K22" s="1"/>
      <c r="L22" s="1"/>
      <c r="M22" s="1"/>
      <c r="N22" s="1"/>
      <c r="O22" s="1"/>
      <c r="P22" s="1"/>
      <c r="Q22" s="1"/>
      <c r="R22" s="1"/>
      <c r="S22" s="1"/>
      <c r="T22" s="1"/>
      <c r="U22" s="1"/>
      <c r="V22" s="1"/>
      <c r="W22" s="1"/>
      <c r="X22" s="1"/>
    </row>
    <row r="23" spans="3:24" ht="17.100000000000001" customHeight="1"/>
    <row r="24" spans="3:24" ht="15" customHeight="1"/>
    <row r="25" spans="3:24" ht="15" customHeight="1"/>
    <row r="26" spans="3:24" ht="15" customHeight="1"/>
    <row r="27" spans="3:24" ht="15" customHeight="1"/>
    <row r="28" spans="3:24" ht="15" customHeight="1"/>
    <row r="29" spans="3:24" ht="15" customHeight="1"/>
    <row r="30" spans="3:24" ht="15" customHeight="1"/>
    <row r="31" spans="3:24" ht="15" customHeight="1"/>
    <row r="32" spans="3:24"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spans="3:32" ht="15" customHeight="1"/>
    <row r="66" spans="3:32" ht="15" customHeight="1"/>
    <row r="67" spans="3:32" ht="15" customHeight="1"/>
    <row r="68" spans="3:32" ht="17.100000000000001" customHeight="1" thickBot="1"/>
    <row r="69" spans="3:32" ht="17.100000000000001" customHeight="1" thickBot="1">
      <c r="C69" s="849" t="s">
        <v>79</v>
      </c>
      <c r="D69" s="730" t="s">
        <v>4170</v>
      </c>
      <c r="E69" s="670" t="s">
        <v>81</v>
      </c>
      <c r="F69" s="685" t="s">
        <v>82</v>
      </c>
      <c r="G69" s="711" t="s">
        <v>83</v>
      </c>
      <c r="H69" s="843" t="s">
        <v>84</v>
      </c>
      <c r="I69" s="668" t="s">
        <v>85</v>
      </c>
      <c r="J69" s="668" t="s">
        <v>392</v>
      </c>
      <c r="K69" s="668" t="s">
        <v>87</v>
      </c>
      <c r="L69" s="687" t="s">
        <v>88</v>
      </c>
      <c r="M69" s="84"/>
      <c r="N69" s="262" t="s">
        <v>89</v>
      </c>
      <c r="O69" s="85"/>
      <c r="P69" s="85"/>
      <c r="Q69" s="85"/>
      <c r="R69" s="85"/>
      <c r="S69" s="85"/>
      <c r="T69" s="85"/>
      <c r="U69" s="838" t="s">
        <v>90</v>
      </c>
      <c r="V69" s="846" t="s">
        <v>91</v>
      </c>
      <c r="W69" s="846" t="s">
        <v>92</v>
      </c>
      <c r="X69" s="668" t="s">
        <v>93</v>
      </c>
      <c r="Y69" s="843" t="s">
        <v>94</v>
      </c>
      <c r="Z69" s="843" t="s">
        <v>95</v>
      </c>
      <c r="AA69" s="668" t="s">
        <v>96</v>
      </c>
      <c r="AB69" s="668" t="s">
        <v>97</v>
      </c>
      <c r="AC69" s="668" t="s">
        <v>98</v>
      </c>
      <c r="AD69" s="668" t="s">
        <v>99</v>
      </c>
      <c r="AE69" s="668" t="s">
        <v>100</v>
      </c>
      <c r="AF69" s="765" t="s">
        <v>101</v>
      </c>
    </row>
    <row r="70" spans="3:32" ht="26.45" customHeight="1" thickBot="1">
      <c r="C70" s="850"/>
      <c r="D70" s="731"/>
      <c r="E70" s="1079"/>
      <c r="F70" s="1080"/>
      <c r="G70" s="712"/>
      <c r="H70" s="1081"/>
      <c r="I70" s="1086"/>
      <c r="J70" s="1086"/>
      <c r="K70" s="1084"/>
      <c r="L70" s="1084"/>
      <c r="M70" s="1147" t="s">
        <v>138</v>
      </c>
      <c r="N70" s="692" t="s">
        <v>139</v>
      </c>
      <c r="O70" s="1148" t="s">
        <v>140</v>
      </c>
      <c r="P70" s="1149"/>
      <c r="Q70" s="1149"/>
      <c r="R70" s="1149"/>
      <c r="S70" s="433"/>
      <c r="T70" s="1150" t="s">
        <v>141</v>
      </c>
      <c r="U70" s="839"/>
      <c r="V70" s="1084"/>
      <c r="W70" s="1084"/>
      <c r="X70" s="1086"/>
      <c r="Y70" s="1081"/>
      <c r="Z70" s="1081"/>
      <c r="AA70" s="1086"/>
      <c r="AB70" s="1086"/>
      <c r="AC70" s="1086"/>
      <c r="AD70" s="1086"/>
      <c r="AE70" s="1086"/>
      <c r="AF70" s="766"/>
    </row>
    <row r="71" spans="3:32" ht="26.45" customHeight="1" thickBot="1">
      <c r="C71" s="850"/>
      <c r="D71" s="731"/>
      <c r="E71" s="1079"/>
      <c r="F71" s="1080"/>
      <c r="G71" s="712"/>
      <c r="H71" s="1081"/>
      <c r="I71" s="1086"/>
      <c r="J71" s="1086"/>
      <c r="K71" s="1084"/>
      <c r="L71" s="1084"/>
      <c r="M71" s="1084"/>
      <c r="N71" s="692"/>
      <c r="O71" s="692"/>
      <c r="P71" s="447" t="s">
        <v>142</v>
      </c>
      <c r="Q71" s="1033" t="s">
        <v>143</v>
      </c>
      <c r="R71" s="1033"/>
      <c r="S71" s="447" t="s">
        <v>144</v>
      </c>
      <c r="T71" s="694"/>
      <c r="U71" s="839"/>
      <c r="V71" s="1084"/>
      <c r="W71" s="1084"/>
      <c r="X71" s="1086"/>
      <c r="Y71" s="1081"/>
      <c r="Z71" s="1081"/>
      <c r="AA71" s="1086"/>
      <c r="AB71" s="1086"/>
      <c r="AC71" s="1086"/>
      <c r="AD71" s="1086"/>
      <c r="AE71" s="1086"/>
      <c r="AF71" s="766"/>
    </row>
    <row r="72" spans="3:32" ht="26.45" customHeight="1" thickBot="1">
      <c r="C72" s="851"/>
      <c r="D72" s="732"/>
      <c r="E72" s="671"/>
      <c r="F72" s="686"/>
      <c r="G72" s="713"/>
      <c r="H72" s="844"/>
      <c r="I72" s="736"/>
      <c r="J72" s="736"/>
      <c r="K72" s="669"/>
      <c r="L72" s="669"/>
      <c r="M72" s="669"/>
      <c r="N72" s="854"/>
      <c r="O72" s="86" t="s">
        <v>146</v>
      </c>
      <c r="P72" s="441" t="s">
        <v>147</v>
      </c>
      <c r="Q72" s="442" t="s">
        <v>4171</v>
      </c>
      <c r="R72" s="443" t="s">
        <v>4172</v>
      </c>
      <c r="S72" s="440" t="s">
        <v>4173</v>
      </c>
      <c r="T72" s="86" t="s">
        <v>152</v>
      </c>
      <c r="U72" s="840"/>
      <c r="V72" s="669"/>
      <c r="W72" s="669"/>
      <c r="X72" s="736"/>
      <c r="Y72" s="844"/>
      <c r="Z72" s="844"/>
      <c r="AA72" s="736"/>
      <c r="AB72" s="736"/>
      <c r="AC72" s="736"/>
      <c r="AD72" s="736"/>
      <c r="AE72" s="736"/>
      <c r="AF72" s="767"/>
    </row>
    <row r="73" spans="3:32" ht="13.35" customHeight="1">
      <c r="C73" s="24">
        <v>1</v>
      </c>
      <c r="D73" s="19"/>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0"/>
    </row>
    <row r="74" spans="3:32" ht="13.35" customHeight="1">
      <c r="C74" s="24">
        <v>2</v>
      </c>
      <c r="D74" s="24"/>
      <c r="AF74" s="21"/>
    </row>
    <row r="75" spans="3:32" ht="14.1" customHeight="1">
      <c r="C75" s="24">
        <v>3</v>
      </c>
      <c r="D75" s="24"/>
      <c r="AF75" s="21"/>
    </row>
    <row r="76" spans="3:32">
      <c r="C76" s="24">
        <v>4</v>
      </c>
      <c r="D76" s="24"/>
      <c r="AF76" s="21"/>
    </row>
    <row r="77" spans="3:32">
      <c r="C77" s="24">
        <v>5</v>
      </c>
      <c r="D77" s="24"/>
      <c r="AF77" s="21"/>
    </row>
    <row r="78" spans="3:32">
      <c r="C78" s="24">
        <v>6</v>
      </c>
      <c r="D78" s="24"/>
      <c r="AF78" s="21"/>
    </row>
    <row r="79" spans="3:32">
      <c r="C79" s="24">
        <v>7</v>
      </c>
      <c r="D79" s="24"/>
      <c r="AF79" s="21"/>
    </row>
    <row r="80" spans="3:32">
      <c r="C80" s="24">
        <v>8</v>
      </c>
      <c r="D80" s="24"/>
      <c r="AF80" s="21"/>
    </row>
    <row r="81" spans="3:32">
      <c r="C81" s="24">
        <v>9</v>
      </c>
      <c r="D81" s="24"/>
      <c r="AF81" s="21"/>
    </row>
    <row r="82" spans="3:32">
      <c r="C82" s="24">
        <v>10</v>
      </c>
      <c r="D82" s="24"/>
      <c r="AF82" s="21"/>
    </row>
    <row r="83" spans="3:32">
      <c r="C83" s="24">
        <v>11</v>
      </c>
      <c r="D83" s="24"/>
      <c r="AF83" s="21"/>
    </row>
    <row r="84" spans="3:32">
      <c r="C84" s="24">
        <v>12</v>
      </c>
      <c r="D84" s="24"/>
      <c r="AF84" s="21"/>
    </row>
    <row r="85" spans="3:32">
      <c r="C85" s="24">
        <v>13</v>
      </c>
      <c r="D85" s="24"/>
      <c r="AF85" s="21"/>
    </row>
    <row r="86" spans="3:32">
      <c r="C86" s="24">
        <v>14</v>
      </c>
      <c r="D86" s="24"/>
      <c r="AF86" s="21"/>
    </row>
    <row r="87" spans="3:32">
      <c r="C87" s="24">
        <v>15</v>
      </c>
      <c r="D87" s="24"/>
      <c r="AF87" s="21"/>
    </row>
    <row r="88" spans="3:32">
      <c r="C88" s="24">
        <v>16</v>
      </c>
      <c r="D88" s="24"/>
      <c r="AF88" s="21"/>
    </row>
    <row r="89" spans="3:32">
      <c r="C89" s="24">
        <v>17</v>
      </c>
      <c r="D89" s="24"/>
      <c r="AF89" s="21"/>
    </row>
    <row r="90" spans="3:32">
      <c r="C90" s="24">
        <v>18</v>
      </c>
      <c r="D90" s="24"/>
      <c r="AF90" s="21"/>
    </row>
    <row r="91" spans="3:32">
      <c r="C91" s="24">
        <v>19</v>
      </c>
      <c r="D91" s="24"/>
      <c r="AF91" s="21"/>
    </row>
    <row r="92" spans="3:32">
      <c r="C92" s="24">
        <v>20</v>
      </c>
      <c r="D92" s="24"/>
      <c r="AF92" s="21"/>
    </row>
    <row r="93" spans="3:32">
      <c r="C93" s="24">
        <v>21</v>
      </c>
      <c r="D93" s="24"/>
      <c r="AF93" s="21"/>
    </row>
    <row r="94" spans="3:32">
      <c r="C94" s="24">
        <v>22</v>
      </c>
      <c r="D94" s="24"/>
      <c r="AF94" s="21"/>
    </row>
    <row r="95" spans="3:32">
      <c r="C95" s="24">
        <v>23</v>
      </c>
      <c r="D95" s="24"/>
      <c r="AF95" s="21"/>
    </row>
    <row r="96" spans="3:32">
      <c r="C96" s="24">
        <v>24</v>
      </c>
      <c r="D96" s="24"/>
      <c r="AF96" s="21"/>
    </row>
    <row r="97" spans="3:32">
      <c r="C97" s="24">
        <v>25</v>
      </c>
      <c r="D97" s="24"/>
      <c r="AF97" s="21"/>
    </row>
    <row r="98" spans="3:32">
      <c r="C98" s="24">
        <v>26</v>
      </c>
      <c r="D98" s="24"/>
      <c r="AF98" s="21"/>
    </row>
    <row r="99" spans="3:32">
      <c r="C99" s="24">
        <v>27</v>
      </c>
      <c r="D99" s="24"/>
      <c r="AF99" s="21"/>
    </row>
    <row r="100" spans="3:32">
      <c r="C100" s="24">
        <v>28</v>
      </c>
      <c r="D100" s="24"/>
      <c r="AF100" s="21"/>
    </row>
    <row r="101" spans="3:32">
      <c r="C101" s="24">
        <v>29</v>
      </c>
      <c r="D101" s="24"/>
      <c r="AF101" s="21"/>
    </row>
    <row r="102" spans="3:32">
      <c r="C102" s="24">
        <v>30</v>
      </c>
      <c r="D102" s="24"/>
      <c r="AF102" s="21"/>
    </row>
    <row r="103" spans="3:32">
      <c r="C103" s="24">
        <v>31</v>
      </c>
      <c r="D103" s="24"/>
      <c r="AF103" s="21"/>
    </row>
    <row r="104" spans="3:32">
      <c r="C104" s="24">
        <v>32</v>
      </c>
      <c r="D104" s="24"/>
      <c r="AF104" s="21"/>
    </row>
    <row r="105" spans="3:32">
      <c r="C105" s="24">
        <v>33</v>
      </c>
      <c r="D105" s="24"/>
      <c r="AF105" s="21"/>
    </row>
    <row r="106" spans="3:32">
      <c r="C106" s="24">
        <v>34</v>
      </c>
      <c r="D106" s="24"/>
      <c r="AF106" s="21"/>
    </row>
    <row r="107" spans="3:32">
      <c r="C107" s="24">
        <v>35</v>
      </c>
      <c r="D107" s="24"/>
      <c r="AF107" s="21"/>
    </row>
    <row r="108" spans="3:32">
      <c r="C108" s="24">
        <v>36</v>
      </c>
      <c r="D108" s="24"/>
      <c r="AF108" s="21"/>
    </row>
    <row r="109" spans="3:32">
      <c r="C109" s="24">
        <v>37</v>
      </c>
      <c r="D109" s="24"/>
      <c r="AF109" s="21"/>
    </row>
    <row r="110" spans="3:32">
      <c r="C110" s="24">
        <v>38</v>
      </c>
      <c r="D110" s="24"/>
      <c r="AF110" s="21"/>
    </row>
    <row r="111" spans="3:32">
      <c r="C111" s="24">
        <v>39</v>
      </c>
      <c r="D111" s="24"/>
      <c r="AF111" s="21"/>
    </row>
    <row r="112" spans="3:32">
      <c r="C112" s="24">
        <v>40</v>
      </c>
      <c r="D112" s="24"/>
      <c r="AF112" s="21"/>
    </row>
    <row r="113" spans="3:32">
      <c r="C113" s="24">
        <v>41</v>
      </c>
      <c r="D113" s="24"/>
      <c r="AF113" s="21"/>
    </row>
    <row r="114" spans="3:32">
      <c r="C114" s="24">
        <v>42</v>
      </c>
      <c r="D114" s="24"/>
      <c r="AF114" s="21"/>
    </row>
    <row r="115" spans="3:32">
      <c r="C115" s="24">
        <v>43</v>
      </c>
      <c r="D115" s="24"/>
      <c r="AF115" s="21"/>
    </row>
    <row r="116" spans="3:32">
      <c r="C116" s="24">
        <v>44</v>
      </c>
      <c r="D116" s="24"/>
      <c r="AF116" s="21"/>
    </row>
    <row r="117" spans="3:32">
      <c r="C117" s="24">
        <v>45</v>
      </c>
      <c r="D117" s="24"/>
      <c r="AF117" s="21"/>
    </row>
    <row r="118" spans="3:32">
      <c r="C118" s="24">
        <v>46</v>
      </c>
      <c r="D118" s="24"/>
      <c r="AF118" s="21"/>
    </row>
    <row r="119" spans="3:32">
      <c r="C119" s="24">
        <v>47</v>
      </c>
      <c r="D119" s="24"/>
      <c r="AF119" s="21"/>
    </row>
    <row r="120" spans="3:32">
      <c r="C120" s="24">
        <v>48</v>
      </c>
      <c r="D120" s="24"/>
      <c r="AF120" s="21"/>
    </row>
    <row r="121" spans="3:32">
      <c r="C121" s="24">
        <v>49</v>
      </c>
      <c r="D121" s="24"/>
      <c r="AF121" s="21"/>
    </row>
    <row r="122" spans="3:32">
      <c r="C122" s="24">
        <v>50</v>
      </c>
      <c r="D122" s="24"/>
      <c r="AF122" s="21"/>
    </row>
    <row r="123" spans="3:32">
      <c r="C123" s="24">
        <v>51</v>
      </c>
      <c r="D123" s="24"/>
      <c r="AF123" s="21"/>
    </row>
    <row r="124" spans="3:32">
      <c r="C124" s="24">
        <v>52</v>
      </c>
      <c r="D124" s="24"/>
      <c r="AF124" s="21"/>
    </row>
    <row r="125" spans="3:32">
      <c r="C125" s="24">
        <v>53</v>
      </c>
      <c r="D125" s="24"/>
      <c r="AF125" s="21"/>
    </row>
    <row r="126" spans="3:32">
      <c r="C126" s="24">
        <v>54</v>
      </c>
      <c r="D126" s="24"/>
      <c r="AF126" s="21"/>
    </row>
    <row r="127" spans="3:32">
      <c r="C127" s="24">
        <v>55</v>
      </c>
      <c r="D127" s="24"/>
      <c r="AF127" s="21"/>
    </row>
    <row r="128" spans="3:32">
      <c r="C128" s="24">
        <v>56</v>
      </c>
      <c r="D128" s="24"/>
      <c r="AF128" s="21"/>
    </row>
    <row r="129" spans="3:32">
      <c r="C129" s="24">
        <v>57</v>
      </c>
      <c r="D129" s="24"/>
      <c r="AF129" s="21"/>
    </row>
    <row r="130" spans="3:32">
      <c r="C130" s="24">
        <v>58</v>
      </c>
      <c r="D130" s="24"/>
      <c r="AF130" s="21"/>
    </row>
    <row r="131" spans="3:32">
      <c r="C131" s="24">
        <v>59</v>
      </c>
      <c r="D131" s="24"/>
      <c r="AF131" s="21"/>
    </row>
    <row r="132" spans="3:32">
      <c r="C132" s="24">
        <v>60</v>
      </c>
      <c r="D132" s="24"/>
      <c r="AF132" s="21"/>
    </row>
    <row r="133" spans="3:32">
      <c r="C133" s="24">
        <v>61</v>
      </c>
      <c r="D133" s="24"/>
      <c r="AF133" s="21"/>
    </row>
    <row r="134" spans="3:32">
      <c r="C134" s="24">
        <v>62</v>
      </c>
      <c r="D134" s="24"/>
      <c r="AF134" s="21"/>
    </row>
    <row r="135" spans="3:32">
      <c r="C135" s="24">
        <v>63</v>
      </c>
      <c r="D135" s="24"/>
      <c r="AF135" s="21"/>
    </row>
    <row r="136" spans="3:32">
      <c r="C136" s="24">
        <v>64</v>
      </c>
      <c r="D136" s="24"/>
      <c r="AF136" s="21"/>
    </row>
    <row r="137" spans="3:32">
      <c r="C137" s="24">
        <v>65</v>
      </c>
      <c r="D137" s="24"/>
      <c r="AF137" s="21"/>
    </row>
    <row r="138" spans="3:32">
      <c r="C138" s="24">
        <v>66</v>
      </c>
      <c r="D138" s="24"/>
      <c r="AF138" s="21"/>
    </row>
    <row r="139" spans="3:32">
      <c r="C139" s="24">
        <v>67</v>
      </c>
      <c r="D139" s="24"/>
      <c r="AF139" s="21"/>
    </row>
    <row r="140" spans="3:32">
      <c r="C140" s="24">
        <v>68</v>
      </c>
      <c r="D140" s="24"/>
      <c r="AF140" s="21"/>
    </row>
    <row r="141" spans="3:32">
      <c r="C141" s="24">
        <v>69</v>
      </c>
      <c r="D141" s="24"/>
      <c r="AF141" s="21"/>
    </row>
    <row r="142" spans="3:32">
      <c r="C142" s="24">
        <v>70</v>
      </c>
      <c r="D142" s="24"/>
      <c r="AF142" s="21"/>
    </row>
    <row r="143" spans="3:32">
      <c r="C143" s="24">
        <v>71</v>
      </c>
      <c r="D143" s="24"/>
      <c r="AF143" s="21"/>
    </row>
    <row r="144" spans="3:32">
      <c r="C144" s="24">
        <v>72</v>
      </c>
      <c r="D144" s="24"/>
      <c r="AF144" s="21"/>
    </row>
    <row r="145" spans="3:32">
      <c r="C145" s="24">
        <v>73</v>
      </c>
      <c r="D145" s="24"/>
      <c r="AF145" s="21"/>
    </row>
    <row r="146" spans="3:32">
      <c r="C146" s="24">
        <v>74</v>
      </c>
      <c r="D146" s="24"/>
      <c r="AF146" s="21"/>
    </row>
    <row r="147" spans="3:32">
      <c r="C147" s="24">
        <v>75</v>
      </c>
      <c r="D147" s="24"/>
      <c r="AF147" s="21"/>
    </row>
    <row r="148" spans="3:32">
      <c r="C148" s="24">
        <v>76</v>
      </c>
      <c r="D148" s="24"/>
      <c r="AF148" s="21"/>
    </row>
    <row r="149" spans="3:32">
      <c r="C149" s="24">
        <v>77</v>
      </c>
      <c r="D149" s="24"/>
      <c r="AF149" s="21"/>
    </row>
    <row r="150" spans="3:32">
      <c r="C150" s="24">
        <v>78</v>
      </c>
      <c r="D150" s="24"/>
      <c r="AF150" s="21"/>
    </row>
    <row r="151" spans="3:32">
      <c r="C151" s="24">
        <v>79</v>
      </c>
      <c r="D151" s="24"/>
      <c r="AF151" s="21"/>
    </row>
    <row r="152" spans="3:32">
      <c r="C152" s="24">
        <v>80</v>
      </c>
      <c r="D152" s="24"/>
      <c r="AF152" s="21"/>
    </row>
    <row r="153" spans="3:32">
      <c r="C153" s="24">
        <v>81</v>
      </c>
      <c r="D153" s="24"/>
      <c r="AF153" s="21"/>
    </row>
    <row r="154" spans="3:32">
      <c r="C154" s="24">
        <v>82</v>
      </c>
      <c r="D154" s="24"/>
      <c r="AF154" s="21"/>
    </row>
    <row r="155" spans="3:32">
      <c r="C155" s="24">
        <v>83</v>
      </c>
      <c r="D155" s="24"/>
      <c r="AF155" s="21"/>
    </row>
    <row r="156" spans="3:32">
      <c r="C156" s="24">
        <v>84</v>
      </c>
      <c r="D156" s="24"/>
      <c r="AF156" s="21"/>
    </row>
    <row r="157" spans="3:32">
      <c r="C157" s="24">
        <v>85</v>
      </c>
      <c r="D157" s="24"/>
      <c r="AF157" s="21"/>
    </row>
    <row r="158" spans="3:32">
      <c r="C158" s="24">
        <v>86</v>
      </c>
      <c r="D158" s="24"/>
      <c r="AF158" s="21"/>
    </row>
    <row r="159" spans="3:32">
      <c r="C159" s="24">
        <v>87</v>
      </c>
      <c r="D159" s="24"/>
      <c r="AF159" s="21"/>
    </row>
    <row r="160" spans="3:32">
      <c r="C160" s="24">
        <v>88</v>
      </c>
      <c r="D160" s="24"/>
      <c r="AF160" s="21"/>
    </row>
    <row r="161" spans="3:32">
      <c r="C161" s="24">
        <v>89</v>
      </c>
      <c r="D161" s="24"/>
      <c r="AF161" s="21"/>
    </row>
    <row r="162" spans="3:32">
      <c r="C162" s="24">
        <v>90</v>
      </c>
      <c r="D162" s="24"/>
      <c r="AF162" s="21"/>
    </row>
    <row r="163" spans="3:32">
      <c r="C163" s="24">
        <v>91</v>
      </c>
      <c r="D163" s="24"/>
      <c r="AF163" s="21"/>
    </row>
    <row r="164" spans="3:32">
      <c r="C164" s="24">
        <v>92</v>
      </c>
      <c r="D164" s="24"/>
      <c r="AF164" s="21"/>
    </row>
    <row r="165" spans="3:32">
      <c r="C165" s="24">
        <v>93</v>
      </c>
      <c r="D165" s="24"/>
      <c r="AF165" s="21"/>
    </row>
    <row r="166" spans="3:32">
      <c r="C166" s="24">
        <v>94</v>
      </c>
      <c r="D166" s="24"/>
      <c r="AF166" s="21"/>
    </row>
    <row r="167" spans="3:32">
      <c r="C167" s="24">
        <v>95</v>
      </c>
      <c r="D167" s="24"/>
      <c r="AF167" s="21"/>
    </row>
    <row r="168" spans="3:32">
      <c r="C168" s="24">
        <v>96</v>
      </c>
      <c r="D168" s="24"/>
      <c r="AF168" s="21"/>
    </row>
    <row r="169" spans="3:32">
      <c r="C169" s="24">
        <v>97</v>
      </c>
      <c r="D169" s="24"/>
      <c r="AF169" s="21"/>
    </row>
    <row r="170" spans="3:32">
      <c r="C170" s="24">
        <v>98</v>
      </c>
      <c r="D170" s="24"/>
      <c r="AF170" s="21"/>
    </row>
    <row r="171" spans="3:32">
      <c r="C171" s="24">
        <v>99</v>
      </c>
      <c r="D171" s="24"/>
      <c r="AF171" s="21"/>
    </row>
    <row r="172" spans="3:32">
      <c r="C172" s="24">
        <v>100</v>
      </c>
      <c r="D172" s="24"/>
      <c r="AF172" s="21"/>
    </row>
    <row r="173" spans="3:32">
      <c r="C173" s="24">
        <v>101</v>
      </c>
      <c r="D173" s="24"/>
      <c r="AF173" s="21"/>
    </row>
    <row r="174" spans="3:32">
      <c r="C174" s="24">
        <v>102</v>
      </c>
      <c r="D174" s="24"/>
      <c r="AF174" s="21"/>
    </row>
    <row r="175" spans="3:32">
      <c r="C175" s="24">
        <v>103</v>
      </c>
      <c r="D175" s="24"/>
      <c r="AF175" s="21"/>
    </row>
    <row r="176" spans="3:32">
      <c r="C176" s="24">
        <v>104</v>
      </c>
      <c r="D176" s="24"/>
      <c r="AF176" s="21"/>
    </row>
    <row r="177" spans="3:32">
      <c r="C177" s="24">
        <v>105</v>
      </c>
      <c r="D177" s="24"/>
      <c r="AF177" s="21"/>
    </row>
    <row r="178" spans="3:32">
      <c r="C178" s="24">
        <v>106</v>
      </c>
      <c r="D178" s="24"/>
      <c r="AF178" s="21"/>
    </row>
    <row r="179" spans="3:32">
      <c r="C179" s="24">
        <v>107</v>
      </c>
      <c r="D179" s="24"/>
      <c r="AF179" s="21"/>
    </row>
    <row r="180" spans="3:32">
      <c r="C180" s="24">
        <v>108</v>
      </c>
      <c r="D180" s="24"/>
      <c r="AF180" s="21"/>
    </row>
    <row r="181" spans="3:32">
      <c r="C181" s="24">
        <v>109</v>
      </c>
      <c r="D181" s="24"/>
      <c r="AF181" s="21"/>
    </row>
    <row r="182" spans="3:32">
      <c r="C182" s="24">
        <v>110</v>
      </c>
      <c r="D182" s="24"/>
      <c r="AF182" s="21"/>
    </row>
    <row r="183" spans="3:32">
      <c r="C183" s="24">
        <v>111</v>
      </c>
      <c r="D183" s="24"/>
      <c r="AF183" s="21"/>
    </row>
    <row r="184" spans="3:32">
      <c r="C184" s="24">
        <v>112</v>
      </c>
      <c r="D184" s="24"/>
      <c r="AF184" s="21"/>
    </row>
    <row r="185" spans="3:32">
      <c r="C185" s="24">
        <v>113</v>
      </c>
      <c r="D185" s="24"/>
      <c r="AF185" s="21"/>
    </row>
    <row r="186" spans="3:32">
      <c r="C186" s="24">
        <v>114</v>
      </c>
      <c r="D186" s="24"/>
      <c r="AF186" s="21"/>
    </row>
    <row r="187" spans="3:32">
      <c r="C187" s="24">
        <v>115</v>
      </c>
      <c r="D187" s="24"/>
      <c r="AF187" s="21"/>
    </row>
    <row r="188" spans="3:32">
      <c r="C188" s="24">
        <v>116</v>
      </c>
      <c r="D188" s="24"/>
      <c r="AF188" s="21"/>
    </row>
    <row r="189" spans="3:32">
      <c r="C189" s="24">
        <v>117</v>
      </c>
      <c r="D189" s="24"/>
      <c r="AF189" s="21"/>
    </row>
    <row r="190" spans="3:32">
      <c r="C190" s="24">
        <v>118</v>
      </c>
      <c r="D190" s="24"/>
      <c r="AF190" s="21"/>
    </row>
    <row r="191" spans="3:32">
      <c r="C191" s="24">
        <v>119</v>
      </c>
      <c r="D191" s="24"/>
      <c r="AF191" s="21"/>
    </row>
    <row r="192" spans="3:32">
      <c r="C192" s="24">
        <v>120</v>
      </c>
      <c r="D192" s="24"/>
      <c r="AF192" s="21"/>
    </row>
    <row r="193" spans="3:32">
      <c r="C193" s="24">
        <v>121</v>
      </c>
      <c r="D193" s="24"/>
      <c r="AF193" s="21"/>
    </row>
    <row r="194" spans="3:32">
      <c r="C194" s="24">
        <v>122</v>
      </c>
      <c r="D194" s="24"/>
      <c r="AF194" s="21"/>
    </row>
    <row r="195" spans="3:32">
      <c r="C195" s="24">
        <v>123</v>
      </c>
      <c r="D195" s="24"/>
      <c r="AF195" s="21"/>
    </row>
    <row r="196" spans="3:32">
      <c r="C196" s="24">
        <v>124</v>
      </c>
      <c r="D196" s="24"/>
      <c r="AF196" s="21"/>
    </row>
    <row r="197" spans="3:32">
      <c r="C197" s="24">
        <v>125</v>
      </c>
      <c r="D197" s="24"/>
      <c r="AF197" s="21"/>
    </row>
    <row r="198" spans="3:32">
      <c r="C198" s="24">
        <v>126</v>
      </c>
      <c r="D198" s="24"/>
      <c r="AF198" s="21"/>
    </row>
    <row r="199" spans="3:32">
      <c r="C199" s="24">
        <v>127</v>
      </c>
      <c r="D199" s="24"/>
      <c r="AF199" s="21"/>
    </row>
    <row r="200" spans="3:32">
      <c r="C200" s="24">
        <v>128</v>
      </c>
      <c r="D200" s="24"/>
      <c r="AF200" s="21"/>
    </row>
    <row r="201" spans="3:32">
      <c r="C201" s="24">
        <v>129</v>
      </c>
      <c r="D201" s="24"/>
      <c r="AF201" s="21"/>
    </row>
    <row r="202" spans="3:32">
      <c r="C202" s="24">
        <v>130</v>
      </c>
      <c r="D202" s="24"/>
      <c r="AF202" s="21"/>
    </row>
    <row r="203" spans="3:32">
      <c r="C203" s="24">
        <v>131</v>
      </c>
      <c r="D203" s="24"/>
      <c r="AF203" s="21"/>
    </row>
    <row r="204" spans="3:32">
      <c r="C204" s="24">
        <v>132</v>
      </c>
      <c r="D204" s="24"/>
      <c r="AF204" s="21"/>
    </row>
    <row r="205" spans="3:32">
      <c r="C205" s="24">
        <v>133</v>
      </c>
      <c r="D205" s="24"/>
      <c r="AF205" s="21"/>
    </row>
    <row r="206" spans="3:32">
      <c r="C206" s="24">
        <v>134</v>
      </c>
      <c r="D206" s="24"/>
      <c r="AF206" s="21"/>
    </row>
    <row r="207" spans="3:32">
      <c r="C207" s="24">
        <v>135</v>
      </c>
      <c r="D207" s="24"/>
      <c r="AF207" s="21"/>
    </row>
    <row r="208" spans="3:32">
      <c r="C208" s="24">
        <v>136</v>
      </c>
      <c r="D208" s="24"/>
      <c r="AF208" s="21"/>
    </row>
    <row r="209" spans="3:32">
      <c r="C209" s="24">
        <v>137</v>
      </c>
      <c r="D209" s="24"/>
      <c r="AF209" s="21"/>
    </row>
    <row r="210" spans="3:32">
      <c r="C210" s="24">
        <v>138</v>
      </c>
      <c r="D210" s="24"/>
      <c r="AF210" s="21"/>
    </row>
    <row r="211" spans="3:32">
      <c r="C211" s="24">
        <v>139</v>
      </c>
      <c r="D211" s="24"/>
      <c r="AF211" s="21"/>
    </row>
    <row r="212" spans="3:32">
      <c r="C212" s="24">
        <v>140</v>
      </c>
      <c r="D212" s="24"/>
      <c r="AF212" s="21"/>
    </row>
    <row r="213" spans="3:32">
      <c r="C213" s="24">
        <v>141</v>
      </c>
      <c r="D213" s="24"/>
      <c r="AF213" s="21"/>
    </row>
    <row r="214" spans="3:32">
      <c r="C214" s="24">
        <v>142</v>
      </c>
      <c r="D214" s="24"/>
      <c r="AF214" s="21"/>
    </row>
    <row r="215" spans="3:32">
      <c r="C215" s="24">
        <v>143</v>
      </c>
      <c r="D215" s="24"/>
      <c r="AF215" s="21"/>
    </row>
    <row r="216" spans="3:32">
      <c r="C216" s="24">
        <v>144</v>
      </c>
      <c r="D216" s="24"/>
      <c r="AF216" s="21"/>
    </row>
    <row r="217" spans="3:32">
      <c r="C217" s="24">
        <v>145</v>
      </c>
      <c r="D217" s="24"/>
      <c r="AF217" s="21"/>
    </row>
    <row r="218" spans="3:32">
      <c r="C218" s="24">
        <v>146</v>
      </c>
      <c r="D218" s="24"/>
      <c r="AF218" s="21"/>
    </row>
    <row r="219" spans="3:32">
      <c r="C219" s="24">
        <v>147</v>
      </c>
      <c r="D219" s="24"/>
      <c r="AF219" s="21"/>
    </row>
    <row r="220" spans="3:32">
      <c r="C220" s="24">
        <v>148</v>
      </c>
      <c r="D220" s="24"/>
      <c r="AF220" s="21"/>
    </row>
    <row r="221" spans="3:32">
      <c r="C221" s="24">
        <v>149</v>
      </c>
      <c r="D221" s="24"/>
      <c r="AF221" s="21"/>
    </row>
    <row r="222" spans="3:32">
      <c r="C222" s="24">
        <v>150</v>
      </c>
      <c r="D222" s="24"/>
      <c r="AF222" s="21"/>
    </row>
    <row r="223" spans="3:32">
      <c r="C223" s="24">
        <v>151</v>
      </c>
      <c r="D223" s="24"/>
      <c r="AF223" s="21"/>
    </row>
    <row r="224" spans="3:32">
      <c r="C224" s="24">
        <v>152</v>
      </c>
      <c r="D224" s="24"/>
      <c r="AF224" s="21"/>
    </row>
    <row r="225" spans="3:32">
      <c r="C225" s="24">
        <v>153</v>
      </c>
      <c r="D225" s="24"/>
      <c r="AF225" s="21"/>
    </row>
    <row r="226" spans="3:32">
      <c r="C226" s="24">
        <v>154</v>
      </c>
      <c r="D226" s="24"/>
      <c r="AF226" s="21"/>
    </row>
    <row r="227" spans="3:32">
      <c r="C227" s="24">
        <v>155</v>
      </c>
      <c r="D227" s="24"/>
      <c r="AF227" s="21"/>
    </row>
    <row r="228" spans="3:32">
      <c r="C228" s="24">
        <v>156</v>
      </c>
      <c r="D228" s="24"/>
      <c r="AF228" s="21"/>
    </row>
    <row r="229" spans="3:32">
      <c r="C229" s="24">
        <v>157</v>
      </c>
      <c r="D229" s="24"/>
      <c r="AF229" s="21"/>
    </row>
    <row r="230" spans="3:32">
      <c r="C230" s="24">
        <v>158</v>
      </c>
      <c r="D230" s="24"/>
      <c r="AF230" s="21"/>
    </row>
    <row r="231" spans="3:32">
      <c r="C231" s="24">
        <v>159</v>
      </c>
      <c r="D231" s="24"/>
      <c r="AF231" s="21"/>
    </row>
    <row r="232" spans="3:32">
      <c r="C232" s="24">
        <v>160</v>
      </c>
      <c r="D232" s="24"/>
      <c r="AF232" s="21"/>
    </row>
    <row r="233" spans="3:32">
      <c r="C233" s="24">
        <v>161</v>
      </c>
      <c r="D233" s="24"/>
      <c r="AF233" s="21"/>
    </row>
    <row r="234" spans="3:32">
      <c r="C234" s="24">
        <v>162</v>
      </c>
      <c r="D234" s="24"/>
      <c r="AF234" s="21"/>
    </row>
    <row r="235" spans="3:32">
      <c r="C235" s="24">
        <v>163</v>
      </c>
      <c r="D235" s="24"/>
      <c r="AF235" s="21"/>
    </row>
    <row r="236" spans="3:32">
      <c r="C236" s="24">
        <v>164</v>
      </c>
      <c r="D236" s="24"/>
      <c r="AF236" s="21"/>
    </row>
    <row r="237" spans="3:32">
      <c r="C237" s="24">
        <v>165</v>
      </c>
      <c r="D237" s="24"/>
      <c r="AF237" s="21"/>
    </row>
    <row r="238" spans="3:32">
      <c r="C238" s="24">
        <v>166</v>
      </c>
      <c r="D238" s="24"/>
      <c r="AF238" s="21"/>
    </row>
    <row r="239" spans="3:32">
      <c r="C239" s="24">
        <v>167</v>
      </c>
      <c r="D239" s="24"/>
      <c r="AF239" s="21"/>
    </row>
    <row r="240" spans="3:32">
      <c r="C240" s="24">
        <v>168</v>
      </c>
      <c r="D240" s="24"/>
      <c r="AF240" s="21"/>
    </row>
    <row r="241" spans="3:32">
      <c r="C241" s="24">
        <v>169</v>
      </c>
      <c r="D241" s="24"/>
      <c r="AF241" s="21"/>
    </row>
    <row r="242" spans="3:32">
      <c r="C242" s="24">
        <v>170</v>
      </c>
      <c r="D242" s="24"/>
      <c r="AF242" s="21"/>
    </row>
    <row r="243" spans="3:32">
      <c r="C243" s="24">
        <v>171</v>
      </c>
      <c r="D243" s="24"/>
      <c r="AF243" s="21"/>
    </row>
    <row r="244" spans="3:32">
      <c r="C244" s="24">
        <v>172</v>
      </c>
      <c r="D244" s="24"/>
      <c r="AF244" s="21"/>
    </row>
    <row r="245" spans="3:32">
      <c r="C245" s="24">
        <v>173</v>
      </c>
      <c r="D245" s="24"/>
      <c r="AF245" s="21"/>
    </row>
    <row r="246" spans="3:32">
      <c r="C246" s="24">
        <v>174</v>
      </c>
      <c r="D246" s="24"/>
      <c r="AF246" s="21"/>
    </row>
    <row r="247" spans="3:32">
      <c r="C247" s="24">
        <v>175</v>
      </c>
      <c r="D247" s="24"/>
      <c r="AF247" s="21"/>
    </row>
    <row r="248" spans="3:32">
      <c r="C248" s="24">
        <v>176</v>
      </c>
      <c r="D248" s="24"/>
      <c r="AF248" s="21"/>
    </row>
    <row r="249" spans="3:32">
      <c r="C249" s="24">
        <v>177</v>
      </c>
      <c r="D249" s="24"/>
      <c r="AF249" s="21"/>
    </row>
    <row r="250" spans="3:32">
      <c r="C250" s="24">
        <v>178</v>
      </c>
      <c r="D250" s="24"/>
      <c r="AF250" s="21"/>
    </row>
    <row r="251" spans="3:32">
      <c r="C251" s="24">
        <v>179</v>
      </c>
      <c r="D251" s="24"/>
      <c r="AF251" s="21"/>
    </row>
    <row r="252" spans="3:32">
      <c r="C252" s="24">
        <v>180</v>
      </c>
      <c r="D252" s="24"/>
      <c r="AF252" s="21"/>
    </row>
    <row r="253" spans="3:32">
      <c r="C253" s="24">
        <v>181</v>
      </c>
      <c r="D253" s="24"/>
      <c r="AF253" s="21"/>
    </row>
    <row r="254" spans="3:32">
      <c r="C254" s="24">
        <v>182</v>
      </c>
      <c r="D254" s="24"/>
      <c r="AF254" s="21"/>
    </row>
    <row r="255" spans="3:32">
      <c r="C255" s="24">
        <v>183</v>
      </c>
      <c r="D255" s="24"/>
      <c r="AF255" s="21"/>
    </row>
    <row r="256" spans="3:32">
      <c r="C256" s="24">
        <v>184</v>
      </c>
      <c r="D256" s="24"/>
      <c r="AF256" s="21"/>
    </row>
    <row r="257" spans="3:32">
      <c r="C257" s="24">
        <v>185</v>
      </c>
      <c r="D257" s="24"/>
      <c r="AF257" s="21"/>
    </row>
    <row r="258" spans="3:32">
      <c r="C258" s="24">
        <v>186</v>
      </c>
      <c r="D258" s="24"/>
      <c r="AF258" s="21"/>
    </row>
    <row r="259" spans="3:32">
      <c r="C259" s="24">
        <v>187</v>
      </c>
      <c r="D259" s="24"/>
      <c r="AF259" s="21"/>
    </row>
    <row r="260" spans="3:32">
      <c r="C260" s="24">
        <v>188</v>
      </c>
      <c r="D260" s="24"/>
      <c r="AF260" s="21"/>
    </row>
    <row r="261" spans="3:32">
      <c r="C261" s="24">
        <v>189</v>
      </c>
      <c r="D261" s="24"/>
      <c r="AF261" s="21"/>
    </row>
    <row r="262" spans="3:32">
      <c r="C262" s="24">
        <v>190</v>
      </c>
      <c r="D262" s="24"/>
      <c r="AF262" s="21"/>
    </row>
    <row r="263" spans="3:32">
      <c r="C263" s="24">
        <v>191</v>
      </c>
      <c r="D263" s="24"/>
      <c r="AF263" s="21"/>
    </row>
    <row r="264" spans="3:32">
      <c r="C264" s="24">
        <v>192</v>
      </c>
      <c r="D264" s="24"/>
      <c r="AF264" s="21"/>
    </row>
    <row r="265" spans="3:32">
      <c r="C265" s="24">
        <v>193</v>
      </c>
      <c r="D265" s="24"/>
      <c r="AF265" s="21"/>
    </row>
    <row r="266" spans="3:32">
      <c r="C266" s="24">
        <v>194</v>
      </c>
      <c r="D266" s="24"/>
      <c r="AF266" s="21"/>
    </row>
    <row r="267" spans="3:32">
      <c r="C267" s="24">
        <v>195</v>
      </c>
      <c r="D267" s="24"/>
      <c r="AF267" s="21"/>
    </row>
    <row r="268" spans="3:32">
      <c r="C268" s="24">
        <v>196</v>
      </c>
      <c r="D268" s="24"/>
      <c r="AF268" s="21"/>
    </row>
    <row r="269" spans="3:32">
      <c r="C269" s="24">
        <v>197</v>
      </c>
      <c r="D269" s="24"/>
      <c r="AF269" s="21"/>
    </row>
    <row r="270" spans="3:32">
      <c r="C270" s="24">
        <v>198</v>
      </c>
      <c r="D270" s="24"/>
      <c r="AF270" s="21"/>
    </row>
    <row r="271" spans="3:32">
      <c r="C271" s="24">
        <v>199</v>
      </c>
      <c r="D271" s="24"/>
      <c r="AF271" s="21"/>
    </row>
    <row r="272" spans="3:32">
      <c r="C272" s="24">
        <v>200</v>
      </c>
      <c r="D272" s="24"/>
      <c r="AF272" s="21"/>
    </row>
    <row r="273" spans="3:32">
      <c r="C273" s="24">
        <v>201</v>
      </c>
      <c r="D273" s="24"/>
      <c r="AF273" s="21"/>
    </row>
    <row r="274" spans="3:32">
      <c r="C274" s="24">
        <v>202</v>
      </c>
      <c r="D274" s="24"/>
      <c r="AF274" s="21"/>
    </row>
    <row r="275" spans="3:32">
      <c r="C275" s="24">
        <v>203</v>
      </c>
      <c r="D275" s="24"/>
      <c r="AF275" s="21"/>
    </row>
    <row r="276" spans="3:32">
      <c r="C276" s="24">
        <v>204</v>
      </c>
      <c r="D276" s="24"/>
      <c r="AF276" s="21"/>
    </row>
    <row r="277" spans="3:32">
      <c r="C277" s="24">
        <v>205</v>
      </c>
      <c r="D277" s="24"/>
      <c r="AF277" s="21"/>
    </row>
    <row r="278" spans="3:32">
      <c r="C278" s="24">
        <v>206</v>
      </c>
      <c r="D278" s="24"/>
      <c r="AF278" s="21"/>
    </row>
    <row r="279" spans="3:32">
      <c r="C279" s="24">
        <v>207</v>
      </c>
      <c r="D279" s="24"/>
      <c r="AF279" s="21"/>
    </row>
    <row r="280" spans="3:32">
      <c r="C280" s="24">
        <v>208</v>
      </c>
      <c r="D280" s="24"/>
      <c r="AF280" s="21"/>
    </row>
    <row r="281" spans="3:32">
      <c r="C281" s="24">
        <v>209</v>
      </c>
      <c r="D281" s="24"/>
      <c r="AF281" s="21"/>
    </row>
    <row r="282" spans="3:32">
      <c r="C282" s="24">
        <v>210</v>
      </c>
      <c r="D282" s="24"/>
      <c r="AF282" s="21"/>
    </row>
    <row r="283" spans="3:32">
      <c r="C283" s="24">
        <v>211</v>
      </c>
      <c r="D283" s="24"/>
      <c r="AF283" s="21"/>
    </row>
    <row r="284" spans="3:32">
      <c r="C284" s="24">
        <v>212</v>
      </c>
      <c r="D284" s="24"/>
      <c r="AF284" s="21"/>
    </row>
    <row r="285" spans="3:32">
      <c r="C285" s="24">
        <v>213</v>
      </c>
      <c r="D285" s="24"/>
      <c r="AF285" s="21"/>
    </row>
    <row r="286" spans="3:32">
      <c r="C286" s="24">
        <v>214</v>
      </c>
      <c r="D286" s="24"/>
      <c r="AF286" s="21"/>
    </row>
    <row r="287" spans="3:32">
      <c r="C287" s="24">
        <v>215</v>
      </c>
      <c r="D287" s="24"/>
      <c r="AF287" s="21"/>
    </row>
    <row r="288" spans="3:32">
      <c r="C288" s="24">
        <v>216</v>
      </c>
      <c r="D288" s="24"/>
      <c r="AF288" s="21"/>
    </row>
    <row r="289" spans="3:32">
      <c r="C289" s="24">
        <v>217</v>
      </c>
      <c r="D289" s="24"/>
      <c r="AF289" s="21"/>
    </row>
    <row r="290" spans="3:32">
      <c r="C290" s="24">
        <v>218</v>
      </c>
      <c r="D290" s="24"/>
      <c r="AF290" s="21"/>
    </row>
    <row r="291" spans="3:32">
      <c r="C291" s="24">
        <v>219</v>
      </c>
      <c r="D291" s="24"/>
      <c r="AF291" s="21"/>
    </row>
    <row r="292" spans="3:32">
      <c r="C292" s="24">
        <v>220</v>
      </c>
      <c r="D292" s="24"/>
      <c r="AF292" s="21"/>
    </row>
    <row r="293" spans="3:32">
      <c r="C293" s="24">
        <v>221</v>
      </c>
      <c r="D293" s="24"/>
      <c r="AF293" s="21"/>
    </row>
    <row r="294" spans="3:32">
      <c r="C294" s="24">
        <v>222</v>
      </c>
      <c r="D294" s="24"/>
      <c r="AF294" s="21"/>
    </row>
    <row r="295" spans="3:32">
      <c r="C295" s="24">
        <v>223</v>
      </c>
      <c r="D295" s="24"/>
      <c r="AF295" s="21"/>
    </row>
    <row r="296" spans="3:32">
      <c r="C296" s="24">
        <v>224</v>
      </c>
      <c r="D296" s="24"/>
      <c r="AF296" s="21"/>
    </row>
    <row r="297" spans="3:32">
      <c r="C297" s="24">
        <v>225</v>
      </c>
      <c r="D297" s="24"/>
      <c r="AF297" s="21"/>
    </row>
    <row r="298" spans="3:32">
      <c r="C298" s="24">
        <v>226</v>
      </c>
      <c r="D298" s="24"/>
      <c r="AF298" s="21"/>
    </row>
    <row r="299" spans="3:32">
      <c r="C299" s="24">
        <v>227</v>
      </c>
      <c r="D299" s="24"/>
      <c r="AF299" s="21"/>
    </row>
    <row r="300" spans="3:32">
      <c r="C300" s="24">
        <v>228</v>
      </c>
      <c r="D300" s="24"/>
      <c r="AF300" s="21"/>
    </row>
    <row r="301" spans="3:32">
      <c r="C301" s="24">
        <v>229</v>
      </c>
      <c r="D301" s="24"/>
      <c r="AF301" s="21"/>
    </row>
    <row r="302" spans="3:32">
      <c r="C302" s="24">
        <v>230</v>
      </c>
      <c r="D302" s="24"/>
      <c r="AF302" s="21"/>
    </row>
    <row r="303" spans="3:32">
      <c r="C303" s="24">
        <v>231</v>
      </c>
      <c r="D303" s="24"/>
      <c r="AF303" s="21"/>
    </row>
    <row r="304" spans="3:32">
      <c r="C304" s="24">
        <v>232</v>
      </c>
      <c r="D304" s="24"/>
      <c r="AF304" s="21"/>
    </row>
    <row r="305" spans="3:32">
      <c r="C305" s="24">
        <v>233</v>
      </c>
      <c r="D305" s="24"/>
      <c r="AF305" s="21"/>
    </row>
    <row r="306" spans="3:32">
      <c r="C306" s="24">
        <v>234</v>
      </c>
      <c r="D306" s="24"/>
      <c r="AF306" s="21"/>
    </row>
    <row r="307" spans="3:32">
      <c r="C307" s="24">
        <v>235</v>
      </c>
      <c r="D307" s="24"/>
      <c r="AF307" s="21"/>
    </row>
    <row r="308" spans="3:32">
      <c r="C308" s="24">
        <v>236</v>
      </c>
      <c r="D308" s="24"/>
      <c r="AF308" s="21"/>
    </row>
    <row r="309" spans="3:32">
      <c r="C309" s="24">
        <v>237</v>
      </c>
      <c r="D309" s="24"/>
      <c r="AF309" s="21"/>
    </row>
    <row r="310" spans="3:32">
      <c r="C310" s="24">
        <v>238</v>
      </c>
      <c r="D310" s="24"/>
      <c r="AF310" s="21"/>
    </row>
    <row r="311" spans="3:32">
      <c r="C311" s="24">
        <v>239</v>
      </c>
      <c r="D311" s="24"/>
      <c r="AF311" s="21"/>
    </row>
    <row r="312" spans="3:32">
      <c r="C312" s="24">
        <v>240</v>
      </c>
      <c r="D312" s="24"/>
      <c r="AF312" s="21"/>
    </row>
    <row r="313" spans="3:32">
      <c r="C313" s="24">
        <v>241</v>
      </c>
      <c r="D313" s="24"/>
      <c r="AF313" s="21"/>
    </row>
    <row r="314" spans="3:32">
      <c r="C314" s="24">
        <v>242</v>
      </c>
      <c r="D314" s="24"/>
      <c r="AF314" s="21"/>
    </row>
    <row r="315" spans="3:32">
      <c r="C315" s="24">
        <v>243</v>
      </c>
      <c r="D315" s="24"/>
      <c r="AF315" s="21"/>
    </row>
    <row r="316" spans="3:32">
      <c r="C316" s="24">
        <v>244</v>
      </c>
      <c r="D316" s="24"/>
      <c r="AF316" s="21"/>
    </row>
    <row r="317" spans="3:32">
      <c r="C317" s="24">
        <v>245</v>
      </c>
      <c r="D317" s="24"/>
      <c r="AF317" s="21"/>
    </row>
    <row r="318" spans="3:32">
      <c r="C318" s="24">
        <v>246</v>
      </c>
      <c r="D318" s="24"/>
      <c r="AF318" s="21"/>
    </row>
    <row r="319" spans="3:32">
      <c r="C319" s="24">
        <v>247</v>
      </c>
      <c r="D319" s="24"/>
      <c r="AF319" s="21"/>
    </row>
    <row r="320" spans="3:32">
      <c r="C320" s="24">
        <v>248</v>
      </c>
      <c r="D320" s="24"/>
      <c r="AF320" s="21"/>
    </row>
    <row r="321" spans="3:32">
      <c r="C321" s="24">
        <v>249</v>
      </c>
      <c r="D321" s="24"/>
      <c r="AF321" s="21"/>
    </row>
    <row r="322" spans="3:32">
      <c r="C322" s="24">
        <v>250</v>
      </c>
      <c r="D322" s="24"/>
      <c r="AF322" s="21"/>
    </row>
    <row r="323" spans="3:32">
      <c r="C323" s="24">
        <v>251</v>
      </c>
      <c r="D323" s="24"/>
      <c r="AF323" s="21"/>
    </row>
    <row r="324" spans="3:32">
      <c r="C324" s="24">
        <v>252</v>
      </c>
      <c r="D324" s="24"/>
      <c r="AF324" s="21"/>
    </row>
    <row r="325" spans="3:32">
      <c r="C325" s="24">
        <v>253</v>
      </c>
      <c r="D325" s="24"/>
      <c r="AF325" s="21"/>
    </row>
    <row r="326" spans="3:32">
      <c r="C326" s="24">
        <v>254</v>
      </c>
      <c r="D326" s="24"/>
      <c r="AF326" s="21"/>
    </row>
    <row r="327" spans="3:32">
      <c r="C327" s="24">
        <v>255</v>
      </c>
      <c r="D327" s="24"/>
      <c r="AF327" s="21"/>
    </row>
    <row r="328" spans="3:32">
      <c r="C328" s="24">
        <v>256</v>
      </c>
      <c r="D328" s="24"/>
      <c r="AF328" s="21"/>
    </row>
    <row r="329" spans="3:32">
      <c r="C329" s="24">
        <v>257</v>
      </c>
      <c r="D329" s="24"/>
      <c r="AF329" s="21"/>
    </row>
    <row r="330" spans="3:32">
      <c r="C330" s="24">
        <v>258</v>
      </c>
      <c r="D330" s="24"/>
      <c r="AF330" s="21"/>
    </row>
    <row r="331" spans="3:32">
      <c r="C331" s="24">
        <v>259</v>
      </c>
      <c r="D331" s="24"/>
      <c r="AF331" s="21"/>
    </row>
    <row r="332" spans="3:32">
      <c r="C332" s="24">
        <v>260</v>
      </c>
      <c r="D332" s="24"/>
      <c r="AF332" s="21"/>
    </row>
    <row r="333" spans="3:32">
      <c r="C333" s="24">
        <v>261</v>
      </c>
      <c r="D333" s="24"/>
      <c r="AF333" s="21"/>
    </row>
    <row r="334" spans="3:32">
      <c r="C334" s="24">
        <v>262</v>
      </c>
      <c r="D334" s="24"/>
      <c r="AF334" s="21"/>
    </row>
    <row r="335" spans="3:32">
      <c r="C335" s="24">
        <v>263</v>
      </c>
      <c r="D335" s="24"/>
      <c r="AF335" s="21"/>
    </row>
    <row r="336" spans="3:32">
      <c r="C336" s="24">
        <v>264</v>
      </c>
      <c r="D336" s="24"/>
      <c r="AF336" s="21"/>
    </row>
    <row r="337" spans="3:32">
      <c r="C337" s="24">
        <v>265</v>
      </c>
      <c r="D337" s="24"/>
      <c r="AF337" s="21"/>
    </row>
    <row r="338" spans="3:32">
      <c r="C338" s="24">
        <v>266</v>
      </c>
      <c r="D338" s="24"/>
      <c r="AF338" s="21"/>
    </row>
    <row r="339" spans="3:32">
      <c r="C339" s="24">
        <v>267</v>
      </c>
      <c r="D339" s="24"/>
      <c r="AF339" s="21"/>
    </row>
    <row r="340" spans="3:32">
      <c r="C340" s="24">
        <v>268</v>
      </c>
      <c r="D340" s="24"/>
      <c r="AF340" s="21"/>
    </row>
    <row r="341" spans="3:32">
      <c r="C341" s="24">
        <v>269</v>
      </c>
      <c r="D341" s="24"/>
      <c r="AF341" s="21"/>
    </row>
    <row r="342" spans="3:32">
      <c r="C342" s="24">
        <v>270</v>
      </c>
      <c r="D342" s="24"/>
      <c r="AF342" s="21"/>
    </row>
    <row r="343" spans="3:32">
      <c r="C343" s="24">
        <v>271</v>
      </c>
      <c r="D343" s="24"/>
      <c r="AF343" s="21"/>
    </row>
    <row r="344" spans="3:32">
      <c r="C344" s="24">
        <v>272</v>
      </c>
      <c r="D344" s="24"/>
      <c r="AF344" s="21"/>
    </row>
    <row r="345" spans="3:32">
      <c r="C345" s="24">
        <v>273</v>
      </c>
      <c r="D345" s="24"/>
      <c r="AF345" s="21"/>
    </row>
    <row r="346" spans="3:32">
      <c r="C346" s="24">
        <v>274</v>
      </c>
      <c r="D346" s="24"/>
      <c r="AF346" s="21"/>
    </row>
    <row r="347" spans="3:32">
      <c r="C347" s="24">
        <v>275</v>
      </c>
      <c r="D347" s="24"/>
      <c r="AF347" s="21"/>
    </row>
    <row r="348" spans="3:32">
      <c r="C348" s="24">
        <v>276</v>
      </c>
      <c r="D348" s="24"/>
      <c r="AF348" s="21"/>
    </row>
    <row r="349" spans="3:32">
      <c r="C349" s="24">
        <v>277</v>
      </c>
      <c r="D349" s="24"/>
      <c r="AF349" s="21"/>
    </row>
    <row r="350" spans="3:32">
      <c r="C350" s="24">
        <v>278</v>
      </c>
      <c r="D350" s="24"/>
      <c r="AF350" s="21"/>
    </row>
    <row r="351" spans="3:32">
      <c r="C351" s="24">
        <v>279</v>
      </c>
      <c r="D351" s="24"/>
      <c r="AF351" s="21"/>
    </row>
    <row r="352" spans="3:32">
      <c r="C352" s="24">
        <v>280</v>
      </c>
      <c r="D352" s="24"/>
      <c r="AF352" s="21"/>
    </row>
    <row r="353" spans="3:32">
      <c r="C353" s="24">
        <v>281</v>
      </c>
      <c r="D353" s="24"/>
      <c r="AF353" s="21"/>
    </row>
    <row r="354" spans="3:32">
      <c r="C354" s="24">
        <v>282</v>
      </c>
      <c r="D354" s="24"/>
      <c r="AF354" s="21"/>
    </row>
    <row r="355" spans="3:32">
      <c r="C355" s="24">
        <v>283</v>
      </c>
      <c r="D355" s="24"/>
      <c r="AF355" s="21"/>
    </row>
    <row r="356" spans="3:32">
      <c r="C356" s="24">
        <v>284</v>
      </c>
      <c r="D356" s="24"/>
      <c r="AF356" s="21"/>
    </row>
    <row r="357" spans="3:32">
      <c r="C357" s="24">
        <v>285</v>
      </c>
      <c r="D357" s="24"/>
      <c r="AF357" s="21"/>
    </row>
    <row r="358" spans="3:32">
      <c r="C358" s="24">
        <v>286</v>
      </c>
      <c r="D358" s="24"/>
      <c r="AF358" s="21"/>
    </row>
    <row r="359" spans="3:32">
      <c r="C359" s="24">
        <v>287</v>
      </c>
      <c r="D359" s="24"/>
      <c r="AF359" s="21"/>
    </row>
    <row r="360" spans="3:32">
      <c r="C360" s="24">
        <v>288</v>
      </c>
      <c r="D360" s="24"/>
      <c r="AF360" s="21"/>
    </row>
    <row r="361" spans="3:32">
      <c r="C361" s="24">
        <v>289</v>
      </c>
      <c r="D361" s="24"/>
      <c r="AF361" s="21"/>
    </row>
    <row r="362" spans="3:32">
      <c r="C362" s="24">
        <v>290</v>
      </c>
      <c r="D362" s="24"/>
      <c r="AF362" s="21"/>
    </row>
    <row r="363" spans="3:32">
      <c r="C363" s="24">
        <v>291</v>
      </c>
      <c r="D363" s="24"/>
      <c r="AF363" s="21"/>
    </row>
    <row r="364" spans="3:32">
      <c r="C364" s="24">
        <v>292</v>
      </c>
      <c r="D364" s="24"/>
      <c r="AF364" s="21"/>
    </row>
    <row r="365" spans="3:32">
      <c r="C365" s="24">
        <v>293</v>
      </c>
      <c r="D365" s="24"/>
      <c r="AF365" s="21"/>
    </row>
    <row r="366" spans="3:32">
      <c r="C366" s="24">
        <v>294</v>
      </c>
      <c r="D366" s="24"/>
      <c r="AF366" s="21"/>
    </row>
    <row r="367" spans="3:32">
      <c r="C367" s="24">
        <v>295</v>
      </c>
      <c r="D367" s="24"/>
      <c r="AF367" s="21"/>
    </row>
    <row r="368" spans="3:32">
      <c r="C368" s="24">
        <v>296</v>
      </c>
      <c r="D368" s="24"/>
      <c r="AF368" s="21"/>
    </row>
    <row r="369" spans="3:32">
      <c r="C369" s="24">
        <v>297</v>
      </c>
      <c r="D369" s="24"/>
      <c r="AF369" s="21"/>
    </row>
    <row r="370" spans="3:32">
      <c r="C370" s="24">
        <v>298</v>
      </c>
      <c r="D370" s="24"/>
      <c r="AF370" s="21"/>
    </row>
    <row r="371" spans="3:32">
      <c r="C371" s="24">
        <v>299</v>
      </c>
      <c r="D371" s="24"/>
      <c r="AF371" s="21"/>
    </row>
    <row r="372" spans="3:32">
      <c r="C372" s="24">
        <v>300</v>
      </c>
      <c r="D372" s="24"/>
      <c r="AF372" s="21"/>
    </row>
    <row r="373" spans="3:32">
      <c r="C373" s="24">
        <v>301</v>
      </c>
      <c r="D373" s="24"/>
      <c r="AF373" s="21"/>
    </row>
    <row r="374" spans="3:32">
      <c r="C374" s="24">
        <v>302</v>
      </c>
      <c r="D374" s="24"/>
      <c r="AF374" s="21"/>
    </row>
    <row r="375" spans="3:32">
      <c r="C375" s="24">
        <v>303</v>
      </c>
      <c r="D375" s="24"/>
      <c r="AF375" s="21"/>
    </row>
    <row r="376" spans="3:32">
      <c r="C376" s="24">
        <v>304</v>
      </c>
      <c r="D376" s="24"/>
      <c r="AF376" s="21"/>
    </row>
    <row r="377" spans="3:32">
      <c r="C377" s="24">
        <v>305</v>
      </c>
      <c r="D377" s="24"/>
      <c r="AF377" s="21"/>
    </row>
    <row r="378" spans="3:32">
      <c r="C378" s="24">
        <v>306</v>
      </c>
      <c r="D378" s="24"/>
      <c r="AF378" s="21"/>
    </row>
    <row r="379" spans="3:32">
      <c r="C379" s="24">
        <v>307</v>
      </c>
      <c r="D379" s="24"/>
      <c r="AF379" s="21"/>
    </row>
    <row r="380" spans="3:32">
      <c r="C380" s="24">
        <v>308</v>
      </c>
      <c r="D380" s="24"/>
      <c r="AF380" s="21"/>
    </row>
    <row r="381" spans="3:32">
      <c r="C381" s="24">
        <v>309</v>
      </c>
      <c r="D381" s="24"/>
      <c r="AF381" s="21"/>
    </row>
    <row r="382" spans="3:32">
      <c r="C382" s="24">
        <v>310</v>
      </c>
      <c r="D382" s="24"/>
      <c r="AF382" s="21"/>
    </row>
    <row r="383" spans="3:32">
      <c r="C383" s="24">
        <v>311</v>
      </c>
      <c r="D383" s="24"/>
      <c r="AF383" s="21"/>
    </row>
    <row r="384" spans="3:32">
      <c r="C384" s="24">
        <v>312</v>
      </c>
      <c r="D384" s="24"/>
      <c r="AF384" s="21"/>
    </row>
    <row r="385" spans="3:32">
      <c r="C385" s="24">
        <v>313</v>
      </c>
      <c r="D385" s="24"/>
      <c r="AF385" s="21"/>
    </row>
    <row r="386" spans="3:32">
      <c r="C386" s="24">
        <v>314</v>
      </c>
      <c r="D386" s="24"/>
      <c r="AF386" s="21"/>
    </row>
    <row r="387" spans="3:32">
      <c r="C387" s="24">
        <v>315</v>
      </c>
      <c r="D387" s="24"/>
      <c r="AF387" s="21"/>
    </row>
    <row r="388" spans="3:32">
      <c r="C388" s="24">
        <v>316</v>
      </c>
      <c r="D388" s="24"/>
      <c r="AF388" s="21"/>
    </row>
    <row r="389" spans="3:32">
      <c r="C389" s="24">
        <v>317</v>
      </c>
      <c r="D389" s="24"/>
      <c r="AF389" s="21"/>
    </row>
    <row r="390" spans="3:32">
      <c r="C390" s="24">
        <v>318</v>
      </c>
      <c r="D390" s="24"/>
      <c r="AF390" s="21"/>
    </row>
    <row r="391" spans="3:32">
      <c r="C391" s="24">
        <v>319</v>
      </c>
      <c r="D391" s="24"/>
      <c r="AF391" s="21"/>
    </row>
    <row r="392" spans="3:32">
      <c r="C392" s="24">
        <v>320</v>
      </c>
      <c r="D392" s="24"/>
      <c r="AF392" s="21"/>
    </row>
    <row r="393" spans="3:32">
      <c r="C393" s="24">
        <v>321</v>
      </c>
      <c r="D393" s="24"/>
      <c r="AF393" s="21"/>
    </row>
    <row r="394" spans="3:32">
      <c r="C394" s="24">
        <v>322</v>
      </c>
      <c r="D394" s="24"/>
      <c r="AF394" s="21"/>
    </row>
    <row r="395" spans="3:32">
      <c r="C395" s="24">
        <v>323</v>
      </c>
      <c r="D395" s="24"/>
      <c r="AF395" s="21"/>
    </row>
    <row r="396" spans="3:32">
      <c r="C396" s="24">
        <v>324</v>
      </c>
      <c r="D396" s="24"/>
      <c r="AF396" s="21"/>
    </row>
    <row r="397" spans="3:32">
      <c r="C397" s="24">
        <v>325</v>
      </c>
      <c r="D397" s="24"/>
      <c r="AF397" s="21"/>
    </row>
    <row r="398" spans="3:32">
      <c r="C398" s="24">
        <v>326</v>
      </c>
      <c r="D398" s="24"/>
      <c r="AF398" s="21"/>
    </row>
    <row r="399" spans="3:32">
      <c r="C399" s="24">
        <v>327</v>
      </c>
      <c r="D399" s="24"/>
      <c r="AF399" s="21"/>
    </row>
    <row r="400" spans="3:32">
      <c r="C400" s="24">
        <v>328</v>
      </c>
      <c r="D400" s="24"/>
      <c r="AF400" s="21"/>
    </row>
    <row r="401" spans="3:32">
      <c r="C401" s="24">
        <v>329</v>
      </c>
      <c r="D401" s="24"/>
      <c r="AF401" s="21"/>
    </row>
    <row r="402" spans="3:32">
      <c r="C402" s="24">
        <v>330</v>
      </c>
      <c r="D402" s="24"/>
      <c r="AF402" s="21"/>
    </row>
    <row r="403" spans="3:32">
      <c r="C403" s="24">
        <v>331</v>
      </c>
      <c r="D403" s="24"/>
      <c r="AF403" s="21"/>
    </row>
    <row r="404" spans="3:32">
      <c r="C404" s="24">
        <v>332</v>
      </c>
      <c r="D404" s="24"/>
      <c r="AF404" s="21"/>
    </row>
    <row r="405" spans="3:32">
      <c r="C405" s="24">
        <v>333</v>
      </c>
      <c r="D405" s="24"/>
      <c r="AF405" s="21"/>
    </row>
    <row r="406" spans="3:32">
      <c r="C406" s="24">
        <v>334</v>
      </c>
      <c r="D406" s="24"/>
      <c r="AF406" s="21"/>
    </row>
    <row r="407" spans="3:32">
      <c r="C407" s="24">
        <v>335</v>
      </c>
      <c r="D407" s="24"/>
      <c r="AF407" s="21"/>
    </row>
    <row r="408" spans="3:32">
      <c r="C408" s="24">
        <v>336</v>
      </c>
      <c r="D408" s="24"/>
      <c r="AF408" s="21"/>
    </row>
    <row r="409" spans="3:32">
      <c r="C409" s="24">
        <v>337</v>
      </c>
      <c r="D409" s="24"/>
      <c r="AF409" s="21"/>
    </row>
    <row r="410" spans="3:32">
      <c r="C410" s="24">
        <v>338</v>
      </c>
      <c r="D410" s="24"/>
      <c r="AF410" s="21"/>
    </row>
    <row r="411" spans="3:32">
      <c r="C411" s="24">
        <v>339</v>
      </c>
      <c r="D411" s="24"/>
      <c r="AF411" s="21"/>
    </row>
    <row r="412" spans="3:32">
      <c r="C412" s="24">
        <v>340</v>
      </c>
      <c r="D412" s="24"/>
      <c r="AF412" s="21"/>
    </row>
    <row r="413" spans="3:32">
      <c r="C413" s="24">
        <v>341</v>
      </c>
      <c r="D413" s="24"/>
      <c r="AF413" s="21"/>
    </row>
    <row r="414" spans="3:32">
      <c r="C414" s="24">
        <v>342</v>
      </c>
      <c r="D414" s="24"/>
      <c r="AF414" s="21"/>
    </row>
    <row r="415" spans="3:32">
      <c r="C415" s="24">
        <v>343</v>
      </c>
      <c r="D415" s="24"/>
      <c r="AF415" s="21"/>
    </row>
    <row r="416" spans="3:32">
      <c r="C416" s="24">
        <v>344</v>
      </c>
      <c r="D416" s="24"/>
      <c r="AF416" s="21"/>
    </row>
    <row r="417" spans="3:32">
      <c r="C417" s="24">
        <v>345</v>
      </c>
      <c r="D417" s="24"/>
      <c r="AF417" s="21"/>
    </row>
    <row r="418" spans="3:32">
      <c r="C418" s="24">
        <v>346</v>
      </c>
      <c r="D418" s="24"/>
      <c r="AF418" s="21"/>
    </row>
    <row r="419" spans="3:32">
      <c r="C419" s="24">
        <v>347</v>
      </c>
      <c r="D419" s="24"/>
      <c r="AF419" s="21"/>
    </row>
    <row r="420" spans="3:32">
      <c r="C420" s="24">
        <v>348</v>
      </c>
      <c r="D420" s="24"/>
      <c r="AF420" s="21"/>
    </row>
    <row r="421" spans="3:32">
      <c r="C421" s="24">
        <v>349</v>
      </c>
      <c r="D421" s="24"/>
      <c r="AF421" s="21"/>
    </row>
    <row r="422" spans="3:32">
      <c r="C422" s="24">
        <v>350</v>
      </c>
      <c r="D422" s="24"/>
      <c r="AF422" s="21"/>
    </row>
    <row r="423" spans="3:32">
      <c r="C423" s="24">
        <v>351</v>
      </c>
      <c r="D423" s="24"/>
      <c r="AF423" s="21"/>
    </row>
    <row r="424" spans="3:32">
      <c r="C424" s="24">
        <v>352</v>
      </c>
      <c r="D424" s="24"/>
      <c r="AF424" s="21"/>
    </row>
    <row r="425" spans="3:32">
      <c r="C425" s="24">
        <v>353</v>
      </c>
      <c r="D425" s="24"/>
      <c r="AF425" s="21"/>
    </row>
    <row r="426" spans="3:32">
      <c r="C426" s="24">
        <v>354</v>
      </c>
      <c r="D426" s="24"/>
      <c r="AF426" s="21"/>
    </row>
    <row r="427" spans="3:32">
      <c r="C427" s="24">
        <v>355</v>
      </c>
      <c r="D427" s="24"/>
      <c r="AF427" s="21"/>
    </row>
    <row r="428" spans="3:32">
      <c r="C428" s="24">
        <v>356</v>
      </c>
      <c r="D428" s="24"/>
      <c r="AF428" s="21"/>
    </row>
    <row r="429" spans="3:32">
      <c r="C429" s="24">
        <v>357</v>
      </c>
      <c r="D429" s="24"/>
      <c r="AF429" s="21"/>
    </row>
    <row r="430" spans="3:32">
      <c r="C430" s="24">
        <v>358</v>
      </c>
      <c r="D430" s="24"/>
      <c r="AF430" s="21"/>
    </row>
    <row r="431" spans="3:32">
      <c r="C431" s="24">
        <v>359</v>
      </c>
      <c r="D431" s="24"/>
      <c r="AF431" s="21"/>
    </row>
    <row r="432" spans="3:32">
      <c r="C432" s="24">
        <v>360</v>
      </c>
      <c r="D432" s="24"/>
      <c r="AF432" s="21"/>
    </row>
    <row r="433" spans="3:32">
      <c r="C433" s="24">
        <v>361</v>
      </c>
      <c r="D433" s="24"/>
      <c r="AF433" s="21"/>
    </row>
    <row r="434" spans="3:32">
      <c r="C434" s="24">
        <v>362</v>
      </c>
      <c r="D434" s="24"/>
      <c r="AF434" s="21"/>
    </row>
    <row r="435" spans="3:32">
      <c r="C435" s="24">
        <v>363</v>
      </c>
      <c r="D435" s="24"/>
      <c r="AF435" s="21"/>
    </row>
    <row r="436" spans="3:32">
      <c r="C436" s="24">
        <v>364</v>
      </c>
      <c r="D436" s="24"/>
      <c r="AF436" s="21"/>
    </row>
    <row r="437" spans="3:32">
      <c r="C437" s="24">
        <v>365</v>
      </c>
      <c r="D437" s="24"/>
      <c r="AF437" s="21"/>
    </row>
    <row r="438" spans="3:32">
      <c r="C438" s="24">
        <v>366</v>
      </c>
      <c r="D438" s="24"/>
      <c r="AF438" s="21"/>
    </row>
    <row r="439" spans="3:32">
      <c r="C439" s="24">
        <v>367</v>
      </c>
      <c r="D439" s="24"/>
      <c r="AF439" s="21"/>
    </row>
    <row r="440" spans="3:32">
      <c r="C440" s="24">
        <v>368</v>
      </c>
      <c r="D440" s="24"/>
      <c r="AF440" s="21"/>
    </row>
    <row r="441" spans="3:32">
      <c r="C441" s="24">
        <v>369</v>
      </c>
      <c r="D441" s="24"/>
      <c r="AF441" s="21"/>
    </row>
    <row r="442" spans="3:32">
      <c r="C442" s="24">
        <v>370</v>
      </c>
      <c r="D442" s="24"/>
      <c r="AF442" s="21"/>
    </row>
    <row r="443" spans="3:32">
      <c r="C443" s="24">
        <v>371</v>
      </c>
      <c r="D443" s="24"/>
      <c r="AF443" s="21"/>
    </row>
    <row r="444" spans="3:32">
      <c r="C444" s="24">
        <v>372</v>
      </c>
      <c r="D444" s="24"/>
      <c r="AF444" s="21"/>
    </row>
    <row r="445" spans="3:32">
      <c r="C445" s="24">
        <v>373</v>
      </c>
      <c r="D445" s="24"/>
      <c r="AF445" s="21"/>
    </row>
    <row r="446" spans="3:32">
      <c r="C446" s="24">
        <v>374</v>
      </c>
      <c r="D446" s="24"/>
      <c r="AF446" s="21"/>
    </row>
    <row r="447" spans="3:32">
      <c r="C447" s="24">
        <v>375</v>
      </c>
      <c r="D447" s="24"/>
      <c r="AF447" s="21"/>
    </row>
    <row r="448" spans="3:32">
      <c r="C448" s="24">
        <v>376</v>
      </c>
      <c r="D448" s="24"/>
      <c r="AF448" s="21"/>
    </row>
    <row r="449" spans="3:32">
      <c r="C449" s="24">
        <v>377</v>
      </c>
      <c r="D449" s="24"/>
      <c r="AF449" s="21"/>
    </row>
    <row r="450" spans="3:32">
      <c r="C450" s="24">
        <v>378</v>
      </c>
      <c r="D450" s="24"/>
      <c r="AF450" s="21"/>
    </row>
    <row r="451" spans="3:32">
      <c r="C451" s="24">
        <v>379</v>
      </c>
      <c r="D451" s="24"/>
      <c r="AF451" s="21"/>
    </row>
    <row r="452" spans="3:32">
      <c r="C452" s="24">
        <v>380</v>
      </c>
      <c r="D452" s="24"/>
      <c r="AF452" s="21"/>
    </row>
    <row r="453" spans="3:32">
      <c r="C453" s="24">
        <v>381</v>
      </c>
      <c r="D453" s="24"/>
      <c r="AF453" s="21"/>
    </row>
    <row r="454" spans="3:32">
      <c r="C454" s="24">
        <v>382</v>
      </c>
      <c r="D454" s="24"/>
      <c r="AF454" s="21"/>
    </row>
    <row r="455" spans="3:32">
      <c r="C455" s="24">
        <v>383</v>
      </c>
      <c r="D455" s="24"/>
      <c r="AF455" s="21"/>
    </row>
    <row r="456" spans="3:32">
      <c r="C456" s="24">
        <v>384</v>
      </c>
      <c r="D456" s="24"/>
      <c r="AF456" s="21"/>
    </row>
    <row r="457" spans="3:32">
      <c r="C457" s="24">
        <v>385</v>
      </c>
      <c r="D457" s="24"/>
      <c r="AF457" s="21"/>
    </row>
    <row r="458" spans="3:32">
      <c r="C458" s="24">
        <v>386</v>
      </c>
      <c r="D458" s="24"/>
      <c r="AF458" s="21"/>
    </row>
    <row r="459" spans="3:32">
      <c r="C459" s="24">
        <v>387</v>
      </c>
      <c r="D459" s="24"/>
      <c r="AF459" s="21"/>
    </row>
    <row r="460" spans="3:32">
      <c r="C460" s="24">
        <v>388</v>
      </c>
      <c r="D460" s="24"/>
      <c r="AF460" s="21"/>
    </row>
    <row r="461" spans="3:32">
      <c r="C461" s="24">
        <v>389</v>
      </c>
      <c r="D461" s="24"/>
      <c r="AF461" s="21"/>
    </row>
    <row r="462" spans="3:32">
      <c r="C462" s="24">
        <v>390</v>
      </c>
      <c r="D462" s="24"/>
      <c r="AF462" s="21"/>
    </row>
    <row r="463" spans="3:32">
      <c r="C463" s="24">
        <v>391</v>
      </c>
      <c r="D463" s="24"/>
      <c r="AF463" s="21"/>
    </row>
    <row r="464" spans="3:32">
      <c r="C464" s="24">
        <v>392</v>
      </c>
      <c r="D464" s="24"/>
      <c r="AF464" s="21"/>
    </row>
    <row r="465" spans="3:32">
      <c r="C465" s="24">
        <v>393</v>
      </c>
      <c r="D465" s="24"/>
      <c r="AF465" s="21"/>
    </row>
    <row r="466" spans="3:32">
      <c r="C466" s="24">
        <v>394</v>
      </c>
      <c r="D466" s="24"/>
      <c r="AF466" s="21"/>
    </row>
    <row r="467" spans="3:32">
      <c r="C467" s="24">
        <v>395</v>
      </c>
      <c r="D467" s="24"/>
      <c r="AF467" s="21"/>
    </row>
    <row r="468" spans="3:32">
      <c r="C468" s="24">
        <v>396</v>
      </c>
      <c r="D468" s="24"/>
      <c r="AF468" s="21"/>
    </row>
    <row r="469" spans="3:32">
      <c r="C469" s="24">
        <v>397</v>
      </c>
      <c r="D469" s="24"/>
      <c r="AF469" s="21"/>
    </row>
    <row r="470" spans="3:32">
      <c r="C470" s="24">
        <v>398</v>
      </c>
      <c r="D470" s="24"/>
      <c r="AF470" s="21"/>
    </row>
    <row r="471" spans="3:32">
      <c r="C471" s="24">
        <v>399</v>
      </c>
      <c r="D471" s="24"/>
      <c r="AF471" s="21"/>
    </row>
    <row r="472" spans="3:32" ht="14.25" thickBot="1">
      <c r="C472" s="25">
        <v>400</v>
      </c>
      <c r="D472" s="25"/>
      <c r="E472" s="27"/>
      <c r="F472" s="27"/>
      <c r="G472" s="27"/>
      <c r="H472" s="27"/>
      <c r="I472" s="27"/>
      <c r="J472" s="27"/>
      <c r="K472" s="27"/>
      <c r="L472" s="27"/>
      <c r="M472" s="27"/>
      <c r="N472" s="27"/>
      <c r="O472" s="27"/>
      <c r="P472" s="27"/>
      <c r="Q472" s="27"/>
      <c r="R472" s="27"/>
      <c r="S472" s="27"/>
      <c r="T472" s="27"/>
      <c r="U472" s="27"/>
      <c r="V472" s="27"/>
      <c r="W472" s="27"/>
      <c r="X472" s="27"/>
      <c r="Y472" s="27"/>
      <c r="Z472" s="27"/>
      <c r="AA472" s="27"/>
      <c r="AB472" s="27"/>
      <c r="AC472" s="27"/>
      <c r="AD472" s="27"/>
      <c r="AE472" s="27"/>
      <c r="AF472" s="22"/>
    </row>
  </sheetData>
  <sheetProtection algorithmName="SHA-512" hashValue="hZvqLLyebOB9G3GouLsGakQ2SXl+sLQyh5YiJfQM3b5eOqRb9gXM3Qp3hUorPhU8J8KYZ3HTx0KJAQBIcHjYMA==" saltValue="fDduS7yTxTWN4xDfrimzFQ==" spinCount="100000" sheet="1" objects="1" scenarios="1"/>
  <mergeCells count="27">
    <mergeCell ref="AC69:AC72"/>
    <mergeCell ref="AD69:AD72"/>
    <mergeCell ref="AE69:AE72"/>
    <mergeCell ref="AF69:AF72"/>
    <mergeCell ref="O70:O71"/>
    <mergeCell ref="T70:T71"/>
    <mergeCell ref="Q71:R71"/>
    <mergeCell ref="Y69:Y72"/>
    <mergeCell ref="V69:V72"/>
    <mergeCell ref="W69:W72"/>
    <mergeCell ref="X69:X72"/>
    <mergeCell ref="Z69:Z72"/>
    <mergeCell ref="AB69:AB72"/>
    <mergeCell ref="N70:N72"/>
    <mergeCell ref="U69:U72"/>
    <mergeCell ref="AA69:AA72"/>
    <mergeCell ref="C69:C72"/>
    <mergeCell ref="D69:D72"/>
    <mergeCell ref="E69:E72"/>
    <mergeCell ref="F69:F72"/>
    <mergeCell ref="H69:H72"/>
    <mergeCell ref="G69:G72"/>
    <mergeCell ref="I69:I72"/>
    <mergeCell ref="M70:M72"/>
    <mergeCell ref="L69:L72"/>
    <mergeCell ref="J69:J72"/>
    <mergeCell ref="K69:K72"/>
  </mergeCells>
  <phoneticPr fontId="19"/>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CBDA2-CF87-4704-9357-C02EBDD6916A}">
  <sheetPr codeName="Sheet15"/>
  <dimension ref="C1:AJ472"/>
  <sheetViews>
    <sheetView topLeftCell="A57" zoomScale="55" zoomScaleNormal="55" workbookViewId="0">
      <selection activeCell="D6" sqref="D6:E6"/>
    </sheetView>
  </sheetViews>
  <sheetFormatPr defaultColWidth="8.7109375" defaultRowHeight="13.5"/>
  <cols>
    <col min="3" max="5" width="4.42578125" customWidth="1"/>
    <col min="6" max="7" width="11.42578125" customWidth="1"/>
    <col min="8" max="8" width="14.85546875" customWidth="1"/>
    <col min="9" max="9" width="16.140625" customWidth="1"/>
    <col min="10" max="10" width="9.85546875" customWidth="1"/>
    <col min="11" max="11" width="10" customWidth="1"/>
    <col min="12" max="12" width="14.140625" customWidth="1"/>
    <col min="13" max="13" width="23.85546875" customWidth="1"/>
    <col min="14" max="14" width="11.140625" customWidth="1"/>
    <col min="15" max="15" width="17.85546875" customWidth="1"/>
    <col min="16" max="20" width="18.85546875" customWidth="1"/>
    <col min="21" max="21" width="49.42578125" customWidth="1"/>
    <col min="22" max="22" width="14.140625" customWidth="1"/>
    <col min="23" max="27" width="17.42578125" customWidth="1"/>
    <col min="28" max="28" width="38" customWidth="1"/>
    <col min="29" max="32" width="25.42578125" customWidth="1"/>
    <col min="33" max="33" width="20.85546875" customWidth="1"/>
    <col min="34" max="36" width="19.42578125" bestFit="1" customWidth="1"/>
  </cols>
  <sheetData>
    <row r="1" spans="3:28" ht="14.25">
      <c r="C1" s="1"/>
      <c r="D1" s="1"/>
      <c r="E1" s="1"/>
      <c r="F1" s="1"/>
      <c r="G1" s="1"/>
      <c r="H1" s="1"/>
      <c r="I1" s="1"/>
      <c r="J1" s="1"/>
      <c r="K1" s="1"/>
      <c r="L1" s="1"/>
      <c r="M1" s="1"/>
      <c r="N1" s="1"/>
      <c r="O1" s="1"/>
      <c r="P1" s="1"/>
      <c r="Q1" s="1"/>
      <c r="R1" s="1"/>
      <c r="S1" s="1"/>
      <c r="T1" s="1"/>
      <c r="U1" s="1"/>
      <c r="V1" s="1"/>
      <c r="W1" s="1"/>
      <c r="X1" s="1"/>
      <c r="Y1" s="1"/>
      <c r="Z1" s="1"/>
      <c r="AA1" s="1"/>
      <c r="AB1" s="1"/>
    </row>
    <row r="2" spans="3:28" ht="14.25">
      <c r="C2" s="1"/>
      <c r="D2" s="1"/>
      <c r="E2" s="1"/>
      <c r="F2" s="1"/>
      <c r="G2" s="1"/>
      <c r="H2" s="1"/>
      <c r="I2" s="1"/>
      <c r="J2" s="1"/>
      <c r="K2" s="1"/>
      <c r="L2" s="1"/>
      <c r="M2" s="1"/>
      <c r="N2" s="1"/>
      <c r="O2" s="1"/>
      <c r="P2" s="1"/>
      <c r="Q2" s="1"/>
      <c r="R2" s="1"/>
      <c r="S2" s="1"/>
      <c r="T2" s="1"/>
      <c r="U2" s="1"/>
      <c r="V2" s="1"/>
      <c r="W2" s="1"/>
      <c r="X2" s="1"/>
      <c r="Y2" s="1"/>
      <c r="Z2" s="1"/>
      <c r="AA2" s="1"/>
      <c r="AB2" s="1"/>
    </row>
    <row r="3" spans="3:28" ht="14.25">
      <c r="C3" s="1"/>
      <c r="D3" s="1"/>
      <c r="E3" s="1"/>
      <c r="F3" s="1"/>
      <c r="G3" s="1"/>
      <c r="H3" s="1"/>
      <c r="I3" s="1"/>
      <c r="J3" s="1"/>
      <c r="K3" s="1"/>
      <c r="L3" s="1"/>
      <c r="M3" s="1"/>
      <c r="N3" s="1"/>
      <c r="O3" s="1"/>
      <c r="P3" s="1"/>
      <c r="Q3" s="1"/>
      <c r="R3" s="1"/>
      <c r="S3" s="1"/>
      <c r="T3" s="1"/>
      <c r="U3" s="1"/>
      <c r="V3" s="1"/>
      <c r="W3" s="1"/>
      <c r="X3" s="1"/>
      <c r="Y3" s="1"/>
      <c r="Z3" s="1"/>
      <c r="AA3" s="1"/>
      <c r="AB3" s="1"/>
    </row>
    <row r="4" spans="3:28" ht="14.25">
      <c r="C4" s="1"/>
      <c r="D4" s="1"/>
      <c r="E4" s="1"/>
      <c r="F4" s="1"/>
      <c r="G4" s="1"/>
      <c r="H4" s="1"/>
      <c r="I4" s="1"/>
      <c r="J4" s="1"/>
      <c r="K4" s="1"/>
      <c r="L4" s="1"/>
      <c r="M4" s="1"/>
      <c r="N4" s="1"/>
      <c r="O4" s="1"/>
      <c r="P4" s="1"/>
      <c r="Q4" s="1"/>
      <c r="R4" s="1"/>
      <c r="S4" s="1"/>
      <c r="T4" s="1"/>
      <c r="U4" s="1"/>
      <c r="V4" s="1"/>
      <c r="W4" s="1"/>
      <c r="X4" s="1"/>
      <c r="Y4" s="1"/>
      <c r="Z4" s="1"/>
      <c r="AA4" s="1"/>
      <c r="AB4" s="1"/>
    </row>
    <row r="5" spans="3:28" ht="14.25">
      <c r="C5" s="1"/>
      <c r="D5" s="1"/>
      <c r="E5" s="1"/>
      <c r="F5" s="1"/>
      <c r="G5" s="1"/>
      <c r="H5" s="1"/>
      <c r="I5" s="1"/>
      <c r="J5" s="1"/>
      <c r="K5" s="1"/>
      <c r="L5" s="1"/>
      <c r="M5" s="1"/>
      <c r="N5" s="1"/>
      <c r="O5" s="1"/>
      <c r="P5" s="1"/>
      <c r="Q5" s="1"/>
      <c r="R5" s="1"/>
      <c r="S5" s="1"/>
      <c r="T5" s="1"/>
      <c r="U5" s="1"/>
      <c r="V5" s="1"/>
      <c r="W5" s="1"/>
      <c r="X5" s="1"/>
      <c r="Y5" s="1"/>
      <c r="Z5" s="1"/>
      <c r="AA5" s="1"/>
      <c r="AB5" s="1"/>
    </row>
    <row r="6" spans="3:28" ht="14.25">
      <c r="C6" s="1"/>
      <c r="D6" s="1"/>
      <c r="E6" s="1"/>
      <c r="F6" s="1"/>
      <c r="G6" s="1"/>
      <c r="H6" s="1"/>
      <c r="I6" s="1"/>
      <c r="J6" s="1"/>
      <c r="K6" s="1"/>
      <c r="L6" s="1"/>
      <c r="M6" s="1"/>
      <c r="N6" s="1"/>
      <c r="O6" s="1"/>
      <c r="P6" s="1"/>
      <c r="Q6" s="1"/>
      <c r="R6" s="1"/>
      <c r="S6" s="1"/>
      <c r="T6" s="1"/>
      <c r="U6" s="1"/>
      <c r="V6" s="1"/>
      <c r="W6" s="1"/>
      <c r="X6" s="1"/>
      <c r="Y6" s="1"/>
      <c r="Z6" s="1"/>
      <c r="AA6" s="1"/>
      <c r="AB6" s="1"/>
    </row>
    <row r="7" spans="3:28" ht="14.25">
      <c r="C7" s="1"/>
      <c r="D7" s="1"/>
      <c r="E7" s="1"/>
      <c r="F7" s="1"/>
      <c r="G7" s="1"/>
      <c r="H7" s="1"/>
      <c r="I7" s="1"/>
      <c r="J7" s="1"/>
      <c r="K7" s="1"/>
      <c r="L7" s="1"/>
      <c r="M7" s="1"/>
      <c r="N7" s="1"/>
      <c r="O7" s="1"/>
      <c r="P7" s="1"/>
      <c r="Q7" s="1"/>
      <c r="R7" s="1"/>
      <c r="S7" s="1"/>
      <c r="T7" s="1"/>
      <c r="U7" s="1"/>
      <c r="V7" s="1"/>
      <c r="W7" s="1"/>
      <c r="X7" s="1"/>
      <c r="Y7" s="1"/>
      <c r="Z7" s="1"/>
      <c r="AA7" s="1"/>
      <c r="AB7" s="1"/>
    </row>
    <row r="8" spans="3:28" ht="14.25">
      <c r="C8" s="1"/>
      <c r="D8" s="1"/>
      <c r="E8" s="1"/>
      <c r="F8" s="1"/>
      <c r="G8" s="1"/>
      <c r="H8" s="1"/>
      <c r="I8" s="1"/>
      <c r="J8" s="1"/>
      <c r="K8" s="1"/>
      <c r="L8" s="1"/>
      <c r="M8" s="1"/>
      <c r="N8" s="1"/>
      <c r="O8" s="1"/>
      <c r="P8" s="1"/>
      <c r="Q8" s="1"/>
      <c r="R8" s="1"/>
      <c r="S8" s="1"/>
      <c r="T8" s="1"/>
      <c r="U8" s="1"/>
      <c r="V8" s="1"/>
      <c r="W8" s="1"/>
      <c r="X8" s="1"/>
      <c r="Y8" s="1"/>
      <c r="Z8" s="1"/>
      <c r="AA8" s="1"/>
      <c r="AB8" s="1"/>
    </row>
    <row r="9" spans="3:28" ht="14.25">
      <c r="C9" s="1"/>
      <c r="D9" s="1"/>
      <c r="E9" s="1"/>
      <c r="F9" s="1"/>
      <c r="G9" s="1"/>
      <c r="H9" s="1"/>
      <c r="I9" s="1"/>
      <c r="J9" s="1"/>
      <c r="K9" s="1"/>
      <c r="L9" s="1"/>
      <c r="M9" s="1"/>
      <c r="N9" s="1"/>
      <c r="O9" s="1"/>
      <c r="P9" s="1"/>
      <c r="Q9" s="1"/>
      <c r="R9" s="1"/>
      <c r="S9" s="1"/>
      <c r="T9" s="1"/>
      <c r="U9" s="1"/>
      <c r="V9" s="1"/>
      <c r="W9" s="1"/>
      <c r="X9" s="1"/>
      <c r="Y9" s="1"/>
      <c r="Z9" s="1"/>
      <c r="AA9" s="1"/>
      <c r="AB9" s="1"/>
    </row>
    <row r="10" spans="3:28" ht="14.25">
      <c r="C10" s="1"/>
      <c r="D10" s="1"/>
      <c r="E10" s="1"/>
      <c r="F10" s="1"/>
      <c r="G10" s="1"/>
      <c r="H10" s="1"/>
      <c r="I10" s="1"/>
      <c r="J10" s="1"/>
      <c r="K10" s="1"/>
      <c r="L10" s="1"/>
      <c r="M10" s="1"/>
      <c r="N10" s="1"/>
      <c r="O10" s="1"/>
      <c r="P10" s="1"/>
      <c r="Q10" s="1"/>
      <c r="R10" s="1"/>
      <c r="S10" s="1"/>
      <c r="T10" s="1"/>
      <c r="U10" s="1"/>
      <c r="V10" s="1"/>
      <c r="W10" s="1"/>
      <c r="X10" s="1"/>
      <c r="Y10" s="1"/>
      <c r="Z10" s="1"/>
      <c r="AA10" s="1"/>
      <c r="AB10" s="1"/>
    </row>
    <row r="11" spans="3:28" ht="14.25">
      <c r="C11" s="1"/>
      <c r="D11" s="1"/>
      <c r="E11" s="1"/>
      <c r="F11" s="1"/>
      <c r="G11" s="1"/>
      <c r="H11" s="1"/>
      <c r="I11" s="1"/>
      <c r="J11" s="1"/>
      <c r="K11" s="1"/>
      <c r="L11" s="1"/>
      <c r="M11" s="1"/>
      <c r="N11" s="1"/>
      <c r="O11" s="1"/>
      <c r="P11" s="1"/>
      <c r="Q11" s="1"/>
      <c r="R11" s="1"/>
      <c r="S11" s="1"/>
      <c r="T11" s="1"/>
      <c r="U11" s="1"/>
      <c r="V11" s="1"/>
      <c r="W11" s="1"/>
      <c r="X11" s="1"/>
      <c r="Y11" s="1"/>
      <c r="Z11" s="1"/>
      <c r="AA11" s="1"/>
      <c r="AB11" s="1"/>
    </row>
    <row r="12" spans="3:28" ht="14.25">
      <c r="C12" s="1"/>
      <c r="D12" s="1"/>
      <c r="E12" s="1"/>
      <c r="F12" s="1"/>
      <c r="G12" s="1"/>
      <c r="H12" s="1"/>
      <c r="I12" s="1"/>
      <c r="J12" s="1"/>
      <c r="K12" s="1"/>
      <c r="L12" s="1"/>
      <c r="M12" s="1"/>
      <c r="N12" s="1"/>
      <c r="O12" s="1"/>
      <c r="P12" s="1"/>
      <c r="Q12" s="1"/>
      <c r="R12" s="1"/>
      <c r="S12" s="1"/>
      <c r="T12" s="1"/>
      <c r="U12" s="1"/>
      <c r="V12" s="1"/>
      <c r="W12" s="1"/>
      <c r="X12" s="1"/>
      <c r="Y12" s="1"/>
      <c r="Z12" s="1"/>
      <c r="AA12" s="1"/>
      <c r="AB12" s="1"/>
    </row>
    <row r="13" spans="3:28" ht="14.25">
      <c r="C13" s="1"/>
      <c r="D13" s="1"/>
      <c r="E13" s="1"/>
      <c r="F13" s="1"/>
      <c r="G13" s="1"/>
      <c r="H13" s="1"/>
      <c r="I13" s="1"/>
      <c r="J13" s="1"/>
      <c r="K13" s="1"/>
      <c r="L13" s="1"/>
      <c r="M13" s="1"/>
      <c r="N13" s="1"/>
      <c r="O13" s="1"/>
      <c r="P13" s="1"/>
      <c r="Q13" s="1"/>
      <c r="R13" s="1"/>
      <c r="S13" s="1"/>
      <c r="T13" s="1"/>
      <c r="U13" s="1"/>
      <c r="V13" s="1"/>
      <c r="W13" s="1"/>
      <c r="X13" s="1"/>
      <c r="Y13" s="1"/>
      <c r="Z13" s="1"/>
      <c r="AA13" s="1"/>
      <c r="AB13" s="1"/>
    </row>
    <row r="14" spans="3:28" ht="14.25">
      <c r="C14" s="1"/>
      <c r="D14" s="1"/>
      <c r="E14" s="1"/>
      <c r="F14" s="1"/>
      <c r="G14" s="1"/>
      <c r="H14" s="1"/>
      <c r="I14" s="1"/>
      <c r="J14" s="1"/>
      <c r="K14" s="1"/>
      <c r="L14" s="1"/>
      <c r="M14" s="1"/>
      <c r="N14" s="1"/>
      <c r="O14" s="1"/>
      <c r="P14" s="1"/>
      <c r="Q14" s="1"/>
      <c r="R14" s="1"/>
      <c r="S14" s="1"/>
      <c r="T14" s="1"/>
      <c r="U14" s="1"/>
      <c r="V14" s="1"/>
      <c r="W14" s="1"/>
      <c r="X14" s="1"/>
      <c r="Y14" s="1"/>
      <c r="Z14" s="1"/>
      <c r="AA14" s="1"/>
      <c r="AB14" s="1"/>
    </row>
    <row r="15" spans="3:28" ht="14.25">
      <c r="C15" s="1"/>
      <c r="D15" s="1"/>
      <c r="E15" s="1"/>
      <c r="F15" s="1"/>
      <c r="G15" s="1"/>
      <c r="H15" s="1"/>
      <c r="I15" s="1"/>
      <c r="J15" s="1"/>
      <c r="K15" s="1"/>
      <c r="L15" s="1"/>
      <c r="M15" s="1"/>
      <c r="N15" s="1"/>
      <c r="O15" s="1"/>
      <c r="P15" s="1"/>
      <c r="Q15" s="1"/>
      <c r="R15" s="1"/>
      <c r="S15" s="1"/>
      <c r="T15" s="1"/>
      <c r="U15" s="1"/>
      <c r="V15" s="1"/>
      <c r="W15" s="1"/>
      <c r="X15" s="1"/>
      <c r="Y15" s="1"/>
      <c r="Z15" s="1"/>
      <c r="AA15" s="1"/>
      <c r="AB15" s="1"/>
    </row>
    <row r="16" spans="3:28" ht="14.25">
      <c r="C16" s="1"/>
      <c r="D16" s="1"/>
      <c r="E16" s="1"/>
      <c r="F16" s="1"/>
      <c r="G16" s="1"/>
      <c r="H16" s="1"/>
      <c r="I16" s="1"/>
      <c r="J16" s="1"/>
      <c r="K16" s="1"/>
      <c r="L16" s="1"/>
      <c r="M16" s="1"/>
      <c r="N16" s="1"/>
      <c r="O16" s="1"/>
      <c r="P16" s="1"/>
      <c r="Q16" s="1"/>
      <c r="R16" s="1"/>
      <c r="S16" s="1"/>
      <c r="T16" s="1"/>
      <c r="U16" s="1"/>
      <c r="V16" s="1"/>
      <c r="W16" s="1"/>
      <c r="X16" s="1"/>
      <c r="Y16" s="1"/>
      <c r="Z16" s="1"/>
      <c r="AA16" s="1"/>
      <c r="AB16" s="1"/>
    </row>
    <row r="17" spans="3:28" ht="14.25">
      <c r="C17" s="1"/>
      <c r="D17" s="1"/>
      <c r="E17" s="1"/>
      <c r="F17" s="1"/>
      <c r="G17" s="1"/>
      <c r="H17" s="1"/>
      <c r="I17" s="1"/>
      <c r="J17" s="1"/>
      <c r="K17" s="1"/>
      <c r="L17" s="1"/>
      <c r="M17" s="1"/>
      <c r="N17" s="1"/>
      <c r="O17" s="1"/>
      <c r="P17" s="1"/>
      <c r="Q17" s="1"/>
      <c r="R17" s="1"/>
      <c r="S17" s="1"/>
      <c r="T17" s="1"/>
      <c r="U17" s="1"/>
      <c r="V17" s="1"/>
      <c r="W17" s="1"/>
      <c r="X17" s="1"/>
      <c r="Y17" s="1"/>
      <c r="Z17" s="1"/>
      <c r="AA17" s="1"/>
      <c r="AB17" s="1"/>
    </row>
    <row r="18" spans="3:28" ht="14.25">
      <c r="C18" s="1"/>
      <c r="D18" s="1"/>
      <c r="E18" s="1"/>
      <c r="F18" s="1"/>
      <c r="G18" s="1"/>
      <c r="H18" s="1"/>
      <c r="I18" s="1"/>
      <c r="J18" s="1"/>
      <c r="K18" s="1"/>
      <c r="L18" s="1"/>
      <c r="M18" s="1"/>
      <c r="N18" s="1"/>
      <c r="O18" s="1"/>
      <c r="P18" s="1"/>
      <c r="Q18" s="1"/>
      <c r="R18" s="1"/>
      <c r="S18" s="1"/>
      <c r="T18" s="1"/>
      <c r="U18" s="1"/>
      <c r="V18" s="1"/>
      <c r="W18" s="1"/>
      <c r="X18" s="1"/>
      <c r="Y18" s="1"/>
      <c r="Z18" s="1"/>
      <c r="AA18" s="1"/>
      <c r="AB18" s="1"/>
    </row>
    <row r="19" spans="3:28" ht="14.25">
      <c r="C19" s="1"/>
      <c r="D19" s="1"/>
      <c r="E19" s="1"/>
      <c r="F19" s="1"/>
      <c r="G19" s="1"/>
      <c r="H19" s="1"/>
      <c r="I19" s="1"/>
      <c r="J19" s="1"/>
      <c r="K19" s="1"/>
      <c r="L19" s="1"/>
      <c r="M19" s="1"/>
      <c r="N19" s="1"/>
      <c r="O19" s="1"/>
      <c r="P19" s="1"/>
      <c r="Q19" s="1"/>
      <c r="R19" s="1"/>
      <c r="S19" s="1"/>
      <c r="T19" s="1"/>
      <c r="U19" s="1"/>
      <c r="V19" s="1"/>
      <c r="W19" s="1"/>
      <c r="X19" s="1"/>
      <c r="Y19" s="1"/>
      <c r="Z19" s="1"/>
      <c r="AA19" s="1"/>
      <c r="AB19" s="1"/>
    </row>
    <row r="20" spans="3:28" ht="14.25">
      <c r="C20" s="1"/>
      <c r="D20" s="1"/>
      <c r="E20" s="1"/>
      <c r="F20" s="1"/>
      <c r="G20" s="1"/>
      <c r="H20" s="1"/>
      <c r="I20" s="1"/>
      <c r="J20" s="1"/>
      <c r="K20" s="1"/>
      <c r="L20" s="1"/>
      <c r="M20" s="1"/>
      <c r="N20" s="1"/>
      <c r="O20" s="1"/>
      <c r="P20" s="1"/>
      <c r="Q20" s="1"/>
      <c r="R20" s="1"/>
      <c r="S20" s="1"/>
      <c r="T20" s="1"/>
      <c r="U20" s="1"/>
      <c r="V20" s="1"/>
      <c r="W20" s="1"/>
      <c r="X20" s="1"/>
      <c r="Y20" s="1"/>
      <c r="Z20" s="1"/>
      <c r="AA20" s="1"/>
      <c r="AB20" s="1"/>
    </row>
    <row r="21" spans="3:28" ht="14.25">
      <c r="C21" s="1"/>
      <c r="D21" s="1"/>
      <c r="E21" s="1"/>
      <c r="F21" s="1"/>
      <c r="G21" s="1"/>
      <c r="H21" s="1"/>
      <c r="I21" s="1"/>
      <c r="J21" s="1"/>
      <c r="K21" s="1"/>
      <c r="L21" s="1"/>
      <c r="M21" s="1"/>
      <c r="N21" s="1"/>
      <c r="O21" s="1"/>
      <c r="P21" s="1"/>
      <c r="Q21" s="1"/>
      <c r="R21" s="1"/>
      <c r="S21" s="1"/>
      <c r="T21" s="1"/>
      <c r="U21" s="1"/>
      <c r="V21" s="1"/>
      <c r="W21" s="1"/>
      <c r="X21" s="1"/>
      <c r="Y21" s="1"/>
      <c r="Z21" s="1"/>
      <c r="AA21" s="1"/>
      <c r="AB21" s="1"/>
    </row>
    <row r="22" spans="3:28" ht="14.25">
      <c r="C22" s="1"/>
      <c r="D22" s="1"/>
      <c r="E22" s="1"/>
      <c r="F22" s="1"/>
      <c r="G22" s="1"/>
      <c r="H22" s="1"/>
      <c r="I22" s="1"/>
      <c r="J22" s="1"/>
      <c r="K22" s="1"/>
      <c r="L22" s="1"/>
      <c r="M22" s="1"/>
      <c r="N22" s="1"/>
      <c r="O22" s="1"/>
      <c r="P22" s="1"/>
      <c r="Q22" s="1"/>
      <c r="R22" s="1"/>
      <c r="S22" s="1"/>
      <c r="T22" s="1"/>
      <c r="U22" s="1"/>
      <c r="V22" s="1"/>
      <c r="W22" s="1"/>
      <c r="X22" s="1"/>
      <c r="Y22" s="1"/>
      <c r="Z22" s="1"/>
      <c r="AA22" s="1"/>
      <c r="AB22" s="1"/>
    </row>
    <row r="23" spans="3:28" ht="17.100000000000001" customHeight="1"/>
    <row r="24" spans="3:28" ht="15" customHeight="1"/>
    <row r="25" spans="3:28" ht="15" customHeight="1"/>
    <row r="26" spans="3:28" ht="15" customHeight="1"/>
    <row r="27" spans="3:28" ht="15" customHeight="1"/>
    <row r="28" spans="3:28" ht="15" customHeight="1"/>
    <row r="29" spans="3:28" ht="15" customHeight="1"/>
    <row r="30" spans="3:28" ht="15" customHeight="1"/>
    <row r="31" spans="3:28" ht="15" customHeight="1"/>
    <row r="32" spans="3:28"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spans="3:36" ht="15" customHeight="1"/>
    <row r="66" spans="3:36" ht="15" customHeight="1"/>
    <row r="67" spans="3:36" ht="15" customHeight="1"/>
    <row r="68" spans="3:36" ht="17.100000000000001" customHeight="1" thickBot="1"/>
    <row r="69" spans="3:36" ht="17.100000000000001" customHeight="1" thickBot="1">
      <c r="C69" s="1038" t="s">
        <v>79</v>
      </c>
      <c r="D69" s="1041" t="s">
        <v>4174</v>
      </c>
      <c r="E69" s="1044" t="s">
        <v>81</v>
      </c>
      <c r="F69" s="1046" t="s">
        <v>82</v>
      </c>
      <c r="G69" s="1048" t="s">
        <v>83</v>
      </c>
      <c r="H69" s="1036" t="s">
        <v>84</v>
      </c>
      <c r="I69" s="1051" t="s">
        <v>85</v>
      </c>
      <c r="J69" s="1051" t="s">
        <v>392</v>
      </c>
      <c r="K69" s="1051" t="s">
        <v>87</v>
      </c>
      <c r="L69" s="1054" t="s">
        <v>88</v>
      </c>
      <c r="M69" s="364"/>
      <c r="N69" s="365" t="s">
        <v>89</v>
      </c>
      <c r="O69" s="366"/>
      <c r="P69" s="366"/>
      <c r="Q69" s="366"/>
      <c r="R69" s="366"/>
      <c r="S69" s="366"/>
      <c r="T69" s="366"/>
      <c r="U69" s="1062" t="s">
        <v>90</v>
      </c>
      <c r="V69" s="1065" t="s">
        <v>91</v>
      </c>
      <c r="W69" s="1065" t="s">
        <v>92</v>
      </c>
      <c r="X69" s="1051" t="s">
        <v>93</v>
      </c>
      <c r="Y69" s="1036" t="s">
        <v>94</v>
      </c>
      <c r="Z69" s="1036" t="s">
        <v>95</v>
      </c>
      <c r="AA69" s="1051" t="s">
        <v>96</v>
      </c>
      <c r="AB69" s="1051" t="s">
        <v>97</v>
      </c>
      <c r="AC69" s="1051" t="s">
        <v>98</v>
      </c>
      <c r="AD69" s="1051" t="s">
        <v>99</v>
      </c>
      <c r="AE69" s="1051" t="s">
        <v>100</v>
      </c>
      <c r="AF69" s="1059" t="s">
        <v>101</v>
      </c>
    </row>
    <row r="70" spans="3:36" ht="26.45" customHeight="1" thickBot="1">
      <c r="C70" s="1039"/>
      <c r="D70" s="1042"/>
      <c r="E70" s="1151"/>
      <c r="F70" s="1152"/>
      <c r="G70" s="1049"/>
      <c r="H70" s="1153"/>
      <c r="I70" s="1154"/>
      <c r="J70" s="1154"/>
      <c r="K70" s="1155"/>
      <c r="L70" s="1155"/>
      <c r="M70" s="1156" t="s">
        <v>138</v>
      </c>
      <c r="N70" s="1034" t="s">
        <v>139</v>
      </c>
      <c r="O70" s="1157" t="s">
        <v>140</v>
      </c>
      <c r="P70" s="448" t="s">
        <v>397</v>
      </c>
      <c r="Q70" s="1056" t="s">
        <v>143</v>
      </c>
      <c r="R70" s="1056"/>
      <c r="S70" s="448" t="s">
        <v>144</v>
      </c>
      <c r="T70" s="1158" t="s">
        <v>141</v>
      </c>
      <c r="U70" s="1063"/>
      <c r="V70" s="1155"/>
      <c r="W70" s="1155"/>
      <c r="X70" s="1154"/>
      <c r="Y70" s="1153"/>
      <c r="Z70" s="1153"/>
      <c r="AA70" s="1154"/>
      <c r="AB70" s="1154"/>
      <c r="AC70" s="1154"/>
      <c r="AD70" s="1154"/>
      <c r="AE70" s="1154"/>
      <c r="AF70" s="1060"/>
    </row>
    <row r="71" spans="3:36" ht="26.45" customHeight="1" thickBot="1">
      <c r="C71" s="1039"/>
      <c r="D71" s="1042"/>
      <c r="E71" s="1151"/>
      <c r="F71" s="1152"/>
      <c r="G71" s="1049"/>
      <c r="H71" s="1153"/>
      <c r="I71" s="1154"/>
      <c r="J71" s="1154"/>
      <c r="K71" s="1155"/>
      <c r="L71" s="1155"/>
      <c r="M71" s="1155"/>
      <c r="N71" s="1034"/>
      <c r="O71" s="1034"/>
      <c r="P71" s="1159" t="s">
        <v>147</v>
      </c>
      <c r="Q71" s="1159" t="s">
        <v>4175</v>
      </c>
      <c r="R71" s="1160" t="s">
        <v>4176</v>
      </c>
      <c r="S71" s="1160" t="s">
        <v>4173</v>
      </c>
      <c r="T71" s="1055"/>
      <c r="U71" s="1063"/>
      <c r="V71" s="1155"/>
      <c r="W71" s="1155"/>
      <c r="X71" s="1154"/>
      <c r="Y71" s="1153"/>
      <c r="Z71" s="1153"/>
      <c r="AA71" s="1154"/>
      <c r="AB71" s="1154"/>
      <c r="AC71" s="1154"/>
      <c r="AD71" s="1154"/>
      <c r="AE71" s="1154"/>
      <c r="AF71" s="1060"/>
    </row>
    <row r="72" spans="3:36" ht="26.45" customHeight="1" thickBot="1">
      <c r="C72" s="1040"/>
      <c r="D72" s="1043"/>
      <c r="E72" s="1045"/>
      <c r="F72" s="1047"/>
      <c r="G72" s="1050"/>
      <c r="H72" s="1037"/>
      <c r="I72" s="1052"/>
      <c r="J72" s="1052"/>
      <c r="K72" s="1053"/>
      <c r="L72" s="1053"/>
      <c r="M72" s="1053"/>
      <c r="N72" s="1035"/>
      <c r="O72" s="434" t="s">
        <v>146</v>
      </c>
      <c r="P72" s="1057"/>
      <c r="Q72" s="1057"/>
      <c r="R72" s="1058"/>
      <c r="S72" s="1058"/>
      <c r="T72" s="434" t="s">
        <v>152</v>
      </c>
      <c r="U72" s="1064"/>
      <c r="V72" s="1053"/>
      <c r="W72" s="1053"/>
      <c r="X72" s="1052"/>
      <c r="Y72" s="1037"/>
      <c r="Z72" s="1037"/>
      <c r="AA72" s="1052"/>
      <c r="AB72" s="1052"/>
      <c r="AC72" s="1052"/>
      <c r="AD72" s="1052"/>
      <c r="AE72" s="1052"/>
      <c r="AF72" s="1061"/>
      <c r="AG72" t="s">
        <v>4177</v>
      </c>
      <c r="AH72" s="41" t="s">
        <v>4178</v>
      </c>
      <c r="AI72" s="41" t="s">
        <v>4179</v>
      </c>
      <c r="AJ72" s="41" t="s">
        <v>4180</v>
      </c>
    </row>
    <row r="73" spans="3:36" ht="13.35" customHeight="1">
      <c r="C73" s="24">
        <v>1</v>
      </c>
      <c r="D73" s="19">
        <f>IF(実施計画様式!D73&lt;&gt;朱色変色!D73,1,0)</f>
        <v>1</v>
      </c>
      <c r="E73" s="26">
        <f>IF(実施計画様式!E73&lt;&gt;朱色変色!E73,1,0)</f>
        <v>1</v>
      </c>
      <c r="F73" s="26">
        <f>IF(実施計画様式!F73&lt;&gt;朱色変色!F73,1,0)</f>
        <v>1</v>
      </c>
      <c r="G73" s="26">
        <f>IF(実施計画様式!G73&lt;&gt;朱色変色!G73,1,0)</f>
        <v>1</v>
      </c>
      <c r="H73" s="26">
        <f>IF(実施計画様式!H73&lt;&gt;朱色変色!H73,1,0)</f>
        <v>1</v>
      </c>
      <c r="I73" s="26">
        <f>IF(実施計画様式!I73&lt;&gt;朱色変色!I73,1,0)</f>
        <v>1</v>
      </c>
      <c r="J73" s="26">
        <f>IF(実施計画様式!J73&lt;&gt;朱色変色!J73,1,0)</f>
        <v>1</v>
      </c>
      <c r="K73" s="26">
        <f>IF(実施計画様式!K73&lt;&gt;朱色変色!K73,1,0)</f>
        <v>1</v>
      </c>
      <c r="L73" s="26">
        <f>IF(実施計画様式!L73&lt;&gt;朱色変色!L73,1,0)</f>
        <v>1</v>
      </c>
      <c r="M73" s="26">
        <f>IF(実施計画様式!M73&lt;&gt;朱色変色!M73,1,0)</f>
        <v>0</v>
      </c>
      <c r="N73" s="26">
        <f>IF(実施計画様式!N73&lt;&gt;朱色変色!N73,1,0)</f>
        <v>1</v>
      </c>
      <c r="O73" s="26">
        <f>IF(実施計画様式!O73&lt;&gt;朱色変色!O73,1,0)</f>
        <v>1</v>
      </c>
      <c r="P73" s="26">
        <f>IF(実施計画様式!P73&lt;&gt;朱色変色!P73,1,0)</f>
        <v>0</v>
      </c>
      <c r="Q73" s="26">
        <f>IF(実施計画様式!Q73&lt;&gt;朱色変色!Q73,1,0)</f>
        <v>1</v>
      </c>
      <c r="R73" s="26">
        <f>IF(実施計画様式!R73&lt;&gt;朱色変色!R73,1,0)</f>
        <v>1</v>
      </c>
      <c r="S73" s="26">
        <f>IF(実施計画様式!S73&lt;&gt;朱色変色!S73,1,0)</f>
        <v>0</v>
      </c>
      <c r="T73" s="26">
        <f>IF(実施計画様式!U73&lt;&gt;朱色変色!T73,1,0)</f>
        <v>0</v>
      </c>
      <c r="U73" s="26">
        <f>IF(実施計画様式!V73&lt;&gt;朱色変色!U73,1,0)</f>
        <v>1</v>
      </c>
      <c r="V73" s="26">
        <f>IF(実施計画様式!W73&lt;&gt;朱色変色!V73,1,0)</f>
        <v>1</v>
      </c>
      <c r="W73" s="26">
        <f>IF(実施計画様式!X73&lt;&gt;朱色変色!W73,1,0)</f>
        <v>1</v>
      </c>
      <c r="X73" s="26">
        <f>IF(実施計画様式!Y73&lt;&gt;朱色変色!X73,1,0)</f>
        <v>1</v>
      </c>
      <c r="Y73" s="26">
        <f>IF(実施計画様式!Z73&lt;&gt;朱色変色!Y73,1,0)</f>
        <v>1</v>
      </c>
      <c r="Z73" s="26">
        <f>IF(実施計画様式!AA73&lt;&gt;朱色変色!Z73,1,0)</f>
        <v>1</v>
      </c>
      <c r="AA73" s="26">
        <f>IF(実施計画様式!AB73&lt;&gt;朱色変色!AA73,1,0)</f>
        <v>1</v>
      </c>
      <c r="AB73" s="26">
        <f>IF(実施計画様式!AC73&lt;&gt;朱色変色!AB73,1,0)</f>
        <v>1</v>
      </c>
      <c r="AC73" s="26">
        <f>IF(実施計画様式!AD73&lt;&gt;朱色変色!AC73,1,0)</f>
        <v>1</v>
      </c>
      <c r="AD73" s="26">
        <f>IF(実施計画様式!AE73&lt;&gt;朱色変色!AD73,1,0)</f>
        <v>0</v>
      </c>
      <c r="AE73" s="26">
        <f>IF(実施計画様式!AF73&lt;&gt;朱色変色!AE73,1,0)</f>
        <v>0</v>
      </c>
      <c r="AF73" s="20">
        <f>IF(実施計画様式!AG73&lt;&gt;朱色変色!AF73,1,0)</f>
        <v>1</v>
      </c>
      <c r="AG73">
        <f t="shared" ref="AG73:AG136" si="0">MIN(SUM(D73:AF73),1)</f>
        <v>1</v>
      </c>
      <c r="AH73">
        <f t="shared" ref="AH73:AH136" si="1">IF(SUM(D73:M73,U73:AF73)&gt;0,0,MIN(SUM(N73:T73),1))</f>
        <v>0</v>
      </c>
      <c r="AI73">
        <f t="shared" ref="AI73:AI136" si="2">MIN(SUM(D73:M73,U73:AF73),1)</f>
        <v>1</v>
      </c>
      <c r="AJ73">
        <f>MIN(SUM(D73:AF73),1)</f>
        <v>1</v>
      </c>
    </row>
    <row r="74" spans="3:36" ht="13.35" customHeight="1">
      <c r="C74" s="24">
        <v>2</v>
      </c>
      <c r="D74" s="24">
        <f>IF(実施計画様式!D74&lt;&gt;朱色変色!D74,1,0)</f>
        <v>0</v>
      </c>
      <c r="E74">
        <f>IF(実施計画様式!E74&lt;&gt;朱色変色!E74,1,0)</f>
        <v>0</v>
      </c>
      <c r="F74">
        <f>IF(実施計画様式!F74&lt;&gt;朱色変色!F74,1,0)</f>
        <v>0</v>
      </c>
      <c r="G74">
        <f>IF(実施計画様式!G74&lt;&gt;朱色変色!G74,1,0)</f>
        <v>0</v>
      </c>
      <c r="H74">
        <f>IF(実施計画様式!H74&lt;&gt;朱色変色!H74,1,0)</f>
        <v>0</v>
      </c>
      <c r="I74">
        <f>IF(実施計画様式!I74&lt;&gt;朱色変色!I74,1,0)</f>
        <v>0</v>
      </c>
      <c r="J74">
        <f>IF(実施計画様式!J74&lt;&gt;朱色変色!J74,1,0)</f>
        <v>0</v>
      </c>
      <c r="K74">
        <f>IF(実施計画様式!K74&lt;&gt;朱色変色!K74,1,0)</f>
        <v>0</v>
      </c>
      <c r="L74">
        <f>IF(実施計画様式!L74&lt;&gt;朱色変色!L74,1,0)</f>
        <v>0</v>
      </c>
      <c r="M74">
        <f>IF(実施計画様式!M74&lt;&gt;朱色変色!M74,1,0)</f>
        <v>0</v>
      </c>
      <c r="N74">
        <f>IF(実施計画様式!N74&lt;&gt;朱色変色!N74,1,0)</f>
        <v>0</v>
      </c>
      <c r="O74">
        <f>IF(実施計画様式!O74&lt;&gt;朱色変色!O74,1,0)</f>
        <v>0</v>
      </c>
      <c r="P74">
        <f>IF(実施計画様式!P74&lt;&gt;朱色変色!P74,1,0)</f>
        <v>0</v>
      </c>
      <c r="Q74">
        <f>IF(実施計画様式!Q74&lt;&gt;朱色変色!Q74,1,0)</f>
        <v>0</v>
      </c>
      <c r="R74">
        <f>IF(実施計画様式!R74&lt;&gt;朱色変色!R74,1,0)</f>
        <v>0</v>
      </c>
      <c r="S74">
        <f>IF(実施計画様式!S74&lt;&gt;朱色変色!S74,1,0)</f>
        <v>0</v>
      </c>
      <c r="T74">
        <f>IF(実施計画様式!U74&lt;&gt;朱色変色!T74,1,0)</f>
        <v>0</v>
      </c>
      <c r="U74">
        <f>IF(実施計画様式!V74&lt;&gt;朱色変色!U74,1,0)</f>
        <v>0</v>
      </c>
      <c r="V74">
        <f>IF(実施計画様式!W74&lt;&gt;朱色変色!V74,1,0)</f>
        <v>0</v>
      </c>
      <c r="W74">
        <f>IF(実施計画様式!X74&lt;&gt;朱色変色!W74,1,0)</f>
        <v>0</v>
      </c>
      <c r="X74">
        <f>IF(実施計画様式!Y74&lt;&gt;朱色変色!X74,1,0)</f>
        <v>0</v>
      </c>
      <c r="Y74">
        <f>IF(実施計画様式!Z74&lt;&gt;朱色変色!Y74,1,0)</f>
        <v>0</v>
      </c>
      <c r="Z74">
        <f>IF(実施計画様式!AA74&lt;&gt;朱色変色!Z74,1,0)</f>
        <v>0</v>
      </c>
      <c r="AA74">
        <f>IF(実施計画様式!AB74&lt;&gt;朱色変色!AA74,1,0)</f>
        <v>0</v>
      </c>
      <c r="AB74">
        <f>IF(実施計画様式!AC74&lt;&gt;朱色変色!AB74,1,0)</f>
        <v>0</v>
      </c>
      <c r="AC74">
        <f>IF(実施計画様式!AD74&lt;&gt;朱色変色!AC74,1,0)</f>
        <v>0</v>
      </c>
      <c r="AD74">
        <f>IF(実施計画様式!AE74&lt;&gt;朱色変色!AD74,1,0)</f>
        <v>0</v>
      </c>
      <c r="AE74">
        <f>IF(実施計画様式!AF74&lt;&gt;朱色変色!AE74,1,0)</f>
        <v>0</v>
      </c>
      <c r="AF74" s="21">
        <f>IF(実施計画様式!AG74&lt;&gt;朱色変色!AF74,1,0)</f>
        <v>0</v>
      </c>
      <c r="AG74">
        <f t="shared" si="0"/>
        <v>0</v>
      </c>
      <c r="AH74">
        <f t="shared" si="1"/>
        <v>0</v>
      </c>
      <c r="AI74">
        <f t="shared" si="2"/>
        <v>0</v>
      </c>
    </row>
    <row r="75" spans="3:36" ht="14.1" customHeight="1">
      <c r="C75" s="24">
        <v>3</v>
      </c>
      <c r="D75" s="24">
        <f>IF(実施計画様式!D75&lt;&gt;朱色変色!D75,1,0)</f>
        <v>0</v>
      </c>
      <c r="E75">
        <f>IF(実施計画様式!E75&lt;&gt;朱色変色!E75,1,0)</f>
        <v>0</v>
      </c>
      <c r="F75">
        <f>IF(実施計画様式!F75&lt;&gt;朱色変色!F75,1,0)</f>
        <v>0</v>
      </c>
      <c r="G75">
        <f>IF(実施計画様式!G75&lt;&gt;朱色変色!G75,1,0)</f>
        <v>0</v>
      </c>
      <c r="H75">
        <f>IF(実施計画様式!H75&lt;&gt;朱色変色!H75,1,0)</f>
        <v>0</v>
      </c>
      <c r="I75">
        <f>IF(実施計画様式!I75&lt;&gt;朱色変色!I75,1,0)</f>
        <v>0</v>
      </c>
      <c r="J75">
        <f>IF(実施計画様式!J75&lt;&gt;朱色変色!J75,1,0)</f>
        <v>0</v>
      </c>
      <c r="K75">
        <f>IF(実施計画様式!K75&lt;&gt;朱色変色!K75,1,0)</f>
        <v>0</v>
      </c>
      <c r="L75">
        <f>IF(実施計画様式!L75&lt;&gt;朱色変色!L75,1,0)</f>
        <v>0</v>
      </c>
      <c r="M75">
        <f>IF(実施計画様式!M75&lt;&gt;朱色変色!M75,1,0)</f>
        <v>0</v>
      </c>
      <c r="N75">
        <f>IF(実施計画様式!N75&lt;&gt;朱色変色!N75,1,0)</f>
        <v>0</v>
      </c>
      <c r="O75">
        <f>IF(実施計画様式!O75&lt;&gt;朱色変色!O75,1,0)</f>
        <v>0</v>
      </c>
      <c r="P75">
        <f>IF(実施計画様式!P75&lt;&gt;朱色変色!P75,1,0)</f>
        <v>0</v>
      </c>
      <c r="Q75">
        <f>IF(実施計画様式!Q75&lt;&gt;朱色変色!Q75,1,0)</f>
        <v>0</v>
      </c>
      <c r="R75">
        <f>IF(実施計画様式!R75&lt;&gt;朱色変色!R75,1,0)</f>
        <v>0</v>
      </c>
      <c r="S75">
        <f>IF(実施計画様式!S75&lt;&gt;朱色変色!S75,1,0)</f>
        <v>0</v>
      </c>
      <c r="T75">
        <f>IF(実施計画様式!U75&lt;&gt;朱色変色!T75,1,0)</f>
        <v>0</v>
      </c>
      <c r="U75">
        <f>IF(実施計画様式!V75&lt;&gt;朱色変色!U75,1,0)</f>
        <v>0</v>
      </c>
      <c r="V75">
        <f>IF(実施計画様式!W75&lt;&gt;朱色変色!V75,1,0)</f>
        <v>0</v>
      </c>
      <c r="W75">
        <f>IF(実施計画様式!X75&lt;&gt;朱色変色!W75,1,0)</f>
        <v>0</v>
      </c>
      <c r="X75">
        <f>IF(実施計画様式!Y75&lt;&gt;朱色変色!X75,1,0)</f>
        <v>0</v>
      </c>
      <c r="Y75">
        <f>IF(実施計画様式!Z75&lt;&gt;朱色変色!Y75,1,0)</f>
        <v>0</v>
      </c>
      <c r="Z75">
        <f>IF(実施計画様式!AA75&lt;&gt;朱色変色!Z75,1,0)</f>
        <v>0</v>
      </c>
      <c r="AA75">
        <f>IF(実施計画様式!AB75&lt;&gt;朱色変色!AA75,1,0)</f>
        <v>0</v>
      </c>
      <c r="AB75">
        <f>IF(実施計画様式!AC75&lt;&gt;朱色変色!AB75,1,0)</f>
        <v>0</v>
      </c>
      <c r="AC75">
        <f>IF(実施計画様式!AD75&lt;&gt;朱色変色!AC75,1,0)</f>
        <v>0</v>
      </c>
      <c r="AD75">
        <f>IF(実施計画様式!AE75&lt;&gt;朱色変色!AD75,1,0)</f>
        <v>0</v>
      </c>
      <c r="AE75">
        <f>IF(実施計画様式!AF75&lt;&gt;朱色変色!AE75,1,0)</f>
        <v>0</v>
      </c>
      <c r="AF75" s="21">
        <f>IF(実施計画様式!AG75&lt;&gt;朱色変色!AF75,1,0)</f>
        <v>0</v>
      </c>
      <c r="AG75">
        <f t="shared" si="0"/>
        <v>0</v>
      </c>
      <c r="AH75">
        <f t="shared" si="1"/>
        <v>0</v>
      </c>
      <c r="AI75">
        <f t="shared" si="2"/>
        <v>0</v>
      </c>
    </row>
    <row r="76" spans="3:36">
      <c r="C76" s="24">
        <v>4</v>
      </c>
      <c r="D76" s="24">
        <f>IF(実施計画様式!D76&lt;&gt;朱色変色!D76,1,0)</f>
        <v>0</v>
      </c>
      <c r="E76">
        <f>IF(実施計画様式!E76&lt;&gt;朱色変色!E76,1,0)</f>
        <v>0</v>
      </c>
      <c r="F76">
        <f>IF(実施計画様式!F76&lt;&gt;朱色変色!F76,1,0)</f>
        <v>0</v>
      </c>
      <c r="G76">
        <f>IF(実施計画様式!G76&lt;&gt;朱色変色!G76,1,0)</f>
        <v>0</v>
      </c>
      <c r="H76">
        <f>IF(実施計画様式!H76&lt;&gt;朱色変色!H76,1,0)</f>
        <v>0</v>
      </c>
      <c r="I76">
        <f>IF(実施計画様式!I76&lt;&gt;朱色変色!I76,1,0)</f>
        <v>0</v>
      </c>
      <c r="J76">
        <f>IF(実施計画様式!J76&lt;&gt;朱色変色!J76,1,0)</f>
        <v>0</v>
      </c>
      <c r="K76">
        <f>IF(実施計画様式!K76&lt;&gt;朱色変色!K76,1,0)</f>
        <v>0</v>
      </c>
      <c r="L76">
        <f>IF(実施計画様式!L76&lt;&gt;朱色変色!L76,1,0)</f>
        <v>0</v>
      </c>
      <c r="M76">
        <f>IF(実施計画様式!M76&lt;&gt;朱色変色!M76,1,0)</f>
        <v>0</v>
      </c>
      <c r="N76">
        <f>IF(実施計画様式!N76&lt;&gt;朱色変色!N76,1,0)</f>
        <v>0</v>
      </c>
      <c r="O76">
        <f>IF(実施計画様式!O76&lt;&gt;朱色変色!O76,1,0)</f>
        <v>0</v>
      </c>
      <c r="P76">
        <f>IF(実施計画様式!P76&lt;&gt;朱色変色!P76,1,0)</f>
        <v>0</v>
      </c>
      <c r="Q76">
        <f>IF(実施計画様式!Q76&lt;&gt;朱色変色!Q76,1,0)</f>
        <v>0</v>
      </c>
      <c r="R76">
        <f>IF(実施計画様式!R76&lt;&gt;朱色変色!R76,1,0)</f>
        <v>0</v>
      </c>
      <c r="S76">
        <f>IF(実施計画様式!S76&lt;&gt;朱色変色!S76,1,0)</f>
        <v>0</v>
      </c>
      <c r="T76">
        <f>IF(実施計画様式!U76&lt;&gt;朱色変色!T76,1,0)</f>
        <v>0</v>
      </c>
      <c r="U76">
        <f>IF(実施計画様式!V76&lt;&gt;朱色変色!U76,1,0)</f>
        <v>0</v>
      </c>
      <c r="V76">
        <f>IF(実施計画様式!W76&lt;&gt;朱色変色!V76,1,0)</f>
        <v>0</v>
      </c>
      <c r="W76">
        <f>IF(実施計画様式!X76&lt;&gt;朱色変色!W76,1,0)</f>
        <v>0</v>
      </c>
      <c r="X76">
        <f>IF(実施計画様式!Y76&lt;&gt;朱色変色!X76,1,0)</f>
        <v>0</v>
      </c>
      <c r="Y76">
        <f>IF(実施計画様式!Z76&lt;&gt;朱色変色!Y76,1,0)</f>
        <v>0</v>
      </c>
      <c r="Z76">
        <f>IF(実施計画様式!AA76&lt;&gt;朱色変色!Z76,1,0)</f>
        <v>0</v>
      </c>
      <c r="AA76">
        <f>IF(実施計画様式!AB76&lt;&gt;朱色変色!AA76,1,0)</f>
        <v>0</v>
      </c>
      <c r="AB76">
        <f>IF(実施計画様式!AC76&lt;&gt;朱色変色!AB76,1,0)</f>
        <v>0</v>
      </c>
      <c r="AC76">
        <f>IF(実施計画様式!AD76&lt;&gt;朱色変色!AC76,1,0)</f>
        <v>0</v>
      </c>
      <c r="AD76">
        <f>IF(実施計画様式!AE76&lt;&gt;朱色変色!AD76,1,0)</f>
        <v>0</v>
      </c>
      <c r="AE76">
        <f>IF(実施計画様式!AF76&lt;&gt;朱色変色!AE76,1,0)</f>
        <v>0</v>
      </c>
      <c r="AF76" s="21">
        <f>IF(実施計画様式!AG76&lt;&gt;朱色変色!AF76,1,0)</f>
        <v>0</v>
      </c>
      <c r="AG76">
        <f t="shared" si="0"/>
        <v>0</v>
      </c>
      <c r="AH76">
        <f t="shared" si="1"/>
        <v>0</v>
      </c>
      <c r="AI76">
        <f t="shared" si="2"/>
        <v>0</v>
      </c>
    </row>
    <row r="77" spans="3:36">
      <c r="C77" s="24">
        <v>5</v>
      </c>
      <c r="D77" s="24">
        <f>IF(実施計画様式!D77&lt;&gt;朱色変色!D77,1,0)</f>
        <v>1</v>
      </c>
      <c r="E77">
        <f>IF(実施計画様式!E77&lt;&gt;朱色変色!E77,1,0)</f>
        <v>1</v>
      </c>
      <c r="F77">
        <f>IF(実施計画様式!F77&lt;&gt;朱色変色!F77,1,0)</f>
        <v>1</v>
      </c>
      <c r="G77">
        <f>IF(実施計画様式!G77&lt;&gt;朱色変色!G77,1,0)</f>
        <v>1</v>
      </c>
      <c r="H77">
        <f>IF(実施計画様式!H77&lt;&gt;朱色変色!H77,1,0)</f>
        <v>1</v>
      </c>
      <c r="I77">
        <f>IF(実施計画様式!I77&lt;&gt;朱色変色!I77,1,0)</f>
        <v>1</v>
      </c>
      <c r="J77">
        <f>IF(実施計画様式!J77&lt;&gt;朱色変色!J77,1,0)</f>
        <v>1</v>
      </c>
      <c r="K77">
        <f>IF(実施計画様式!K77&lt;&gt;朱色変色!K77,1,0)</f>
        <v>1</v>
      </c>
      <c r="L77">
        <f>IF(実施計画様式!L77&lt;&gt;朱色変色!L77,1,0)</f>
        <v>1</v>
      </c>
      <c r="M77">
        <f>IF(実施計画様式!M77&lt;&gt;朱色変色!M77,1,0)</f>
        <v>0</v>
      </c>
      <c r="N77">
        <f>IF(実施計画様式!N77&lt;&gt;朱色変色!N77,1,0)</f>
        <v>1</v>
      </c>
      <c r="O77">
        <f>IF(実施計画様式!O77&lt;&gt;朱色変色!O77,1,0)</f>
        <v>1</v>
      </c>
      <c r="P77">
        <f>IF(実施計画様式!P77&lt;&gt;朱色変色!P77,1,0)</f>
        <v>0</v>
      </c>
      <c r="Q77">
        <f>IF(実施計画様式!Q77&lt;&gt;朱色変色!Q77,1,0)</f>
        <v>0</v>
      </c>
      <c r="R77">
        <f>IF(実施計画様式!R77&lt;&gt;朱色変色!R77,1,0)</f>
        <v>0</v>
      </c>
      <c r="S77">
        <f>IF(実施計画様式!S77&lt;&gt;朱色変色!S77,1,0)</f>
        <v>0</v>
      </c>
      <c r="T77">
        <f>IF(実施計画様式!U77&lt;&gt;朱色変色!T77,1,0)</f>
        <v>1</v>
      </c>
      <c r="U77">
        <f>IF(実施計画様式!V77&lt;&gt;朱色変色!U77,1,0)</f>
        <v>1</v>
      </c>
      <c r="V77">
        <f>IF(実施計画様式!W77&lt;&gt;朱色変色!V77,1,0)</f>
        <v>1</v>
      </c>
      <c r="W77">
        <f>IF(実施計画様式!X77&lt;&gt;朱色変色!W77,1,0)</f>
        <v>1</v>
      </c>
      <c r="X77">
        <f>IF(実施計画様式!Y77&lt;&gt;朱色変色!X77,1,0)</f>
        <v>1</v>
      </c>
      <c r="Y77">
        <f>IF(実施計画様式!Z77&lt;&gt;朱色変色!Y77,1,0)</f>
        <v>1</v>
      </c>
      <c r="Z77">
        <f>IF(実施計画様式!AA77&lt;&gt;朱色変色!Z77,1,0)</f>
        <v>1</v>
      </c>
      <c r="AA77">
        <f>IF(実施計画様式!AB77&lt;&gt;朱色変色!AA77,1,0)</f>
        <v>1</v>
      </c>
      <c r="AB77">
        <f>IF(実施計画様式!AC77&lt;&gt;朱色変色!AB77,1,0)</f>
        <v>1</v>
      </c>
      <c r="AC77">
        <f>IF(実施計画様式!AD77&lt;&gt;朱色変色!AC77,1,0)</f>
        <v>1</v>
      </c>
      <c r="AD77">
        <f>IF(実施計画様式!AE77&lt;&gt;朱色変色!AD77,1,0)</f>
        <v>0</v>
      </c>
      <c r="AE77">
        <f>IF(実施計画様式!AF77&lt;&gt;朱色変色!AE77,1,0)</f>
        <v>0</v>
      </c>
      <c r="AF77" s="21">
        <f>IF(実施計画様式!AG77&lt;&gt;朱色変色!AF77,1,0)</f>
        <v>1</v>
      </c>
      <c r="AG77">
        <f t="shared" si="0"/>
        <v>1</v>
      </c>
      <c r="AH77">
        <f t="shared" si="1"/>
        <v>0</v>
      </c>
      <c r="AI77">
        <f t="shared" si="2"/>
        <v>1</v>
      </c>
    </row>
    <row r="78" spans="3:36">
      <c r="C78" s="24">
        <v>6</v>
      </c>
      <c r="D78" s="24">
        <f>IF(実施計画様式!D78&lt;&gt;朱色変色!D78,1,0)</f>
        <v>0</v>
      </c>
      <c r="E78">
        <f>IF(実施計画様式!E78&lt;&gt;朱色変色!E78,1,0)</f>
        <v>0</v>
      </c>
      <c r="F78">
        <f>IF(実施計画様式!F78&lt;&gt;朱色変色!F78,1,0)</f>
        <v>0</v>
      </c>
      <c r="G78">
        <f>IF(実施計画様式!G78&lt;&gt;朱色変色!G78,1,0)</f>
        <v>0</v>
      </c>
      <c r="H78">
        <f>IF(実施計画様式!H78&lt;&gt;朱色変色!H78,1,0)</f>
        <v>0</v>
      </c>
      <c r="I78">
        <f>IF(実施計画様式!I78&lt;&gt;朱色変色!I78,1,0)</f>
        <v>0</v>
      </c>
      <c r="J78">
        <f>IF(実施計画様式!J78&lt;&gt;朱色変色!J78,1,0)</f>
        <v>0</v>
      </c>
      <c r="K78">
        <f>IF(実施計画様式!K78&lt;&gt;朱色変色!K78,1,0)</f>
        <v>0</v>
      </c>
      <c r="L78">
        <f>IF(実施計画様式!L78&lt;&gt;朱色変色!L78,1,0)</f>
        <v>0</v>
      </c>
      <c r="M78">
        <f>IF(実施計画様式!M78&lt;&gt;朱色変色!M78,1,0)</f>
        <v>0</v>
      </c>
      <c r="N78">
        <f>IF(実施計画様式!N78&lt;&gt;朱色変色!N78,1,0)</f>
        <v>0</v>
      </c>
      <c r="O78">
        <f>IF(実施計画様式!O78&lt;&gt;朱色変色!O78,1,0)</f>
        <v>0</v>
      </c>
      <c r="P78">
        <f>IF(実施計画様式!P78&lt;&gt;朱色変色!P78,1,0)</f>
        <v>0</v>
      </c>
      <c r="Q78">
        <f>IF(実施計画様式!Q78&lt;&gt;朱色変色!Q78,1,0)</f>
        <v>0</v>
      </c>
      <c r="R78">
        <f>IF(実施計画様式!R78&lt;&gt;朱色変色!R78,1,0)</f>
        <v>0</v>
      </c>
      <c r="S78">
        <f>IF(実施計画様式!S78&lt;&gt;朱色変色!S78,1,0)</f>
        <v>0</v>
      </c>
      <c r="T78">
        <f>IF(実施計画様式!U78&lt;&gt;朱色変色!T78,1,0)</f>
        <v>0</v>
      </c>
      <c r="U78">
        <f>IF(実施計画様式!V78&lt;&gt;朱色変色!U78,1,0)</f>
        <v>0</v>
      </c>
      <c r="V78">
        <f>IF(実施計画様式!W78&lt;&gt;朱色変色!V78,1,0)</f>
        <v>0</v>
      </c>
      <c r="W78">
        <f>IF(実施計画様式!X78&lt;&gt;朱色変色!W78,1,0)</f>
        <v>0</v>
      </c>
      <c r="X78">
        <f>IF(実施計画様式!Y78&lt;&gt;朱色変色!X78,1,0)</f>
        <v>0</v>
      </c>
      <c r="Y78">
        <f>IF(実施計画様式!Z78&lt;&gt;朱色変色!Y78,1,0)</f>
        <v>0</v>
      </c>
      <c r="Z78">
        <f>IF(実施計画様式!AA78&lt;&gt;朱色変色!Z78,1,0)</f>
        <v>0</v>
      </c>
      <c r="AA78">
        <f>IF(実施計画様式!AB78&lt;&gt;朱色変色!AA78,1,0)</f>
        <v>0</v>
      </c>
      <c r="AB78">
        <f>IF(実施計画様式!AC78&lt;&gt;朱色変色!AB78,1,0)</f>
        <v>0</v>
      </c>
      <c r="AC78">
        <f>IF(実施計画様式!AD78&lt;&gt;朱色変色!AC78,1,0)</f>
        <v>0</v>
      </c>
      <c r="AD78">
        <f>IF(実施計画様式!AE78&lt;&gt;朱色変色!AD78,1,0)</f>
        <v>0</v>
      </c>
      <c r="AE78">
        <f>IF(実施計画様式!AF78&lt;&gt;朱色変色!AE78,1,0)</f>
        <v>0</v>
      </c>
      <c r="AF78" s="21">
        <f>IF(実施計画様式!AG78&lt;&gt;朱色変色!AF78,1,0)</f>
        <v>0</v>
      </c>
      <c r="AG78">
        <f t="shared" si="0"/>
        <v>0</v>
      </c>
      <c r="AH78">
        <f t="shared" si="1"/>
        <v>0</v>
      </c>
      <c r="AI78">
        <f t="shared" si="2"/>
        <v>0</v>
      </c>
    </row>
    <row r="79" spans="3:36">
      <c r="C79" s="24">
        <v>7</v>
      </c>
      <c r="D79" s="24">
        <f>IF(実施計画様式!D79&lt;&gt;朱色変色!D79,1,0)</f>
        <v>0</v>
      </c>
      <c r="E79">
        <f>IF(実施計画様式!E79&lt;&gt;朱色変色!E79,1,0)</f>
        <v>0</v>
      </c>
      <c r="F79">
        <f>IF(実施計画様式!F79&lt;&gt;朱色変色!F79,1,0)</f>
        <v>0</v>
      </c>
      <c r="G79">
        <f>IF(実施計画様式!G79&lt;&gt;朱色変色!G79,1,0)</f>
        <v>0</v>
      </c>
      <c r="H79">
        <f>IF(実施計画様式!H79&lt;&gt;朱色変色!H79,1,0)</f>
        <v>0</v>
      </c>
      <c r="I79">
        <f>IF(実施計画様式!I79&lt;&gt;朱色変色!I79,1,0)</f>
        <v>0</v>
      </c>
      <c r="J79">
        <f>IF(実施計画様式!J79&lt;&gt;朱色変色!J79,1,0)</f>
        <v>0</v>
      </c>
      <c r="K79">
        <f>IF(実施計画様式!K79&lt;&gt;朱色変色!K79,1,0)</f>
        <v>0</v>
      </c>
      <c r="L79">
        <f>IF(実施計画様式!L79&lt;&gt;朱色変色!L79,1,0)</f>
        <v>0</v>
      </c>
      <c r="M79">
        <f>IF(実施計画様式!M79&lt;&gt;朱色変色!M79,1,0)</f>
        <v>0</v>
      </c>
      <c r="N79">
        <f>IF(実施計画様式!N79&lt;&gt;朱色変色!N79,1,0)</f>
        <v>0</v>
      </c>
      <c r="O79">
        <f>IF(実施計画様式!O79&lt;&gt;朱色変色!O79,1,0)</f>
        <v>0</v>
      </c>
      <c r="P79">
        <f>IF(実施計画様式!P79&lt;&gt;朱色変色!P79,1,0)</f>
        <v>0</v>
      </c>
      <c r="Q79">
        <f>IF(実施計画様式!Q79&lt;&gt;朱色変色!Q79,1,0)</f>
        <v>0</v>
      </c>
      <c r="R79">
        <f>IF(実施計画様式!R79&lt;&gt;朱色変色!R79,1,0)</f>
        <v>0</v>
      </c>
      <c r="S79">
        <f>IF(実施計画様式!S79&lt;&gt;朱色変色!S79,1,0)</f>
        <v>0</v>
      </c>
      <c r="T79">
        <f>IF(実施計画様式!U79&lt;&gt;朱色変色!T79,1,0)</f>
        <v>0</v>
      </c>
      <c r="U79">
        <f>IF(実施計画様式!V79&lt;&gt;朱色変色!U79,1,0)</f>
        <v>0</v>
      </c>
      <c r="V79">
        <f>IF(実施計画様式!W79&lt;&gt;朱色変色!V79,1,0)</f>
        <v>0</v>
      </c>
      <c r="W79">
        <f>IF(実施計画様式!X79&lt;&gt;朱色変色!W79,1,0)</f>
        <v>0</v>
      </c>
      <c r="X79">
        <f>IF(実施計画様式!Y79&lt;&gt;朱色変色!X79,1,0)</f>
        <v>0</v>
      </c>
      <c r="Y79">
        <f>IF(実施計画様式!Z79&lt;&gt;朱色変色!Y79,1,0)</f>
        <v>0</v>
      </c>
      <c r="Z79">
        <f>IF(実施計画様式!AA79&lt;&gt;朱色変色!Z79,1,0)</f>
        <v>0</v>
      </c>
      <c r="AA79">
        <f>IF(実施計画様式!AB79&lt;&gt;朱色変色!AA79,1,0)</f>
        <v>0</v>
      </c>
      <c r="AB79">
        <f>IF(実施計画様式!AC79&lt;&gt;朱色変色!AB79,1,0)</f>
        <v>0</v>
      </c>
      <c r="AC79">
        <f>IF(実施計画様式!AD79&lt;&gt;朱色変色!AC79,1,0)</f>
        <v>0</v>
      </c>
      <c r="AD79">
        <f>IF(実施計画様式!AE79&lt;&gt;朱色変色!AD79,1,0)</f>
        <v>0</v>
      </c>
      <c r="AE79">
        <f>IF(実施計画様式!AF79&lt;&gt;朱色変色!AE79,1,0)</f>
        <v>0</v>
      </c>
      <c r="AF79" s="21">
        <f>IF(実施計画様式!AG79&lt;&gt;朱色変色!AF79,1,0)</f>
        <v>0</v>
      </c>
      <c r="AG79">
        <f t="shared" si="0"/>
        <v>0</v>
      </c>
      <c r="AH79">
        <f t="shared" si="1"/>
        <v>0</v>
      </c>
      <c r="AI79">
        <f t="shared" si="2"/>
        <v>0</v>
      </c>
    </row>
    <row r="80" spans="3:36">
      <c r="C80" s="24">
        <v>8</v>
      </c>
      <c r="D80" s="24">
        <f>IF(実施計画様式!D80&lt;&gt;朱色変色!D80,1,0)</f>
        <v>0</v>
      </c>
      <c r="E80">
        <f>IF(実施計画様式!E80&lt;&gt;朱色変色!E80,1,0)</f>
        <v>0</v>
      </c>
      <c r="F80">
        <f>IF(実施計画様式!F80&lt;&gt;朱色変色!F80,1,0)</f>
        <v>0</v>
      </c>
      <c r="G80">
        <f>IF(実施計画様式!G80&lt;&gt;朱色変色!G80,1,0)</f>
        <v>0</v>
      </c>
      <c r="H80">
        <f>IF(実施計画様式!H80&lt;&gt;朱色変色!H80,1,0)</f>
        <v>0</v>
      </c>
      <c r="I80">
        <f>IF(実施計画様式!I80&lt;&gt;朱色変色!I80,1,0)</f>
        <v>0</v>
      </c>
      <c r="J80">
        <f>IF(実施計画様式!J80&lt;&gt;朱色変色!J80,1,0)</f>
        <v>0</v>
      </c>
      <c r="K80">
        <f>IF(実施計画様式!K80&lt;&gt;朱色変色!K80,1,0)</f>
        <v>0</v>
      </c>
      <c r="L80">
        <f>IF(実施計画様式!L80&lt;&gt;朱色変色!L80,1,0)</f>
        <v>0</v>
      </c>
      <c r="M80">
        <f>IF(実施計画様式!M80&lt;&gt;朱色変色!M80,1,0)</f>
        <v>0</v>
      </c>
      <c r="N80">
        <f>IF(実施計画様式!N80&lt;&gt;朱色変色!N80,1,0)</f>
        <v>0</v>
      </c>
      <c r="O80">
        <f>IF(実施計画様式!O80&lt;&gt;朱色変色!O80,1,0)</f>
        <v>0</v>
      </c>
      <c r="P80">
        <f>IF(実施計画様式!P80&lt;&gt;朱色変色!P80,1,0)</f>
        <v>0</v>
      </c>
      <c r="Q80">
        <f>IF(実施計画様式!Q80&lt;&gt;朱色変色!Q80,1,0)</f>
        <v>0</v>
      </c>
      <c r="R80">
        <f>IF(実施計画様式!R80&lt;&gt;朱色変色!R80,1,0)</f>
        <v>0</v>
      </c>
      <c r="S80">
        <f>IF(実施計画様式!S80&lt;&gt;朱色変色!S80,1,0)</f>
        <v>0</v>
      </c>
      <c r="T80">
        <f>IF(実施計画様式!U80&lt;&gt;朱色変色!T80,1,0)</f>
        <v>0</v>
      </c>
      <c r="U80">
        <f>IF(実施計画様式!V80&lt;&gt;朱色変色!U80,1,0)</f>
        <v>0</v>
      </c>
      <c r="V80">
        <f>IF(実施計画様式!W80&lt;&gt;朱色変色!V80,1,0)</f>
        <v>0</v>
      </c>
      <c r="W80">
        <f>IF(実施計画様式!X80&lt;&gt;朱色変色!W80,1,0)</f>
        <v>0</v>
      </c>
      <c r="X80">
        <f>IF(実施計画様式!Y80&lt;&gt;朱色変色!X80,1,0)</f>
        <v>0</v>
      </c>
      <c r="Y80">
        <f>IF(実施計画様式!Z80&lt;&gt;朱色変色!Y80,1,0)</f>
        <v>0</v>
      </c>
      <c r="Z80">
        <f>IF(実施計画様式!AA80&lt;&gt;朱色変色!Z80,1,0)</f>
        <v>0</v>
      </c>
      <c r="AA80">
        <f>IF(実施計画様式!AB80&lt;&gt;朱色変色!AA80,1,0)</f>
        <v>0</v>
      </c>
      <c r="AB80">
        <f>IF(実施計画様式!AC80&lt;&gt;朱色変色!AB80,1,0)</f>
        <v>0</v>
      </c>
      <c r="AC80">
        <f>IF(実施計画様式!AD80&lt;&gt;朱色変色!AC80,1,0)</f>
        <v>0</v>
      </c>
      <c r="AD80">
        <f>IF(実施計画様式!AE80&lt;&gt;朱色変色!AD80,1,0)</f>
        <v>0</v>
      </c>
      <c r="AE80">
        <f>IF(実施計画様式!AF80&lt;&gt;朱色変色!AE80,1,0)</f>
        <v>0</v>
      </c>
      <c r="AF80" s="21">
        <f>IF(実施計画様式!AG80&lt;&gt;朱色変色!AF80,1,0)</f>
        <v>0</v>
      </c>
      <c r="AG80">
        <f t="shared" si="0"/>
        <v>0</v>
      </c>
      <c r="AH80">
        <f t="shared" si="1"/>
        <v>0</v>
      </c>
      <c r="AI80">
        <f t="shared" si="2"/>
        <v>0</v>
      </c>
    </row>
    <row r="81" spans="3:35">
      <c r="C81" s="24">
        <v>9</v>
      </c>
      <c r="D81" s="24">
        <f>IF(実施計画様式!D81&lt;&gt;朱色変色!D81,1,0)</f>
        <v>0</v>
      </c>
      <c r="E81">
        <f>IF(実施計画様式!E81&lt;&gt;朱色変色!E81,1,0)</f>
        <v>0</v>
      </c>
      <c r="F81">
        <f>IF(実施計画様式!F81&lt;&gt;朱色変色!F81,1,0)</f>
        <v>0</v>
      </c>
      <c r="G81">
        <f>IF(実施計画様式!G81&lt;&gt;朱色変色!G81,1,0)</f>
        <v>0</v>
      </c>
      <c r="H81">
        <f>IF(実施計画様式!H81&lt;&gt;朱色変色!H81,1,0)</f>
        <v>0</v>
      </c>
      <c r="I81">
        <f>IF(実施計画様式!I81&lt;&gt;朱色変色!I81,1,0)</f>
        <v>0</v>
      </c>
      <c r="J81">
        <f>IF(実施計画様式!J81&lt;&gt;朱色変色!J81,1,0)</f>
        <v>0</v>
      </c>
      <c r="K81">
        <f>IF(実施計画様式!K81&lt;&gt;朱色変色!K81,1,0)</f>
        <v>0</v>
      </c>
      <c r="L81">
        <f>IF(実施計画様式!L81&lt;&gt;朱色変色!L81,1,0)</f>
        <v>0</v>
      </c>
      <c r="M81">
        <f>IF(実施計画様式!M81&lt;&gt;朱色変色!M81,1,0)</f>
        <v>0</v>
      </c>
      <c r="N81">
        <f>IF(実施計画様式!N81&lt;&gt;朱色変色!N81,1,0)</f>
        <v>0</v>
      </c>
      <c r="O81">
        <f>IF(実施計画様式!O81&lt;&gt;朱色変色!O81,1,0)</f>
        <v>0</v>
      </c>
      <c r="P81">
        <f>IF(実施計画様式!P81&lt;&gt;朱色変色!P81,1,0)</f>
        <v>0</v>
      </c>
      <c r="Q81">
        <f>IF(実施計画様式!Q81&lt;&gt;朱色変色!Q81,1,0)</f>
        <v>0</v>
      </c>
      <c r="R81">
        <f>IF(実施計画様式!R81&lt;&gt;朱色変色!R81,1,0)</f>
        <v>0</v>
      </c>
      <c r="S81">
        <f>IF(実施計画様式!S81&lt;&gt;朱色変色!S81,1,0)</f>
        <v>0</v>
      </c>
      <c r="T81">
        <f>IF(実施計画様式!U81&lt;&gt;朱色変色!T81,1,0)</f>
        <v>0</v>
      </c>
      <c r="U81">
        <f>IF(実施計画様式!V81&lt;&gt;朱色変色!U81,1,0)</f>
        <v>0</v>
      </c>
      <c r="V81">
        <f>IF(実施計画様式!W81&lt;&gt;朱色変色!V81,1,0)</f>
        <v>0</v>
      </c>
      <c r="W81">
        <f>IF(実施計画様式!X81&lt;&gt;朱色変色!W81,1,0)</f>
        <v>0</v>
      </c>
      <c r="X81">
        <f>IF(実施計画様式!Y81&lt;&gt;朱色変色!X81,1,0)</f>
        <v>0</v>
      </c>
      <c r="Y81">
        <f>IF(実施計画様式!Z81&lt;&gt;朱色変色!Y81,1,0)</f>
        <v>0</v>
      </c>
      <c r="Z81">
        <f>IF(実施計画様式!AA81&lt;&gt;朱色変色!Z81,1,0)</f>
        <v>0</v>
      </c>
      <c r="AA81">
        <f>IF(実施計画様式!AB81&lt;&gt;朱色変色!AA81,1,0)</f>
        <v>0</v>
      </c>
      <c r="AB81">
        <f>IF(実施計画様式!AC81&lt;&gt;朱色変色!AB81,1,0)</f>
        <v>0</v>
      </c>
      <c r="AC81">
        <f>IF(実施計画様式!AD81&lt;&gt;朱色変色!AC81,1,0)</f>
        <v>0</v>
      </c>
      <c r="AD81">
        <f>IF(実施計画様式!AE81&lt;&gt;朱色変色!AD81,1,0)</f>
        <v>0</v>
      </c>
      <c r="AE81">
        <f>IF(実施計画様式!AF81&lt;&gt;朱色変色!AE81,1,0)</f>
        <v>0</v>
      </c>
      <c r="AF81" s="21">
        <f>IF(実施計画様式!AG81&lt;&gt;朱色変色!AF81,1,0)</f>
        <v>0</v>
      </c>
      <c r="AG81">
        <f t="shared" si="0"/>
        <v>0</v>
      </c>
      <c r="AH81">
        <f t="shared" si="1"/>
        <v>0</v>
      </c>
      <c r="AI81">
        <f t="shared" si="2"/>
        <v>0</v>
      </c>
    </row>
    <row r="82" spans="3:35">
      <c r="C82" s="24">
        <v>10</v>
      </c>
      <c r="D82" s="24">
        <f>IF(実施計画様式!D82&lt;&gt;朱色変色!D82,1,0)</f>
        <v>0</v>
      </c>
      <c r="E82">
        <f>IF(実施計画様式!E82&lt;&gt;朱色変色!E82,1,0)</f>
        <v>0</v>
      </c>
      <c r="F82">
        <f>IF(実施計画様式!F82&lt;&gt;朱色変色!F82,1,0)</f>
        <v>0</v>
      </c>
      <c r="G82">
        <f>IF(実施計画様式!G82&lt;&gt;朱色変色!G82,1,0)</f>
        <v>0</v>
      </c>
      <c r="H82">
        <f>IF(実施計画様式!H82&lt;&gt;朱色変色!H82,1,0)</f>
        <v>0</v>
      </c>
      <c r="I82">
        <f>IF(実施計画様式!I82&lt;&gt;朱色変色!I82,1,0)</f>
        <v>0</v>
      </c>
      <c r="J82">
        <f>IF(実施計画様式!J82&lt;&gt;朱色変色!J82,1,0)</f>
        <v>0</v>
      </c>
      <c r="K82">
        <f>IF(実施計画様式!K82&lt;&gt;朱色変色!K82,1,0)</f>
        <v>0</v>
      </c>
      <c r="L82">
        <f>IF(実施計画様式!L82&lt;&gt;朱色変色!L82,1,0)</f>
        <v>0</v>
      </c>
      <c r="M82">
        <f>IF(実施計画様式!M82&lt;&gt;朱色変色!M82,1,0)</f>
        <v>0</v>
      </c>
      <c r="N82">
        <f>IF(実施計画様式!N82&lt;&gt;朱色変色!N82,1,0)</f>
        <v>0</v>
      </c>
      <c r="O82">
        <f>IF(実施計画様式!O82&lt;&gt;朱色変色!O82,1,0)</f>
        <v>0</v>
      </c>
      <c r="P82">
        <f>IF(実施計画様式!P82&lt;&gt;朱色変色!P82,1,0)</f>
        <v>0</v>
      </c>
      <c r="Q82">
        <f>IF(実施計画様式!Q82&lt;&gt;朱色変色!Q82,1,0)</f>
        <v>0</v>
      </c>
      <c r="R82">
        <f>IF(実施計画様式!R82&lt;&gt;朱色変色!R82,1,0)</f>
        <v>0</v>
      </c>
      <c r="S82">
        <f>IF(実施計画様式!S82&lt;&gt;朱色変色!S82,1,0)</f>
        <v>0</v>
      </c>
      <c r="T82">
        <f>IF(実施計画様式!U82&lt;&gt;朱色変色!T82,1,0)</f>
        <v>0</v>
      </c>
      <c r="U82">
        <f>IF(実施計画様式!V82&lt;&gt;朱色変色!U82,1,0)</f>
        <v>0</v>
      </c>
      <c r="V82">
        <f>IF(実施計画様式!W82&lt;&gt;朱色変色!V82,1,0)</f>
        <v>0</v>
      </c>
      <c r="W82">
        <f>IF(実施計画様式!X82&lt;&gt;朱色変色!W82,1,0)</f>
        <v>0</v>
      </c>
      <c r="X82">
        <f>IF(実施計画様式!Y82&lt;&gt;朱色変色!X82,1,0)</f>
        <v>0</v>
      </c>
      <c r="Y82">
        <f>IF(実施計画様式!Z82&lt;&gt;朱色変色!Y82,1,0)</f>
        <v>0</v>
      </c>
      <c r="Z82">
        <f>IF(実施計画様式!AA82&lt;&gt;朱色変色!Z82,1,0)</f>
        <v>0</v>
      </c>
      <c r="AA82">
        <f>IF(実施計画様式!AB82&lt;&gt;朱色変色!AA82,1,0)</f>
        <v>0</v>
      </c>
      <c r="AB82">
        <f>IF(実施計画様式!AC82&lt;&gt;朱色変色!AB82,1,0)</f>
        <v>0</v>
      </c>
      <c r="AC82">
        <f>IF(実施計画様式!AD82&lt;&gt;朱色変色!AC82,1,0)</f>
        <v>0</v>
      </c>
      <c r="AD82">
        <f>IF(実施計画様式!AE82&lt;&gt;朱色変色!AD82,1,0)</f>
        <v>0</v>
      </c>
      <c r="AE82">
        <f>IF(実施計画様式!AF82&lt;&gt;朱色変色!AE82,1,0)</f>
        <v>0</v>
      </c>
      <c r="AF82" s="21">
        <f>IF(実施計画様式!AG82&lt;&gt;朱色変色!AF82,1,0)</f>
        <v>0</v>
      </c>
      <c r="AG82">
        <f t="shared" si="0"/>
        <v>0</v>
      </c>
      <c r="AH82">
        <f t="shared" si="1"/>
        <v>0</v>
      </c>
      <c r="AI82">
        <f t="shared" si="2"/>
        <v>0</v>
      </c>
    </row>
    <row r="83" spans="3:35">
      <c r="C83" s="24">
        <v>11</v>
      </c>
      <c r="D83" s="24">
        <f>IF(実施計画様式!D83&lt;&gt;朱色変色!D83,1,0)</f>
        <v>0</v>
      </c>
      <c r="E83">
        <f>IF(実施計画様式!E83&lt;&gt;朱色変色!E83,1,0)</f>
        <v>0</v>
      </c>
      <c r="F83">
        <f>IF(実施計画様式!F83&lt;&gt;朱色変色!F83,1,0)</f>
        <v>0</v>
      </c>
      <c r="G83">
        <f>IF(実施計画様式!G83&lt;&gt;朱色変色!G83,1,0)</f>
        <v>0</v>
      </c>
      <c r="H83">
        <f>IF(実施計画様式!H83&lt;&gt;朱色変色!H83,1,0)</f>
        <v>0</v>
      </c>
      <c r="I83">
        <f>IF(実施計画様式!I83&lt;&gt;朱色変色!I83,1,0)</f>
        <v>0</v>
      </c>
      <c r="J83">
        <f>IF(実施計画様式!J83&lt;&gt;朱色変色!J83,1,0)</f>
        <v>0</v>
      </c>
      <c r="K83">
        <f>IF(実施計画様式!K83&lt;&gt;朱色変色!K83,1,0)</f>
        <v>0</v>
      </c>
      <c r="L83">
        <f>IF(実施計画様式!L83&lt;&gt;朱色変色!L83,1,0)</f>
        <v>0</v>
      </c>
      <c r="M83">
        <f>IF(実施計画様式!M83&lt;&gt;朱色変色!M83,1,0)</f>
        <v>0</v>
      </c>
      <c r="N83">
        <f>IF(実施計画様式!N83&lt;&gt;朱色変色!N83,1,0)</f>
        <v>0</v>
      </c>
      <c r="O83">
        <f>IF(実施計画様式!O83&lt;&gt;朱色変色!O83,1,0)</f>
        <v>0</v>
      </c>
      <c r="P83">
        <f>IF(実施計画様式!P83&lt;&gt;朱色変色!P83,1,0)</f>
        <v>0</v>
      </c>
      <c r="Q83">
        <f>IF(実施計画様式!Q83&lt;&gt;朱色変色!Q83,1,0)</f>
        <v>0</v>
      </c>
      <c r="R83">
        <f>IF(実施計画様式!R83&lt;&gt;朱色変色!R83,1,0)</f>
        <v>0</v>
      </c>
      <c r="S83">
        <f>IF(実施計画様式!S83&lt;&gt;朱色変色!S83,1,0)</f>
        <v>0</v>
      </c>
      <c r="T83">
        <f>IF(実施計画様式!U83&lt;&gt;朱色変色!T83,1,0)</f>
        <v>0</v>
      </c>
      <c r="U83">
        <f>IF(実施計画様式!V83&lt;&gt;朱色変色!U83,1,0)</f>
        <v>0</v>
      </c>
      <c r="V83">
        <f>IF(実施計画様式!W83&lt;&gt;朱色変色!V83,1,0)</f>
        <v>0</v>
      </c>
      <c r="W83">
        <f>IF(実施計画様式!X83&lt;&gt;朱色変色!W83,1,0)</f>
        <v>0</v>
      </c>
      <c r="X83">
        <f>IF(実施計画様式!Y83&lt;&gt;朱色変色!X83,1,0)</f>
        <v>0</v>
      </c>
      <c r="Y83">
        <f>IF(実施計画様式!Z83&lt;&gt;朱色変色!Y83,1,0)</f>
        <v>0</v>
      </c>
      <c r="Z83">
        <f>IF(実施計画様式!AA83&lt;&gt;朱色変色!Z83,1,0)</f>
        <v>0</v>
      </c>
      <c r="AA83">
        <f>IF(実施計画様式!AB83&lt;&gt;朱色変色!AA83,1,0)</f>
        <v>0</v>
      </c>
      <c r="AB83">
        <f>IF(実施計画様式!AC83&lt;&gt;朱色変色!AB83,1,0)</f>
        <v>0</v>
      </c>
      <c r="AC83">
        <f>IF(実施計画様式!AD83&lt;&gt;朱色変色!AC83,1,0)</f>
        <v>0</v>
      </c>
      <c r="AD83">
        <f>IF(実施計画様式!AE83&lt;&gt;朱色変色!AD83,1,0)</f>
        <v>0</v>
      </c>
      <c r="AE83">
        <f>IF(実施計画様式!AF83&lt;&gt;朱色変色!AE83,1,0)</f>
        <v>0</v>
      </c>
      <c r="AF83" s="21">
        <f>IF(実施計画様式!AG83&lt;&gt;朱色変色!AF83,1,0)</f>
        <v>0</v>
      </c>
      <c r="AG83">
        <f t="shared" si="0"/>
        <v>0</v>
      </c>
      <c r="AH83">
        <f t="shared" si="1"/>
        <v>0</v>
      </c>
      <c r="AI83">
        <f t="shared" si="2"/>
        <v>0</v>
      </c>
    </row>
    <row r="84" spans="3:35">
      <c r="C84" s="24">
        <v>12</v>
      </c>
      <c r="D84" s="24">
        <f>IF(実施計画様式!D84&lt;&gt;朱色変色!D84,1,0)</f>
        <v>0</v>
      </c>
      <c r="E84">
        <f>IF(実施計画様式!E84&lt;&gt;朱色変色!E84,1,0)</f>
        <v>0</v>
      </c>
      <c r="F84">
        <f>IF(実施計画様式!F84&lt;&gt;朱色変色!F84,1,0)</f>
        <v>0</v>
      </c>
      <c r="G84">
        <f>IF(実施計画様式!G84&lt;&gt;朱色変色!G84,1,0)</f>
        <v>0</v>
      </c>
      <c r="H84">
        <f>IF(実施計画様式!H84&lt;&gt;朱色変色!H84,1,0)</f>
        <v>0</v>
      </c>
      <c r="I84">
        <f>IF(実施計画様式!I84&lt;&gt;朱色変色!I84,1,0)</f>
        <v>0</v>
      </c>
      <c r="J84">
        <f>IF(実施計画様式!J84&lt;&gt;朱色変色!J84,1,0)</f>
        <v>0</v>
      </c>
      <c r="K84">
        <f>IF(実施計画様式!K84&lt;&gt;朱色変色!K84,1,0)</f>
        <v>0</v>
      </c>
      <c r="L84">
        <f>IF(実施計画様式!L84&lt;&gt;朱色変色!L84,1,0)</f>
        <v>0</v>
      </c>
      <c r="M84">
        <f>IF(実施計画様式!M84&lt;&gt;朱色変色!M84,1,0)</f>
        <v>0</v>
      </c>
      <c r="N84">
        <f>IF(実施計画様式!N84&lt;&gt;朱色変色!N84,1,0)</f>
        <v>0</v>
      </c>
      <c r="O84">
        <f>IF(実施計画様式!O84&lt;&gt;朱色変色!O84,1,0)</f>
        <v>0</v>
      </c>
      <c r="P84">
        <f>IF(実施計画様式!P84&lt;&gt;朱色変色!P84,1,0)</f>
        <v>0</v>
      </c>
      <c r="Q84">
        <f>IF(実施計画様式!Q84&lt;&gt;朱色変色!Q84,1,0)</f>
        <v>0</v>
      </c>
      <c r="R84">
        <f>IF(実施計画様式!R84&lt;&gt;朱色変色!R84,1,0)</f>
        <v>0</v>
      </c>
      <c r="S84">
        <f>IF(実施計画様式!S84&lt;&gt;朱色変色!S84,1,0)</f>
        <v>0</v>
      </c>
      <c r="T84">
        <f>IF(実施計画様式!U84&lt;&gt;朱色変色!T84,1,0)</f>
        <v>0</v>
      </c>
      <c r="U84">
        <f>IF(実施計画様式!V84&lt;&gt;朱色変色!U84,1,0)</f>
        <v>0</v>
      </c>
      <c r="V84">
        <f>IF(実施計画様式!W84&lt;&gt;朱色変色!V84,1,0)</f>
        <v>0</v>
      </c>
      <c r="W84">
        <f>IF(実施計画様式!X84&lt;&gt;朱色変色!W84,1,0)</f>
        <v>0</v>
      </c>
      <c r="X84">
        <f>IF(実施計画様式!Y84&lt;&gt;朱色変色!X84,1,0)</f>
        <v>0</v>
      </c>
      <c r="Y84">
        <f>IF(実施計画様式!Z84&lt;&gt;朱色変色!Y84,1,0)</f>
        <v>0</v>
      </c>
      <c r="Z84">
        <f>IF(実施計画様式!AA84&lt;&gt;朱色変色!Z84,1,0)</f>
        <v>0</v>
      </c>
      <c r="AA84">
        <f>IF(実施計画様式!AB84&lt;&gt;朱色変色!AA84,1,0)</f>
        <v>0</v>
      </c>
      <c r="AB84">
        <f>IF(実施計画様式!AC84&lt;&gt;朱色変色!AB84,1,0)</f>
        <v>0</v>
      </c>
      <c r="AC84">
        <f>IF(実施計画様式!AD84&lt;&gt;朱色変色!AC84,1,0)</f>
        <v>0</v>
      </c>
      <c r="AD84">
        <f>IF(実施計画様式!AE84&lt;&gt;朱色変色!AD84,1,0)</f>
        <v>0</v>
      </c>
      <c r="AE84">
        <f>IF(実施計画様式!AF84&lt;&gt;朱色変色!AE84,1,0)</f>
        <v>0</v>
      </c>
      <c r="AF84" s="21">
        <f>IF(実施計画様式!AG84&lt;&gt;朱色変色!AF84,1,0)</f>
        <v>0</v>
      </c>
      <c r="AG84">
        <f t="shared" si="0"/>
        <v>0</v>
      </c>
      <c r="AH84">
        <f t="shared" si="1"/>
        <v>0</v>
      </c>
      <c r="AI84">
        <f t="shared" si="2"/>
        <v>0</v>
      </c>
    </row>
    <row r="85" spans="3:35">
      <c r="C85" s="24">
        <v>13</v>
      </c>
      <c r="D85" s="24">
        <f>IF(実施計画様式!D85&lt;&gt;朱色変色!D85,1,0)</f>
        <v>0</v>
      </c>
      <c r="E85">
        <f>IF(実施計画様式!E85&lt;&gt;朱色変色!E85,1,0)</f>
        <v>0</v>
      </c>
      <c r="F85">
        <f>IF(実施計画様式!F85&lt;&gt;朱色変色!F85,1,0)</f>
        <v>0</v>
      </c>
      <c r="G85">
        <f>IF(実施計画様式!G85&lt;&gt;朱色変色!G85,1,0)</f>
        <v>0</v>
      </c>
      <c r="H85">
        <f>IF(実施計画様式!H85&lt;&gt;朱色変色!H85,1,0)</f>
        <v>0</v>
      </c>
      <c r="I85">
        <f>IF(実施計画様式!I85&lt;&gt;朱色変色!I85,1,0)</f>
        <v>0</v>
      </c>
      <c r="J85">
        <f>IF(実施計画様式!J85&lt;&gt;朱色変色!J85,1,0)</f>
        <v>0</v>
      </c>
      <c r="K85">
        <f>IF(実施計画様式!K85&lt;&gt;朱色変色!K85,1,0)</f>
        <v>0</v>
      </c>
      <c r="L85">
        <f>IF(実施計画様式!L85&lt;&gt;朱色変色!L85,1,0)</f>
        <v>0</v>
      </c>
      <c r="M85">
        <f>IF(実施計画様式!M85&lt;&gt;朱色変色!M85,1,0)</f>
        <v>0</v>
      </c>
      <c r="N85">
        <f>IF(実施計画様式!N85&lt;&gt;朱色変色!N85,1,0)</f>
        <v>0</v>
      </c>
      <c r="O85">
        <f>IF(実施計画様式!O85&lt;&gt;朱色変色!O85,1,0)</f>
        <v>0</v>
      </c>
      <c r="P85">
        <f>IF(実施計画様式!P85&lt;&gt;朱色変色!P85,1,0)</f>
        <v>0</v>
      </c>
      <c r="Q85">
        <f>IF(実施計画様式!Q85&lt;&gt;朱色変色!Q85,1,0)</f>
        <v>0</v>
      </c>
      <c r="R85">
        <f>IF(実施計画様式!R85&lt;&gt;朱色変色!R85,1,0)</f>
        <v>0</v>
      </c>
      <c r="S85">
        <f>IF(実施計画様式!S85&lt;&gt;朱色変色!S85,1,0)</f>
        <v>0</v>
      </c>
      <c r="T85">
        <f>IF(実施計画様式!U85&lt;&gt;朱色変色!T85,1,0)</f>
        <v>0</v>
      </c>
      <c r="U85">
        <f>IF(実施計画様式!V85&lt;&gt;朱色変色!U85,1,0)</f>
        <v>0</v>
      </c>
      <c r="V85">
        <f>IF(実施計画様式!W85&lt;&gt;朱色変色!V85,1,0)</f>
        <v>0</v>
      </c>
      <c r="W85">
        <f>IF(実施計画様式!X85&lt;&gt;朱色変色!W85,1,0)</f>
        <v>0</v>
      </c>
      <c r="X85">
        <f>IF(実施計画様式!Y85&lt;&gt;朱色変色!X85,1,0)</f>
        <v>0</v>
      </c>
      <c r="Y85">
        <f>IF(実施計画様式!Z85&lt;&gt;朱色変色!Y85,1,0)</f>
        <v>0</v>
      </c>
      <c r="Z85">
        <f>IF(実施計画様式!AA85&lt;&gt;朱色変色!Z85,1,0)</f>
        <v>0</v>
      </c>
      <c r="AA85">
        <f>IF(実施計画様式!AB85&lt;&gt;朱色変色!AA85,1,0)</f>
        <v>0</v>
      </c>
      <c r="AB85">
        <f>IF(実施計画様式!AC85&lt;&gt;朱色変色!AB85,1,0)</f>
        <v>0</v>
      </c>
      <c r="AC85">
        <f>IF(実施計画様式!AD85&lt;&gt;朱色変色!AC85,1,0)</f>
        <v>0</v>
      </c>
      <c r="AD85">
        <f>IF(実施計画様式!AE85&lt;&gt;朱色変色!AD85,1,0)</f>
        <v>0</v>
      </c>
      <c r="AE85">
        <f>IF(実施計画様式!AF85&lt;&gt;朱色変色!AE85,1,0)</f>
        <v>0</v>
      </c>
      <c r="AF85" s="21">
        <f>IF(実施計画様式!AG85&lt;&gt;朱色変色!AF85,1,0)</f>
        <v>0</v>
      </c>
      <c r="AG85">
        <f t="shared" si="0"/>
        <v>0</v>
      </c>
      <c r="AH85">
        <f t="shared" si="1"/>
        <v>0</v>
      </c>
      <c r="AI85">
        <f t="shared" si="2"/>
        <v>0</v>
      </c>
    </row>
    <row r="86" spans="3:35">
      <c r="C86" s="24">
        <v>14</v>
      </c>
      <c r="D86" s="24">
        <f>IF(実施計画様式!D86&lt;&gt;朱色変色!D86,1,0)</f>
        <v>0</v>
      </c>
      <c r="E86">
        <f>IF(実施計画様式!E86&lt;&gt;朱色変色!E86,1,0)</f>
        <v>0</v>
      </c>
      <c r="F86">
        <f>IF(実施計画様式!F86&lt;&gt;朱色変色!F86,1,0)</f>
        <v>0</v>
      </c>
      <c r="G86">
        <f>IF(実施計画様式!G86&lt;&gt;朱色変色!G86,1,0)</f>
        <v>0</v>
      </c>
      <c r="H86">
        <f>IF(実施計画様式!H86&lt;&gt;朱色変色!H86,1,0)</f>
        <v>0</v>
      </c>
      <c r="I86">
        <f>IF(実施計画様式!I86&lt;&gt;朱色変色!I86,1,0)</f>
        <v>0</v>
      </c>
      <c r="J86">
        <f>IF(実施計画様式!J86&lt;&gt;朱色変色!J86,1,0)</f>
        <v>0</v>
      </c>
      <c r="K86">
        <f>IF(実施計画様式!K86&lt;&gt;朱色変色!K86,1,0)</f>
        <v>0</v>
      </c>
      <c r="L86">
        <f>IF(実施計画様式!L86&lt;&gt;朱色変色!L86,1,0)</f>
        <v>0</v>
      </c>
      <c r="M86">
        <f>IF(実施計画様式!M86&lt;&gt;朱色変色!M86,1,0)</f>
        <v>0</v>
      </c>
      <c r="N86">
        <f>IF(実施計画様式!N86&lt;&gt;朱色変色!N86,1,0)</f>
        <v>0</v>
      </c>
      <c r="O86">
        <f>IF(実施計画様式!O86&lt;&gt;朱色変色!O86,1,0)</f>
        <v>0</v>
      </c>
      <c r="P86">
        <f>IF(実施計画様式!P86&lt;&gt;朱色変色!P86,1,0)</f>
        <v>0</v>
      </c>
      <c r="Q86">
        <f>IF(実施計画様式!Q86&lt;&gt;朱色変色!Q86,1,0)</f>
        <v>0</v>
      </c>
      <c r="R86">
        <f>IF(実施計画様式!R86&lt;&gt;朱色変色!R86,1,0)</f>
        <v>0</v>
      </c>
      <c r="S86">
        <f>IF(実施計画様式!S86&lt;&gt;朱色変色!S86,1,0)</f>
        <v>0</v>
      </c>
      <c r="T86">
        <f>IF(実施計画様式!U86&lt;&gt;朱色変色!T86,1,0)</f>
        <v>0</v>
      </c>
      <c r="U86">
        <f>IF(実施計画様式!V86&lt;&gt;朱色変色!U86,1,0)</f>
        <v>0</v>
      </c>
      <c r="V86">
        <f>IF(実施計画様式!W86&lt;&gt;朱色変色!V86,1,0)</f>
        <v>0</v>
      </c>
      <c r="W86">
        <f>IF(実施計画様式!X86&lt;&gt;朱色変色!W86,1,0)</f>
        <v>0</v>
      </c>
      <c r="X86">
        <f>IF(実施計画様式!Y86&lt;&gt;朱色変色!X86,1,0)</f>
        <v>0</v>
      </c>
      <c r="Y86">
        <f>IF(実施計画様式!Z86&lt;&gt;朱色変色!Y86,1,0)</f>
        <v>0</v>
      </c>
      <c r="Z86">
        <f>IF(実施計画様式!AA86&lt;&gt;朱色変色!Z86,1,0)</f>
        <v>0</v>
      </c>
      <c r="AA86">
        <f>IF(実施計画様式!AB86&lt;&gt;朱色変色!AA86,1,0)</f>
        <v>0</v>
      </c>
      <c r="AB86">
        <f>IF(実施計画様式!AC86&lt;&gt;朱色変色!AB86,1,0)</f>
        <v>0</v>
      </c>
      <c r="AC86">
        <f>IF(実施計画様式!AD86&lt;&gt;朱色変色!AC86,1,0)</f>
        <v>0</v>
      </c>
      <c r="AD86">
        <f>IF(実施計画様式!AE86&lt;&gt;朱色変色!AD86,1,0)</f>
        <v>0</v>
      </c>
      <c r="AE86">
        <f>IF(実施計画様式!AF86&lt;&gt;朱色変色!AE86,1,0)</f>
        <v>0</v>
      </c>
      <c r="AF86" s="21">
        <f>IF(実施計画様式!AG86&lt;&gt;朱色変色!AF86,1,0)</f>
        <v>0</v>
      </c>
      <c r="AG86">
        <f t="shared" si="0"/>
        <v>0</v>
      </c>
      <c r="AH86">
        <f t="shared" si="1"/>
        <v>0</v>
      </c>
      <c r="AI86">
        <f t="shared" si="2"/>
        <v>0</v>
      </c>
    </row>
    <row r="87" spans="3:35">
      <c r="C87" s="24">
        <v>15</v>
      </c>
      <c r="D87" s="24">
        <f>IF(実施計画様式!D87&lt;&gt;朱色変色!D87,1,0)</f>
        <v>0</v>
      </c>
      <c r="E87">
        <f>IF(実施計画様式!E87&lt;&gt;朱色変色!E87,1,0)</f>
        <v>0</v>
      </c>
      <c r="F87">
        <f>IF(実施計画様式!F87&lt;&gt;朱色変色!F87,1,0)</f>
        <v>0</v>
      </c>
      <c r="G87">
        <f>IF(実施計画様式!G87&lt;&gt;朱色変色!G87,1,0)</f>
        <v>0</v>
      </c>
      <c r="H87">
        <f>IF(実施計画様式!H87&lt;&gt;朱色変色!H87,1,0)</f>
        <v>0</v>
      </c>
      <c r="I87">
        <f>IF(実施計画様式!I87&lt;&gt;朱色変色!I87,1,0)</f>
        <v>0</v>
      </c>
      <c r="J87">
        <f>IF(実施計画様式!J87&lt;&gt;朱色変色!J87,1,0)</f>
        <v>0</v>
      </c>
      <c r="K87">
        <f>IF(実施計画様式!K87&lt;&gt;朱色変色!K87,1,0)</f>
        <v>0</v>
      </c>
      <c r="L87">
        <f>IF(実施計画様式!L87&lt;&gt;朱色変色!L87,1,0)</f>
        <v>0</v>
      </c>
      <c r="M87">
        <f>IF(実施計画様式!M87&lt;&gt;朱色変色!M87,1,0)</f>
        <v>0</v>
      </c>
      <c r="N87">
        <f>IF(実施計画様式!N87&lt;&gt;朱色変色!N87,1,0)</f>
        <v>0</v>
      </c>
      <c r="O87">
        <f>IF(実施計画様式!O87&lt;&gt;朱色変色!O87,1,0)</f>
        <v>0</v>
      </c>
      <c r="P87">
        <f>IF(実施計画様式!P87&lt;&gt;朱色変色!P87,1,0)</f>
        <v>0</v>
      </c>
      <c r="Q87">
        <f>IF(実施計画様式!Q87&lt;&gt;朱色変色!Q87,1,0)</f>
        <v>0</v>
      </c>
      <c r="R87">
        <f>IF(実施計画様式!R87&lt;&gt;朱色変色!R87,1,0)</f>
        <v>0</v>
      </c>
      <c r="S87">
        <f>IF(実施計画様式!S87&lt;&gt;朱色変色!S87,1,0)</f>
        <v>0</v>
      </c>
      <c r="T87">
        <f>IF(実施計画様式!U87&lt;&gt;朱色変色!T87,1,0)</f>
        <v>0</v>
      </c>
      <c r="U87">
        <f>IF(実施計画様式!V87&lt;&gt;朱色変色!U87,1,0)</f>
        <v>0</v>
      </c>
      <c r="V87">
        <f>IF(実施計画様式!W87&lt;&gt;朱色変色!V87,1,0)</f>
        <v>0</v>
      </c>
      <c r="W87">
        <f>IF(実施計画様式!X87&lt;&gt;朱色変色!W87,1,0)</f>
        <v>0</v>
      </c>
      <c r="X87">
        <f>IF(実施計画様式!Y87&lt;&gt;朱色変色!X87,1,0)</f>
        <v>0</v>
      </c>
      <c r="Y87">
        <f>IF(実施計画様式!Z87&lt;&gt;朱色変色!Y87,1,0)</f>
        <v>0</v>
      </c>
      <c r="Z87">
        <f>IF(実施計画様式!AA87&lt;&gt;朱色変色!Z87,1,0)</f>
        <v>0</v>
      </c>
      <c r="AA87">
        <f>IF(実施計画様式!AB87&lt;&gt;朱色変色!AA87,1,0)</f>
        <v>0</v>
      </c>
      <c r="AB87">
        <f>IF(実施計画様式!AC87&lt;&gt;朱色変色!AB87,1,0)</f>
        <v>0</v>
      </c>
      <c r="AC87">
        <f>IF(実施計画様式!AD87&lt;&gt;朱色変色!AC87,1,0)</f>
        <v>0</v>
      </c>
      <c r="AD87">
        <f>IF(実施計画様式!AE87&lt;&gt;朱色変色!AD87,1,0)</f>
        <v>0</v>
      </c>
      <c r="AE87">
        <f>IF(実施計画様式!AF87&lt;&gt;朱色変色!AE87,1,0)</f>
        <v>0</v>
      </c>
      <c r="AF87" s="21">
        <f>IF(実施計画様式!AG87&lt;&gt;朱色変色!AF87,1,0)</f>
        <v>0</v>
      </c>
      <c r="AG87">
        <f t="shared" si="0"/>
        <v>0</v>
      </c>
      <c r="AH87">
        <f t="shared" si="1"/>
        <v>0</v>
      </c>
      <c r="AI87">
        <f t="shared" si="2"/>
        <v>0</v>
      </c>
    </row>
    <row r="88" spans="3:35">
      <c r="C88" s="24">
        <v>16</v>
      </c>
      <c r="D88" s="24">
        <f>IF(実施計画様式!D88&lt;&gt;朱色変色!D88,1,0)</f>
        <v>0</v>
      </c>
      <c r="E88">
        <f>IF(実施計画様式!E88&lt;&gt;朱色変色!E88,1,0)</f>
        <v>0</v>
      </c>
      <c r="F88">
        <f>IF(実施計画様式!F88&lt;&gt;朱色変色!F88,1,0)</f>
        <v>0</v>
      </c>
      <c r="G88">
        <f>IF(実施計画様式!G88&lt;&gt;朱色変色!G88,1,0)</f>
        <v>0</v>
      </c>
      <c r="H88">
        <f>IF(実施計画様式!H88&lt;&gt;朱色変色!H88,1,0)</f>
        <v>0</v>
      </c>
      <c r="I88">
        <f>IF(実施計画様式!I88&lt;&gt;朱色変色!I88,1,0)</f>
        <v>0</v>
      </c>
      <c r="J88">
        <f>IF(実施計画様式!J88&lt;&gt;朱色変色!J88,1,0)</f>
        <v>0</v>
      </c>
      <c r="K88">
        <f>IF(実施計画様式!K88&lt;&gt;朱色変色!K88,1,0)</f>
        <v>0</v>
      </c>
      <c r="L88">
        <f>IF(実施計画様式!L88&lt;&gt;朱色変色!L88,1,0)</f>
        <v>0</v>
      </c>
      <c r="M88">
        <f>IF(実施計画様式!M88&lt;&gt;朱色変色!M88,1,0)</f>
        <v>0</v>
      </c>
      <c r="N88">
        <f>IF(実施計画様式!N88&lt;&gt;朱色変色!N88,1,0)</f>
        <v>0</v>
      </c>
      <c r="O88">
        <f>IF(実施計画様式!O88&lt;&gt;朱色変色!O88,1,0)</f>
        <v>0</v>
      </c>
      <c r="P88">
        <f>IF(実施計画様式!P88&lt;&gt;朱色変色!P88,1,0)</f>
        <v>0</v>
      </c>
      <c r="Q88">
        <f>IF(実施計画様式!Q88&lt;&gt;朱色変色!Q88,1,0)</f>
        <v>0</v>
      </c>
      <c r="R88">
        <f>IF(実施計画様式!R88&lt;&gt;朱色変色!R88,1,0)</f>
        <v>0</v>
      </c>
      <c r="S88">
        <f>IF(実施計画様式!S88&lt;&gt;朱色変色!S88,1,0)</f>
        <v>0</v>
      </c>
      <c r="T88">
        <f>IF(実施計画様式!U88&lt;&gt;朱色変色!T88,1,0)</f>
        <v>0</v>
      </c>
      <c r="U88">
        <f>IF(実施計画様式!V88&lt;&gt;朱色変色!U88,1,0)</f>
        <v>0</v>
      </c>
      <c r="V88">
        <f>IF(実施計画様式!W88&lt;&gt;朱色変色!V88,1,0)</f>
        <v>0</v>
      </c>
      <c r="W88">
        <f>IF(実施計画様式!X88&lt;&gt;朱色変色!W88,1,0)</f>
        <v>0</v>
      </c>
      <c r="X88">
        <f>IF(実施計画様式!Y88&lt;&gt;朱色変色!X88,1,0)</f>
        <v>0</v>
      </c>
      <c r="Y88">
        <f>IF(実施計画様式!Z88&lt;&gt;朱色変色!Y88,1,0)</f>
        <v>0</v>
      </c>
      <c r="Z88">
        <f>IF(実施計画様式!AA88&lt;&gt;朱色変色!Z88,1,0)</f>
        <v>0</v>
      </c>
      <c r="AA88">
        <f>IF(実施計画様式!AB88&lt;&gt;朱色変色!AA88,1,0)</f>
        <v>0</v>
      </c>
      <c r="AB88">
        <f>IF(実施計画様式!AC88&lt;&gt;朱色変色!AB88,1,0)</f>
        <v>0</v>
      </c>
      <c r="AC88">
        <f>IF(実施計画様式!AD88&lt;&gt;朱色変色!AC88,1,0)</f>
        <v>0</v>
      </c>
      <c r="AD88">
        <f>IF(実施計画様式!AE88&lt;&gt;朱色変色!AD88,1,0)</f>
        <v>0</v>
      </c>
      <c r="AE88">
        <f>IF(実施計画様式!AF88&lt;&gt;朱色変色!AE88,1,0)</f>
        <v>0</v>
      </c>
      <c r="AF88" s="21">
        <f>IF(実施計画様式!AG88&lt;&gt;朱色変色!AF88,1,0)</f>
        <v>0</v>
      </c>
      <c r="AG88">
        <f t="shared" si="0"/>
        <v>0</v>
      </c>
      <c r="AH88">
        <f t="shared" si="1"/>
        <v>0</v>
      </c>
      <c r="AI88">
        <f t="shared" si="2"/>
        <v>0</v>
      </c>
    </row>
    <row r="89" spans="3:35">
      <c r="C89" s="24">
        <v>17</v>
      </c>
      <c r="D89" s="24">
        <f>IF(実施計画様式!D89&lt;&gt;朱色変色!D89,1,0)</f>
        <v>0</v>
      </c>
      <c r="E89">
        <f>IF(実施計画様式!E89&lt;&gt;朱色変色!E89,1,0)</f>
        <v>0</v>
      </c>
      <c r="F89">
        <f>IF(実施計画様式!F89&lt;&gt;朱色変色!F89,1,0)</f>
        <v>0</v>
      </c>
      <c r="G89">
        <f>IF(実施計画様式!G89&lt;&gt;朱色変色!G89,1,0)</f>
        <v>0</v>
      </c>
      <c r="H89">
        <f>IF(実施計画様式!H89&lt;&gt;朱色変色!H89,1,0)</f>
        <v>0</v>
      </c>
      <c r="I89">
        <f>IF(実施計画様式!I89&lt;&gt;朱色変色!I89,1,0)</f>
        <v>0</v>
      </c>
      <c r="J89">
        <f>IF(実施計画様式!J89&lt;&gt;朱色変色!J89,1,0)</f>
        <v>0</v>
      </c>
      <c r="K89">
        <f>IF(実施計画様式!K89&lt;&gt;朱色変色!K89,1,0)</f>
        <v>0</v>
      </c>
      <c r="L89">
        <f>IF(実施計画様式!L89&lt;&gt;朱色変色!L89,1,0)</f>
        <v>0</v>
      </c>
      <c r="M89">
        <f>IF(実施計画様式!M89&lt;&gt;朱色変色!M89,1,0)</f>
        <v>0</v>
      </c>
      <c r="N89">
        <f>IF(実施計画様式!N89&lt;&gt;朱色変色!N89,1,0)</f>
        <v>0</v>
      </c>
      <c r="O89">
        <f>IF(実施計画様式!O89&lt;&gt;朱色変色!O89,1,0)</f>
        <v>0</v>
      </c>
      <c r="P89">
        <f>IF(実施計画様式!P89&lt;&gt;朱色変色!P89,1,0)</f>
        <v>0</v>
      </c>
      <c r="Q89">
        <f>IF(実施計画様式!Q89&lt;&gt;朱色変色!Q89,1,0)</f>
        <v>0</v>
      </c>
      <c r="R89">
        <f>IF(実施計画様式!R89&lt;&gt;朱色変色!R89,1,0)</f>
        <v>0</v>
      </c>
      <c r="S89">
        <f>IF(実施計画様式!S89&lt;&gt;朱色変色!S89,1,0)</f>
        <v>0</v>
      </c>
      <c r="T89">
        <f>IF(実施計画様式!U89&lt;&gt;朱色変色!T89,1,0)</f>
        <v>0</v>
      </c>
      <c r="U89">
        <f>IF(実施計画様式!V89&lt;&gt;朱色変色!U89,1,0)</f>
        <v>0</v>
      </c>
      <c r="V89">
        <f>IF(実施計画様式!W89&lt;&gt;朱色変色!V89,1,0)</f>
        <v>0</v>
      </c>
      <c r="W89">
        <f>IF(実施計画様式!X89&lt;&gt;朱色変色!W89,1,0)</f>
        <v>0</v>
      </c>
      <c r="X89">
        <f>IF(実施計画様式!Y89&lt;&gt;朱色変色!X89,1,0)</f>
        <v>0</v>
      </c>
      <c r="Y89">
        <f>IF(実施計画様式!Z89&lt;&gt;朱色変色!Y89,1,0)</f>
        <v>0</v>
      </c>
      <c r="Z89">
        <f>IF(実施計画様式!AA89&lt;&gt;朱色変色!Z89,1,0)</f>
        <v>0</v>
      </c>
      <c r="AA89">
        <f>IF(実施計画様式!AB89&lt;&gt;朱色変色!AA89,1,0)</f>
        <v>0</v>
      </c>
      <c r="AB89">
        <f>IF(実施計画様式!AC89&lt;&gt;朱色変色!AB89,1,0)</f>
        <v>0</v>
      </c>
      <c r="AC89">
        <f>IF(実施計画様式!AD89&lt;&gt;朱色変色!AC89,1,0)</f>
        <v>0</v>
      </c>
      <c r="AD89">
        <f>IF(実施計画様式!AE89&lt;&gt;朱色変色!AD89,1,0)</f>
        <v>0</v>
      </c>
      <c r="AE89">
        <f>IF(実施計画様式!AF89&lt;&gt;朱色変色!AE89,1,0)</f>
        <v>0</v>
      </c>
      <c r="AF89" s="21">
        <f>IF(実施計画様式!AG89&lt;&gt;朱色変色!AF89,1,0)</f>
        <v>0</v>
      </c>
      <c r="AG89">
        <f t="shared" si="0"/>
        <v>0</v>
      </c>
      <c r="AH89">
        <f t="shared" si="1"/>
        <v>0</v>
      </c>
      <c r="AI89">
        <f t="shared" si="2"/>
        <v>0</v>
      </c>
    </row>
    <row r="90" spans="3:35">
      <c r="C90" s="24">
        <v>18</v>
      </c>
      <c r="D90" s="24">
        <f>IF(実施計画様式!D90&lt;&gt;朱色変色!D90,1,0)</f>
        <v>0</v>
      </c>
      <c r="E90">
        <f>IF(実施計画様式!E90&lt;&gt;朱色変色!E90,1,0)</f>
        <v>0</v>
      </c>
      <c r="F90">
        <f>IF(実施計画様式!F90&lt;&gt;朱色変色!F90,1,0)</f>
        <v>0</v>
      </c>
      <c r="G90">
        <f>IF(実施計画様式!G90&lt;&gt;朱色変色!G90,1,0)</f>
        <v>0</v>
      </c>
      <c r="H90">
        <f>IF(実施計画様式!H90&lt;&gt;朱色変色!H90,1,0)</f>
        <v>0</v>
      </c>
      <c r="I90">
        <f>IF(実施計画様式!I90&lt;&gt;朱色変色!I90,1,0)</f>
        <v>0</v>
      </c>
      <c r="J90">
        <f>IF(実施計画様式!J90&lt;&gt;朱色変色!J90,1,0)</f>
        <v>0</v>
      </c>
      <c r="K90">
        <f>IF(実施計画様式!K90&lt;&gt;朱色変色!K90,1,0)</f>
        <v>0</v>
      </c>
      <c r="L90">
        <f>IF(実施計画様式!L90&lt;&gt;朱色変色!L90,1,0)</f>
        <v>0</v>
      </c>
      <c r="M90">
        <f>IF(実施計画様式!M90&lt;&gt;朱色変色!M90,1,0)</f>
        <v>0</v>
      </c>
      <c r="N90">
        <f>IF(実施計画様式!N90&lt;&gt;朱色変色!N90,1,0)</f>
        <v>0</v>
      </c>
      <c r="O90">
        <f>IF(実施計画様式!O90&lt;&gt;朱色変色!O90,1,0)</f>
        <v>0</v>
      </c>
      <c r="P90">
        <f>IF(実施計画様式!P90&lt;&gt;朱色変色!P90,1,0)</f>
        <v>0</v>
      </c>
      <c r="Q90">
        <f>IF(実施計画様式!Q90&lt;&gt;朱色変色!Q90,1,0)</f>
        <v>0</v>
      </c>
      <c r="R90">
        <f>IF(実施計画様式!R90&lt;&gt;朱色変色!R90,1,0)</f>
        <v>0</v>
      </c>
      <c r="S90">
        <f>IF(実施計画様式!S90&lt;&gt;朱色変色!S90,1,0)</f>
        <v>0</v>
      </c>
      <c r="T90">
        <f>IF(実施計画様式!U90&lt;&gt;朱色変色!T90,1,0)</f>
        <v>0</v>
      </c>
      <c r="U90">
        <f>IF(実施計画様式!V90&lt;&gt;朱色変色!U90,1,0)</f>
        <v>0</v>
      </c>
      <c r="V90">
        <f>IF(実施計画様式!W90&lt;&gt;朱色変色!V90,1,0)</f>
        <v>0</v>
      </c>
      <c r="W90">
        <f>IF(実施計画様式!X90&lt;&gt;朱色変色!W90,1,0)</f>
        <v>0</v>
      </c>
      <c r="X90">
        <f>IF(実施計画様式!Y90&lt;&gt;朱色変色!X90,1,0)</f>
        <v>0</v>
      </c>
      <c r="Y90">
        <f>IF(実施計画様式!Z90&lt;&gt;朱色変色!Y90,1,0)</f>
        <v>0</v>
      </c>
      <c r="Z90">
        <f>IF(実施計画様式!AA90&lt;&gt;朱色変色!Z90,1,0)</f>
        <v>0</v>
      </c>
      <c r="AA90">
        <f>IF(実施計画様式!AB90&lt;&gt;朱色変色!AA90,1,0)</f>
        <v>0</v>
      </c>
      <c r="AB90">
        <f>IF(実施計画様式!AC90&lt;&gt;朱色変色!AB90,1,0)</f>
        <v>0</v>
      </c>
      <c r="AC90">
        <f>IF(実施計画様式!AD90&lt;&gt;朱色変色!AC90,1,0)</f>
        <v>0</v>
      </c>
      <c r="AD90">
        <f>IF(実施計画様式!AE90&lt;&gt;朱色変色!AD90,1,0)</f>
        <v>0</v>
      </c>
      <c r="AE90">
        <f>IF(実施計画様式!AF90&lt;&gt;朱色変色!AE90,1,0)</f>
        <v>0</v>
      </c>
      <c r="AF90" s="21">
        <f>IF(実施計画様式!AG90&lt;&gt;朱色変色!AF90,1,0)</f>
        <v>0</v>
      </c>
      <c r="AG90">
        <f t="shared" si="0"/>
        <v>0</v>
      </c>
      <c r="AH90">
        <f t="shared" si="1"/>
        <v>0</v>
      </c>
      <c r="AI90">
        <f t="shared" si="2"/>
        <v>0</v>
      </c>
    </row>
    <row r="91" spans="3:35">
      <c r="C91" s="24">
        <v>19</v>
      </c>
      <c r="D91" s="24">
        <f>IF(実施計画様式!D91&lt;&gt;朱色変色!D91,1,0)</f>
        <v>0</v>
      </c>
      <c r="E91">
        <f>IF(実施計画様式!E91&lt;&gt;朱色変色!E91,1,0)</f>
        <v>0</v>
      </c>
      <c r="F91">
        <f>IF(実施計画様式!F91&lt;&gt;朱色変色!F91,1,0)</f>
        <v>0</v>
      </c>
      <c r="G91">
        <f>IF(実施計画様式!G91&lt;&gt;朱色変色!G91,1,0)</f>
        <v>0</v>
      </c>
      <c r="H91">
        <f>IF(実施計画様式!H91&lt;&gt;朱色変色!H91,1,0)</f>
        <v>0</v>
      </c>
      <c r="I91">
        <f>IF(実施計画様式!I91&lt;&gt;朱色変色!I91,1,0)</f>
        <v>0</v>
      </c>
      <c r="J91">
        <f>IF(実施計画様式!J91&lt;&gt;朱色変色!J91,1,0)</f>
        <v>0</v>
      </c>
      <c r="K91">
        <f>IF(実施計画様式!K91&lt;&gt;朱色変色!K91,1,0)</f>
        <v>0</v>
      </c>
      <c r="L91">
        <f>IF(実施計画様式!L91&lt;&gt;朱色変色!L91,1,0)</f>
        <v>0</v>
      </c>
      <c r="M91">
        <f>IF(実施計画様式!M91&lt;&gt;朱色変色!M91,1,0)</f>
        <v>0</v>
      </c>
      <c r="N91">
        <f>IF(実施計画様式!N91&lt;&gt;朱色変色!N91,1,0)</f>
        <v>0</v>
      </c>
      <c r="O91">
        <f>IF(実施計画様式!O91&lt;&gt;朱色変色!O91,1,0)</f>
        <v>0</v>
      </c>
      <c r="P91">
        <f>IF(実施計画様式!P91&lt;&gt;朱色変色!P91,1,0)</f>
        <v>0</v>
      </c>
      <c r="Q91">
        <f>IF(実施計画様式!Q91&lt;&gt;朱色変色!Q91,1,0)</f>
        <v>0</v>
      </c>
      <c r="R91">
        <f>IF(実施計画様式!R91&lt;&gt;朱色変色!R91,1,0)</f>
        <v>0</v>
      </c>
      <c r="S91">
        <f>IF(実施計画様式!S91&lt;&gt;朱色変色!S91,1,0)</f>
        <v>0</v>
      </c>
      <c r="T91">
        <f>IF(実施計画様式!U91&lt;&gt;朱色変色!T91,1,0)</f>
        <v>0</v>
      </c>
      <c r="U91">
        <f>IF(実施計画様式!V91&lt;&gt;朱色変色!U91,1,0)</f>
        <v>0</v>
      </c>
      <c r="V91">
        <f>IF(実施計画様式!W91&lt;&gt;朱色変色!V91,1,0)</f>
        <v>0</v>
      </c>
      <c r="W91">
        <f>IF(実施計画様式!X91&lt;&gt;朱色変色!W91,1,0)</f>
        <v>0</v>
      </c>
      <c r="X91">
        <f>IF(実施計画様式!Y91&lt;&gt;朱色変色!X91,1,0)</f>
        <v>0</v>
      </c>
      <c r="Y91">
        <f>IF(実施計画様式!Z91&lt;&gt;朱色変色!Y91,1,0)</f>
        <v>0</v>
      </c>
      <c r="Z91">
        <f>IF(実施計画様式!AA91&lt;&gt;朱色変色!Z91,1,0)</f>
        <v>0</v>
      </c>
      <c r="AA91">
        <f>IF(実施計画様式!AB91&lt;&gt;朱色変色!AA91,1,0)</f>
        <v>0</v>
      </c>
      <c r="AB91">
        <f>IF(実施計画様式!AC91&lt;&gt;朱色変色!AB91,1,0)</f>
        <v>0</v>
      </c>
      <c r="AC91">
        <f>IF(実施計画様式!AD91&lt;&gt;朱色変色!AC91,1,0)</f>
        <v>0</v>
      </c>
      <c r="AD91">
        <f>IF(実施計画様式!AE91&lt;&gt;朱色変色!AD91,1,0)</f>
        <v>0</v>
      </c>
      <c r="AE91">
        <f>IF(実施計画様式!AF91&lt;&gt;朱色変色!AE91,1,0)</f>
        <v>0</v>
      </c>
      <c r="AF91" s="21">
        <f>IF(実施計画様式!AG91&lt;&gt;朱色変色!AF91,1,0)</f>
        <v>0</v>
      </c>
      <c r="AG91">
        <f t="shared" si="0"/>
        <v>0</v>
      </c>
      <c r="AH91">
        <f t="shared" si="1"/>
        <v>0</v>
      </c>
      <c r="AI91">
        <f t="shared" si="2"/>
        <v>0</v>
      </c>
    </row>
    <row r="92" spans="3:35">
      <c r="C92" s="24">
        <v>20</v>
      </c>
      <c r="D92" s="24">
        <f>IF(実施計画様式!D92&lt;&gt;朱色変色!D92,1,0)</f>
        <v>0</v>
      </c>
      <c r="E92">
        <f>IF(実施計画様式!E92&lt;&gt;朱色変色!E92,1,0)</f>
        <v>0</v>
      </c>
      <c r="F92">
        <f>IF(実施計画様式!F92&lt;&gt;朱色変色!F92,1,0)</f>
        <v>0</v>
      </c>
      <c r="G92">
        <f>IF(実施計画様式!G92&lt;&gt;朱色変色!G92,1,0)</f>
        <v>0</v>
      </c>
      <c r="H92">
        <f>IF(実施計画様式!H92&lt;&gt;朱色変色!H92,1,0)</f>
        <v>0</v>
      </c>
      <c r="I92">
        <f>IF(実施計画様式!I92&lt;&gt;朱色変色!I92,1,0)</f>
        <v>0</v>
      </c>
      <c r="J92">
        <f>IF(実施計画様式!J92&lt;&gt;朱色変色!J92,1,0)</f>
        <v>0</v>
      </c>
      <c r="K92">
        <f>IF(実施計画様式!K92&lt;&gt;朱色変色!K92,1,0)</f>
        <v>0</v>
      </c>
      <c r="L92">
        <f>IF(実施計画様式!L92&lt;&gt;朱色変色!L92,1,0)</f>
        <v>0</v>
      </c>
      <c r="M92">
        <f>IF(実施計画様式!M92&lt;&gt;朱色変色!M92,1,0)</f>
        <v>0</v>
      </c>
      <c r="N92">
        <f>IF(実施計画様式!N92&lt;&gt;朱色変色!N92,1,0)</f>
        <v>0</v>
      </c>
      <c r="O92">
        <f>IF(実施計画様式!O92&lt;&gt;朱色変色!O92,1,0)</f>
        <v>0</v>
      </c>
      <c r="P92">
        <f>IF(実施計画様式!P92&lt;&gt;朱色変色!P92,1,0)</f>
        <v>0</v>
      </c>
      <c r="Q92">
        <f>IF(実施計画様式!Q92&lt;&gt;朱色変色!Q92,1,0)</f>
        <v>0</v>
      </c>
      <c r="R92">
        <f>IF(実施計画様式!R92&lt;&gt;朱色変色!R92,1,0)</f>
        <v>0</v>
      </c>
      <c r="S92">
        <f>IF(実施計画様式!S92&lt;&gt;朱色変色!S92,1,0)</f>
        <v>0</v>
      </c>
      <c r="T92">
        <f>IF(実施計画様式!U92&lt;&gt;朱色変色!T92,1,0)</f>
        <v>0</v>
      </c>
      <c r="U92">
        <f>IF(実施計画様式!V92&lt;&gt;朱色変色!U92,1,0)</f>
        <v>0</v>
      </c>
      <c r="V92">
        <f>IF(実施計画様式!W92&lt;&gt;朱色変色!V92,1,0)</f>
        <v>0</v>
      </c>
      <c r="W92">
        <f>IF(実施計画様式!X92&lt;&gt;朱色変色!W92,1,0)</f>
        <v>0</v>
      </c>
      <c r="X92">
        <f>IF(実施計画様式!Y92&lt;&gt;朱色変色!X92,1,0)</f>
        <v>0</v>
      </c>
      <c r="Y92">
        <f>IF(実施計画様式!Z92&lt;&gt;朱色変色!Y92,1,0)</f>
        <v>0</v>
      </c>
      <c r="Z92">
        <f>IF(実施計画様式!AA92&lt;&gt;朱色変色!Z92,1,0)</f>
        <v>0</v>
      </c>
      <c r="AA92">
        <f>IF(実施計画様式!AB92&lt;&gt;朱色変色!AA92,1,0)</f>
        <v>0</v>
      </c>
      <c r="AB92">
        <f>IF(実施計画様式!AC92&lt;&gt;朱色変色!AB92,1,0)</f>
        <v>0</v>
      </c>
      <c r="AC92">
        <f>IF(実施計画様式!AD92&lt;&gt;朱色変色!AC92,1,0)</f>
        <v>0</v>
      </c>
      <c r="AD92">
        <f>IF(実施計画様式!AE92&lt;&gt;朱色変色!AD92,1,0)</f>
        <v>0</v>
      </c>
      <c r="AE92">
        <f>IF(実施計画様式!AF92&lt;&gt;朱色変色!AE92,1,0)</f>
        <v>0</v>
      </c>
      <c r="AF92" s="21">
        <f>IF(実施計画様式!AG92&lt;&gt;朱色変色!AF92,1,0)</f>
        <v>0</v>
      </c>
      <c r="AG92">
        <f t="shared" si="0"/>
        <v>0</v>
      </c>
      <c r="AH92">
        <f t="shared" si="1"/>
        <v>0</v>
      </c>
      <c r="AI92">
        <f t="shared" si="2"/>
        <v>0</v>
      </c>
    </row>
    <row r="93" spans="3:35">
      <c r="C93" s="24">
        <v>21</v>
      </c>
      <c r="D93" s="24">
        <f>IF(実施計画様式!D93&lt;&gt;朱色変色!D93,1,0)</f>
        <v>0</v>
      </c>
      <c r="E93">
        <f>IF(実施計画様式!E93&lt;&gt;朱色変色!E93,1,0)</f>
        <v>0</v>
      </c>
      <c r="F93">
        <f>IF(実施計画様式!F93&lt;&gt;朱色変色!F93,1,0)</f>
        <v>0</v>
      </c>
      <c r="G93">
        <f>IF(実施計画様式!G93&lt;&gt;朱色変色!G93,1,0)</f>
        <v>0</v>
      </c>
      <c r="H93">
        <f>IF(実施計画様式!H93&lt;&gt;朱色変色!H93,1,0)</f>
        <v>0</v>
      </c>
      <c r="I93">
        <f>IF(実施計画様式!I93&lt;&gt;朱色変色!I93,1,0)</f>
        <v>0</v>
      </c>
      <c r="J93">
        <f>IF(実施計画様式!J93&lt;&gt;朱色変色!J93,1,0)</f>
        <v>0</v>
      </c>
      <c r="K93">
        <f>IF(実施計画様式!K93&lt;&gt;朱色変色!K93,1,0)</f>
        <v>0</v>
      </c>
      <c r="L93">
        <f>IF(実施計画様式!L93&lt;&gt;朱色変色!L93,1,0)</f>
        <v>0</v>
      </c>
      <c r="M93">
        <f>IF(実施計画様式!M93&lt;&gt;朱色変色!M93,1,0)</f>
        <v>0</v>
      </c>
      <c r="N93">
        <f>IF(実施計画様式!N93&lt;&gt;朱色変色!N93,1,0)</f>
        <v>0</v>
      </c>
      <c r="O93">
        <f>IF(実施計画様式!O93&lt;&gt;朱色変色!O93,1,0)</f>
        <v>0</v>
      </c>
      <c r="P93">
        <f>IF(実施計画様式!P93&lt;&gt;朱色変色!P93,1,0)</f>
        <v>0</v>
      </c>
      <c r="Q93">
        <f>IF(実施計画様式!Q93&lt;&gt;朱色変色!Q93,1,0)</f>
        <v>0</v>
      </c>
      <c r="R93">
        <f>IF(実施計画様式!R93&lt;&gt;朱色変色!R93,1,0)</f>
        <v>0</v>
      </c>
      <c r="S93">
        <f>IF(実施計画様式!S93&lt;&gt;朱色変色!S93,1,0)</f>
        <v>0</v>
      </c>
      <c r="T93">
        <f>IF(実施計画様式!U93&lt;&gt;朱色変色!T93,1,0)</f>
        <v>0</v>
      </c>
      <c r="U93">
        <f>IF(実施計画様式!V93&lt;&gt;朱色変色!U93,1,0)</f>
        <v>0</v>
      </c>
      <c r="V93">
        <f>IF(実施計画様式!W93&lt;&gt;朱色変色!V93,1,0)</f>
        <v>0</v>
      </c>
      <c r="W93">
        <f>IF(実施計画様式!X93&lt;&gt;朱色変色!W93,1,0)</f>
        <v>0</v>
      </c>
      <c r="X93">
        <f>IF(実施計画様式!Y93&lt;&gt;朱色変色!X93,1,0)</f>
        <v>0</v>
      </c>
      <c r="Y93">
        <f>IF(実施計画様式!Z93&lt;&gt;朱色変色!Y93,1,0)</f>
        <v>0</v>
      </c>
      <c r="Z93">
        <f>IF(実施計画様式!AA93&lt;&gt;朱色変色!Z93,1,0)</f>
        <v>0</v>
      </c>
      <c r="AA93">
        <f>IF(実施計画様式!AB93&lt;&gt;朱色変色!AA93,1,0)</f>
        <v>0</v>
      </c>
      <c r="AB93">
        <f>IF(実施計画様式!AC93&lt;&gt;朱色変色!AB93,1,0)</f>
        <v>0</v>
      </c>
      <c r="AC93">
        <f>IF(実施計画様式!AD93&lt;&gt;朱色変色!AC93,1,0)</f>
        <v>0</v>
      </c>
      <c r="AD93">
        <f>IF(実施計画様式!AE93&lt;&gt;朱色変色!AD93,1,0)</f>
        <v>0</v>
      </c>
      <c r="AE93">
        <f>IF(実施計画様式!AF93&lt;&gt;朱色変色!AE93,1,0)</f>
        <v>0</v>
      </c>
      <c r="AF93" s="21">
        <f>IF(実施計画様式!AG93&lt;&gt;朱色変色!AF93,1,0)</f>
        <v>0</v>
      </c>
      <c r="AG93">
        <f t="shared" si="0"/>
        <v>0</v>
      </c>
      <c r="AH93">
        <f t="shared" si="1"/>
        <v>0</v>
      </c>
      <c r="AI93">
        <f t="shared" si="2"/>
        <v>0</v>
      </c>
    </row>
    <row r="94" spans="3:35">
      <c r="C94" s="24">
        <v>22</v>
      </c>
      <c r="D94" s="24">
        <f>IF(実施計画様式!D94&lt;&gt;朱色変色!D94,1,0)</f>
        <v>0</v>
      </c>
      <c r="E94">
        <f>IF(実施計画様式!E94&lt;&gt;朱色変色!E94,1,0)</f>
        <v>0</v>
      </c>
      <c r="F94">
        <f>IF(実施計画様式!F94&lt;&gt;朱色変色!F94,1,0)</f>
        <v>0</v>
      </c>
      <c r="G94">
        <f>IF(実施計画様式!G94&lt;&gt;朱色変色!G94,1,0)</f>
        <v>0</v>
      </c>
      <c r="H94">
        <f>IF(実施計画様式!H94&lt;&gt;朱色変色!H94,1,0)</f>
        <v>0</v>
      </c>
      <c r="I94">
        <f>IF(実施計画様式!I94&lt;&gt;朱色変色!I94,1,0)</f>
        <v>0</v>
      </c>
      <c r="J94">
        <f>IF(実施計画様式!J94&lt;&gt;朱色変色!J94,1,0)</f>
        <v>0</v>
      </c>
      <c r="K94">
        <f>IF(実施計画様式!K94&lt;&gt;朱色変色!K94,1,0)</f>
        <v>0</v>
      </c>
      <c r="L94">
        <f>IF(実施計画様式!L94&lt;&gt;朱色変色!L94,1,0)</f>
        <v>0</v>
      </c>
      <c r="M94">
        <f>IF(実施計画様式!M94&lt;&gt;朱色変色!M94,1,0)</f>
        <v>0</v>
      </c>
      <c r="N94">
        <f>IF(実施計画様式!N94&lt;&gt;朱色変色!N94,1,0)</f>
        <v>0</v>
      </c>
      <c r="O94">
        <f>IF(実施計画様式!O94&lt;&gt;朱色変色!O94,1,0)</f>
        <v>0</v>
      </c>
      <c r="P94">
        <f>IF(実施計画様式!P94&lt;&gt;朱色変色!P94,1,0)</f>
        <v>0</v>
      </c>
      <c r="Q94">
        <f>IF(実施計画様式!Q94&lt;&gt;朱色変色!Q94,1,0)</f>
        <v>0</v>
      </c>
      <c r="R94">
        <f>IF(実施計画様式!R94&lt;&gt;朱色変色!R94,1,0)</f>
        <v>0</v>
      </c>
      <c r="S94">
        <f>IF(実施計画様式!S94&lt;&gt;朱色変色!S94,1,0)</f>
        <v>0</v>
      </c>
      <c r="T94">
        <f>IF(実施計画様式!U94&lt;&gt;朱色変色!T94,1,0)</f>
        <v>0</v>
      </c>
      <c r="U94">
        <f>IF(実施計画様式!V94&lt;&gt;朱色変色!U94,1,0)</f>
        <v>0</v>
      </c>
      <c r="V94">
        <f>IF(実施計画様式!W94&lt;&gt;朱色変色!V94,1,0)</f>
        <v>0</v>
      </c>
      <c r="W94">
        <f>IF(実施計画様式!X94&lt;&gt;朱色変色!W94,1,0)</f>
        <v>0</v>
      </c>
      <c r="X94">
        <f>IF(実施計画様式!Y94&lt;&gt;朱色変色!X94,1,0)</f>
        <v>0</v>
      </c>
      <c r="Y94">
        <f>IF(実施計画様式!Z94&lt;&gt;朱色変色!Y94,1,0)</f>
        <v>0</v>
      </c>
      <c r="Z94">
        <f>IF(実施計画様式!AA94&lt;&gt;朱色変色!Z94,1,0)</f>
        <v>0</v>
      </c>
      <c r="AA94">
        <f>IF(実施計画様式!AB94&lt;&gt;朱色変色!AA94,1,0)</f>
        <v>0</v>
      </c>
      <c r="AB94">
        <f>IF(実施計画様式!AC94&lt;&gt;朱色変色!AB94,1,0)</f>
        <v>0</v>
      </c>
      <c r="AC94">
        <f>IF(実施計画様式!AD94&lt;&gt;朱色変色!AC94,1,0)</f>
        <v>0</v>
      </c>
      <c r="AD94">
        <f>IF(実施計画様式!AE94&lt;&gt;朱色変色!AD94,1,0)</f>
        <v>0</v>
      </c>
      <c r="AE94">
        <f>IF(実施計画様式!AF94&lt;&gt;朱色変色!AE94,1,0)</f>
        <v>0</v>
      </c>
      <c r="AF94" s="21">
        <f>IF(実施計画様式!AG94&lt;&gt;朱色変色!AF94,1,0)</f>
        <v>0</v>
      </c>
      <c r="AG94">
        <f t="shared" si="0"/>
        <v>0</v>
      </c>
      <c r="AH94">
        <f t="shared" si="1"/>
        <v>0</v>
      </c>
      <c r="AI94">
        <f t="shared" si="2"/>
        <v>0</v>
      </c>
    </row>
    <row r="95" spans="3:35">
      <c r="C95" s="24">
        <v>23</v>
      </c>
      <c r="D95" s="24">
        <f>IF(実施計画様式!D95&lt;&gt;朱色変色!D95,1,0)</f>
        <v>0</v>
      </c>
      <c r="E95">
        <f>IF(実施計画様式!E95&lt;&gt;朱色変色!E95,1,0)</f>
        <v>0</v>
      </c>
      <c r="F95">
        <f>IF(実施計画様式!F95&lt;&gt;朱色変色!F95,1,0)</f>
        <v>0</v>
      </c>
      <c r="G95">
        <f>IF(実施計画様式!G95&lt;&gt;朱色変色!G95,1,0)</f>
        <v>0</v>
      </c>
      <c r="H95">
        <f>IF(実施計画様式!H95&lt;&gt;朱色変色!H95,1,0)</f>
        <v>0</v>
      </c>
      <c r="I95">
        <f>IF(実施計画様式!I95&lt;&gt;朱色変色!I95,1,0)</f>
        <v>0</v>
      </c>
      <c r="J95">
        <f>IF(実施計画様式!J95&lt;&gt;朱色変色!J95,1,0)</f>
        <v>0</v>
      </c>
      <c r="K95">
        <f>IF(実施計画様式!K95&lt;&gt;朱色変色!K95,1,0)</f>
        <v>0</v>
      </c>
      <c r="L95">
        <f>IF(実施計画様式!L95&lt;&gt;朱色変色!L95,1,0)</f>
        <v>0</v>
      </c>
      <c r="M95">
        <f>IF(実施計画様式!M95&lt;&gt;朱色変色!M95,1,0)</f>
        <v>0</v>
      </c>
      <c r="N95">
        <f>IF(実施計画様式!N95&lt;&gt;朱色変色!N95,1,0)</f>
        <v>0</v>
      </c>
      <c r="O95">
        <f>IF(実施計画様式!O95&lt;&gt;朱色変色!O95,1,0)</f>
        <v>0</v>
      </c>
      <c r="P95">
        <f>IF(実施計画様式!P95&lt;&gt;朱色変色!P95,1,0)</f>
        <v>0</v>
      </c>
      <c r="Q95">
        <f>IF(実施計画様式!Q95&lt;&gt;朱色変色!Q95,1,0)</f>
        <v>0</v>
      </c>
      <c r="R95">
        <f>IF(実施計画様式!R95&lt;&gt;朱色変色!R95,1,0)</f>
        <v>0</v>
      </c>
      <c r="S95">
        <f>IF(実施計画様式!S95&lt;&gt;朱色変色!S95,1,0)</f>
        <v>0</v>
      </c>
      <c r="T95">
        <f>IF(実施計画様式!U95&lt;&gt;朱色変色!T95,1,0)</f>
        <v>0</v>
      </c>
      <c r="U95">
        <f>IF(実施計画様式!V95&lt;&gt;朱色変色!U95,1,0)</f>
        <v>0</v>
      </c>
      <c r="V95">
        <f>IF(実施計画様式!W95&lt;&gt;朱色変色!V95,1,0)</f>
        <v>0</v>
      </c>
      <c r="W95">
        <f>IF(実施計画様式!X95&lt;&gt;朱色変色!W95,1,0)</f>
        <v>0</v>
      </c>
      <c r="X95">
        <f>IF(実施計画様式!Y95&lt;&gt;朱色変色!X95,1,0)</f>
        <v>0</v>
      </c>
      <c r="Y95">
        <f>IF(実施計画様式!Z95&lt;&gt;朱色変色!Y95,1,0)</f>
        <v>0</v>
      </c>
      <c r="Z95">
        <f>IF(実施計画様式!AA95&lt;&gt;朱色変色!Z95,1,0)</f>
        <v>0</v>
      </c>
      <c r="AA95">
        <f>IF(実施計画様式!AB95&lt;&gt;朱色変色!AA95,1,0)</f>
        <v>0</v>
      </c>
      <c r="AB95">
        <f>IF(実施計画様式!AC95&lt;&gt;朱色変色!AB95,1,0)</f>
        <v>0</v>
      </c>
      <c r="AC95">
        <f>IF(実施計画様式!AD95&lt;&gt;朱色変色!AC95,1,0)</f>
        <v>0</v>
      </c>
      <c r="AD95">
        <f>IF(実施計画様式!AE95&lt;&gt;朱色変色!AD95,1,0)</f>
        <v>0</v>
      </c>
      <c r="AE95">
        <f>IF(実施計画様式!AF95&lt;&gt;朱色変色!AE95,1,0)</f>
        <v>0</v>
      </c>
      <c r="AF95" s="21">
        <f>IF(実施計画様式!AG95&lt;&gt;朱色変色!AF95,1,0)</f>
        <v>0</v>
      </c>
      <c r="AG95">
        <f t="shared" si="0"/>
        <v>0</v>
      </c>
      <c r="AH95">
        <f t="shared" si="1"/>
        <v>0</v>
      </c>
      <c r="AI95">
        <f t="shared" si="2"/>
        <v>0</v>
      </c>
    </row>
    <row r="96" spans="3:35">
      <c r="C96" s="24">
        <v>24</v>
      </c>
      <c r="D96" s="24">
        <f>IF(実施計画様式!D96&lt;&gt;朱色変色!D96,1,0)</f>
        <v>0</v>
      </c>
      <c r="E96">
        <f>IF(実施計画様式!E96&lt;&gt;朱色変色!E96,1,0)</f>
        <v>0</v>
      </c>
      <c r="F96">
        <f>IF(実施計画様式!F96&lt;&gt;朱色変色!F96,1,0)</f>
        <v>0</v>
      </c>
      <c r="G96">
        <f>IF(実施計画様式!G96&lt;&gt;朱色変色!G96,1,0)</f>
        <v>0</v>
      </c>
      <c r="H96">
        <f>IF(実施計画様式!H96&lt;&gt;朱色変色!H96,1,0)</f>
        <v>0</v>
      </c>
      <c r="I96">
        <f>IF(実施計画様式!I96&lt;&gt;朱色変色!I96,1,0)</f>
        <v>0</v>
      </c>
      <c r="J96">
        <f>IF(実施計画様式!J96&lt;&gt;朱色変色!J96,1,0)</f>
        <v>0</v>
      </c>
      <c r="K96">
        <f>IF(実施計画様式!K96&lt;&gt;朱色変色!K96,1,0)</f>
        <v>0</v>
      </c>
      <c r="L96">
        <f>IF(実施計画様式!L96&lt;&gt;朱色変色!L96,1,0)</f>
        <v>0</v>
      </c>
      <c r="M96">
        <f>IF(実施計画様式!M96&lt;&gt;朱色変色!M96,1,0)</f>
        <v>0</v>
      </c>
      <c r="N96">
        <f>IF(実施計画様式!N96&lt;&gt;朱色変色!N96,1,0)</f>
        <v>0</v>
      </c>
      <c r="O96">
        <f>IF(実施計画様式!O96&lt;&gt;朱色変色!O96,1,0)</f>
        <v>0</v>
      </c>
      <c r="P96">
        <f>IF(実施計画様式!P96&lt;&gt;朱色変色!P96,1,0)</f>
        <v>0</v>
      </c>
      <c r="Q96">
        <f>IF(実施計画様式!Q96&lt;&gt;朱色変色!Q96,1,0)</f>
        <v>0</v>
      </c>
      <c r="R96">
        <f>IF(実施計画様式!R96&lt;&gt;朱色変色!R96,1,0)</f>
        <v>0</v>
      </c>
      <c r="S96">
        <f>IF(実施計画様式!S96&lt;&gt;朱色変色!S96,1,0)</f>
        <v>0</v>
      </c>
      <c r="T96">
        <f>IF(実施計画様式!U96&lt;&gt;朱色変色!T96,1,0)</f>
        <v>0</v>
      </c>
      <c r="U96">
        <f>IF(実施計画様式!V96&lt;&gt;朱色変色!U96,1,0)</f>
        <v>0</v>
      </c>
      <c r="V96">
        <f>IF(実施計画様式!W96&lt;&gt;朱色変色!V96,1,0)</f>
        <v>0</v>
      </c>
      <c r="W96">
        <f>IF(実施計画様式!X96&lt;&gt;朱色変色!W96,1,0)</f>
        <v>0</v>
      </c>
      <c r="X96">
        <f>IF(実施計画様式!Y96&lt;&gt;朱色変色!X96,1,0)</f>
        <v>0</v>
      </c>
      <c r="Y96">
        <f>IF(実施計画様式!Z96&lt;&gt;朱色変色!Y96,1,0)</f>
        <v>0</v>
      </c>
      <c r="Z96">
        <f>IF(実施計画様式!AA96&lt;&gt;朱色変色!Z96,1,0)</f>
        <v>0</v>
      </c>
      <c r="AA96">
        <f>IF(実施計画様式!AB96&lt;&gt;朱色変色!AA96,1,0)</f>
        <v>0</v>
      </c>
      <c r="AB96">
        <f>IF(実施計画様式!AC96&lt;&gt;朱色変色!AB96,1,0)</f>
        <v>0</v>
      </c>
      <c r="AC96">
        <f>IF(実施計画様式!AD96&lt;&gt;朱色変色!AC96,1,0)</f>
        <v>0</v>
      </c>
      <c r="AD96">
        <f>IF(実施計画様式!AE96&lt;&gt;朱色変色!AD96,1,0)</f>
        <v>0</v>
      </c>
      <c r="AE96">
        <f>IF(実施計画様式!AF96&lt;&gt;朱色変色!AE96,1,0)</f>
        <v>0</v>
      </c>
      <c r="AF96" s="21">
        <f>IF(実施計画様式!AG96&lt;&gt;朱色変色!AF96,1,0)</f>
        <v>0</v>
      </c>
      <c r="AG96">
        <f t="shared" si="0"/>
        <v>0</v>
      </c>
      <c r="AH96">
        <f t="shared" si="1"/>
        <v>0</v>
      </c>
      <c r="AI96">
        <f t="shared" si="2"/>
        <v>0</v>
      </c>
    </row>
    <row r="97" spans="3:35">
      <c r="C97" s="24">
        <v>25</v>
      </c>
      <c r="D97" s="24">
        <f>IF(実施計画様式!D97&lt;&gt;朱色変色!D97,1,0)</f>
        <v>0</v>
      </c>
      <c r="E97">
        <f>IF(実施計画様式!E97&lt;&gt;朱色変色!E97,1,0)</f>
        <v>0</v>
      </c>
      <c r="F97">
        <f>IF(実施計画様式!F97&lt;&gt;朱色変色!F97,1,0)</f>
        <v>0</v>
      </c>
      <c r="G97">
        <f>IF(実施計画様式!G97&lt;&gt;朱色変色!G97,1,0)</f>
        <v>0</v>
      </c>
      <c r="H97">
        <f>IF(実施計画様式!H97&lt;&gt;朱色変色!H97,1,0)</f>
        <v>0</v>
      </c>
      <c r="I97">
        <f>IF(実施計画様式!I97&lt;&gt;朱色変色!I97,1,0)</f>
        <v>0</v>
      </c>
      <c r="J97">
        <f>IF(実施計画様式!J97&lt;&gt;朱色変色!J97,1,0)</f>
        <v>0</v>
      </c>
      <c r="K97">
        <f>IF(実施計画様式!K97&lt;&gt;朱色変色!K97,1,0)</f>
        <v>0</v>
      </c>
      <c r="L97">
        <f>IF(実施計画様式!L97&lt;&gt;朱色変色!L97,1,0)</f>
        <v>0</v>
      </c>
      <c r="M97">
        <f>IF(実施計画様式!M97&lt;&gt;朱色変色!M97,1,0)</f>
        <v>0</v>
      </c>
      <c r="N97">
        <f>IF(実施計画様式!N97&lt;&gt;朱色変色!N97,1,0)</f>
        <v>0</v>
      </c>
      <c r="O97">
        <f>IF(実施計画様式!O97&lt;&gt;朱色変色!O97,1,0)</f>
        <v>0</v>
      </c>
      <c r="P97">
        <f>IF(実施計画様式!P97&lt;&gt;朱色変色!P97,1,0)</f>
        <v>0</v>
      </c>
      <c r="Q97">
        <f>IF(実施計画様式!Q97&lt;&gt;朱色変色!Q97,1,0)</f>
        <v>0</v>
      </c>
      <c r="R97">
        <f>IF(実施計画様式!R97&lt;&gt;朱色変色!R97,1,0)</f>
        <v>0</v>
      </c>
      <c r="S97">
        <f>IF(実施計画様式!S97&lt;&gt;朱色変色!S97,1,0)</f>
        <v>0</v>
      </c>
      <c r="T97">
        <f>IF(実施計画様式!U97&lt;&gt;朱色変色!T97,1,0)</f>
        <v>0</v>
      </c>
      <c r="U97">
        <f>IF(実施計画様式!V97&lt;&gt;朱色変色!U97,1,0)</f>
        <v>0</v>
      </c>
      <c r="V97">
        <f>IF(実施計画様式!W97&lt;&gt;朱色変色!V97,1,0)</f>
        <v>0</v>
      </c>
      <c r="W97">
        <f>IF(実施計画様式!X97&lt;&gt;朱色変色!W97,1,0)</f>
        <v>0</v>
      </c>
      <c r="X97">
        <f>IF(実施計画様式!Y97&lt;&gt;朱色変色!X97,1,0)</f>
        <v>0</v>
      </c>
      <c r="Y97">
        <f>IF(実施計画様式!Z97&lt;&gt;朱色変色!Y97,1,0)</f>
        <v>0</v>
      </c>
      <c r="Z97">
        <f>IF(実施計画様式!AA97&lt;&gt;朱色変色!Z97,1,0)</f>
        <v>0</v>
      </c>
      <c r="AA97">
        <f>IF(実施計画様式!AB97&lt;&gt;朱色変色!AA97,1,0)</f>
        <v>0</v>
      </c>
      <c r="AB97">
        <f>IF(実施計画様式!AC97&lt;&gt;朱色変色!AB97,1,0)</f>
        <v>0</v>
      </c>
      <c r="AC97">
        <f>IF(実施計画様式!AD97&lt;&gt;朱色変色!AC97,1,0)</f>
        <v>0</v>
      </c>
      <c r="AD97">
        <f>IF(実施計画様式!AE97&lt;&gt;朱色変色!AD97,1,0)</f>
        <v>0</v>
      </c>
      <c r="AE97">
        <f>IF(実施計画様式!AF97&lt;&gt;朱色変色!AE97,1,0)</f>
        <v>0</v>
      </c>
      <c r="AF97" s="21">
        <f>IF(実施計画様式!AG97&lt;&gt;朱色変色!AF97,1,0)</f>
        <v>0</v>
      </c>
      <c r="AG97">
        <f t="shared" si="0"/>
        <v>0</v>
      </c>
      <c r="AH97">
        <f t="shared" si="1"/>
        <v>0</v>
      </c>
      <c r="AI97">
        <f t="shared" si="2"/>
        <v>0</v>
      </c>
    </row>
    <row r="98" spans="3:35">
      <c r="C98" s="24">
        <v>26</v>
      </c>
      <c r="D98" s="24">
        <f>IF(実施計画様式!D98&lt;&gt;朱色変色!D98,1,0)</f>
        <v>0</v>
      </c>
      <c r="E98">
        <f>IF(実施計画様式!E98&lt;&gt;朱色変色!E98,1,0)</f>
        <v>0</v>
      </c>
      <c r="F98">
        <f>IF(実施計画様式!F98&lt;&gt;朱色変色!F98,1,0)</f>
        <v>0</v>
      </c>
      <c r="G98">
        <f>IF(実施計画様式!G98&lt;&gt;朱色変色!G98,1,0)</f>
        <v>0</v>
      </c>
      <c r="H98">
        <f>IF(実施計画様式!H98&lt;&gt;朱色変色!H98,1,0)</f>
        <v>0</v>
      </c>
      <c r="I98">
        <f>IF(実施計画様式!I98&lt;&gt;朱色変色!I98,1,0)</f>
        <v>0</v>
      </c>
      <c r="J98">
        <f>IF(実施計画様式!J98&lt;&gt;朱色変色!J98,1,0)</f>
        <v>0</v>
      </c>
      <c r="K98">
        <f>IF(実施計画様式!K98&lt;&gt;朱色変色!K98,1,0)</f>
        <v>0</v>
      </c>
      <c r="L98">
        <f>IF(実施計画様式!L98&lt;&gt;朱色変色!L98,1,0)</f>
        <v>0</v>
      </c>
      <c r="M98">
        <f>IF(実施計画様式!M98&lt;&gt;朱色変色!M98,1,0)</f>
        <v>0</v>
      </c>
      <c r="N98">
        <f>IF(実施計画様式!N98&lt;&gt;朱色変色!N98,1,0)</f>
        <v>0</v>
      </c>
      <c r="O98">
        <f>IF(実施計画様式!O98&lt;&gt;朱色変色!O98,1,0)</f>
        <v>0</v>
      </c>
      <c r="P98">
        <f>IF(実施計画様式!P98&lt;&gt;朱色変色!P98,1,0)</f>
        <v>0</v>
      </c>
      <c r="Q98">
        <f>IF(実施計画様式!Q98&lt;&gt;朱色変色!Q98,1,0)</f>
        <v>0</v>
      </c>
      <c r="R98">
        <f>IF(実施計画様式!R98&lt;&gt;朱色変色!R98,1,0)</f>
        <v>0</v>
      </c>
      <c r="S98">
        <f>IF(実施計画様式!S98&lt;&gt;朱色変色!S98,1,0)</f>
        <v>0</v>
      </c>
      <c r="T98">
        <f>IF(実施計画様式!U98&lt;&gt;朱色変色!T98,1,0)</f>
        <v>0</v>
      </c>
      <c r="U98">
        <f>IF(実施計画様式!V98&lt;&gt;朱色変色!U98,1,0)</f>
        <v>0</v>
      </c>
      <c r="V98">
        <f>IF(実施計画様式!W98&lt;&gt;朱色変色!V98,1,0)</f>
        <v>0</v>
      </c>
      <c r="W98">
        <f>IF(実施計画様式!X98&lt;&gt;朱色変色!W98,1,0)</f>
        <v>0</v>
      </c>
      <c r="X98">
        <f>IF(実施計画様式!Y98&lt;&gt;朱色変色!X98,1,0)</f>
        <v>0</v>
      </c>
      <c r="Y98">
        <f>IF(実施計画様式!Z98&lt;&gt;朱色変色!Y98,1,0)</f>
        <v>0</v>
      </c>
      <c r="Z98">
        <f>IF(実施計画様式!AA98&lt;&gt;朱色変色!Z98,1,0)</f>
        <v>0</v>
      </c>
      <c r="AA98">
        <f>IF(実施計画様式!AB98&lt;&gt;朱色変色!AA98,1,0)</f>
        <v>0</v>
      </c>
      <c r="AB98">
        <f>IF(実施計画様式!AC98&lt;&gt;朱色変色!AB98,1,0)</f>
        <v>0</v>
      </c>
      <c r="AC98">
        <f>IF(実施計画様式!AD98&lt;&gt;朱色変色!AC98,1,0)</f>
        <v>0</v>
      </c>
      <c r="AD98">
        <f>IF(実施計画様式!AE98&lt;&gt;朱色変色!AD98,1,0)</f>
        <v>0</v>
      </c>
      <c r="AE98">
        <f>IF(実施計画様式!AF98&lt;&gt;朱色変色!AE98,1,0)</f>
        <v>0</v>
      </c>
      <c r="AF98" s="21">
        <f>IF(実施計画様式!AG98&lt;&gt;朱色変色!AF98,1,0)</f>
        <v>0</v>
      </c>
      <c r="AG98">
        <f t="shared" si="0"/>
        <v>0</v>
      </c>
      <c r="AH98">
        <f t="shared" si="1"/>
        <v>0</v>
      </c>
      <c r="AI98">
        <f t="shared" si="2"/>
        <v>0</v>
      </c>
    </row>
    <row r="99" spans="3:35">
      <c r="C99" s="24">
        <v>27</v>
      </c>
      <c r="D99" s="24">
        <f>IF(実施計画様式!D99&lt;&gt;朱色変色!D99,1,0)</f>
        <v>0</v>
      </c>
      <c r="E99">
        <f>IF(実施計画様式!E99&lt;&gt;朱色変色!E99,1,0)</f>
        <v>0</v>
      </c>
      <c r="F99">
        <f>IF(実施計画様式!F99&lt;&gt;朱色変色!F99,1,0)</f>
        <v>0</v>
      </c>
      <c r="G99">
        <f>IF(実施計画様式!G99&lt;&gt;朱色変色!G99,1,0)</f>
        <v>0</v>
      </c>
      <c r="H99">
        <f>IF(実施計画様式!H99&lt;&gt;朱色変色!H99,1,0)</f>
        <v>0</v>
      </c>
      <c r="I99">
        <f>IF(実施計画様式!I99&lt;&gt;朱色変色!I99,1,0)</f>
        <v>0</v>
      </c>
      <c r="J99">
        <f>IF(実施計画様式!J99&lt;&gt;朱色変色!J99,1,0)</f>
        <v>0</v>
      </c>
      <c r="K99">
        <f>IF(実施計画様式!K99&lt;&gt;朱色変色!K99,1,0)</f>
        <v>0</v>
      </c>
      <c r="L99">
        <f>IF(実施計画様式!L99&lt;&gt;朱色変色!L99,1,0)</f>
        <v>0</v>
      </c>
      <c r="M99">
        <f>IF(実施計画様式!M99&lt;&gt;朱色変色!M99,1,0)</f>
        <v>0</v>
      </c>
      <c r="N99">
        <f>IF(実施計画様式!N99&lt;&gt;朱色変色!N99,1,0)</f>
        <v>0</v>
      </c>
      <c r="O99">
        <f>IF(実施計画様式!O99&lt;&gt;朱色変色!O99,1,0)</f>
        <v>0</v>
      </c>
      <c r="P99">
        <f>IF(実施計画様式!P99&lt;&gt;朱色変色!P99,1,0)</f>
        <v>0</v>
      </c>
      <c r="Q99">
        <f>IF(実施計画様式!Q99&lt;&gt;朱色変色!Q99,1,0)</f>
        <v>0</v>
      </c>
      <c r="R99">
        <f>IF(実施計画様式!R99&lt;&gt;朱色変色!R99,1,0)</f>
        <v>0</v>
      </c>
      <c r="S99">
        <f>IF(実施計画様式!S99&lt;&gt;朱色変色!S99,1,0)</f>
        <v>0</v>
      </c>
      <c r="T99">
        <f>IF(実施計画様式!U99&lt;&gt;朱色変色!T99,1,0)</f>
        <v>0</v>
      </c>
      <c r="U99">
        <f>IF(実施計画様式!V99&lt;&gt;朱色変色!U99,1,0)</f>
        <v>0</v>
      </c>
      <c r="V99">
        <f>IF(実施計画様式!W99&lt;&gt;朱色変色!V99,1,0)</f>
        <v>0</v>
      </c>
      <c r="W99">
        <f>IF(実施計画様式!X99&lt;&gt;朱色変色!W99,1,0)</f>
        <v>0</v>
      </c>
      <c r="X99">
        <f>IF(実施計画様式!Y99&lt;&gt;朱色変色!X99,1,0)</f>
        <v>0</v>
      </c>
      <c r="Y99">
        <f>IF(実施計画様式!Z99&lt;&gt;朱色変色!Y99,1,0)</f>
        <v>0</v>
      </c>
      <c r="Z99">
        <f>IF(実施計画様式!AA99&lt;&gt;朱色変色!Z99,1,0)</f>
        <v>0</v>
      </c>
      <c r="AA99">
        <f>IF(実施計画様式!AB99&lt;&gt;朱色変色!AA99,1,0)</f>
        <v>0</v>
      </c>
      <c r="AB99">
        <f>IF(実施計画様式!AC99&lt;&gt;朱色変色!AB99,1,0)</f>
        <v>0</v>
      </c>
      <c r="AC99">
        <f>IF(実施計画様式!AD99&lt;&gt;朱色変色!AC99,1,0)</f>
        <v>0</v>
      </c>
      <c r="AD99">
        <f>IF(実施計画様式!AE99&lt;&gt;朱色変色!AD99,1,0)</f>
        <v>0</v>
      </c>
      <c r="AE99">
        <f>IF(実施計画様式!AF99&lt;&gt;朱色変色!AE99,1,0)</f>
        <v>0</v>
      </c>
      <c r="AF99" s="21">
        <f>IF(実施計画様式!AG99&lt;&gt;朱色変色!AF99,1,0)</f>
        <v>0</v>
      </c>
      <c r="AG99">
        <f t="shared" si="0"/>
        <v>0</v>
      </c>
      <c r="AH99">
        <f t="shared" si="1"/>
        <v>0</v>
      </c>
      <c r="AI99">
        <f t="shared" si="2"/>
        <v>0</v>
      </c>
    </row>
    <row r="100" spans="3:35">
      <c r="C100" s="24">
        <v>28</v>
      </c>
      <c r="D100" s="24">
        <f>IF(実施計画様式!D100&lt;&gt;朱色変色!D100,1,0)</f>
        <v>0</v>
      </c>
      <c r="E100">
        <f>IF(実施計画様式!E100&lt;&gt;朱色変色!E100,1,0)</f>
        <v>0</v>
      </c>
      <c r="F100">
        <f>IF(実施計画様式!F100&lt;&gt;朱色変色!F100,1,0)</f>
        <v>0</v>
      </c>
      <c r="G100">
        <f>IF(実施計画様式!G100&lt;&gt;朱色変色!G100,1,0)</f>
        <v>0</v>
      </c>
      <c r="H100">
        <f>IF(実施計画様式!H100&lt;&gt;朱色変色!H100,1,0)</f>
        <v>0</v>
      </c>
      <c r="I100">
        <f>IF(実施計画様式!I100&lt;&gt;朱色変色!I100,1,0)</f>
        <v>0</v>
      </c>
      <c r="J100">
        <f>IF(実施計画様式!J100&lt;&gt;朱色変色!J100,1,0)</f>
        <v>0</v>
      </c>
      <c r="K100">
        <f>IF(実施計画様式!K100&lt;&gt;朱色変色!K100,1,0)</f>
        <v>0</v>
      </c>
      <c r="L100">
        <f>IF(実施計画様式!L100&lt;&gt;朱色変色!L100,1,0)</f>
        <v>0</v>
      </c>
      <c r="M100">
        <f>IF(実施計画様式!M100&lt;&gt;朱色変色!M100,1,0)</f>
        <v>0</v>
      </c>
      <c r="N100">
        <f>IF(実施計画様式!N100&lt;&gt;朱色変色!N100,1,0)</f>
        <v>0</v>
      </c>
      <c r="O100">
        <f>IF(実施計画様式!O100&lt;&gt;朱色変色!O100,1,0)</f>
        <v>0</v>
      </c>
      <c r="P100">
        <f>IF(実施計画様式!P100&lt;&gt;朱色変色!P100,1,0)</f>
        <v>0</v>
      </c>
      <c r="Q100">
        <f>IF(実施計画様式!Q100&lt;&gt;朱色変色!Q100,1,0)</f>
        <v>0</v>
      </c>
      <c r="R100">
        <f>IF(実施計画様式!R100&lt;&gt;朱色変色!R100,1,0)</f>
        <v>0</v>
      </c>
      <c r="S100">
        <f>IF(実施計画様式!S100&lt;&gt;朱色変色!S100,1,0)</f>
        <v>0</v>
      </c>
      <c r="T100">
        <f>IF(実施計画様式!U100&lt;&gt;朱色変色!T100,1,0)</f>
        <v>0</v>
      </c>
      <c r="U100">
        <f>IF(実施計画様式!V100&lt;&gt;朱色変色!U100,1,0)</f>
        <v>0</v>
      </c>
      <c r="V100">
        <f>IF(実施計画様式!W100&lt;&gt;朱色変色!V100,1,0)</f>
        <v>0</v>
      </c>
      <c r="W100">
        <f>IF(実施計画様式!X100&lt;&gt;朱色変色!W100,1,0)</f>
        <v>0</v>
      </c>
      <c r="X100">
        <f>IF(実施計画様式!Y100&lt;&gt;朱色変色!X100,1,0)</f>
        <v>0</v>
      </c>
      <c r="Y100">
        <f>IF(実施計画様式!Z100&lt;&gt;朱色変色!Y100,1,0)</f>
        <v>0</v>
      </c>
      <c r="Z100">
        <f>IF(実施計画様式!AA100&lt;&gt;朱色変色!Z100,1,0)</f>
        <v>0</v>
      </c>
      <c r="AA100">
        <f>IF(実施計画様式!AB100&lt;&gt;朱色変色!AA100,1,0)</f>
        <v>0</v>
      </c>
      <c r="AB100">
        <f>IF(実施計画様式!AC100&lt;&gt;朱色変色!AB100,1,0)</f>
        <v>0</v>
      </c>
      <c r="AC100">
        <f>IF(実施計画様式!AD100&lt;&gt;朱色変色!AC100,1,0)</f>
        <v>0</v>
      </c>
      <c r="AD100">
        <f>IF(実施計画様式!AE100&lt;&gt;朱色変色!AD100,1,0)</f>
        <v>0</v>
      </c>
      <c r="AE100">
        <f>IF(実施計画様式!AF100&lt;&gt;朱色変色!AE100,1,0)</f>
        <v>0</v>
      </c>
      <c r="AF100" s="21">
        <f>IF(実施計画様式!AG100&lt;&gt;朱色変色!AF100,1,0)</f>
        <v>0</v>
      </c>
      <c r="AG100">
        <f t="shared" si="0"/>
        <v>0</v>
      </c>
      <c r="AH100">
        <f t="shared" si="1"/>
        <v>0</v>
      </c>
      <c r="AI100">
        <f t="shared" si="2"/>
        <v>0</v>
      </c>
    </row>
    <row r="101" spans="3:35">
      <c r="C101" s="24">
        <v>29</v>
      </c>
      <c r="D101" s="24">
        <f>IF(実施計画様式!D101&lt;&gt;朱色変色!D101,1,0)</f>
        <v>0</v>
      </c>
      <c r="E101">
        <f>IF(実施計画様式!E101&lt;&gt;朱色変色!E101,1,0)</f>
        <v>0</v>
      </c>
      <c r="F101">
        <f>IF(実施計画様式!F101&lt;&gt;朱色変色!F101,1,0)</f>
        <v>0</v>
      </c>
      <c r="G101">
        <f>IF(実施計画様式!G101&lt;&gt;朱色変色!G101,1,0)</f>
        <v>0</v>
      </c>
      <c r="H101">
        <f>IF(実施計画様式!H101&lt;&gt;朱色変色!H101,1,0)</f>
        <v>0</v>
      </c>
      <c r="I101">
        <f>IF(実施計画様式!I101&lt;&gt;朱色変色!I101,1,0)</f>
        <v>0</v>
      </c>
      <c r="J101">
        <f>IF(実施計画様式!J101&lt;&gt;朱色変色!J101,1,0)</f>
        <v>0</v>
      </c>
      <c r="K101">
        <f>IF(実施計画様式!K101&lt;&gt;朱色変色!K101,1,0)</f>
        <v>0</v>
      </c>
      <c r="L101">
        <f>IF(実施計画様式!L101&lt;&gt;朱色変色!L101,1,0)</f>
        <v>0</v>
      </c>
      <c r="M101">
        <f>IF(実施計画様式!M101&lt;&gt;朱色変色!M101,1,0)</f>
        <v>0</v>
      </c>
      <c r="N101">
        <f>IF(実施計画様式!N101&lt;&gt;朱色変色!N101,1,0)</f>
        <v>0</v>
      </c>
      <c r="O101">
        <f>IF(実施計画様式!O101&lt;&gt;朱色変色!O101,1,0)</f>
        <v>0</v>
      </c>
      <c r="P101">
        <f>IF(実施計画様式!P101&lt;&gt;朱色変色!P101,1,0)</f>
        <v>0</v>
      </c>
      <c r="Q101">
        <f>IF(実施計画様式!Q101&lt;&gt;朱色変色!Q101,1,0)</f>
        <v>0</v>
      </c>
      <c r="R101">
        <f>IF(実施計画様式!R101&lt;&gt;朱色変色!R101,1,0)</f>
        <v>0</v>
      </c>
      <c r="S101">
        <f>IF(実施計画様式!S101&lt;&gt;朱色変色!S101,1,0)</f>
        <v>0</v>
      </c>
      <c r="T101">
        <f>IF(実施計画様式!U101&lt;&gt;朱色変色!T101,1,0)</f>
        <v>0</v>
      </c>
      <c r="U101">
        <f>IF(実施計画様式!V101&lt;&gt;朱色変色!U101,1,0)</f>
        <v>0</v>
      </c>
      <c r="V101">
        <f>IF(実施計画様式!W101&lt;&gt;朱色変色!V101,1,0)</f>
        <v>0</v>
      </c>
      <c r="W101">
        <f>IF(実施計画様式!X101&lt;&gt;朱色変色!W101,1,0)</f>
        <v>0</v>
      </c>
      <c r="X101">
        <f>IF(実施計画様式!Y101&lt;&gt;朱色変色!X101,1,0)</f>
        <v>0</v>
      </c>
      <c r="Y101">
        <f>IF(実施計画様式!Z101&lt;&gt;朱色変色!Y101,1,0)</f>
        <v>0</v>
      </c>
      <c r="Z101">
        <f>IF(実施計画様式!AA101&lt;&gt;朱色変色!Z101,1,0)</f>
        <v>0</v>
      </c>
      <c r="AA101">
        <f>IF(実施計画様式!AB101&lt;&gt;朱色変色!AA101,1,0)</f>
        <v>0</v>
      </c>
      <c r="AB101">
        <f>IF(実施計画様式!AC101&lt;&gt;朱色変色!AB101,1,0)</f>
        <v>0</v>
      </c>
      <c r="AC101">
        <f>IF(実施計画様式!AD101&lt;&gt;朱色変色!AC101,1,0)</f>
        <v>0</v>
      </c>
      <c r="AD101">
        <f>IF(実施計画様式!AE101&lt;&gt;朱色変色!AD101,1,0)</f>
        <v>0</v>
      </c>
      <c r="AE101">
        <f>IF(実施計画様式!AF101&lt;&gt;朱色変色!AE101,1,0)</f>
        <v>0</v>
      </c>
      <c r="AF101" s="21">
        <f>IF(実施計画様式!AG101&lt;&gt;朱色変色!AF101,1,0)</f>
        <v>0</v>
      </c>
      <c r="AG101">
        <f t="shared" si="0"/>
        <v>0</v>
      </c>
      <c r="AH101">
        <f t="shared" si="1"/>
        <v>0</v>
      </c>
      <c r="AI101">
        <f t="shared" si="2"/>
        <v>0</v>
      </c>
    </row>
    <row r="102" spans="3:35">
      <c r="C102" s="24">
        <v>30</v>
      </c>
      <c r="D102" s="24">
        <f>IF(実施計画様式!D102&lt;&gt;朱色変色!D102,1,0)</f>
        <v>0</v>
      </c>
      <c r="E102">
        <f>IF(実施計画様式!E102&lt;&gt;朱色変色!E102,1,0)</f>
        <v>0</v>
      </c>
      <c r="F102">
        <f>IF(実施計画様式!F102&lt;&gt;朱色変色!F102,1,0)</f>
        <v>0</v>
      </c>
      <c r="G102">
        <f>IF(実施計画様式!G102&lt;&gt;朱色変色!G102,1,0)</f>
        <v>0</v>
      </c>
      <c r="H102">
        <f>IF(実施計画様式!H102&lt;&gt;朱色変色!H102,1,0)</f>
        <v>0</v>
      </c>
      <c r="I102">
        <f>IF(実施計画様式!I102&lt;&gt;朱色変色!I102,1,0)</f>
        <v>0</v>
      </c>
      <c r="J102">
        <f>IF(実施計画様式!J102&lt;&gt;朱色変色!J102,1,0)</f>
        <v>0</v>
      </c>
      <c r="K102">
        <f>IF(実施計画様式!K102&lt;&gt;朱色変色!K102,1,0)</f>
        <v>0</v>
      </c>
      <c r="L102">
        <f>IF(実施計画様式!L102&lt;&gt;朱色変色!L102,1,0)</f>
        <v>0</v>
      </c>
      <c r="M102">
        <f>IF(実施計画様式!M102&lt;&gt;朱色変色!M102,1,0)</f>
        <v>0</v>
      </c>
      <c r="N102">
        <f>IF(実施計画様式!N102&lt;&gt;朱色変色!N102,1,0)</f>
        <v>0</v>
      </c>
      <c r="O102">
        <f>IF(実施計画様式!O102&lt;&gt;朱色変色!O102,1,0)</f>
        <v>0</v>
      </c>
      <c r="P102">
        <f>IF(実施計画様式!P102&lt;&gt;朱色変色!P102,1,0)</f>
        <v>0</v>
      </c>
      <c r="Q102">
        <f>IF(実施計画様式!Q102&lt;&gt;朱色変色!Q102,1,0)</f>
        <v>0</v>
      </c>
      <c r="R102">
        <f>IF(実施計画様式!R102&lt;&gt;朱色変色!R102,1,0)</f>
        <v>0</v>
      </c>
      <c r="S102">
        <f>IF(実施計画様式!S102&lt;&gt;朱色変色!S102,1,0)</f>
        <v>0</v>
      </c>
      <c r="T102">
        <f>IF(実施計画様式!U102&lt;&gt;朱色変色!T102,1,0)</f>
        <v>0</v>
      </c>
      <c r="U102">
        <f>IF(実施計画様式!V102&lt;&gt;朱色変色!U102,1,0)</f>
        <v>0</v>
      </c>
      <c r="V102">
        <f>IF(実施計画様式!W102&lt;&gt;朱色変色!V102,1,0)</f>
        <v>0</v>
      </c>
      <c r="W102">
        <f>IF(実施計画様式!X102&lt;&gt;朱色変色!W102,1,0)</f>
        <v>0</v>
      </c>
      <c r="X102">
        <f>IF(実施計画様式!Y102&lt;&gt;朱色変色!X102,1,0)</f>
        <v>0</v>
      </c>
      <c r="Y102">
        <f>IF(実施計画様式!Z102&lt;&gt;朱色変色!Y102,1,0)</f>
        <v>0</v>
      </c>
      <c r="Z102">
        <f>IF(実施計画様式!AA102&lt;&gt;朱色変色!Z102,1,0)</f>
        <v>0</v>
      </c>
      <c r="AA102">
        <f>IF(実施計画様式!AB102&lt;&gt;朱色変色!AA102,1,0)</f>
        <v>0</v>
      </c>
      <c r="AB102">
        <f>IF(実施計画様式!AC102&lt;&gt;朱色変色!AB102,1,0)</f>
        <v>0</v>
      </c>
      <c r="AC102">
        <f>IF(実施計画様式!AD102&lt;&gt;朱色変色!AC102,1,0)</f>
        <v>0</v>
      </c>
      <c r="AD102">
        <f>IF(実施計画様式!AE102&lt;&gt;朱色変色!AD102,1,0)</f>
        <v>0</v>
      </c>
      <c r="AE102">
        <f>IF(実施計画様式!AF102&lt;&gt;朱色変色!AE102,1,0)</f>
        <v>0</v>
      </c>
      <c r="AF102" s="21">
        <f>IF(実施計画様式!AG102&lt;&gt;朱色変色!AF102,1,0)</f>
        <v>0</v>
      </c>
      <c r="AG102">
        <f t="shared" si="0"/>
        <v>0</v>
      </c>
      <c r="AH102">
        <f t="shared" si="1"/>
        <v>0</v>
      </c>
      <c r="AI102">
        <f t="shared" si="2"/>
        <v>0</v>
      </c>
    </row>
    <row r="103" spans="3:35">
      <c r="C103" s="24">
        <v>31</v>
      </c>
      <c r="D103" s="24">
        <f>IF(実施計画様式!D103&lt;&gt;朱色変色!D103,1,0)</f>
        <v>0</v>
      </c>
      <c r="E103">
        <f>IF(実施計画様式!E103&lt;&gt;朱色変色!E103,1,0)</f>
        <v>0</v>
      </c>
      <c r="F103">
        <f>IF(実施計画様式!F103&lt;&gt;朱色変色!F103,1,0)</f>
        <v>0</v>
      </c>
      <c r="G103">
        <f>IF(実施計画様式!G103&lt;&gt;朱色変色!G103,1,0)</f>
        <v>0</v>
      </c>
      <c r="H103">
        <f>IF(実施計画様式!H103&lt;&gt;朱色変色!H103,1,0)</f>
        <v>0</v>
      </c>
      <c r="I103">
        <f>IF(実施計画様式!I103&lt;&gt;朱色変色!I103,1,0)</f>
        <v>0</v>
      </c>
      <c r="J103">
        <f>IF(実施計画様式!J103&lt;&gt;朱色変色!J103,1,0)</f>
        <v>0</v>
      </c>
      <c r="K103">
        <f>IF(実施計画様式!K103&lt;&gt;朱色変色!K103,1,0)</f>
        <v>0</v>
      </c>
      <c r="L103">
        <f>IF(実施計画様式!L103&lt;&gt;朱色変色!L103,1,0)</f>
        <v>0</v>
      </c>
      <c r="M103">
        <f>IF(実施計画様式!M103&lt;&gt;朱色変色!M103,1,0)</f>
        <v>0</v>
      </c>
      <c r="N103">
        <f>IF(実施計画様式!N103&lt;&gt;朱色変色!N103,1,0)</f>
        <v>0</v>
      </c>
      <c r="O103">
        <f>IF(実施計画様式!O103&lt;&gt;朱色変色!O103,1,0)</f>
        <v>0</v>
      </c>
      <c r="P103">
        <f>IF(実施計画様式!P103&lt;&gt;朱色変色!P103,1,0)</f>
        <v>0</v>
      </c>
      <c r="Q103">
        <f>IF(実施計画様式!Q103&lt;&gt;朱色変色!Q103,1,0)</f>
        <v>0</v>
      </c>
      <c r="R103">
        <f>IF(実施計画様式!R103&lt;&gt;朱色変色!R103,1,0)</f>
        <v>0</v>
      </c>
      <c r="S103">
        <f>IF(実施計画様式!S103&lt;&gt;朱色変色!S103,1,0)</f>
        <v>0</v>
      </c>
      <c r="T103">
        <f>IF(実施計画様式!U103&lt;&gt;朱色変色!T103,1,0)</f>
        <v>0</v>
      </c>
      <c r="U103">
        <f>IF(実施計画様式!V103&lt;&gt;朱色変色!U103,1,0)</f>
        <v>0</v>
      </c>
      <c r="V103">
        <f>IF(実施計画様式!W103&lt;&gt;朱色変色!V103,1,0)</f>
        <v>0</v>
      </c>
      <c r="W103">
        <f>IF(実施計画様式!X103&lt;&gt;朱色変色!W103,1,0)</f>
        <v>0</v>
      </c>
      <c r="X103">
        <f>IF(実施計画様式!Y103&lt;&gt;朱色変色!X103,1,0)</f>
        <v>0</v>
      </c>
      <c r="Y103">
        <f>IF(実施計画様式!Z103&lt;&gt;朱色変色!Y103,1,0)</f>
        <v>0</v>
      </c>
      <c r="Z103">
        <f>IF(実施計画様式!AA103&lt;&gt;朱色変色!Z103,1,0)</f>
        <v>0</v>
      </c>
      <c r="AA103">
        <f>IF(実施計画様式!AB103&lt;&gt;朱色変色!AA103,1,0)</f>
        <v>0</v>
      </c>
      <c r="AB103">
        <f>IF(実施計画様式!AC103&lt;&gt;朱色変色!AB103,1,0)</f>
        <v>0</v>
      </c>
      <c r="AC103">
        <f>IF(実施計画様式!AD103&lt;&gt;朱色変色!AC103,1,0)</f>
        <v>0</v>
      </c>
      <c r="AD103">
        <f>IF(実施計画様式!AE103&lt;&gt;朱色変色!AD103,1,0)</f>
        <v>0</v>
      </c>
      <c r="AE103">
        <f>IF(実施計画様式!AF103&lt;&gt;朱色変色!AE103,1,0)</f>
        <v>0</v>
      </c>
      <c r="AF103" s="21">
        <f>IF(実施計画様式!AG103&lt;&gt;朱色変色!AF103,1,0)</f>
        <v>0</v>
      </c>
      <c r="AG103">
        <f t="shared" si="0"/>
        <v>0</v>
      </c>
      <c r="AH103">
        <f t="shared" si="1"/>
        <v>0</v>
      </c>
      <c r="AI103">
        <f t="shared" si="2"/>
        <v>0</v>
      </c>
    </row>
    <row r="104" spans="3:35">
      <c r="C104" s="24">
        <v>32</v>
      </c>
      <c r="D104" s="24">
        <f>IF(実施計画様式!D104&lt;&gt;朱色変色!D104,1,0)</f>
        <v>0</v>
      </c>
      <c r="E104">
        <f>IF(実施計画様式!E104&lt;&gt;朱色変色!E104,1,0)</f>
        <v>0</v>
      </c>
      <c r="F104">
        <f>IF(実施計画様式!F104&lt;&gt;朱色変色!F104,1,0)</f>
        <v>0</v>
      </c>
      <c r="G104">
        <f>IF(実施計画様式!G104&lt;&gt;朱色変色!G104,1,0)</f>
        <v>0</v>
      </c>
      <c r="H104">
        <f>IF(実施計画様式!H104&lt;&gt;朱色変色!H104,1,0)</f>
        <v>0</v>
      </c>
      <c r="I104">
        <f>IF(実施計画様式!I104&lt;&gt;朱色変色!I104,1,0)</f>
        <v>0</v>
      </c>
      <c r="J104">
        <f>IF(実施計画様式!J104&lt;&gt;朱色変色!J104,1,0)</f>
        <v>0</v>
      </c>
      <c r="K104">
        <f>IF(実施計画様式!K104&lt;&gt;朱色変色!K104,1,0)</f>
        <v>0</v>
      </c>
      <c r="L104">
        <f>IF(実施計画様式!L104&lt;&gt;朱色変色!L104,1,0)</f>
        <v>0</v>
      </c>
      <c r="M104">
        <f>IF(実施計画様式!M104&lt;&gt;朱色変色!M104,1,0)</f>
        <v>0</v>
      </c>
      <c r="N104">
        <f>IF(実施計画様式!N104&lt;&gt;朱色変色!N104,1,0)</f>
        <v>0</v>
      </c>
      <c r="O104">
        <f>IF(実施計画様式!O104&lt;&gt;朱色変色!O104,1,0)</f>
        <v>0</v>
      </c>
      <c r="P104">
        <f>IF(実施計画様式!P104&lt;&gt;朱色変色!P104,1,0)</f>
        <v>0</v>
      </c>
      <c r="Q104">
        <f>IF(実施計画様式!Q104&lt;&gt;朱色変色!Q104,1,0)</f>
        <v>0</v>
      </c>
      <c r="R104">
        <f>IF(実施計画様式!R104&lt;&gt;朱色変色!R104,1,0)</f>
        <v>0</v>
      </c>
      <c r="S104">
        <f>IF(実施計画様式!S104&lt;&gt;朱色変色!S104,1,0)</f>
        <v>0</v>
      </c>
      <c r="T104">
        <f>IF(実施計画様式!U104&lt;&gt;朱色変色!T104,1,0)</f>
        <v>0</v>
      </c>
      <c r="U104">
        <f>IF(実施計画様式!V104&lt;&gt;朱色変色!U104,1,0)</f>
        <v>0</v>
      </c>
      <c r="V104">
        <f>IF(実施計画様式!W104&lt;&gt;朱色変色!V104,1,0)</f>
        <v>0</v>
      </c>
      <c r="W104">
        <f>IF(実施計画様式!X104&lt;&gt;朱色変色!W104,1,0)</f>
        <v>0</v>
      </c>
      <c r="X104">
        <f>IF(実施計画様式!Y104&lt;&gt;朱色変色!X104,1,0)</f>
        <v>0</v>
      </c>
      <c r="Y104">
        <f>IF(実施計画様式!Z104&lt;&gt;朱色変色!Y104,1,0)</f>
        <v>0</v>
      </c>
      <c r="Z104">
        <f>IF(実施計画様式!AA104&lt;&gt;朱色変色!Z104,1,0)</f>
        <v>0</v>
      </c>
      <c r="AA104">
        <f>IF(実施計画様式!AB104&lt;&gt;朱色変色!AA104,1,0)</f>
        <v>0</v>
      </c>
      <c r="AB104">
        <f>IF(実施計画様式!AC104&lt;&gt;朱色変色!AB104,1,0)</f>
        <v>0</v>
      </c>
      <c r="AC104">
        <f>IF(実施計画様式!AD104&lt;&gt;朱色変色!AC104,1,0)</f>
        <v>0</v>
      </c>
      <c r="AD104">
        <f>IF(実施計画様式!AE104&lt;&gt;朱色変色!AD104,1,0)</f>
        <v>0</v>
      </c>
      <c r="AE104">
        <f>IF(実施計画様式!AF104&lt;&gt;朱色変色!AE104,1,0)</f>
        <v>0</v>
      </c>
      <c r="AF104" s="21">
        <f>IF(実施計画様式!AG104&lt;&gt;朱色変色!AF104,1,0)</f>
        <v>0</v>
      </c>
      <c r="AG104">
        <f t="shared" si="0"/>
        <v>0</v>
      </c>
      <c r="AH104">
        <f t="shared" si="1"/>
        <v>0</v>
      </c>
      <c r="AI104">
        <f t="shared" si="2"/>
        <v>0</v>
      </c>
    </row>
    <row r="105" spans="3:35">
      <c r="C105" s="24">
        <v>33</v>
      </c>
      <c r="D105" s="24">
        <f>IF(実施計画様式!D105&lt;&gt;朱色変色!D105,1,0)</f>
        <v>0</v>
      </c>
      <c r="E105">
        <f>IF(実施計画様式!E105&lt;&gt;朱色変色!E105,1,0)</f>
        <v>0</v>
      </c>
      <c r="F105">
        <f>IF(実施計画様式!F105&lt;&gt;朱色変色!F105,1,0)</f>
        <v>0</v>
      </c>
      <c r="G105">
        <f>IF(実施計画様式!G105&lt;&gt;朱色変色!G105,1,0)</f>
        <v>0</v>
      </c>
      <c r="H105">
        <f>IF(実施計画様式!H105&lt;&gt;朱色変色!H105,1,0)</f>
        <v>0</v>
      </c>
      <c r="I105">
        <f>IF(実施計画様式!I105&lt;&gt;朱色変色!I105,1,0)</f>
        <v>0</v>
      </c>
      <c r="J105">
        <f>IF(実施計画様式!J105&lt;&gt;朱色変色!J105,1,0)</f>
        <v>0</v>
      </c>
      <c r="K105">
        <f>IF(実施計画様式!K105&lt;&gt;朱色変色!K105,1,0)</f>
        <v>0</v>
      </c>
      <c r="L105">
        <f>IF(実施計画様式!L105&lt;&gt;朱色変色!L105,1,0)</f>
        <v>0</v>
      </c>
      <c r="M105">
        <f>IF(実施計画様式!M105&lt;&gt;朱色変色!M105,1,0)</f>
        <v>0</v>
      </c>
      <c r="N105">
        <f>IF(実施計画様式!N105&lt;&gt;朱色変色!N105,1,0)</f>
        <v>0</v>
      </c>
      <c r="O105">
        <f>IF(実施計画様式!O105&lt;&gt;朱色変色!O105,1,0)</f>
        <v>0</v>
      </c>
      <c r="P105">
        <f>IF(実施計画様式!P105&lt;&gt;朱色変色!P105,1,0)</f>
        <v>0</v>
      </c>
      <c r="Q105">
        <f>IF(実施計画様式!Q105&lt;&gt;朱色変色!Q105,1,0)</f>
        <v>0</v>
      </c>
      <c r="R105">
        <f>IF(実施計画様式!R105&lt;&gt;朱色変色!R105,1,0)</f>
        <v>0</v>
      </c>
      <c r="S105">
        <f>IF(実施計画様式!S105&lt;&gt;朱色変色!S105,1,0)</f>
        <v>0</v>
      </c>
      <c r="T105">
        <f>IF(実施計画様式!U105&lt;&gt;朱色変色!T105,1,0)</f>
        <v>0</v>
      </c>
      <c r="U105">
        <f>IF(実施計画様式!V105&lt;&gt;朱色変色!U105,1,0)</f>
        <v>0</v>
      </c>
      <c r="V105">
        <f>IF(実施計画様式!W105&lt;&gt;朱色変色!V105,1,0)</f>
        <v>0</v>
      </c>
      <c r="W105">
        <f>IF(実施計画様式!X105&lt;&gt;朱色変色!W105,1,0)</f>
        <v>0</v>
      </c>
      <c r="X105">
        <f>IF(実施計画様式!Y105&lt;&gt;朱色変色!X105,1,0)</f>
        <v>0</v>
      </c>
      <c r="Y105">
        <f>IF(実施計画様式!Z105&lt;&gt;朱色変色!Y105,1,0)</f>
        <v>0</v>
      </c>
      <c r="Z105">
        <f>IF(実施計画様式!AA105&lt;&gt;朱色変色!Z105,1,0)</f>
        <v>0</v>
      </c>
      <c r="AA105">
        <f>IF(実施計画様式!AB105&lt;&gt;朱色変色!AA105,1,0)</f>
        <v>0</v>
      </c>
      <c r="AB105">
        <f>IF(実施計画様式!AC105&lt;&gt;朱色変色!AB105,1,0)</f>
        <v>0</v>
      </c>
      <c r="AC105">
        <f>IF(実施計画様式!AD105&lt;&gt;朱色変色!AC105,1,0)</f>
        <v>0</v>
      </c>
      <c r="AD105">
        <f>IF(実施計画様式!AE105&lt;&gt;朱色変色!AD105,1,0)</f>
        <v>0</v>
      </c>
      <c r="AE105">
        <f>IF(実施計画様式!AF105&lt;&gt;朱色変色!AE105,1,0)</f>
        <v>0</v>
      </c>
      <c r="AF105" s="21">
        <f>IF(実施計画様式!AG105&lt;&gt;朱色変色!AF105,1,0)</f>
        <v>0</v>
      </c>
      <c r="AG105">
        <f t="shared" si="0"/>
        <v>0</v>
      </c>
      <c r="AH105">
        <f t="shared" si="1"/>
        <v>0</v>
      </c>
      <c r="AI105">
        <f t="shared" si="2"/>
        <v>0</v>
      </c>
    </row>
    <row r="106" spans="3:35">
      <c r="C106" s="24">
        <v>34</v>
      </c>
      <c r="D106" s="24">
        <f>IF(実施計画様式!D106&lt;&gt;朱色変色!D106,1,0)</f>
        <v>0</v>
      </c>
      <c r="E106">
        <f>IF(実施計画様式!E106&lt;&gt;朱色変色!E106,1,0)</f>
        <v>0</v>
      </c>
      <c r="F106">
        <f>IF(実施計画様式!F106&lt;&gt;朱色変色!F106,1,0)</f>
        <v>0</v>
      </c>
      <c r="G106">
        <f>IF(実施計画様式!G106&lt;&gt;朱色変色!G106,1,0)</f>
        <v>0</v>
      </c>
      <c r="H106">
        <f>IF(実施計画様式!H106&lt;&gt;朱色変色!H106,1,0)</f>
        <v>0</v>
      </c>
      <c r="I106">
        <f>IF(実施計画様式!I106&lt;&gt;朱色変色!I106,1,0)</f>
        <v>0</v>
      </c>
      <c r="J106">
        <f>IF(実施計画様式!J106&lt;&gt;朱色変色!J106,1,0)</f>
        <v>0</v>
      </c>
      <c r="K106">
        <f>IF(実施計画様式!K106&lt;&gt;朱色変色!K106,1,0)</f>
        <v>0</v>
      </c>
      <c r="L106">
        <f>IF(実施計画様式!L106&lt;&gt;朱色変色!L106,1,0)</f>
        <v>0</v>
      </c>
      <c r="M106">
        <f>IF(実施計画様式!M106&lt;&gt;朱色変色!M106,1,0)</f>
        <v>0</v>
      </c>
      <c r="N106">
        <f>IF(実施計画様式!N106&lt;&gt;朱色変色!N106,1,0)</f>
        <v>0</v>
      </c>
      <c r="O106">
        <f>IF(実施計画様式!O106&lt;&gt;朱色変色!O106,1,0)</f>
        <v>0</v>
      </c>
      <c r="P106">
        <f>IF(実施計画様式!P106&lt;&gt;朱色変色!P106,1,0)</f>
        <v>0</v>
      </c>
      <c r="Q106">
        <f>IF(実施計画様式!Q106&lt;&gt;朱色変色!Q106,1,0)</f>
        <v>0</v>
      </c>
      <c r="R106">
        <f>IF(実施計画様式!R106&lt;&gt;朱色変色!R106,1,0)</f>
        <v>0</v>
      </c>
      <c r="S106">
        <f>IF(実施計画様式!S106&lt;&gt;朱色変色!S106,1,0)</f>
        <v>0</v>
      </c>
      <c r="T106">
        <f>IF(実施計画様式!U106&lt;&gt;朱色変色!T106,1,0)</f>
        <v>0</v>
      </c>
      <c r="U106">
        <f>IF(実施計画様式!V106&lt;&gt;朱色変色!U106,1,0)</f>
        <v>0</v>
      </c>
      <c r="V106">
        <f>IF(実施計画様式!W106&lt;&gt;朱色変色!V106,1,0)</f>
        <v>0</v>
      </c>
      <c r="W106">
        <f>IF(実施計画様式!X106&lt;&gt;朱色変色!W106,1,0)</f>
        <v>0</v>
      </c>
      <c r="X106">
        <f>IF(実施計画様式!Y106&lt;&gt;朱色変色!X106,1,0)</f>
        <v>0</v>
      </c>
      <c r="Y106">
        <f>IF(実施計画様式!Z106&lt;&gt;朱色変色!Y106,1,0)</f>
        <v>0</v>
      </c>
      <c r="Z106">
        <f>IF(実施計画様式!AA106&lt;&gt;朱色変色!Z106,1,0)</f>
        <v>0</v>
      </c>
      <c r="AA106">
        <f>IF(実施計画様式!AB106&lt;&gt;朱色変色!AA106,1,0)</f>
        <v>0</v>
      </c>
      <c r="AB106">
        <f>IF(実施計画様式!AC106&lt;&gt;朱色変色!AB106,1,0)</f>
        <v>0</v>
      </c>
      <c r="AC106">
        <f>IF(実施計画様式!AD106&lt;&gt;朱色変色!AC106,1,0)</f>
        <v>0</v>
      </c>
      <c r="AD106">
        <f>IF(実施計画様式!AE106&lt;&gt;朱色変色!AD106,1,0)</f>
        <v>0</v>
      </c>
      <c r="AE106">
        <f>IF(実施計画様式!AF106&lt;&gt;朱色変色!AE106,1,0)</f>
        <v>0</v>
      </c>
      <c r="AF106" s="21">
        <f>IF(実施計画様式!AG106&lt;&gt;朱色変色!AF106,1,0)</f>
        <v>0</v>
      </c>
      <c r="AG106">
        <f t="shared" si="0"/>
        <v>0</v>
      </c>
      <c r="AH106">
        <f t="shared" si="1"/>
        <v>0</v>
      </c>
      <c r="AI106">
        <f t="shared" si="2"/>
        <v>0</v>
      </c>
    </row>
    <row r="107" spans="3:35">
      <c r="C107" s="24">
        <v>35</v>
      </c>
      <c r="D107" s="24">
        <f>IF(実施計画様式!D107&lt;&gt;朱色変色!D107,1,0)</f>
        <v>0</v>
      </c>
      <c r="E107">
        <f>IF(実施計画様式!E107&lt;&gt;朱色変色!E107,1,0)</f>
        <v>0</v>
      </c>
      <c r="F107">
        <f>IF(実施計画様式!F107&lt;&gt;朱色変色!F107,1,0)</f>
        <v>0</v>
      </c>
      <c r="G107">
        <f>IF(実施計画様式!G107&lt;&gt;朱色変色!G107,1,0)</f>
        <v>0</v>
      </c>
      <c r="H107">
        <f>IF(実施計画様式!H107&lt;&gt;朱色変色!H107,1,0)</f>
        <v>0</v>
      </c>
      <c r="I107">
        <f>IF(実施計画様式!I107&lt;&gt;朱色変色!I107,1,0)</f>
        <v>0</v>
      </c>
      <c r="J107">
        <f>IF(実施計画様式!J107&lt;&gt;朱色変色!J107,1,0)</f>
        <v>0</v>
      </c>
      <c r="K107">
        <f>IF(実施計画様式!K107&lt;&gt;朱色変色!K107,1,0)</f>
        <v>0</v>
      </c>
      <c r="L107">
        <f>IF(実施計画様式!L107&lt;&gt;朱色変色!L107,1,0)</f>
        <v>0</v>
      </c>
      <c r="M107">
        <f>IF(実施計画様式!M107&lt;&gt;朱色変色!M107,1,0)</f>
        <v>0</v>
      </c>
      <c r="N107">
        <f>IF(実施計画様式!N107&lt;&gt;朱色変色!N107,1,0)</f>
        <v>0</v>
      </c>
      <c r="O107">
        <f>IF(実施計画様式!O107&lt;&gt;朱色変色!O107,1,0)</f>
        <v>0</v>
      </c>
      <c r="P107">
        <f>IF(実施計画様式!P107&lt;&gt;朱色変色!P107,1,0)</f>
        <v>0</v>
      </c>
      <c r="Q107">
        <f>IF(実施計画様式!Q107&lt;&gt;朱色変色!Q107,1,0)</f>
        <v>0</v>
      </c>
      <c r="R107">
        <f>IF(実施計画様式!R107&lt;&gt;朱色変色!R107,1,0)</f>
        <v>0</v>
      </c>
      <c r="S107">
        <f>IF(実施計画様式!S107&lt;&gt;朱色変色!S107,1,0)</f>
        <v>0</v>
      </c>
      <c r="T107">
        <f>IF(実施計画様式!U107&lt;&gt;朱色変色!T107,1,0)</f>
        <v>0</v>
      </c>
      <c r="U107">
        <f>IF(実施計画様式!V107&lt;&gt;朱色変色!U107,1,0)</f>
        <v>0</v>
      </c>
      <c r="V107">
        <f>IF(実施計画様式!W107&lt;&gt;朱色変色!V107,1,0)</f>
        <v>0</v>
      </c>
      <c r="W107">
        <f>IF(実施計画様式!X107&lt;&gt;朱色変色!W107,1,0)</f>
        <v>0</v>
      </c>
      <c r="X107">
        <f>IF(実施計画様式!Y107&lt;&gt;朱色変色!X107,1,0)</f>
        <v>0</v>
      </c>
      <c r="Y107">
        <f>IF(実施計画様式!Z107&lt;&gt;朱色変色!Y107,1,0)</f>
        <v>0</v>
      </c>
      <c r="Z107">
        <f>IF(実施計画様式!AA107&lt;&gt;朱色変色!Z107,1,0)</f>
        <v>0</v>
      </c>
      <c r="AA107">
        <f>IF(実施計画様式!AB107&lt;&gt;朱色変色!AA107,1,0)</f>
        <v>0</v>
      </c>
      <c r="AB107">
        <f>IF(実施計画様式!AC107&lt;&gt;朱色変色!AB107,1,0)</f>
        <v>0</v>
      </c>
      <c r="AC107">
        <f>IF(実施計画様式!AD107&lt;&gt;朱色変色!AC107,1,0)</f>
        <v>0</v>
      </c>
      <c r="AD107">
        <f>IF(実施計画様式!AE107&lt;&gt;朱色変色!AD107,1,0)</f>
        <v>0</v>
      </c>
      <c r="AE107">
        <f>IF(実施計画様式!AF107&lt;&gt;朱色変色!AE107,1,0)</f>
        <v>0</v>
      </c>
      <c r="AF107" s="21">
        <f>IF(実施計画様式!AG107&lt;&gt;朱色変色!AF107,1,0)</f>
        <v>0</v>
      </c>
      <c r="AG107">
        <f t="shared" si="0"/>
        <v>0</v>
      </c>
      <c r="AH107">
        <f t="shared" si="1"/>
        <v>0</v>
      </c>
      <c r="AI107">
        <f t="shared" si="2"/>
        <v>0</v>
      </c>
    </row>
    <row r="108" spans="3:35">
      <c r="C108" s="24">
        <v>36</v>
      </c>
      <c r="D108" s="24">
        <f>IF(実施計画様式!D108&lt;&gt;朱色変色!D108,1,0)</f>
        <v>0</v>
      </c>
      <c r="E108">
        <f>IF(実施計画様式!E108&lt;&gt;朱色変色!E108,1,0)</f>
        <v>0</v>
      </c>
      <c r="F108">
        <f>IF(実施計画様式!F108&lt;&gt;朱色変色!F108,1,0)</f>
        <v>0</v>
      </c>
      <c r="G108">
        <f>IF(実施計画様式!G108&lt;&gt;朱色変色!G108,1,0)</f>
        <v>0</v>
      </c>
      <c r="H108">
        <f>IF(実施計画様式!H108&lt;&gt;朱色変色!H108,1,0)</f>
        <v>0</v>
      </c>
      <c r="I108">
        <f>IF(実施計画様式!I108&lt;&gt;朱色変色!I108,1,0)</f>
        <v>0</v>
      </c>
      <c r="J108">
        <f>IF(実施計画様式!J108&lt;&gt;朱色変色!J108,1,0)</f>
        <v>0</v>
      </c>
      <c r="K108">
        <f>IF(実施計画様式!K108&lt;&gt;朱色変色!K108,1,0)</f>
        <v>0</v>
      </c>
      <c r="L108">
        <f>IF(実施計画様式!L108&lt;&gt;朱色変色!L108,1,0)</f>
        <v>0</v>
      </c>
      <c r="M108">
        <f>IF(実施計画様式!M108&lt;&gt;朱色変色!M108,1,0)</f>
        <v>0</v>
      </c>
      <c r="N108">
        <f>IF(実施計画様式!N108&lt;&gt;朱色変色!N108,1,0)</f>
        <v>0</v>
      </c>
      <c r="O108">
        <f>IF(実施計画様式!O108&lt;&gt;朱色変色!O108,1,0)</f>
        <v>0</v>
      </c>
      <c r="P108">
        <f>IF(実施計画様式!P108&lt;&gt;朱色変色!P108,1,0)</f>
        <v>0</v>
      </c>
      <c r="Q108">
        <f>IF(実施計画様式!Q108&lt;&gt;朱色変色!Q108,1,0)</f>
        <v>0</v>
      </c>
      <c r="R108">
        <f>IF(実施計画様式!R108&lt;&gt;朱色変色!R108,1,0)</f>
        <v>0</v>
      </c>
      <c r="S108">
        <f>IF(実施計画様式!S108&lt;&gt;朱色変色!S108,1,0)</f>
        <v>0</v>
      </c>
      <c r="T108">
        <f>IF(実施計画様式!U108&lt;&gt;朱色変色!T108,1,0)</f>
        <v>0</v>
      </c>
      <c r="U108">
        <f>IF(実施計画様式!V108&lt;&gt;朱色変色!U108,1,0)</f>
        <v>0</v>
      </c>
      <c r="V108">
        <f>IF(実施計画様式!W108&lt;&gt;朱色変色!V108,1,0)</f>
        <v>0</v>
      </c>
      <c r="W108">
        <f>IF(実施計画様式!X108&lt;&gt;朱色変色!W108,1,0)</f>
        <v>0</v>
      </c>
      <c r="X108">
        <f>IF(実施計画様式!Y108&lt;&gt;朱色変色!X108,1,0)</f>
        <v>0</v>
      </c>
      <c r="Y108">
        <f>IF(実施計画様式!Z108&lt;&gt;朱色変色!Y108,1,0)</f>
        <v>0</v>
      </c>
      <c r="Z108">
        <f>IF(実施計画様式!AA108&lt;&gt;朱色変色!Z108,1,0)</f>
        <v>0</v>
      </c>
      <c r="AA108">
        <f>IF(実施計画様式!AB108&lt;&gt;朱色変色!AA108,1,0)</f>
        <v>0</v>
      </c>
      <c r="AB108">
        <f>IF(実施計画様式!AC108&lt;&gt;朱色変色!AB108,1,0)</f>
        <v>0</v>
      </c>
      <c r="AC108">
        <f>IF(実施計画様式!AD108&lt;&gt;朱色変色!AC108,1,0)</f>
        <v>0</v>
      </c>
      <c r="AD108">
        <f>IF(実施計画様式!AE108&lt;&gt;朱色変色!AD108,1,0)</f>
        <v>0</v>
      </c>
      <c r="AE108">
        <f>IF(実施計画様式!AF108&lt;&gt;朱色変色!AE108,1,0)</f>
        <v>0</v>
      </c>
      <c r="AF108" s="21">
        <f>IF(実施計画様式!AG108&lt;&gt;朱色変色!AF108,1,0)</f>
        <v>0</v>
      </c>
      <c r="AG108">
        <f t="shared" si="0"/>
        <v>0</v>
      </c>
      <c r="AH108">
        <f t="shared" si="1"/>
        <v>0</v>
      </c>
      <c r="AI108">
        <f t="shared" si="2"/>
        <v>0</v>
      </c>
    </row>
    <row r="109" spans="3:35">
      <c r="C109" s="24">
        <v>37</v>
      </c>
      <c r="D109" s="24">
        <f>IF(実施計画様式!D109&lt;&gt;朱色変色!D109,1,0)</f>
        <v>0</v>
      </c>
      <c r="E109">
        <f>IF(実施計画様式!E109&lt;&gt;朱色変色!E109,1,0)</f>
        <v>0</v>
      </c>
      <c r="F109">
        <f>IF(実施計画様式!F109&lt;&gt;朱色変色!F109,1,0)</f>
        <v>0</v>
      </c>
      <c r="G109">
        <f>IF(実施計画様式!G109&lt;&gt;朱色変色!G109,1,0)</f>
        <v>0</v>
      </c>
      <c r="H109">
        <f>IF(実施計画様式!H109&lt;&gt;朱色変色!H109,1,0)</f>
        <v>0</v>
      </c>
      <c r="I109">
        <f>IF(実施計画様式!I109&lt;&gt;朱色変色!I109,1,0)</f>
        <v>0</v>
      </c>
      <c r="J109">
        <f>IF(実施計画様式!J109&lt;&gt;朱色変色!J109,1,0)</f>
        <v>0</v>
      </c>
      <c r="K109">
        <f>IF(実施計画様式!K109&lt;&gt;朱色変色!K109,1,0)</f>
        <v>0</v>
      </c>
      <c r="L109">
        <f>IF(実施計画様式!L109&lt;&gt;朱色変色!L109,1,0)</f>
        <v>0</v>
      </c>
      <c r="M109">
        <f>IF(実施計画様式!M109&lt;&gt;朱色変色!M109,1,0)</f>
        <v>0</v>
      </c>
      <c r="N109">
        <f>IF(実施計画様式!N109&lt;&gt;朱色変色!N109,1,0)</f>
        <v>0</v>
      </c>
      <c r="O109">
        <f>IF(実施計画様式!O109&lt;&gt;朱色変色!O109,1,0)</f>
        <v>0</v>
      </c>
      <c r="P109">
        <f>IF(実施計画様式!P109&lt;&gt;朱色変色!P109,1,0)</f>
        <v>0</v>
      </c>
      <c r="Q109">
        <f>IF(実施計画様式!Q109&lt;&gt;朱色変色!Q109,1,0)</f>
        <v>0</v>
      </c>
      <c r="R109">
        <f>IF(実施計画様式!R109&lt;&gt;朱色変色!R109,1,0)</f>
        <v>0</v>
      </c>
      <c r="S109">
        <f>IF(実施計画様式!S109&lt;&gt;朱色変色!S109,1,0)</f>
        <v>0</v>
      </c>
      <c r="T109">
        <f>IF(実施計画様式!U109&lt;&gt;朱色変色!T109,1,0)</f>
        <v>0</v>
      </c>
      <c r="U109">
        <f>IF(実施計画様式!V109&lt;&gt;朱色変色!U109,1,0)</f>
        <v>0</v>
      </c>
      <c r="V109">
        <f>IF(実施計画様式!W109&lt;&gt;朱色変色!V109,1,0)</f>
        <v>0</v>
      </c>
      <c r="W109">
        <f>IF(実施計画様式!X109&lt;&gt;朱色変色!W109,1,0)</f>
        <v>0</v>
      </c>
      <c r="X109">
        <f>IF(実施計画様式!Y109&lt;&gt;朱色変色!X109,1,0)</f>
        <v>0</v>
      </c>
      <c r="Y109">
        <f>IF(実施計画様式!Z109&lt;&gt;朱色変色!Y109,1,0)</f>
        <v>0</v>
      </c>
      <c r="Z109">
        <f>IF(実施計画様式!AA109&lt;&gt;朱色変色!Z109,1,0)</f>
        <v>0</v>
      </c>
      <c r="AA109">
        <f>IF(実施計画様式!AB109&lt;&gt;朱色変色!AA109,1,0)</f>
        <v>0</v>
      </c>
      <c r="AB109">
        <f>IF(実施計画様式!AC109&lt;&gt;朱色変色!AB109,1,0)</f>
        <v>0</v>
      </c>
      <c r="AC109">
        <f>IF(実施計画様式!AD109&lt;&gt;朱色変色!AC109,1,0)</f>
        <v>0</v>
      </c>
      <c r="AD109">
        <f>IF(実施計画様式!AE109&lt;&gt;朱色変色!AD109,1,0)</f>
        <v>0</v>
      </c>
      <c r="AE109">
        <f>IF(実施計画様式!AF109&lt;&gt;朱色変色!AE109,1,0)</f>
        <v>0</v>
      </c>
      <c r="AF109" s="21">
        <f>IF(実施計画様式!AG109&lt;&gt;朱色変色!AF109,1,0)</f>
        <v>0</v>
      </c>
      <c r="AG109">
        <f t="shared" si="0"/>
        <v>0</v>
      </c>
      <c r="AH109">
        <f t="shared" si="1"/>
        <v>0</v>
      </c>
      <c r="AI109">
        <f t="shared" si="2"/>
        <v>0</v>
      </c>
    </row>
    <row r="110" spans="3:35">
      <c r="C110" s="24">
        <v>38</v>
      </c>
      <c r="D110" s="24">
        <f>IF(実施計画様式!D110&lt;&gt;朱色変色!D110,1,0)</f>
        <v>0</v>
      </c>
      <c r="E110">
        <f>IF(実施計画様式!E110&lt;&gt;朱色変色!E110,1,0)</f>
        <v>0</v>
      </c>
      <c r="F110">
        <f>IF(実施計画様式!F110&lt;&gt;朱色変色!F110,1,0)</f>
        <v>0</v>
      </c>
      <c r="G110">
        <f>IF(実施計画様式!G110&lt;&gt;朱色変色!G110,1,0)</f>
        <v>0</v>
      </c>
      <c r="H110">
        <f>IF(実施計画様式!H110&lt;&gt;朱色変色!H110,1,0)</f>
        <v>0</v>
      </c>
      <c r="I110">
        <f>IF(実施計画様式!I110&lt;&gt;朱色変色!I110,1,0)</f>
        <v>0</v>
      </c>
      <c r="J110">
        <f>IF(実施計画様式!J110&lt;&gt;朱色変色!J110,1,0)</f>
        <v>0</v>
      </c>
      <c r="K110">
        <f>IF(実施計画様式!K110&lt;&gt;朱色変色!K110,1,0)</f>
        <v>0</v>
      </c>
      <c r="L110">
        <f>IF(実施計画様式!L110&lt;&gt;朱色変色!L110,1,0)</f>
        <v>0</v>
      </c>
      <c r="M110">
        <f>IF(実施計画様式!M110&lt;&gt;朱色変色!M110,1,0)</f>
        <v>0</v>
      </c>
      <c r="N110">
        <f>IF(実施計画様式!N110&lt;&gt;朱色変色!N110,1,0)</f>
        <v>0</v>
      </c>
      <c r="O110">
        <f>IF(実施計画様式!O110&lt;&gt;朱色変色!O110,1,0)</f>
        <v>0</v>
      </c>
      <c r="P110">
        <f>IF(実施計画様式!P110&lt;&gt;朱色変色!P110,1,0)</f>
        <v>0</v>
      </c>
      <c r="Q110">
        <f>IF(実施計画様式!Q110&lt;&gt;朱色変色!Q110,1,0)</f>
        <v>0</v>
      </c>
      <c r="R110">
        <f>IF(実施計画様式!R110&lt;&gt;朱色変色!R110,1,0)</f>
        <v>0</v>
      </c>
      <c r="S110">
        <f>IF(実施計画様式!S110&lt;&gt;朱色変色!S110,1,0)</f>
        <v>0</v>
      </c>
      <c r="T110">
        <f>IF(実施計画様式!U110&lt;&gt;朱色変色!T110,1,0)</f>
        <v>0</v>
      </c>
      <c r="U110">
        <f>IF(実施計画様式!V110&lt;&gt;朱色変色!U110,1,0)</f>
        <v>0</v>
      </c>
      <c r="V110">
        <f>IF(実施計画様式!W110&lt;&gt;朱色変色!V110,1,0)</f>
        <v>0</v>
      </c>
      <c r="W110">
        <f>IF(実施計画様式!X110&lt;&gt;朱色変色!W110,1,0)</f>
        <v>0</v>
      </c>
      <c r="X110">
        <f>IF(実施計画様式!Y110&lt;&gt;朱色変色!X110,1,0)</f>
        <v>0</v>
      </c>
      <c r="Y110">
        <f>IF(実施計画様式!Z110&lt;&gt;朱色変色!Y110,1,0)</f>
        <v>0</v>
      </c>
      <c r="Z110">
        <f>IF(実施計画様式!AA110&lt;&gt;朱色変色!Z110,1,0)</f>
        <v>0</v>
      </c>
      <c r="AA110">
        <f>IF(実施計画様式!AB110&lt;&gt;朱色変色!AA110,1,0)</f>
        <v>0</v>
      </c>
      <c r="AB110">
        <f>IF(実施計画様式!AC110&lt;&gt;朱色変色!AB110,1,0)</f>
        <v>0</v>
      </c>
      <c r="AC110">
        <f>IF(実施計画様式!AD110&lt;&gt;朱色変色!AC110,1,0)</f>
        <v>0</v>
      </c>
      <c r="AD110">
        <f>IF(実施計画様式!AE110&lt;&gt;朱色変色!AD110,1,0)</f>
        <v>0</v>
      </c>
      <c r="AE110">
        <f>IF(実施計画様式!AF110&lt;&gt;朱色変色!AE110,1,0)</f>
        <v>0</v>
      </c>
      <c r="AF110" s="21">
        <f>IF(実施計画様式!AG110&lt;&gt;朱色変色!AF110,1,0)</f>
        <v>0</v>
      </c>
      <c r="AG110">
        <f t="shared" si="0"/>
        <v>0</v>
      </c>
      <c r="AH110">
        <f t="shared" si="1"/>
        <v>0</v>
      </c>
      <c r="AI110">
        <f t="shared" si="2"/>
        <v>0</v>
      </c>
    </row>
    <row r="111" spans="3:35">
      <c r="C111" s="24">
        <v>39</v>
      </c>
      <c r="D111" s="24">
        <f>IF(実施計画様式!D111&lt;&gt;朱色変色!D111,1,0)</f>
        <v>0</v>
      </c>
      <c r="E111">
        <f>IF(実施計画様式!E111&lt;&gt;朱色変色!E111,1,0)</f>
        <v>0</v>
      </c>
      <c r="F111">
        <f>IF(実施計画様式!F111&lt;&gt;朱色変色!F111,1,0)</f>
        <v>0</v>
      </c>
      <c r="G111">
        <f>IF(実施計画様式!G111&lt;&gt;朱色変色!G111,1,0)</f>
        <v>0</v>
      </c>
      <c r="H111">
        <f>IF(実施計画様式!H111&lt;&gt;朱色変色!H111,1,0)</f>
        <v>0</v>
      </c>
      <c r="I111">
        <f>IF(実施計画様式!I111&lt;&gt;朱色変色!I111,1,0)</f>
        <v>0</v>
      </c>
      <c r="J111">
        <f>IF(実施計画様式!J111&lt;&gt;朱色変色!J111,1,0)</f>
        <v>0</v>
      </c>
      <c r="K111">
        <f>IF(実施計画様式!K111&lt;&gt;朱色変色!K111,1,0)</f>
        <v>0</v>
      </c>
      <c r="L111">
        <f>IF(実施計画様式!L111&lt;&gt;朱色変色!L111,1,0)</f>
        <v>0</v>
      </c>
      <c r="M111">
        <f>IF(実施計画様式!M111&lt;&gt;朱色変色!M111,1,0)</f>
        <v>0</v>
      </c>
      <c r="N111">
        <f>IF(実施計画様式!N111&lt;&gt;朱色変色!N111,1,0)</f>
        <v>0</v>
      </c>
      <c r="O111">
        <f>IF(実施計画様式!O111&lt;&gt;朱色変色!O111,1,0)</f>
        <v>0</v>
      </c>
      <c r="P111">
        <f>IF(実施計画様式!P111&lt;&gt;朱色変色!P111,1,0)</f>
        <v>0</v>
      </c>
      <c r="Q111">
        <f>IF(実施計画様式!Q111&lt;&gt;朱色変色!Q111,1,0)</f>
        <v>0</v>
      </c>
      <c r="R111">
        <f>IF(実施計画様式!R111&lt;&gt;朱色変色!R111,1,0)</f>
        <v>0</v>
      </c>
      <c r="S111">
        <f>IF(実施計画様式!S111&lt;&gt;朱色変色!S111,1,0)</f>
        <v>0</v>
      </c>
      <c r="T111">
        <f>IF(実施計画様式!U111&lt;&gt;朱色変色!T111,1,0)</f>
        <v>0</v>
      </c>
      <c r="U111">
        <f>IF(実施計画様式!V111&lt;&gt;朱色変色!U111,1,0)</f>
        <v>0</v>
      </c>
      <c r="V111">
        <f>IF(実施計画様式!W111&lt;&gt;朱色変色!V111,1,0)</f>
        <v>0</v>
      </c>
      <c r="W111">
        <f>IF(実施計画様式!X111&lt;&gt;朱色変色!W111,1,0)</f>
        <v>0</v>
      </c>
      <c r="X111">
        <f>IF(実施計画様式!Y111&lt;&gt;朱色変色!X111,1,0)</f>
        <v>0</v>
      </c>
      <c r="Y111">
        <f>IF(実施計画様式!Z111&lt;&gt;朱色変色!Y111,1,0)</f>
        <v>0</v>
      </c>
      <c r="Z111">
        <f>IF(実施計画様式!AA111&lt;&gt;朱色変色!Z111,1,0)</f>
        <v>0</v>
      </c>
      <c r="AA111">
        <f>IF(実施計画様式!AB111&lt;&gt;朱色変色!AA111,1,0)</f>
        <v>0</v>
      </c>
      <c r="AB111">
        <f>IF(実施計画様式!AC111&lt;&gt;朱色変色!AB111,1,0)</f>
        <v>0</v>
      </c>
      <c r="AC111">
        <f>IF(実施計画様式!AD111&lt;&gt;朱色変色!AC111,1,0)</f>
        <v>0</v>
      </c>
      <c r="AD111">
        <f>IF(実施計画様式!AE111&lt;&gt;朱色変色!AD111,1,0)</f>
        <v>0</v>
      </c>
      <c r="AE111">
        <f>IF(実施計画様式!AF111&lt;&gt;朱色変色!AE111,1,0)</f>
        <v>0</v>
      </c>
      <c r="AF111" s="21">
        <f>IF(実施計画様式!AG111&lt;&gt;朱色変色!AF111,1,0)</f>
        <v>0</v>
      </c>
      <c r="AG111">
        <f t="shared" si="0"/>
        <v>0</v>
      </c>
      <c r="AH111">
        <f t="shared" si="1"/>
        <v>0</v>
      </c>
      <c r="AI111">
        <f t="shared" si="2"/>
        <v>0</v>
      </c>
    </row>
    <row r="112" spans="3:35">
      <c r="C112" s="24">
        <v>40</v>
      </c>
      <c r="D112" s="24">
        <f>IF(実施計画様式!D112&lt;&gt;朱色変色!D112,1,0)</f>
        <v>0</v>
      </c>
      <c r="E112">
        <f>IF(実施計画様式!E112&lt;&gt;朱色変色!E112,1,0)</f>
        <v>0</v>
      </c>
      <c r="F112">
        <f>IF(実施計画様式!F112&lt;&gt;朱色変色!F112,1,0)</f>
        <v>0</v>
      </c>
      <c r="G112">
        <f>IF(実施計画様式!G112&lt;&gt;朱色変色!G112,1,0)</f>
        <v>0</v>
      </c>
      <c r="H112">
        <f>IF(実施計画様式!H112&lt;&gt;朱色変色!H112,1,0)</f>
        <v>0</v>
      </c>
      <c r="I112">
        <f>IF(実施計画様式!I112&lt;&gt;朱色変色!I112,1,0)</f>
        <v>0</v>
      </c>
      <c r="J112">
        <f>IF(実施計画様式!J112&lt;&gt;朱色変色!J112,1,0)</f>
        <v>0</v>
      </c>
      <c r="K112">
        <f>IF(実施計画様式!K112&lt;&gt;朱色変色!K112,1,0)</f>
        <v>0</v>
      </c>
      <c r="L112">
        <f>IF(実施計画様式!L112&lt;&gt;朱色変色!L112,1,0)</f>
        <v>0</v>
      </c>
      <c r="M112">
        <f>IF(実施計画様式!M112&lt;&gt;朱色変色!M112,1,0)</f>
        <v>0</v>
      </c>
      <c r="N112">
        <f>IF(実施計画様式!N112&lt;&gt;朱色変色!N112,1,0)</f>
        <v>0</v>
      </c>
      <c r="O112">
        <f>IF(実施計画様式!O112&lt;&gt;朱色変色!O112,1,0)</f>
        <v>0</v>
      </c>
      <c r="P112">
        <f>IF(実施計画様式!P112&lt;&gt;朱色変色!P112,1,0)</f>
        <v>0</v>
      </c>
      <c r="Q112">
        <f>IF(実施計画様式!Q112&lt;&gt;朱色変色!Q112,1,0)</f>
        <v>0</v>
      </c>
      <c r="R112">
        <f>IF(実施計画様式!R112&lt;&gt;朱色変色!R112,1,0)</f>
        <v>0</v>
      </c>
      <c r="S112">
        <f>IF(実施計画様式!S112&lt;&gt;朱色変色!S112,1,0)</f>
        <v>0</v>
      </c>
      <c r="T112">
        <f>IF(実施計画様式!U112&lt;&gt;朱色変色!T112,1,0)</f>
        <v>0</v>
      </c>
      <c r="U112">
        <f>IF(実施計画様式!V112&lt;&gt;朱色変色!U112,1,0)</f>
        <v>0</v>
      </c>
      <c r="V112">
        <f>IF(実施計画様式!W112&lt;&gt;朱色変色!V112,1,0)</f>
        <v>0</v>
      </c>
      <c r="W112">
        <f>IF(実施計画様式!X112&lt;&gt;朱色変色!W112,1,0)</f>
        <v>0</v>
      </c>
      <c r="X112">
        <f>IF(実施計画様式!Y112&lt;&gt;朱色変色!X112,1,0)</f>
        <v>0</v>
      </c>
      <c r="Y112">
        <f>IF(実施計画様式!Z112&lt;&gt;朱色変色!Y112,1,0)</f>
        <v>0</v>
      </c>
      <c r="Z112">
        <f>IF(実施計画様式!AA112&lt;&gt;朱色変色!Z112,1,0)</f>
        <v>0</v>
      </c>
      <c r="AA112">
        <f>IF(実施計画様式!AB112&lt;&gt;朱色変色!AA112,1,0)</f>
        <v>0</v>
      </c>
      <c r="AB112">
        <f>IF(実施計画様式!AC112&lt;&gt;朱色変色!AB112,1,0)</f>
        <v>0</v>
      </c>
      <c r="AC112">
        <f>IF(実施計画様式!AD112&lt;&gt;朱色変色!AC112,1,0)</f>
        <v>0</v>
      </c>
      <c r="AD112">
        <f>IF(実施計画様式!AE112&lt;&gt;朱色変色!AD112,1,0)</f>
        <v>0</v>
      </c>
      <c r="AE112">
        <f>IF(実施計画様式!AF112&lt;&gt;朱色変色!AE112,1,0)</f>
        <v>0</v>
      </c>
      <c r="AF112" s="21">
        <f>IF(実施計画様式!AG112&lt;&gt;朱色変色!AF112,1,0)</f>
        <v>0</v>
      </c>
      <c r="AG112">
        <f t="shared" si="0"/>
        <v>0</v>
      </c>
      <c r="AH112">
        <f t="shared" si="1"/>
        <v>0</v>
      </c>
      <c r="AI112">
        <f t="shared" si="2"/>
        <v>0</v>
      </c>
    </row>
    <row r="113" spans="3:35">
      <c r="C113" s="24">
        <v>41</v>
      </c>
      <c r="D113" s="24">
        <f>IF(実施計画様式!D113&lt;&gt;朱色変色!D113,1,0)</f>
        <v>0</v>
      </c>
      <c r="E113">
        <f>IF(実施計画様式!E113&lt;&gt;朱色変色!E113,1,0)</f>
        <v>0</v>
      </c>
      <c r="F113">
        <f>IF(実施計画様式!F113&lt;&gt;朱色変色!F113,1,0)</f>
        <v>0</v>
      </c>
      <c r="G113">
        <f>IF(実施計画様式!G113&lt;&gt;朱色変色!G113,1,0)</f>
        <v>0</v>
      </c>
      <c r="H113">
        <f>IF(実施計画様式!H113&lt;&gt;朱色変色!H113,1,0)</f>
        <v>0</v>
      </c>
      <c r="I113">
        <f>IF(実施計画様式!I113&lt;&gt;朱色変色!I113,1,0)</f>
        <v>0</v>
      </c>
      <c r="J113">
        <f>IF(実施計画様式!J113&lt;&gt;朱色変色!J113,1,0)</f>
        <v>0</v>
      </c>
      <c r="K113">
        <f>IF(実施計画様式!K113&lt;&gt;朱色変色!K113,1,0)</f>
        <v>0</v>
      </c>
      <c r="L113">
        <f>IF(実施計画様式!L113&lt;&gt;朱色変色!L113,1,0)</f>
        <v>0</v>
      </c>
      <c r="M113">
        <f>IF(実施計画様式!M113&lt;&gt;朱色変色!M113,1,0)</f>
        <v>0</v>
      </c>
      <c r="N113">
        <f>IF(実施計画様式!N113&lt;&gt;朱色変色!N113,1,0)</f>
        <v>0</v>
      </c>
      <c r="O113">
        <f>IF(実施計画様式!O113&lt;&gt;朱色変色!O113,1,0)</f>
        <v>0</v>
      </c>
      <c r="P113">
        <f>IF(実施計画様式!P113&lt;&gt;朱色変色!P113,1,0)</f>
        <v>0</v>
      </c>
      <c r="Q113">
        <f>IF(実施計画様式!Q113&lt;&gt;朱色変色!Q113,1,0)</f>
        <v>0</v>
      </c>
      <c r="R113">
        <f>IF(実施計画様式!R113&lt;&gt;朱色変色!R113,1,0)</f>
        <v>0</v>
      </c>
      <c r="S113">
        <f>IF(実施計画様式!S113&lt;&gt;朱色変色!S113,1,0)</f>
        <v>0</v>
      </c>
      <c r="T113">
        <f>IF(実施計画様式!U113&lt;&gt;朱色変色!T113,1,0)</f>
        <v>0</v>
      </c>
      <c r="U113">
        <f>IF(実施計画様式!V113&lt;&gt;朱色変色!U113,1,0)</f>
        <v>0</v>
      </c>
      <c r="V113">
        <f>IF(実施計画様式!W113&lt;&gt;朱色変色!V113,1,0)</f>
        <v>0</v>
      </c>
      <c r="W113">
        <f>IF(実施計画様式!X113&lt;&gt;朱色変色!W113,1,0)</f>
        <v>0</v>
      </c>
      <c r="X113">
        <f>IF(実施計画様式!Y113&lt;&gt;朱色変色!X113,1,0)</f>
        <v>0</v>
      </c>
      <c r="Y113">
        <f>IF(実施計画様式!Z113&lt;&gt;朱色変色!Y113,1,0)</f>
        <v>0</v>
      </c>
      <c r="Z113">
        <f>IF(実施計画様式!AA113&lt;&gt;朱色変色!Z113,1,0)</f>
        <v>0</v>
      </c>
      <c r="AA113">
        <f>IF(実施計画様式!AB113&lt;&gt;朱色変色!AA113,1,0)</f>
        <v>0</v>
      </c>
      <c r="AB113">
        <f>IF(実施計画様式!AC113&lt;&gt;朱色変色!AB113,1,0)</f>
        <v>0</v>
      </c>
      <c r="AC113">
        <f>IF(実施計画様式!AD113&lt;&gt;朱色変色!AC113,1,0)</f>
        <v>0</v>
      </c>
      <c r="AD113">
        <f>IF(実施計画様式!AE113&lt;&gt;朱色変色!AD113,1,0)</f>
        <v>0</v>
      </c>
      <c r="AE113">
        <f>IF(実施計画様式!AF113&lt;&gt;朱色変色!AE113,1,0)</f>
        <v>0</v>
      </c>
      <c r="AF113" s="21">
        <f>IF(実施計画様式!AG113&lt;&gt;朱色変色!AF113,1,0)</f>
        <v>0</v>
      </c>
      <c r="AG113">
        <f t="shared" si="0"/>
        <v>0</v>
      </c>
      <c r="AH113">
        <f t="shared" si="1"/>
        <v>0</v>
      </c>
      <c r="AI113">
        <f t="shared" si="2"/>
        <v>0</v>
      </c>
    </row>
    <row r="114" spans="3:35">
      <c r="C114" s="24">
        <v>42</v>
      </c>
      <c r="D114" s="24">
        <f>IF(実施計画様式!D114&lt;&gt;朱色変色!D114,1,0)</f>
        <v>0</v>
      </c>
      <c r="E114">
        <f>IF(実施計画様式!E114&lt;&gt;朱色変色!E114,1,0)</f>
        <v>0</v>
      </c>
      <c r="F114">
        <f>IF(実施計画様式!F114&lt;&gt;朱色変色!F114,1,0)</f>
        <v>0</v>
      </c>
      <c r="G114">
        <f>IF(実施計画様式!G114&lt;&gt;朱色変色!G114,1,0)</f>
        <v>0</v>
      </c>
      <c r="H114">
        <f>IF(実施計画様式!H114&lt;&gt;朱色変色!H114,1,0)</f>
        <v>0</v>
      </c>
      <c r="I114">
        <f>IF(実施計画様式!I114&lt;&gt;朱色変色!I114,1,0)</f>
        <v>0</v>
      </c>
      <c r="J114">
        <f>IF(実施計画様式!J114&lt;&gt;朱色変色!J114,1,0)</f>
        <v>0</v>
      </c>
      <c r="K114">
        <f>IF(実施計画様式!K114&lt;&gt;朱色変色!K114,1,0)</f>
        <v>0</v>
      </c>
      <c r="L114">
        <f>IF(実施計画様式!L114&lt;&gt;朱色変色!L114,1,0)</f>
        <v>0</v>
      </c>
      <c r="M114">
        <f>IF(実施計画様式!M114&lt;&gt;朱色変色!M114,1,0)</f>
        <v>0</v>
      </c>
      <c r="N114">
        <f>IF(実施計画様式!N114&lt;&gt;朱色変色!N114,1,0)</f>
        <v>0</v>
      </c>
      <c r="O114">
        <f>IF(実施計画様式!O114&lt;&gt;朱色変色!O114,1,0)</f>
        <v>0</v>
      </c>
      <c r="P114">
        <f>IF(実施計画様式!P114&lt;&gt;朱色変色!P114,1,0)</f>
        <v>0</v>
      </c>
      <c r="Q114">
        <f>IF(実施計画様式!Q114&lt;&gt;朱色変色!Q114,1,0)</f>
        <v>0</v>
      </c>
      <c r="R114">
        <f>IF(実施計画様式!R114&lt;&gt;朱色変色!R114,1,0)</f>
        <v>0</v>
      </c>
      <c r="S114">
        <f>IF(実施計画様式!S114&lt;&gt;朱色変色!S114,1,0)</f>
        <v>0</v>
      </c>
      <c r="T114">
        <f>IF(実施計画様式!U114&lt;&gt;朱色変色!T114,1,0)</f>
        <v>0</v>
      </c>
      <c r="U114">
        <f>IF(実施計画様式!V114&lt;&gt;朱色変色!U114,1,0)</f>
        <v>0</v>
      </c>
      <c r="V114">
        <f>IF(実施計画様式!W114&lt;&gt;朱色変色!V114,1,0)</f>
        <v>0</v>
      </c>
      <c r="W114">
        <f>IF(実施計画様式!X114&lt;&gt;朱色変色!W114,1,0)</f>
        <v>0</v>
      </c>
      <c r="X114">
        <f>IF(実施計画様式!Y114&lt;&gt;朱色変色!X114,1,0)</f>
        <v>0</v>
      </c>
      <c r="Y114">
        <f>IF(実施計画様式!Z114&lt;&gt;朱色変色!Y114,1,0)</f>
        <v>0</v>
      </c>
      <c r="Z114">
        <f>IF(実施計画様式!AA114&lt;&gt;朱色変色!Z114,1,0)</f>
        <v>0</v>
      </c>
      <c r="AA114">
        <f>IF(実施計画様式!AB114&lt;&gt;朱色変色!AA114,1,0)</f>
        <v>0</v>
      </c>
      <c r="AB114">
        <f>IF(実施計画様式!AC114&lt;&gt;朱色変色!AB114,1,0)</f>
        <v>0</v>
      </c>
      <c r="AC114">
        <f>IF(実施計画様式!AD114&lt;&gt;朱色変色!AC114,1,0)</f>
        <v>0</v>
      </c>
      <c r="AD114">
        <f>IF(実施計画様式!AE114&lt;&gt;朱色変色!AD114,1,0)</f>
        <v>0</v>
      </c>
      <c r="AE114">
        <f>IF(実施計画様式!AF114&lt;&gt;朱色変色!AE114,1,0)</f>
        <v>0</v>
      </c>
      <c r="AF114" s="21">
        <f>IF(実施計画様式!AG114&lt;&gt;朱色変色!AF114,1,0)</f>
        <v>0</v>
      </c>
      <c r="AG114">
        <f t="shared" si="0"/>
        <v>0</v>
      </c>
      <c r="AH114">
        <f t="shared" si="1"/>
        <v>0</v>
      </c>
      <c r="AI114">
        <f t="shared" si="2"/>
        <v>0</v>
      </c>
    </row>
    <row r="115" spans="3:35">
      <c r="C115" s="24">
        <v>43</v>
      </c>
      <c r="D115" s="24">
        <f>IF(実施計画様式!D115&lt;&gt;朱色変色!D115,1,0)</f>
        <v>0</v>
      </c>
      <c r="E115">
        <f>IF(実施計画様式!E115&lt;&gt;朱色変色!E115,1,0)</f>
        <v>0</v>
      </c>
      <c r="F115">
        <f>IF(実施計画様式!F115&lt;&gt;朱色変色!F115,1,0)</f>
        <v>0</v>
      </c>
      <c r="G115">
        <f>IF(実施計画様式!G115&lt;&gt;朱色変色!G115,1,0)</f>
        <v>0</v>
      </c>
      <c r="H115">
        <f>IF(実施計画様式!H115&lt;&gt;朱色変色!H115,1,0)</f>
        <v>0</v>
      </c>
      <c r="I115">
        <f>IF(実施計画様式!I115&lt;&gt;朱色変色!I115,1,0)</f>
        <v>0</v>
      </c>
      <c r="J115">
        <f>IF(実施計画様式!J115&lt;&gt;朱色変色!J115,1,0)</f>
        <v>0</v>
      </c>
      <c r="K115">
        <f>IF(実施計画様式!K115&lt;&gt;朱色変色!K115,1,0)</f>
        <v>0</v>
      </c>
      <c r="L115">
        <f>IF(実施計画様式!L115&lt;&gt;朱色変色!L115,1,0)</f>
        <v>0</v>
      </c>
      <c r="M115">
        <f>IF(実施計画様式!M115&lt;&gt;朱色変色!M115,1,0)</f>
        <v>0</v>
      </c>
      <c r="N115">
        <f>IF(実施計画様式!N115&lt;&gt;朱色変色!N115,1,0)</f>
        <v>0</v>
      </c>
      <c r="O115">
        <f>IF(実施計画様式!O115&lt;&gt;朱色変色!O115,1,0)</f>
        <v>0</v>
      </c>
      <c r="P115">
        <f>IF(実施計画様式!P115&lt;&gt;朱色変色!P115,1,0)</f>
        <v>0</v>
      </c>
      <c r="Q115">
        <f>IF(実施計画様式!Q115&lt;&gt;朱色変色!Q115,1,0)</f>
        <v>0</v>
      </c>
      <c r="R115">
        <f>IF(実施計画様式!R115&lt;&gt;朱色変色!R115,1,0)</f>
        <v>0</v>
      </c>
      <c r="S115">
        <f>IF(実施計画様式!S115&lt;&gt;朱色変色!S115,1,0)</f>
        <v>0</v>
      </c>
      <c r="T115">
        <f>IF(実施計画様式!U115&lt;&gt;朱色変色!T115,1,0)</f>
        <v>0</v>
      </c>
      <c r="U115">
        <f>IF(実施計画様式!V115&lt;&gt;朱色変色!U115,1,0)</f>
        <v>0</v>
      </c>
      <c r="V115">
        <f>IF(実施計画様式!W115&lt;&gt;朱色変色!V115,1,0)</f>
        <v>0</v>
      </c>
      <c r="W115">
        <f>IF(実施計画様式!X115&lt;&gt;朱色変色!W115,1,0)</f>
        <v>0</v>
      </c>
      <c r="X115">
        <f>IF(実施計画様式!Y115&lt;&gt;朱色変色!X115,1,0)</f>
        <v>0</v>
      </c>
      <c r="Y115">
        <f>IF(実施計画様式!Z115&lt;&gt;朱色変色!Y115,1,0)</f>
        <v>0</v>
      </c>
      <c r="Z115">
        <f>IF(実施計画様式!AA115&lt;&gt;朱色変色!Z115,1,0)</f>
        <v>0</v>
      </c>
      <c r="AA115">
        <f>IF(実施計画様式!AB115&lt;&gt;朱色変色!AA115,1,0)</f>
        <v>0</v>
      </c>
      <c r="AB115">
        <f>IF(実施計画様式!AC115&lt;&gt;朱色変色!AB115,1,0)</f>
        <v>0</v>
      </c>
      <c r="AC115">
        <f>IF(実施計画様式!AD115&lt;&gt;朱色変色!AC115,1,0)</f>
        <v>0</v>
      </c>
      <c r="AD115">
        <f>IF(実施計画様式!AE115&lt;&gt;朱色変色!AD115,1,0)</f>
        <v>0</v>
      </c>
      <c r="AE115">
        <f>IF(実施計画様式!AF115&lt;&gt;朱色変色!AE115,1,0)</f>
        <v>0</v>
      </c>
      <c r="AF115" s="21">
        <f>IF(実施計画様式!AG115&lt;&gt;朱色変色!AF115,1,0)</f>
        <v>0</v>
      </c>
      <c r="AG115">
        <f t="shared" si="0"/>
        <v>0</v>
      </c>
      <c r="AH115">
        <f t="shared" si="1"/>
        <v>0</v>
      </c>
      <c r="AI115">
        <f t="shared" si="2"/>
        <v>0</v>
      </c>
    </row>
    <row r="116" spans="3:35">
      <c r="C116" s="24">
        <v>44</v>
      </c>
      <c r="D116" s="24">
        <f>IF(実施計画様式!D116&lt;&gt;朱色変色!D116,1,0)</f>
        <v>0</v>
      </c>
      <c r="E116">
        <f>IF(実施計画様式!E116&lt;&gt;朱色変色!E116,1,0)</f>
        <v>0</v>
      </c>
      <c r="F116">
        <f>IF(実施計画様式!F116&lt;&gt;朱色変色!F116,1,0)</f>
        <v>0</v>
      </c>
      <c r="G116">
        <f>IF(実施計画様式!G116&lt;&gt;朱色変色!G116,1,0)</f>
        <v>0</v>
      </c>
      <c r="H116">
        <f>IF(実施計画様式!H116&lt;&gt;朱色変色!H116,1,0)</f>
        <v>0</v>
      </c>
      <c r="I116">
        <f>IF(実施計画様式!I116&lt;&gt;朱色変色!I116,1,0)</f>
        <v>0</v>
      </c>
      <c r="J116">
        <f>IF(実施計画様式!J116&lt;&gt;朱色変色!J116,1,0)</f>
        <v>0</v>
      </c>
      <c r="K116">
        <f>IF(実施計画様式!K116&lt;&gt;朱色変色!K116,1,0)</f>
        <v>0</v>
      </c>
      <c r="L116">
        <f>IF(実施計画様式!L116&lt;&gt;朱色変色!L116,1,0)</f>
        <v>0</v>
      </c>
      <c r="M116">
        <f>IF(実施計画様式!M116&lt;&gt;朱色変色!M116,1,0)</f>
        <v>0</v>
      </c>
      <c r="N116">
        <f>IF(実施計画様式!N116&lt;&gt;朱色変色!N116,1,0)</f>
        <v>0</v>
      </c>
      <c r="O116">
        <f>IF(実施計画様式!O116&lt;&gt;朱色変色!O116,1,0)</f>
        <v>0</v>
      </c>
      <c r="P116">
        <f>IF(実施計画様式!P116&lt;&gt;朱色変色!P116,1,0)</f>
        <v>0</v>
      </c>
      <c r="Q116">
        <f>IF(実施計画様式!Q116&lt;&gt;朱色変色!Q116,1,0)</f>
        <v>0</v>
      </c>
      <c r="R116">
        <f>IF(実施計画様式!R116&lt;&gt;朱色変色!R116,1,0)</f>
        <v>0</v>
      </c>
      <c r="S116">
        <f>IF(実施計画様式!S116&lt;&gt;朱色変色!S116,1,0)</f>
        <v>0</v>
      </c>
      <c r="T116">
        <f>IF(実施計画様式!U116&lt;&gt;朱色変色!T116,1,0)</f>
        <v>0</v>
      </c>
      <c r="U116">
        <f>IF(実施計画様式!V116&lt;&gt;朱色変色!U116,1,0)</f>
        <v>0</v>
      </c>
      <c r="V116">
        <f>IF(実施計画様式!W116&lt;&gt;朱色変色!V116,1,0)</f>
        <v>0</v>
      </c>
      <c r="W116">
        <f>IF(実施計画様式!X116&lt;&gt;朱色変色!W116,1,0)</f>
        <v>0</v>
      </c>
      <c r="X116">
        <f>IF(実施計画様式!Y116&lt;&gt;朱色変色!X116,1,0)</f>
        <v>0</v>
      </c>
      <c r="Y116">
        <f>IF(実施計画様式!Z116&lt;&gt;朱色変色!Y116,1,0)</f>
        <v>0</v>
      </c>
      <c r="Z116">
        <f>IF(実施計画様式!AA116&lt;&gt;朱色変色!Z116,1,0)</f>
        <v>0</v>
      </c>
      <c r="AA116">
        <f>IF(実施計画様式!AB116&lt;&gt;朱色変色!AA116,1,0)</f>
        <v>0</v>
      </c>
      <c r="AB116">
        <f>IF(実施計画様式!AC116&lt;&gt;朱色変色!AB116,1,0)</f>
        <v>0</v>
      </c>
      <c r="AC116">
        <f>IF(実施計画様式!AD116&lt;&gt;朱色変色!AC116,1,0)</f>
        <v>0</v>
      </c>
      <c r="AD116">
        <f>IF(実施計画様式!AE116&lt;&gt;朱色変色!AD116,1,0)</f>
        <v>0</v>
      </c>
      <c r="AE116">
        <f>IF(実施計画様式!AF116&lt;&gt;朱色変色!AE116,1,0)</f>
        <v>0</v>
      </c>
      <c r="AF116" s="21">
        <f>IF(実施計画様式!AG116&lt;&gt;朱色変色!AF116,1,0)</f>
        <v>0</v>
      </c>
      <c r="AG116">
        <f t="shared" si="0"/>
        <v>0</v>
      </c>
      <c r="AH116">
        <f t="shared" si="1"/>
        <v>0</v>
      </c>
      <c r="AI116">
        <f t="shared" si="2"/>
        <v>0</v>
      </c>
    </row>
    <row r="117" spans="3:35">
      <c r="C117" s="24">
        <v>45</v>
      </c>
      <c r="D117" s="24">
        <f>IF(実施計画様式!D117&lt;&gt;朱色変色!D117,1,0)</f>
        <v>0</v>
      </c>
      <c r="E117">
        <f>IF(実施計画様式!E117&lt;&gt;朱色変色!E117,1,0)</f>
        <v>0</v>
      </c>
      <c r="F117">
        <f>IF(実施計画様式!F117&lt;&gt;朱色変色!F117,1,0)</f>
        <v>0</v>
      </c>
      <c r="G117">
        <f>IF(実施計画様式!G117&lt;&gt;朱色変色!G117,1,0)</f>
        <v>0</v>
      </c>
      <c r="H117">
        <f>IF(実施計画様式!H117&lt;&gt;朱色変色!H117,1,0)</f>
        <v>0</v>
      </c>
      <c r="I117">
        <f>IF(実施計画様式!I117&lt;&gt;朱色変色!I117,1,0)</f>
        <v>0</v>
      </c>
      <c r="J117">
        <f>IF(実施計画様式!J117&lt;&gt;朱色変色!J117,1,0)</f>
        <v>0</v>
      </c>
      <c r="K117">
        <f>IF(実施計画様式!K117&lt;&gt;朱色変色!K117,1,0)</f>
        <v>0</v>
      </c>
      <c r="L117">
        <f>IF(実施計画様式!L117&lt;&gt;朱色変色!L117,1,0)</f>
        <v>0</v>
      </c>
      <c r="M117">
        <f>IF(実施計画様式!M117&lt;&gt;朱色変色!M117,1,0)</f>
        <v>0</v>
      </c>
      <c r="N117">
        <f>IF(実施計画様式!N117&lt;&gt;朱色変色!N117,1,0)</f>
        <v>0</v>
      </c>
      <c r="O117">
        <f>IF(実施計画様式!O117&lt;&gt;朱色変色!O117,1,0)</f>
        <v>0</v>
      </c>
      <c r="P117">
        <f>IF(実施計画様式!P117&lt;&gt;朱色変色!P117,1,0)</f>
        <v>0</v>
      </c>
      <c r="Q117">
        <f>IF(実施計画様式!Q117&lt;&gt;朱色変色!Q117,1,0)</f>
        <v>0</v>
      </c>
      <c r="R117">
        <f>IF(実施計画様式!R117&lt;&gt;朱色変色!R117,1,0)</f>
        <v>0</v>
      </c>
      <c r="S117">
        <f>IF(実施計画様式!S117&lt;&gt;朱色変色!S117,1,0)</f>
        <v>0</v>
      </c>
      <c r="T117">
        <f>IF(実施計画様式!U117&lt;&gt;朱色変色!T117,1,0)</f>
        <v>0</v>
      </c>
      <c r="U117">
        <f>IF(実施計画様式!V117&lt;&gt;朱色変色!U117,1,0)</f>
        <v>0</v>
      </c>
      <c r="V117">
        <f>IF(実施計画様式!W117&lt;&gt;朱色変色!V117,1,0)</f>
        <v>0</v>
      </c>
      <c r="W117">
        <f>IF(実施計画様式!X117&lt;&gt;朱色変色!W117,1,0)</f>
        <v>0</v>
      </c>
      <c r="X117">
        <f>IF(実施計画様式!Y117&lt;&gt;朱色変色!X117,1,0)</f>
        <v>0</v>
      </c>
      <c r="Y117">
        <f>IF(実施計画様式!Z117&lt;&gt;朱色変色!Y117,1,0)</f>
        <v>0</v>
      </c>
      <c r="Z117">
        <f>IF(実施計画様式!AA117&lt;&gt;朱色変色!Z117,1,0)</f>
        <v>0</v>
      </c>
      <c r="AA117">
        <f>IF(実施計画様式!AB117&lt;&gt;朱色変色!AA117,1,0)</f>
        <v>0</v>
      </c>
      <c r="AB117">
        <f>IF(実施計画様式!AC117&lt;&gt;朱色変色!AB117,1,0)</f>
        <v>0</v>
      </c>
      <c r="AC117">
        <f>IF(実施計画様式!AD117&lt;&gt;朱色変色!AC117,1,0)</f>
        <v>0</v>
      </c>
      <c r="AD117">
        <f>IF(実施計画様式!AE117&lt;&gt;朱色変色!AD117,1,0)</f>
        <v>0</v>
      </c>
      <c r="AE117">
        <f>IF(実施計画様式!AF117&lt;&gt;朱色変色!AE117,1,0)</f>
        <v>0</v>
      </c>
      <c r="AF117" s="21">
        <f>IF(実施計画様式!AG117&lt;&gt;朱色変色!AF117,1,0)</f>
        <v>0</v>
      </c>
      <c r="AG117">
        <f t="shared" si="0"/>
        <v>0</v>
      </c>
      <c r="AH117">
        <f t="shared" si="1"/>
        <v>0</v>
      </c>
      <c r="AI117">
        <f t="shared" si="2"/>
        <v>0</v>
      </c>
    </row>
    <row r="118" spans="3:35">
      <c r="C118" s="24">
        <v>46</v>
      </c>
      <c r="D118" s="24">
        <f>IF(実施計画様式!D118&lt;&gt;朱色変色!D118,1,0)</f>
        <v>0</v>
      </c>
      <c r="E118">
        <f>IF(実施計画様式!E118&lt;&gt;朱色変色!E118,1,0)</f>
        <v>0</v>
      </c>
      <c r="F118">
        <f>IF(実施計画様式!F118&lt;&gt;朱色変色!F118,1,0)</f>
        <v>0</v>
      </c>
      <c r="G118">
        <f>IF(実施計画様式!G118&lt;&gt;朱色変色!G118,1,0)</f>
        <v>0</v>
      </c>
      <c r="H118">
        <f>IF(実施計画様式!H118&lt;&gt;朱色変色!H118,1,0)</f>
        <v>0</v>
      </c>
      <c r="I118">
        <f>IF(実施計画様式!I118&lt;&gt;朱色変色!I118,1,0)</f>
        <v>0</v>
      </c>
      <c r="J118">
        <f>IF(実施計画様式!J118&lt;&gt;朱色変色!J118,1,0)</f>
        <v>0</v>
      </c>
      <c r="K118">
        <f>IF(実施計画様式!K118&lt;&gt;朱色変色!K118,1,0)</f>
        <v>0</v>
      </c>
      <c r="L118">
        <f>IF(実施計画様式!L118&lt;&gt;朱色変色!L118,1,0)</f>
        <v>0</v>
      </c>
      <c r="M118">
        <f>IF(実施計画様式!M118&lt;&gt;朱色変色!M118,1,0)</f>
        <v>0</v>
      </c>
      <c r="N118">
        <f>IF(実施計画様式!N118&lt;&gt;朱色変色!N118,1,0)</f>
        <v>0</v>
      </c>
      <c r="O118">
        <f>IF(実施計画様式!O118&lt;&gt;朱色変色!O118,1,0)</f>
        <v>0</v>
      </c>
      <c r="P118">
        <f>IF(実施計画様式!P118&lt;&gt;朱色変色!P118,1,0)</f>
        <v>0</v>
      </c>
      <c r="Q118">
        <f>IF(実施計画様式!Q118&lt;&gt;朱色変色!Q118,1,0)</f>
        <v>0</v>
      </c>
      <c r="R118">
        <f>IF(実施計画様式!R118&lt;&gt;朱色変色!R118,1,0)</f>
        <v>0</v>
      </c>
      <c r="S118">
        <f>IF(実施計画様式!S118&lt;&gt;朱色変色!S118,1,0)</f>
        <v>0</v>
      </c>
      <c r="T118">
        <f>IF(実施計画様式!U118&lt;&gt;朱色変色!T118,1,0)</f>
        <v>0</v>
      </c>
      <c r="U118">
        <f>IF(実施計画様式!V118&lt;&gt;朱色変色!U118,1,0)</f>
        <v>0</v>
      </c>
      <c r="V118">
        <f>IF(実施計画様式!W118&lt;&gt;朱色変色!V118,1,0)</f>
        <v>0</v>
      </c>
      <c r="W118">
        <f>IF(実施計画様式!X118&lt;&gt;朱色変色!W118,1,0)</f>
        <v>0</v>
      </c>
      <c r="X118">
        <f>IF(実施計画様式!Y118&lt;&gt;朱色変色!X118,1,0)</f>
        <v>0</v>
      </c>
      <c r="Y118">
        <f>IF(実施計画様式!Z118&lt;&gt;朱色変色!Y118,1,0)</f>
        <v>0</v>
      </c>
      <c r="Z118">
        <f>IF(実施計画様式!AA118&lt;&gt;朱色変色!Z118,1,0)</f>
        <v>0</v>
      </c>
      <c r="AA118">
        <f>IF(実施計画様式!AB118&lt;&gt;朱色変色!AA118,1,0)</f>
        <v>0</v>
      </c>
      <c r="AB118">
        <f>IF(実施計画様式!AC118&lt;&gt;朱色変色!AB118,1,0)</f>
        <v>0</v>
      </c>
      <c r="AC118">
        <f>IF(実施計画様式!AD118&lt;&gt;朱色変色!AC118,1,0)</f>
        <v>0</v>
      </c>
      <c r="AD118">
        <f>IF(実施計画様式!AE118&lt;&gt;朱色変色!AD118,1,0)</f>
        <v>0</v>
      </c>
      <c r="AE118">
        <f>IF(実施計画様式!AF118&lt;&gt;朱色変色!AE118,1,0)</f>
        <v>0</v>
      </c>
      <c r="AF118" s="21">
        <f>IF(実施計画様式!AG118&lt;&gt;朱色変色!AF118,1,0)</f>
        <v>0</v>
      </c>
      <c r="AG118">
        <f t="shared" si="0"/>
        <v>0</v>
      </c>
      <c r="AH118">
        <f t="shared" si="1"/>
        <v>0</v>
      </c>
      <c r="AI118">
        <f t="shared" si="2"/>
        <v>0</v>
      </c>
    </row>
    <row r="119" spans="3:35">
      <c r="C119" s="24">
        <v>47</v>
      </c>
      <c r="D119" s="24">
        <f>IF(実施計画様式!D119&lt;&gt;朱色変色!D119,1,0)</f>
        <v>0</v>
      </c>
      <c r="E119">
        <f>IF(実施計画様式!E119&lt;&gt;朱色変色!E119,1,0)</f>
        <v>0</v>
      </c>
      <c r="F119">
        <f>IF(実施計画様式!F119&lt;&gt;朱色変色!F119,1,0)</f>
        <v>0</v>
      </c>
      <c r="G119">
        <f>IF(実施計画様式!G119&lt;&gt;朱色変色!G119,1,0)</f>
        <v>0</v>
      </c>
      <c r="H119">
        <f>IF(実施計画様式!H119&lt;&gt;朱色変色!H119,1,0)</f>
        <v>0</v>
      </c>
      <c r="I119">
        <f>IF(実施計画様式!I119&lt;&gt;朱色変色!I119,1,0)</f>
        <v>0</v>
      </c>
      <c r="J119">
        <f>IF(実施計画様式!J119&lt;&gt;朱色変色!J119,1,0)</f>
        <v>0</v>
      </c>
      <c r="K119">
        <f>IF(実施計画様式!K119&lt;&gt;朱色変色!K119,1,0)</f>
        <v>0</v>
      </c>
      <c r="L119">
        <f>IF(実施計画様式!L119&lt;&gt;朱色変色!L119,1,0)</f>
        <v>0</v>
      </c>
      <c r="M119">
        <f>IF(実施計画様式!M119&lt;&gt;朱色変色!M119,1,0)</f>
        <v>0</v>
      </c>
      <c r="N119">
        <f>IF(実施計画様式!N119&lt;&gt;朱色変色!N119,1,0)</f>
        <v>0</v>
      </c>
      <c r="O119">
        <f>IF(実施計画様式!O119&lt;&gt;朱色変色!O119,1,0)</f>
        <v>0</v>
      </c>
      <c r="P119">
        <f>IF(実施計画様式!P119&lt;&gt;朱色変色!P119,1,0)</f>
        <v>0</v>
      </c>
      <c r="Q119">
        <f>IF(実施計画様式!Q119&lt;&gt;朱色変色!Q119,1,0)</f>
        <v>0</v>
      </c>
      <c r="R119">
        <f>IF(実施計画様式!R119&lt;&gt;朱色変色!R119,1,0)</f>
        <v>0</v>
      </c>
      <c r="S119">
        <f>IF(実施計画様式!S119&lt;&gt;朱色変色!S119,1,0)</f>
        <v>0</v>
      </c>
      <c r="T119">
        <f>IF(実施計画様式!U119&lt;&gt;朱色変色!T119,1,0)</f>
        <v>0</v>
      </c>
      <c r="U119">
        <f>IF(実施計画様式!V119&lt;&gt;朱色変色!U119,1,0)</f>
        <v>0</v>
      </c>
      <c r="V119">
        <f>IF(実施計画様式!W119&lt;&gt;朱色変色!V119,1,0)</f>
        <v>0</v>
      </c>
      <c r="W119">
        <f>IF(実施計画様式!X119&lt;&gt;朱色変色!W119,1,0)</f>
        <v>0</v>
      </c>
      <c r="X119">
        <f>IF(実施計画様式!Y119&lt;&gt;朱色変色!X119,1,0)</f>
        <v>0</v>
      </c>
      <c r="Y119">
        <f>IF(実施計画様式!Z119&lt;&gt;朱色変色!Y119,1,0)</f>
        <v>0</v>
      </c>
      <c r="Z119">
        <f>IF(実施計画様式!AA119&lt;&gt;朱色変色!Z119,1,0)</f>
        <v>0</v>
      </c>
      <c r="AA119">
        <f>IF(実施計画様式!AB119&lt;&gt;朱色変色!AA119,1,0)</f>
        <v>0</v>
      </c>
      <c r="AB119">
        <f>IF(実施計画様式!AC119&lt;&gt;朱色変色!AB119,1,0)</f>
        <v>0</v>
      </c>
      <c r="AC119">
        <f>IF(実施計画様式!AD119&lt;&gt;朱色変色!AC119,1,0)</f>
        <v>0</v>
      </c>
      <c r="AD119">
        <f>IF(実施計画様式!AE119&lt;&gt;朱色変色!AD119,1,0)</f>
        <v>0</v>
      </c>
      <c r="AE119">
        <f>IF(実施計画様式!AF119&lt;&gt;朱色変色!AE119,1,0)</f>
        <v>0</v>
      </c>
      <c r="AF119" s="21">
        <f>IF(実施計画様式!AG119&lt;&gt;朱色変色!AF119,1,0)</f>
        <v>0</v>
      </c>
      <c r="AG119">
        <f t="shared" si="0"/>
        <v>0</v>
      </c>
      <c r="AH119">
        <f t="shared" si="1"/>
        <v>0</v>
      </c>
      <c r="AI119">
        <f t="shared" si="2"/>
        <v>0</v>
      </c>
    </row>
    <row r="120" spans="3:35">
      <c r="C120" s="24">
        <v>48</v>
      </c>
      <c r="D120" s="24">
        <f>IF(実施計画様式!D120&lt;&gt;朱色変色!D120,1,0)</f>
        <v>0</v>
      </c>
      <c r="E120">
        <f>IF(実施計画様式!E120&lt;&gt;朱色変色!E120,1,0)</f>
        <v>0</v>
      </c>
      <c r="F120">
        <f>IF(実施計画様式!F120&lt;&gt;朱色変色!F120,1,0)</f>
        <v>0</v>
      </c>
      <c r="G120">
        <f>IF(実施計画様式!G120&lt;&gt;朱色変色!G120,1,0)</f>
        <v>0</v>
      </c>
      <c r="H120">
        <f>IF(実施計画様式!H120&lt;&gt;朱色変色!H120,1,0)</f>
        <v>0</v>
      </c>
      <c r="I120">
        <f>IF(実施計画様式!I120&lt;&gt;朱色変色!I120,1,0)</f>
        <v>0</v>
      </c>
      <c r="J120">
        <f>IF(実施計画様式!J120&lt;&gt;朱色変色!J120,1,0)</f>
        <v>0</v>
      </c>
      <c r="K120">
        <f>IF(実施計画様式!K120&lt;&gt;朱色変色!K120,1,0)</f>
        <v>0</v>
      </c>
      <c r="L120">
        <f>IF(実施計画様式!L120&lt;&gt;朱色変色!L120,1,0)</f>
        <v>0</v>
      </c>
      <c r="M120">
        <f>IF(実施計画様式!M120&lt;&gt;朱色変色!M120,1,0)</f>
        <v>0</v>
      </c>
      <c r="N120">
        <f>IF(実施計画様式!N120&lt;&gt;朱色変色!N120,1,0)</f>
        <v>0</v>
      </c>
      <c r="O120">
        <f>IF(実施計画様式!O120&lt;&gt;朱色変色!O120,1,0)</f>
        <v>0</v>
      </c>
      <c r="P120">
        <f>IF(実施計画様式!P120&lt;&gt;朱色変色!P120,1,0)</f>
        <v>0</v>
      </c>
      <c r="Q120">
        <f>IF(実施計画様式!Q120&lt;&gt;朱色変色!Q120,1,0)</f>
        <v>0</v>
      </c>
      <c r="R120">
        <f>IF(実施計画様式!R120&lt;&gt;朱色変色!R120,1,0)</f>
        <v>0</v>
      </c>
      <c r="S120">
        <f>IF(実施計画様式!S120&lt;&gt;朱色変色!S120,1,0)</f>
        <v>0</v>
      </c>
      <c r="T120">
        <f>IF(実施計画様式!U120&lt;&gt;朱色変色!T120,1,0)</f>
        <v>0</v>
      </c>
      <c r="U120">
        <f>IF(実施計画様式!V120&lt;&gt;朱色変色!U120,1,0)</f>
        <v>0</v>
      </c>
      <c r="V120">
        <f>IF(実施計画様式!W120&lt;&gt;朱色変色!V120,1,0)</f>
        <v>0</v>
      </c>
      <c r="W120">
        <f>IF(実施計画様式!X120&lt;&gt;朱色変色!W120,1,0)</f>
        <v>0</v>
      </c>
      <c r="X120">
        <f>IF(実施計画様式!Y120&lt;&gt;朱色変色!X120,1,0)</f>
        <v>0</v>
      </c>
      <c r="Y120">
        <f>IF(実施計画様式!Z120&lt;&gt;朱色変色!Y120,1,0)</f>
        <v>0</v>
      </c>
      <c r="Z120">
        <f>IF(実施計画様式!AA120&lt;&gt;朱色変色!Z120,1,0)</f>
        <v>0</v>
      </c>
      <c r="AA120">
        <f>IF(実施計画様式!AB120&lt;&gt;朱色変色!AA120,1,0)</f>
        <v>0</v>
      </c>
      <c r="AB120">
        <f>IF(実施計画様式!AC120&lt;&gt;朱色変色!AB120,1,0)</f>
        <v>0</v>
      </c>
      <c r="AC120">
        <f>IF(実施計画様式!AD120&lt;&gt;朱色変色!AC120,1,0)</f>
        <v>0</v>
      </c>
      <c r="AD120">
        <f>IF(実施計画様式!AE120&lt;&gt;朱色変色!AD120,1,0)</f>
        <v>0</v>
      </c>
      <c r="AE120">
        <f>IF(実施計画様式!AF120&lt;&gt;朱色変色!AE120,1,0)</f>
        <v>0</v>
      </c>
      <c r="AF120" s="21">
        <f>IF(実施計画様式!AG120&lt;&gt;朱色変色!AF120,1,0)</f>
        <v>0</v>
      </c>
      <c r="AG120">
        <f t="shared" si="0"/>
        <v>0</v>
      </c>
      <c r="AH120">
        <f t="shared" si="1"/>
        <v>0</v>
      </c>
      <c r="AI120">
        <f t="shared" si="2"/>
        <v>0</v>
      </c>
    </row>
    <row r="121" spans="3:35">
      <c r="C121" s="24">
        <v>49</v>
      </c>
      <c r="D121" s="24">
        <f>IF(実施計画様式!D121&lt;&gt;朱色変色!D121,1,0)</f>
        <v>0</v>
      </c>
      <c r="E121">
        <f>IF(実施計画様式!E121&lt;&gt;朱色変色!E121,1,0)</f>
        <v>0</v>
      </c>
      <c r="F121">
        <f>IF(実施計画様式!F121&lt;&gt;朱色変色!F121,1,0)</f>
        <v>0</v>
      </c>
      <c r="G121">
        <f>IF(実施計画様式!G121&lt;&gt;朱色変色!G121,1,0)</f>
        <v>0</v>
      </c>
      <c r="H121">
        <f>IF(実施計画様式!H121&lt;&gt;朱色変色!H121,1,0)</f>
        <v>0</v>
      </c>
      <c r="I121">
        <f>IF(実施計画様式!I121&lt;&gt;朱色変色!I121,1,0)</f>
        <v>0</v>
      </c>
      <c r="J121">
        <f>IF(実施計画様式!J121&lt;&gt;朱色変色!J121,1,0)</f>
        <v>0</v>
      </c>
      <c r="K121">
        <f>IF(実施計画様式!K121&lt;&gt;朱色変色!K121,1,0)</f>
        <v>0</v>
      </c>
      <c r="L121">
        <f>IF(実施計画様式!L121&lt;&gt;朱色変色!L121,1,0)</f>
        <v>0</v>
      </c>
      <c r="M121">
        <f>IF(実施計画様式!M121&lt;&gt;朱色変色!M121,1,0)</f>
        <v>0</v>
      </c>
      <c r="N121">
        <f>IF(実施計画様式!N121&lt;&gt;朱色変色!N121,1,0)</f>
        <v>0</v>
      </c>
      <c r="O121">
        <f>IF(実施計画様式!O121&lt;&gt;朱色変色!O121,1,0)</f>
        <v>0</v>
      </c>
      <c r="P121">
        <f>IF(実施計画様式!P121&lt;&gt;朱色変色!P121,1,0)</f>
        <v>0</v>
      </c>
      <c r="Q121">
        <f>IF(実施計画様式!Q121&lt;&gt;朱色変色!Q121,1,0)</f>
        <v>0</v>
      </c>
      <c r="R121">
        <f>IF(実施計画様式!R121&lt;&gt;朱色変色!R121,1,0)</f>
        <v>0</v>
      </c>
      <c r="S121">
        <f>IF(実施計画様式!S121&lt;&gt;朱色変色!S121,1,0)</f>
        <v>0</v>
      </c>
      <c r="T121">
        <f>IF(実施計画様式!U121&lt;&gt;朱色変色!T121,1,0)</f>
        <v>0</v>
      </c>
      <c r="U121">
        <f>IF(実施計画様式!V121&lt;&gt;朱色変色!U121,1,0)</f>
        <v>0</v>
      </c>
      <c r="V121">
        <f>IF(実施計画様式!W121&lt;&gt;朱色変色!V121,1,0)</f>
        <v>0</v>
      </c>
      <c r="W121">
        <f>IF(実施計画様式!X121&lt;&gt;朱色変色!W121,1,0)</f>
        <v>0</v>
      </c>
      <c r="X121">
        <f>IF(実施計画様式!Y121&lt;&gt;朱色変色!X121,1,0)</f>
        <v>0</v>
      </c>
      <c r="Y121">
        <f>IF(実施計画様式!Z121&lt;&gt;朱色変色!Y121,1,0)</f>
        <v>0</v>
      </c>
      <c r="Z121">
        <f>IF(実施計画様式!AA121&lt;&gt;朱色変色!Z121,1,0)</f>
        <v>0</v>
      </c>
      <c r="AA121">
        <f>IF(実施計画様式!AB121&lt;&gt;朱色変色!AA121,1,0)</f>
        <v>0</v>
      </c>
      <c r="AB121">
        <f>IF(実施計画様式!AC121&lt;&gt;朱色変色!AB121,1,0)</f>
        <v>0</v>
      </c>
      <c r="AC121">
        <f>IF(実施計画様式!AD121&lt;&gt;朱色変色!AC121,1,0)</f>
        <v>0</v>
      </c>
      <c r="AD121">
        <f>IF(実施計画様式!AE121&lt;&gt;朱色変色!AD121,1,0)</f>
        <v>0</v>
      </c>
      <c r="AE121">
        <f>IF(実施計画様式!AF121&lt;&gt;朱色変色!AE121,1,0)</f>
        <v>0</v>
      </c>
      <c r="AF121" s="21">
        <f>IF(実施計画様式!AG121&lt;&gt;朱色変色!AF121,1,0)</f>
        <v>0</v>
      </c>
      <c r="AG121">
        <f t="shared" si="0"/>
        <v>0</v>
      </c>
      <c r="AH121">
        <f t="shared" si="1"/>
        <v>0</v>
      </c>
      <c r="AI121">
        <f t="shared" si="2"/>
        <v>0</v>
      </c>
    </row>
    <row r="122" spans="3:35">
      <c r="C122" s="24">
        <v>50</v>
      </c>
      <c r="D122" s="24">
        <f>IF(実施計画様式!D122&lt;&gt;朱色変色!D122,1,0)</f>
        <v>0</v>
      </c>
      <c r="E122">
        <f>IF(実施計画様式!E122&lt;&gt;朱色変色!E122,1,0)</f>
        <v>0</v>
      </c>
      <c r="F122">
        <f>IF(実施計画様式!F122&lt;&gt;朱色変色!F122,1,0)</f>
        <v>0</v>
      </c>
      <c r="G122">
        <f>IF(実施計画様式!G122&lt;&gt;朱色変色!G122,1,0)</f>
        <v>0</v>
      </c>
      <c r="H122">
        <f>IF(実施計画様式!H122&lt;&gt;朱色変色!H122,1,0)</f>
        <v>0</v>
      </c>
      <c r="I122">
        <f>IF(実施計画様式!I122&lt;&gt;朱色変色!I122,1,0)</f>
        <v>0</v>
      </c>
      <c r="J122">
        <f>IF(実施計画様式!J122&lt;&gt;朱色変色!J122,1,0)</f>
        <v>0</v>
      </c>
      <c r="K122">
        <f>IF(実施計画様式!K122&lt;&gt;朱色変色!K122,1,0)</f>
        <v>0</v>
      </c>
      <c r="L122">
        <f>IF(実施計画様式!L122&lt;&gt;朱色変色!L122,1,0)</f>
        <v>0</v>
      </c>
      <c r="M122">
        <f>IF(実施計画様式!M122&lt;&gt;朱色変色!M122,1,0)</f>
        <v>0</v>
      </c>
      <c r="N122">
        <f>IF(実施計画様式!N122&lt;&gt;朱色変色!N122,1,0)</f>
        <v>0</v>
      </c>
      <c r="O122">
        <f>IF(実施計画様式!O122&lt;&gt;朱色変色!O122,1,0)</f>
        <v>0</v>
      </c>
      <c r="P122">
        <f>IF(実施計画様式!P122&lt;&gt;朱色変色!P122,1,0)</f>
        <v>0</v>
      </c>
      <c r="Q122">
        <f>IF(実施計画様式!Q122&lt;&gt;朱色変色!Q122,1,0)</f>
        <v>0</v>
      </c>
      <c r="R122">
        <f>IF(実施計画様式!R122&lt;&gt;朱色変色!R122,1,0)</f>
        <v>0</v>
      </c>
      <c r="S122">
        <f>IF(実施計画様式!S122&lt;&gt;朱色変色!S122,1,0)</f>
        <v>0</v>
      </c>
      <c r="T122">
        <f>IF(実施計画様式!U122&lt;&gt;朱色変色!T122,1,0)</f>
        <v>0</v>
      </c>
      <c r="U122">
        <f>IF(実施計画様式!V122&lt;&gt;朱色変色!U122,1,0)</f>
        <v>0</v>
      </c>
      <c r="V122">
        <f>IF(実施計画様式!W122&lt;&gt;朱色変色!V122,1,0)</f>
        <v>0</v>
      </c>
      <c r="W122">
        <f>IF(実施計画様式!X122&lt;&gt;朱色変色!W122,1,0)</f>
        <v>0</v>
      </c>
      <c r="X122">
        <f>IF(実施計画様式!Y122&lt;&gt;朱色変色!X122,1,0)</f>
        <v>0</v>
      </c>
      <c r="Y122">
        <f>IF(実施計画様式!Z122&lt;&gt;朱色変色!Y122,1,0)</f>
        <v>0</v>
      </c>
      <c r="Z122">
        <f>IF(実施計画様式!AA122&lt;&gt;朱色変色!Z122,1,0)</f>
        <v>0</v>
      </c>
      <c r="AA122">
        <f>IF(実施計画様式!AB122&lt;&gt;朱色変色!AA122,1,0)</f>
        <v>0</v>
      </c>
      <c r="AB122">
        <f>IF(実施計画様式!AC122&lt;&gt;朱色変色!AB122,1,0)</f>
        <v>0</v>
      </c>
      <c r="AC122">
        <f>IF(実施計画様式!AD122&lt;&gt;朱色変色!AC122,1,0)</f>
        <v>0</v>
      </c>
      <c r="AD122">
        <f>IF(実施計画様式!AE122&lt;&gt;朱色変色!AD122,1,0)</f>
        <v>0</v>
      </c>
      <c r="AE122">
        <f>IF(実施計画様式!AF122&lt;&gt;朱色変色!AE122,1,0)</f>
        <v>0</v>
      </c>
      <c r="AF122" s="21">
        <f>IF(実施計画様式!AG122&lt;&gt;朱色変色!AF122,1,0)</f>
        <v>0</v>
      </c>
      <c r="AG122">
        <f t="shared" si="0"/>
        <v>0</v>
      </c>
      <c r="AH122">
        <f t="shared" si="1"/>
        <v>0</v>
      </c>
      <c r="AI122">
        <f t="shared" si="2"/>
        <v>0</v>
      </c>
    </row>
    <row r="123" spans="3:35">
      <c r="C123" s="24">
        <v>51</v>
      </c>
      <c r="D123" s="24">
        <f>IF(実施計画様式!D123&lt;&gt;朱色変色!D123,1,0)</f>
        <v>0</v>
      </c>
      <c r="E123">
        <f>IF(実施計画様式!E123&lt;&gt;朱色変色!E123,1,0)</f>
        <v>0</v>
      </c>
      <c r="F123">
        <f>IF(実施計画様式!F123&lt;&gt;朱色変色!F123,1,0)</f>
        <v>0</v>
      </c>
      <c r="G123">
        <f>IF(実施計画様式!G123&lt;&gt;朱色変色!G123,1,0)</f>
        <v>0</v>
      </c>
      <c r="H123">
        <f>IF(実施計画様式!H123&lt;&gt;朱色変色!H123,1,0)</f>
        <v>0</v>
      </c>
      <c r="I123">
        <f>IF(実施計画様式!I123&lt;&gt;朱色変色!I123,1,0)</f>
        <v>0</v>
      </c>
      <c r="J123">
        <f>IF(実施計画様式!J123&lt;&gt;朱色変色!J123,1,0)</f>
        <v>0</v>
      </c>
      <c r="K123">
        <f>IF(実施計画様式!K123&lt;&gt;朱色変色!K123,1,0)</f>
        <v>0</v>
      </c>
      <c r="L123">
        <f>IF(実施計画様式!L123&lt;&gt;朱色変色!L123,1,0)</f>
        <v>0</v>
      </c>
      <c r="M123">
        <f>IF(実施計画様式!M123&lt;&gt;朱色変色!M123,1,0)</f>
        <v>0</v>
      </c>
      <c r="N123">
        <f>IF(実施計画様式!N123&lt;&gt;朱色変色!N123,1,0)</f>
        <v>0</v>
      </c>
      <c r="O123">
        <f>IF(実施計画様式!O123&lt;&gt;朱色変色!O123,1,0)</f>
        <v>0</v>
      </c>
      <c r="P123">
        <f>IF(実施計画様式!P123&lt;&gt;朱色変色!P123,1,0)</f>
        <v>0</v>
      </c>
      <c r="Q123">
        <f>IF(実施計画様式!Q123&lt;&gt;朱色変色!Q123,1,0)</f>
        <v>0</v>
      </c>
      <c r="R123">
        <f>IF(実施計画様式!R123&lt;&gt;朱色変色!R123,1,0)</f>
        <v>0</v>
      </c>
      <c r="S123">
        <f>IF(実施計画様式!S123&lt;&gt;朱色変色!S123,1,0)</f>
        <v>0</v>
      </c>
      <c r="T123">
        <f>IF(実施計画様式!U123&lt;&gt;朱色変色!T123,1,0)</f>
        <v>0</v>
      </c>
      <c r="U123">
        <f>IF(実施計画様式!V123&lt;&gt;朱色変色!U123,1,0)</f>
        <v>0</v>
      </c>
      <c r="V123">
        <f>IF(実施計画様式!W123&lt;&gt;朱色変色!V123,1,0)</f>
        <v>0</v>
      </c>
      <c r="W123">
        <f>IF(実施計画様式!X123&lt;&gt;朱色変色!W123,1,0)</f>
        <v>0</v>
      </c>
      <c r="X123">
        <f>IF(実施計画様式!Y123&lt;&gt;朱色変色!X123,1,0)</f>
        <v>0</v>
      </c>
      <c r="Y123">
        <f>IF(実施計画様式!Z123&lt;&gt;朱色変色!Y123,1,0)</f>
        <v>0</v>
      </c>
      <c r="Z123">
        <f>IF(実施計画様式!AA123&lt;&gt;朱色変色!Z123,1,0)</f>
        <v>0</v>
      </c>
      <c r="AA123">
        <f>IF(実施計画様式!AB123&lt;&gt;朱色変色!AA123,1,0)</f>
        <v>0</v>
      </c>
      <c r="AB123">
        <f>IF(実施計画様式!AC123&lt;&gt;朱色変色!AB123,1,0)</f>
        <v>0</v>
      </c>
      <c r="AC123">
        <f>IF(実施計画様式!AD123&lt;&gt;朱色変色!AC123,1,0)</f>
        <v>0</v>
      </c>
      <c r="AD123">
        <f>IF(実施計画様式!AE123&lt;&gt;朱色変色!AD123,1,0)</f>
        <v>0</v>
      </c>
      <c r="AE123">
        <f>IF(実施計画様式!AF123&lt;&gt;朱色変色!AE123,1,0)</f>
        <v>0</v>
      </c>
      <c r="AF123" s="21">
        <f>IF(実施計画様式!AG123&lt;&gt;朱色変色!AF123,1,0)</f>
        <v>0</v>
      </c>
      <c r="AG123">
        <f t="shared" si="0"/>
        <v>0</v>
      </c>
      <c r="AH123">
        <f t="shared" si="1"/>
        <v>0</v>
      </c>
      <c r="AI123">
        <f t="shared" si="2"/>
        <v>0</v>
      </c>
    </row>
    <row r="124" spans="3:35">
      <c r="C124" s="24">
        <v>52</v>
      </c>
      <c r="D124" s="24">
        <f>IF(実施計画様式!D124&lt;&gt;朱色変色!D124,1,0)</f>
        <v>0</v>
      </c>
      <c r="E124">
        <f>IF(実施計画様式!E124&lt;&gt;朱色変色!E124,1,0)</f>
        <v>0</v>
      </c>
      <c r="F124">
        <f>IF(実施計画様式!F124&lt;&gt;朱色変色!F124,1,0)</f>
        <v>0</v>
      </c>
      <c r="G124">
        <f>IF(実施計画様式!G124&lt;&gt;朱色変色!G124,1,0)</f>
        <v>0</v>
      </c>
      <c r="H124">
        <f>IF(実施計画様式!H124&lt;&gt;朱色変色!H124,1,0)</f>
        <v>0</v>
      </c>
      <c r="I124">
        <f>IF(実施計画様式!I124&lt;&gt;朱色変色!I124,1,0)</f>
        <v>0</v>
      </c>
      <c r="J124">
        <f>IF(実施計画様式!J124&lt;&gt;朱色変色!J124,1,0)</f>
        <v>0</v>
      </c>
      <c r="K124">
        <f>IF(実施計画様式!K124&lt;&gt;朱色変色!K124,1,0)</f>
        <v>0</v>
      </c>
      <c r="L124">
        <f>IF(実施計画様式!L124&lt;&gt;朱色変色!L124,1,0)</f>
        <v>0</v>
      </c>
      <c r="M124">
        <f>IF(実施計画様式!M124&lt;&gt;朱色変色!M124,1,0)</f>
        <v>0</v>
      </c>
      <c r="N124">
        <f>IF(実施計画様式!N124&lt;&gt;朱色変色!N124,1,0)</f>
        <v>0</v>
      </c>
      <c r="O124">
        <f>IF(実施計画様式!O124&lt;&gt;朱色変色!O124,1,0)</f>
        <v>0</v>
      </c>
      <c r="P124">
        <f>IF(実施計画様式!P124&lt;&gt;朱色変色!P124,1,0)</f>
        <v>0</v>
      </c>
      <c r="Q124">
        <f>IF(実施計画様式!Q124&lt;&gt;朱色変色!Q124,1,0)</f>
        <v>0</v>
      </c>
      <c r="R124">
        <f>IF(実施計画様式!R124&lt;&gt;朱色変色!R124,1,0)</f>
        <v>0</v>
      </c>
      <c r="S124">
        <f>IF(実施計画様式!S124&lt;&gt;朱色変色!S124,1,0)</f>
        <v>0</v>
      </c>
      <c r="T124">
        <f>IF(実施計画様式!U124&lt;&gt;朱色変色!T124,1,0)</f>
        <v>0</v>
      </c>
      <c r="U124">
        <f>IF(実施計画様式!V124&lt;&gt;朱色変色!U124,1,0)</f>
        <v>0</v>
      </c>
      <c r="V124">
        <f>IF(実施計画様式!W124&lt;&gt;朱色変色!V124,1,0)</f>
        <v>0</v>
      </c>
      <c r="W124">
        <f>IF(実施計画様式!X124&lt;&gt;朱色変色!W124,1,0)</f>
        <v>0</v>
      </c>
      <c r="X124">
        <f>IF(実施計画様式!Y124&lt;&gt;朱色変色!X124,1,0)</f>
        <v>0</v>
      </c>
      <c r="Y124">
        <f>IF(実施計画様式!Z124&lt;&gt;朱色変色!Y124,1,0)</f>
        <v>0</v>
      </c>
      <c r="Z124">
        <f>IF(実施計画様式!AA124&lt;&gt;朱色変色!Z124,1,0)</f>
        <v>0</v>
      </c>
      <c r="AA124">
        <f>IF(実施計画様式!AB124&lt;&gt;朱色変色!AA124,1,0)</f>
        <v>0</v>
      </c>
      <c r="AB124">
        <f>IF(実施計画様式!AC124&lt;&gt;朱色変色!AB124,1,0)</f>
        <v>0</v>
      </c>
      <c r="AC124">
        <f>IF(実施計画様式!AD124&lt;&gt;朱色変色!AC124,1,0)</f>
        <v>0</v>
      </c>
      <c r="AD124">
        <f>IF(実施計画様式!AE124&lt;&gt;朱色変色!AD124,1,0)</f>
        <v>0</v>
      </c>
      <c r="AE124">
        <f>IF(実施計画様式!AF124&lt;&gt;朱色変色!AE124,1,0)</f>
        <v>0</v>
      </c>
      <c r="AF124" s="21">
        <f>IF(実施計画様式!AG124&lt;&gt;朱色変色!AF124,1,0)</f>
        <v>0</v>
      </c>
      <c r="AG124">
        <f t="shared" si="0"/>
        <v>0</v>
      </c>
      <c r="AH124">
        <f t="shared" si="1"/>
        <v>0</v>
      </c>
      <c r="AI124">
        <f t="shared" si="2"/>
        <v>0</v>
      </c>
    </row>
    <row r="125" spans="3:35">
      <c r="C125" s="24">
        <v>53</v>
      </c>
      <c r="D125" s="24">
        <f>IF(実施計画様式!D125&lt;&gt;朱色変色!D125,1,0)</f>
        <v>0</v>
      </c>
      <c r="E125">
        <f>IF(実施計画様式!E125&lt;&gt;朱色変色!E125,1,0)</f>
        <v>0</v>
      </c>
      <c r="F125">
        <f>IF(実施計画様式!F125&lt;&gt;朱色変色!F125,1,0)</f>
        <v>0</v>
      </c>
      <c r="G125">
        <f>IF(実施計画様式!G125&lt;&gt;朱色変色!G125,1,0)</f>
        <v>0</v>
      </c>
      <c r="H125">
        <f>IF(実施計画様式!H125&lt;&gt;朱色変色!H125,1,0)</f>
        <v>0</v>
      </c>
      <c r="I125">
        <f>IF(実施計画様式!I125&lt;&gt;朱色変色!I125,1,0)</f>
        <v>0</v>
      </c>
      <c r="J125">
        <f>IF(実施計画様式!J125&lt;&gt;朱色変色!J125,1,0)</f>
        <v>0</v>
      </c>
      <c r="K125">
        <f>IF(実施計画様式!K125&lt;&gt;朱色変色!K125,1,0)</f>
        <v>0</v>
      </c>
      <c r="L125">
        <f>IF(実施計画様式!L125&lt;&gt;朱色変色!L125,1,0)</f>
        <v>0</v>
      </c>
      <c r="M125">
        <f>IF(実施計画様式!M125&lt;&gt;朱色変色!M125,1,0)</f>
        <v>0</v>
      </c>
      <c r="N125">
        <f>IF(実施計画様式!N125&lt;&gt;朱色変色!N125,1,0)</f>
        <v>0</v>
      </c>
      <c r="O125">
        <f>IF(実施計画様式!O125&lt;&gt;朱色変色!O125,1,0)</f>
        <v>0</v>
      </c>
      <c r="P125">
        <f>IF(実施計画様式!P125&lt;&gt;朱色変色!P125,1,0)</f>
        <v>0</v>
      </c>
      <c r="Q125">
        <f>IF(実施計画様式!Q125&lt;&gt;朱色変色!Q125,1,0)</f>
        <v>0</v>
      </c>
      <c r="R125">
        <f>IF(実施計画様式!R125&lt;&gt;朱色変色!R125,1,0)</f>
        <v>0</v>
      </c>
      <c r="S125">
        <f>IF(実施計画様式!S125&lt;&gt;朱色変色!S125,1,0)</f>
        <v>0</v>
      </c>
      <c r="T125">
        <f>IF(実施計画様式!U125&lt;&gt;朱色変色!T125,1,0)</f>
        <v>0</v>
      </c>
      <c r="U125">
        <f>IF(実施計画様式!V125&lt;&gt;朱色変色!U125,1,0)</f>
        <v>0</v>
      </c>
      <c r="V125">
        <f>IF(実施計画様式!W125&lt;&gt;朱色変色!V125,1,0)</f>
        <v>0</v>
      </c>
      <c r="W125">
        <f>IF(実施計画様式!X125&lt;&gt;朱色変色!W125,1,0)</f>
        <v>0</v>
      </c>
      <c r="X125">
        <f>IF(実施計画様式!Y125&lt;&gt;朱色変色!X125,1,0)</f>
        <v>0</v>
      </c>
      <c r="Y125">
        <f>IF(実施計画様式!Z125&lt;&gt;朱色変色!Y125,1,0)</f>
        <v>0</v>
      </c>
      <c r="Z125">
        <f>IF(実施計画様式!AA125&lt;&gt;朱色変色!Z125,1,0)</f>
        <v>0</v>
      </c>
      <c r="AA125">
        <f>IF(実施計画様式!AB125&lt;&gt;朱色変色!AA125,1,0)</f>
        <v>0</v>
      </c>
      <c r="AB125">
        <f>IF(実施計画様式!AC125&lt;&gt;朱色変色!AB125,1,0)</f>
        <v>0</v>
      </c>
      <c r="AC125">
        <f>IF(実施計画様式!AD125&lt;&gt;朱色変色!AC125,1,0)</f>
        <v>0</v>
      </c>
      <c r="AD125">
        <f>IF(実施計画様式!AE125&lt;&gt;朱色変色!AD125,1,0)</f>
        <v>0</v>
      </c>
      <c r="AE125">
        <f>IF(実施計画様式!AF125&lt;&gt;朱色変色!AE125,1,0)</f>
        <v>0</v>
      </c>
      <c r="AF125" s="21">
        <f>IF(実施計画様式!AG125&lt;&gt;朱色変色!AF125,1,0)</f>
        <v>0</v>
      </c>
      <c r="AG125">
        <f t="shared" si="0"/>
        <v>0</v>
      </c>
      <c r="AH125">
        <f t="shared" si="1"/>
        <v>0</v>
      </c>
      <c r="AI125">
        <f t="shared" si="2"/>
        <v>0</v>
      </c>
    </row>
    <row r="126" spans="3:35">
      <c r="C126" s="24">
        <v>54</v>
      </c>
      <c r="D126" s="24">
        <f>IF(実施計画様式!D126&lt;&gt;朱色変色!D126,1,0)</f>
        <v>0</v>
      </c>
      <c r="E126">
        <f>IF(実施計画様式!E126&lt;&gt;朱色変色!E126,1,0)</f>
        <v>0</v>
      </c>
      <c r="F126">
        <f>IF(実施計画様式!F126&lt;&gt;朱色変色!F126,1,0)</f>
        <v>0</v>
      </c>
      <c r="G126">
        <f>IF(実施計画様式!G126&lt;&gt;朱色変色!G126,1,0)</f>
        <v>0</v>
      </c>
      <c r="H126">
        <f>IF(実施計画様式!H126&lt;&gt;朱色変色!H126,1,0)</f>
        <v>0</v>
      </c>
      <c r="I126">
        <f>IF(実施計画様式!I126&lt;&gt;朱色変色!I126,1,0)</f>
        <v>0</v>
      </c>
      <c r="J126">
        <f>IF(実施計画様式!J126&lt;&gt;朱色変色!J126,1,0)</f>
        <v>0</v>
      </c>
      <c r="K126">
        <f>IF(実施計画様式!K126&lt;&gt;朱色変色!K126,1,0)</f>
        <v>0</v>
      </c>
      <c r="L126">
        <f>IF(実施計画様式!L126&lt;&gt;朱色変色!L126,1,0)</f>
        <v>0</v>
      </c>
      <c r="M126">
        <f>IF(実施計画様式!M126&lt;&gt;朱色変色!M126,1,0)</f>
        <v>0</v>
      </c>
      <c r="N126">
        <f>IF(実施計画様式!N126&lt;&gt;朱色変色!N126,1,0)</f>
        <v>0</v>
      </c>
      <c r="O126">
        <f>IF(実施計画様式!O126&lt;&gt;朱色変色!O126,1,0)</f>
        <v>0</v>
      </c>
      <c r="P126">
        <f>IF(実施計画様式!P126&lt;&gt;朱色変色!P126,1,0)</f>
        <v>0</v>
      </c>
      <c r="Q126">
        <f>IF(実施計画様式!Q126&lt;&gt;朱色変色!Q126,1,0)</f>
        <v>0</v>
      </c>
      <c r="R126">
        <f>IF(実施計画様式!R126&lt;&gt;朱色変色!R126,1,0)</f>
        <v>0</v>
      </c>
      <c r="S126">
        <f>IF(実施計画様式!S126&lt;&gt;朱色変色!S126,1,0)</f>
        <v>0</v>
      </c>
      <c r="T126">
        <f>IF(実施計画様式!U126&lt;&gt;朱色変色!T126,1,0)</f>
        <v>0</v>
      </c>
      <c r="U126">
        <f>IF(実施計画様式!V126&lt;&gt;朱色変色!U126,1,0)</f>
        <v>0</v>
      </c>
      <c r="V126">
        <f>IF(実施計画様式!W126&lt;&gt;朱色変色!V126,1,0)</f>
        <v>0</v>
      </c>
      <c r="W126">
        <f>IF(実施計画様式!X126&lt;&gt;朱色変色!W126,1,0)</f>
        <v>0</v>
      </c>
      <c r="X126">
        <f>IF(実施計画様式!Y126&lt;&gt;朱色変色!X126,1,0)</f>
        <v>0</v>
      </c>
      <c r="Y126">
        <f>IF(実施計画様式!Z126&lt;&gt;朱色変色!Y126,1,0)</f>
        <v>0</v>
      </c>
      <c r="Z126">
        <f>IF(実施計画様式!AA126&lt;&gt;朱色変色!Z126,1,0)</f>
        <v>0</v>
      </c>
      <c r="AA126">
        <f>IF(実施計画様式!AB126&lt;&gt;朱色変色!AA126,1,0)</f>
        <v>0</v>
      </c>
      <c r="AB126">
        <f>IF(実施計画様式!AC126&lt;&gt;朱色変色!AB126,1,0)</f>
        <v>0</v>
      </c>
      <c r="AC126">
        <f>IF(実施計画様式!AD126&lt;&gt;朱色変色!AC126,1,0)</f>
        <v>0</v>
      </c>
      <c r="AD126">
        <f>IF(実施計画様式!AE126&lt;&gt;朱色変色!AD126,1,0)</f>
        <v>0</v>
      </c>
      <c r="AE126">
        <f>IF(実施計画様式!AF126&lt;&gt;朱色変色!AE126,1,0)</f>
        <v>0</v>
      </c>
      <c r="AF126" s="21">
        <f>IF(実施計画様式!AG126&lt;&gt;朱色変色!AF126,1,0)</f>
        <v>0</v>
      </c>
      <c r="AG126">
        <f t="shared" si="0"/>
        <v>0</v>
      </c>
      <c r="AH126">
        <f t="shared" si="1"/>
        <v>0</v>
      </c>
      <c r="AI126">
        <f t="shared" si="2"/>
        <v>0</v>
      </c>
    </row>
    <row r="127" spans="3:35">
      <c r="C127" s="24">
        <v>55</v>
      </c>
      <c r="D127" s="24">
        <f>IF(実施計画様式!D127&lt;&gt;朱色変色!D127,1,0)</f>
        <v>0</v>
      </c>
      <c r="E127">
        <f>IF(実施計画様式!E127&lt;&gt;朱色変色!E127,1,0)</f>
        <v>0</v>
      </c>
      <c r="F127">
        <f>IF(実施計画様式!F127&lt;&gt;朱色変色!F127,1,0)</f>
        <v>0</v>
      </c>
      <c r="G127">
        <f>IF(実施計画様式!G127&lt;&gt;朱色変色!G127,1,0)</f>
        <v>0</v>
      </c>
      <c r="H127">
        <f>IF(実施計画様式!H127&lt;&gt;朱色変色!H127,1,0)</f>
        <v>0</v>
      </c>
      <c r="I127">
        <f>IF(実施計画様式!I127&lt;&gt;朱色変色!I127,1,0)</f>
        <v>0</v>
      </c>
      <c r="J127">
        <f>IF(実施計画様式!J127&lt;&gt;朱色変色!J127,1,0)</f>
        <v>0</v>
      </c>
      <c r="K127">
        <f>IF(実施計画様式!K127&lt;&gt;朱色変色!K127,1,0)</f>
        <v>0</v>
      </c>
      <c r="L127">
        <f>IF(実施計画様式!L127&lt;&gt;朱色変色!L127,1,0)</f>
        <v>0</v>
      </c>
      <c r="M127">
        <f>IF(実施計画様式!M127&lt;&gt;朱色変色!M127,1,0)</f>
        <v>0</v>
      </c>
      <c r="N127">
        <f>IF(実施計画様式!N127&lt;&gt;朱色変色!N127,1,0)</f>
        <v>0</v>
      </c>
      <c r="O127">
        <f>IF(実施計画様式!O127&lt;&gt;朱色変色!O127,1,0)</f>
        <v>0</v>
      </c>
      <c r="P127">
        <f>IF(実施計画様式!P127&lt;&gt;朱色変色!P127,1,0)</f>
        <v>0</v>
      </c>
      <c r="Q127">
        <f>IF(実施計画様式!Q127&lt;&gt;朱色変色!Q127,1,0)</f>
        <v>0</v>
      </c>
      <c r="R127">
        <f>IF(実施計画様式!R127&lt;&gt;朱色変色!R127,1,0)</f>
        <v>0</v>
      </c>
      <c r="S127">
        <f>IF(実施計画様式!S127&lt;&gt;朱色変色!S127,1,0)</f>
        <v>0</v>
      </c>
      <c r="T127">
        <f>IF(実施計画様式!U127&lt;&gt;朱色変色!T127,1,0)</f>
        <v>0</v>
      </c>
      <c r="U127">
        <f>IF(実施計画様式!V127&lt;&gt;朱色変色!U127,1,0)</f>
        <v>0</v>
      </c>
      <c r="V127">
        <f>IF(実施計画様式!W127&lt;&gt;朱色変色!V127,1,0)</f>
        <v>0</v>
      </c>
      <c r="W127">
        <f>IF(実施計画様式!X127&lt;&gt;朱色変色!W127,1,0)</f>
        <v>0</v>
      </c>
      <c r="X127">
        <f>IF(実施計画様式!Y127&lt;&gt;朱色変色!X127,1,0)</f>
        <v>0</v>
      </c>
      <c r="Y127">
        <f>IF(実施計画様式!Z127&lt;&gt;朱色変色!Y127,1,0)</f>
        <v>0</v>
      </c>
      <c r="Z127">
        <f>IF(実施計画様式!AA127&lt;&gt;朱色変色!Z127,1,0)</f>
        <v>0</v>
      </c>
      <c r="AA127">
        <f>IF(実施計画様式!AB127&lt;&gt;朱色変色!AA127,1,0)</f>
        <v>0</v>
      </c>
      <c r="AB127">
        <f>IF(実施計画様式!AC127&lt;&gt;朱色変色!AB127,1,0)</f>
        <v>0</v>
      </c>
      <c r="AC127">
        <f>IF(実施計画様式!AD127&lt;&gt;朱色変色!AC127,1,0)</f>
        <v>0</v>
      </c>
      <c r="AD127">
        <f>IF(実施計画様式!AE127&lt;&gt;朱色変色!AD127,1,0)</f>
        <v>0</v>
      </c>
      <c r="AE127">
        <f>IF(実施計画様式!AF127&lt;&gt;朱色変色!AE127,1,0)</f>
        <v>0</v>
      </c>
      <c r="AF127" s="21">
        <f>IF(実施計画様式!AG127&lt;&gt;朱色変色!AF127,1,0)</f>
        <v>0</v>
      </c>
      <c r="AG127">
        <f t="shared" si="0"/>
        <v>0</v>
      </c>
      <c r="AH127">
        <f t="shared" si="1"/>
        <v>0</v>
      </c>
      <c r="AI127">
        <f t="shared" si="2"/>
        <v>0</v>
      </c>
    </row>
    <row r="128" spans="3:35">
      <c r="C128" s="24">
        <v>56</v>
      </c>
      <c r="D128" s="24">
        <f>IF(実施計画様式!D128&lt;&gt;朱色変色!D128,1,0)</f>
        <v>0</v>
      </c>
      <c r="E128">
        <f>IF(実施計画様式!E128&lt;&gt;朱色変色!E128,1,0)</f>
        <v>0</v>
      </c>
      <c r="F128">
        <f>IF(実施計画様式!F128&lt;&gt;朱色変色!F128,1,0)</f>
        <v>0</v>
      </c>
      <c r="G128">
        <f>IF(実施計画様式!G128&lt;&gt;朱色変色!G128,1,0)</f>
        <v>0</v>
      </c>
      <c r="H128">
        <f>IF(実施計画様式!H128&lt;&gt;朱色変色!H128,1,0)</f>
        <v>0</v>
      </c>
      <c r="I128">
        <f>IF(実施計画様式!I128&lt;&gt;朱色変色!I128,1,0)</f>
        <v>0</v>
      </c>
      <c r="J128">
        <f>IF(実施計画様式!J128&lt;&gt;朱色変色!J128,1,0)</f>
        <v>0</v>
      </c>
      <c r="K128">
        <f>IF(実施計画様式!K128&lt;&gt;朱色変色!K128,1,0)</f>
        <v>0</v>
      </c>
      <c r="L128">
        <f>IF(実施計画様式!L128&lt;&gt;朱色変色!L128,1,0)</f>
        <v>0</v>
      </c>
      <c r="M128">
        <f>IF(実施計画様式!M128&lt;&gt;朱色変色!M128,1,0)</f>
        <v>0</v>
      </c>
      <c r="N128">
        <f>IF(実施計画様式!N128&lt;&gt;朱色変色!N128,1,0)</f>
        <v>0</v>
      </c>
      <c r="O128">
        <f>IF(実施計画様式!O128&lt;&gt;朱色変色!O128,1,0)</f>
        <v>0</v>
      </c>
      <c r="P128">
        <f>IF(実施計画様式!P128&lt;&gt;朱色変色!P128,1,0)</f>
        <v>0</v>
      </c>
      <c r="Q128">
        <f>IF(実施計画様式!Q128&lt;&gt;朱色変色!Q128,1,0)</f>
        <v>0</v>
      </c>
      <c r="R128">
        <f>IF(実施計画様式!R128&lt;&gt;朱色変色!R128,1,0)</f>
        <v>0</v>
      </c>
      <c r="S128">
        <f>IF(実施計画様式!S128&lt;&gt;朱色変色!S128,1,0)</f>
        <v>0</v>
      </c>
      <c r="T128">
        <f>IF(実施計画様式!U128&lt;&gt;朱色変色!T128,1,0)</f>
        <v>0</v>
      </c>
      <c r="U128">
        <f>IF(実施計画様式!V128&lt;&gt;朱色変色!U128,1,0)</f>
        <v>0</v>
      </c>
      <c r="V128">
        <f>IF(実施計画様式!W128&lt;&gt;朱色変色!V128,1,0)</f>
        <v>0</v>
      </c>
      <c r="W128">
        <f>IF(実施計画様式!X128&lt;&gt;朱色変色!W128,1,0)</f>
        <v>0</v>
      </c>
      <c r="X128">
        <f>IF(実施計画様式!Y128&lt;&gt;朱色変色!X128,1,0)</f>
        <v>0</v>
      </c>
      <c r="Y128">
        <f>IF(実施計画様式!Z128&lt;&gt;朱色変色!Y128,1,0)</f>
        <v>0</v>
      </c>
      <c r="Z128">
        <f>IF(実施計画様式!AA128&lt;&gt;朱色変色!Z128,1,0)</f>
        <v>0</v>
      </c>
      <c r="AA128">
        <f>IF(実施計画様式!AB128&lt;&gt;朱色変色!AA128,1,0)</f>
        <v>0</v>
      </c>
      <c r="AB128">
        <f>IF(実施計画様式!AC128&lt;&gt;朱色変色!AB128,1,0)</f>
        <v>0</v>
      </c>
      <c r="AC128">
        <f>IF(実施計画様式!AD128&lt;&gt;朱色変色!AC128,1,0)</f>
        <v>0</v>
      </c>
      <c r="AD128">
        <f>IF(実施計画様式!AE128&lt;&gt;朱色変色!AD128,1,0)</f>
        <v>0</v>
      </c>
      <c r="AE128">
        <f>IF(実施計画様式!AF128&lt;&gt;朱色変色!AE128,1,0)</f>
        <v>0</v>
      </c>
      <c r="AF128" s="21">
        <f>IF(実施計画様式!AG128&lt;&gt;朱色変色!AF128,1,0)</f>
        <v>0</v>
      </c>
      <c r="AG128">
        <f t="shared" si="0"/>
        <v>0</v>
      </c>
      <c r="AH128">
        <f t="shared" si="1"/>
        <v>0</v>
      </c>
      <c r="AI128">
        <f t="shared" si="2"/>
        <v>0</v>
      </c>
    </row>
    <row r="129" spans="3:35">
      <c r="C129" s="24">
        <v>57</v>
      </c>
      <c r="D129" s="24">
        <f>IF(実施計画様式!D129&lt;&gt;朱色変色!D129,1,0)</f>
        <v>0</v>
      </c>
      <c r="E129">
        <f>IF(実施計画様式!E129&lt;&gt;朱色変色!E129,1,0)</f>
        <v>0</v>
      </c>
      <c r="F129">
        <f>IF(実施計画様式!F129&lt;&gt;朱色変色!F129,1,0)</f>
        <v>0</v>
      </c>
      <c r="G129">
        <f>IF(実施計画様式!G129&lt;&gt;朱色変色!G129,1,0)</f>
        <v>0</v>
      </c>
      <c r="H129">
        <f>IF(実施計画様式!H129&lt;&gt;朱色変色!H129,1,0)</f>
        <v>0</v>
      </c>
      <c r="I129">
        <f>IF(実施計画様式!I129&lt;&gt;朱色変色!I129,1,0)</f>
        <v>0</v>
      </c>
      <c r="J129">
        <f>IF(実施計画様式!J129&lt;&gt;朱色変色!J129,1,0)</f>
        <v>0</v>
      </c>
      <c r="K129">
        <f>IF(実施計画様式!K129&lt;&gt;朱色変色!K129,1,0)</f>
        <v>0</v>
      </c>
      <c r="L129">
        <f>IF(実施計画様式!L129&lt;&gt;朱色変色!L129,1,0)</f>
        <v>0</v>
      </c>
      <c r="M129">
        <f>IF(実施計画様式!M129&lt;&gt;朱色変色!M129,1,0)</f>
        <v>0</v>
      </c>
      <c r="N129">
        <f>IF(実施計画様式!N129&lt;&gt;朱色変色!N129,1,0)</f>
        <v>0</v>
      </c>
      <c r="O129">
        <f>IF(実施計画様式!O129&lt;&gt;朱色変色!O129,1,0)</f>
        <v>0</v>
      </c>
      <c r="P129">
        <f>IF(実施計画様式!P129&lt;&gt;朱色変色!P129,1,0)</f>
        <v>0</v>
      </c>
      <c r="Q129">
        <f>IF(実施計画様式!Q129&lt;&gt;朱色変色!Q129,1,0)</f>
        <v>0</v>
      </c>
      <c r="R129">
        <f>IF(実施計画様式!R129&lt;&gt;朱色変色!R129,1,0)</f>
        <v>0</v>
      </c>
      <c r="S129">
        <f>IF(実施計画様式!S129&lt;&gt;朱色変色!S129,1,0)</f>
        <v>0</v>
      </c>
      <c r="T129">
        <f>IF(実施計画様式!U129&lt;&gt;朱色変色!T129,1,0)</f>
        <v>0</v>
      </c>
      <c r="U129">
        <f>IF(実施計画様式!V129&lt;&gt;朱色変色!U129,1,0)</f>
        <v>0</v>
      </c>
      <c r="V129">
        <f>IF(実施計画様式!W129&lt;&gt;朱色変色!V129,1,0)</f>
        <v>0</v>
      </c>
      <c r="W129">
        <f>IF(実施計画様式!X129&lt;&gt;朱色変色!W129,1,0)</f>
        <v>0</v>
      </c>
      <c r="X129">
        <f>IF(実施計画様式!Y129&lt;&gt;朱色変色!X129,1,0)</f>
        <v>0</v>
      </c>
      <c r="Y129">
        <f>IF(実施計画様式!Z129&lt;&gt;朱色変色!Y129,1,0)</f>
        <v>0</v>
      </c>
      <c r="Z129">
        <f>IF(実施計画様式!AA129&lt;&gt;朱色変色!Z129,1,0)</f>
        <v>0</v>
      </c>
      <c r="AA129">
        <f>IF(実施計画様式!AB129&lt;&gt;朱色変色!AA129,1,0)</f>
        <v>0</v>
      </c>
      <c r="AB129">
        <f>IF(実施計画様式!AC129&lt;&gt;朱色変色!AB129,1,0)</f>
        <v>0</v>
      </c>
      <c r="AC129">
        <f>IF(実施計画様式!AD129&lt;&gt;朱色変色!AC129,1,0)</f>
        <v>0</v>
      </c>
      <c r="AD129">
        <f>IF(実施計画様式!AE129&lt;&gt;朱色変色!AD129,1,0)</f>
        <v>0</v>
      </c>
      <c r="AE129">
        <f>IF(実施計画様式!AF129&lt;&gt;朱色変色!AE129,1,0)</f>
        <v>0</v>
      </c>
      <c r="AF129" s="21">
        <f>IF(実施計画様式!AG129&lt;&gt;朱色変色!AF129,1,0)</f>
        <v>0</v>
      </c>
      <c r="AG129">
        <f t="shared" si="0"/>
        <v>0</v>
      </c>
      <c r="AH129">
        <f t="shared" si="1"/>
        <v>0</v>
      </c>
      <c r="AI129">
        <f t="shared" si="2"/>
        <v>0</v>
      </c>
    </row>
    <row r="130" spans="3:35">
      <c r="C130" s="24">
        <v>58</v>
      </c>
      <c r="D130" s="24">
        <f>IF(実施計画様式!D130&lt;&gt;朱色変色!D130,1,0)</f>
        <v>0</v>
      </c>
      <c r="E130">
        <f>IF(実施計画様式!E130&lt;&gt;朱色変色!E130,1,0)</f>
        <v>0</v>
      </c>
      <c r="F130">
        <f>IF(実施計画様式!F130&lt;&gt;朱色変色!F130,1,0)</f>
        <v>0</v>
      </c>
      <c r="G130">
        <f>IF(実施計画様式!G130&lt;&gt;朱色変色!G130,1,0)</f>
        <v>0</v>
      </c>
      <c r="H130">
        <f>IF(実施計画様式!H130&lt;&gt;朱色変色!H130,1,0)</f>
        <v>0</v>
      </c>
      <c r="I130">
        <f>IF(実施計画様式!I130&lt;&gt;朱色変色!I130,1,0)</f>
        <v>0</v>
      </c>
      <c r="J130">
        <f>IF(実施計画様式!J130&lt;&gt;朱色変色!J130,1,0)</f>
        <v>0</v>
      </c>
      <c r="K130">
        <f>IF(実施計画様式!K130&lt;&gt;朱色変色!K130,1,0)</f>
        <v>0</v>
      </c>
      <c r="L130">
        <f>IF(実施計画様式!L130&lt;&gt;朱色変色!L130,1,0)</f>
        <v>0</v>
      </c>
      <c r="M130">
        <f>IF(実施計画様式!M130&lt;&gt;朱色変色!M130,1,0)</f>
        <v>0</v>
      </c>
      <c r="N130">
        <f>IF(実施計画様式!N130&lt;&gt;朱色変色!N130,1,0)</f>
        <v>0</v>
      </c>
      <c r="O130">
        <f>IF(実施計画様式!O130&lt;&gt;朱色変色!O130,1,0)</f>
        <v>0</v>
      </c>
      <c r="P130">
        <f>IF(実施計画様式!P130&lt;&gt;朱色変色!P130,1,0)</f>
        <v>0</v>
      </c>
      <c r="Q130">
        <f>IF(実施計画様式!Q130&lt;&gt;朱色変色!Q130,1,0)</f>
        <v>0</v>
      </c>
      <c r="R130">
        <f>IF(実施計画様式!R130&lt;&gt;朱色変色!R130,1,0)</f>
        <v>0</v>
      </c>
      <c r="S130">
        <f>IF(実施計画様式!S130&lt;&gt;朱色変色!S130,1,0)</f>
        <v>0</v>
      </c>
      <c r="T130">
        <f>IF(実施計画様式!U130&lt;&gt;朱色変色!T130,1,0)</f>
        <v>0</v>
      </c>
      <c r="U130">
        <f>IF(実施計画様式!V130&lt;&gt;朱色変色!U130,1,0)</f>
        <v>0</v>
      </c>
      <c r="V130">
        <f>IF(実施計画様式!W130&lt;&gt;朱色変色!V130,1,0)</f>
        <v>0</v>
      </c>
      <c r="W130">
        <f>IF(実施計画様式!X130&lt;&gt;朱色変色!W130,1,0)</f>
        <v>0</v>
      </c>
      <c r="X130">
        <f>IF(実施計画様式!Y130&lt;&gt;朱色変色!X130,1,0)</f>
        <v>0</v>
      </c>
      <c r="Y130">
        <f>IF(実施計画様式!Z130&lt;&gt;朱色変色!Y130,1,0)</f>
        <v>0</v>
      </c>
      <c r="Z130">
        <f>IF(実施計画様式!AA130&lt;&gt;朱色変色!Z130,1,0)</f>
        <v>0</v>
      </c>
      <c r="AA130">
        <f>IF(実施計画様式!AB130&lt;&gt;朱色変色!AA130,1,0)</f>
        <v>0</v>
      </c>
      <c r="AB130">
        <f>IF(実施計画様式!AC130&lt;&gt;朱色変色!AB130,1,0)</f>
        <v>0</v>
      </c>
      <c r="AC130">
        <f>IF(実施計画様式!AD130&lt;&gt;朱色変色!AC130,1,0)</f>
        <v>0</v>
      </c>
      <c r="AD130">
        <f>IF(実施計画様式!AE130&lt;&gt;朱色変色!AD130,1,0)</f>
        <v>0</v>
      </c>
      <c r="AE130">
        <f>IF(実施計画様式!AF130&lt;&gt;朱色変色!AE130,1,0)</f>
        <v>0</v>
      </c>
      <c r="AF130" s="21">
        <f>IF(実施計画様式!AG130&lt;&gt;朱色変色!AF130,1,0)</f>
        <v>0</v>
      </c>
      <c r="AG130">
        <f t="shared" si="0"/>
        <v>0</v>
      </c>
      <c r="AH130">
        <f t="shared" si="1"/>
        <v>0</v>
      </c>
      <c r="AI130">
        <f t="shared" si="2"/>
        <v>0</v>
      </c>
    </row>
    <row r="131" spans="3:35">
      <c r="C131" s="24">
        <v>59</v>
      </c>
      <c r="D131" s="24">
        <f>IF(実施計画様式!D131&lt;&gt;朱色変色!D131,1,0)</f>
        <v>0</v>
      </c>
      <c r="E131">
        <f>IF(実施計画様式!E131&lt;&gt;朱色変色!E131,1,0)</f>
        <v>0</v>
      </c>
      <c r="F131">
        <f>IF(実施計画様式!F131&lt;&gt;朱色変色!F131,1,0)</f>
        <v>0</v>
      </c>
      <c r="G131">
        <f>IF(実施計画様式!G131&lt;&gt;朱色変色!G131,1,0)</f>
        <v>0</v>
      </c>
      <c r="H131">
        <f>IF(実施計画様式!H131&lt;&gt;朱色変色!H131,1,0)</f>
        <v>0</v>
      </c>
      <c r="I131">
        <f>IF(実施計画様式!I131&lt;&gt;朱色変色!I131,1,0)</f>
        <v>0</v>
      </c>
      <c r="J131">
        <f>IF(実施計画様式!J131&lt;&gt;朱色変色!J131,1,0)</f>
        <v>0</v>
      </c>
      <c r="K131">
        <f>IF(実施計画様式!K131&lt;&gt;朱色変色!K131,1,0)</f>
        <v>0</v>
      </c>
      <c r="L131">
        <f>IF(実施計画様式!L131&lt;&gt;朱色変色!L131,1,0)</f>
        <v>0</v>
      </c>
      <c r="M131">
        <f>IF(実施計画様式!M131&lt;&gt;朱色変色!M131,1,0)</f>
        <v>0</v>
      </c>
      <c r="N131">
        <f>IF(実施計画様式!N131&lt;&gt;朱色変色!N131,1,0)</f>
        <v>0</v>
      </c>
      <c r="O131">
        <f>IF(実施計画様式!O131&lt;&gt;朱色変色!O131,1,0)</f>
        <v>0</v>
      </c>
      <c r="P131">
        <f>IF(実施計画様式!P131&lt;&gt;朱色変色!P131,1,0)</f>
        <v>0</v>
      </c>
      <c r="Q131">
        <f>IF(実施計画様式!Q131&lt;&gt;朱色変色!Q131,1,0)</f>
        <v>0</v>
      </c>
      <c r="R131">
        <f>IF(実施計画様式!R131&lt;&gt;朱色変色!R131,1,0)</f>
        <v>0</v>
      </c>
      <c r="S131">
        <f>IF(実施計画様式!S131&lt;&gt;朱色変色!S131,1,0)</f>
        <v>0</v>
      </c>
      <c r="T131">
        <f>IF(実施計画様式!U131&lt;&gt;朱色変色!T131,1,0)</f>
        <v>0</v>
      </c>
      <c r="U131">
        <f>IF(実施計画様式!V131&lt;&gt;朱色変色!U131,1,0)</f>
        <v>0</v>
      </c>
      <c r="V131">
        <f>IF(実施計画様式!W131&lt;&gt;朱色変色!V131,1,0)</f>
        <v>0</v>
      </c>
      <c r="W131">
        <f>IF(実施計画様式!X131&lt;&gt;朱色変色!W131,1,0)</f>
        <v>0</v>
      </c>
      <c r="X131">
        <f>IF(実施計画様式!Y131&lt;&gt;朱色変色!X131,1,0)</f>
        <v>0</v>
      </c>
      <c r="Y131">
        <f>IF(実施計画様式!Z131&lt;&gt;朱色変色!Y131,1,0)</f>
        <v>0</v>
      </c>
      <c r="Z131">
        <f>IF(実施計画様式!AA131&lt;&gt;朱色変色!Z131,1,0)</f>
        <v>0</v>
      </c>
      <c r="AA131">
        <f>IF(実施計画様式!AB131&lt;&gt;朱色変色!AA131,1,0)</f>
        <v>0</v>
      </c>
      <c r="AB131">
        <f>IF(実施計画様式!AC131&lt;&gt;朱色変色!AB131,1,0)</f>
        <v>0</v>
      </c>
      <c r="AC131">
        <f>IF(実施計画様式!AD131&lt;&gt;朱色変色!AC131,1,0)</f>
        <v>0</v>
      </c>
      <c r="AD131">
        <f>IF(実施計画様式!AE131&lt;&gt;朱色変色!AD131,1,0)</f>
        <v>0</v>
      </c>
      <c r="AE131">
        <f>IF(実施計画様式!AF131&lt;&gt;朱色変色!AE131,1,0)</f>
        <v>0</v>
      </c>
      <c r="AF131" s="21">
        <f>IF(実施計画様式!AG131&lt;&gt;朱色変色!AF131,1,0)</f>
        <v>0</v>
      </c>
      <c r="AG131">
        <f t="shared" si="0"/>
        <v>0</v>
      </c>
      <c r="AH131">
        <f t="shared" si="1"/>
        <v>0</v>
      </c>
      <c r="AI131">
        <f t="shared" si="2"/>
        <v>0</v>
      </c>
    </row>
    <row r="132" spans="3:35">
      <c r="C132" s="24">
        <v>60</v>
      </c>
      <c r="D132" s="24">
        <f>IF(実施計画様式!D132&lt;&gt;朱色変色!D132,1,0)</f>
        <v>0</v>
      </c>
      <c r="E132">
        <f>IF(実施計画様式!E132&lt;&gt;朱色変色!E132,1,0)</f>
        <v>0</v>
      </c>
      <c r="F132">
        <f>IF(実施計画様式!F132&lt;&gt;朱色変色!F132,1,0)</f>
        <v>0</v>
      </c>
      <c r="G132">
        <f>IF(実施計画様式!G132&lt;&gt;朱色変色!G132,1,0)</f>
        <v>0</v>
      </c>
      <c r="H132">
        <f>IF(実施計画様式!H132&lt;&gt;朱色変色!H132,1,0)</f>
        <v>0</v>
      </c>
      <c r="I132">
        <f>IF(実施計画様式!I132&lt;&gt;朱色変色!I132,1,0)</f>
        <v>0</v>
      </c>
      <c r="J132">
        <f>IF(実施計画様式!J132&lt;&gt;朱色変色!J132,1,0)</f>
        <v>0</v>
      </c>
      <c r="K132">
        <f>IF(実施計画様式!K132&lt;&gt;朱色変色!K132,1,0)</f>
        <v>0</v>
      </c>
      <c r="L132">
        <f>IF(実施計画様式!L132&lt;&gt;朱色変色!L132,1,0)</f>
        <v>0</v>
      </c>
      <c r="M132">
        <f>IF(実施計画様式!M132&lt;&gt;朱色変色!M132,1,0)</f>
        <v>0</v>
      </c>
      <c r="N132">
        <f>IF(実施計画様式!N132&lt;&gt;朱色変色!N132,1,0)</f>
        <v>0</v>
      </c>
      <c r="O132">
        <f>IF(実施計画様式!O132&lt;&gt;朱色変色!O132,1,0)</f>
        <v>0</v>
      </c>
      <c r="P132">
        <f>IF(実施計画様式!P132&lt;&gt;朱色変色!P132,1,0)</f>
        <v>0</v>
      </c>
      <c r="Q132">
        <f>IF(実施計画様式!Q132&lt;&gt;朱色変色!Q132,1,0)</f>
        <v>0</v>
      </c>
      <c r="R132">
        <f>IF(実施計画様式!R132&lt;&gt;朱色変色!R132,1,0)</f>
        <v>0</v>
      </c>
      <c r="S132">
        <f>IF(実施計画様式!S132&lt;&gt;朱色変色!S132,1,0)</f>
        <v>0</v>
      </c>
      <c r="T132">
        <f>IF(実施計画様式!U132&lt;&gt;朱色変色!T132,1,0)</f>
        <v>0</v>
      </c>
      <c r="U132">
        <f>IF(実施計画様式!V132&lt;&gt;朱色変色!U132,1,0)</f>
        <v>0</v>
      </c>
      <c r="V132">
        <f>IF(実施計画様式!W132&lt;&gt;朱色変色!V132,1,0)</f>
        <v>0</v>
      </c>
      <c r="W132">
        <f>IF(実施計画様式!X132&lt;&gt;朱色変色!W132,1,0)</f>
        <v>0</v>
      </c>
      <c r="X132">
        <f>IF(実施計画様式!Y132&lt;&gt;朱色変色!X132,1,0)</f>
        <v>0</v>
      </c>
      <c r="Y132">
        <f>IF(実施計画様式!Z132&lt;&gt;朱色変色!Y132,1,0)</f>
        <v>0</v>
      </c>
      <c r="Z132">
        <f>IF(実施計画様式!AA132&lt;&gt;朱色変色!Z132,1,0)</f>
        <v>0</v>
      </c>
      <c r="AA132">
        <f>IF(実施計画様式!AB132&lt;&gt;朱色変色!AA132,1,0)</f>
        <v>0</v>
      </c>
      <c r="AB132">
        <f>IF(実施計画様式!AC132&lt;&gt;朱色変色!AB132,1,0)</f>
        <v>0</v>
      </c>
      <c r="AC132">
        <f>IF(実施計画様式!AD132&lt;&gt;朱色変色!AC132,1,0)</f>
        <v>0</v>
      </c>
      <c r="AD132">
        <f>IF(実施計画様式!AE132&lt;&gt;朱色変色!AD132,1,0)</f>
        <v>0</v>
      </c>
      <c r="AE132">
        <f>IF(実施計画様式!AF132&lt;&gt;朱色変色!AE132,1,0)</f>
        <v>0</v>
      </c>
      <c r="AF132" s="21">
        <f>IF(実施計画様式!AG132&lt;&gt;朱色変色!AF132,1,0)</f>
        <v>0</v>
      </c>
      <c r="AG132">
        <f t="shared" si="0"/>
        <v>0</v>
      </c>
      <c r="AH132">
        <f t="shared" si="1"/>
        <v>0</v>
      </c>
      <c r="AI132">
        <f t="shared" si="2"/>
        <v>0</v>
      </c>
    </row>
    <row r="133" spans="3:35">
      <c r="C133" s="24">
        <v>61</v>
      </c>
      <c r="D133" s="24">
        <f>IF(実施計画様式!D133&lt;&gt;朱色変色!D133,1,0)</f>
        <v>0</v>
      </c>
      <c r="E133">
        <f>IF(実施計画様式!E133&lt;&gt;朱色変色!E133,1,0)</f>
        <v>0</v>
      </c>
      <c r="F133">
        <f>IF(実施計画様式!F133&lt;&gt;朱色変色!F133,1,0)</f>
        <v>0</v>
      </c>
      <c r="G133">
        <f>IF(実施計画様式!G133&lt;&gt;朱色変色!G133,1,0)</f>
        <v>0</v>
      </c>
      <c r="H133">
        <f>IF(実施計画様式!H133&lt;&gt;朱色変色!H133,1,0)</f>
        <v>0</v>
      </c>
      <c r="I133">
        <f>IF(実施計画様式!I133&lt;&gt;朱色変色!I133,1,0)</f>
        <v>0</v>
      </c>
      <c r="J133">
        <f>IF(実施計画様式!J133&lt;&gt;朱色変色!J133,1,0)</f>
        <v>0</v>
      </c>
      <c r="K133">
        <f>IF(実施計画様式!K133&lt;&gt;朱色変色!K133,1,0)</f>
        <v>0</v>
      </c>
      <c r="L133">
        <f>IF(実施計画様式!L133&lt;&gt;朱色変色!L133,1,0)</f>
        <v>0</v>
      </c>
      <c r="M133">
        <f>IF(実施計画様式!M133&lt;&gt;朱色変色!M133,1,0)</f>
        <v>0</v>
      </c>
      <c r="N133">
        <f>IF(実施計画様式!N133&lt;&gt;朱色変色!N133,1,0)</f>
        <v>0</v>
      </c>
      <c r="O133">
        <f>IF(実施計画様式!O133&lt;&gt;朱色変色!O133,1,0)</f>
        <v>0</v>
      </c>
      <c r="P133">
        <f>IF(実施計画様式!P133&lt;&gt;朱色変色!P133,1,0)</f>
        <v>0</v>
      </c>
      <c r="Q133">
        <f>IF(実施計画様式!Q133&lt;&gt;朱色変色!Q133,1,0)</f>
        <v>0</v>
      </c>
      <c r="R133">
        <f>IF(実施計画様式!R133&lt;&gt;朱色変色!R133,1,0)</f>
        <v>0</v>
      </c>
      <c r="S133">
        <f>IF(実施計画様式!S133&lt;&gt;朱色変色!S133,1,0)</f>
        <v>0</v>
      </c>
      <c r="T133">
        <f>IF(実施計画様式!U133&lt;&gt;朱色変色!T133,1,0)</f>
        <v>0</v>
      </c>
      <c r="U133">
        <f>IF(実施計画様式!V133&lt;&gt;朱色変色!U133,1,0)</f>
        <v>0</v>
      </c>
      <c r="V133">
        <f>IF(実施計画様式!W133&lt;&gt;朱色変色!V133,1,0)</f>
        <v>0</v>
      </c>
      <c r="W133">
        <f>IF(実施計画様式!X133&lt;&gt;朱色変色!W133,1,0)</f>
        <v>0</v>
      </c>
      <c r="X133">
        <f>IF(実施計画様式!Y133&lt;&gt;朱色変色!X133,1,0)</f>
        <v>0</v>
      </c>
      <c r="Y133">
        <f>IF(実施計画様式!Z133&lt;&gt;朱色変色!Y133,1,0)</f>
        <v>0</v>
      </c>
      <c r="Z133">
        <f>IF(実施計画様式!AA133&lt;&gt;朱色変色!Z133,1,0)</f>
        <v>0</v>
      </c>
      <c r="AA133">
        <f>IF(実施計画様式!AB133&lt;&gt;朱色変色!AA133,1,0)</f>
        <v>0</v>
      </c>
      <c r="AB133">
        <f>IF(実施計画様式!AC133&lt;&gt;朱色変色!AB133,1,0)</f>
        <v>0</v>
      </c>
      <c r="AC133">
        <f>IF(実施計画様式!AD133&lt;&gt;朱色変色!AC133,1,0)</f>
        <v>0</v>
      </c>
      <c r="AD133">
        <f>IF(実施計画様式!AE133&lt;&gt;朱色変色!AD133,1,0)</f>
        <v>0</v>
      </c>
      <c r="AE133">
        <f>IF(実施計画様式!AF133&lt;&gt;朱色変色!AE133,1,0)</f>
        <v>0</v>
      </c>
      <c r="AF133" s="21">
        <f>IF(実施計画様式!AG133&lt;&gt;朱色変色!AF133,1,0)</f>
        <v>0</v>
      </c>
      <c r="AG133">
        <f t="shared" si="0"/>
        <v>0</v>
      </c>
      <c r="AH133">
        <f t="shared" si="1"/>
        <v>0</v>
      </c>
      <c r="AI133">
        <f t="shared" si="2"/>
        <v>0</v>
      </c>
    </row>
    <row r="134" spans="3:35">
      <c r="C134" s="24">
        <v>62</v>
      </c>
      <c r="D134" s="24">
        <f>IF(実施計画様式!D134&lt;&gt;朱色変色!D134,1,0)</f>
        <v>0</v>
      </c>
      <c r="E134">
        <f>IF(実施計画様式!E134&lt;&gt;朱色変色!E134,1,0)</f>
        <v>0</v>
      </c>
      <c r="F134">
        <f>IF(実施計画様式!F134&lt;&gt;朱色変色!F134,1,0)</f>
        <v>0</v>
      </c>
      <c r="G134">
        <f>IF(実施計画様式!G134&lt;&gt;朱色変色!G134,1,0)</f>
        <v>0</v>
      </c>
      <c r="H134">
        <f>IF(実施計画様式!H134&lt;&gt;朱色変色!H134,1,0)</f>
        <v>0</v>
      </c>
      <c r="I134">
        <f>IF(実施計画様式!I134&lt;&gt;朱色変色!I134,1,0)</f>
        <v>0</v>
      </c>
      <c r="J134">
        <f>IF(実施計画様式!J134&lt;&gt;朱色変色!J134,1,0)</f>
        <v>0</v>
      </c>
      <c r="K134">
        <f>IF(実施計画様式!K134&lt;&gt;朱色変色!K134,1,0)</f>
        <v>0</v>
      </c>
      <c r="L134">
        <f>IF(実施計画様式!L134&lt;&gt;朱色変色!L134,1,0)</f>
        <v>0</v>
      </c>
      <c r="M134">
        <f>IF(実施計画様式!M134&lt;&gt;朱色変色!M134,1,0)</f>
        <v>0</v>
      </c>
      <c r="N134">
        <f>IF(実施計画様式!N134&lt;&gt;朱色変色!N134,1,0)</f>
        <v>0</v>
      </c>
      <c r="O134">
        <f>IF(実施計画様式!O134&lt;&gt;朱色変色!O134,1,0)</f>
        <v>0</v>
      </c>
      <c r="P134">
        <f>IF(実施計画様式!P134&lt;&gt;朱色変色!P134,1,0)</f>
        <v>0</v>
      </c>
      <c r="Q134">
        <f>IF(実施計画様式!Q134&lt;&gt;朱色変色!Q134,1,0)</f>
        <v>0</v>
      </c>
      <c r="R134">
        <f>IF(実施計画様式!R134&lt;&gt;朱色変色!R134,1,0)</f>
        <v>0</v>
      </c>
      <c r="S134">
        <f>IF(実施計画様式!S134&lt;&gt;朱色変色!S134,1,0)</f>
        <v>0</v>
      </c>
      <c r="T134">
        <f>IF(実施計画様式!U134&lt;&gt;朱色変色!T134,1,0)</f>
        <v>0</v>
      </c>
      <c r="U134">
        <f>IF(実施計画様式!V134&lt;&gt;朱色変色!U134,1,0)</f>
        <v>0</v>
      </c>
      <c r="V134">
        <f>IF(実施計画様式!W134&lt;&gt;朱色変色!V134,1,0)</f>
        <v>0</v>
      </c>
      <c r="W134">
        <f>IF(実施計画様式!X134&lt;&gt;朱色変色!W134,1,0)</f>
        <v>0</v>
      </c>
      <c r="X134">
        <f>IF(実施計画様式!Y134&lt;&gt;朱色変色!X134,1,0)</f>
        <v>0</v>
      </c>
      <c r="Y134">
        <f>IF(実施計画様式!Z134&lt;&gt;朱色変色!Y134,1,0)</f>
        <v>0</v>
      </c>
      <c r="Z134">
        <f>IF(実施計画様式!AA134&lt;&gt;朱色変色!Z134,1,0)</f>
        <v>0</v>
      </c>
      <c r="AA134">
        <f>IF(実施計画様式!AB134&lt;&gt;朱色変色!AA134,1,0)</f>
        <v>0</v>
      </c>
      <c r="AB134">
        <f>IF(実施計画様式!AC134&lt;&gt;朱色変色!AB134,1,0)</f>
        <v>0</v>
      </c>
      <c r="AC134">
        <f>IF(実施計画様式!AD134&lt;&gt;朱色変色!AC134,1,0)</f>
        <v>0</v>
      </c>
      <c r="AD134">
        <f>IF(実施計画様式!AE134&lt;&gt;朱色変色!AD134,1,0)</f>
        <v>0</v>
      </c>
      <c r="AE134">
        <f>IF(実施計画様式!AF134&lt;&gt;朱色変色!AE134,1,0)</f>
        <v>0</v>
      </c>
      <c r="AF134" s="21">
        <f>IF(実施計画様式!AG134&lt;&gt;朱色変色!AF134,1,0)</f>
        <v>0</v>
      </c>
      <c r="AG134">
        <f t="shared" si="0"/>
        <v>0</v>
      </c>
      <c r="AH134">
        <f t="shared" si="1"/>
        <v>0</v>
      </c>
      <c r="AI134">
        <f t="shared" si="2"/>
        <v>0</v>
      </c>
    </row>
    <row r="135" spans="3:35">
      <c r="C135" s="24">
        <v>63</v>
      </c>
      <c r="D135" s="24">
        <f>IF(実施計画様式!D135&lt;&gt;朱色変色!D135,1,0)</f>
        <v>0</v>
      </c>
      <c r="E135">
        <f>IF(実施計画様式!E135&lt;&gt;朱色変色!E135,1,0)</f>
        <v>0</v>
      </c>
      <c r="F135">
        <f>IF(実施計画様式!F135&lt;&gt;朱色変色!F135,1,0)</f>
        <v>0</v>
      </c>
      <c r="G135">
        <f>IF(実施計画様式!G135&lt;&gt;朱色変色!G135,1,0)</f>
        <v>0</v>
      </c>
      <c r="H135">
        <f>IF(実施計画様式!H135&lt;&gt;朱色変色!H135,1,0)</f>
        <v>0</v>
      </c>
      <c r="I135">
        <f>IF(実施計画様式!I135&lt;&gt;朱色変色!I135,1,0)</f>
        <v>0</v>
      </c>
      <c r="J135">
        <f>IF(実施計画様式!J135&lt;&gt;朱色変色!J135,1,0)</f>
        <v>0</v>
      </c>
      <c r="K135">
        <f>IF(実施計画様式!K135&lt;&gt;朱色変色!K135,1,0)</f>
        <v>0</v>
      </c>
      <c r="L135">
        <f>IF(実施計画様式!L135&lt;&gt;朱色変色!L135,1,0)</f>
        <v>0</v>
      </c>
      <c r="M135">
        <f>IF(実施計画様式!M135&lt;&gt;朱色変色!M135,1,0)</f>
        <v>0</v>
      </c>
      <c r="N135">
        <f>IF(実施計画様式!N135&lt;&gt;朱色変色!N135,1,0)</f>
        <v>0</v>
      </c>
      <c r="O135">
        <f>IF(実施計画様式!O135&lt;&gt;朱色変色!O135,1,0)</f>
        <v>0</v>
      </c>
      <c r="P135">
        <f>IF(実施計画様式!P135&lt;&gt;朱色変色!P135,1,0)</f>
        <v>0</v>
      </c>
      <c r="Q135">
        <f>IF(実施計画様式!Q135&lt;&gt;朱色変色!Q135,1,0)</f>
        <v>0</v>
      </c>
      <c r="R135">
        <f>IF(実施計画様式!R135&lt;&gt;朱色変色!R135,1,0)</f>
        <v>0</v>
      </c>
      <c r="S135">
        <f>IF(実施計画様式!S135&lt;&gt;朱色変色!S135,1,0)</f>
        <v>0</v>
      </c>
      <c r="T135">
        <f>IF(実施計画様式!U135&lt;&gt;朱色変色!T135,1,0)</f>
        <v>0</v>
      </c>
      <c r="U135">
        <f>IF(実施計画様式!V135&lt;&gt;朱色変色!U135,1,0)</f>
        <v>0</v>
      </c>
      <c r="V135">
        <f>IF(実施計画様式!W135&lt;&gt;朱色変色!V135,1,0)</f>
        <v>0</v>
      </c>
      <c r="W135">
        <f>IF(実施計画様式!X135&lt;&gt;朱色変色!W135,1,0)</f>
        <v>0</v>
      </c>
      <c r="X135">
        <f>IF(実施計画様式!Y135&lt;&gt;朱色変色!X135,1,0)</f>
        <v>0</v>
      </c>
      <c r="Y135">
        <f>IF(実施計画様式!Z135&lt;&gt;朱色変色!Y135,1,0)</f>
        <v>0</v>
      </c>
      <c r="Z135">
        <f>IF(実施計画様式!AA135&lt;&gt;朱色変色!Z135,1,0)</f>
        <v>0</v>
      </c>
      <c r="AA135">
        <f>IF(実施計画様式!AB135&lt;&gt;朱色変色!AA135,1,0)</f>
        <v>0</v>
      </c>
      <c r="AB135">
        <f>IF(実施計画様式!AC135&lt;&gt;朱色変色!AB135,1,0)</f>
        <v>0</v>
      </c>
      <c r="AC135">
        <f>IF(実施計画様式!AD135&lt;&gt;朱色変色!AC135,1,0)</f>
        <v>0</v>
      </c>
      <c r="AD135">
        <f>IF(実施計画様式!AE135&lt;&gt;朱色変色!AD135,1,0)</f>
        <v>0</v>
      </c>
      <c r="AE135">
        <f>IF(実施計画様式!AF135&lt;&gt;朱色変色!AE135,1,0)</f>
        <v>0</v>
      </c>
      <c r="AF135" s="21">
        <f>IF(実施計画様式!AG135&lt;&gt;朱色変色!AF135,1,0)</f>
        <v>0</v>
      </c>
      <c r="AG135">
        <f t="shared" si="0"/>
        <v>0</v>
      </c>
      <c r="AH135">
        <f t="shared" si="1"/>
        <v>0</v>
      </c>
      <c r="AI135">
        <f t="shared" si="2"/>
        <v>0</v>
      </c>
    </row>
    <row r="136" spans="3:35">
      <c r="C136" s="24">
        <v>64</v>
      </c>
      <c r="D136" s="24">
        <f>IF(実施計画様式!D136&lt;&gt;朱色変色!D136,1,0)</f>
        <v>0</v>
      </c>
      <c r="E136">
        <f>IF(実施計画様式!E136&lt;&gt;朱色変色!E136,1,0)</f>
        <v>0</v>
      </c>
      <c r="F136">
        <f>IF(実施計画様式!F136&lt;&gt;朱色変色!F136,1,0)</f>
        <v>0</v>
      </c>
      <c r="G136">
        <f>IF(実施計画様式!G136&lt;&gt;朱色変色!G136,1,0)</f>
        <v>0</v>
      </c>
      <c r="H136">
        <f>IF(実施計画様式!H136&lt;&gt;朱色変色!H136,1,0)</f>
        <v>0</v>
      </c>
      <c r="I136">
        <f>IF(実施計画様式!I136&lt;&gt;朱色変色!I136,1,0)</f>
        <v>0</v>
      </c>
      <c r="J136">
        <f>IF(実施計画様式!J136&lt;&gt;朱色変色!J136,1,0)</f>
        <v>0</v>
      </c>
      <c r="K136">
        <f>IF(実施計画様式!K136&lt;&gt;朱色変色!K136,1,0)</f>
        <v>0</v>
      </c>
      <c r="L136">
        <f>IF(実施計画様式!L136&lt;&gt;朱色変色!L136,1,0)</f>
        <v>0</v>
      </c>
      <c r="M136">
        <f>IF(実施計画様式!M136&lt;&gt;朱色変色!M136,1,0)</f>
        <v>0</v>
      </c>
      <c r="N136">
        <f>IF(実施計画様式!N136&lt;&gt;朱色変色!N136,1,0)</f>
        <v>0</v>
      </c>
      <c r="O136">
        <f>IF(実施計画様式!O136&lt;&gt;朱色変色!O136,1,0)</f>
        <v>0</v>
      </c>
      <c r="P136">
        <f>IF(実施計画様式!P136&lt;&gt;朱色変色!P136,1,0)</f>
        <v>0</v>
      </c>
      <c r="Q136">
        <f>IF(実施計画様式!Q136&lt;&gt;朱色変色!Q136,1,0)</f>
        <v>0</v>
      </c>
      <c r="R136">
        <f>IF(実施計画様式!R136&lt;&gt;朱色変色!R136,1,0)</f>
        <v>0</v>
      </c>
      <c r="S136">
        <f>IF(実施計画様式!S136&lt;&gt;朱色変色!S136,1,0)</f>
        <v>0</v>
      </c>
      <c r="T136">
        <f>IF(実施計画様式!U136&lt;&gt;朱色変色!T136,1,0)</f>
        <v>0</v>
      </c>
      <c r="U136">
        <f>IF(実施計画様式!V136&lt;&gt;朱色変色!U136,1,0)</f>
        <v>0</v>
      </c>
      <c r="V136">
        <f>IF(実施計画様式!W136&lt;&gt;朱色変色!V136,1,0)</f>
        <v>0</v>
      </c>
      <c r="W136">
        <f>IF(実施計画様式!X136&lt;&gt;朱色変色!W136,1,0)</f>
        <v>0</v>
      </c>
      <c r="X136">
        <f>IF(実施計画様式!Y136&lt;&gt;朱色変色!X136,1,0)</f>
        <v>0</v>
      </c>
      <c r="Y136">
        <f>IF(実施計画様式!Z136&lt;&gt;朱色変色!Y136,1,0)</f>
        <v>0</v>
      </c>
      <c r="Z136">
        <f>IF(実施計画様式!AA136&lt;&gt;朱色変色!Z136,1,0)</f>
        <v>0</v>
      </c>
      <c r="AA136">
        <f>IF(実施計画様式!AB136&lt;&gt;朱色変色!AA136,1,0)</f>
        <v>0</v>
      </c>
      <c r="AB136">
        <f>IF(実施計画様式!AC136&lt;&gt;朱色変色!AB136,1,0)</f>
        <v>0</v>
      </c>
      <c r="AC136">
        <f>IF(実施計画様式!AD136&lt;&gt;朱色変色!AC136,1,0)</f>
        <v>0</v>
      </c>
      <c r="AD136">
        <f>IF(実施計画様式!AE136&lt;&gt;朱色変色!AD136,1,0)</f>
        <v>0</v>
      </c>
      <c r="AE136">
        <f>IF(実施計画様式!AF136&lt;&gt;朱色変色!AE136,1,0)</f>
        <v>0</v>
      </c>
      <c r="AF136" s="21">
        <f>IF(実施計画様式!AG136&lt;&gt;朱色変色!AF136,1,0)</f>
        <v>0</v>
      </c>
      <c r="AG136">
        <f t="shared" si="0"/>
        <v>0</v>
      </c>
      <c r="AH136">
        <f t="shared" si="1"/>
        <v>0</v>
      </c>
      <c r="AI136">
        <f t="shared" si="2"/>
        <v>0</v>
      </c>
    </row>
    <row r="137" spans="3:35">
      <c r="C137" s="24">
        <v>65</v>
      </c>
      <c r="D137" s="24">
        <f>IF(実施計画様式!D137&lt;&gt;朱色変色!D137,1,0)</f>
        <v>0</v>
      </c>
      <c r="E137">
        <f>IF(実施計画様式!E137&lt;&gt;朱色変色!E137,1,0)</f>
        <v>0</v>
      </c>
      <c r="F137">
        <f>IF(実施計画様式!F137&lt;&gt;朱色変色!F137,1,0)</f>
        <v>0</v>
      </c>
      <c r="G137">
        <f>IF(実施計画様式!G137&lt;&gt;朱色変色!G137,1,0)</f>
        <v>0</v>
      </c>
      <c r="H137">
        <f>IF(実施計画様式!H137&lt;&gt;朱色変色!H137,1,0)</f>
        <v>0</v>
      </c>
      <c r="I137">
        <f>IF(実施計画様式!I137&lt;&gt;朱色変色!I137,1,0)</f>
        <v>0</v>
      </c>
      <c r="J137">
        <f>IF(実施計画様式!J137&lt;&gt;朱色変色!J137,1,0)</f>
        <v>0</v>
      </c>
      <c r="K137">
        <f>IF(実施計画様式!K137&lt;&gt;朱色変色!K137,1,0)</f>
        <v>0</v>
      </c>
      <c r="L137">
        <f>IF(実施計画様式!L137&lt;&gt;朱色変色!L137,1,0)</f>
        <v>0</v>
      </c>
      <c r="M137">
        <f>IF(実施計画様式!M137&lt;&gt;朱色変色!M137,1,0)</f>
        <v>0</v>
      </c>
      <c r="N137">
        <f>IF(実施計画様式!N137&lt;&gt;朱色変色!N137,1,0)</f>
        <v>0</v>
      </c>
      <c r="O137">
        <f>IF(実施計画様式!O137&lt;&gt;朱色変色!O137,1,0)</f>
        <v>0</v>
      </c>
      <c r="P137">
        <f>IF(実施計画様式!P137&lt;&gt;朱色変色!P137,1,0)</f>
        <v>0</v>
      </c>
      <c r="Q137">
        <f>IF(実施計画様式!Q137&lt;&gt;朱色変色!Q137,1,0)</f>
        <v>0</v>
      </c>
      <c r="R137">
        <f>IF(実施計画様式!R137&lt;&gt;朱色変色!R137,1,0)</f>
        <v>0</v>
      </c>
      <c r="S137">
        <f>IF(実施計画様式!S137&lt;&gt;朱色変色!S137,1,0)</f>
        <v>0</v>
      </c>
      <c r="T137">
        <f>IF(実施計画様式!U137&lt;&gt;朱色変色!T137,1,0)</f>
        <v>0</v>
      </c>
      <c r="U137">
        <f>IF(実施計画様式!V137&lt;&gt;朱色変色!U137,1,0)</f>
        <v>0</v>
      </c>
      <c r="V137">
        <f>IF(実施計画様式!W137&lt;&gt;朱色変色!V137,1,0)</f>
        <v>0</v>
      </c>
      <c r="W137">
        <f>IF(実施計画様式!X137&lt;&gt;朱色変色!W137,1,0)</f>
        <v>0</v>
      </c>
      <c r="X137">
        <f>IF(実施計画様式!Y137&lt;&gt;朱色変色!X137,1,0)</f>
        <v>0</v>
      </c>
      <c r="Y137">
        <f>IF(実施計画様式!Z137&lt;&gt;朱色変色!Y137,1,0)</f>
        <v>0</v>
      </c>
      <c r="Z137">
        <f>IF(実施計画様式!AA137&lt;&gt;朱色変色!Z137,1,0)</f>
        <v>0</v>
      </c>
      <c r="AA137">
        <f>IF(実施計画様式!AB137&lt;&gt;朱色変色!AA137,1,0)</f>
        <v>0</v>
      </c>
      <c r="AB137">
        <f>IF(実施計画様式!AC137&lt;&gt;朱色変色!AB137,1,0)</f>
        <v>0</v>
      </c>
      <c r="AC137">
        <f>IF(実施計画様式!AD137&lt;&gt;朱色変色!AC137,1,0)</f>
        <v>0</v>
      </c>
      <c r="AD137">
        <f>IF(実施計画様式!AE137&lt;&gt;朱色変色!AD137,1,0)</f>
        <v>0</v>
      </c>
      <c r="AE137">
        <f>IF(実施計画様式!AF137&lt;&gt;朱色変色!AE137,1,0)</f>
        <v>0</v>
      </c>
      <c r="AF137" s="21">
        <f>IF(実施計画様式!AG137&lt;&gt;朱色変色!AF137,1,0)</f>
        <v>0</v>
      </c>
      <c r="AG137">
        <f t="shared" ref="AG137:AG200" si="3">MIN(SUM(D137:AF137),1)</f>
        <v>0</v>
      </c>
      <c r="AH137">
        <f t="shared" ref="AH137:AH200" si="4">IF(SUM(D137:M137,U137:AF137)&gt;0,0,MIN(SUM(N137:T137),1))</f>
        <v>0</v>
      </c>
      <c r="AI137">
        <f t="shared" ref="AI137:AI200" si="5">MIN(SUM(D137:M137,U137:AF137),1)</f>
        <v>0</v>
      </c>
    </row>
    <row r="138" spans="3:35">
      <c r="C138" s="24">
        <v>66</v>
      </c>
      <c r="D138" s="24">
        <f>IF(実施計画様式!D138&lt;&gt;朱色変色!D138,1,0)</f>
        <v>0</v>
      </c>
      <c r="E138">
        <f>IF(実施計画様式!E138&lt;&gt;朱色変色!E138,1,0)</f>
        <v>0</v>
      </c>
      <c r="F138">
        <f>IF(実施計画様式!F138&lt;&gt;朱色変色!F138,1,0)</f>
        <v>0</v>
      </c>
      <c r="G138">
        <f>IF(実施計画様式!G138&lt;&gt;朱色変色!G138,1,0)</f>
        <v>0</v>
      </c>
      <c r="H138">
        <f>IF(実施計画様式!H138&lt;&gt;朱色変色!H138,1,0)</f>
        <v>0</v>
      </c>
      <c r="I138">
        <f>IF(実施計画様式!I138&lt;&gt;朱色変色!I138,1,0)</f>
        <v>0</v>
      </c>
      <c r="J138">
        <f>IF(実施計画様式!J138&lt;&gt;朱色変色!J138,1,0)</f>
        <v>0</v>
      </c>
      <c r="K138">
        <f>IF(実施計画様式!K138&lt;&gt;朱色変色!K138,1,0)</f>
        <v>0</v>
      </c>
      <c r="L138">
        <f>IF(実施計画様式!L138&lt;&gt;朱色変色!L138,1,0)</f>
        <v>0</v>
      </c>
      <c r="M138">
        <f>IF(実施計画様式!M138&lt;&gt;朱色変色!M138,1,0)</f>
        <v>0</v>
      </c>
      <c r="N138">
        <f>IF(実施計画様式!N138&lt;&gt;朱色変色!N138,1,0)</f>
        <v>0</v>
      </c>
      <c r="O138">
        <f>IF(実施計画様式!O138&lt;&gt;朱色変色!O138,1,0)</f>
        <v>0</v>
      </c>
      <c r="P138">
        <f>IF(実施計画様式!P138&lt;&gt;朱色変色!P138,1,0)</f>
        <v>0</v>
      </c>
      <c r="Q138">
        <f>IF(実施計画様式!Q138&lt;&gt;朱色変色!Q138,1,0)</f>
        <v>0</v>
      </c>
      <c r="R138">
        <f>IF(実施計画様式!R138&lt;&gt;朱色変色!R138,1,0)</f>
        <v>0</v>
      </c>
      <c r="S138">
        <f>IF(実施計画様式!S138&lt;&gt;朱色変色!S138,1,0)</f>
        <v>0</v>
      </c>
      <c r="T138">
        <f>IF(実施計画様式!U138&lt;&gt;朱色変色!T138,1,0)</f>
        <v>0</v>
      </c>
      <c r="U138">
        <f>IF(実施計画様式!V138&lt;&gt;朱色変色!U138,1,0)</f>
        <v>0</v>
      </c>
      <c r="V138">
        <f>IF(実施計画様式!W138&lt;&gt;朱色変色!V138,1,0)</f>
        <v>0</v>
      </c>
      <c r="W138">
        <f>IF(実施計画様式!X138&lt;&gt;朱色変色!W138,1,0)</f>
        <v>0</v>
      </c>
      <c r="X138">
        <f>IF(実施計画様式!Y138&lt;&gt;朱色変色!X138,1,0)</f>
        <v>0</v>
      </c>
      <c r="Y138">
        <f>IF(実施計画様式!Z138&lt;&gt;朱色変色!Y138,1,0)</f>
        <v>0</v>
      </c>
      <c r="Z138">
        <f>IF(実施計画様式!AA138&lt;&gt;朱色変色!Z138,1,0)</f>
        <v>0</v>
      </c>
      <c r="AA138">
        <f>IF(実施計画様式!AB138&lt;&gt;朱色変色!AA138,1,0)</f>
        <v>0</v>
      </c>
      <c r="AB138">
        <f>IF(実施計画様式!AC138&lt;&gt;朱色変色!AB138,1,0)</f>
        <v>0</v>
      </c>
      <c r="AC138">
        <f>IF(実施計画様式!AD138&lt;&gt;朱色変色!AC138,1,0)</f>
        <v>0</v>
      </c>
      <c r="AD138">
        <f>IF(実施計画様式!AE138&lt;&gt;朱色変色!AD138,1,0)</f>
        <v>0</v>
      </c>
      <c r="AE138">
        <f>IF(実施計画様式!AF138&lt;&gt;朱色変色!AE138,1,0)</f>
        <v>0</v>
      </c>
      <c r="AF138" s="21">
        <f>IF(実施計画様式!AG138&lt;&gt;朱色変色!AF138,1,0)</f>
        <v>0</v>
      </c>
      <c r="AG138">
        <f t="shared" si="3"/>
        <v>0</v>
      </c>
      <c r="AH138">
        <f t="shared" si="4"/>
        <v>0</v>
      </c>
      <c r="AI138">
        <f t="shared" si="5"/>
        <v>0</v>
      </c>
    </row>
    <row r="139" spans="3:35">
      <c r="C139" s="24">
        <v>67</v>
      </c>
      <c r="D139" s="24">
        <f>IF(実施計画様式!D139&lt;&gt;朱色変色!D139,1,0)</f>
        <v>0</v>
      </c>
      <c r="E139">
        <f>IF(実施計画様式!E139&lt;&gt;朱色変色!E139,1,0)</f>
        <v>0</v>
      </c>
      <c r="F139">
        <f>IF(実施計画様式!F139&lt;&gt;朱色変色!F139,1,0)</f>
        <v>0</v>
      </c>
      <c r="G139">
        <f>IF(実施計画様式!G139&lt;&gt;朱色変色!G139,1,0)</f>
        <v>0</v>
      </c>
      <c r="H139">
        <f>IF(実施計画様式!H139&lt;&gt;朱色変色!H139,1,0)</f>
        <v>0</v>
      </c>
      <c r="I139">
        <f>IF(実施計画様式!I139&lt;&gt;朱色変色!I139,1,0)</f>
        <v>0</v>
      </c>
      <c r="J139">
        <f>IF(実施計画様式!J139&lt;&gt;朱色変色!J139,1,0)</f>
        <v>0</v>
      </c>
      <c r="K139">
        <f>IF(実施計画様式!K139&lt;&gt;朱色変色!K139,1,0)</f>
        <v>0</v>
      </c>
      <c r="L139">
        <f>IF(実施計画様式!L139&lt;&gt;朱色変色!L139,1,0)</f>
        <v>0</v>
      </c>
      <c r="M139">
        <f>IF(実施計画様式!M139&lt;&gt;朱色変色!M139,1,0)</f>
        <v>0</v>
      </c>
      <c r="N139">
        <f>IF(実施計画様式!N139&lt;&gt;朱色変色!N139,1,0)</f>
        <v>0</v>
      </c>
      <c r="O139">
        <f>IF(実施計画様式!O139&lt;&gt;朱色変色!O139,1,0)</f>
        <v>0</v>
      </c>
      <c r="P139">
        <f>IF(実施計画様式!P139&lt;&gt;朱色変色!P139,1,0)</f>
        <v>0</v>
      </c>
      <c r="Q139">
        <f>IF(実施計画様式!Q139&lt;&gt;朱色変色!Q139,1,0)</f>
        <v>0</v>
      </c>
      <c r="R139">
        <f>IF(実施計画様式!R139&lt;&gt;朱色変色!R139,1,0)</f>
        <v>0</v>
      </c>
      <c r="S139">
        <f>IF(実施計画様式!S139&lt;&gt;朱色変色!S139,1,0)</f>
        <v>0</v>
      </c>
      <c r="T139">
        <f>IF(実施計画様式!U139&lt;&gt;朱色変色!T139,1,0)</f>
        <v>0</v>
      </c>
      <c r="U139">
        <f>IF(実施計画様式!V139&lt;&gt;朱色変色!U139,1,0)</f>
        <v>0</v>
      </c>
      <c r="V139">
        <f>IF(実施計画様式!W139&lt;&gt;朱色変色!V139,1,0)</f>
        <v>0</v>
      </c>
      <c r="W139">
        <f>IF(実施計画様式!X139&lt;&gt;朱色変色!W139,1,0)</f>
        <v>0</v>
      </c>
      <c r="X139">
        <f>IF(実施計画様式!Y139&lt;&gt;朱色変色!X139,1,0)</f>
        <v>0</v>
      </c>
      <c r="Y139">
        <f>IF(実施計画様式!Z139&lt;&gt;朱色変色!Y139,1,0)</f>
        <v>0</v>
      </c>
      <c r="Z139">
        <f>IF(実施計画様式!AA139&lt;&gt;朱色変色!Z139,1,0)</f>
        <v>0</v>
      </c>
      <c r="AA139">
        <f>IF(実施計画様式!AB139&lt;&gt;朱色変色!AA139,1,0)</f>
        <v>0</v>
      </c>
      <c r="AB139">
        <f>IF(実施計画様式!AC139&lt;&gt;朱色変色!AB139,1,0)</f>
        <v>0</v>
      </c>
      <c r="AC139">
        <f>IF(実施計画様式!AD139&lt;&gt;朱色変色!AC139,1,0)</f>
        <v>0</v>
      </c>
      <c r="AD139">
        <f>IF(実施計画様式!AE139&lt;&gt;朱色変色!AD139,1,0)</f>
        <v>0</v>
      </c>
      <c r="AE139">
        <f>IF(実施計画様式!AF139&lt;&gt;朱色変色!AE139,1,0)</f>
        <v>0</v>
      </c>
      <c r="AF139" s="21">
        <f>IF(実施計画様式!AG139&lt;&gt;朱色変色!AF139,1,0)</f>
        <v>0</v>
      </c>
      <c r="AG139">
        <f t="shared" si="3"/>
        <v>0</v>
      </c>
      <c r="AH139">
        <f t="shared" si="4"/>
        <v>0</v>
      </c>
      <c r="AI139">
        <f t="shared" si="5"/>
        <v>0</v>
      </c>
    </row>
    <row r="140" spans="3:35">
      <c r="C140" s="24">
        <v>68</v>
      </c>
      <c r="D140" s="24">
        <f>IF(実施計画様式!D140&lt;&gt;朱色変色!D140,1,0)</f>
        <v>0</v>
      </c>
      <c r="E140">
        <f>IF(実施計画様式!E140&lt;&gt;朱色変色!E140,1,0)</f>
        <v>0</v>
      </c>
      <c r="F140">
        <f>IF(実施計画様式!F140&lt;&gt;朱色変色!F140,1,0)</f>
        <v>0</v>
      </c>
      <c r="G140">
        <f>IF(実施計画様式!G140&lt;&gt;朱色変色!G140,1,0)</f>
        <v>0</v>
      </c>
      <c r="H140">
        <f>IF(実施計画様式!H140&lt;&gt;朱色変色!H140,1,0)</f>
        <v>0</v>
      </c>
      <c r="I140">
        <f>IF(実施計画様式!I140&lt;&gt;朱色変色!I140,1,0)</f>
        <v>0</v>
      </c>
      <c r="J140">
        <f>IF(実施計画様式!J140&lt;&gt;朱色変色!J140,1,0)</f>
        <v>0</v>
      </c>
      <c r="K140">
        <f>IF(実施計画様式!K140&lt;&gt;朱色変色!K140,1,0)</f>
        <v>0</v>
      </c>
      <c r="L140">
        <f>IF(実施計画様式!L140&lt;&gt;朱色変色!L140,1,0)</f>
        <v>0</v>
      </c>
      <c r="M140">
        <f>IF(実施計画様式!M140&lt;&gt;朱色変色!M140,1,0)</f>
        <v>0</v>
      </c>
      <c r="N140">
        <f>IF(実施計画様式!N140&lt;&gt;朱色変色!N140,1,0)</f>
        <v>0</v>
      </c>
      <c r="O140">
        <f>IF(実施計画様式!O140&lt;&gt;朱色変色!O140,1,0)</f>
        <v>0</v>
      </c>
      <c r="P140">
        <f>IF(実施計画様式!P140&lt;&gt;朱色変色!P140,1,0)</f>
        <v>0</v>
      </c>
      <c r="Q140">
        <f>IF(実施計画様式!Q140&lt;&gt;朱色変色!Q140,1,0)</f>
        <v>0</v>
      </c>
      <c r="R140">
        <f>IF(実施計画様式!R140&lt;&gt;朱色変色!R140,1,0)</f>
        <v>0</v>
      </c>
      <c r="S140">
        <f>IF(実施計画様式!S140&lt;&gt;朱色変色!S140,1,0)</f>
        <v>0</v>
      </c>
      <c r="T140">
        <f>IF(実施計画様式!U140&lt;&gt;朱色変色!T140,1,0)</f>
        <v>0</v>
      </c>
      <c r="U140">
        <f>IF(実施計画様式!V140&lt;&gt;朱色変色!U140,1,0)</f>
        <v>0</v>
      </c>
      <c r="V140">
        <f>IF(実施計画様式!W140&lt;&gt;朱色変色!V140,1,0)</f>
        <v>0</v>
      </c>
      <c r="W140">
        <f>IF(実施計画様式!X140&lt;&gt;朱色変色!W140,1,0)</f>
        <v>0</v>
      </c>
      <c r="X140">
        <f>IF(実施計画様式!Y140&lt;&gt;朱色変色!X140,1,0)</f>
        <v>0</v>
      </c>
      <c r="Y140">
        <f>IF(実施計画様式!Z140&lt;&gt;朱色変色!Y140,1,0)</f>
        <v>0</v>
      </c>
      <c r="Z140">
        <f>IF(実施計画様式!AA140&lt;&gt;朱色変色!Z140,1,0)</f>
        <v>0</v>
      </c>
      <c r="AA140">
        <f>IF(実施計画様式!AB140&lt;&gt;朱色変色!AA140,1,0)</f>
        <v>0</v>
      </c>
      <c r="AB140">
        <f>IF(実施計画様式!AC140&lt;&gt;朱色変色!AB140,1,0)</f>
        <v>0</v>
      </c>
      <c r="AC140">
        <f>IF(実施計画様式!AD140&lt;&gt;朱色変色!AC140,1,0)</f>
        <v>0</v>
      </c>
      <c r="AD140">
        <f>IF(実施計画様式!AE140&lt;&gt;朱色変色!AD140,1,0)</f>
        <v>0</v>
      </c>
      <c r="AE140">
        <f>IF(実施計画様式!AF140&lt;&gt;朱色変色!AE140,1,0)</f>
        <v>0</v>
      </c>
      <c r="AF140" s="21">
        <f>IF(実施計画様式!AG140&lt;&gt;朱色変色!AF140,1,0)</f>
        <v>0</v>
      </c>
      <c r="AG140">
        <f t="shared" si="3"/>
        <v>0</v>
      </c>
      <c r="AH140">
        <f t="shared" si="4"/>
        <v>0</v>
      </c>
      <c r="AI140">
        <f t="shared" si="5"/>
        <v>0</v>
      </c>
    </row>
    <row r="141" spans="3:35">
      <c r="C141" s="24">
        <v>69</v>
      </c>
      <c r="D141" s="24">
        <f>IF(実施計画様式!D141&lt;&gt;朱色変色!D141,1,0)</f>
        <v>0</v>
      </c>
      <c r="E141">
        <f>IF(実施計画様式!E141&lt;&gt;朱色変色!E141,1,0)</f>
        <v>0</v>
      </c>
      <c r="F141">
        <f>IF(実施計画様式!F141&lt;&gt;朱色変色!F141,1,0)</f>
        <v>0</v>
      </c>
      <c r="G141">
        <f>IF(実施計画様式!G141&lt;&gt;朱色変色!G141,1,0)</f>
        <v>0</v>
      </c>
      <c r="H141">
        <f>IF(実施計画様式!H141&lt;&gt;朱色変色!H141,1,0)</f>
        <v>0</v>
      </c>
      <c r="I141">
        <f>IF(実施計画様式!I141&lt;&gt;朱色変色!I141,1,0)</f>
        <v>0</v>
      </c>
      <c r="J141">
        <f>IF(実施計画様式!J141&lt;&gt;朱色変色!J141,1,0)</f>
        <v>0</v>
      </c>
      <c r="K141">
        <f>IF(実施計画様式!K141&lt;&gt;朱色変色!K141,1,0)</f>
        <v>0</v>
      </c>
      <c r="L141">
        <f>IF(実施計画様式!L141&lt;&gt;朱色変色!L141,1,0)</f>
        <v>0</v>
      </c>
      <c r="M141">
        <f>IF(実施計画様式!M141&lt;&gt;朱色変色!M141,1,0)</f>
        <v>0</v>
      </c>
      <c r="N141">
        <f>IF(実施計画様式!N141&lt;&gt;朱色変色!N141,1,0)</f>
        <v>0</v>
      </c>
      <c r="O141">
        <f>IF(実施計画様式!O141&lt;&gt;朱色変色!O141,1,0)</f>
        <v>0</v>
      </c>
      <c r="P141">
        <f>IF(実施計画様式!P141&lt;&gt;朱色変色!P141,1,0)</f>
        <v>0</v>
      </c>
      <c r="Q141">
        <f>IF(実施計画様式!Q141&lt;&gt;朱色変色!Q141,1,0)</f>
        <v>0</v>
      </c>
      <c r="R141">
        <f>IF(実施計画様式!R141&lt;&gt;朱色変色!R141,1,0)</f>
        <v>0</v>
      </c>
      <c r="S141">
        <f>IF(実施計画様式!S141&lt;&gt;朱色変色!S141,1,0)</f>
        <v>0</v>
      </c>
      <c r="T141">
        <f>IF(実施計画様式!U141&lt;&gt;朱色変色!T141,1,0)</f>
        <v>0</v>
      </c>
      <c r="U141">
        <f>IF(実施計画様式!V141&lt;&gt;朱色変色!U141,1,0)</f>
        <v>0</v>
      </c>
      <c r="V141">
        <f>IF(実施計画様式!W141&lt;&gt;朱色変色!V141,1,0)</f>
        <v>0</v>
      </c>
      <c r="W141">
        <f>IF(実施計画様式!X141&lt;&gt;朱色変色!W141,1,0)</f>
        <v>0</v>
      </c>
      <c r="X141">
        <f>IF(実施計画様式!Y141&lt;&gt;朱色変色!X141,1,0)</f>
        <v>0</v>
      </c>
      <c r="Y141">
        <f>IF(実施計画様式!Z141&lt;&gt;朱色変色!Y141,1,0)</f>
        <v>0</v>
      </c>
      <c r="Z141">
        <f>IF(実施計画様式!AA141&lt;&gt;朱色変色!Z141,1,0)</f>
        <v>0</v>
      </c>
      <c r="AA141">
        <f>IF(実施計画様式!AB141&lt;&gt;朱色変色!AA141,1,0)</f>
        <v>0</v>
      </c>
      <c r="AB141">
        <f>IF(実施計画様式!AC141&lt;&gt;朱色変色!AB141,1,0)</f>
        <v>0</v>
      </c>
      <c r="AC141">
        <f>IF(実施計画様式!AD141&lt;&gt;朱色変色!AC141,1,0)</f>
        <v>0</v>
      </c>
      <c r="AD141">
        <f>IF(実施計画様式!AE141&lt;&gt;朱色変色!AD141,1,0)</f>
        <v>0</v>
      </c>
      <c r="AE141">
        <f>IF(実施計画様式!AF141&lt;&gt;朱色変色!AE141,1,0)</f>
        <v>0</v>
      </c>
      <c r="AF141" s="21">
        <f>IF(実施計画様式!AG141&lt;&gt;朱色変色!AF141,1,0)</f>
        <v>0</v>
      </c>
      <c r="AG141">
        <f t="shared" si="3"/>
        <v>0</v>
      </c>
      <c r="AH141">
        <f t="shared" si="4"/>
        <v>0</v>
      </c>
      <c r="AI141">
        <f t="shared" si="5"/>
        <v>0</v>
      </c>
    </row>
    <row r="142" spans="3:35">
      <c r="C142" s="24">
        <v>70</v>
      </c>
      <c r="D142" s="24">
        <f>IF(実施計画様式!D142&lt;&gt;朱色変色!D142,1,0)</f>
        <v>0</v>
      </c>
      <c r="E142">
        <f>IF(実施計画様式!E142&lt;&gt;朱色変色!E142,1,0)</f>
        <v>0</v>
      </c>
      <c r="F142">
        <f>IF(実施計画様式!F142&lt;&gt;朱色変色!F142,1,0)</f>
        <v>0</v>
      </c>
      <c r="G142">
        <f>IF(実施計画様式!G142&lt;&gt;朱色変色!G142,1,0)</f>
        <v>0</v>
      </c>
      <c r="H142">
        <f>IF(実施計画様式!H142&lt;&gt;朱色変色!H142,1,0)</f>
        <v>0</v>
      </c>
      <c r="I142">
        <f>IF(実施計画様式!I142&lt;&gt;朱色変色!I142,1,0)</f>
        <v>0</v>
      </c>
      <c r="J142">
        <f>IF(実施計画様式!J142&lt;&gt;朱色変色!J142,1,0)</f>
        <v>0</v>
      </c>
      <c r="K142">
        <f>IF(実施計画様式!K142&lt;&gt;朱色変色!K142,1,0)</f>
        <v>0</v>
      </c>
      <c r="L142">
        <f>IF(実施計画様式!L142&lt;&gt;朱色変色!L142,1,0)</f>
        <v>0</v>
      </c>
      <c r="M142">
        <f>IF(実施計画様式!M142&lt;&gt;朱色変色!M142,1,0)</f>
        <v>0</v>
      </c>
      <c r="N142">
        <f>IF(実施計画様式!N142&lt;&gt;朱色変色!N142,1,0)</f>
        <v>0</v>
      </c>
      <c r="O142">
        <f>IF(実施計画様式!O142&lt;&gt;朱色変色!O142,1,0)</f>
        <v>0</v>
      </c>
      <c r="P142">
        <f>IF(実施計画様式!P142&lt;&gt;朱色変色!P142,1,0)</f>
        <v>0</v>
      </c>
      <c r="Q142">
        <f>IF(実施計画様式!Q142&lt;&gt;朱色変色!Q142,1,0)</f>
        <v>0</v>
      </c>
      <c r="R142">
        <f>IF(実施計画様式!R142&lt;&gt;朱色変色!R142,1,0)</f>
        <v>0</v>
      </c>
      <c r="S142">
        <f>IF(実施計画様式!S142&lt;&gt;朱色変色!S142,1,0)</f>
        <v>0</v>
      </c>
      <c r="T142">
        <f>IF(実施計画様式!U142&lt;&gt;朱色変色!T142,1,0)</f>
        <v>0</v>
      </c>
      <c r="U142">
        <f>IF(実施計画様式!V142&lt;&gt;朱色変色!U142,1,0)</f>
        <v>0</v>
      </c>
      <c r="V142">
        <f>IF(実施計画様式!W142&lt;&gt;朱色変色!V142,1,0)</f>
        <v>0</v>
      </c>
      <c r="W142">
        <f>IF(実施計画様式!X142&lt;&gt;朱色変色!W142,1,0)</f>
        <v>0</v>
      </c>
      <c r="X142">
        <f>IF(実施計画様式!Y142&lt;&gt;朱色変色!X142,1,0)</f>
        <v>0</v>
      </c>
      <c r="Y142">
        <f>IF(実施計画様式!Z142&lt;&gt;朱色変色!Y142,1,0)</f>
        <v>0</v>
      </c>
      <c r="Z142">
        <f>IF(実施計画様式!AA142&lt;&gt;朱色変色!Z142,1,0)</f>
        <v>0</v>
      </c>
      <c r="AA142">
        <f>IF(実施計画様式!AB142&lt;&gt;朱色変色!AA142,1,0)</f>
        <v>0</v>
      </c>
      <c r="AB142">
        <f>IF(実施計画様式!AC142&lt;&gt;朱色変色!AB142,1,0)</f>
        <v>0</v>
      </c>
      <c r="AC142">
        <f>IF(実施計画様式!AD142&lt;&gt;朱色変色!AC142,1,0)</f>
        <v>0</v>
      </c>
      <c r="AD142">
        <f>IF(実施計画様式!AE142&lt;&gt;朱色変色!AD142,1,0)</f>
        <v>0</v>
      </c>
      <c r="AE142">
        <f>IF(実施計画様式!AF142&lt;&gt;朱色変色!AE142,1,0)</f>
        <v>0</v>
      </c>
      <c r="AF142" s="21">
        <f>IF(実施計画様式!AG142&lt;&gt;朱色変色!AF142,1,0)</f>
        <v>0</v>
      </c>
      <c r="AG142">
        <f t="shared" si="3"/>
        <v>0</v>
      </c>
      <c r="AH142">
        <f t="shared" si="4"/>
        <v>0</v>
      </c>
      <c r="AI142">
        <f t="shared" si="5"/>
        <v>0</v>
      </c>
    </row>
    <row r="143" spans="3:35">
      <c r="C143" s="24">
        <v>71</v>
      </c>
      <c r="D143" s="24">
        <f>IF(実施計画様式!D143&lt;&gt;朱色変色!D143,1,0)</f>
        <v>0</v>
      </c>
      <c r="E143">
        <f>IF(実施計画様式!E143&lt;&gt;朱色変色!E143,1,0)</f>
        <v>0</v>
      </c>
      <c r="F143">
        <f>IF(実施計画様式!F143&lt;&gt;朱色変色!F143,1,0)</f>
        <v>0</v>
      </c>
      <c r="G143">
        <f>IF(実施計画様式!G143&lt;&gt;朱色変色!G143,1,0)</f>
        <v>0</v>
      </c>
      <c r="H143">
        <f>IF(実施計画様式!H143&lt;&gt;朱色変色!H143,1,0)</f>
        <v>0</v>
      </c>
      <c r="I143">
        <f>IF(実施計画様式!I143&lt;&gt;朱色変色!I143,1,0)</f>
        <v>0</v>
      </c>
      <c r="J143">
        <f>IF(実施計画様式!J143&lt;&gt;朱色変色!J143,1,0)</f>
        <v>0</v>
      </c>
      <c r="K143">
        <f>IF(実施計画様式!K143&lt;&gt;朱色変色!K143,1,0)</f>
        <v>0</v>
      </c>
      <c r="L143">
        <f>IF(実施計画様式!L143&lt;&gt;朱色変色!L143,1,0)</f>
        <v>0</v>
      </c>
      <c r="M143">
        <f>IF(実施計画様式!M143&lt;&gt;朱色変色!M143,1,0)</f>
        <v>0</v>
      </c>
      <c r="N143">
        <f>IF(実施計画様式!N143&lt;&gt;朱色変色!N143,1,0)</f>
        <v>0</v>
      </c>
      <c r="O143">
        <f>IF(実施計画様式!O143&lt;&gt;朱色変色!O143,1,0)</f>
        <v>0</v>
      </c>
      <c r="P143">
        <f>IF(実施計画様式!P143&lt;&gt;朱色変色!P143,1,0)</f>
        <v>0</v>
      </c>
      <c r="Q143">
        <f>IF(実施計画様式!Q143&lt;&gt;朱色変色!Q143,1,0)</f>
        <v>0</v>
      </c>
      <c r="R143">
        <f>IF(実施計画様式!R143&lt;&gt;朱色変色!R143,1,0)</f>
        <v>0</v>
      </c>
      <c r="S143">
        <f>IF(実施計画様式!S143&lt;&gt;朱色変色!S143,1,0)</f>
        <v>0</v>
      </c>
      <c r="T143">
        <f>IF(実施計画様式!U143&lt;&gt;朱色変色!T143,1,0)</f>
        <v>0</v>
      </c>
      <c r="U143">
        <f>IF(実施計画様式!V143&lt;&gt;朱色変色!U143,1,0)</f>
        <v>0</v>
      </c>
      <c r="V143">
        <f>IF(実施計画様式!W143&lt;&gt;朱色変色!V143,1,0)</f>
        <v>0</v>
      </c>
      <c r="W143">
        <f>IF(実施計画様式!X143&lt;&gt;朱色変色!W143,1,0)</f>
        <v>0</v>
      </c>
      <c r="X143">
        <f>IF(実施計画様式!Y143&lt;&gt;朱色変色!X143,1,0)</f>
        <v>0</v>
      </c>
      <c r="Y143">
        <f>IF(実施計画様式!Z143&lt;&gt;朱色変色!Y143,1,0)</f>
        <v>0</v>
      </c>
      <c r="Z143">
        <f>IF(実施計画様式!AA143&lt;&gt;朱色変色!Z143,1,0)</f>
        <v>0</v>
      </c>
      <c r="AA143">
        <f>IF(実施計画様式!AB143&lt;&gt;朱色変色!AA143,1,0)</f>
        <v>0</v>
      </c>
      <c r="AB143">
        <f>IF(実施計画様式!AC143&lt;&gt;朱色変色!AB143,1,0)</f>
        <v>0</v>
      </c>
      <c r="AC143">
        <f>IF(実施計画様式!AD143&lt;&gt;朱色変色!AC143,1,0)</f>
        <v>0</v>
      </c>
      <c r="AD143">
        <f>IF(実施計画様式!AE143&lt;&gt;朱色変色!AD143,1,0)</f>
        <v>0</v>
      </c>
      <c r="AE143">
        <f>IF(実施計画様式!AF143&lt;&gt;朱色変色!AE143,1,0)</f>
        <v>0</v>
      </c>
      <c r="AF143" s="21">
        <f>IF(実施計画様式!AG143&lt;&gt;朱色変色!AF143,1,0)</f>
        <v>0</v>
      </c>
      <c r="AG143">
        <f t="shared" si="3"/>
        <v>0</v>
      </c>
      <c r="AH143">
        <f t="shared" si="4"/>
        <v>0</v>
      </c>
      <c r="AI143">
        <f t="shared" si="5"/>
        <v>0</v>
      </c>
    </row>
    <row r="144" spans="3:35">
      <c r="C144" s="24">
        <v>72</v>
      </c>
      <c r="D144" s="24">
        <f>IF(実施計画様式!D144&lt;&gt;朱色変色!D144,1,0)</f>
        <v>0</v>
      </c>
      <c r="E144">
        <f>IF(実施計画様式!E144&lt;&gt;朱色変色!E144,1,0)</f>
        <v>0</v>
      </c>
      <c r="F144">
        <f>IF(実施計画様式!F144&lt;&gt;朱色変色!F144,1,0)</f>
        <v>0</v>
      </c>
      <c r="G144">
        <f>IF(実施計画様式!G144&lt;&gt;朱色変色!G144,1,0)</f>
        <v>0</v>
      </c>
      <c r="H144">
        <f>IF(実施計画様式!H144&lt;&gt;朱色変色!H144,1,0)</f>
        <v>0</v>
      </c>
      <c r="I144">
        <f>IF(実施計画様式!I144&lt;&gt;朱色変色!I144,1,0)</f>
        <v>0</v>
      </c>
      <c r="J144">
        <f>IF(実施計画様式!J144&lt;&gt;朱色変色!J144,1,0)</f>
        <v>0</v>
      </c>
      <c r="K144">
        <f>IF(実施計画様式!K144&lt;&gt;朱色変色!K144,1,0)</f>
        <v>0</v>
      </c>
      <c r="L144">
        <f>IF(実施計画様式!L144&lt;&gt;朱色変色!L144,1,0)</f>
        <v>0</v>
      </c>
      <c r="M144">
        <f>IF(実施計画様式!M144&lt;&gt;朱色変色!M144,1,0)</f>
        <v>0</v>
      </c>
      <c r="N144">
        <f>IF(実施計画様式!N144&lt;&gt;朱色変色!N144,1,0)</f>
        <v>0</v>
      </c>
      <c r="O144">
        <f>IF(実施計画様式!O144&lt;&gt;朱色変色!O144,1,0)</f>
        <v>0</v>
      </c>
      <c r="P144">
        <f>IF(実施計画様式!P144&lt;&gt;朱色変色!P144,1,0)</f>
        <v>0</v>
      </c>
      <c r="Q144">
        <f>IF(実施計画様式!Q144&lt;&gt;朱色変色!Q144,1,0)</f>
        <v>0</v>
      </c>
      <c r="R144">
        <f>IF(実施計画様式!R144&lt;&gt;朱色変色!R144,1,0)</f>
        <v>0</v>
      </c>
      <c r="S144">
        <f>IF(実施計画様式!S144&lt;&gt;朱色変色!S144,1,0)</f>
        <v>0</v>
      </c>
      <c r="T144">
        <f>IF(実施計画様式!U144&lt;&gt;朱色変色!T144,1,0)</f>
        <v>0</v>
      </c>
      <c r="U144">
        <f>IF(実施計画様式!V144&lt;&gt;朱色変色!U144,1,0)</f>
        <v>0</v>
      </c>
      <c r="V144">
        <f>IF(実施計画様式!W144&lt;&gt;朱色変色!V144,1,0)</f>
        <v>0</v>
      </c>
      <c r="W144">
        <f>IF(実施計画様式!X144&lt;&gt;朱色変色!W144,1,0)</f>
        <v>0</v>
      </c>
      <c r="X144">
        <f>IF(実施計画様式!Y144&lt;&gt;朱色変色!X144,1,0)</f>
        <v>0</v>
      </c>
      <c r="Y144">
        <f>IF(実施計画様式!Z144&lt;&gt;朱色変色!Y144,1,0)</f>
        <v>0</v>
      </c>
      <c r="Z144">
        <f>IF(実施計画様式!AA144&lt;&gt;朱色変色!Z144,1,0)</f>
        <v>0</v>
      </c>
      <c r="AA144">
        <f>IF(実施計画様式!AB144&lt;&gt;朱色変色!AA144,1,0)</f>
        <v>0</v>
      </c>
      <c r="AB144">
        <f>IF(実施計画様式!AC144&lt;&gt;朱色変色!AB144,1,0)</f>
        <v>0</v>
      </c>
      <c r="AC144">
        <f>IF(実施計画様式!AD144&lt;&gt;朱色変色!AC144,1,0)</f>
        <v>0</v>
      </c>
      <c r="AD144">
        <f>IF(実施計画様式!AE144&lt;&gt;朱色変色!AD144,1,0)</f>
        <v>0</v>
      </c>
      <c r="AE144">
        <f>IF(実施計画様式!AF144&lt;&gt;朱色変色!AE144,1,0)</f>
        <v>0</v>
      </c>
      <c r="AF144" s="21">
        <f>IF(実施計画様式!AG144&lt;&gt;朱色変色!AF144,1,0)</f>
        <v>0</v>
      </c>
      <c r="AG144">
        <f t="shared" si="3"/>
        <v>0</v>
      </c>
      <c r="AH144">
        <f t="shared" si="4"/>
        <v>0</v>
      </c>
      <c r="AI144">
        <f t="shared" si="5"/>
        <v>0</v>
      </c>
    </row>
    <row r="145" spans="3:35">
      <c r="C145" s="24">
        <v>73</v>
      </c>
      <c r="D145" s="24">
        <f>IF(実施計画様式!D145&lt;&gt;朱色変色!D145,1,0)</f>
        <v>0</v>
      </c>
      <c r="E145">
        <f>IF(実施計画様式!E145&lt;&gt;朱色変色!E145,1,0)</f>
        <v>0</v>
      </c>
      <c r="F145">
        <f>IF(実施計画様式!F145&lt;&gt;朱色変色!F145,1,0)</f>
        <v>0</v>
      </c>
      <c r="G145">
        <f>IF(実施計画様式!G145&lt;&gt;朱色変色!G145,1,0)</f>
        <v>0</v>
      </c>
      <c r="H145">
        <f>IF(実施計画様式!H145&lt;&gt;朱色変色!H145,1,0)</f>
        <v>0</v>
      </c>
      <c r="I145">
        <f>IF(実施計画様式!I145&lt;&gt;朱色変色!I145,1,0)</f>
        <v>0</v>
      </c>
      <c r="J145">
        <f>IF(実施計画様式!J145&lt;&gt;朱色変色!J145,1,0)</f>
        <v>0</v>
      </c>
      <c r="K145">
        <f>IF(実施計画様式!K145&lt;&gt;朱色変色!K145,1,0)</f>
        <v>0</v>
      </c>
      <c r="L145">
        <f>IF(実施計画様式!L145&lt;&gt;朱色変色!L145,1,0)</f>
        <v>0</v>
      </c>
      <c r="M145">
        <f>IF(実施計画様式!M145&lt;&gt;朱色変色!M145,1,0)</f>
        <v>0</v>
      </c>
      <c r="N145">
        <f>IF(実施計画様式!N145&lt;&gt;朱色変色!N145,1,0)</f>
        <v>0</v>
      </c>
      <c r="O145">
        <f>IF(実施計画様式!O145&lt;&gt;朱色変色!O145,1,0)</f>
        <v>0</v>
      </c>
      <c r="P145">
        <f>IF(実施計画様式!P145&lt;&gt;朱色変色!P145,1,0)</f>
        <v>0</v>
      </c>
      <c r="Q145">
        <f>IF(実施計画様式!Q145&lt;&gt;朱色変色!Q145,1,0)</f>
        <v>0</v>
      </c>
      <c r="R145">
        <f>IF(実施計画様式!R145&lt;&gt;朱色変色!R145,1,0)</f>
        <v>0</v>
      </c>
      <c r="S145">
        <f>IF(実施計画様式!S145&lt;&gt;朱色変色!S145,1,0)</f>
        <v>0</v>
      </c>
      <c r="T145">
        <f>IF(実施計画様式!U145&lt;&gt;朱色変色!T145,1,0)</f>
        <v>0</v>
      </c>
      <c r="U145">
        <f>IF(実施計画様式!V145&lt;&gt;朱色変色!U145,1,0)</f>
        <v>0</v>
      </c>
      <c r="V145">
        <f>IF(実施計画様式!W145&lt;&gt;朱色変色!V145,1,0)</f>
        <v>0</v>
      </c>
      <c r="W145">
        <f>IF(実施計画様式!X145&lt;&gt;朱色変色!W145,1,0)</f>
        <v>0</v>
      </c>
      <c r="X145">
        <f>IF(実施計画様式!Y145&lt;&gt;朱色変色!X145,1,0)</f>
        <v>0</v>
      </c>
      <c r="Y145">
        <f>IF(実施計画様式!Z145&lt;&gt;朱色変色!Y145,1,0)</f>
        <v>0</v>
      </c>
      <c r="Z145">
        <f>IF(実施計画様式!AA145&lt;&gt;朱色変色!Z145,1,0)</f>
        <v>0</v>
      </c>
      <c r="AA145">
        <f>IF(実施計画様式!AB145&lt;&gt;朱色変色!AA145,1,0)</f>
        <v>0</v>
      </c>
      <c r="AB145">
        <f>IF(実施計画様式!AC145&lt;&gt;朱色変色!AB145,1,0)</f>
        <v>0</v>
      </c>
      <c r="AC145">
        <f>IF(実施計画様式!AD145&lt;&gt;朱色変色!AC145,1,0)</f>
        <v>0</v>
      </c>
      <c r="AD145">
        <f>IF(実施計画様式!AE145&lt;&gt;朱色変色!AD145,1,0)</f>
        <v>0</v>
      </c>
      <c r="AE145">
        <f>IF(実施計画様式!AF145&lt;&gt;朱色変色!AE145,1,0)</f>
        <v>0</v>
      </c>
      <c r="AF145" s="21">
        <f>IF(実施計画様式!AG145&lt;&gt;朱色変色!AF145,1,0)</f>
        <v>0</v>
      </c>
      <c r="AG145">
        <f t="shared" si="3"/>
        <v>0</v>
      </c>
      <c r="AH145">
        <f t="shared" si="4"/>
        <v>0</v>
      </c>
      <c r="AI145">
        <f t="shared" si="5"/>
        <v>0</v>
      </c>
    </row>
    <row r="146" spans="3:35">
      <c r="C146" s="24">
        <v>74</v>
      </c>
      <c r="D146" s="24">
        <f>IF(実施計画様式!D146&lt;&gt;朱色変色!D146,1,0)</f>
        <v>0</v>
      </c>
      <c r="E146">
        <f>IF(実施計画様式!E146&lt;&gt;朱色変色!E146,1,0)</f>
        <v>0</v>
      </c>
      <c r="F146">
        <f>IF(実施計画様式!F146&lt;&gt;朱色変色!F146,1,0)</f>
        <v>0</v>
      </c>
      <c r="G146">
        <f>IF(実施計画様式!G146&lt;&gt;朱色変色!G146,1,0)</f>
        <v>0</v>
      </c>
      <c r="H146">
        <f>IF(実施計画様式!H146&lt;&gt;朱色変色!H146,1,0)</f>
        <v>0</v>
      </c>
      <c r="I146">
        <f>IF(実施計画様式!I146&lt;&gt;朱色変色!I146,1,0)</f>
        <v>0</v>
      </c>
      <c r="J146">
        <f>IF(実施計画様式!J146&lt;&gt;朱色変色!J146,1,0)</f>
        <v>0</v>
      </c>
      <c r="K146">
        <f>IF(実施計画様式!K146&lt;&gt;朱色変色!K146,1,0)</f>
        <v>0</v>
      </c>
      <c r="L146">
        <f>IF(実施計画様式!L146&lt;&gt;朱色変色!L146,1,0)</f>
        <v>0</v>
      </c>
      <c r="M146">
        <f>IF(実施計画様式!M146&lt;&gt;朱色変色!M146,1,0)</f>
        <v>0</v>
      </c>
      <c r="N146">
        <f>IF(実施計画様式!N146&lt;&gt;朱色変色!N146,1,0)</f>
        <v>0</v>
      </c>
      <c r="O146">
        <f>IF(実施計画様式!O146&lt;&gt;朱色変色!O146,1,0)</f>
        <v>0</v>
      </c>
      <c r="P146">
        <f>IF(実施計画様式!P146&lt;&gt;朱色変色!P146,1,0)</f>
        <v>0</v>
      </c>
      <c r="Q146">
        <f>IF(実施計画様式!Q146&lt;&gt;朱色変色!Q146,1,0)</f>
        <v>0</v>
      </c>
      <c r="R146">
        <f>IF(実施計画様式!R146&lt;&gt;朱色変色!R146,1,0)</f>
        <v>0</v>
      </c>
      <c r="S146">
        <f>IF(実施計画様式!S146&lt;&gt;朱色変色!S146,1,0)</f>
        <v>0</v>
      </c>
      <c r="T146">
        <f>IF(実施計画様式!U146&lt;&gt;朱色変色!T146,1,0)</f>
        <v>0</v>
      </c>
      <c r="U146">
        <f>IF(実施計画様式!V146&lt;&gt;朱色変色!U146,1,0)</f>
        <v>0</v>
      </c>
      <c r="V146">
        <f>IF(実施計画様式!W146&lt;&gt;朱色変色!V146,1,0)</f>
        <v>0</v>
      </c>
      <c r="W146">
        <f>IF(実施計画様式!X146&lt;&gt;朱色変色!W146,1,0)</f>
        <v>0</v>
      </c>
      <c r="X146">
        <f>IF(実施計画様式!Y146&lt;&gt;朱色変色!X146,1,0)</f>
        <v>0</v>
      </c>
      <c r="Y146">
        <f>IF(実施計画様式!Z146&lt;&gt;朱色変色!Y146,1,0)</f>
        <v>0</v>
      </c>
      <c r="Z146">
        <f>IF(実施計画様式!AA146&lt;&gt;朱色変色!Z146,1,0)</f>
        <v>0</v>
      </c>
      <c r="AA146">
        <f>IF(実施計画様式!AB146&lt;&gt;朱色変色!AA146,1,0)</f>
        <v>0</v>
      </c>
      <c r="AB146">
        <f>IF(実施計画様式!AC146&lt;&gt;朱色変色!AB146,1,0)</f>
        <v>0</v>
      </c>
      <c r="AC146">
        <f>IF(実施計画様式!AD146&lt;&gt;朱色変色!AC146,1,0)</f>
        <v>0</v>
      </c>
      <c r="AD146">
        <f>IF(実施計画様式!AE146&lt;&gt;朱色変色!AD146,1,0)</f>
        <v>0</v>
      </c>
      <c r="AE146">
        <f>IF(実施計画様式!AF146&lt;&gt;朱色変色!AE146,1,0)</f>
        <v>0</v>
      </c>
      <c r="AF146" s="21">
        <f>IF(実施計画様式!AG146&lt;&gt;朱色変色!AF146,1,0)</f>
        <v>0</v>
      </c>
      <c r="AG146">
        <f t="shared" si="3"/>
        <v>0</v>
      </c>
      <c r="AH146">
        <f t="shared" si="4"/>
        <v>0</v>
      </c>
      <c r="AI146">
        <f t="shared" si="5"/>
        <v>0</v>
      </c>
    </row>
    <row r="147" spans="3:35">
      <c r="C147" s="24">
        <v>75</v>
      </c>
      <c r="D147" s="24">
        <f>IF(実施計画様式!D147&lt;&gt;朱色変色!D147,1,0)</f>
        <v>0</v>
      </c>
      <c r="E147">
        <f>IF(実施計画様式!E147&lt;&gt;朱色変色!E147,1,0)</f>
        <v>0</v>
      </c>
      <c r="F147">
        <f>IF(実施計画様式!F147&lt;&gt;朱色変色!F147,1,0)</f>
        <v>0</v>
      </c>
      <c r="G147">
        <f>IF(実施計画様式!G147&lt;&gt;朱色変色!G147,1,0)</f>
        <v>0</v>
      </c>
      <c r="H147">
        <f>IF(実施計画様式!H147&lt;&gt;朱色変色!H147,1,0)</f>
        <v>0</v>
      </c>
      <c r="I147">
        <f>IF(実施計画様式!I147&lt;&gt;朱色変色!I147,1,0)</f>
        <v>0</v>
      </c>
      <c r="J147">
        <f>IF(実施計画様式!J147&lt;&gt;朱色変色!J147,1,0)</f>
        <v>0</v>
      </c>
      <c r="K147">
        <f>IF(実施計画様式!K147&lt;&gt;朱色変色!K147,1,0)</f>
        <v>0</v>
      </c>
      <c r="L147">
        <f>IF(実施計画様式!L147&lt;&gt;朱色変色!L147,1,0)</f>
        <v>0</v>
      </c>
      <c r="M147">
        <f>IF(実施計画様式!M147&lt;&gt;朱色変色!M147,1,0)</f>
        <v>0</v>
      </c>
      <c r="N147">
        <f>IF(実施計画様式!N147&lt;&gt;朱色変色!N147,1,0)</f>
        <v>0</v>
      </c>
      <c r="O147">
        <f>IF(実施計画様式!O147&lt;&gt;朱色変色!O147,1,0)</f>
        <v>0</v>
      </c>
      <c r="P147">
        <f>IF(実施計画様式!P147&lt;&gt;朱色変色!P147,1,0)</f>
        <v>0</v>
      </c>
      <c r="Q147">
        <f>IF(実施計画様式!Q147&lt;&gt;朱色変色!Q147,1,0)</f>
        <v>0</v>
      </c>
      <c r="R147">
        <f>IF(実施計画様式!R147&lt;&gt;朱色変色!R147,1,0)</f>
        <v>0</v>
      </c>
      <c r="S147">
        <f>IF(実施計画様式!S147&lt;&gt;朱色変色!S147,1,0)</f>
        <v>0</v>
      </c>
      <c r="T147">
        <f>IF(実施計画様式!U147&lt;&gt;朱色変色!T147,1,0)</f>
        <v>0</v>
      </c>
      <c r="U147">
        <f>IF(実施計画様式!V147&lt;&gt;朱色変色!U147,1,0)</f>
        <v>0</v>
      </c>
      <c r="V147">
        <f>IF(実施計画様式!W147&lt;&gt;朱色変色!V147,1,0)</f>
        <v>0</v>
      </c>
      <c r="W147">
        <f>IF(実施計画様式!X147&lt;&gt;朱色変色!W147,1,0)</f>
        <v>0</v>
      </c>
      <c r="X147">
        <f>IF(実施計画様式!Y147&lt;&gt;朱色変色!X147,1,0)</f>
        <v>0</v>
      </c>
      <c r="Y147">
        <f>IF(実施計画様式!Z147&lt;&gt;朱色変色!Y147,1,0)</f>
        <v>0</v>
      </c>
      <c r="Z147">
        <f>IF(実施計画様式!AA147&lt;&gt;朱色変色!Z147,1,0)</f>
        <v>0</v>
      </c>
      <c r="AA147">
        <f>IF(実施計画様式!AB147&lt;&gt;朱色変色!AA147,1,0)</f>
        <v>0</v>
      </c>
      <c r="AB147">
        <f>IF(実施計画様式!AC147&lt;&gt;朱色変色!AB147,1,0)</f>
        <v>0</v>
      </c>
      <c r="AC147">
        <f>IF(実施計画様式!AD147&lt;&gt;朱色変色!AC147,1,0)</f>
        <v>0</v>
      </c>
      <c r="AD147">
        <f>IF(実施計画様式!AE147&lt;&gt;朱色変色!AD147,1,0)</f>
        <v>0</v>
      </c>
      <c r="AE147">
        <f>IF(実施計画様式!AF147&lt;&gt;朱色変色!AE147,1,0)</f>
        <v>0</v>
      </c>
      <c r="AF147" s="21">
        <f>IF(実施計画様式!AG147&lt;&gt;朱色変色!AF147,1,0)</f>
        <v>0</v>
      </c>
      <c r="AG147">
        <f t="shared" si="3"/>
        <v>0</v>
      </c>
      <c r="AH147">
        <f t="shared" si="4"/>
        <v>0</v>
      </c>
      <c r="AI147">
        <f t="shared" si="5"/>
        <v>0</v>
      </c>
    </row>
    <row r="148" spans="3:35">
      <c r="C148" s="24">
        <v>76</v>
      </c>
      <c r="D148" s="24">
        <f>IF(実施計画様式!D148&lt;&gt;朱色変色!D148,1,0)</f>
        <v>0</v>
      </c>
      <c r="E148">
        <f>IF(実施計画様式!E148&lt;&gt;朱色変色!E148,1,0)</f>
        <v>0</v>
      </c>
      <c r="F148">
        <f>IF(実施計画様式!F148&lt;&gt;朱色変色!F148,1,0)</f>
        <v>0</v>
      </c>
      <c r="G148">
        <f>IF(実施計画様式!G148&lt;&gt;朱色変色!G148,1,0)</f>
        <v>0</v>
      </c>
      <c r="H148">
        <f>IF(実施計画様式!H148&lt;&gt;朱色変色!H148,1,0)</f>
        <v>0</v>
      </c>
      <c r="I148">
        <f>IF(実施計画様式!I148&lt;&gt;朱色変色!I148,1,0)</f>
        <v>0</v>
      </c>
      <c r="J148">
        <f>IF(実施計画様式!J148&lt;&gt;朱色変色!J148,1,0)</f>
        <v>0</v>
      </c>
      <c r="K148">
        <f>IF(実施計画様式!K148&lt;&gt;朱色変色!K148,1,0)</f>
        <v>0</v>
      </c>
      <c r="L148">
        <f>IF(実施計画様式!L148&lt;&gt;朱色変色!L148,1,0)</f>
        <v>0</v>
      </c>
      <c r="M148">
        <f>IF(実施計画様式!M148&lt;&gt;朱色変色!M148,1,0)</f>
        <v>0</v>
      </c>
      <c r="N148">
        <f>IF(実施計画様式!N148&lt;&gt;朱色変色!N148,1,0)</f>
        <v>0</v>
      </c>
      <c r="O148">
        <f>IF(実施計画様式!O148&lt;&gt;朱色変色!O148,1,0)</f>
        <v>0</v>
      </c>
      <c r="P148">
        <f>IF(実施計画様式!P148&lt;&gt;朱色変色!P148,1,0)</f>
        <v>0</v>
      </c>
      <c r="Q148">
        <f>IF(実施計画様式!Q148&lt;&gt;朱色変色!Q148,1,0)</f>
        <v>0</v>
      </c>
      <c r="R148">
        <f>IF(実施計画様式!R148&lt;&gt;朱色変色!R148,1,0)</f>
        <v>0</v>
      </c>
      <c r="S148">
        <f>IF(実施計画様式!S148&lt;&gt;朱色変色!S148,1,0)</f>
        <v>0</v>
      </c>
      <c r="T148">
        <f>IF(実施計画様式!U148&lt;&gt;朱色変色!T148,1,0)</f>
        <v>0</v>
      </c>
      <c r="U148">
        <f>IF(実施計画様式!V148&lt;&gt;朱色変色!U148,1,0)</f>
        <v>0</v>
      </c>
      <c r="V148">
        <f>IF(実施計画様式!W148&lt;&gt;朱色変色!V148,1,0)</f>
        <v>0</v>
      </c>
      <c r="W148">
        <f>IF(実施計画様式!X148&lt;&gt;朱色変色!W148,1,0)</f>
        <v>0</v>
      </c>
      <c r="X148">
        <f>IF(実施計画様式!Y148&lt;&gt;朱色変色!X148,1,0)</f>
        <v>0</v>
      </c>
      <c r="Y148">
        <f>IF(実施計画様式!Z148&lt;&gt;朱色変色!Y148,1,0)</f>
        <v>0</v>
      </c>
      <c r="Z148">
        <f>IF(実施計画様式!AA148&lt;&gt;朱色変色!Z148,1,0)</f>
        <v>0</v>
      </c>
      <c r="AA148">
        <f>IF(実施計画様式!AB148&lt;&gt;朱色変色!AA148,1,0)</f>
        <v>0</v>
      </c>
      <c r="AB148">
        <f>IF(実施計画様式!AC148&lt;&gt;朱色変色!AB148,1,0)</f>
        <v>0</v>
      </c>
      <c r="AC148">
        <f>IF(実施計画様式!AD148&lt;&gt;朱色変色!AC148,1,0)</f>
        <v>0</v>
      </c>
      <c r="AD148">
        <f>IF(実施計画様式!AE148&lt;&gt;朱色変色!AD148,1,0)</f>
        <v>0</v>
      </c>
      <c r="AE148">
        <f>IF(実施計画様式!AF148&lt;&gt;朱色変色!AE148,1,0)</f>
        <v>0</v>
      </c>
      <c r="AF148" s="21">
        <f>IF(実施計画様式!AG148&lt;&gt;朱色変色!AF148,1,0)</f>
        <v>0</v>
      </c>
      <c r="AG148">
        <f t="shared" si="3"/>
        <v>0</v>
      </c>
      <c r="AH148">
        <f t="shared" si="4"/>
        <v>0</v>
      </c>
      <c r="AI148">
        <f t="shared" si="5"/>
        <v>0</v>
      </c>
    </row>
    <row r="149" spans="3:35">
      <c r="C149" s="24">
        <v>77</v>
      </c>
      <c r="D149" s="24">
        <f>IF(実施計画様式!D149&lt;&gt;朱色変色!D149,1,0)</f>
        <v>0</v>
      </c>
      <c r="E149">
        <f>IF(実施計画様式!E149&lt;&gt;朱色変色!E149,1,0)</f>
        <v>0</v>
      </c>
      <c r="F149">
        <f>IF(実施計画様式!F149&lt;&gt;朱色変色!F149,1,0)</f>
        <v>0</v>
      </c>
      <c r="G149">
        <f>IF(実施計画様式!G149&lt;&gt;朱色変色!G149,1,0)</f>
        <v>0</v>
      </c>
      <c r="H149">
        <f>IF(実施計画様式!H149&lt;&gt;朱色変色!H149,1,0)</f>
        <v>0</v>
      </c>
      <c r="I149">
        <f>IF(実施計画様式!I149&lt;&gt;朱色変色!I149,1,0)</f>
        <v>0</v>
      </c>
      <c r="J149">
        <f>IF(実施計画様式!J149&lt;&gt;朱色変色!J149,1,0)</f>
        <v>0</v>
      </c>
      <c r="K149">
        <f>IF(実施計画様式!K149&lt;&gt;朱色変色!K149,1,0)</f>
        <v>0</v>
      </c>
      <c r="L149">
        <f>IF(実施計画様式!L149&lt;&gt;朱色変色!L149,1,0)</f>
        <v>0</v>
      </c>
      <c r="M149">
        <f>IF(実施計画様式!M149&lt;&gt;朱色変色!M149,1,0)</f>
        <v>0</v>
      </c>
      <c r="N149">
        <f>IF(実施計画様式!N149&lt;&gt;朱色変色!N149,1,0)</f>
        <v>0</v>
      </c>
      <c r="O149">
        <f>IF(実施計画様式!O149&lt;&gt;朱色変色!O149,1,0)</f>
        <v>0</v>
      </c>
      <c r="P149">
        <f>IF(実施計画様式!P149&lt;&gt;朱色変色!P149,1,0)</f>
        <v>0</v>
      </c>
      <c r="Q149">
        <f>IF(実施計画様式!Q149&lt;&gt;朱色変色!Q149,1,0)</f>
        <v>0</v>
      </c>
      <c r="R149">
        <f>IF(実施計画様式!R149&lt;&gt;朱色変色!R149,1,0)</f>
        <v>0</v>
      </c>
      <c r="S149">
        <f>IF(実施計画様式!S149&lt;&gt;朱色変色!S149,1,0)</f>
        <v>0</v>
      </c>
      <c r="T149">
        <f>IF(実施計画様式!U149&lt;&gt;朱色変色!T149,1,0)</f>
        <v>0</v>
      </c>
      <c r="U149">
        <f>IF(実施計画様式!V149&lt;&gt;朱色変色!U149,1,0)</f>
        <v>0</v>
      </c>
      <c r="V149">
        <f>IF(実施計画様式!W149&lt;&gt;朱色変色!V149,1,0)</f>
        <v>0</v>
      </c>
      <c r="W149">
        <f>IF(実施計画様式!X149&lt;&gt;朱色変色!W149,1,0)</f>
        <v>0</v>
      </c>
      <c r="X149">
        <f>IF(実施計画様式!Y149&lt;&gt;朱色変色!X149,1,0)</f>
        <v>0</v>
      </c>
      <c r="Y149">
        <f>IF(実施計画様式!Z149&lt;&gt;朱色変色!Y149,1,0)</f>
        <v>0</v>
      </c>
      <c r="Z149">
        <f>IF(実施計画様式!AA149&lt;&gt;朱色変色!Z149,1,0)</f>
        <v>0</v>
      </c>
      <c r="AA149">
        <f>IF(実施計画様式!AB149&lt;&gt;朱色変色!AA149,1,0)</f>
        <v>0</v>
      </c>
      <c r="AB149">
        <f>IF(実施計画様式!AC149&lt;&gt;朱色変色!AB149,1,0)</f>
        <v>0</v>
      </c>
      <c r="AC149">
        <f>IF(実施計画様式!AD149&lt;&gt;朱色変色!AC149,1,0)</f>
        <v>0</v>
      </c>
      <c r="AD149">
        <f>IF(実施計画様式!AE149&lt;&gt;朱色変色!AD149,1,0)</f>
        <v>0</v>
      </c>
      <c r="AE149">
        <f>IF(実施計画様式!AF149&lt;&gt;朱色変色!AE149,1,0)</f>
        <v>0</v>
      </c>
      <c r="AF149" s="21">
        <f>IF(実施計画様式!AG149&lt;&gt;朱色変色!AF149,1,0)</f>
        <v>0</v>
      </c>
      <c r="AG149">
        <f t="shared" si="3"/>
        <v>0</v>
      </c>
      <c r="AH149">
        <f t="shared" si="4"/>
        <v>0</v>
      </c>
      <c r="AI149">
        <f t="shared" si="5"/>
        <v>0</v>
      </c>
    </row>
    <row r="150" spans="3:35">
      <c r="C150" s="24">
        <v>78</v>
      </c>
      <c r="D150" s="24">
        <f>IF(実施計画様式!D150&lt;&gt;朱色変色!D150,1,0)</f>
        <v>0</v>
      </c>
      <c r="E150">
        <f>IF(実施計画様式!E150&lt;&gt;朱色変色!E150,1,0)</f>
        <v>0</v>
      </c>
      <c r="F150">
        <f>IF(実施計画様式!F150&lt;&gt;朱色変色!F150,1,0)</f>
        <v>0</v>
      </c>
      <c r="G150">
        <f>IF(実施計画様式!G150&lt;&gt;朱色変色!G150,1,0)</f>
        <v>0</v>
      </c>
      <c r="H150">
        <f>IF(実施計画様式!H150&lt;&gt;朱色変色!H150,1,0)</f>
        <v>0</v>
      </c>
      <c r="I150">
        <f>IF(実施計画様式!I150&lt;&gt;朱色変色!I150,1,0)</f>
        <v>0</v>
      </c>
      <c r="J150">
        <f>IF(実施計画様式!J150&lt;&gt;朱色変色!J150,1,0)</f>
        <v>0</v>
      </c>
      <c r="K150">
        <f>IF(実施計画様式!K150&lt;&gt;朱色変色!K150,1,0)</f>
        <v>0</v>
      </c>
      <c r="L150">
        <f>IF(実施計画様式!L150&lt;&gt;朱色変色!L150,1,0)</f>
        <v>0</v>
      </c>
      <c r="M150">
        <f>IF(実施計画様式!M150&lt;&gt;朱色変色!M150,1,0)</f>
        <v>0</v>
      </c>
      <c r="N150">
        <f>IF(実施計画様式!N150&lt;&gt;朱色変色!N150,1,0)</f>
        <v>0</v>
      </c>
      <c r="O150">
        <f>IF(実施計画様式!O150&lt;&gt;朱色変色!O150,1,0)</f>
        <v>0</v>
      </c>
      <c r="P150">
        <f>IF(実施計画様式!P150&lt;&gt;朱色変色!P150,1,0)</f>
        <v>0</v>
      </c>
      <c r="Q150">
        <f>IF(実施計画様式!Q150&lt;&gt;朱色変色!Q150,1,0)</f>
        <v>0</v>
      </c>
      <c r="R150">
        <f>IF(実施計画様式!R150&lt;&gt;朱色変色!R150,1,0)</f>
        <v>0</v>
      </c>
      <c r="S150">
        <f>IF(実施計画様式!S150&lt;&gt;朱色変色!S150,1,0)</f>
        <v>0</v>
      </c>
      <c r="T150">
        <f>IF(実施計画様式!U150&lt;&gt;朱色変色!T150,1,0)</f>
        <v>0</v>
      </c>
      <c r="U150">
        <f>IF(実施計画様式!V150&lt;&gt;朱色変色!U150,1,0)</f>
        <v>0</v>
      </c>
      <c r="V150">
        <f>IF(実施計画様式!W150&lt;&gt;朱色変色!V150,1,0)</f>
        <v>0</v>
      </c>
      <c r="W150">
        <f>IF(実施計画様式!X150&lt;&gt;朱色変色!W150,1,0)</f>
        <v>0</v>
      </c>
      <c r="X150">
        <f>IF(実施計画様式!Y150&lt;&gt;朱色変色!X150,1,0)</f>
        <v>0</v>
      </c>
      <c r="Y150">
        <f>IF(実施計画様式!Z150&lt;&gt;朱色変色!Y150,1,0)</f>
        <v>0</v>
      </c>
      <c r="Z150">
        <f>IF(実施計画様式!AA150&lt;&gt;朱色変色!Z150,1,0)</f>
        <v>0</v>
      </c>
      <c r="AA150">
        <f>IF(実施計画様式!AB150&lt;&gt;朱色変色!AA150,1,0)</f>
        <v>0</v>
      </c>
      <c r="AB150">
        <f>IF(実施計画様式!AC150&lt;&gt;朱色変色!AB150,1,0)</f>
        <v>0</v>
      </c>
      <c r="AC150">
        <f>IF(実施計画様式!AD150&lt;&gt;朱色変色!AC150,1,0)</f>
        <v>0</v>
      </c>
      <c r="AD150">
        <f>IF(実施計画様式!AE150&lt;&gt;朱色変色!AD150,1,0)</f>
        <v>0</v>
      </c>
      <c r="AE150">
        <f>IF(実施計画様式!AF150&lt;&gt;朱色変色!AE150,1,0)</f>
        <v>0</v>
      </c>
      <c r="AF150" s="21">
        <f>IF(実施計画様式!AG150&lt;&gt;朱色変色!AF150,1,0)</f>
        <v>0</v>
      </c>
      <c r="AG150">
        <f t="shared" si="3"/>
        <v>0</v>
      </c>
      <c r="AH150">
        <f t="shared" si="4"/>
        <v>0</v>
      </c>
      <c r="AI150">
        <f t="shared" si="5"/>
        <v>0</v>
      </c>
    </row>
    <row r="151" spans="3:35">
      <c r="C151" s="24">
        <v>79</v>
      </c>
      <c r="D151" s="24">
        <f>IF(実施計画様式!D151&lt;&gt;朱色変色!D151,1,0)</f>
        <v>0</v>
      </c>
      <c r="E151">
        <f>IF(実施計画様式!E151&lt;&gt;朱色変色!E151,1,0)</f>
        <v>0</v>
      </c>
      <c r="F151">
        <f>IF(実施計画様式!F151&lt;&gt;朱色変色!F151,1,0)</f>
        <v>0</v>
      </c>
      <c r="G151">
        <f>IF(実施計画様式!G151&lt;&gt;朱色変色!G151,1,0)</f>
        <v>0</v>
      </c>
      <c r="H151">
        <f>IF(実施計画様式!H151&lt;&gt;朱色変色!H151,1,0)</f>
        <v>0</v>
      </c>
      <c r="I151">
        <f>IF(実施計画様式!I151&lt;&gt;朱色変色!I151,1,0)</f>
        <v>0</v>
      </c>
      <c r="J151">
        <f>IF(実施計画様式!J151&lt;&gt;朱色変色!J151,1,0)</f>
        <v>0</v>
      </c>
      <c r="K151">
        <f>IF(実施計画様式!K151&lt;&gt;朱色変色!K151,1,0)</f>
        <v>0</v>
      </c>
      <c r="L151">
        <f>IF(実施計画様式!L151&lt;&gt;朱色変色!L151,1,0)</f>
        <v>0</v>
      </c>
      <c r="M151">
        <f>IF(実施計画様式!M151&lt;&gt;朱色変色!M151,1,0)</f>
        <v>0</v>
      </c>
      <c r="N151">
        <f>IF(実施計画様式!N151&lt;&gt;朱色変色!N151,1,0)</f>
        <v>0</v>
      </c>
      <c r="O151">
        <f>IF(実施計画様式!O151&lt;&gt;朱色変色!O151,1,0)</f>
        <v>0</v>
      </c>
      <c r="P151">
        <f>IF(実施計画様式!P151&lt;&gt;朱色変色!P151,1,0)</f>
        <v>0</v>
      </c>
      <c r="Q151">
        <f>IF(実施計画様式!Q151&lt;&gt;朱色変色!Q151,1,0)</f>
        <v>0</v>
      </c>
      <c r="R151">
        <f>IF(実施計画様式!R151&lt;&gt;朱色変色!R151,1,0)</f>
        <v>0</v>
      </c>
      <c r="S151">
        <f>IF(実施計画様式!S151&lt;&gt;朱色変色!S151,1,0)</f>
        <v>0</v>
      </c>
      <c r="T151">
        <f>IF(実施計画様式!U151&lt;&gt;朱色変色!T151,1,0)</f>
        <v>0</v>
      </c>
      <c r="U151">
        <f>IF(実施計画様式!V151&lt;&gt;朱色変色!U151,1,0)</f>
        <v>0</v>
      </c>
      <c r="V151">
        <f>IF(実施計画様式!W151&lt;&gt;朱色変色!V151,1,0)</f>
        <v>0</v>
      </c>
      <c r="W151">
        <f>IF(実施計画様式!X151&lt;&gt;朱色変色!W151,1,0)</f>
        <v>0</v>
      </c>
      <c r="X151">
        <f>IF(実施計画様式!Y151&lt;&gt;朱色変色!X151,1,0)</f>
        <v>0</v>
      </c>
      <c r="Y151">
        <f>IF(実施計画様式!Z151&lt;&gt;朱色変色!Y151,1,0)</f>
        <v>0</v>
      </c>
      <c r="Z151">
        <f>IF(実施計画様式!AA151&lt;&gt;朱色変色!Z151,1,0)</f>
        <v>0</v>
      </c>
      <c r="AA151">
        <f>IF(実施計画様式!AB151&lt;&gt;朱色変色!AA151,1,0)</f>
        <v>0</v>
      </c>
      <c r="AB151">
        <f>IF(実施計画様式!AC151&lt;&gt;朱色変色!AB151,1,0)</f>
        <v>0</v>
      </c>
      <c r="AC151">
        <f>IF(実施計画様式!AD151&lt;&gt;朱色変色!AC151,1,0)</f>
        <v>0</v>
      </c>
      <c r="AD151">
        <f>IF(実施計画様式!AE151&lt;&gt;朱色変色!AD151,1,0)</f>
        <v>0</v>
      </c>
      <c r="AE151">
        <f>IF(実施計画様式!AF151&lt;&gt;朱色変色!AE151,1,0)</f>
        <v>0</v>
      </c>
      <c r="AF151" s="21">
        <f>IF(実施計画様式!AG151&lt;&gt;朱色変色!AF151,1,0)</f>
        <v>0</v>
      </c>
      <c r="AG151">
        <f t="shared" si="3"/>
        <v>0</v>
      </c>
      <c r="AH151">
        <f t="shared" si="4"/>
        <v>0</v>
      </c>
      <c r="AI151">
        <f t="shared" si="5"/>
        <v>0</v>
      </c>
    </row>
    <row r="152" spans="3:35">
      <c r="C152" s="24">
        <v>80</v>
      </c>
      <c r="D152" s="24">
        <f>IF(実施計画様式!D152&lt;&gt;朱色変色!D152,1,0)</f>
        <v>0</v>
      </c>
      <c r="E152">
        <f>IF(実施計画様式!E152&lt;&gt;朱色変色!E152,1,0)</f>
        <v>0</v>
      </c>
      <c r="F152">
        <f>IF(実施計画様式!F152&lt;&gt;朱色変色!F152,1,0)</f>
        <v>0</v>
      </c>
      <c r="G152">
        <f>IF(実施計画様式!G152&lt;&gt;朱色変色!G152,1,0)</f>
        <v>0</v>
      </c>
      <c r="H152">
        <f>IF(実施計画様式!H152&lt;&gt;朱色変色!H152,1,0)</f>
        <v>0</v>
      </c>
      <c r="I152">
        <f>IF(実施計画様式!I152&lt;&gt;朱色変色!I152,1,0)</f>
        <v>0</v>
      </c>
      <c r="J152">
        <f>IF(実施計画様式!J152&lt;&gt;朱色変色!J152,1,0)</f>
        <v>0</v>
      </c>
      <c r="K152">
        <f>IF(実施計画様式!K152&lt;&gt;朱色変色!K152,1,0)</f>
        <v>0</v>
      </c>
      <c r="L152">
        <f>IF(実施計画様式!L152&lt;&gt;朱色変色!L152,1,0)</f>
        <v>0</v>
      </c>
      <c r="M152">
        <f>IF(実施計画様式!M152&lt;&gt;朱色変色!M152,1,0)</f>
        <v>0</v>
      </c>
      <c r="N152">
        <f>IF(実施計画様式!N152&lt;&gt;朱色変色!N152,1,0)</f>
        <v>0</v>
      </c>
      <c r="O152">
        <f>IF(実施計画様式!O152&lt;&gt;朱色変色!O152,1,0)</f>
        <v>0</v>
      </c>
      <c r="P152">
        <f>IF(実施計画様式!P152&lt;&gt;朱色変色!P152,1,0)</f>
        <v>0</v>
      </c>
      <c r="Q152">
        <f>IF(実施計画様式!Q152&lt;&gt;朱色変色!Q152,1,0)</f>
        <v>0</v>
      </c>
      <c r="R152">
        <f>IF(実施計画様式!R152&lt;&gt;朱色変色!R152,1,0)</f>
        <v>0</v>
      </c>
      <c r="S152">
        <f>IF(実施計画様式!S152&lt;&gt;朱色変色!S152,1,0)</f>
        <v>0</v>
      </c>
      <c r="T152">
        <f>IF(実施計画様式!U152&lt;&gt;朱色変色!T152,1,0)</f>
        <v>0</v>
      </c>
      <c r="U152">
        <f>IF(実施計画様式!V152&lt;&gt;朱色変色!U152,1,0)</f>
        <v>0</v>
      </c>
      <c r="V152">
        <f>IF(実施計画様式!W152&lt;&gt;朱色変色!V152,1,0)</f>
        <v>0</v>
      </c>
      <c r="W152">
        <f>IF(実施計画様式!X152&lt;&gt;朱色変色!W152,1,0)</f>
        <v>0</v>
      </c>
      <c r="X152">
        <f>IF(実施計画様式!Y152&lt;&gt;朱色変色!X152,1,0)</f>
        <v>0</v>
      </c>
      <c r="Y152">
        <f>IF(実施計画様式!Z152&lt;&gt;朱色変色!Y152,1,0)</f>
        <v>0</v>
      </c>
      <c r="Z152">
        <f>IF(実施計画様式!AA152&lt;&gt;朱色変色!Z152,1,0)</f>
        <v>0</v>
      </c>
      <c r="AA152">
        <f>IF(実施計画様式!AB152&lt;&gt;朱色変色!AA152,1,0)</f>
        <v>0</v>
      </c>
      <c r="AB152">
        <f>IF(実施計画様式!AC152&lt;&gt;朱色変色!AB152,1,0)</f>
        <v>0</v>
      </c>
      <c r="AC152">
        <f>IF(実施計画様式!AD152&lt;&gt;朱色変色!AC152,1,0)</f>
        <v>0</v>
      </c>
      <c r="AD152">
        <f>IF(実施計画様式!AE152&lt;&gt;朱色変色!AD152,1,0)</f>
        <v>0</v>
      </c>
      <c r="AE152">
        <f>IF(実施計画様式!AF152&lt;&gt;朱色変色!AE152,1,0)</f>
        <v>0</v>
      </c>
      <c r="AF152" s="21">
        <f>IF(実施計画様式!AG152&lt;&gt;朱色変色!AF152,1,0)</f>
        <v>0</v>
      </c>
      <c r="AG152">
        <f t="shared" si="3"/>
        <v>0</v>
      </c>
      <c r="AH152">
        <f t="shared" si="4"/>
        <v>0</v>
      </c>
      <c r="AI152">
        <f t="shared" si="5"/>
        <v>0</v>
      </c>
    </row>
    <row r="153" spans="3:35">
      <c r="C153" s="24">
        <v>81</v>
      </c>
      <c r="D153" s="24">
        <f>IF(実施計画様式!D153&lt;&gt;朱色変色!D153,1,0)</f>
        <v>0</v>
      </c>
      <c r="E153">
        <f>IF(実施計画様式!E153&lt;&gt;朱色変色!E153,1,0)</f>
        <v>0</v>
      </c>
      <c r="F153">
        <f>IF(実施計画様式!F153&lt;&gt;朱色変色!F153,1,0)</f>
        <v>0</v>
      </c>
      <c r="G153">
        <f>IF(実施計画様式!G153&lt;&gt;朱色変色!G153,1,0)</f>
        <v>0</v>
      </c>
      <c r="H153">
        <f>IF(実施計画様式!H153&lt;&gt;朱色変色!H153,1,0)</f>
        <v>0</v>
      </c>
      <c r="I153">
        <f>IF(実施計画様式!I153&lt;&gt;朱色変色!I153,1,0)</f>
        <v>0</v>
      </c>
      <c r="J153">
        <f>IF(実施計画様式!J153&lt;&gt;朱色変色!J153,1,0)</f>
        <v>0</v>
      </c>
      <c r="K153">
        <f>IF(実施計画様式!K153&lt;&gt;朱色変色!K153,1,0)</f>
        <v>0</v>
      </c>
      <c r="L153">
        <f>IF(実施計画様式!L153&lt;&gt;朱色変色!L153,1,0)</f>
        <v>0</v>
      </c>
      <c r="M153">
        <f>IF(実施計画様式!M153&lt;&gt;朱色変色!M153,1,0)</f>
        <v>0</v>
      </c>
      <c r="N153">
        <f>IF(実施計画様式!N153&lt;&gt;朱色変色!N153,1,0)</f>
        <v>0</v>
      </c>
      <c r="O153">
        <f>IF(実施計画様式!O153&lt;&gt;朱色変色!O153,1,0)</f>
        <v>0</v>
      </c>
      <c r="P153">
        <f>IF(実施計画様式!P153&lt;&gt;朱色変色!P153,1,0)</f>
        <v>0</v>
      </c>
      <c r="Q153">
        <f>IF(実施計画様式!Q153&lt;&gt;朱色変色!Q153,1,0)</f>
        <v>0</v>
      </c>
      <c r="R153">
        <f>IF(実施計画様式!R153&lt;&gt;朱色変色!R153,1,0)</f>
        <v>0</v>
      </c>
      <c r="S153">
        <f>IF(実施計画様式!S153&lt;&gt;朱色変色!S153,1,0)</f>
        <v>0</v>
      </c>
      <c r="T153">
        <f>IF(実施計画様式!U153&lt;&gt;朱色変色!T153,1,0)</f>
        <v>0</v>
      </c>
      <c r="U153">
        <f>IF(実施計画様式!V153&lt;&gt;朱色変色!U153,1,0)</f>
        <v>0</v>
      </c>
      <c r="V153">
        <f>IF(実施計画様式!W153&lt;&gt;朱色変色!V153,1,0)</f>
        <v>0</v>
      </c>
      <c r="W153">
        <f>IF(実施計画様式!X153&lt;&gt;朱色変色!W153,1,0)</f>
        <v>0</v>
      </c>
      <c r="X153">
        <f>IF(実施計画様式!Y153&lt;&gt;朱色変色!X153,1,0)</f>
        <v>0</v>
      </c>
      <c r="Y153">
        <f>IF(実施計画様式!Z153&lt;&gt;朱色変色!Y153,1,0)</f>
        <v>0</v>
      </c>
      <c r="Z153">
        <f>IF(実施計画様式!AA153&lt;&gt;朱色変色!Z153,1,0)</f>
        <v>0</v>
      </c>
      <c r="AA153">
        <f>IF(実施計画様式!AB153&lt;&gt;朱色変色!AA153,1,0)</f>
        <v>0</v>
      </c>
      <c r="AB153">
        <f>IF(実施計画様式!AC153&lt;&gt;朱色変色!AB153,1,0)</f>
        <v>0</v>
      </c>
      <c r="AC153">
        <f>IF(実施計画様式!AD153&lt;&gt;朱色変色!AC153,1,0)</f>
        <v>0</v>
      </c>
      <c r="AD153">
        <f>IF(実施計画様式!AE153&lt;&gt;朱色変色!AD153,1,0)</f>
        <v>0</v>
      </c>
      <c r="AE153">
        <f>IF(実施計画様式!AF153&lt;&gt;朱色変色!AE153,1,0)</f>
        <v>0</v>
      </c>
      <c r="AF153" s="21">
        <f>IF(実施計画様式!AG153&lt;&gt;朱色変色!AF153,1,0)</f>
        <v>0</v>
      </c>
      <c r="AG153">
        <f t="shared" si="3"/>
        <v>0</v>
      </c>
      <c r="AH153">
        <f t="shared" si="4"/>
        <v>0</v>
      </c>
      <c r="AI153">
        <f t="shared" si="5"/>
        <v>0</v>
      </c>
    </row>
    <row r="154" spans="3:35">
      <c r="C154" s="24">
        <v>82</v>
      </c>
      <c r="D154" s="24">
        <f>IF(実施計画様式!D154&lt;&gt;朱色変色!D154,1,0)</f>
        <v>0</v>
      </c>
      <c r="E154">
        <f>IF(実施計画様式!E154&lt;&gt;朱色変色!E154,1,0)</f>
        <v>0</v>
      </c>
      <c r="F154">
        <f>IF(実施計画様式!F154&lt;&gt;朱色変色!F154,1,0)</f>
        <v>0</v>
      </c>
      <c r="G154">
        <f>IF(実施計画様式!G154&lt;&gt;朱色変色!G154,1,0)</f>
        <v>0</v>
      </c>
      <c r="H154">
        <f>IF(実施計画様式!H154&lt;&gt;朱色変色!H154,1,0)</f>
        <v>0</v>
      </c>
      <c r="I154">
        <f>IF(実施計画様式!I154&lt;&gt;朱色変色!I154,1,0)</f>
        <v>0</v>
      </c>
      <c r="J154">
        <f>IF(実施計画様式!J154&lt;&gt;朱色変色!J154,1,0)</f>
        <v>0</v>
      </c>
      <c r="K154">
        <f>IF(実施計画様式!K154&lt;&gt;朱色変色!K154,1,0)</f>
        <v>0</v>
      </c>
      <c r="L154">
        <f>IF(実施計画様式!L154&lt;&gt;朱色変色!L154,1,0)</f>
        <v>0</v>
      </c>
      <c r="M154">
        <f>IF(実施計画様式!M154&lt;&gt;朱色変色!M154,1,0)</f>
        <v>0</v>
      </c>
      <c r="N154">
        <f>IF(実施計画様式!N154&lt;&gt;朱色変色!N154,1,0)</f>
        <v>0</v>
      </c>
      <c r="O154">
        <f>IF(実施計画様式!O154&lt;&gt;朱色変色!O154,1,0)</f>
        <v>0</v>
      </c>
      <c r="P154">
        <f>IF(実施計画様式!P154&lt;&gt;朱色変色!P154,1,0)</f>
        <v>0</v>
      </c>
      <c r="Q154">
        <f>IF(実施計画様式!Q154&lt;&gt;朱色変色!Q154,1,0)</f>
        <v>0</v>
      </c>
      <c r="R154">
        <f>IF(実施計画様式!R154&lt;&gt;朱色変色!R154,1,0)</f>
        <v>0</v>
      </c>
      <c r="S154">
        <f>IF(実施計画様式!S154&lt;&gt;朱色変色!S154,1,0)</f>
        <v>0</v>
      </c>
      <c r="T154">
        <f>IF(実施計画様式!U154&lt;&gt;朱色変色!T154,1,0)</f>
        <v>0</v>
      </c>
      <c r="U154">
        <f>IF(実施計画様式!V154&lt;&gt;朱色変色!U154,1,0)</f>
        <v>0</v>
      </c>
      <c r="V154">
        <f>IF(実施計画様式!W154&lt;&gt;朱色変色!V154,1,0)</f>
        <v>0</v>
      </c>
      <c r="W154">
        <f>IF(実施計画様式!X154&lt;&gt;朱色変色!W154,1,0)</f>
        <v>0</v>
      </c>
      <c r="X154">
        <f>IF(実施計画様式!Y154&lt;&gt;朱色変色!X154,1,0)</f>
        <v>0</v>
      </c>
      <c r="Y154">
        <f>IF(実施計画様式!Z154&lt;&gt;朱色変色!Y154,1,0)</f>
        <v>0</v>
      </c>
      <c r="Z154">
        <f>IF(実施計画様式!AA154&lt;&gt;朱色変色!Z154,1,0)</f>
        <v>0</v>
      </c>
      <c r="AA154">
        <f>IF(実施計画様式!AB154&lt;&gt;朱色変色!AA154,1,0)</f>
        <v>0</v>
      </c>
      <c r="AB154">
        <f>IF(実施計画様式!AC154&lt;&gt;朱色変色!AB154,1,0)</f>
        <v>0</v>
      </c>
      <c r="AC154">
        <f>IF(実施計画様式!AD154&lt;&gt;朱色変色!AC154,1,0)</f>
        <v>0</v>
      </c>
      <c r="AD154">
        <f>IF(実施計画様式!AE154&lt;&gt;朱色変色!AD154,1,0)</f>
        <v>0</v>
      </c>
      <c r="AE154">
        <f>IF(実施計画様式!AF154&lt;&gt;朱色変色!AE154,1,0)</f>
        <v>0</v>
      </c>
      <c r="AF154" s="21">
        <f>IF(実施計画様式!AG154&lt;&gt;朱色変色!AF154,1,0)</f>
        <v>0</v>
      </c>
      <c r="AG154">
        <f t="shared" si="3"/>
        <v>0</v>
      </c>
      <c r="AH154">
        <f t="shared" si="4"/>
        <v>0</v>
      </c>
      <c r="AI154">
        <f t="shared" si="5"/>
        <v>0</v>
      </c>
    </row>
    <row r="155" spans="3:35">
      <c r="C155" s="24">
        <v>83</v>
      </c>
      <c r="D155" s="24">
        <f>IF(実施計画様式!D155&lt;&gt;朱色変色!D155,1,0)</f>
        <v>0</v>
      </c>
      <c r="E155">
        <f>IF(実施計画様式!E155&lt;&gt;朱色変色!E155,1,0)</f>
        <v>0</v>
      </c>
      <c r="F155">
        <f>IF(実施計画様式!F155&lt;&gt;朱色変色!F155,1,0)</f>
        <v>0</v>
      </c>
      <c r="G155">
        <f>IF(実施計画様式!G155&lt;&gt;朱色変色!G155,1,0)</f>
        <v>0</v>
      </c>
      <c r="H155">
        <f>IF(実施計画様式!H155&lt;&gt;朱色変色!H155,1,0)</f>
        <v>0</v>
      </c>
      <c r="I155">
        <f>IF(実施計画様式!I155&lt;&gt;朱色変色!I155,1,0)</f>
        <v>0</v>
      </c>
      <c r="J155">
        <f>IF(実施計画様式!J155&lt;&gt;朱色変色!J155,1,0)</f>
        <v>0</v>
      </c>
      <c r="K155">
        <f>IF(実施計画様式!K155&lt;&gt;朱色変色!K155,1,0)</f>
        <v>0</v>
      </c>
      <c r="L155">
        <f>IF(実施計画様式!L155&lt;&gt;朱色変色!L155,1,0)</f>
        <v>0</v>
      </c>
      <c r="M155">
        <f>IF(実施計画様式!M155&lt;&gt;朱色変色!M155,1,0)</f>
        <v>0</v>
      </c>
      <c r="N155">
        <f>IF(実施計画様式!N155&lt;&gt;朱色変色!N155,1,0)</f>
        <v>0</v>
      </c>
      <c r="O155">
        <f>IF(実施計画様式!O155&lt;&gt;朱色変色!O155,1,0)</f>
        <v>0</v>
      </c>
      <c r="P155">
        <f>IF(実施計画様式!P155&lt;&gt;朱色変色!P155,1,0)</f>
        <v>0</v>
      </c>
      <c r="Q155">
        <f>IF(実施計画様式!Q155&lt;&gt;朱色変色!Q155,1,0)</f>
        <v>0</v>
      </c>
      <c r="R155">
        <f>IF(実施計画様式!R155&lt;&gt;朱色変色!R155,1,0)</f>
        <v>0</v>
      </c>
      <c r="S155">
        <f>IF(実施計画様式!S155&lt;&gt;朱色変色!S155,1,0)</f>
        <v>0</v>
      </c>
      <c r="T155">
        <f>IF(実施計画様式!U155&lt;&gt;朱色変色!T155,1,0)</f>
        <v>0</v>
      </c>
      <c r="U155">
        <f>IF(実施計画様式!V155&lt;&gt;朱色変色!U155,1,0)</f>
        <v>0</v>
      </c>
      <c r="V155">
        <f>IF(実施計画様式!W155&lt;&gt;朱色変色!V155,1,0)</f>
        <v>0</v>
      </c>
      <c r="W155">
        <f>IF(実施計画様式!X155&lt;&gt;朱色変色!W155,1,0)</f>
        <v>0</v>
      </c>
      <c r="X155">
        <f>IF(実施計画様式!Y155&lt;&gt;朱色変色!X155,1,0)</f>
        <v>0</v>
      </c>
      <c r="Y155">
        <f>IF(実施計画様式!Z155&lt;&gt;朱色変色!Y155,1,0)</f>
        <v>0</v>
      </c>
      <c r="Z155">
        <f>IF(実施計画様式!AA155&lt;&gt;朱色変色!Z155,1,0)</f>
        <v>0</v>
      </c>
      <c r="AA155">
        <f>IF(実施計画様式!AB155&lt;&gt;朱色変色!AA155,1,0)</f>
        <v>0</v>
      </c>
      <c r="AB155">
        <f>IF(実施計画様式!AC155&lt;&gt;朱色変色!AB155,1,0)</f>
        <v>0</v>
      </c>
      <c r="AC155">
        <f>IF(実施計画様式!AD155&lt;&gt;朱色変色!AC155,1,0)</f>
        <v>0</v>
      </c>
      <c r="AD155">
        <f>IF(実施計画様式!AE155&lt;&gt;朱色変色!AD155,1,0)</f>
        <v>0</v>
      </c>
      <c r="AE155">
        <f>IF(実施計画様式!AF155&lt;&gt;朱色変色!AE155,1,0)</f>
        <v>0</v>
      </c>
      <c r="AF155" s="21">
        <f>IF(実施計画様式!AG155&lt;&gt;朱色変色!AF155,1,0)</f>
        <v>0</v>
      </c>
      <c r="AG155">
        <f t="shared" si="3"/>
        <v>0</v>
      </c>
      <c r="AH155">
        <f t="shared" si="4"/>
        <v>0</v>
      </c>
      <c r="AI155">
        <f t="shared" si="5"/>
        <v>0</v>
      </c>
    </row>
    <row r="156" spans="3:35">
      <c r="C156" s="24">
        <v>84</v>
      </c>
      <c r="D156" s="24">
        <f>IF(実施計画様式!D156&lt;&gt;朱色変色!D156,1,0)</f>
        <v>0</v>
      </c>
      <c r="E156">
        <f>IF(実施計画様式!E156&lt;&gt;朱色変色!E156,1,0)</f>
        <v>0</v>
      </c>
      <c r="F156">
        <f>IF(実施計画様式!F156&lt;&gt;朱色変色!F156,1,0)</f>
        <v>0</v>
      </c>
      <c r="G156">
        <f>IF(実施計画様式!G156&lt;&gt;朱色変色!G156,1,0)</f>
        <v>0</v>
      </c>
      <c r="H156">
        <f>IF(実施計画様式!H156&lt;&gt;朱色変色!H156,1,0)</f>
        <v>0</v>
      </c>
      <c r="I156">
        <f>IF(実施計画様式!I156&lt;&gt;朱色変色!I156,1,0)</f>
        <v>0</v>
      </c>
      <c r="J156">
        <f>IF(実施計画様式!J156&lt;&gt;朱色変色!J156,1,0)</f>
        <v>0</v>
      </c>
      <c r="K156">
        <f>IF(実施計画様式!K156&lt;&gt;朱色変色!K156,1,0)</f>
        <v>0</v>
      </c>
      <c r="L156">
        <f>IF(実施計画様式!L156&lt;&gt;朱色変色!L156,1,0)</f>
        <v>0</v>
      </c>
      <c r="M156">
        <f>IF(実施計画様式!M156&lt;&gt;朱色変色!M156,1,0)</f>
        <v>0</v>
      </c>
      <c r="N156">
        <f>IF(実施計画様式!N156&lt;&gt;朱色変色!N156,1,0)</f>
        <v>0</v>
      </c>
      <c r="O156">
        <f>IF(実施計画様式!O156&lt;&gt;朱色変色!O156,1,0)</f>
        <v>0</v>
      </c>
      <c r="P156">
        <f>IF(実施計画様式!P156&lt;&gt;朱色変色!P156,1,0)</f>
        <v>0</v>
      </c>
      <c r="Q156">
        <f>IF(実施計画様式!Q156&lt;&gt;朱色変色!Q156,1,0)</f>
        <v>0</v>
      </c>
      <c r="R156">
        <f>IF(実施計画様式!R156&lt;&gt;朱色変色!R156,1,0)</f>
        <v>0</v>
      </c>
      <c r="S156">
        <f>IF(実施計画様式!S156&lt;&gt;朱色変色!S156,1,0)</f>
        <v>0</v>
      </c>
      <c r="T156">
        <f>IF(実施計画様式!U156&lt;&gt;朱色変色!T156,1,0)</f>
        <v>0</v>
      </c>
      <c r="U156">
        <f>IF(実施計画様式!V156&lt;&gt;朱色変色!U156,1,0)</f>
        <v>0</v>
      </c>
      <c r="V156">
        <f>IF(実施計画様式!W156&lt;&gt;朱色変色!V156,1,0)</f>
        <v>0</v>
      </c>
      <c r="W156">
        <f>IF(実施計画様式!X156&lt;&gt;朱色変色!W156,1,0)</f>
        <v>0</v>
      </c>
      <c r="X156">
        <f>IF(実施計画様式!Y156&lt;&gt;朱色変色!X156,1,0)</f>
        <v>0</v>
      </c>
      <c r="Y156">
        <f>IF(実施計画様式!Z156&lt;&gt;朱色変色!Y156,1,0)</f>
        <v>0</v>
      </c>
      <c r="Z156">
        <f>IF(実施計画様式!AA156&lt;&gt;朱色変色!Z156,1,0)</f>
        <v>0</v>
      </c>
      <c r="AA156">
        <f>IF(実施計画様式!AB156&lt;&gt;朱色変色!AA156,1,0)</f>
        <v>0</v>
      </c>
      <c r="AB156">
        <f>IF(実施計画様式!AC156&lt;&gt;朱色変色!AB156,1,0)</f>
        <v>0</v>
      </c>
      <c r="AC156">
        <f>IF(実施計画様式!AD156&lt;&gt;朱色変色!AC156,1,0)</f>
        <v>0</v>
      </c>
      <c r="AD156">
        <f>IF(実施計画様式!AE156&lt;&gt;朱色変色!AD156,1,0)</f>
        <v>0</v>
      </c>
      <c r="AE156">
        <f>IF(実施計画様式!AF156&lt;&gt;朱色変色!AE156,1,0)</f>
        <v>0</v>
      </c>
      <c r="AF156" s="21">
        <f>IF(実施計画様式!AG156&lt;&gt;朱色変色!AF156,1,0)</f>
        <v>0</v>
      </c>
      <c r="AG156">
        <f t="shared" si="3"/>
        <v>0</v>
      </c>
      <c r="AH156">
        <f t="shared" si="4"/>
        <v>0</v>
      </c>
      <c r="AI156">
        <f t="shared" si="5"/>
        <v>0</v>
      </c>
    </row>
    <row r="157" spans="3:35">
      <c r="C157" s="24">
        <v>85</v>
      </c>
      <c r="D157" s="24">
        <f>IF(実施計画様式!D157&lt;&gt;朱色変色!D157,1,0)</f>
        <v>0</v>
      </c>
      <c r="E157">
        <f>IF(実施計画様式!E157&lt;&gt;朱色変色!E157,1,0)</f>
        <v>0</v>
      </c>
      <c r="F157">
        <f>IF(実施計画様式!F157&lt;&gt;朱色変色!F157,1,0)</f>
        <v>0</v>
      </c>
      <c r="G157">
        <f>IF(実施計画様式!G157&lt;&gt;朱色変色!G157,1,0)</f>
        <v>0</v>
      </c>
      <c r="H157">
        <f>IF(実施計画様式!H157&lt;&gt;朱色変色!H157,1,0)</f>
        <v>0</v>
      </c>
      <c r="I157">
        <f>IF(実施計画様式!I157&lt;&gt;朱色変色!I157,1,0)</f>
        <v>0</v>
      </c>
      <c r="J157">
        <f>IF(実施計画様式!J157&lt;&gt;朱色変色!J157,1,0)</f>
        <v>0</v>
      </c>
      <c r="K157">
        <f>IF(実施計画様式!K157&lt;&gt;朱色変色!K157,1,0)</f>
        <v>0</v>
      </c>
      <c r="L157">
        <f>IF(実施計画様式!L157&lt;&gt;朱色変色!L157,1,0)</f>
        <v>0</v>
      </c>
      <c r="M157">
        <f>IF(実施計画様式!M157&lt;&gt;朱色変色!M157,1,0)</f>
        <v>0</v>
      </c>
      <c r="N157">
        <f>IF(実施計画様式!N157&lt;&gt;朱色変色!N157,1,0)</f>
        <v>0</v>
      </c>
      <c r="O157">
        <f>IF(実施計画様式!O157&lt;&gt;朱色変色!O157,1,0)</f>
        <v>0</v>
      </c>
      <c r="P157">
        <f>IF(実施計画様式!P157&lt;&gt;朱色変色!P157,1,0)</f>
        <v>0</v>
      </c>
      <c r="Q157">
        <f>IF(実施計画様式!Q157&lt;&gt;朱色変色!Q157,1,0)</f>
        <v>0</v>
      </c>
      <c r="R157">
        <f>IF(実施計画様式!R157&lt;&gt;朱色変色!R157,1,0)</f>
        <v>0</v>
      </c>
      <c r="S157">
        <f>IF(実施計画様式!S157&lt;&gt;朱色変色!S157,1,0)</f>
        <v>0</v>
      </c>
      <c r="T157">
        <f>IF(実施計画様式!U157&lt;&gt;朱色変色!T157,1,0)</f>
        <v>0</v>
      </c>
      <c r="U157">
        <f>IF(実施計画様式!V157&lt;&gt;朱色変色!U157,1,0)</f>
        <v>0</v>
      </c>
      <c r="V157">
        <f>IF(実施計画様式!W157&lt;&gt;朱色変色!V157,1,0)</f>
        <v>0</v>
      </c>
      <c r="W157">
        <f>IF(実施計画様式!X157&lt;&gt;朱色変色!W157,1,0)</f>
        <v>0</v>
      </c>
      <c r="X157">
        <f>IF(実施計画様式!Y157&lt;&gt;朱色変色!X157,1,0)</f>
        <v>0</v>
      </c>
      <c r="Y157">
        <f>IF(実施計画様式!Z157&lt;&gt;朱色変色!Y157,1,0)</f>
        <v>0</v>
      </c>
      <c r="Z157">
        <f>IF(実施計画様式!AA157&lt;&gt;朱色変色!Z157,1,0)</f>
        <v>0</v>
      </c>
      <c r="AA157">
        <f>IF(実施計画様式!AB157&lt;&gt;朱色変色!AA157,1,0)</f>
        <v>0</v>
      </c>
      <c r="AB157">
        <f>IF(実施計画様式!AC157&lt;&gt;朱色変色!AB157,1,0)</f>
        <v>0</v>
      </c>
      <c r="AC157">
        <f>IF(実施計画様式!AD157&lt;&gt;朱色変色!AC157,1,0)</f>
        <v>0</v>
      </c>
      <c r="AD157">
        <f>IF(実施計画様式!AE157&lt;&gt;朱色変色!AD157,1,0)</f>
        <v>0</v>
      </c>
      <c r="AE157">
        <f>IF(実施計画様式!AF157&lt;&gt;朱色変色!AE157,1,0)</f>
        <v>0</v>
      </c>
      <c r="AF157" s="21">
        <f>IF(実施計画様式!AG157&lt;&gt;朱色変色!AF157,1,0)</f>
        <v>0</v>
      </c>
      <c r="AG157">
        <f t="shared" si="3"/>
        <v>0</v>
      </c>
      <c r="AH157">
        <f t="shared" si="4"/>
        <v>0</v>
      </c>
      <c r="AI157">
        <f t="shared" si="5"/>
        <v>0</v>
      </c>
    </row>
    <row r="158" spans="3:35">
      <c r="C158" s="24">
        <v>86</v>
      </c>
      <c r="D158" s="24">
        <f>IF(実施計画様式!D158&lt;&gt;朱色変色!D158,1,0)</f>
        <v>0</v>
      </c>
      <c r="E158">
        <f>IF(実施計画様式!E158&lt;&gt;朱色変色!E158,1,0)</f>
        <v>0</v>
      </c>
      <c r="F158">
        <f>IF(実施計画様式!F158&lt;&gt;朱色変色!F158,1,0)</f>
        <v>0</v>
      </c>
      <c r="G158">
        <f>IF(実施計画様式!G158&lt;&gt;朱色変色!G158,1,0)</f>
        <v>0</v>
      </c>
      <c r="H158">
        <f>IF(実施計画様式!H158&lt;&gt;朱色変色!H158,1,0)</f>
        <v>0</v>
      </c>
      <c r="I158">
        <f>IF(実施計画様式!I158&lt;&gt;朱色変色!I158,1,0)</f>
        <v>0</v>
      </c>
      <c r="J158">
        <f>IF(実施計画様式!J158&lt;&gt;朱色変色!J158,1,0)</f>
        <v>0</v>
      </c>
      <c r="K158">
        <f>IF(実施計画様式!K158&lt;&gt;朱色変色!K158,1,0)</f>
        <v>0</v>
      </c>
      <c r="L158">
        <f>IF(実施計画様式!L158&lt;&gt;朱色変色!L158,1,0)</f>
        <v>0</v>
      </c>
      <c r="M158">
        <f>IF(実施計画様式!M158&lt;&gt;朱色変色!M158,1,0)</f>
        <v>0</v>
      </c>
      <c r="N158">
        <f>IF(実施計画様式!N158&lt;&gt;朱色変色!N158,1,0)</f>
        <v>0</v>
      </c>
      <c r="O158">
        <f>IF(実施計画様式!O158&lt;&gt;朱色変色!O158,1,0)</f>
        <v>0</v>
      </c>
      <c r="P158">
        <f>IF(実施計画様式!P158&lt;&gt;朱色変色!P158,1,0)</f>
        <v>0</v>
      </c>
      <c r="Q158">
        <f>IF(実施計画様式!Q158&lt;&gt;朱色変色!Q158,1,0)</f>
        <v>0</v>
      </c>
      <c r="R158">
        <f>IF(実施計画様式!R158&lt;&gt;朱色変色!R158,1,0)</f>
        <v>0</v>
      </c>
      <c r="S158">
        <f>IF(実施計画様式!S158&lt;&gt;朱色変色!S158,1,0)</f>
        <v>0</v>
      </c>
      <c r="T158">
        <f>IF(実施計画様式!U158&lt;&gt;朱色変色!T158,1,0)</f>
        <v>0</v>
      </c>
      <c r="U158">
        <f>IF(実施計画様式!V158&lt;&gt;朱色変色!U158,1,0)</f>
        <v>0</v>
      </c>
      <c r="V158">
        <f>IF(実施計画様式!W158&lt;&gt;朱色変色!V158,1,0)</f>
        <v>0</v>
      </c>
      <c r="W158">
        <f>IF(実施計画様式!X158&lt;&gt;朱色変色!W158,1,0)</f>
        <v>0</v>
      </c>
      <c r="X158">
        <f>IF(実施計画様式!Y158&lt;&gt;朱色変色!X158,1,0)</f>
        <v>0</v>
      </c>
      <c r="Y158">
        <f>IF(実施計画様式!Z158&lt;&gt;朱色変色!Y158,1,0)</f>
        <v>0</v>
      </c>
      <c r="Z158">
        <f>IF(実施計画様式!AA158&lt;&gt;朱色変色!Z158,1,0)</f>
        <v>0</v>
      </c>
      <c r="AA158">
        <f>IF(実施計画様式!AB158&lt;&gt;朱色変色!AA158,1,0)</f>
        <v>0</v>
      </c>
      <c r="AB158">
        <f>IF(実施計画様式!AC158&lt;&gt;朱色変色!AB158,1,0)</f>
        <v>0</v>
      </c>
      <c r="AC158">
        <f>IF(実施計画様式!AD158&lt;&gt;朱色変色!AC158,1,0)</f>
        <v>0</v>
      </c>
      <c r="AD158">
        <f>IF(実施計画様式!AE158&lt;&gt;朱色変色!AD158,1,0)</f>
        <v>0</v>
      </c>
      <c r="AE158">
        <f>IF(実施計画様式!AF158&lt;&gt;朱色変色!AE158,1,0)</f>
        <v>0</v>
      </c>
      <c r="AF158" s="21">
        <f>IF(実施計画様式!AG158&lt;&gt;朱色変色!AF158,1,0)</f>
        <v>0</v>
      </c>
      <c r="AG158">
        <f t="shared" si="3"/>
        <v>0</v>
      </c>
      <c r="AH158">
        <f t="shared" si="4"/>
        <v>0</v>
      </c>
      <c r="AI158">
        <f t="shared" si="5"/>
        <v>0</v>
      </c>
    </row>
    <row r="159" spans="3:35">
      <c r="C159" s="24">
        <v>87</v>
      </c>
      <c r="D159" s="24">
        <f>IF(実施計画様式!D159&lt;&gt;朱色変色!D159,1,0)</f>
        <v>0</v>
      </c>
      <c r="E159">
        <f>IF(実施計画様式!E159&lt;&gt;朱色変色!E159,1,0)</f>
        <v>0</v>
      </c>
      <c r="F159">
        <f>IF(実施計画様式!F159&lt;&gt;朱色変色!F159,1,0)</f>
        <v>0</v>
      </c>
      <c r="G159">
        <f>IF(実施計画様式!G159&lt;&gt;朱色変色!G159,1,0)</f>
        <v>0</v>
      </c>
      <c r="H159">
        <f>IF(実施計画様式!H159&lt;&gt;朱色変色!H159,1,0)</f>
        <v>0</v>
      </c>
      <c r="I159">
        <f>IF(実施計画様式!I159&lt;&gt;朱色変色!I159,1,0)</f>
        <v>0</v>
      </c>
      <c r="J159">
        <f>IF(実施計画様式!J159&lt;&gt;朱色変色!J159,1,0)</f>
        <v>0</v>
      </c>
      <c r="K159">
        <f>IF(実施計画様式!K159&lt;&gt;朱色変色!K159,1,0)</f>
        <v>0</v>
      </c>
      <c r="L159">
        <f>IF(実施計画様式!L159&lt;&gt;朱色変色!L159,1,0)</f>
        <v>0</v>
      </c>
      <c r="M159">
        <f>IF(実施計画様式!M159&lt;&gt;朱色変色!M159,1,0)</f>
        <v>0</v>
      </c>
      <c r="N159">
        <f>IF(実施計画様式!N159&lt;&gt;朱色変色!N159,1,0)</f>
        <v>0</v>
      </c>
      <c r="O159">
        <f>IF(実施計画様式!O159&lt;&gt;朱色変色!O159,1,0)</f>
        <v>0</v>
      </c>
      <c r="P159">
        <f>IF(実施計画様式!P159&lt;&gt;朱色変色!P159,1,0)</f>
        <v>0</v>
      </c>
      <c r="Q159">
        <f>IF(実施計画様式!Q159&lt;&gt;朱色変色!Q159,1,0)</f>
        <v>0</v>
      </c>
      <c r="R159">
        <f>IF(実施計画様式!R159&lt;&gt;朱色変色!R159,1,0)</f>
        <v>0</v>
      </c>
      <c r="S159">
        <f>IF(実施計画様式!S159&lt;&gt;朱色変色!S159,1,0)</f>
        <v>0</v>
      </c>
      <c r="T159">
        <f>IF(実施計画様式!U159&lt;&gt;朱色変色!T159,1,0)</f>
        <v>0</v>
      </c>
      <c r="U159">
        <f>IF(実施計画様式!V159&lt;&gt;朱色変色!U159,1,0)</f>
        <v>0</v>
      </c>
      <c r="V159">
        <f>IF(実施計画様式!W159&lt;&gt;朱色変色!V159,1,0)</f>
        <v>0</v>
      </c>
      <c r="W159">
        <f>IF(実施計画様式!X159&lt;&gt;朱色変色!W159,1,0)</f>
        <v>0</v>
      </c>
      <c r="X159">
        <f>IF(実施計画様式!Y159&lt;&gt;朱色変色!X159,1,0)</f>
        <v>0</v>
      </c>
      <c r="Y159">
        <f>IF(実施計画様式!Z159&lt;&gt;朱色変色!Y159,1,0)</f>
        <v>0</v>
      </c>
      <c r="Z159">
        <f>IF(実施計画様式!AA159&lt;&gt;朱色変色!Z159,1,0)</f>
        <v>0</v>
      </c>
      <c r="AA159">
        <f>IF(実施計画様式!AB159&lt;&gt;朱色変色!AA159,1,0)</f>
        <v>0</v>
      </c>
      <c r="AB159">
        <f>IF(実施計画様式!AC159&lt;&gt;朱色変色!AB159,1,0)</f>
        <v>0</v>
      </c>
      <c r="AC159">
        <f>IF(実施計画様式!AD159&lt;&gt;朱色変色!AC159,1,0)</f>
        <v>0</v>
      </c>
      <c r="AD159">
        <f>IF(実施計画様式!AE159&lt;&gt;朱色変色!AD159,1,0)</f>
        <v>0</v>
      </c>
      <c r="AE159">
        <f>IF(実施計画様式!AF159&lt;&gt;朱色変色!AE159,1,0)</f>
        <v>0</v>
      </c>
      <c r="AF159" s="21">
        <f>IF(実施計画様式!AG159&lt;&gt;朱色変色!AF159,1,0)</f>
        <v>0</v>
      </c>
      <c r="AG159">
        <f t="shared" si="3"/>
        <v>0</v>
      </c>
      <c r="AH159">
        <f t="shared" si="4"/>
        <v>0</v>
      </c>
      <c r="AI159">
        <f t="shared" si="5"/>
        <v>0</v>
      </c>
    </row>
    <row r="160" spans="3:35">
      <c r="C160" s="24">
        <v>88</v>
      </c>
      <c r="D160" s="24">
        <f>IF(実施計画様式!D160&lt;&gt;朱色変色!D160,1,0)</f>
        <v>0</v>
      </c>
      <c r="E160">
        <f>IF(実施計画様式!E160&lt;&gt;朱色変色!E160,1,0)</f>
        <v>0</v>
      </c>
      <c r="F160">
        <f>IF(実施計画様式!F160&lt;&gt;朱色変色!F160,1,0)</f>
        <v>0</v>
      </c>
      <c r="G160">
        <f>IF(実施計画様式!G160&lt;&gt;朱色変色!G160,1,0)</f>
        <v>0</v>
      </c>
      <c r="H160">
        <f>IF(実施計画様式!H160&lt;&gt;朱色変色!H160,1,0)</f>
        <v>0</v>
      </c>
      <c r="I160">
        <f>IF(実施計画様式!I160&lt;&gt;朱色変色!I160,1,0)</f>
        <v>0</v>
      </c>
      <c r="J160">
        <f>IF(実施計画様式!J160&lt;&gt;朱色変色!J160,1,0)</f>
        <v>0</v>
      </c>
      <c r="K160">
        <f>IF(実施計画様式!K160&lt;&gt;朱色変色!K160,1,0)</f>
        <v>0</v>
      </c>
      <c r="L160">
        <f>IF(実施計画様式!L160&lt;&gt;朱色変色!L160,1,0)</f>
        <v>0</v>
      </c>
      <c r="M160">
        <f>IF(実施計画様式!M160&lt;&gt;朱色変色!M160,1,0)</f>
        <v>0</v>
      </c>
      <c r="N160">
        <f>IF(実施計画様式!N160&lt;&gt;朱色変色!N160,1,0)</f>
        <v>0</v>
      </c>
      <c r="O160">
        <f>IF(実施計画様式!O160&lt;&gt;朱色変色!O160,1,0)</f>
        <v>0</v>
      </c>
      <c r="P160">
        <f>IF(実施計画様式!P160&lt;&gt;朱色変色!P160,1,0)</f>
        <v>0</v>
      </c>
      <c r="Q160">
        <f>IF(実施計画様式!Q160&lt;&gt;朱色変色!Q160,1,0)</f>
        <v>0</v>
      </c>
      <c r="R160">
        <f>IF(実施計画様式!R160&lt;&gt;朱色変色!R160,1,0)</f>
        <v>0</v>
      </c>
      <c r="S160">
        <f>IF(実施計画様式!S160&lt;&gt;朱色変色!S160,1,0)</f>
        <v>0</v>
      </c>
      <c r="T160">
        <f>IF(実施計画様式!U160&lt;&gt;朱色変色!T160,1,0)</f>
        <v>0</v>
      </c>
      <c r="U160">
        <f>IF(実施計画様式!V160&lt;&gt;朱色変色!U160,1,0)</f>
        <v>0</v>
      </c>
      <c r="V160">
        <f>IF(実施計画様式!W160&lt;&gt;朱色変色!V160,1,0)</f>
        <v>0</v>
      </c>
      <c r="W160">
        <f>IF(実施計画様式!X160&lt;&gt;朱色変色!W160,1,0)</f>
        <v>0</v>
      </c>
      <c r="X160">
        <f>IF(実施計画様式!Y160&lt;&gt;朱色変色!X160,1,0)</f>
        <v>0</v>
      </c>
      <c r="Y160">
        <f>IF(実施計画様式!Z160&lt;&gt;朱色変色!Y160,1,0)</f>
        <v>0</v>
      </c>
      <c r="Z160">
        <f>IF(実施計画様式!AA160&lt;&gt;朱色変色!Z160,1,0)</f>
        <v>0</v>
      </c>
      <c r="AA160">
        <f>IF(実施計画様式!AB160&lt;&gt;朱色変色!AA160,1,0)</f>
        <v>0</v>
      </c>
      <c r="AB160">
        <f>IF(実施計画様式!AC160&lt;&gt;朱色変色!AB160,1,0)</f>
        <v>0</v>
      </c>
      <c r="AC160">
        <f>IF(実施計画様式!AD160&lt;&gt;朱色変色!AC160,1,0)</f>
        <v>0</v>
      </c>
      <c r="AD160">
        <f>IF(実施計画様式!AE160&lt;&gt;朱色変色!AD160,1,0)</f>
        <v>0</v>
      </c>
      <c r="AE160">
        <f>IF(実施計画様式!AF160&lt;&gt;朱色変色!AE160,1,0)</f>
        <v>0</v>
      </c>
      <c r="AF160" s="21">
        <f>IF(実施計画様式!AG160&lt;&gt;朱色変色!AF160,1,0)</f>
        <v>0</v>
      </c>
      <c r="AG160">
        <f t="shared" si="3"/>
        <v>0</v>
      </c>
      <c r="AH160">
        <f t="shared" si="4"/>
        <v>0</v>
      </c>
      <c r="AI160">
        <f t="shared" si="5"/>
        <v>0</v>
      </c>
    </row>
    <row r="161" spans="3:35">
      <c r="C161" s="24">
        <v>89</v>
      </c>
      <c r="D161" s="24">
        <f>IF(実施計画様式!D161&lt;&gt;朱色変色!D161,1,0)</f>
        <v>0</v>
      </c>
      <c r="E161">
        <f>IF(実施計画様式!E161&lt;&gt;朱色変色!E161,1,0)</f>
        <v>0</v>
      </c>
      <c r="F161">
        <f>IF(実施計画様式!F161&lt;&gt;朱色変色!F161,1,0)</f>
        <v>0</v>
      </c>
      <c r="G161">
        <f>IF(実施計画様式!G161&lt;&gt;朱色変色!G161,1,0)</f>
        <v>0</v>
      </c>
      <c r="H161">
        <f>IF(実施計画様式!H161&lt;&gt;朱色変色!H161,1,0)</f>
        <v>0</v>
      </c>
      <c r="I161">
        <f>IF(実施計画様式!I161&lt;&gt;朱色変色!I161,1,0)</f>
        <v>0</v>
      </c>
      <c r="J161">
        <f>IF(実施計画様式!J161&lt;&gt;朱色変色!J161,1,0)</f>
        <v>0</v>
      </c>
      <c r="K161">
        <f>IF(実施計画様式!K161&lt;&gt;朱色変色!K161,1,0)</f>
        <v>0</v>
      </c>
      <c r="L161">
        <f>IF(実施計画様式!L161&lt;&gt;朱色変色!L161,1,0)</f>
        <v>0</v>
      </c>
      <c r="M161">
        <f>IF(実施計画様式!M161&lt;&gt;朱色変色!M161,1,0)</f>
        <v>0</v>
      </c>
      <c r="N161">
        <f>IF(実施計画様式!N161&lt;&gt;朱色変色!N161,1,0)</f>
        <v>0</v>
      </c>
      <c r="O161">
        <f>IF(実施計画様式!O161&lt;&gt;朱色変色!O161,1,0)</f>
        <v>0</v>
      </c>
      <c r="P161">
        <f>IF(実施計画様式!P161&lt;&gt;朱色変色!P161,1,0)</f>
        <v>0</v>
      </c>
      <c r="Q161">
        <f>IF(実施計画様式!Q161&lt;&gt;朱色変色!Q161,1,0)</f>
        <v>0</v>
      </c>
      <c r="R161">
        <f>IF(実施計画様式!R161&lt;&gt;朱色変色!R161,1,0)</f>
        <v>0</v>
      </c>
      <c r="S161">
        <f>IF(実施計画様式!S161&lt;&gt;朱色変色!S161,1,0)</f>
        <v>0</v>
      </c>
      <c r="T161">
        <f>IF(実施計画様式!U161&lt;&gt;朱色変色!T161,1,0)</f>
        <v>0</v>
      </c>
      <c r="U161">
        <f>IF(実施計画様式!V161&lt;&gt;朱色変色!U161,1,0)</f>
        <v>0</v>
      </c>
      <c r="V161">
        <f>IF(実施計画様式!W161&lt;&gt;朱色変色!V161,1,0)</f>
        <v>0</v>
      </c>
      <c r="W161">
        <f>IF(実施計画様式!X161&lt;&gt;朱色変色!W161,1,0)</f>
        <v>0</v>
      </c>
      <c r="X161">
        <f>IF(実施計画様式!Y161&lt;&gt;朱色変色!X161,1,0)</f>
        <v>0</v>
      </c>
      <c r="Y161">
        <f>IF(実施計画様式!Z161&lt;&gt;朱色変色!Y161,1,0)</f>
        <v>0</v>
      </c>
      <c r="Z161">
        <f>IF(実施計画様式!AA161&lt;&gt;朱色変色!Z161,1,0)</f>
        <v>0</v>
      </c>
      <c r="AA161">
        <f>IF(実施計画様式!AB161&lt;&gt;朱色変色!AA161,1,0)</f>
        <v>0</v>
      </c>
      <c r="AB161">
        <f>IF(実施計画様式!AC161&lt;&gt;朱色変色!AB161,1,0)</f>
        <v>0</v>
      </c>
      <c r="AC161">
        <f>IF(実施計画様式!AD161&lt;&gt;朱色変色!AC161,1,0)</f>
        <v>0</v>
      </c>
      <c r="AD161">
        <f>IF(実施計画様式!AE161&lt;&gt;朱色変色!AD161,1,0)</f>
        <v>0</v>
      </c>
      <c r="AE161">
        <f>IF(実施計画様式!AF161&lt;&gt;朱色変色!AE161,1,0)</f>
        <v>0</v>
      </c>
      <c r="AF161" s="21">
        <f>IF(実施計画様式!AG161&lt;&gt;朱色変色!AF161,1,0)</f>
        <v>0</v>
      </c>
      <c r="AG161">
        <f t="shared" si="3"/>
        <v>0</v>
      </c>
      <c r="AH161">
        <f t="shared" si="4"/>
        <v>0</v>
      </c>
      <c r="AI161">
        <f t="shared" si="5"/>
        <v>0</v>
      </c>
    </row>
    <row r="162" spans="3:35">
      <c r="C162" s="24">
        <v>90</v>
      </c>
      <c r="D162" s="24">
        <f>IF(実施計画様式!D162&lt;&gt;朱色変色!D162,1,0)</f>
        <v>0</v>
      </c>
      <c r="E162">
        <f>IF(実施計画様式!E162&lt;&gt;朱色変色!E162,1,0)</f>
        <v>0</v>
      </c>
      <c r="F162">
        <f>IF(実施計画様式!F162&lt;&gt;朱色変色!F162,1,0)</f>
        <v>0</v>
      </c>
      <c r="G162">
        <f>IF(実施計画様式!G162&lt;&gt;朱色変色!G162,1,0)</f>
        <v>0</v>
      </c>
      <c r="H162">
        <f>IF(実施計画様式!H162&lt;&gt;朱色変色!H162,1,0)</f>
        <v>0</v>
      </c>
      <c r="I162">
        <f>IF(実施計画様式!I162&lt;&gt;朱色変色!I162,1,0)</f>
        <v>0</v>
      </c>
      <c r="J162">
        <f>IF(実施計画様式!J162&lt;&gt;朱色変色!J162,1,0)</f>
        <v>0</v>
      </c>
      <c r="K162">
        <f>IF(実施計画様式!K162&lt;&gt;朱色変色!K162,1,0)</f>
        <v>0</v>
      </c>
      <c r="L162">
        <f>IF(実施計画様式!L162&lt;&gt;朱色変色!L162,1,0)</f>
        <v>0</v>
      </c>
      <c r="M162">
        <f>IF(実施計画様式!M162&lt;&gt;朱色変色!M162,1,0)</f>
        <v>0</v>
      </c>
      <c r="N162">
        <f>IF(実施計画様式!N162&lt;&gt;朱色変色!N162,1,0)</f>
        <v>0</v>
      </c>
      <c r="O162">
        <f>IF(実施計画様式!O162&lt;&gt;朱色変色!O162,1,0)</f>
        <v>0</v>
      </c>
      <c r="P162">
        <f>IF(実施計画様式!P162&lt;&gt;朱色変色!P162,1,0)</f>
        <v>0</v>
      </c>
      <c r="Q162">
        <f>IF(実施計画様式!Q162&lt;&gt;朱色変色!Q162,1,0)</f>
        <v>0</v>
      </c>
      <c r="R162">
        <f>IF(実施計画様式!R162&lt;&gt;朱色変色!R162,1,0)</f>
        <v>0</v>
      </c>
      <c r="S162">
        <f>IF(実施計画様式!S162&lt;&gt;朱色変色!S162,1,0)</f>
        <v>0</v>
      </c>
      <c r="T162">
        <f>IF(実施計画様式!U162&lt;&gt;朱色変色!T162,1,0)</f>
        <v>0</v>
      </c>
      <c r="U162">
        <f>IF(実施計画様式!V162&lt;&gt;朱色変色!U162,1,0)</f>
        <v>0</v>
      </c>
      <c r="V162">
        <f>IF(実施計画様式!W162&lt;&gt;朱色変色!V162,1,0)</f>
        <v>0</v>
      </c>
      <c r="W162">
        <f>IF(実施計画様式!X162&lt;&gt;朱色変色!W162,1,0)</f>
        <v>0</v>
      </c>
      <c r="X162">
        <f>IF(実施計画様式!Y162&lt;&gt;朱色変色!X162,1,0)</f>
        <v>0</v>
      </c>
      <c r="Y162">
        <f>IF(実施計画様式!Z162&lt;&gt;朱色変色!Y162,1,0)</f>
        <v>0</v>
      </c>
      <c r="Z162">
        <f>IF(実施計画様式!AA162&lt;&gt;朱色変色!Z162,1,0)</f>
        <v>0</v>
      </c>
      <c r="AA162">
        <f>IF(実施計画様式!AB162&lt;&gt;朱色変色!AA162,1,0)</f>
        <v>0</v>
      </c>
      <c r="AB162">
        <f>IF(実施計画様式!AC162&lt;&gt;朱色変色!AB162,1,0)</f>
        <v>0</v>
      </c>
      <c r="AC162">
        <f>IF(実施計画様式!AD162&lt;&gt;朱色変色!AC162,1,0)</f>
        <v>0</v>
      </c>
      <c r="AD162">
        <f>IF(実施計画様式!AE162&lt;&gt;朱色変色!AD162,1,0)</f>
        <v>0</v>
      </c>
      <c r="AE162">
        <f>IF(実施計画様式!AF162&lt;&gt;朱色変色!AE162,1,0)</f>
        <v>0</v>
      </c>
      <c r="AF162" s="21">
        <f>IF(実施計画様式!AG162&lt;&gt;朱色変色!AF162,1,0)</f>
        <v>0</v>
      </c>
      <c r="AG162">
        <f t="shared" si="3"/>
        <v>0</v>
      </c>
      <c r="AH162">
        <f t="shared" si="4"/>
        <v>0</v>
      </c>
      <c r="AI162">
        <f t="shared" si="5"/>
        <v>0</v>
      </c>
    </row>
    <row r="163" spans="3:35">
      <c r="C163" s="24">
        <v>91</v>
      </c>
      <c r="D163" s="24">
        <f>IF(実施計画様式!D163&lt;&gt;朱色変色!D163,1,0)</f>
        <v>0</v>
      </c>
      <c r="E163">
        <f>IF(実施計画様式!E163&lt;&gt;朱色変色!E163,1,0)</f>
        <v>0</v>
      </c>
      <c r="F163">
        <f>IF(実施計画様式!F163&lt;&gt;朱色変色!F163,1,0)</f>
        <v>0</v>
      </c>
      <c r="G163">
        <f>IF(実施計画様式!G163&lt;&gt;朱色変色!G163,1,0)</f>
        <v>0</v>
      </c>
      <c r="H163">
        <f>IF(実施計画様式!H163&lt;&gt;朱色変色!H163,1,0)</f>
        <v>0</v>
      </c>
      <c r="I163">
        <f>IF(実施計画様式!I163&lt;&gt;朱色変色!I163,1,0)</f>
        <v>0</v>
      </c>
      <c r="J163">
        <f>IF(実施計画様式!J163&lt;&gt;朱色変色!J163,1,0)</f>
        <v>0</v>
      </c>
      <c r="K163">
        <f>IF(実施計画様式!K163&lt;&gt;朱色変色!K163,1,0)</f>
        <v>0</v>
      </c>
      <c r="L163">
        <f>IF(実施計画様式!L163&lt;&gt;朱色変色!L163,1,0)</f>
        <v>0</v>
      </c>
      <c r="M163">
        <f>IF(実施計画様式!M163&lt;&gt;朱色変色!M163,1,0)</f>
        <v>0</v>
      </c>
      <c r="N163">
        <f>IF(実施計画様式!N163&lt;&gt;朱色変色!N163,1,0)</f>
        <v>0</v>
      </c>
      <c r="O163">
        <f>IF(実施計画様式!O163&lt;&gt;朱色変色!O163,1,0)</f>
        <v>0</v>
      </c>
      <c r="P163">
        <f>IF(実施計画様式!P163&lt;&gt;朱色変色!P163,1,0)</f>
        <v>0</v>
      </c>
      <c r="Q163">
        <f>IF(実施計画様式!Q163&lt;&gt;朱色変色!Q163,1,0)</f>
        <v>0</v>
      </c>
      <c r="R163">
        <f>IF(実施計画様式!R163&lt;&gt;朱色変色!R163,1,0)</f>
        <v>0</v>
      </c>
      <c r="S163">
        <f>IF(実施計画様式!S163&lt;&gt;朱色変色!S163,1,0)</f>
        <v>0</v>
      </c>
      <c r="T163">
        <f>IF(実施計画様式!U163&lt;&gt;朱色変色!T163,1,0)</f>
        <v>0</v>
      </c>
      <c r="U163">
        <f>IF(実施計画様式!V163&lt;&gt;朱色変色!U163,1,0)</f>
        <v>0</v>
      </c>
      <c r="V163">
        <f>IF(実施計画様式!W163&lt;&gt;朱色変色!V163,1,0)</f>
        <v>0</v>
      </c>
      <c r="W163">
        <f>IF(実施計画様式!X163&lt;&gt;朱色変色!W163,1,0)</f>
        <v>0</v>
      </c>
      <c r="X163">
        <f>IF(実施計画様式!Y163&lt;&gt;朱色変色!X163,1,0)</f>
        <v>0</v>
      </c>
      <c r="Y163">
        <f>IF(実施計画様式!Z163&lt;&gt;朱色変色!Y163,1,0)</f>
        <v>0</v>
      </c>
      <c r="Z163">
        <f>IF(実施計画様式!AA163&lt;&gt;朱色変色!Z163,1,0)</f>
        <v>0</v>
      </c>
      <c r="AA163">
        <f>IF(実施計画様式!AB163&lt;&gt;朱色変色!AA163,1,0)</f>
        <v>0</v>
      </c>
      <c r="AB163">
        <f>IF(実施計画様式!AC163&lt;&gt;朱色変色!AB163,1,0)</f>
        <v>0</v>
      </c>
      <c r="AC163">
        <f>IF(実施計画様式!AD163&lt;&gt;朱色変色!AC163,1,0)</f>
        <v>0</v>
      </c>
      <c r="AD163">
        <f>IF(実施計画様式!AE163&lt;&gt;朱色変色!AD163,1,0)</f>
        <v>0</v>
      </c>
      <c r="AE163">
        <f>IF(実施計画様式!AF163&lt;&gt;朱色変色!AE163,1,0)</f>
        <v>0</v>
      </c>
      <c r="AF163" s="21">
        <f>IF(実施計画様式!AG163&lt;&gt;朱色変色!AF163,1,0)</f>
        <v>0</v>
      </c>
      <c r="AG163">
        <f t="shared" si="3"/>
        <v>0</v>
      </c>
      <c r="AH163">
        <f t="shared" si="4"/>
        <v>0</v>
      </c>
      <c r="AI163">
        <f t="shared" si="5"/>
        <v>0</v>
      </c>
    </row>
    <row r="164" spans="3:35">
      <c r="C164" s="24">
        <v>92</v>
      </c>
      <c r="D164" s="24">
        <f>IF(実施計画様式!D164&lt;&gt;朱色変色!D164,1,0)</f>
        <v>0</v>
      </c>
      <c r="E164">
        <f>IF(実施計画様式!E164&lt;&gt;朱色変色!E164,1,0)</f>
        <v>0</v>
      </c>
      <c r="F164">
        <f>IF(実施計画様式!F164&lt;&gt;朱色変色!F164,1,0)</f>
        <v>0</v>
      </c>
      <c r="G164">
        <f>IF(実施計画様式!G164&lt;&gt;朱色変色!G164,1,0)</f>
        <v>0</v>
      </c>
      <c r="H164">
        <f>IF(実施計画様式!H164&lt;&gt;朱色変色!H164,1,0)</f>
        <v>0</v>
      </c>
      <c r="I164">
        <f>IF(実施計画様式!I164&lt;&gt;朱色変色!I164,1,0)</f>
        <v>0</v>
      </c>
      <c r="J164">
        <f>IF(実施計画様式!J164&lt;&gt;朱色変色!J164,1,0)</f>
        <v>0</v>
      </c>
      <c r="K164">
        <f>IF(実施計画様式!K164&lt;&gt;朱色変色!K164,1,0)</f>
        <v>0</v>
      </c>
      <c r="L164">
        <f>IF(実施計画様式!L164&lt;&gt;朱色変色!L164,1,0)</f>
        <v>0</v>
      </c>
      <c r="M164">
        <f>IF(実施計画様式!M164&lt;&gt;朱色変色!M164,1,0)</f>
        <v>0</v>
      </c>
      <c r="N164">
        <f>IF(実施計画様式!N164&lt;&gt;朱色変色!N164,1,0)</f>
        <v>0</v>
      </c>
      <c r="O164">
        <f>IF(実施計画様式!O164&lt;&gt;朱色変色!O164,1,0)</f>
        <v>0</v>
      </c>
      <c r="P164">
        <f>IF(実施計画様式!P164&lt;&gt;朱色変色!P164,1,0)</f>
        <v>0</v>
      </c>
      <c r="Q164">
        <f>IF(実施計画様式!Q164&lt;&gt;朱色変色!Q164,1,0)</f>
        <v>0</v>
      </c>
      <c r="R164">
        <f>IF(実施計画様式!R164&lt;&gt;朱色変色!R164,1,0)</f>
        <v>0</v>
      </c>
      <c r="S164">
        <f>IF(実施計画様式!S164&lt;&gt;朱色変色!S164,1,0)</f>
        <v>0</v>
      </c>
      <c r="T164">
        <f>IF(実施計画様式!U164&lt;&gt;朱色変色!T164,1,0)</f>
        <v>0</v>
      </c>
      <c r="U164">
        <f>IF(実施計画様式!V164&lt;&gt;朱色変色!U164,1,0)</f>
        <v>0</v>
      </c>
      <c r="V164">
        <f>IF(実施計画様式!W164&lt;&gt;朱色変色!V164,1,0)</f>
        <v>0</v>
      </c>
      <c r="W164">
        <f>IF(実施計画様式!X164&lt;&gt;朱色変色!W164,1,0)</f>
        <v>0</v>
      </c>
      <c r="X164">
        <f>IF(実施計画様式!Y164&lt;&gt;朱色変色!X164,1,0)</f>
        <v>0</v>
      </c>
      <c r="Y164">
        <f>IF(実施計画様式!Z164&lt;&gt;朱色変色!Y164,1,0)</f>
        <v>0</v>
      </c>
      <c r="Z164">
        <f>IF(実施計画様式!AA164&lt;&gt;朱色変色!Z164,1,0)</f>
        <v>0</v>
      </c>
      <c r="AA164">
        <f>IF(実施計画様式!AB164&lt;&gt;朱色変色!AA164,1,0)</f>
        <v>0</v>
      </c>
      <c r="AB164">
        <f>IF(実施計画様式!AC164&lt;&gt;朱色変色!AB164,1,0)</f>
        <v>0</v>
      </c>
      <c r="AC164">
        <f>IF(実施計画様式!AD164&lt;&gt;朱色変色!AC164,1,0)</f>
        <v>0</v>
      </c>
      <c r="AD164">
        <f>IF(実施計画様式!AE164&lt;&gt;朱色変色!AD164,1,0)</f>
        <v>0</v>
      </c>
      <c r="AE164">
        <f>IF(実施計画様式!AF164&lt;&gt;朱色変色!AE164,1,0)</f>
        <v>0</v>
      </c>
      <c r="AF164" s="21">
        <f>IF(実施計画様式!AG164&lt;&gt;朱色変色!AF164,1,0)</f>
        <v>0</v>
      </c>
      <c r="AG164">
        <f t="shared" si="3"/>
        <v>0</v>
      </c>
      <c r="AH164">
        <f t="shared" si="4"/>
        <v>0</v>
      </c>
      <c r="AI164">
        <f t="shared" si="5"/>
        <v>0</v>
      </c>
    </row>
    <row r="165" spans="3:35">
      <c r="C165" s="24">
        <v>93</v>
      </c>
      <c r="D165" s="24">
        <f>IF(実施計画様式!D165&lt;&gt;朱色変色!D165,1,0)</f>
        <v>0</v>
      </c>
      <c r="E165">
        <f>IF(実施計画様式!E165&lt;&gt;朱色変色!E165,1,0)</f>
        <v>0</v>
      </c>
      <c r="F165">
        <f>IF(実施計画様式!F165&lt;&gt;朱色変色!F165,1,0)</f>
        <v>0</v>
      </c>
      <c r="G165">
        <f>IF(実施計画様式!G165&lt;&gt;朱色変色!G165,1,0)</f>
        <v>0</v>
      </c>
      <c r="H165">
        <f>IF(実施計画様式!H165&lt;&gt;朱色変色!H165,1,0)</f>
        <v>0</v>
      </c>
      <c r="I165">
        <f>IF(実施計画様式!I165&lt;&gt;朱色変色!I165,1,0)</f>
        <v>0</v>
      </c>
      <c r="J165">
        <f>IF(実施計画様式!J165&lt;&gt;朱色変色!J165,1,0)</f>
        <v>0</v>
      </c>
      <c r="K165">
        <f>IF(実施計画様式!K165&lt;&gt;朱色変色!K165,1,0)</f>
        <v>0</v>
      </c>
      <c r="L165">
        <f>IF(実施計画様式!L165&lt;&gt;朱色変色!L165,1,0)</f>
        <v>0</v>
      </c>
      <c r="M165">
        <f>IF(実施計画様式!M165&lt;&gt;朱色変色!M165,1,0)</f>
        <v>0</v>
      </c>
      <c r="N165">
        <f>IF(実施計画様式!N165&lt;&gt;朱色変色!N165,1,0)</f>
        <v>0</v>
      </c>
      <c r="O165">
        <f>IF(実施計画様式!O165&lt;&gt;朱色変色!O165,1,0)</f>
        <v>0</v>
      </c>
      <c r="P165">
        <f>IF(実施計画様式!P165&lt;&gt;朱色変色!P165,1,0)</f>
        <v>0</v>
      </c>
      <c r="Q165">
        <f>IF(実施計画様式!Q165&lt;&gt;朱色変色!Q165,1,0)</f>
        <v>0</v>
      </c>
      <c r="R165">
        <f>IF(実施計画様式!R165&lt;&gt;朱色変色!R165,1,0)</f>
        <v>0</v>
      </c>
      <c r="S165">
        <f>IF(実施計画様式!S165&lt;&gt;朱色変色!S165,1,0)</f>
        <v>0</v>
      </c>
      <c r="T165">
        <f>IF(実施計画様式!U165&lt;&gt;朱色変色!T165,1,0)</f>
        <v>0</v>
      </c>
      <c r="U165">
        <f>IF(実施計画様式!V165&lt;&gt;朱色変色!U165,1,0)</f>
        <v>0</v>
      </c>
      <c r="V165">
        <f>IF(実施計画様式!W165&lt;&gt;朱色変色!V165,1,0)</f>
        <v>0</v>
      </c>
      <c r="W165">
        <f>IF(実施計画様式!X165&lt;&gt;朱色変色!W165,1,0)</f>
        <v>0</v>
      </c>
      <c r="X165">
        <f>IF(実施計画様式!Y165&lt;&gt;朱色変色!X165,1,0)</f>
        <v>0</v>
      </c>
      <c r="Y165">
        <f>IF(実施計画様式!Z165&lt;&gt;朱色変色!Y165,1,0)</f>
        <v>0</v>
      </c>
      <c r="Z165">
        <f>IF(実施計画様式!AA165&lt;&gt;朱色変色!Z165,1,0)</f>
        <v>0</v>
      </c>
      <c r="AA165">
        <f>IF(実施計画様式!AB165&lt;&gt;朱色変色!AA165,1,0)</f>
        <v>0</v>
      </c>
      <c r="AB165">
        <f>IF(実施計画様式!AC165&lt;&gt;朱色変色!AB165,1,0)</f>
        <v>0</v>
      </c>
      <c r="AC165">
        <f>IF(実施計画様式!AD165&lt;&gt;朱色変色!AC165,1,0)</f>
        <v>0</v>
      </c>
      <c r="AD165">
        <f>IF(実施計画様式!AE165&lt;&gt;朱色変色!AD165,1,0)</f>
        <v>0</v>
      </c>
      <c r="AE165">
        <f>IF(実施計画様式!AF165&lt;&gt;朱色変色!AE165,1,0)</f>
        <v>0</v>
      </c>
      <c r="AF165" s="21">
        <f>IF(実施計画様式!AG165&lt;&gt;朱色変色!AF165,1,0)</f>
        <v>0</v>
      </c>
      <c r="AG165">
        <f t="shared" si="3"/>
        <v>0</v>
      </c>
      <c r="AH165">
        <f t="shared" si="4"/>
        <v>0</v>
      </c>
      <c r="AI165">
        <f t="shared" si="5"/>
        <v>0</v>
      </c>
    </row>
    <row r="166" spans="3:35">
      <c r="C166" s="24">
        <v>94</v>
      </c>
      <c r="D166" s="24">
        <f>IF(実施計画様式!D166&lt;&gt;朱色変色!D166,1,0)</f>
        <v>0</v>
      </c>
      <c r="E166">
        <f>IF(実施計画様式!E166&lt;&gt;朱色変色!E166,1,0)</f>
        <v>0</v>
      </c>
      <c r="F166">
        <f>IF(実施計画様式!F166&lt;&gt;朱色変色!F166,1,0)</f>
        <v>0</v>
      </c>
      <c r="G166">
        <f>IF(実施計画様式!G166&lt;&gt;朱色変色!G166,1,0)</f>
        <v>0</v>
      </c>
      <c r="H166">
        <f>IF(実施計画様式!H166&lt;&gt;朱色変色!H166,1,0)</f>
        <v>0</v>
      </c>
      <c r="I166">
        <f>IF(実施計画様式!I166&lt;&gt;朱色変色!I166,1,0)</f>
        <v>0</v>
      </c>
      <c r="J166">
        <f>IF(実施計画様式!J166&lt;&gt;朱色変色!J166,1,0)</f>
        <v>0</v>
      </c>
      <c r="K166">
        <f>IF(実施計画様式!K166&lt;&gt;朱色変色!K166,1,0)</f>
        <v>0</v>
      </c>
      <c r="L166">
        <f>IF(実施計画様式!L166&lt;&gt;朱色変色!L166,1,0)</f>
        <v>0</v>
      </c>
      <c r="M166">
        <f>IF(実施計画様式!M166&lt;&gt;朱色変色!M166,1,0)</f>
        <v>0</v>
      </c>
      <c r="N166">
        <f>IF(実施計画様式!N166&lt;&gt;朱色変色!N166,1,0)</f>
        <v>0</v>
      </c>
      <c r="O166">
        <f>IF(実施計画様式!O166&lt;&gt;朱色変色!O166,1,0)</f>
        <v>0</v>
      </c>
      <c r="P166">
        <f>IF(実施計画様式!P166&lt;&gt;朱色変色!P166,1,0)</f>
        <v>0</v>
      </c>
      <c r="Q166">
        <f>IF(実施計画様式!Q166&lt;&gt;朱色変色!Q166,1,0)</f>
        <v>0</v>
      </c>
      <c r="R166">
        <f>IF(実施計画様式!R166&lt;&gt;朱色変色!R166,1,0)</f>
        <v>0</v>
      </c>
      <c r="S166">
        <f>IF(実施計画様式!S166&lt;&gt;朱色変色!S166,1,0)</f>
        <v>0</v>
      </c>
      <c r="T166">
        <f>IF(実施計画様式!U166&lt;&gt;朱色変色!T166,1,0)</f>
        <v>0</v>
      </c>
      <c r="U166">
        <f>IF(実施計画様式!V166&lt;&gt;朱色変色!U166,1,0)</f>
        <v>0</v>
      </c>
      <c r="V166">
        <f>IF(実施計画様式!W166&lt;&gt;朱色変色!V166,1,0)</f>
        <v>0</v>
      </c>
      <c r="W166">
        <f>IF(実施計画様式!X166&lt;&gt;朱色変色!W166,1,0)</f>
        <v>0</v>
      </c>
      <c r="X166">
        <f>IF(実施計画様式!Y166&lt;&gt;朱色変色!X166,1,0)</f>
        <v>0</v>
      </c>
      <c r="Y166">
        <f>IF(実施計画様式!Z166&lt;&gt;朱色変色!Y166,1,0)</f>
        <v>0</v>
      </c>
      <c r="Z166">
        <f>IF(実施計画様式!AA166&lt;&gt;朱色変色!Z166,1,0)</f>
        <v>0</v>
      </c>
      <c r="AA166">
        <f>IF(実施計画様式!AB166&lt;&gt;朱色変色!AA166,1,0)</f>
        <v>0</v>
      </c>
      <c r="AB166">
        <f>IF(実施計画様式!AC166&lt;&gt;朱色変色!AB166,1,0)</f>
        <v>0</v>
      </c>
      <c r="AC166">
        <f>IF(実施計画様式!AD166&lt;&gt;朱色変色!AC166,1,0)</f>
        <v>0</v>
      </c>
      <c r="AD166">
        <f>IF(実施計画様式!AE166&lt;&gt;朱色変色!AD166,1,0)</f>
        <v>0</v>
      </c>
      <c r="AE166">
        <f>IF(実施計画様式!AF166&lt;&gt;朱色変色!AE166,1,0)</f>
        <v>0</v>
      </c>
      <c r="AF166" s="21">
        <f>IF(実施計画様式!AG166&lt;&gt;朱色変色!AF166,1,0)</f>
        <v>0</v>
      </c>
      <c r="AG166">
        <f t="shared" si="3"/>
        <v>0</v>
      </c>
      <c r="AH166">
        <f t="shared" si="4"/>
        <v>0</v>
      </c>
      <c r="AI166">
        <f t="shared" si="5"/>
        <v>0</v>
      </c>
    </row>
    <row r="167" spans="3:35">
      <c r="C167" s="24">
        <v>95</v>
      </c>
      <c r="D167" s="24">
        <f>IF(実施計画様式!D167&lt;&gt;朱色変色!D167,1,0)</f>
        <v>0</v>
      </c>
      <c r="E167">
        <f>IF(実施計画様式!E167&lt;&gt;朱色変色!E167,1,0)</f>
        <v>0</v>
      </c>
      <c r="F167">
        <f>IF(実施計画様式!F167&lt;&gt;朱色変色!F167,1,0)</f>
        <v>0</v>
      </c>
      <c r="G167">
        <f>IF(実施計画様式!G167&lt;&gt;朱色変色!G167,1,0)</f>
        <v>0</v>
      </c>
      <c r="H167">
        <f>IF(実施計画様式!H167&lt;&gt;朱色変色!H167,1,0)</f>
        <v>0</v>
      </c>
      <c r="I167">
        <f>IF(実施計画様式!I167&lt;&gt;朱色変色!I167,1,0)</f>
        <v>0</v>
      </c>
      <c r="J167">
        <f>IF(実施計画様式!J167&lt;&gt;朱色変色!J167,1,0)</f>
        <v>0</v>
      </c>
      <c r="K167">
        <f>IF(実施計画様式!K167&lt;&gt;朱色変色!K167,1,0)</f>
        <v>0</v>
      </c>
      <c r="L167">
        <f>IF(実施計画様式!L167&lt;&gt;朱色変色!L167,1,0)</f>
        <v>0</v>
      </c>
      <c r="M167">
        <f>IF(実施計画様式!M167&lt;&gt;朱色変色!M167,1,0)</f>
        <v>0</v>
      </c>
      <c r="N167">
        <f>IF(実施計画様式!N167&lt;&gt;朱色変色!N167,1,0)</f>
        <v>0</v>
      </c>
      <c r="O167">
        <f>IF(実施計画様式!O167&lt;&gt;朱色変色!O167,1,0)</f>
        <v>0</v>
      </c>
      <c r="P167">
        <f>IF(実施計画様式!P167&lt;&gt;朱色変色!P167,1,0)</f>
        <v>0</v>
      </c>
      <c r="Q167">
        <f>IF(実施計画様式!Q167&lt;&gt;朱色変色!Q167,1,0)</f>
        <v>0</v>
      </c>
      <c r="R167">
        <f>IF(実施計画様式!R167&lt;&gt;朱色変色!R167,1,0)</f>
        <v>0</v>
      </c>
      <c r="S167">
        <f>IF(実施計画様式!S167&lt;&gt;朱色変色!S167,1,0)</f>
        <v>0</v>
      </c>
      <c r="T167">
        <f>IF(実施計画様式!U167&lt;&gt;朱色変色!T167,1,0)</f>
        <v>0</v>
      </c>
      <c r="U167">
        <f>IF(実施計画様式!V167&lt;&gt;朱色変色!U167,1,0)</f>
        <v>0</v>
      </c>
      <c r="V167">
        <f>IF(実施計画様式!W167&lt;&gt;朱色変色!V167,1,0)</f>
        <v>0</v>
      </c>
      <c r="W167">
        <f>IF(実施計画様式!X167&lt;&gt;朱色変色!W167,1,0)</f>
        <v>0</v>
      </c>
      <c r="X167">
        <f>IF(実施計画様式!Y167&lt;&gt;朱色変色!X167,1,0)</f>
        <v>0</v>
      </c>
      <c r="Y167">
        <f>IF(実施計画様式!Z167&lt;&gt;朱色変色!Y167,1,0)</f>
        <v>0</v>
      </c>
      <c r="Z167">
        <f>IF(実施計画様式!AA167&lt;&gt;朱色変色!Z167,1,0)</f>
        <v>0</v>
      </c>
      <c r="AA167">
        <f>IF(実施計画様式!AB167&lt;&gt;朱色変色!AA167,1,0)</f>
        <v>0</v>
      </c>
      <c r="AB167">
        <f>IF(実施計画様式!AC167&lt;&gt;朱色変色!AB167,1,0)</f>
        <v>0</v>
      </c>
      <c r="AC167">
        <f>IF(実施計画様式!AD167&lt;&gt;朱色変色!AC167,1,0)</f>
        <v>0</v>
      </c>
      <c r="AD167">
        <f>IF(実施計画様式!AE167&lt;&gt;朱色変色!AD167,1,0)</f>
        <v>0</v>
      </c>
      <c r="AE167">
        <f>IF(実施計画様式!AF167&lt;&gt;朱色変色!AE167,1,0)</f>
        <v>0</v>
      </c>
      <c r="AF167" s="21">
        <f>IF(実施計画様式!AG167&lt;&gt;朱色変色!AF167,1,0)</f>
        <v>0</v>
      </c>
      <c r="AG167">
        <f t="shared" si="3"/>
        <v>0</v>
      </c>
      <c r="AH167">
        <f t="shared" si="4"/>
        <v>0</v>
      </c>
      <c r="AI167">
        <f t="shared" si="5"/>
        <v>0</v>
      </c>
    </row>
    <row r="168" spans="3:35">
      <c r="C168" s="24">
        <v>96</v>
      </c>
      <c r="D168" s="24">
        <f>IF(実施計画様式!D168&lt;&gt;朱色変色!D168,1,0)</f>
        <v>0</v>
      </c>
      <c r="E168">
        <f>IF(実施計画様式!E168&lt;&gt;朱色変色!E168,1,0)</f>
        <v>0</v>
      </c>
      <c r="F168">
        <f>IF(実施計画様式!F168&lt;&gt;朱色変色!F168,1,0)</f>
        <v>0</v>
      </c>
      <c r="G168">
        <f>IF(実施計画様式!G168&lt;&gt;朱色変色!G168,1,0)</f>
        <v>0</v>
      </c>
      <c r="H168">
        <f>IF(実施計画様式!H168&lt;&gt;朱色変色!H168,1,0)</f>
        <v>0</v>
      </c>
      <c r="I168">
        <f>IF(実施計画様式!I168&lt;&gt;朱色変色!I168,1,0)</f>
        <v>0</v>
      </c>
      <c r="J168">
        <f>IF(実施計画様式!J168&lt;&gt;朱色変色!J168,1,0)</f>
        <v>0</v>
      </c>
      <c r="K168">
        <f>IF(実施計画様式!K168&lt;&gt;朱色変色!K168,1,0)</f>
        <v>0</v>
      </c>
      <c r="L168">
        <f>IF(実施計画様式!L168&lt;&gt;朱色変色!L168,1,0)</f>
        <v>0</v>
      </c>
      <c r="M168">
        <f>IF(実施計画様式!M168&lt;&gt;朱色変色!M168,1,0)</f>
        <v>0</v>
      </c>
      <c r="N168">
        <f>IF(実施計画様式!N168&lt;&gt;朱色変色!N168,1,0)</f>
        <v>0</v>
      </c>
      <c r="O168">
        <f>IF(実施計画様式!O168&lt;&gt;朱色変色!O168,1,0)</f>
        <v>0</v>
      </c>
      <c r="P168">
        <f>IF(実施計画様式!P168&lt;&gt;朱色変色!P168,1,0)</f>
        <v>0</v>
      </c>
      <c r="Q168">
        <f>IF(実施計画様式!Q168&lt;&gt;朱色変色!Q168,1,0)</f>
        <v>0</v>
      </c>
      <c r="R168">
        <f>IF(実施計画様式!R168&lt;&gt;朱色変色!R168,1,0)</f>
        <v>0</v>
      </c>
      <c r="S168">
        <f>IF(実施計画様式!S168&lt;&gt;朱色変色!S168,1,0)</f>
        <v>0</v>
      </c>
      <c r="T168">
        <f>IF(実施計画様式!U168&lt;&gt;朱色変色!T168,1,0)</f>
        <v>0</v>
      </c>
      <c r="U168">
        <f>IF(実施計画様式!V168&lt;&gt;朱色変色!U168,1,0)</f>
        <v>0</v>
      </c>
      <c r="V168">
        <f>IF(実施計画様式!W168&lt;&gt;朱色変色!V168,1,0)</f>
        <v>0</v>
      </c>
      <c r="W168">
        <f>IF(実施計画様式!X168&lt;&gt;朱色変色!W168,1,0)</f>
        <v>0</v>
      </c>
      <c r="X168">
        <f>IF(実施計画様式!Y168&lt;&gt;朱色変色!X168,1,0)</f>
        <v>0</v>
      </c>
      <c r="Y168">
        <f>IF(実施計画様式!Z168&lt;&gt;朱色変色!Y168,1,0)</f>
        <v>0</v>
      </c>
      <c r="Z168">
        <f>IF(実施計画様式!AA168&lt;&gt;朱色変色!Z168,1,0)</f>
        <v>0</v>
      </c>
      <c r="AA168">
        <f>IF(実施計画様式!AB168&lt;&gt;朱色変色!AA168,1,0)</f>
        <v>0</v>
      </c>
      <c r="AB168">
        <f>IF(実施計画様式!AC168&lt;&gt;朱色変色!AB168,1,0)</f>
        <v>0</v>
      </c>
      <c r="AC168">
        <f>IF(実施計画様式!AD168&lt;&gt;朱色変色!AC168,1,0)</f>
        <v>0</v>
      </c>
      <c r="AD168">
        <f>IF(実施計画様式!AE168&lt;&gt;朱色変色!AD168,1,0)</f>
        <v>0</v>
      </c>
      <c r="AE168">
        <f>IF(実施計画様式!AF168&lt;&gt;朱色変色!AE168,1,0)</f>
        <v>0</v>
      </c>
      <c r="AF168" s="21">
        <f>IF(実施計画様式!AG168&lt;&gt;朱色変色!AF168,1,0)</f>
        <v>0</v>
      </c>
      <c r="AG168">
        <f t="shared" si="3"/>
        <v>0</v>
      </c>
      <c r="AH168">
        <f t="shared" si="4"/>
        <v>0</v>
      </c>
      <c r="AI168">
        <f t="shared" si="5"/>
        <v>0</v>
      </c>
    </row>
    <row r="169" spans="3:35">
      <c r="C169" s="24">
        <v>97</v>
      </c>
      <c r="D169" s="24">
        <f>IF(実施計画様式!D169&lt;&gt;朱色変色!D169,1,0)</f>
        <v>0</v>
      </c>
      <c r="E169">
        <f>IF(実施計画様式!E169&lt;&gt;朱色変色!E169,1,0)</f>
        <v>0</v>
      </c>
      <c r="F169">
        <f>IF(実施計画様式!F169&lt;&gt;朱色変色!F169,1,0)</f>
        <v>0</v>
      </c>
      <c r="G169">
        <f>IF(実施計画様式!G169&lt;&gt;朱色変色!G169,1,0)</f>
        <v>0</v>
      </c>
      <c r="H169">
        <f>IF(実施計画様式!H169&lt;&gt;朱色変色!H169,1,0)</f>
        <v>0</v>
      </c>
      <c r="I169">
        <f>IF(実施計画様式!I169&lt;&gt;朱色変色!I169,1,0)</f>
        <v>0</v>
      </c>
      <c r="J169">
        <f>IF(実施計画様式!J169&lt;&gt;朱色変色!J169,1,0)</f>
        <v>0</v>
      </c>
      <c r="K169">
        <f>IF(実施計画様式!K169&lt;&gt;朱色変色!K169,1,0)</f>
        <v>0</v>
      </c>
      <c r="L169">
        <f>IF(実施計画様式!L169&lt;&gt;朱色変色!L169,1,0)</f>
        <v>0</v>
      </c>
      <c r="M169">
        <f>IF(実施計画様式!M169&lt;&gt;朱色変色!M169,1,0)</f>
        <v>0</v>
      </c>
      <c r="N169">
        <f>IF(実施計画様式!N169&lt;&gt;朱色変色!N169,1,0)</f>
        <v>0</v>
      </c>
      <c r="O169">
        <f>IF(実施計画様式!O169&lt;&gt;朱色変色!O169,1,0)</f>
        <v>0</v>
      </c>
      <c r="P169">
        <f>IF(実施計画様式!P169&lt;&gt;朱色変色!P169,1,0)</f>
        <v>0</v>
      </c>
      <c r="Q169">
        <f>IF(実施計画様式!Q169&lt;&gt;朱色変色!Q169,1,0)</f>
        <v>0</v>
      </c>
      <c r="R169">
        <f>IF(実施計画様式!R169&lt;&gt;朱色変色!R169,1,0)</f>
        <v>0</v>
      </c>
      <c r="S169">
        <f>IF(実施計画様式!S169&lt;&gt;朱色変色!S169,1,0)</f>
        <v>0</v>
      </c>
      <c r="T169">
        <f>IF(実施計画様式!U169&lt;&gt;朱色変色!T169,1,0)</f>
        <v>0</v>
      </c>
      <c r="U169">
        <f>IF(実施計画様式!V169&lt;&gt;朱色変色!U169,1,0)</f>
        <v>0</v>
      </c>
      <c r="V169">
        <f>IF(実施計画様式!W169&lt;&gt;朱色変色!V169,1,0)</f>
        <v>0</v>
      </c>
      <c r="W169">
        <f>IF(実施計画様式!X169&lt;&gt;朱色変色!W169,1,0)</f>
        <v>0</v>
      </c>
      <c r="X169">
        <f>IF(実施計画様式!Y169&lt;&gt;朱色変色!X169,1,0)</f>
        <v>0</v>
      </c>
      <c r="Y169">
        <f>IF(実施計画様式!Z169&lt;&gt;朱色変色!Y169,1,0)</f>
        <v>0</v>
      </c>
      <c r="Z169">
        <f>IF(実施計画様式!AA169&lt;&gt;朱色変色!Z169,1,0)</f>
        <v>0</v>
      </c>
      <c r="AA169">
        <f>IF(実施計画様式!AB169&lt;&gt;朱色変色!AA169,1,0)</f>
        <v>0</v>
      </c>
      <c r="AB169">
        <f>IF(実施計画様式!AC169&lt;&gt;朱色変色!AB169,1,0)</f>
        <v>0</v>
      </c>
      <c r="AC169">
        <f>IF(実施計画様式!AD169&lt;&gt;朱色変色!AC169,1,0)</f>
        <v>0</v>
      </c>
      <c r="AD169">
        <f>IF(実施計画様式!AE169&lt;&gt;朱色変色!AD169,1,0)</f>
        <v>0</v>
      </c>
      <c r="AE169">
        <f>IF(実施計画様式!AF169&lt;&gt;朱色変色!AE169,1,0)</f>
        <v>0</v>
      </c>
      <c r="AF169" s="21">
        <f>IF(実施計画様式!AG169&lt;&gt;朱色変色!AF169,1,0)</f>
        <v>0</v>
      </c>
      <c r="AG169">
        <f t="shared" si="3"/>
        <v>0</v>
      </c>
      <c r="AH169">
        <f t="shared" si="4"/>
        <v>0</v>
      </c>
      <c r="AI169">
        <f t="shared" si="5"/>
        <v>0</v>
      </c>
    </row>
    <row r="170" spans="3:35">
      <c r="C170" s="24">
        <v>98</v>
      </c>
      <c r="D170" s="24">
        <f>IF(実施計画様式!D170&lt;&gt;朱色変色!D170,1,0)</f>
        <v>0</v>
      </c>
      <c r="E170">
        <f>IF(実施計画様式!E170&lt;&gt;朱色変色!E170,1,0)</f>
        <v>0</v>
      </c>
      <c r="F170">
        <f>IF(実施計画様式!F170&lt;&gt;朱色変色!F170,1,0)</f>
        <v>0</v>
      </c>
      <c r="G170">
        <f>IF(実施計画様式!G170&lt;&gt;朱色変色!G170,1,0)</f>
        <v>0</v>
      </c>
      <c r="H170">
        <f>IF(実施計画様式!H170&lt;&gt;朱色変色!H170,1,0)</f>
        <v>0</v>
      </c>
      <c r="I170">
        <f>IF(実施計画様式!I170&lt;&gt;朱色変色!I170,1,0)</f>
        <v>0</v>
      </c>
      <c r="J170">
        <f>IF(実施計画様式!J170&lt;&gt;朱色変色!J170,1,0)</f>
        <v>0</v>
      </c>
      <c r="K170">
        <f>IF(実施計画様式!K170&lt;&gt;朱色変色!K170,1,0)</f>
        <v>0</v>
      </c>
      <c r="L170">
        <f>IF(実施計画様式!L170&lt;&gt;朱色変色!L170,1,0)</f>
        <v>0</v>
      </c>
      <c r="M170">
        <f>IF(実施計画様式!M170&lt;&gt;朱色変色!M170,1,0)</f>
        <v>0</v>
      </c>
      <c r="N170">
        <f>IF(実施計画様式!N170&lt;&gt;朱色変色!N170,1,0)</f>
        <v>0</v>
      </c>
      <c r="O170">
        <f>IF(実施計画様式!O170&lt;&gt;朱色変色!O170,1,0)</f>
        <v>0</v>
      </c>
      <c r="P170">
        <f>IF(実施計画様式!P170&lt;&gt;朱色変色!P170,1,0)</f>
        <v>0</v>
      </c>
      <c r="Q170">
        <f>IF(実施計画様式!Q170&lt;&gt;朱色変色!Q170,1,0)</f>
        <v>0</v>
      </c>
      <c r="R170">
        <f>IF(実施計画様式!R170&lt;&gt;朱色変色!R170,1,0)</f>
        <v>0</v>
      </c>
      <c r="S170">
        <f>IF(実施計画様式!S170&lt;&gt;朱色変色!S170,1,0)</f>
        <v>0</v>
      </c>
      <c r="T170">
        <f>IF(実施計画様式!U170&lt;&gt;朱色変色!T170,1,0)</f>
        <v>0</v>
      </c>
      <c r="U170">
        <f>IF(実施計画様式!V170&lt;&gt;朱色変色!U170,1,0)</f>
        <v>0</v>
      </c>
      <c r="V170">
        <f>IF(実施計画様式!W170&lt;&gt;朱色変色!V170,1,0)</f>
        <v>0</v>
      </c>
      <c r="W170">
        <f>IF(実施計画様式!X170&lt;&gt;朱色変色!W170,1,0)</f>
        <v>0</v>
      </c>
      <c r="X170">
        <f>IF(実施計画様式!Y170&lt;&gt;朱色変色!X170,1,0)</f>
        <v>0</v>
      </c>
      <c r="Y170">
        <f>IF(実施計画様式!Z170&lt;&gt;朱色変色!Y170,1,0)</f>
        <v>0</v>
      </c>
      <c r="Z170">
        <f>IF(実施計画様式!AA170&lt;&gt;朱色変色!Z170,1,0)</f>
        <v>0</v>
      </c>
      <c r="AA170">
        <f>IF(実施計画様式!AB170&lt;&gt;朱色変色!AA170,1,0)</f>
        <v>0</v>
      </c>
      <c r="AB170">
        <f>IF(実施計画様式!AC170&lt;&gt;朱色変色!AB170,1,0)</f>
        <v>0</v>
      </c>
      <c r="AC170">
        <f>IF(実施計画様式!AD170&lt;&gt;朱色変色!AC170,1,0)</f>
        <v>0</v>
      </c>
      <c r="AD170">
        <f>IF(実施計画様式!AE170&lt;&gt;朱色変色!AD170,1,0)</f>
        <v>0</v>
      </c>
      <c r="AE170">
        <f>IF(実施計画様式!AF170&lt;&gt;朱色変色!AE170,1,0)</f>
        <v>0</v>
      </c>
      <c r="AF170" s="21">
        <f>IF(実施計画様式!AG170&lt;&gt;朱色変色!AF170,1,0)</f>
        <v>0</v>
      </c>
      <c r="AG170">
        <f t="shared" si="3"/>
        <v>0</v>
      </c>
      <c r="AH170">
        <f t="shared" si="4"/>
        <v>0</v>
      </c>
      <c r="AI170">
        <f t="shared" si="5"/>
        <v>0</v>
      </c>
    </row>
    <row r="171" spans="3:35">
      <c r="C171" s="24">
        <v>99</v>
      </c>
      <c r="D171" s="24">
        <f>IF(実施計画様式!D171&lt;&gt;朱色変色!D171,1,0)</f>
        <v>0</v>
      </c>
      <c r="E171">
        <f>IF(実施計画様式!E171&lt;&gt;朱色変色!E171,1,0)</f>
        <v>0</v>
      </c>
      <c r="F171">
        <f>IF(実施計画様式!F171&lt;&gt;朱色変色!F171,1,0)</f>
        <v>0</v>
      </c>
      <c r="G171">
        <f>IF(実施計画様式!G171&lt;&gt;朱色変色!G171,1,0)</f>
        <v>0</v>
      </c>
      <c r="H171">
        <f>IF(実施計画様式!H171&lt;&gt;朱色変色!H171,1,0)</f>
        <v>0</v>
      </c>
      <c r="I171">
        <f>IF(実施計画様式!I171&lt;&gt;朱色変色!I171,1,0)</f>
        <v>0</v>
      </c>
      <c r="J171">
        <f>IF(実施計画様式!J171&lt;&gt;朱色変色!J171,1,0)</f>
        <v>0</v>
      </c>
      <c r="K171">
        <f>IF(実施計画様式!K171&lt;&gt;朱色変色!K171,1,0)</f>
        <v>0</v>
      </c>
      <c r="L171">
        <f>IF(実施計画様式!L171&lt;&gt;朱色変色!L171,1,0)</f>
        <v>0</v>
      </c>
      <c r="M171">
        <f>IF(実施計画様式!M171&lt;&gt;朱色変色!M171,1,0)</f>
        <v>0</v>
      </c>
      <c r="N171">
        <f>IF(実施計画様式!N171&lt;&gt;朱色変色!N171,1,0)</f>
        <v>0</v>
      </c>
      <c r="O171">
        <f>IF(実施計画様式!O171&lt;&gt;朱色変色!O171,1,0)</f>
        <v>0</v>
      </c>
      <c r="P171">
        <f>IF(実施計画様式!P171&lt;&gt;朱色変色!P171,1,0)</f>
        <v>0</v>
      </c>
      <c r="Q171">
        <f>IF(実施計画様式!Q171&lt;&gt;朱色変色!Q171,1,0)</f>
        <v>0</v>
      </c>
      <c r="R171">
        <f>IF(実施計画様式!R171&lt;&gt;朱色変色!R171,1,0)</f>
        <v>0</v>
      </c>
      <c r="S171">
        <f>IF(実施計画様式!S171&lt;&gt;朱色変色!S171,1,0)</f>
        <v>0</v>
      </c>
      <c r="T171">
        <f>IF(実施計画様式!U171&lt;&gt;朱色変色!T171,1,0)</f>
        <v>0</v>
      </c>
      <c r="U171">
        <f>IF(実施計画様式!V171&lt;&gt;朱色変色!U171,1,0)</f>
        <v>0</v>
      </c>
      <c r="V171">
        <f>IF(実施計画様式!W171&lt;&gt;朱色変色!V171,1,0)</f>
        <v>0</v>
      </c>
      <c r="W171">
        <f>IF(実施計画様式!X171&lt;&gt;朱色変色!W171,1,0)</f>
        <v>0</v>
      </c>
      <c r="X171">
        <f>IF(実施計画様式!Y171&lt;&gt;朱色変色!X171,1,0)</f>
        <v>0</v>
      </c>
      <c r="Y171">
        <f>IF(実施計画様式!Z171&lt;&gt;朱色変色!Y171,1,0)</f>
        <v>0</v>
      </c>
      <c r="Z171">
        <f>IF(実施計画様式!AA171&lt;&gt;朱色変色!Z171,1,0)</f>
        <v>0</v>
      </c>
      <c r="AA171">
        <f>IF(実施計画様式!AB171&lt;&gt;朱色変色!AA171,1,0)</f>
        <v>0</v>
      </c>
      <c r="AB171">
        <f>IF(実施計画様式!AC171&lt;&gt;朱色変色!AB171,1,0)</f>
        <v>0</v>
      </c>
      <c r="AC171">
        <f>IF(実施計画様式!AD171&lt;&gt;朱色変色!AC171,1,0)</f>
        <v>0</v>
      </c>
      <c r="AD171">
        <f>IF(実施計画様式!AE171&lt;&gt;朱色変色!AD171,1,0)</f>
        <v>0</v>
      </c>
      <c r="AE171">
        <f>IF(実施計画様式!AF171&lt;&gt;朱色変色!AE171,1,0)</f>
        <v>0</v>
      </c>
      <c r="AF171" s="21">
        <f>IF(実施計画様式!AG171&lt;&gt;朱色変色!AF171,1,0)</f>
        <v>0</v>
      </c>
      <c r="AG171">
        <f t="shared" si="3"/>
        <v>0</v>
      </c>
      <c r="AH171">
        <f t="shared" si="4"/>
        <v>0</v>
      </c>
      <c r="AI171">
        <f t="shared" si="5"/>
        <v>0</v>
      </c>
    </row>
    <row r="172" spans="3:35">
      <c r="C172" s="24">
        <v>100</v>
      </c>
      <c r="D172" s="24">
        <f>IF(実施計画様式!D172&lt;&gt;朱色変色!D172,1,0)</f>
        <v>0</v>
      </c>
      <c r="E172">
        <f>IF(実施計画様式!E172&lt;&gt;朱色変色!E172,1,0)</f>
        <v>0</v>
      </c>
      <c r="F172">
        <f>IF(実施計画様式!F172&lt;&gt;朱色変色!F172,1,0)</f>
        <v>0</v>
      </c>
      <c r="G172">
        <f>IF(実施計画様式!G172&lt;&gt;朱色変色!G172,1,0)</f>
        <v>0</v>
      </c>
      <c r="H172">
        <f>IF(実施計画様式!H172&lt;&gt;朱色変色!H172,1,0)</f>
        <v>0</v>
      </c>
      <c r="I172">
        <f>IF(実施計画様式!I172&lt;&gt;朱色変色!I172,1,0)</f>
        <v>0</v>
      </c>
      <c r="J172">
        <f>IF(実施計画様式!J172&lt;&gt;朱色変色!J172,1,0)</f>
        <v>0</v>
      </c>
      <c r="K172">
        <f>IF(実施計画様式!K172&lt;&gt;朱色変色!K172,1,0)</f>
        <v>0</v>
      </c>
      <c r="L172">
        <f>IF(実施計画様式!L172&lt;&gt;朱色変色!L172,1,0)</f>
        <v>0</v>
      </c>
      <c r="M172">
        <f>IF(実施計画様式!M172&lt;&gt;朱色変色!M172,1,0)</f>
        <v>0</v>
      </c>
      <c r="N172">
        <f>IF(実施計画様式!N172&lt;&gt;朱色変色!N172,1,0)</f>
        <v>0</v>
      </c>
      <c r="O172">
        <f>IF(実施計画様式!O172&lt;&gt;朱色変色!O172,1,0)</f>
        <v>0</v>
      </c>
      <c r="P172">
        <f>IF(実施計画様式!P172&lt;&gt;朱色変色!P172,1,0)</f>
        <v>0</v>
      </c>
      <c r="Q172">
        <f>IF(実施計画様式!Q172&lt;&gt;朱色変色!Q172,1,0)</f>
        <v>0</v>
      </c>
      <c r="R172">
        <f>IF(実施計画様式!R172&lt;&gt;朱色変色!R172,1,0)</f>
        <v>0</v>
      </c>
      <c r="S172">
        <f>IF(実施計画様式!S172&lt;&gt;朱色変色!S172,1,0)</f>
        <v>0</v>
      </c>
      <c r="T172">
        <f>IF(実施計画様式!U172&lt;&gt;朱色変色!T172,1,0)</f>
        <v>0</v>
      </c>
      <c r="U172">
        <f>IF(実施計画様式!V172&lt;&gt;朱色変色!U172,1,0)</f>
        <v>0</v>
      </c>
      <c r="V172">
        <f>IF(実施計画様式!W172&lt;&gt;朱色変色!V172,1,0)</f>
        <v>0</v>
      </c>
      <c r="W172">
        <f>IF(実施計画様式!X172&lt;&gt;朱色変色!W172,1,0)</f>
        <v>0</v>
      </c>
      <c r="X172">
        <f>IF(実施計画様式!Y172&lt;&gt;朱色変色!X172,1,0)</f>
        <v>0</v>
      </c>
      <c r="Y172">
        <f>IF(実施計画様式!Z172&lt;&gt;朱色変色!Y172,1,0)</f>
        <v>0</v>
      </c>
      <c r="Z172">
        <f>IF(実施計画様式!AA172&lt;&gt;朱色変色!Z172,1,0)</f>
        <v>0</v>
      </c>
      <c r="AA172">
        <f>IF(実施計画様式!AB172&lt;&gt;朱色変色!AA172,1,0)</f>
        <v>0</v>
      </c>
      <c r="AB172">
        <f>IF(実施計画様式!AC172&lt;&gt;朱色変色!AB172,1,0)</f>
        <v>0</v>
      </c>
      <c r="AC172">
        <f>IF(実施計画様式!AD172&lt;&gt;朱色変色!AC172,1,0)</f>
        <v>0</v>
      </c>
      <c r="AD172">
        <f>IF(実施計画様式!AE172&lt;&gt;朱色変色!AD172,1,0)</f>
        <v>0</v>
      </c>
      <c r="AE172">
        <f>IF(実施計画様式!AF172&lt;&gt;朱色変色!AE172,1,0)</f>
        <v>0</v>
      </c>
      <c r="AF172" s="21">
        <f>IF(実施計画様式!AG172&lt;&gt;朱色変色!AF172,1,0)</f>
        <v>0</v>
      </c>
      <c r="AG172">
        <f t="shared" si="3"/>
        <v>0</v>
      </c>
      <c r="AH172">
        <f t="shared" si="4"/>
        <v>0</v>
      </c>
      <c r="AI172">
        <f t="shared" si="5"/>
        <v>0</v>
      </c>
    </row>
    <row r="173" spans="3:35">
      <c r="C173" s="24">
        <v>101</v>
      </c>
      <c r="D173" s="24">
        <f>IF(実施計画様式!D173&lt;&gt;朱色変色!D173,1,0)</f>
        <v>0</v>
      </c>
      <c r="E173">
        <f>IF(実施計画様式!E173&lt;&gt;朱色変色!E173,1,0)</f>
        <v>0</v>
      </c>
      <c r="F173">
        <f>IF(実施計画様式!F173&lt;&gt;朱色変色!F173,1,0)</f>
        <v>0</v>
      </c>
      <c r="G173">
        <f>IF(実施計画様式!G173&lt;&gt;朱色変色!G173,1,0)</f>
        <v>0</v>
      </c>
      <c r="H173">
        <f>IF(実施計画様式!H173&lt;&gt;朱色変色!H173,1,0)</f>
        <v>0</v>
      </c>
      <c r="I173">
        <f>IF(実施計画様式!I173&lt;&gt;朱色変色!I173,1,0)</f>
        <v>0</v>
      </c>
      <c r="J173">
        <f>IF(実施計画様式!J173&lt;&gt;朱色変色!J173,1,0)</f>
        <v>0</v>
      </c>
      <c r="K173">
        <f>IF(実施計画様式!K173&lt;&gt;朱色変色!K173,1,0)</f>
        <v>0</v>
      </c>
      <c r="L173">
        <f>IF(実施計画様式!L173&lt;&gt;朱色変色!L173,1,0)</f>
        <v>0</v>
      </c>
      <c r="M173">
        <f>IF(実施計画様式!M173&lt;&gt;朱色変色!M173,1,0)</f>
        <v>0</v>
      </c>
      <c r="N173">
        <f>IF(実施計画様式!N173&lt;&gt;朱色変色!N173,1,0)</f>
        <v>0</v>
      </c>
      <c r="O173">
        <f>IF(実施計画様式!O173&lt;&gt;朱色変色!O173,1,0)</f>
        <v>0</v>
      </c>
      <c r="P173">
        <f>IF(実施計画様式!P173&lt;&gt;朱色変色!P173,1,0)</f>
        <v>0</v>
      </c>
      <c r="Q173">
        <f>IF(実施計画様式!Q173&lt;&gt;朱色変色!Q173,1,0)</f>
        <v>0</v>
      </c>
      <c r="R173">
        <f>IF(実施計画様式!R173&lt;&gt;朱色変色!R173,1,0)</f>
        <v>0</v>
      </c>
      <c r="S173">
        <f>IF(実施計画様式!S173&lt;&gt;朱色変色!S173,1,0)</f>
        <v>0</v>
      </c>
      <c r="T173">
        <f>IF(実施計画様式!U173&lt;&gt;朱色変色!T173,1,0)</f>
        <v>0</v>
      </c>
      <c r="U173">
        <f>IF(実施計画様式!V173&lt;&gt;朱色変色!U173,1,0)</f>
        <v>0</v>
      </c>
      <c r="V173">
        <f>IF(実施計画様式!W173&lt;&gt;朱色変色!V173,1,0)</f>
        <v>0</v>
      </c>
      <c r="W173">
        <f>IF(実施計画様式!X173&lt;&gt;朱色変色!W173,1,0)</f>
        <v>0</v>
      </c>
      <c r="X173">
        <f>IF(実施計画様式!Y173&lt;&gt;朱色変色!X173,1,0)</f>
        <v>0</v>
      </c>
      <c r="Y173">
        <f>IF(実施計画様式!Z173&lt;&gt;朱色変色!Y173,1,0)</f>
        <v>0</v>
      </c>
      <c r="Z173">
        <f>IF(実施計画様式!AA173&lt;&gt;朱色変色!Z173,1,0)</f>
        <v>0</v>
      </c>
      <c r="AA173">
        <f>IF(実施計画様式!AB173&lt;&gt;朱色変色!AA173,1,0)</f>
        <v>0</v>
      </c>
      <c r="AB173">
        <f>IF(実施計画様式!AC173&lt;&gt;朱色変色!AB173,1,0)</f>
        <v>0</v>
      </c>
      <c r="AC173">
        <f>IF(実施計画様式!AD173&lt;&gt;朱色変色!AC173,1,0)</f>
        <v>0</v>
      </c>
      <c r="AD173">
        <f>IF(実施計画様式!AE173&lt;&gt;朱色変色!AD173,1,0)</f>
        <v>0</v>
      </c>
      <c r="AE173">
        <f>IF(実施計画様式!AF173&lt;&gt;朱色変色!AE173,1,0)</f>
        <v>0</v>
      </c>
      <c r="AF173" s="21">
        <f>IF(実施計画様式!AG173&lt;&gt;朱色変色!AF173,1,0)</f>
        <v>0</v>
      </c>
      <c r="AG173">
        <f t="shared" si="3"/>
        <v>0</v>
      </c>
      <c r="AH173">
        <f t="shared" si="4"/>
        <v>0</v>
      </c>
      <c r="AI173">
        <f t="shared" si="5"/>
        <v>0</v>
      </c>
    </row>
    <row r="174" spans="3:35">
      <c r="C174" s="24">
        <v>102</v>
      </c>
      <c r="D174" s="24">
        <f>IF(実施計画様式!D174&lt;&gt;朱色変色!D174,1,0)</f>
        <v>0</v>
      </c>
      <c r="E174">
        <f>IF(実施計画様式!E174&lt;&gt;朱色変色!E174,1,0)</f>
        <v>0</v>
      </c>
      <c r="F174">
        <f>IF(実施計画様式!F174&lt;&gt;朱色変色!F174,1,0)</f>
        <v>0</v>
      </c>
      <c r="G174">
        <f>IF(実施計画様式!G174&lt;&gt;朱色変色!G174,1,0)</f>
        <v>0</v>
      </c>
      <c r="H174">
        <f>IF(実施計画様式!H174&lt;&gt;朱色変色!H174,1,0)</f>
        <v>0</v>
      </c>
      <c r="I174">
        <f>IF(実施計画様式!I174&lt;&gt;朱色変色!I174,1,0)</f>
        <v>0</v>
      </c>
      <c r="J174">
        <f>IF(実施計画様式!J174&lt;&gt;朱色変色!J174,1,0)</f>
        <v>0</v>
      </c>
      <c r="K174">
        <f>IF(実施計画様式!K174&lt;&gt;朱色変色!K174,1,0)</f>
        <v>0</v>
      </c>
      <c r="L174">
        <f>IF(実施計画様式!L174&lt;&gt;朱色変色!L174,1,0)</f>
        <v>0</v>
      </c>
      <c r="M174">
        <f>IF(実施計画様式!M174&lt;&gt;朱色変色!M174,1,0)</f>
        <v>0</v>
      </c>
      <c r="N174">
        <f>IF(実施計画様式!N174&lt;&gt;朱色変色!N174,1,0)</f>
        <v>0</v>
      </c>
      <c r="O174">
        <f>IF(実施計画様式!O174&lt;&gt;朱色変色!O174,1,0)</f>
        <v>0</v>
      </c>
      <c r="P174">
        <f>IF(実施計画様式!P174&lt;&gt;朱色変色!P174,1,0)</f>
        <v>0</v>
      </c>
      <c r="Q174">
        <f>IF(実施計画様式!Q174&lt;&gt;朱色変色!Q174,1,0)</f>
        <v>0</v>
      </c>
      <c r="R174">
        <f>IF(実施計画様式!R174&lt;&gt;朱色変色!R174,1,0)</f>
        <v>0</v>
      </c>
      <c r="S174">
        <f>IF(実施計画様式!S174&lt;&gt;朱色変色!S174,1,0)</f>
        <v>0</v>
      </c>
      <c r="T174">
        <f>IF(実施計画様式!U174&lt;&gt;朱色変色!T174,1,0)</f>
        <v>0</v>
      </c>
      <c r="U174">
        <f>IF(実施計画様式!V174&lt;&gt;朱色変色!U174,1,0)</f>
        <v>0</v>
      </c>
      <c r="V174">
        <f>IF(実施計画様式!W174&lt;&gt;朱色変色!V174,1,0)</f>
        <v>0</v>
      </c>
      <c r="W174">
        <f>IF(実施計画様式!X174&lt;&gt;朱色変色!W174,1,0)</f>
        <v>0</v>
      </c>
      <c r="X174">
        <f>IF(実施計画様式!Y174&lt;&gt;朱色変色!X174,1,0)</f>
        <v>0</v>
      </c>
      <c r="Y174">
        <f>IF(実施計画様式!Z174&lt;&gt;朱色変色!Y174,1,0)</f>
        <v>0</v>
      </c>
      <c r="Z174">
        <f>IF(実施計画様式!AA174&lt;&gt;朱色変色!Z174,1,0)</f>
        <v>0</v>
      </c>
      <c r="AA174">
        <f>IF(実施計画様式!AB174&lt;&gt;朱色変色!AA174,1,0)</f>
        <v>0</v>
      </c>
      <c r="AB174">
        <f>IF(実施計画様式!AC174&lt;&gt;朱色変色!AB174,1,0)</f>
        <v>0</v>
      </c>
      <c r="AC174">
        <f>IF(実施計画様式!AD174&lt;&gt;朱色変色!AC174,1,0)</f>
        <v>0</v>
      </c>
      <c r="AD174">
        <f>IF(実施計画様式!AE174&lt;&gt;朱色変色!AD174,1,0)</f>
        <v>0</v>
      </c>
      <c r="AE174">
        <f>IF(実施計画様式!AF174&lt;&gt;朱色変色!AE174,1,0)</f>
        <v>0</v>
      </c>
      <c r="AF174" s="21">
        <f>IF(実施計画様式!AG174&lt;&gt;朱色変色!AF174,1,0)</f>
        <v>0</v>
      </c>
      <c r="AG174">
        <f t="shared" si="3"/>
        <v>0</v>
      </c>
      <c r="AH174">
        <f t="shared" si="4"/>
        <v>0</v>
      </c>
      <c r="AI174">
        <f t="shared" si="5"/>
        <v>0</v>
      </c>
    </row>
    <row r="175" spans="3:35">
      <c r="C175" s="24">
        <v>103</v>
      </c>
      <c r="D175" s="24">
        <f>IF(実施計画様式!D175&lt;&gt;朱色変色!D175,1,0)</f>
        <v>0</v>
      </c>
      <c r="E175">
        <f>IF(実施計画様式!E175&lt;&gt;朱色変色!E175,1,0)</f>
        <v>0</v>
      </c>
      <c r="F175">
        <f>IF(実施計画様式!F175&lt;&gt;朱色変色!F175,1,0)</f>
        <v>0</v>
      </c>
      <c r="G175">
        <f>IF(実施計画様式!G175&lt;&gt;朱色変色!G175,1,0)</f>
        <v>0</v>
      </c>
      <c r="H175">
        <f>IF(実施計画様式!H175&lt;&gt;朱色変色!H175,1,0)</f>
        <v>0</v>
      </c>
      <c r="I175">
        <f>IF(実施計画様式!I175&lt;&gt;朱色変色!I175,1,0)</f>
        <v>0</v>
      </c>
      <c r="J175">
        <f>IF(実施計画様式!J175&lt;&gt;朱色変色!J175,1,0)</f>
        <v>0</v>
      </c>
      <c r="K175">
        <f>IF(実施計画様式!K175&lt;&gt;朱色変色!K175,1,0)</f>
        <v>0</v>
      </c>
      <c r="L175">
        <f>IF(実施計画様式!L175&lt;&gt;朱色変色!L175,1,0)</f>
        <v>0</v>
      </c>
      <c r="M175">
        <f>IF(実施計画様式!M175&lt;&gt;朱色変色!M175,1,0)</f>
        <v>0</v>
      </c>
      <c r="N175">
        <f>IF(実施計画様式!N175&lt;&gt;朱色変色!N175,1,0)</f>
        <v>0</v>
      </c>
      <c r="O175">
        <f>IF(実施計画様式!O175&lt;&gt;朱色変色!O175,1,0)</f>
        <v>0</v>
      </c>
      <c r="P175">
        <f>IF(実施計画様式!P175&lt;&gt;朱色変色!P175,1,0)</f>
        <v>0</v>
      </c>
      <c r="Q175">
        <f>IF(実施計画様式!Q175&lt;&gt;朱色変色!Q175,1,0)</f>
        <v>0</v>
      </c>
      <c r="R175">
        <f>IF(実施計画様式!R175&lt;&gt;朱色変色!R175,1,0)</f>
        <v>0</v>
      </c>
      <c r="S175">
        <f>IF(実施計画様式!S175&lt;&gt;朱色変色!S175,1,0)</f>
        <v>0</v>
      </c>
      <c r="T175">
        <f>IF(実施計画様式!U175&lt;&gt;朱色変色!T175,1,0)</f>
        <v>0</v>
      </c>
      <c r="U175">
        <f>IF(実施計画様式!V175&lt;&gt;朱色変色!U175,1,0)</f>
        <v>0</v>
      </c>
      <c r="V175">
        <f>IF(実施計画様式!W175&lt;&gt;朱色変色!V175,1,0)</f>
        <v>0</v>
      </c>
      <c r="W175">
        <f>IF(実施計画様式!X175&lt;&gt;朱色変色!W175,1,0)</f>
        <v>0</v>
      </c>
      <c r="X175">
        <f>IF(実施計画様式!Y175&lt;&gt;朱色変色!X175,1,0)</f>
        <v>0</v>
      </c>
      <c r="Y175">
        <f>IF(実施計画様式!Z175&lt;&gt;朱色変色!Y175,1,0)</f>
        <v>0</v>
      </c>
      <c r="Z175">
        <f>IF(実施計画様式!AA175&lt;&gt;朱色変色!Z175,1,0)</f>
        <v>0</v>
      </c>
      <c r="AA175">
        <f>IF(実施計画様式!AB175&lt;&gt;朱色変色!AA175,1,0)</f>
        <v>0</v>
      </c>
      <c r="AB175">
        <f>IF(実施計画様式!AC175&lt;&gt;朱色変色!AB175,1,0)</f>
        <v>0</v>
      </c>
      <c r="AC175">
        <f>IF(実施計画様式!AD175&lt;&gt;朱色変色!AC175,1,0)</f>
        <v>0</v>
      </c>
      <c r="AD175">
        <f>IF(実施計画様式!AE175&lt;&gt;朱色変色!AD175,1,0)</f>
        <v>0</v>
      </c>
      <c r="AE175">
        <f>IF(実施計画様式!AF175&lt;&gt;朱色変色!AE175,1,0)</f>
        <v>0</v>
      </c>
      <c r="AF175" s="21">
        <f>IF(実施計画様式!AG175&lt;&gt;朱色変色!AF175,1,0)</f>
        <v>0</v>
      </c>
      <c r="AG175">
        <f t="shared" si="3"/>
        <v>0</v>
      </c>
      <c r="AH175">
        <f t="shared" si="4"/>
        <v>0</v>
      </c>
      <c r="AI175">
        <f t="shared" si="5"/>
        <v>0</v>
      </c>
    </row>
    <row r="176" spans="3:35">
      <c r="C176" s="24">
        <v>104</v>
      </c>
      <c r="D176" s="24">
        <f>IF(実施計画様式!D176&lt;&gt;朱色変色!D176,1,0)</f>
        <v>0</v>
      </c>
      <c r="E176">
        <f>IF(実施計画様式!E176&lt;&gt;朱色変色!E176,1,0)</f>
        <v>0</v>
      </c>
      <c r="F176">
        <f>IF(実施計画様式!F176&lt;&gt;朱色変色!F176,1,0)</f>
        <v>0</v>
      </c>
      <c r="G176">
        <f>IF(実施計画様式!G176&lt;&gt;朱色変色!G176,1,0)</f>
        <v>0</v>
      </c>
      <c r="H176">
        <f>IF(実施計画様式!H176&lt;&gt;朱色変色!H176,1,0)</f>
        <v>0</v>
      </c>
      <c r="I176">
        <f>IF(実施計画様式!I176&lt;&gt;朱色変色!I176,1,0)</f>
        <v>0</v>
      </c>
      <c r="J176">
        <f>IF(実施計画様式!J176&lt;&gt;朱色変色!J176,1,0)</f>
        <v>0</v>
      </c>
      <c r="K176">
        <f>IF(実施計画様式!K176&lt;&gt;朱色変色!K176,1,0)</f>
        <v>0</v>
      </c>
      <c r="L176">
        <f>IF(実施計画様式!L176&lt;&gt;朱色変色!L176,1,0)</f>
        <v>0</v>
      </c>
      <c r="M176">
        <f>IF(実施計画様式!M176&lt;&gt;朱色変色!M176,1,0)</f>
        <v>0</v>
      </c>
      <c r="N176">
        <f>IF(実施計画様式!N176&lt;&gt;朱色変色!N176,1,0)</f>
        <v>0</v>
      </c>
      <c r="O176">
        <f>IF(実施計画様式!O176&lt;&gt;朱色変色!O176,1,0)</f>
        <v>0</v>
      </c>
      <c r="P176">
        <f>IF(実施計画様式!P176&lt;&gt;朱色変色!P176,1,0)</f>
        <v>0</v>
      </c>
      <c r="Q176">
        <f>IF(実施計画様式!Q176&lt;&gt;朱色変色!Q176,1,0)</f>
        <v>0</v>
      </c>
      <c r="R176">
        <f>IF(実施計画様式!R176&lt;&gt;朱色変色!R176,1,0)</f>
        <v>0</v>
      </c>
      <c r="S176">
        <f>IF(実施計画様式!S176&lt;&gt;朱色変色!S176,1,0)</f>
        <v>0</v>
      </c>
      <c r="T176">
        <f>IF(実施計画様式!U176&lt;&gt;朱色変色!T176,1,0)</f>
        <v>0</v>
      </c>
      <c r="U176">
        <f>IF(実施計画様式!V176&lt;&gt;朱色変色!U176,1,0)</f>
        <v>0</v>
      </c>
      <c r="V176">
        <f>IF(実施計画様式!W176&lt;&gt;朱色変色!V176,1,0)</f>
        <v>0</v>
      </c>
      <c r="W176">
        <f>IF(実施計画様式!X176&lt;&gt;朱色変色!W176,1,0)</f>
        <v>0</v>
      </c>
      <c r="X176">
        <f>IF(実施計画様式!Y176&lt;&gt;朱色変色!X176,1,0)</f>
        <v>0</v>
      </c>
      <c r="Y176">
        <f>IF(実施計画様式!Z176&lt;&gt;朱色変色!Y176,1,0)</f>
        <v>0</v>
      </c>
      <c r="Z176">
        <f>IF(実施計画様式!AA176&lt;&gt;朱色変色!Z176,1,0)</f>
        <v>0</v>
      </c>
      <c r="AA176">
        <f>IF(実施計画様式!AB176&lt;&gt;朱色変色!AA176,1,0)</f>
        <v>0</v>
      </c>
      <c r="AB176">
        <f>IF(実施計画様式!AC176&lt;&gt;朱色変色!AB176,1,0)</f>
        <v>0</v>
      </c>
      <c r="AC176">
        <f>IF(実施計画様式!AD176&lt;&gt;朱色変色!AC176,1,0)</f>
        <v>0</v>
      </c>
      <c r="AD176">
        <f>IF(実施計画様式!AE176&lt;&gt;朱色変色!AD176,1,0)</f>
        <v>0</v>
      </c>
      <c r="AE176">
        <f>IF(実施計画様式!AF176&lt;&gt;朱色変色!AE176,1,0)</f>
        <v>0</v>
      </c>
      <c r="AF176" s="21">
        <f>IF(実施計画様式!AG176&lt;&gt;朱色変色!AF176,1,0)</f>
        <v>0</v>
      </c>
      <c r="AG176">
        <f t="shared" si="3"/>
        <v>0</v>
      </c>
      <c r="AH176">
        <f t="shared" si="4"/>
        <v>0</v>
      </c>
      <c r="AI176">
        <f t="shared" si="5"/>
        <v>0</v>
      </c>
    </row>
    <row r="177" spans="3:35">
      <c r="C177" s="24">
        <v>105</v>
      </c>
      <c r="D177" s="24">
        <f>IF(実施計画様式!D177&lt;&gt;朱色変色!D177,1,0)</f>
        <v>0</v>
      </c>
      <c r="E177">
        <f>IF(実施計画様式!E177&lt;&gt;朱色変色!E177,1,0)</f>
        <v>0</v>
      </c>
      <c r="F177">
        <f>IF(実施計画様式!F177&lt;&gt;朱色変色!F177,1,0)</f>
        <v>0</v>
      </c>
      <c r="G177">
        <f>IF(実施計画様式!G177&lt;&gt;朱色変色!G177,1,0)</f>
        <v>0</v>
      </c>
      <c r="H177">
        <f>IF(実施計画様式!H177&lt;&gt;朱色変色!H177,1,0)</f>
        <v>0</v>
      </c>
      <c r="I177">
        <f>IF(実施計画様式!I177&lt;&gt;朱色変色!I177,1,0)</f>
        <v>0</v>
      </c>
      <c r="J177">
        <f>IF(実施計画様式!J177&lt;&gt;朱色変色!J177,1,0)</f>
        <v>0</v>
      </c>
      <c r="K177">
        <f>IF(実施計画様式!K177&lt;&gt;朱色変色!K177,1,0)</f>
        <v>0</v>
      </c>
      <c r="L177">
        <f>IF(実施計画様式!L177&lt;&gt;朱色変色!L177,1,0)</f>
        <v>0</v>
      </c>
      <c r="M177">
        <f>IF(実施計画様式!M177&lt;&gt;朱色変色!M177,1,0)</f>
        <v>0</v>
      </c>
      <c r="N177">
        <f>IF(実施計画様式!N177&lt;&gt;朱色変色!N177,1,0)</f>
        <v>0</v>
      </c>
      <c r="O177">
        <f>IF(実施計画様式!O177&lt;&gt;朱色変色!O177,1,0)</f>
        <v>0</v>
      </c>
      <c r="P177">
        <f>IF(実施計画様式!P177&lt;&gt;朱色変色!P177,1,0)</f>
        <v>0</v>
      </c>
      <c r="Q177">
        <f>IF(実施計画様式!Q177&lt;&gt;朱色変色!Q177,1,0)</f>
        <v>0</v>
      </c>
      <c r="R177">
        <f>IF(実施計画様式!R177&lt;&gt;朱色変色!R177,1,0)</f>
        <v>0</v>
      </c>
      <c r="S177">
        <f>IF(実施計画様式!S177&lt;&gt;朱色変色!S177,1,0)</f>
        <v>0</v>
      </c>
      <c r="T177">
        <f>IF(実施計画様式!U177&lt;&gt;朱色変色!T177,1,0)</f>
        <v>0</v>
      </c>
      <c r="U177">
        <f>IF(実施計画様式!V177&lt;&gt;朱色変色!U177,1,0)</f>
        <v>0</v>
      </c>
      <c r="V177">
        <f>IF(実施計画様式!W177&lt;&gt;朱色変色!V177,1,0)</f>
        <v>0</v>
      </c>
      <c r="W177">
        <f>IF(実施計画様式!X177&lt;&gt;朱色変色!W177,1,0)</f>
        <v>0</v>
      </c>
      <c r="X177">
        <f>IF(実施計画様式!Y177&lt;&gt;朱色変色!X177,1,0)</f>
        <v>0</v>
      </c>
      <c r="Y177">
        <f>IF(実施計画様式!Z177&lt;&gt;朱色変色!Y177,1,0)</f>
        <v>0</v>
      </c>
      <c r="Z177">
        <f>IF(実施計画様式!AA177&lt;&gt;朱色変色!Z177,1,0)</f>
        <v>0</v>
      </c>
      <c r="AA177">
        <f>IF(実施計画様式!AB177&lt;&gt;朱色変色!AA177,1,0)</f>
        <v>0</v>
      </c>
      <c r="AB177">
        <f>IF(実施計画様式!AC177&lt;&gt;朱色変色!AB177,1,0)</f>
        <v>0</v>
      </c>
      <c r="AC177">
        <f>IF(実施計画様式!AD177&lt;&gt;朱色変色!AC177,1,0)</f>
        <v>0</v>
      </c>
      <c r="AD177">
        <f>IF(実施計画様式!AE177&lt;&gt;朱色変色!AD177,1,0)</f>
        <v>0</v>
      </c>
      <c r="AE177">
        <f>IF(実施計画様式!AF177&lt;&gt;朱色変色!AE177,1,0)</f>
        <v>0</v>
      </c>
      <c r="AF177" s="21">
        <f>IF(実施計画様式!AG177&lt;&gt;朱色変色!AF177,1,0)</f>
        <v>0</v>
      </c>
      <c r="AG177">
        <f t="shared" si="3"/>
        <v>0</v>
      </c>
      <c r="AH177">
        <f t="shared" si="4"/>
        <v>0</v>
      </c>
      <c r="AI177">
        <f t="shared" si="5"/>
        <v>0</v>
      </c>
    </row>
    <row r="178" spans="3:35">
      <c r="C178" s="24">
        <v>106</v>
      </c>
      <c r="D178" s="24">
        <f>IF(実施計画様式!D178&lt;&gt;朱色変色!D178,1,0)</f>
        <v>0</v>
      </c>
      <c r="E178">
        <f>IF(実施計画様式!E178&lt;&gt;朱色変色!E178,1,0)</f>
        <v>0</v>
      </c>
      <c r="F178">
        <f>IF(実施計画様式!F178&lt;&gt;朱色変色!F178,1,0)</f>
        <v>0</v>
      </c>
      <c r="G178">
        <f>IF(実施計画様式!G178&lt;&gt;朱色変色!G178,1,0)</f>
        <v>0</v>
      </c>
      <c r="H178">
        <f>IF(実施計画様式!H178&lt;&gt;朱色変色!H178,1,0)</f>
        <v>0</v>
      </c>
      <c r="I178">
        <f>IF(実施計画様式!I178&lt;&gt;朱色変色!I178,1,0)</f>
        <v>0</v>
      </c>
      <c r="J178">
        <f>IF(実施計画様式!J178&lt;&gt;朱色変色!J178,1,0)</f>
        <v>0</v>
      </c>
      <c r="K178">
        <f>IF(実施計画様式!K178&lt;&gt;朱色変色!K178,1,0)</f>
        <v>0</v>
      </c>
      <c r="L178">
        <f>IF(実施計画様式!L178&lt;&gt;朱色変色!L178,1,0)</f>
        <v>0</v>
      </c>
      <c r="M178">
        <f>IF(実施計画様式!M178&lt;&gt;朱色変色!M178,1,0)</f>
        <v>0</v>
      </c>
      <c r="N178">
        <f>IF(実施計画様式!N178&lt;&gt;朱色変色!N178,1,0)</f>
        <v>0</v>
      </c>
      <c r="O178">
        <f>IF(実施計画様式!O178&lt;&gt;朱色変色!O178,1,0)</f>
        <v>0</v>
      </c>
      <c r="P178">
        <f>IF(実施計画様式!P178&lt;&gt;朱色変色!P178,1,0)</f>
        <v>0</v>
      </c>
      <c r="Q178">
        <f>IF(実施計画様式!Q178&lt;&gt;朱色変色!Q178,1,0)</f>
        <v>0</v>
      </c>
      <c r="R178">
        <f>IF(実施計画様式!R178&lt;&gt;朱色変色!R178,1,0)</f>
        <v>0</v>
      </c>
      <c r="S178">
        <f>IF(実施計画様式!S178&lt;&gt;朱色変色!S178,1,0)</f>
        <v>0</v>
      </c>
      <c r="T178">
        <f>IF(実施計画様式!U178&lt;&gt;朱色変色!T178,1,0)</f>
        <v>0</v>
      </c>
      <c r="U178">
        <f>IF(実施計画様式!V178&lt;&gt;朱色変色!U178,1,0)</f>
        <v>0</v>
      </c>
      <c r="V178">
        <f>IF(実施計画様式!W178&lt;&gt;朱色変色!V178,1,0)</f>
        <v>0</v>
      </c>
      <c r="W178">
        <f>IF(実施計画様式!X178&lt;&gt;朱色変色!W178,1,0)</f>
        <v>0</v>
      </c>
      <c r="X178">
        <f>IF(実施計画様式!Y178&lt;&gt;朱色変色!X178,1,0)</f>
        <v>0</v>
      </c>
      <c r="Y178">
        <f>IF(実施計画様式!Z178&lt;&gt;朱色変色!Y178,1,0)</f>
        <v>0</v>
      </c>
      <c r="Z178">
        <f>IF(実施計画様式!AA178&lt;&gt;朱色変色!Z178,1,0)</f>
        <v>0</v>
      </c>
      <c r="AA178">
        <f>IF(実施計画様式!AB178&lt;&gt;朱色変色!AA178,1,0)</f>
        <v>0</v>
      </c>
      <c r="AB178">
        <f>IF(実施計画様式!AC178&lt;&gt;朱色変色!AB178,1,0)</f>
        <v>0</v>
      </c>
      <c r="AC178">
        <f>IF(実施計画様式!AD178&lt;&gt;朱色変色!AC178,1,0)</f>
        <v>0</v>
      </c>
      <c r="AD178">
        <f>IF(実施計画様式!AE178&lt;&gt;朱色変色!AD178,1,0)</f>
        <v>0</v>
      </c>
      <c r="AE178">
        <f>IF(実施計画様式!AF178&lt;&gt;朱色変色!AE178,1,0)</f>
        <v>0</v>
      </c>
      <c r="AF178" s="21">
        <f>IF(実施計画様式!AG178&lt;&gt;朱色変色!AF178,1,0)</f>
        <v>0</v>
      </c>
      <c r="AG178">
        <f t="shared" si="3"/>
        <v>0</v>
      </c>
      <c r="AH178">
        <f t="shared" si="4"/>
        <v>0</v>
      </c>
      <c r="AI178">
        <f t="shared" si="5"/>
        <v>0</v>
      </c>
    </row>
    <row r="179" spans="3:35">
      <c r="C179" s="24">
        <v>107</v>
      </c>
      <c r="D179" s="24">
        <f>IF(実施計画様式!D179&lt;&gt;朱色変色!D179,1,0)</f>
        <v>0</v>
      </c>
      <c r="E179">
        <f>IF(実施計画様式!E179&lt;&gt;朱色変色!E179,1,0)</f>
        <v>0</v>
      </c>
      <c r="F179">
        <f>IF(実施計画様式!F179&lt;&gt;朱色変色!F179,1,0)</f>
        <v>0</v>
      </c>
      <c r="G179">
        <f>IF(実施計画様式!G179&lt;&gt;朱色変色!G179,1,0)</f>
        <v>0</v>
      </c>
      <c r="H179">
        <f>IF(実施計画様式!H179&lt;&gt;朱色変色!H179,1,0)</f>
        <v>0</v>
      </c>
      <c r="I179">
        <f>IF(実施計画様式!I179&lt;&gt;朱色変色!I179,1,0)</f>
        <v>0</v>
      </c>
      <c r="J179">
        <f>IF(実施計画様式!J179&lt;&gt;朱色変色!J179,1,0)</f>
        <v>0</v>
      </c>
      <c r="K179">
        <f>IF(実施計画様式!K179&lt;&gt;朱色変色!K179,1,0)</f>
        <v>0</v>
      </c>
      <c r="L179">
        <f>IF(実施計画様式!L179&lt;&gt;朱色変色!L179,1,0)</f>
        <v>0</v>
      </c>
      <c r="M179">
        <f>IF(実施計画様式!M179&lt;&gt;朱色変色!M179,1,0)</f>
        <v>0</v>
      </c>
      <c r="N179">
        <f>IF(実施計画様式!N179&lt;&gt;朱色変色!N179,1,0)</f>
        <v>0</v>
      </c>
      <c r="O179">
        <f>IF(実施計画様式!O179&lt;&gt;朱色変色!O179,1,0)</f>
        <v>0</v>
      </c>
      <c r="P179">
        <f>IF(実施計画様式!P179&lt;&gt;朱色変色!P179,1,0)</f>
        <v>0</v>
      </c>
      <c r="Q179">
        <f>IF(実施計画様式!Q179&lt;&gt;朱色変色!Q179,1,0)</f>
        <v>0</v>
      </c>
      <c r="R179">
        <f>IF(実施計画様式!R179&lt;&gt;朱色変色!R179,1,0)</f>
        <v>0</v>
      </c>
      <c r="S179">
        <f>IF(実施計画様式!S179&lt;&gt;朱色変色!S179,1,0)</f>
        <v>0</v>
      </c>
      <c r="T179">
        <f>IF(実施計画様式!U179&lt;&gt;朱色変色!T179,1,0)</f>
        <v>0</v>
      </c>
      <c r="U179">
        <f>IF(実施計画様式!V179&lt;&gt;朱色変色!U179,1,0)</f>
        <v>0</v>
      </c>
      <c r="V179">
        <f>IF(実施計画様式!W179&lt;&gt;朱色変色!V179,1,0)</f>
        <v>0</v>
      </c>
      <c r="W179">
        <f>IF(実施計画様式!X179&lt;&gt;朱色変色!W179,1,0)</f>
        <v>0</v>
      </c>
      <c r="X179">
        <f>IF(実施計画様式!Y179&lt;&gt;朱色変色!X179,1,0)</f>
        <v>0</v>
      </c>
      <c r="Y179">
        <f>IF(実施計画様式!Z179&lt;&gt;朱色変色!Y179,1,0)</f>
        <v>0</v>
      </c>
      <c r="Z179">
        <f>IF(実施計画様式!AA179&lt;&gt;朱色変色!Z179,1,0)</f>
        <v>0</v>
      </c>
      <c r="AA179">
        <f>IF(実施計画様式!AB179&lt;&gt;朱色変色!AA179,1,0)</f>
        <v>0</v>
      </c>
      <c r="AB179">
        <f>IF(実施計画様式!AC179&lt;&gt;朱色変色!AB179,1,0)</f>
        <v>0</v>
      </c>
      <c r="AC179">
        <f>IF(実施計画様式!AD179&lt;&gt;朱色変色!AC179,1,0)</f>
        <v>0</v>
      </c>
      <c r="AD179">
        <f>IF(実施計画様式!AE179&lt;&gt;朱色変色!AD179,1,0)</f>
        <v>0</v>
      </c>
      <c r="AE179">
        <f>IF(実施計画様式!AF179&lt;&gt;朱色変色!AE179,1,0)</f>
        <v>0</v>
      </c>
      <c r="AF179" s="21">
        <f>IF(実施計画様式!AG179&lt;&gt;朱色変色!AF179,1,0)</f>
        <v>0</v>
      </c>
      <c r="AG179">
        <f t="shared" si="3"/>
        <v>0</v>
      </c>
      <c r="AH179">
        <f t="shared" si="4"/>
        <v>0</v>
      </c>
      <c r="AI179">
        <f t="shared" si="5"/>
        <v>0</v>
      </c>
    </row>
    <row r="180" spans="3:35">
      <c r="C180" s="24">
        <v>108</v>
      </c>
      <c r="D180" s="24">
        <f>IF(実施計画様式!D180&lt;&gt;朱色変色!D180,1,0)</f>
        <v>0</v>
      </c>
      <c r="E180">
        <f>IF(実施計画様式!E180&lt;&gt;朱色変色!E180,1,0)</f>
        <v>0</v>
      </c>
      <c r="F180">
        <f>IF(実施計画様式!F180&lt;&gt;朱色変色!F180,1,0)</f>
        <v>0</v>
      </c>
      <c r="G180">
        <f>IF(実施計画様式!G180&lt;&gt;朱色変色!G180,1,0)</f>
        <v>0</v>
      </c>
      <c r="H180">
        <f>IF(実施計画様式!H180&lt;&gt;朱色変色!H180,1,0)</f>
        <v>0</v>
      </c>
      <c r="I180">
        <f>IF(実施計画様式!I180&lt;&gt;朱色変色!I180,1,0)</f>
        <v>0</v>
      </c>
      <c r="J180">
        <f>IF(実施計画様式!J180&lt;&gt;朱色変色!J180,1,0)</f>
        <v>0</v>
      </c>
      <c r="K180">
        <f>IF(実施計画様式!K180&lt;&gt;朱色変色!K180,1,0)</f>
        <v>0</v>
      </c>
      <c r="L180">
        <f>IF(実施計画様式!L180&lt;&gt;朱色変色!L180,1,0)</f>
        <v>0</v>
      </c>
      <c r="M180">
        <f>IF(実施計画様式!M180&lt;&gt;朱色変色!M180,1,0)</f>
        <v>0</v>
      </c>
      <c r="N180">
        <f>IF(実施計画様式!N180&lt;&gt;朱色変色!N180,1,0)</f>
        <v>0</v>
      </c>
      <c r="O180">
        <f>IF(実施計画様式!O180&lt;&gt;朱色変色!O180,1,0)</f>
        <v>0</v>
      </c>
      <c r="P180">
        <f>IF(実施計画様式!P180&lt;&gt;朱色変色!P180,1,0)</f>
        <v>0</v>
      </c>
      <c r="Q180">
        <f>IF(実施計画様式!Q180&lt;&gt;朱色変色!Q180,1,0)</f>
        <v>0</v>
      </c>
      <c r="R180">
        <f>IF(実施計画様式!R180&lt;&gt;朱色変色!R180,1,0)</f>
        <v>0</v>
      </c>
      <c r="S180">
        <f>IF(実施計画様式!S180&lt;&gt;朱色変色!S180,1,0)</f>
        <v>0</v>
      </c>
      <c r="T180">
        <f>IF(実施計画様式!U180&lt;&gt;朱色変色!T180,1,0)</f>
        <v>0</v>
      </c>
      <c r="U180">
        <f>IF(実施計画様式!V180&lt;&gt;朱色変色!U180,1,0)</f>
        <v>0</v>
      </c>
      <c r="V180">
        <f>IF(実施計画様式!W180&lt;&gt;朱色変色!V180,1,0)</f>
        <v>0</v>
      </c>
      <c r="W180">
        <f>IF(実施計画様式!X180&lt;&gt;朱色変色!W180,1,0)</f>
        <v>0</v>
      </c>
      <c r="X180">
        <f>IF(実施計画様式!Y180&lt;&gt;朱色変色!X180,1,0)</f>
        <v>0</v>
      </c>
      <c r="Y180">
        <f>IF(実施計画様式!Z180&lt;&gt;朱色変色!Y180,1,0)</f>
        <v>0</v>
      </c>
      <c r="Z180">
        <f>IF(実施計画様式!AA180&lt;&gt;朱色変色!Z180,1,0)</f>
        <v>0</v>
      </c>
      <c r="AA180">
        <f>IF(実施計画様式!AB180&lt;&gt;朱色変色!AA180,1,0)</f>
        <v>0</v>
      </c>
      <c r="AB180">
        <f>IF(実施計画様式!AC180&lt;&gt;朱色変色!AB180,1,0)</f>
        <v>0</v>
      </c>
      <c r="AC180">
        <f>IF(実施計画様式!AD180&lt;&gt;朱色変色!AC180,1,0)</f>
        <v>0</v>
      </c>
      <c r="AD180">
        <f>IF(実施計画様式!AE180&lt;&gt;朱色変色!AD180,1,0)</f>
        <v>0</v>
      </c>
      <c r="AE180">
        <f>IF(実施計画様式!AF180&lt;&gt;朱色変色!AE180,1,0)</f>
        <v>0</v>
      </c>
      <c r="AF180" s="21">
        <f>IF(実施計画様式!AG180&lt;&gt;朱色変色!AF180,1,0)</f>
        <v>0</v>
      </c>
      <c r="AG180">
        <f t="shared" si="3"/>
        <v>0</v>
      </c>
      <c r="AH180">
        <f t="shared" si="4"/>
        <v>0</v>
      </c>
      <c r="AI180">
        <f t="shared" si="5"/>
        <v>0</v>
      </c>
    </row>
    <row r="181" spans="3:35">
      <c r="C181" s="24">
        <v>109</v>
      </c>
      <c r="D181" s="24">
        <f>IF(実施計画様式!D181&lt;&gt;朱色変色!D181,1,0)</f>
        <v>0</v>
      </c>
      <c r="E181">
        <f>IF(実施計画様式!E181&lt;&gt;朱色変色!E181,1,0)</f>
        <v>0</v>
      </c>
      <c r="F181">
        <f>IF(実施計画様式!F181&lt;&gt;朱色変色!F181,1,0)</f>
        <v>0</v>
      </c>
      <c r="G181">
        <f>IF(実施計画様式!G181&lt;&gt;朱色変色!G181,1,0)</f>
        <v>0</v>
      </c>
      <c r="H181">
        <f>IF(実施計画様式!H181&lt;&gt;朱色変色!H181,1,0)</f>
        <v>0</v>
      </c>
      <c r="I181">
        <f>IF(実施計画様式!I181&lt;&gt;朱色変色!I181,1,0)</f>
        <v>0</v>
      </c>
      <c r="J181">
        <f>IF(実施計画様式!J181&lt;&gt;朱色変色!J181,1,0)</f>
        <v>0</v>
      </c>
      <c r="K181">
        <f>IF(実施計画様式!K181&lt;&gt;朱色変色!K181,1,0)</f>
        <v>0</v>
      </c>
      <c r="L181">
        <f>IF(実施計画様式!L181&lt;&gt;朱色変色!L181,1,0)</f>
        <v>0</v>
      </c>
      <c r="M181">
        <f>IF(実施計画様式!M181&lt;&gt;朱色変色!M181,1,0)</f>
        <v>0</v>
      </c>
      <c r="N181">
        <f>IF(実施計画様式!N181&lt;&gt;朱色変色!N181,1,0)</f>
        <v>0</v>
      </c>
      <c r="O181">
        <f>IF(実施計画様式!O181&lt;&gt;朱色変色!O181,1,0)</f>
        <v>0</v>
      </c>
      <c r="P181">
        <f>IF(実施計画様式!P181&lt;&gt;朱色変色!P181,1,0)</f>
        <v>0</v>
      </c>
      <c r="Q181">
        <f>IF(実施計画様式!Q181&lt;&gt;朱色変色!Q181,1,0)</f>
        <v>0</v>
      </c>
      <c r="R181">
        <f>IF(実施計画様式!R181&lt;&gt;朱色変色!R181,1,0)</f>
        <v>0</v>
      </c>
      <c r="S181">
        <f>IF(実施計画様式!S181&lt;&gt;朱色変色!S181,1,0)</f>
        <v>0</v>
      </c>
      <c r="T181">
        <f>IF(実施計画様式!U181&lt;&gt;朱色変色!T181,1,0)</f>
        <v>0</v>
      </c>
      <c r="U181">
        <f>IF(実施計画様式!V181&lt;&gt;朱色変色!U181,1,0)</f>
        <v>0</v>
      </c>
      <c r="V181">
        <f>IF(実施計画様式!W181&lt;&gt;朱色変色!V181,1,0)</f>
        <v>0</v>
      </c>
      <c r="W181">
        <f>IF(実施計画様式!X181&lt;&gt;朱色変色!W181,1,0)</f>
        <v>0</v>
      </c>
      <c r="X181">
        <f>IF(実施計画様式!Y181&lt;&gt;朱色変色!X181,1,0)</f>
        <v>0</v>
      </c>
      <c r="Y181">
        <f>IF(実施計画様式!Z181&lt;&gt;朱色変色!Y181,1,0)</f>
        <v>0</v>
      </c>
      <c r="Z181">
        <f>IF(実施計画様式!AA181&lt;&gt;朱色変色!Z181,1,0)</f>
        <v>0</v>
      </c>
      <c r="AA181">
        <f>IF(実施計画様式!AB181&lt;&gt;朱色変色!AA181,1,0)</f>
        <v>0</v>
      </c>
      <c r="AB181">
        <f>IF(実施計画様式!AC181&lt;&gt;朱色変色!AB181,1,0)</f>
        <v>0</v>
      </c>
      <c r="AC181">
        <f>IF(実施計画様式!AD181&lt;&gt;朱色変色!AC181,1,0)</f>
        <v>0</v>
      </c>
      <c r="AD181">
        <f>IF(実施計画様式!AE181&lt;&gt;朱色変色!AD181,1,0)</f>
        <v>0</v>
      </c>
      <c r="AE181">
        <f>IF(実施計画様式!AF181&lt;&gt;朱色変色!AE181,1,0)</f>
        <v>0</v>
      </c>
      <c r="AF181" s="21">
        <f>IF(実施計画様式!AG181&lt;&gt;朱色変色!AF181,1,0)</f>
        <v>0</v>
      </c>
      <c r="AG181">
        <f t="shared" si="3"/>
        <v>0</v>
      </c>
      <c r="AH181">
        <f t="shared" si="4"/>
        <v>0</v>
      </c>
      <c r="AI181">
        <f t="shared" si="5"/>
        <v>0</v>
      </c>
    </row>
    <row r="182" spans="3:35">
      <c r="C182" s="24">
        <v>110</v>
      </c>
      <c r="D182" s="24">
        <f>IF(実施計画様式!D182&lt;&gt;朱色変色!D182,1,0)</f>
        <v>0</v>
      </c>
      <c r="E182">
        <f>IF(実施計画様式!E182&lt;&gt;朱色変色!E182,1,0)</f>
        <v>0</v>
      </c>
      <c r="F182">
        <f>IF(実施計画様式!F182&lt;&gt;朱色変色!F182,1,0)</f>
        <v>0</v>
      </c>
      <c r="G182">
        <f>IF(実施計画様式!G182&lt;&gt;朱色変色!G182,1,0)</f>
        <v>0</v>
      </c>
      <c r="H182">
        <f>IF(実施計画様式!H182&lt;&gt;朱色変色!H182,1,0)</f>
        <v>0</v>
      </c>
      <c r="I182">
        <f>IF(実施計画様式!I182&lt;&gt;朱色変色!I182,1,0)</f>
        <v>0</v>
      </c>
      <c r="J182">
        <f>IF(実施計画様式!J182&lt;&gt;朱色変色!J182,1,0)</f>
        <v>0</v>
      </c>
      <c r="K182">
        <f>IF(実施計画様式!K182&lt;&gt;朱色変色!K182,1,0)</f>
        <v>0</v>
      </c>
      <c r="L182">
        <f>IF(実施計画様式!L182&lt;&gt;朱色変色!L182,1,0)</f>
        <v>0</v>
      </c>
      <c r="M182">
        <f>IF(実施計画様式!M182&lt;&gt;朱色変色!M182,1,0)</f>
        <v>0</v>
      </c>
      <c r="N182">
        <f>IF(実施計画様式!N182&lt;&gt;朱色変色!N182,1,0)</f>
        <v>0</v>
      </c>
      <c r="O182">
        <f>IF(実施計画様式!O182&lt;&gt;朱色変色!O182,1,0)</f>
        <v>0</v>
      </c>
      <c r="P182">
        <f>IF(実施計画様式!P182&lt;&gt;朱色変色!P182,1,0)</f>
        <v>0</v>
      </c>
      <c r="Q182">
        <f>IF(実施計画様式!Q182&lt;&gt;朱色変色!Q182,1,0)</f>
        <v>0</v>
      </c>
      <c r="R182">
        <f>IF(実施計画様式!R182&lt;&gt;朱色変色!R182,1,0)</f>
        <v>0</v>
      </c>
      <c r="S182">
        <f>IF(実施計画様式!S182&lt;&gt;朱色変色!S182,1,0)</f>
        <v>0</v>
      </c>
      <c r="T182">
        <f>IF(実施計画様式!U182&lt;&gt;朱色変色!T182,1,0)</f>
        <v>0</v>
      </c>
      <c r="U182">
        <f>IF(実施計画様式!V182&lt;&gt;朱色変色!U182,1,0)</f>
        <v>0</v>
      </c>
      <c r="V182">
        <f>IF(実施計画様式!W182&lt;&gt;朱色変色!V182,1,0)</f>
        <v>0</v>
      </c>
      <c r="W182">
        <f>IF(実施計画様式!X182&lt;&gt;朱色変色!W182,1,0)</f>
        <v>0</v>
      </c>
      <c r="X182">
        <f>IF(実施計画様式!Y182&lt;&gt;朱色変色!X182,1,0)</f>
        <v>0</v>
      </c>
      <c r="Y182">
        <f>IF(実施計画様式!Z182&lt;&gt;朱色変色!Y182,1,0)</f>
        <v>0</v>
      </c>
      <c r="Z182">
        <f>IF(実施計画様式!AA182&lt;&gt;朱色変色!Z182,1,0)</f>
        <v>0</v>
      </c>
      <c r="AA182">
        <f>IF(実施計画様式!AB182&lt;&gt;朱色変色!AA182,1,0)</f>
        <v>0</v>
      </c>
      <c r="AB182">
        <f>IF(実施計画様式!AC182&lt;&gt;朱色変色!AB182,1,0)</f>
        <v>0</v>
      </c>
      <c r="AC182">
        <f>IF(実施計画様式!AD182&lt;&gt;朱色変色!AC182,1,0)</f>
        <v>0</v>
      </c>
      <c r="AD182">
        <f>IF(実施計画様式!AE182&lt;&gt;朱色変色!AD182,1,0)</f>
        <v>0</v>
      </c>
      <c r="AE182">
        <f>IF(実施計画様式!AF182&lt;&gt;朱色変色!AE182,1,0)</f>
        <v>0</v>
      </c>
      <c r="AF182" s="21">
        <f>IF(実施計画様式!AG182&lt;&gt;朱色変色!AF182,1,0)</f>
        <v>0</v>
      </c>
      <c r="AG182">
        <f t="shared" si="3"/>
        <v>0</v>
      </c>
      <c r="AH182">
        <f t="shared" si="4"/>
        <v>0</v>
      </c>
      <c r="AI182">
        <f t="shared" si="5"/>
        <v>0</v>
      </c>
    </row>
    <row r="183" spans="3:35">
      <c r="C183" s="24">
        <v>111</v>
      </c>
      <c r="D183" s="24">
        <f>IF(実施計画様式!D183&lt;&gt;朱色変色!D183,1,0)</f>
        <v>0</v>
      </c>
      <c r="E183">
        <f>IF(実施計画様式!E183&lt;&gt;朱色変色!E183,1,0)</f>
        <v>0</v>
      </c>
      <c r="F183">
        <f>IF(実施計画様式!F183&lt;&gt;朱色変色!F183,1,0)</f>
        <v>0</v>
      </c>
      <c r="G183">
        <f>IF(実施計画様式!G183&lt;&gt;朱色変色!G183,1,0)</f>
        <v>0</v>
      </c>
      <c r="H183">
        <f>IF(実施計画様式!H183&lt;&gt;朱色変色!H183,1,0)</f>
        <v>0</v>
      </c>
      <c r="I183">
        <f>IF(実施計画様式!I183&lt;&gt;朱色変色!I183,1,0)</f>
        <v>0</v>
      </c>
      <c r="J183">
        <f>IF(実施計画様式!J183&lt;&gt;朱色変色!J183,1,0)</f>
        <v>0</v>
      </c>
      <c r="K183">
        <f>IF(実施計画様式!K183&lt;&gt;朱色変色!K183,1,0)</f>
        <v>0</v>
      </c>
      <c r="L183">
        <f>IF(実施計画様式!L183&lt;&gt;朱色変色!L183,1,0)</f>
        <v>0</v>
      </c>
      <c r="M183">
        <f>IF(実施計画様式!M183&lt;&gt;朱色変色!M183,1,0)</f>
        <v>0</v>
      </c>
      <c r="N183">
        <f>IF(実施計画様式!N183&lt;&gt;朱色変色!N183,1,0)</f>
        <v>0</v>
      </c>
      <c r="O183">
        <f>IF(実施計画様式!O183&lt;&gt;朱色変色!O183,1,0)</f>
        <v>0</v>
      </c>
      <c r="P183">
        <f>IF(実施計画様式!P183&lt;&gt;朱色変色!P183,1,0)</f>
        <v>0</v>
      </c>
      <c r="Q183">
        <f>IF(実施計画様式!Q183&lt;&gt;朱色変色!Q183,1,0)</f>
        <v>0</v>
      </c>
      <c r="R183">
        <f>IF(実施計画様式!R183&lt;&gt;朱色変色!R183,1,0)</f>
        <v>0</v>
      </c>
      <c r="S183">
        <f>IF(実施計画様式!S183&lt;&gt;朱色変色!S183,1,0)</f>
        <v>0</v>
      </c>
      <c r="T183">
        <f>IF(実施計画様式!U183&lt;&gt;朱色変色!T183,1,0)</f>
        <v>0</v>
      </c>
      <c r="U183">
        <f>IF(実施計画様式!V183&lt;&gt;朱色変色!U183,1,0)</f>
        <v>0</v>
      </c>
      <c r="V183">
        <f>IF(実施計画様式!W183&lt;&gt;朱色変色!V183,1,0)</f>
        <v>0</v>
      </c>
      <c r="W183">
        <f>IF(実施計画様式!X183&lt;&gt;朱色変色!W183,1,0)</f>
        <v>0</v>
      </c>
      <c r="X183">
        <f>IF(実施計画様式!Y183&lt;&gt;朱色変色!X183,1,0)</f>
        <v>0</v>
      </c>
      <c r="Y183">
        <f>IF(実施計画様式!Z183&lt;&gt;朱色変色!Y183,1,0)</f>
        <v>0</v>
      </c>
      <c r="Z183">
        <f>IF(実施計画様式!AA183&lt;&gt;朱色変色!Z183,1,0)</f>
        <v>0</v>
      </c>
      <c r="AA183">
        <f>IF(実施計画様式!AB183&lt;&gt;朱色変色!AA183,1,0)</f>
        <v>0</v>
      </c>
      <c r="AB183">
        <f>IF(実施計画様式!AC183&lt;&gt;朱色変色!AB183,1,0)</f>
        <v>0</v>
      </c>
      <c r="AC183">
        <f>IF(実施計画様式!AD183&lt;&gt;朱色変色!AC183,1,0)</f>
        <v>0</v>
      </c>
      <c r="AD183">
        <f>IF(実施計画様式!AE183&lt;&gt;朱色変色!AD183,1,0)</f>
        <v>0</v>
      </c>
      <c r="AE183">
        <f>IF(実施計画様式!AF183&lt;&gt;朱色変色!AE183,1,0)</f>
        <v>0</v>
      </c>
      <c r="AF183" s="21">
        <f>IF(実施計画様式!AG183&lt;&gt;朱色変色!AF183,1,0)</f>
        <v>0</v>
      </c>
      <c r="AG183">
        <f t="shared" si="3"/>
        <v>0</v>
      </c>
      <c r="AH183">
        <f t="shared" si="4"/>
        <v>0</v>
      </c>
      <c r="AI183">
        <f t="shared" si="5"/>
        <v>0</v>
      </c>
    </row>
    <row r="184" spans="3:35">
      <c r="C184" s="24">
        <v>112</v>
      </c>
      <c r="D184" s="24">
        <f>IF(実施計画様式!D184&lt;&gt;朱色変色!D184,1,0)</f>
        <v>0</v>
      </c>
      <c r="E184">
        <f>IF(実施計画様式!E184&lt;&gt;朱色変色!E184,1,0)</f>
        <v>0</v>
      </c>
      <c r="F184">
        <f>IF(実施計画様式!F184&lt;&gt;朱色変色!F184,1,0)</f>
        <v>0</v>
      </c>
      <c r="G184">
        <f>IF(実施計画様式!G184&lt;&gt;朱色変色!G184,1,0)</f>
        <v>0</v>
      </c>
      <c r="H184">
        <f>IF(実施計画様式!H184&lt;&gt;朱色変色!H184,1,0)</f>
        <v>0</v>
      </c>
      <c r="I184">
        <f>IF(実施計画様式!I184&lt;&gt;朱色変色!I184,1,0)</f>
        <v>0</v>
      </c>
      <c r="J184">
        <f>IF(実施計画様式!J184&lt;&gt;朱色変色!J184,1,0)</f>
        <v>0</v>
      </c>
      <c r="K184">
        <f>IF(実施計画様式!K184&lt;&gt;朱色変色!K184,1,0)</f>
        <v>0</v>
      </c>
      <c r="L184">
        <f>IF(実施計画様式!L184&lt;&gt;朱色変色!L184,1,0)</f>
        <v>0</v>
      </c>
      <c r="M184">
        <f>IF(実施計画様式!M184&lt;&gt;朱色変色!M184,1,0)</f>
        <v>0</v>
      </c>
      <c r="N184">
        <f>IF(実施計画様式!N184&lt;&gt;朱色変色!N184,1,0)</f>
        <v>0</v>
      </c>
      <c r="O184">
        <f>IF(実施計画様式!O184&lt;&gt;朱色変色!O184,1,0)</f>
        <v>0</v>
      </c>
      <c r="P184">
        <f>IF(実施計画様式!P184&lt;&gt;朱色変色!P184,1,0)</f>
        <v>0</v>
      </c>
      <c r="Q184">
        <f>IF(実施計画様式!Q184&lt;&gt;朱色変色!Q184,1,0)</f>
        <v>0</v>
      </c>
      <c r="R184">
        <f>IF(実施計画様式!R184&lt;&gt;朱色変色!R184,1,0)</f>
        <v>0</v>
      </c>
      <c r="S184">
        <f>IF(実施計画様式!S184&lt;&gt;朱色変色!S184,1,0)</f>
        <v>0</v>
      </c>
      <c r="T184">
        <f>IF(実施計画様式!U184&lt;&gt;朱色変色!T184,1,0)</f>
        <v>0</v>
      </c>
      <c r="U184">
        <f>IF(実施計画様式!V184&lt;&gt;朱色変色!U184,1,0)</f>
        <v>0</v>
      </c>
      <c r="V184">
        <f>IF(実施計画様式!W184&lt;&gt;朱色変色!V184,1,0)</f>
        <v>0</v>
      </c>
      <c r="W184">
        <f>IF(実施計画様式!X184&lt;&gt;朱色変色!W184,1,0)</f>
        <v>0</v>
      </c>
      <c r="X184">
        <f>IF(実施計画様式!Y184&lt;&gt;朱色変色!X184,1,0)</f>
        <v>0</v>
      </c>
      <c r="Y184">
        <f>IF(実施計画様式!Z184&lt;&gt;朱色変色!Y184,1,0)</f>
        <v>0</v>
      </c>
      <c r="Z184">
        <f>IF(実施計画様式!AA184&lt;&gt;朱色変色!Z184,1,0)</f>
        <v>0</v>
      </c>
      <c r="AA184">
        <f>IF(実施計画様式!AB184&lt;&gt;朱色変色!AA184,1,0)</f>
        <v>0</v>
      </c>
      <c r="AB184">
        <f>IF(実施計画様式!AC184&lt;&gt;朱色変色!AB184,1,0)</f>
        <v>0</v>
      </c>
      <c r="AC184">
        <f>IF(実施計画様式!AD184&lt;&gt;朱色変色!AC184,1,0)</f>
        <v>0</v>
      </c>
      <c r="AD184">
        <f>IF(実施計画様式!AE184&lt;&gt;朱色変色!AD184,1,0)</f>
        <v>0</v>
      </c>
      <c r="AE184">
        <f>IF(実施計画様式!AF184&lt;&gt;朱色変色!AE184,1,0)</f>
        <v>0</v>
      </c>
      <c r="AF184" s="21">
        <f>IF(実施計画様式!AG184&lt;&gt;朱色変色!AF184,1,0)</f>
        <v>0</v>
      </c>
      <c r="AG184">
        <f t="shared" si="3"/>
        <v>0</v>
      </c>
      <c r="AH184">
        <f t="shared" si="4"/>
        <v>0</v>
      </c>
      <c r="AI184">
        <f t="shared" si="5"/>
        <v>0</v>
      </c>
    </row>
    <row r="185" spans="3:35">
      <c r="C185" s="24">
        <v>113</v>
      </c>
      <c r="D185" s="24">
        <f>IF(実施計画様式!D185&lt;&gt;朱色変色!D185,1,0)</f>
        <v>0</v>
      </c>
      <c r="E185">
        <f>IF(実施計画様式!E185&lt;&gt;朱色変色!E185,1,0)</f>
        <v>0</v>
      </c>
      <c r="F185">
        <f>IF(実施計画様式!F185&lt;&gt;朱色変色!F185,1,0)</f>
        <v>0</v>
      </c>
      <c r="G185">
        <f>IF(実施計画様式!G185&lt;&gt;朱色変色!G185,1,0)</f>
        <v>0</v>
      </c>
      <c r="H185">
        <f>IF(実施計画様式!H185&lt;&gt;朱色変色!H185,1,0)</f>
        <v>0</v>
      </c>
      <c r="I185">
        <f>IF(実施計画様式!I185&lt;&gt;朱色変色!I185,1,0)</f>
        <v>0</v>
      </c>
      <c r="J185">
        <f>IF(実施計画様式!J185&lt;&gt;朱色変色!J185,1,0)</f>
        <v>0</v>
      </c>
      <c r="K185">
        <f>IF(実施計画様式!K185&lt;&gt;朱色変色!K185,1,0)</f>
        <v>0</v>
      </c>
      <c r="L185">
        <f>IF(実施計画様式!L185&lt;&gt;朱色変色!L185,1,0)</f>
        <v>0</v>
      </c>
      <c r="M185">
        <f>IF(実施計画様式!M185&lt;&gt;朱色変色!M185,1,0)</f>
        <v>0</v>
      </c>
      <c r="N185">
        <f>IF(実施計画様式!N185&lt;&gt;朱色変色!N185,1,0)</f>
        <v>0</v>
      </c>
      <c r="O185">
        <f>IF(実施計画様式!O185&lt;&gt;朱色変色!O185,1,0)</f>
        <v>0</v>
      </c>
      <c r="P185">
        <f>IF(実施計画様式!P185&lt;&gt;朱色変色!P185,1,0)</f>
        <v>0</v>
      </c>
      <c r="Q185">
        <f>IF(実施計画様式!Q185&lt;&gt;朱色変色!Q185,1,0)</f>
        <v>0</v>
      </c>
      <c r="R185">
        <f>IF(実施計画様式!R185&lt;&gt;朱色変色!R185,1,0)</f>
        <v>0</v>
      </c>
      <c r="S185">
        <f>IF(実施計画様式!S185&lt;&gt;朱色変色!S185,1,0)</f>
        <v>0</v>
      </c>
      <c r="T185">
        <f>IF(実施計画様式!U185&lt;&gt;朱色変色!T185,1,0)</f>
        <v>0</v>
      </c>
      <c r="U185">
        <f>IF(実施計画様式!V185&lt;&gt;朱色変色!U185,1,0)</f>
        <v>0</v>
      </c>
      <c r="V185">
        <f>IF(実施計画様式!W185&lt;&gt;朱色変色!V185,1,0)</f>
        <v>0</v>
      </c>
      <c r="W185">
        <f>IF(実施計画様式!X185&lt;&gt;朱色変色!W185,1,0)</f>
        <v>0</v>
      </c>
      <c r="X185">
        <f>IF(実施計画様式!Y185&lt;&gt;朱色変色!X185,1,0)</f>
        <v>0</v>
      </c>
      <c r="Y185">
        <f>IF(実施計画様式!Z185&lt;&gt;朱色変色!Y185,1,0)</f>
        <v>0</v>
      </c>
      <c r="Z185">
        <f>IF(実施計画様式!AA185&lt;&gt;朱色変色!Z185,1,0)</f>
        <v>0</v>
      </c>
      <c r="AA185">
        <f>IF(実施計画様式!AB185&lt;&gt;朱色変色!AA185,1,0)</f>
        <v>0</v>
      </c>
      <c r="AB185">
        <f>IF(実施計画様式!AC185&lt;&gt;朱色変色!AB185,1,0)</f>
        <v>0</v>
      </c>
      <c r="AC185">
        <f>IF(実施計画様式!AD185&lt;&gt;朱色変色!AC185,1,0)</f>
        <v>0</v>
      </c>
      <c r="AD185">
        <f>IF(実施計画様式!AE185&lt;&gt;朱色変色!AD185,1,0)</f>
        <v>0</v>
      </c>
      <c r="AE185">
        <f>IF(実施計画様式!AF185&lt;&gt;朱色変色!AE185,1,0)</f>
        <v>0</v>
      </c>
      <c r="AF185" s="21">
        <f>IF(実施計画様式!AG185&lt;&gt;朱色変色!AF185,1,0)</f>
        <v>0</v>
      </c>
      <c r="AG185">
        <f t="shared" si="3"/>
        <v>0</v>
      </c>
      <c r="AH185">
        <f t="shared" si="4"/>
        <v>0</v>
      </c>
      <c r="AI185">
        <f t="shared" si="5"/>
        <v>0</v>
      </c>
    </row>
    <row r="186" spans="3:35">
      <c r="C186" s="24">
        <v>114</v>
      </c>
      <c r="D186" s="24">
        <f>IF(実施計画様式!D186&lt;&gt;朱色変色!D186,1,0)</f>
        <v>0</v>
      </c>
      <c r="E186">
        <f>IF(実施計画様式!E186&lt;&gt;朱色変色!E186,1,0)</f>
        <v>0</v>
      </c>
      <c r="F186">
        <f>IF(実施計画様式!F186&lt;&gt;朱色変色!F186,1,0)</f>
        <v>0</v>
      </c>
      <c r="G186">
        <f>IF(実施計画様式!G186&lt;&gt;朱色変色!G186,1,0)</f>
        <v>0</v>
      </c>
      <c r="H186">
        <f>IF(実施計画様式!H186&lt;&gt;朱色変色!H186,1,0)</f>
        <v>0</v>
      </c>
      <c r="I186">
        <f>IF(実施計画様式!I186&lt;&gt;朱色変色!I186,1,0)</f>
        <v>0</v>
      </c>
      <c r="J186">
        <f>IF(実施計画様式!J186&lt;&gt;朱色変色!J186,1,0)</f>
        <v>0</v>
      </c>
      <c r="K186">
        <f>IF(実施計画様式!K186&lt;&gt;朱色変色!K186,1,0)</f>
        <v>0</v>
      </c>
      <c r="L186">
        <f>IF(実施計画様式!L186&lt;&gt;朱色変色!L186,1,0)</f>
        <v>0</v>
      </c>
      <c r="M186">
        <f>IF(実施計画様式!M186&lt;&gt;朱色変色!M186,1,0)</f>
        <v>0</v>
      </c>
      <c r="N186">
        <f>IF(実施計画様式!N186&lt;&gt;朱色変色!N186,1,0)</f>
        <v>0</v>
      </c>
      <c r="O186">
        <f>IF(実施計画様式!O186&lt;&gt;朱色変色!O186,1,0)</f>
        <v>0</v>
      </c>
      <c r="P186">
        <f>IF(実施計画様式!P186&lt;&gt;朱色変色!P186,1,0)</f>
        <v>0</v>
      </c>
      <c r="Q186">
        <f>IF(実施計画様式!Q186&lt;&gt;朱色変色!Q186,1,0)</f>
        <v>0</v>
      </c>
      <c r="R186">
        <f>IF(実施計画様式!R186&lt;&gt;朱色変色!R186,1,0)</f>
        <v>0</v>
      </c>
      <c r="S186">
        <f>IF(実施計画様式!S186&lt;&gt;朱色変色!S186,1,0)</f>
        <v>0</v>
      </c>
      <c r="T186">
        <f>IF(実施計画様式!U186&lt;&gt;朱色変色!T186,1,0)</f>
        <v>0</v>
      </c>
      <c r="U186">
        <f>IF(実施計画様式!V186&lt;&gt;朱色変色!U186,1,0)</f>
        <v>0</v>
      </c>
      <c r="V186">
        <f>IF(実施計画様式!W186&lt;&gt;朱色変色!V186,1,0)</f>
        <v>0</v>
      </c>
      <c r="W186">
        <f>IF(実施計画様式!X186&lt;&gt;朱色変色!W186,1,0)</f>
        <v>0</v>
      </c>
      <c r="X186">
        <f>IF(実施計画様式!Y186&lt;&gt;朱色変色!X186,1,0)</f>
        <v>0</v>
      </c>
      <c r="Y186">
        <f>IF(実施計画様式!Z186&lt;&gt;朱色変色!Y186,1,0)</f>
        <v>0</v>
      </c>
      <c r="Z186">
        <f>IF(実施計画様式!AA186&lt;&gt;朱色変色!Z186,1,0)</f>
        <v>0</v>
      </c>
      <c r="AA186">
        <f>IF(実施計画様式!AB186&lt;&gt;朱色変色!AA186,1,0)</f>
        <v>0</v>
      </c>
      <c r="AB186">
        <f>IF(実施計画様式!AC186&lt;&gt;朱色変色!AB186,1,0)</f>
        <v>0</v>
      </c>
      <c r="AC186">
        <f>IF(実施計画様式!AD186&lt;&gt;朱色変色!AC186,1,0)</f>
        <v>0</v>
      </c>
      <c r="AD186">
        <f>IF(実施計画様式!AE186&lt;&gt;朱色変色!AD186,1,0)</f>
        <v>0</v>
      </c>
      <c r="AE186">
        <f>IF(実施計画様式!AF186&lt;&gt;朱色変色!AE186,1,0)</f>
        <v>0</v>
      </c>
      <c r="AF186" s="21">
        <f>IF(実施計画様式!AG186&lt;&gt;朱色変色!AF186,1,0)</f>
        <v>0</v>
      </c>
      <c r="AG186">
        <f t="shared" si="3"/>
        <v>0</v>
      </c>
      <c r="AH186">
        <f t="shared" si="4"/>
        <v>0</v>
      </c>
      <c r="AI186">
        <f t="shared" si="5"/>
        <v>0</v>
      </c>
    </row>
    <row r="187" spans="3:35">
      <c r="C187" s="24">
        <v>115</v>
      </c>
      <c r="D187" s="24">
        <f>IF(実施計画様式!D187&lt;&gt;朱色変色!D187,1,0)</f>
        <v>0</v>
      </c>
      <c r="E187">
        <f>IF(実施計画様式!E187&lt;&gt;朱色変色!E187,1,0)</f>
        <v>0</v>
      </c>
      <c r="F187">
        <f>IF(実施計画様式!F187&lt;&gt;朱色変色!F187,1,0)</f>
        <v>0</v>
      </c>
      <c r="G187">
        <f>IF(実施計画様式!G187&lt;&gt;朱色変色!G187,1,0)</f>
        <v>0</v>
      </c>
      <c r="H187">
        <f>IF(実施計画様式!H187&lt;&gt;朱色変色!H187,1,0)</f>
        <v>0</v>
      </c>
      <c r="I187">
        <f>IF(実施計画様式!I187&lt;&gt;朱色変色!I187,1,0)</f>
        <v>0</v>
      </c>
      <c r="J187">
        <f>IF(実施計画様式!J187&lt;&gt;朱色変色!J187,1,0)</f>
        <v>0</v>
      </c>
      <c r="K187">
        <f>IF(実施計画様式!K187&lt;&gt;朱色変色!K187,1,0)</f>
        <v>0</v>
      </c>
      <c r="L187">
        <f>IF(実施計画様式!L187&lt;&gt;朱色変色!L187,1,0)</f>
        <v>0</v>
      </c>
      <c r="M187">
        <f>IF(実施計画様式!M187&lt;&gt;朱色変色!M187,1,0)</f>
        <v>0</v>
      </c>
      <c r="N187">
        <f>IF(実施計画様式!N187&lt;&gt;朱色変色!N187,1,0)</f>
        <v>0</v>
      </c>
      <c r="O187">
        <f>IF(実施計画様式!O187&lt;&gt;朱色変色!O187,1,0)</f>
        <v>0</v>
      </c>
      <c r="P187">
        <f>IF(実施計画様式!P187&lt;&gt;朱色変色!P187,1,0)</f>
        <v>0</v>
      </c>
      <c r="Q187">
        <f>IF(実施計画様式!Q187&lt;&gt;朱色変色!Q187,1,0)</f>
        <v>0</v>
      </c>
      <c r="R187">
        <f>IF(実施計画様式!R187&lt;&gt;朱色変色!R187,1,0)</f>
        <v>0</v>
      </c>
      <c r="S187">
        <f>IF(実施計画様式!S187&lt;&gt;朱色変色!S187,1,0)</f>
        <v>0</v>
      </c>
      <c r="T187">
        <f>IF(実施計画様式!U187&lt;&gt;朱色変色!T187,1,0)</f>
        <v>0</v>
      </c>
      <c r="U187">
        <f>IF(実施計画様式!V187&lt;&gt;朱色変色!U187,1,0)</f>
        <v>0</v>
      </c>
      <c r="V187">
        <f>IF(実施計画様式!W187&lt;&gt;朱色変色!V187,1,0)</f>
        <v>0</v>
      </c>
      <c r="W187">
        <f>IF(実施計画様式!X187&lt;&gt;朱色変色!W187,1,0)</f>
        <v>0</v>
      </c>
      <c r="X187">
        <f>IF(実施計画様式!Y187&lt;&gt;朱色変色!X187,1,0)</f>
        <v>0</v>
      </c>
      <c r="Y187">
        <f>IF(実施計画様式!Z187&lt;&gt;朱色変色!Y187,1,0)</f>
        <v>0</v>
      </c>
      <c r="Z187">
        <f>IF(実施計画様式!AA187&lt;&gt;朱色変色!Z187,1,0)</f>
        <v>0</v>
      </c>
      <c r="AA187">
        <f>IF(実施計画様式!AB187&lt;&gt;朱色変色!AA187,1,0)</f>
        <v>0</v>
      </c>
      <c r="AB187">
        <f>IF(実施計画様式!AC187&lt;&gt;朱色変色!AB187,1,0)</f>
        <v>0</v>
      </c>
      <c r="AC187">
        <f>IF(実施計画様式!AD187&lt;&gt;朱色変色!AC187,1,0)</f>
        <v>0</v>
      </c>
      <c r="AD187">
        <f>IF(実施計画様式!AE187&lt;&gt;朱色変色!AD187,1,0)</f>
        <v>0</v>
      </c>
      <c r="AE187">
        <f>IF(実施計画様式!AF187&lt;&gt;朱色変色!AE187,1,0)</f>
        <v>0</v>
      </c>
      <c r="AF187" s="21">
        <f>IF(実施計画様式!AG187&lt;&gt;朱色変色!AF187,1,0)</f>
        <v>0</v>
      </c>
      <c r="AG187">
        <f t="shared" si="3"/>
        <v>0</v>
      </c>
      <c r="AH187">
        <f t="shared" si="4"/>
        <v>0</v>
      </c>
      <c r="AI187">
        <f t="shared" si="5"/>
        <v>0</v>
      </c>
    </row>
    <row r="188" spans="3:35">
      <c r="C188" s="24">
        <v>116</v>
      </c>
      <c r="D188" s="24">
        <f>IF(実施計画様式!D188&lt;&gt;朱色変色!D188,1,0)</f>
        <v>0</v>
      </c>
      <c r="E188">
        <f>IF(実施計画様式!E188&lt;&gt;朱色変色!E188,1,0)</f>
        <v>0</v>
      </c>
      <c r="F188">
        <f>IF(実施計画様式!F188&lt;&gt;朱色変色!F188,1,0)</f>
        <v>0</v>
      </c>
      <c r="G188">
        <f>IF(実施計画様式!G188&lt;&gt;朱色変色!G188,1,0)</f>
        <v>0</v>
      </c>
      <c r="H188">
        <f>IF(実施計画様式!H188&lt;&gt;朱色変色!H188,1,0)</f>
        <v>0</v>
      </c>
      <c r="I188">
        <f>IF(実施計画様式!I188&lt;&gt;朱色変色!I188,1,0)</f>
        <v>0</v>
      </c>
      <c r="J188">
        <f>IF(実施計画様式!J188&lt;&gt;朱色変色!J188,1,0)</f>
        <v>0</v>
      </c>
      <c r="K188">
        <f>IF(実施計画様式!K188&lt;&gt;朱色変色!K188,1,0)</f>
        <v>0</v>
      </c>
      <c r="L188">
        <f>IF(実施計画様式!L188&lt;&gt;朱色変色!L188,1,0)</f>
        <v>0</v>
      </c>
      <c r="M188">
        <f>IF(実施計画様式!M188&lt;&gt;朱色変色!M188,1,0)</f>
        <v>0</v>
      </c>
      <c r="N188">
        <f>IF(実施計画様式!N188&lt;&gt;朱色変色!N188,1,0)</f>
        <v>0</v>
      </c>
      <c r="O188">
        <f>IF(実施計画様式!O188&lt;&gt;朱色変色!O188,1,0)</f>
        <v>0</v>
      </c>
      <c r="P188">
        <f>IF(実施計画様式!P188&lt;&gt;朱色変色!P188,1,0)</f>
        <v>0</v>
      </c>
      <c r="Q188">
        <f>IF(実施計画様式!Q188&lt;&gt;朱色変色!Q188,1,0)</f>
        <v>0</v>
      </c>
      <c r="R188">
        <f>IF(実施計画様式!R188&lt;&gt;朱色変色!R188,1,0)</f>
        <v>0</v>
      </c>
      <c r="S188">
        <f>IF(実施計画様式!S188&lt;&gt;朱色変色!S188,1,0)</f>
        <v>0</v>
      </c>
      <c r="T188">
        <f>IF(実施計画様式!U188&lt;&gt;朱色変色!T188,1,0)</f>
        <v>0</v>
      </c>
      <c r="U188">
        <f>IF(実施計画様式!V188&lt;&gt;朱色変色!U188,1,0)</f>
        <v>0</v>
      </c>
      <c r="V188">
        <f>IF(実施計画様式!W188&lt;&gt;朱色変色!V188,1,0)</f>
        <v>0</v>
      </c>
      <c r="W188">
        <f>IF(実施計画様式!X188&lt;&gt;朱色変色!W188,1,0)</f>
        <v>0</v>
      </c>
      <c r="X188">
        <f>IF(実施計画様式!Y188&lt;&gt;朱色変色!X188,1,0)</f>
        <v>0</v>
      </c>
      <c r="Y188">
        <f>IF(実施計画様式!Z188&lt;&gt;朱色変色!Y188,1,0)</f>
        <v>0</v>
      </c>
      <c r="Z188">
        <f>IF(実施計画様式!AA188&lt;&gt;朱色変色!Z188,1,0)</f>
        <v>0</v>
      </c>
      <c r="AA188">
        <f>IF(実施計画様式!AB188&lt;&gt;朱色変色!AA188,1,0)</f>
        <v>0</v>
      </c>
      <c r="AB188">
        <f>IF(実施計画様式!AC188&lt;&gt;朱色変色!AB188,1,0)</f>
        <v>0</v>
      </c>
      <c r="AC188">
        <f>IF(実施計画様式!AD188&lt;&gt;朱色変色!AC188,1,0)</f>
        <v>0</v>
      </c>
      <c r="AD188">
        <f>IF(実施計画様式!AE188&lt;&gt;朱色変色!AD188,1,0)</f>
        <v>0</v>
      </c>
      <c r="AE188">
        <f>IF(実施計画様式!AF188&lt;&gt;朱色変色!AE188,1,0)</f>
        <v>0</v>
      </c>
      <c r="AF188" s="21">
        <f>IF(実施計画様式!AG188&lt;&gt;朱色変色!AF188,1,0)</f>
        <v>0</v>
      </c>
      <c r="AG188">
        <f t="shared" si="3"/>
        <v>0</v>
      </c>
      <c r="AH188">
        <f t="shared" si="4"/>
        <v>0</v>
      </c>
      <c r="AI188">
        <f t="shared" si="5"/>
        <v>0</v>
      </c>
    </row>
    <row r="189" spans="3:35">
      <c r="C189" s="24">
        <v>117</v>
      </c>
      <c r="D189" s="24">
        <f>IF(実施計画様式!D189&lt;&gt;朱色変色!D189,1,0)</f>
        <v>0</v>
      </c>
      <c r="E189">
        <f>IF(実施計画様式!E189&lt;&gt;朱色変色!E189,1,0)</f>
        <v>0</v>
      </c>
      <c r="F189">
        <f>IF(実施計画様式!F189&lt;&gt;朱色変色!F189,1,0)</f>
        <v>0</v>
      </c>
      <c r="G189">
        <f>IF(実施計画様式!G189&lt;&gt;朱色変色!G189,1,0)</f>
        <v>0</v>
      </c>
      <c r="H189">
        <f>IF(実施計画様式!H189&lt;&gt;朱色変色!H189,1,0)</f>
        <v>0</v>
      </c>
      <c r="I189">
        <f>IF(実施計画様式!I189&lt;&gt;朱色変色!I189,1,0)</f>
        <v>0</v>
      </c>
      <c r="J189">
        <f>IF(実施計画様式!J189&lt;&gt;朱色変色!J189,1,0)</f>
        <v>0</v>
      </c>
      <c r="K189">
        <f>IF(実施計画様式!K189&lt;&gt;朱色変色!K189,1,0)</f>
        <v>0</v>
      </c>
      <c r="L189">
        <f>IF(実施計画様式!L189&lt;&gt;朱色変色!L189,1,0)</f>
        <v>0</v>
      </c>
      <c r="M189">
        <f>IF(実施計画様式!M189&lt;&gt;朱色変色!M189,1,0)</f>
        <v>0</v>
      </c>
      <c r="N189">
        <f>IF(実施計画様式!N189&lt;&gt;朱色変色!N189,1,0)</f>
        <v>0</v>
      </c>
      <c r="O189">
        <f>IF(実施計画様式!O189&lt;&gt;朱色変色!O189,1,0)</f>
        <v>0</v>
      </c>
      <c r="P189">
        <f>IF(実施計画様式!P189&lt;&gt;朱色変色!P189,1,0)</f>
        <v>0</v>
      </c>
      <c r="Q189">
        <f>IF(実施計画様式!Q189&lt;&gt;朱色変色!Q189,1,0)</f>
        <v>0</v>
      </c>
      <c r="R189">
        <f>IF(実施計画様式!R189&lt;&gt;朱色変色!R189,1,0)</f>
        <v>0</v>
      </c>
      <c r="S189">
        <f>IF(実施計画様式!S189&lt;&gt;朱色変色!S189,1,0)</f>
        <v>0</v>
      </c>
      <c r="T189">
        <f>IF(実施計画様式!U189&lt;&gt;朱色変色!T189,1,0)</f>
        <v>0</v>
      </c>
      <c r="U189">
        <f>IF(実施計画様式!V189&lt;&gt;朱色変色!U189,1,0)</f>
        <v>0</v>
      </c>
      <c r="V189">
        <f>IF(実施計画様式!W189&lt;&gt;朱色変色!V189,1,0)</f>
        <v>0</v>
      </c>
      <c r="W189">
        <f>IF(実施計画様式!X189&lt;&gt;朱色変色!W189,1,0)</f>
        <v>0</v>
      </c>
      <c r="X189">
        <f>IF(実施計画様式!Y189&lt;&gt;朱色変色!X189,1,0)</f>
        <v>0</v>
      </c>
      <c r="Y189">
        <f>IF(実施計画様式!Z189&lt;&gt;朱色変色!Y189,1,0)</f>
        <v>0</v>
      </c>
      <c r="Z189">
        <f>IF(実施計画様式!AA189&lt;&gt;朱色変色!Z189,1,0)</f>
        <v>0</v>
      </c>
      <c r="AA189">
        <f>IF(実施計画様式!AB189&lt;&gt;朱色変色!AA189,1,0)</f>
        <v>0</v>
      </c>
      <c r="AB189">
        <f>IF(実施計画様式!AC189&lt;&gt;朱色変色!AB189,1,0)</f>
        <v>0</v>
      </c>
      <c r="AC189">
        <f>IF(実施計画様式!AD189&lt;&gt;朱色変色!AC189,1,0)</f>
        <v>0</v>
      </c>
      <c r="AD189">
        <f>IF(実施計画様式!AE189&lt;&gt;朱色変色!AD189,1,0)</f>
        <v>0</v>
      </c>
      <c r="AE189">
        <f>IF(実施計画様式!AF189&lt;&gt;朱色変色!AE189,1,0)</f>
        <v>0</v>
      </c>
      <c r="AF189" s="21">
        <f>IF(実施計画様式!AG189&lt;&gt;朱色変色!AF189,1,0)</f>
        <v>0</v>
      </c>
      <c r="AG189">
        <f t="shared" si="3"/>
        <v>0</v>
      </c>
      <c r="AH189">
        <f t="shared" si="4"/>
        <v>0</v>
      </c>
      <c r="AI189">
        <f t="shared" si="5"/>
        <v>0</v>
      </c>
    </row>
    <row r="190" spans="3:35">
      <c r="C190" s="24">
        <v>118</v>
      </c>
      <c r="D190" s="24">
        <f>IF(実施計画様式!D190&lt;&gt;朱色変色!D190,1,0)</f>
        <v>0</v>
      </c>
      <c r="E190">
        <f>IF(実施計画様式!E190&lt;&gt;朱色変色!E190,1,0)</f>
        <v>0</v>
      </c>
      <c r="F190">
        <f>IF(実施計画様式!F190&lt;&gt;朱色変色!F190,1,0)</f>
        <v>0</v>
      </c>
      <c r="G190">
        <f>IF(実施計画様式!G190&lt;&gt;朱色変色!G190,1,0)</f>
        <v>0</v>
      </c>
      <c r="H190">
        <f>IF(実施計画様式!H190&lt;&gt;朱色変色!H190,1,0)</f>
        <v>0</v>
      </c>
      <c r="I190">
        <f>IF(実施計画様式!I190&lt;&gt;朱色変色!I190,1,0)</f>
        <v>0</v>
      </c>
      <c r="J190">
        <f>IF(実施計画様式!J190&lt;&gt;朱色変色!J190,1,0)</f>
        <v>0</v>
      </c>
      <c r="K190">
        <f>IF(実施計画様式!K190&lt;&gt;朱色変色!K190,1,0)</f>
        <v>0</v>
      </c>
      <c r="L190">
        <f>IF(実施計画様式!L190&lt;&gt;朱色変色!L190,1,0)</f>
        <v>0</v>
      </c>
      <c r="M190">
        <f>IF(実施計画様式!M190&lt;&gt;朱色変色!M190,1,0)</f>
        <v>0</v>
      </c>
      <c r="N190">
        <f>IF(実施計画様式!N190&lt;&gt;朱色変色!N190,1,0)</f>
        <v>0</v>
      </c>
      <c r="O190">
        <f>IF(実施計画様式!O190&lt;&gt;朱色変色!O190,1,0)</f>
        <v>0</v>
      </c>
      <c r="P190">
        <f>IF(実施計画様式!P190&lt;&gt;朱色変色!P190,1,0)</f>
        <v>0</v>
      </c>
      <c r="Q190">
        <f>IF(実施計画様式!Q190&lt;&gt;朱色変色!Q190,1,0)</f>
        <v>0</v>
      </c>
      <c r="R190">
        <f>IF(実施計画様式!R190&lt;&gt;朱色変色!R190,1,0)</f>
        <v>0</v>
      </c>
      <c r="S190">
        <f>IF(実施計画様式!S190&lt;&gt;朱色変色!S190,1,0)</f>
        <v>0</v>
      </c>
      <c r="T190">
        <f>IF(実施計画様式!U190&lt;&gt;朱色変色!T190,1,0)</f>
        <v>0</v>
      </c>
      <c r="U190">
        <f>IF(実施計画様式!V190&lt;&gt;朱色変色!U190,1,0)</f>
        <v>0</v>
      </c>
      <c r="V190">
        <f>IF(実施計画様式!W190&lt;&gt;朱色変色!V190,1,0)</f>
        <v>0</v>
      </c>
      <c r="W190">
        <f>IF(実施計画様式!X190&lt;&gt;朱色変色!W190,1,0)</f>
        <v>0</v>
      </c>
      <c r="X190">
        <f>IF(実施計画様式!Y190&lt;&gt;朱色変色!X190,1,0)</f>
        <v>0</v>
      </c>
      <c r="Y190">
        <f>IF(実施計画様式!Z190&lt;&gt;朱色変色!Y190,1,0)</f>
        <v>0</v>
      </c>
      <c r="Z190">
        <f>IF(実施計画様式!AA190&lt;&gt;朱色変色!Z190,1,0)</f>
        <v>0</v>
      </c>
      <c r="AA190">
        <f>IF(実施計画様式!AB190&lt;&gt;朱色変色!AA190,1,0)</f>
        <v>0</v>
      </c>
      <c r="AB190">
        <f>IF(実施計画様式!AC190&lt;&gt;朱色変色!AB190,1,0)</f>
        <v>0</v>
      </c>
      <c r="AC190">
        <f>IF(実施計画様式!AD190&lt;&gt;朱色変色!AC190,1,0)</f>
        <v>0</v>
      </c>
      <c r="AD190">
        <f>IF(実施計画様式!AE190&lt;&gt;朱色変色!AD190,1,0)</f>
        <v>0</v>
      </c>
      <c r="AE190">
        <f>IF(実施計画様式!AF190&lt;&gt;朱色変色!AE190,1,0)</f>
        <v>0</v>
      </c>
      <c r="AF190" s="21">
        <f>IF(実施計画様式!AG190&lt;&gt;朱色変色!AF190,1,0)</f>
        <v>0</v>
      </c>
      <c r="AG190">
        <f t="shared" si="3"/>
        <v>0</v>
      </c>
      <c r="AH190">
        <f t="shared" si="4"/>
        <v>0</v>
      </c>
      <c r="AI190">
        <f t="shared" si="5"/>
        <v>0</v>
      </c>
    </row>
    <row r="191" spans="3:35">
      <c r="C191" s="24">
        <v>119</v>
      </c>
      <c r="D191" s="24">
        <f>IF(実施計画様式!D191&lt;&gt;朱色変色!D191,1,0)</f>
        <v>0</v>
      </c>
      <c r="E191">
        <f>IF(実施計画様式!E191&lt;&gt;朱色変色!E191,1,0)</f>
        <v>0</v>
      </c>
      <c r="F191">
        <f>IF(実施計画様式!F191&lt;&gt;朱色変色!F191,1,0)</f>
        <v>0</v>
      </c>
      <c r="G191">
        <f>IF(実施計画様式!G191&lt;&gt;朱色変色!G191,1,0)</f>
        <v>0</v>
      </c>
      <c r="H191">
        <f>IF(実施計画様式!H191&lt;&gt;朱色変色!H191,1,0)</f>
        <v>0</v>
      </c>
      <c r="I191">
        <f>IF(実施計画様式!I191&lt;&gt;朱色変色!I191,1,0)</f>
        <v>0</v>
      </c>
      <c r="J191">
        <f>IF(実施計画様式!J191&lt;&gt;朱色変色!J191,1,0)</f>
        <v>0</v>
      </c>
      <c r="K191">
        <f>IF(実施計画様式!K191&lt;&gt;朱色変色!K191,1,0)</f>
        <v>0</v>
      </c>
      <c r="L191">
        <f>IF(実施計画様式!L191&lt;&gt;朱色変色!L191,1,0)</f>
        <v>0</v>
      </c>
      <c r="M191">
        <f>IF(実施計画様式!M191&lt;&gt;朱色変色!M191,1,0)</f>
        <v>0</v>
      </c>
      <c r="N191">
        <f>IF(実施計画様式!N191&lt;&gt;朱色変色!N191,1,0)</f>
        <v>0</v>
      </c>
      <c r="O191">
        <f>IF(実施計画様式!O191&lt;&gt;朱色変色!O191,1,0)</f>
        <v>0</v>
      </c>
      <c r="P191">
        <f>IF(実施計画様式!P191&lt;&gt;朱色変色!P191,1,0)</f>
        <v>0</v>
      </c>
      <c r="Q191">
        <f>IF(実施計画様式!Q191&lt;&gt;朱色変色!Q191,1,0)</f>
        <v>0</v>
      </c>
      <c r="R191">
        <f>IF(実施計画様式!R191&lt;&gt;朱色変色!R191,1,0)</f>
        <v>0</v>
      </c>
      <c r="S191">
        <f>IF(実施計画様式!S191&lt;&gt;朱色変色!S191,1,0)</f>
        <v>0</v>
      </c>
      <c r="T191">
        <f>IF(実施計画様式!U191&lt;&gt;朱色変色!T191,1,0)</f>
        <v>0</v>
      </c>
      <c r="U191">
        <f>IF(実施計画様式!V191&lt;&gt;朱色変色!U191,1,0)</f>
        <v>0</v>
      </c>
      <c r="V191">
        <f>IF(実施計画様式!W191&lt;&gt;朱色変色!V191,1,0)</f>
        <v>0</v>
      </c>
      <c r="W191">
        <f>IF(実施計画様式!X191&lt;&gt;朱色変色!W191,1,0)</f>
        <v>0</v>
      </c>
      <c r="X191">
        <f>IF(実施計画様式!Y191&lt;&gt;朱色変色!X191,1,0)</f>
        <v>0</v>
      </c>
      <c r="Y191">
        <f>IF(実施計画様式!Z191&lt;&gt;朱色変色!Y191,1,0)</f>
        <v>0</v>
      </c>
      <c r="Z191">
        <f>IF(実施計画様式!AA191&lt;&gt;朱色変色!Z191,1,0)</f>
        <v>0</v>
      </c>
      <c r="AA191">
        <f>IF(実施計画様式!AB191&lt;&gt;朱色変色!AA191,1,0)</f>
        <v>0</v>
      </c>
      <c r="AB191">
        <f>IF(実施計画様式!AC191&lt;&gt;朱色変色!AB191,1,0)</f>
        <v>0</v>
      </c>
      <c r="AC191">
        <f>IF(実施計画様式!AD191&lt;&gt;朱色変色!AC191,1,0)</f>
        <v>0</v>
      </c>
      <c r="AD191">
        <f>IF(実施計画様式!AE191&lt;&gt;朱色変色!AD191,1,0)</f>
        <v>0</v>
      </c>
      <c r="AE191">
        <f>IF(実施計画様式!AF191&lt;&gt;朱色変色!AE191,1,0)</f>
        <v>0</v>
      </c>
      <c r="AF191" s="21">
        <f>IF(実施計画様式!AG191&lt;&gt;朱色変色!AF191,1,0)</f>
        <v>0</v>
      </c>
      <c r="AG191">
        <f t="shared" si="3"/>
        <v>0</v>
      </c>
      <c r="AH191">
        <f t="shared" si="4"/>
        <v>0</v>
      </c>
      <c r="AI191">
        <f t="shared" si="5"/>
        <v>0</v>
      </c>
    </row>
    <row r="192" spans="3:35">
      <c r="C192" s="24">
        <v>120</v>
      </c>
      <c r="D192" s="24">
        <f>IF(実施計画様式!D192&lt;&gt;朱色変色!D192,1,0)</f>
        <v>0</v>
      </c>
      <c r="E192">
        <f>IF(実施計画様式!E192&lt;&gt;朱色変色!E192,1,0)</f>
        <v>0</v>
      </c>
      <c r="F192">
        <f>IF(実施計画様式!F192&lt;&gt;朱色変色!F192,1,0)</f>
        <v>0</v>
      </c>
      <c r="G192">
        <f>IF(実施計画様式!G192&lt;&gt;朱色変色!G192,1,0)</f>
        <v>0</v>
      </c>
      <c r="H192">
        <f>IF(実施計画様式!H192&lt;&gt;朱色変色!H192,1,0)</f>
        <v>0</v>
      </c>
      <c r="I192">
        <f>IF(実施計画様式!I192&lt;&gt;朱色変色!I192,1,0)</f>
        <v>0</v>
      </c>
      <c r="J192">
        <f>IF(実施計画様式!J192&lt;&gt;朱色変色!J192,1,0)</f>
        <v>0</v>
      </c>
      <c r="K192">
        <f>IF(実施計画様式!K192&lt;&gt;朱色変色!K192,1,0)</f>
        <v>0</v>
      </c>
      <c r="L192">
        <f>IF(実施計画様式!L192&lt;&gt;朱色変色!L192,1,0)</f>
        <v>0</v>
      </c>
      <c r="M192">
        <f>IF(実施計画様式!M192&lt;&gt;朱色変色!M192,1,0)</f>
        <v>0</v>
      </c>
      <c r="N192">
        <f>IF(実施計画様式!N192&lt;&gt;朱色変色!N192,1,0)</f>
        <v>0</v>
      </c>
      <c r="O192">
        <f>IF(実施計画様式!O192&lt;&gt;朱色変色!O192,1,0)</f>
        <v>0</v>
      </c>
      <c r="P192">
        <f>IF(実施計画様式!P192&lt;&gt;朱色変色!P192,1,0)</f>
        <v>0</v>
      </c>
      <c r="Q192">
        <f>IF(実施計画様式!Q192&lt;&gt;朱色変色!Q192,1,0)</f>
        <v>0</v>
      </c>
      <c r="R192">
        <f>IF(実施計画様式!R192&lt;&gt;朱色変色!R192,1,0)</f>
        <v>0</v>
      </c>
      <c r="S192">
        <f>IF(実施計画様式!S192&lt;&gt;朱色変色!S192,1,0)</f>
        <v>0</v>
      </c>
      <c r="T192">
        <f>IF(実施計画様式!U192&lt;&gt;朱色変色!T192,1,0)</f>
        <v>0</v>
      </c>
      <c r="U192">
        <f>IF(実施計画様式!V192&lt;&gt;朱色変色!U192,1,0)</f>
        <v>0</v>
      </c>
      <c r="V192">
        <f>IF(実施計画様式!W192&lt;&gt;朱色変色!V192,1,0)</f>
        <v>0</v>
      </c>
      <c r="W192">
        <f>IF(実施計画様式!X192&lt;&gt;朱色変色!W192,1,0)</f>
        <v>0</v>
      </c>
      <c r="X192">
        <f>IF(実施計画様式!Y192&lt;&gt;朱色変色!X192,1,0)</f>
        <v>0</v>
      </c>
      <c r="Y192">
        <f>IF(実施計画様式!Z192&lt;&gt;朱色変色!Y192,1,0)</f>
        <v>0</v>
      </c>
      <c r="Z192">
        <f>IF(実施計画様式!AA192&lt;&gt;朱色変色!Z192,1,0)</f>
        <v>0</v>
      </c>
      <c r="AA192">
        <f>IF(実施計画様式!AB192&lt;&gt;朱色変色!AA192,1,0)</f>
        <v>0</v>
      </c>
      <c r="AB192">
        <f>IF(実施計画様式!AC192&lt;&gt;朱色変色!AB192,1,0)</f>
        <v>0</v>
      </c>
      <c r="AC192">
        <f>IF(実施計画様式!AD192&lt;&gt;朱色変色!AC192,1,0)</f>
        <v>0</v>
      </c>
      <c r="AD192">
        <f>IF(実施計画様式!AE192&lt;&gt;朱色変色!AD192,1,0)</f>
        <v>0</v>
      </c>
      <c r="AE192">
        <f>IF(実施計画様式!AF192&lt;&gt;朱色変色!AE192,1,0)</f>
        <v>0</v>
      </c>
      <c r="AF192" s="21">
        <f>IF(実施計画様式!AG192&lt;&gt;朱色変色!AF192,1,0)</f>
        <v>0</v>
      </c>
      <c r="AG192">
        <f t="shared" si="3"/>
        <v>0</v>
      </c>
      <c r="AH192">
        <f t="shared" si="4"/>
        <v>0</v>
      </c>
      <c r="AI192">
        <f t="shared" si="5"/>
        <v>0</v>
      </c>
    </row>
    <row r="193" spans="3:35">
      <c r="C193" s="24">
        <v>121</v>
      </c>
      <c r="D193" s="24">
        <f>IF(実施計画様式!D193&lt;&gt;朱色変色!D193,1,0)</f>
        <v>0</v>
      </c>
      <c r="E193">
        <f>IF(実施計画様式!E193&lt;&gt;朱色変色!E193,1,0)</f>
        <v>0</v>
      </c>
      <c r="F193">
        <f>IF(実施計画様式!F193&lt;&gt;朱色変色!F193,1,0)</f>
        <v>0</v>
      </c>
      <c r="G193">
        <f>IF(実施計画様式!G193&lt;&gt;朱色変色!G193,1,0)</f>
        <v>0</v>
      </c>
      <c r="H193">
        <f>IF(実施計画様式!H193&lt;&gt;朱色変色!H193,1,0)</f>
        <v>0</v>
      </c>
      <c r="I193">
        <f>IF(実施計画様式!I193&lt;&gt;朱色変色!I193,1,0)</f>
        <v>0</v>
      </c>
      <c r="J193">
        <f>IF(実施計画様式!J193&lt;&gt;朱色変色!J193,1,0)</f>
        <v>0</v>
      </c>
      <c r="K193">
        <f>IF(実施計画様式!K193&lt;&gt;朱色変色!K193,1,0)</f>
        <v>0</v>
      </c>
      <c r="L193">
        <f>IF(実施計画様式!L193&lt;&gt;朱色変色!L193,1,0)</f>
        <v>0</v>
      </c>
      <c r="M193">
        <f>IF(実施計画様式!M193&lt;&gt;朱色変色!M193,1,0)</f>
        <v>0</v>
      </c>
      <c r="N193">
        <f>IF(実施計画様式!N193&lt;&gt;朱色変色!N193,1,0)</f>
        <v>0</v>
      </c>
      <c r="O193">
        <f>IF(実施計画様式!O193&lt;&gt;朱色変色!O193,1,0)</f>
        <v>0</v>
      </c>
      <c r="P193">
        <f>IF(実施計画様式!P193&lt;&gt;朱色変色!P193,1,0)</f>
        <v>0</v>
      </c>
      <c r="Q193">
        <f>IF(実施計画様式!Q193&lt;&gt;朱色変色!Q193,1,0)</f>
        <v>0</v>
      </c>
      <c r="R193">
        <f>IF(実施計画様式!R193&lt;&gt;朱色変色!R193,1,0)</f>
        <v>0</v>
      </c>
      <c r="S193">
        <f>IF(実施計画様式!S193&lt;&gt;朱色変色!S193,1,0)</f>
        <v>0</v>
      </c>
      <c r="T193">
        <f>IF(実施計画様式!U193&lt;&gt;朱色変色!T193,1,0)</f>
        <v>0</v>
      </c>
      <c r="U193">
        <f>IF(実施計画様式!V193&lt;&gt;朱色変色!U193,1,0)</f>
        <v>0</v>
      </c>
      <c r="V193">
        <f>IF(実施計画様式!W193&lt;&gt;朱色変色!V193,1,0)</f>
        <v>0</v>
      </c>
      <c r="W193">
        <f>IF(実施計画様式!X193&lt;&gt;朱色変色!W193,1,0)</f>
        <v>0</v>
      </c>
      <c r="X193">
        <f>IF(実施計画様式!Y193&lt;&gt;朱色変色!X193,1,0)</f>
        <v>0</v>
      </c>
      <c r="Y193">
        <f>IF(実施計画様式!Z193&lt;&gt;朱色変色!Y193,1,0)</f>
        <v>0</v>
      </c>
      <c r="Z193">
        <f>IF(実施計画様式!AA193&lt;&gt;朱色変色!Z193,1,0)</f>
        <v>0</v>
      </c>
      <c r="AA193">
        <f>IF(実施計画様式!AB193&lt;&gt;朱色変色!AA193,1,0)</f>
        <v>0</v>
      </c>
      <c r="AB193">
        <f>IF(実施計画様式!AC193&lt;&gt;朱色変色!AB193,1,0)</f>
        <v>0</v>
      </c>
      <c r="AC193">
        <f>IF(実施計画様式!AD193&lt;&gt;朱色変色!AC193,1,0)</f>
        <v>0</v>
      </c>
      <c r="AD193">
        <f>IF(実施計画様式!AE193&lt;&gt;朱色変色!AD193,1,0)</f>
        <v>0</v>
      </c>
      <c r="AE193">
        <f>IF(実施計画様式!AF193&lt;&gt;朱色変色!AE193,1,0)</f>
        <v>0</v>
      </c>
      <c r="AF193" s="21">
        <f>IF(実施計画様式!AG193&lt;&gt;朱色変色!AF193,1,0)</f>
        <v>0</v>
      </c>
      <c r="AG193">
        <f t="shared" si="3"/>
        <v>0</v>
      </c>
      <c r="AH193">
        <f t="shared" si="4"/>
        <v>0</v>
      </c>
      <c r="AI193">
        <f t="shared" si="5"/>
        <v>0</v>
      </c>
    </row>
    <row r="194" spans="3:35">
      <c r="C194" s="24">
        <v>122</v>
      </c>
      <c r="D194" s="24">
        <f>IF(実施計画様式!D194&lt;&gt;朱色変色!D194,1,0)</f>
        <v>0</v>
      </c>
      <c r="E194">
        <f>IF(実施計画様式!E194&lt;&gt;朱色変色!E194,1,0)</f>
        <v>0</v>
      </c>
      <c r="F194">
        <f>IF(実施計画様式!F194&lt;&gt;朱色変色!F194,1,0)</f>
        <v>0</v>
      </c>
      <c r="G194">
        <f>IF(実施計画様式!G194&lt;&gt;朱色変色!G194,1,0)</f>
        <v>0</v>
      </c>
      <c r="H194">
        <f>IF(実施計画様式!H194&lt;&gt;朱色変色!H194,1,0)</f>
        <v>0</v>
      </c>
      <c r="I194">
        <f>IF(実施計画様式!I194&lt;&gt;朱色変色!I194,1,0)</f>
        <v>0</v>
      </c>
      <c r="J194">
        <f>IF(実施計画様式!J194&lt;&gt;朱色変色!J194,1,0)</f>
        <v>0</v>
      </c>
      <c r="K194">
        <f>IF(実施計画様式!K194&lt;&gt;朱色変色!K194,1,0)</f>
        <v>0</v>
      </c>
      <c r="L194">
        <f>IF(実施計画様式!L194&lt;&gt;朱色変色!L194,1,0)</f>
        <v>0</v>
      </c>
      <c r="M194">
        <f>IF(実施計画様式!M194&lt;&gt;朱色変色!M194,1,0)</f>
        <v>0</v>
      </c>
      <c r="N194">
        <f>IF(実施計画様式!N194&lt;&gt;朱色変色!N194,1,0)</f>
        <v>0</v>
      </c>
      <c r="O194">
        <f>IF(実施計画様式!O194&lt;&gt;朱色変色!O194,1,0)</f>
        <v>0</v>
      </c>
      <c r="P194">
        <f>IF(実施計画様式!P194&lt;&gt;朱色変色!P194,1,0)</f>
        <v>0</v>
      </c>
      <c r="Q194">
        <f>IF(実施計画様式!Q194&lt;&gt;朱色変色!Q194,1,0)</f>
        <v>0</v>
      </c>
      <c r="R194">
        <f>IF(実施計画様式!R194&lt;&gt;朱色変色!R194,1,0)</f>
        <v>0</v>
      </c>
      <c r="S194">
        <f>IF(実施計画様式!S194&lt;&gt;朱色変色!S194,1,0)</f>
        <v>0</v>
      </c>
      <c r="T194">
        <f>IF(実施計画様式!U194&lt;&gt;朱色変色!T194,1,0)</f>
        <v>0</v>
      </c>
      <c r="U194">
        <f>IF(実施計画様式!V194&lt;&gt;朱色変色!U194,1,0)</f>
        <v>0</v>
      </c>
      <c r="V194">
        <f>IF(実施計画様式!W194&lt;&gt;朱色変色!V194,1,0)</f>
        <v>0</v>
      </c>
      <c r="W194">
        <f>IF(実施計画様式!X194&lt;&gt;朱色変色!W194,1,0)</f>
        <v>0</v>
      </c>
      <c r="X194">
        <f>IF(実施計画様式!Y194&lt;&gt;朱色変色!X194,1,0)</f>
        <v>0</v>
      </c>
      <c r="Y194">
        <f>IF(実施計画様式!Z194&lt;&gt;朱色変色!Y194,1,0)</f>
        <v>0</v>
      </c>
      <c r="Z194">
        <f>IF(実施計画様式!AA194&lt;&gt;朱色変色!Z194,1,0)</f>
        <v>0</v>
      </c>
      <c r="AA194">
        <f>IF(実施計画様式!AB194&lt;&gt;朱色変色!AA194,1,0)</f>
        <v>0</v>
      </c>
      <c r="AB194">
        <f>IF(実施計画様式!AC194&lt;&gt;朱色変色!AB194,1,0)</f>
        <v>0</v>
      </c>
      <c r="AC194">
        <f>IF(実施計画様式!AD194&lt;&gt;朱色変色!AC194,1,0)</f>
        <v>0</v>
      </c>
      <c r="AD194">
        <f>IF(実施計画様式!AE194&lt;&gt;朱色変色!AD194,1,0)</f>
        <v>0</v>
      </c>
      <c r="AE194">
        <f>IF(実施計画様式!AF194&lt;&gt;朱色変色!AE194,1,0)</f>
        <v>0</v>
      </c>
      <c r="AF194" s="21">
        <f>IF(実施計画様式!AG194&lt;&gt;朱色変色!AF194,1,0)</f>
        <v>0</v>
      </c>
      <c r="AG194">
        <f t="shared" si="3"/>
        <v>0</v>
      </c>
      <c r="AH194">
        <f t="shared" si="4"/>
        <v>0</v>
      </c>
      <c r="AI194">
        <f t="shared" si="5"/>
        <v>0</v>
      </c>
    </row>
    <row r="195" spans="3:35">
      <c r="C195" s="24">
        <v>123</v>
      </c>
      <c r="D195" s="24">
        <f>IF(実施計画様式!D195&lt;&gt;朱色変色!D195,1,0)</f>
        <v>0</v>
      </c>
      <c r="E195">
        <f>IF(実施計画様式!E195&lt;&gt;朱色変色!E195,1,0)</f>
        <v>0</v>
      </c>
      <c r="F195">
        <f>IF(実施計画様式!F195&lt;&gt;朱色変色!F195,1,0)</f>
        <v>0</v>
      </c>
      <c r="G195">
        <f>IF(実施計画様式!G195&lt;&gt;朱色変色!G195,1,0)</f>
        <v>0</v>
      </c>
      <c r="H195">
        <f>IF(実施計画様式!H195&lt;&gt;朱色変色!H195,1,0)</f>
        <v>0</v>
      </c>
      <c r="I195">
        <f>IF(実施計画様式!I195&lt;&gt;朱色変色!I195,1,0)</f>
        <v>0</v>
      </c>
      <c r="J195">
        <f>IF(実施計画様式!J195&lt;&gt;朱色変色!J195,1,0)</f>
        <v>0</v>
      </c>
      <c r="K195">
        <f>IF(実施計画様式!K195&lt;&gt;朱色変色!K195,1,0)</f>
        <v>0</v>
      </c>
      <c r="L195">
        <f>IF(実施計画様式!L195&lt;&gt;朱色変色!L195,1,0)</f>
        <v>0</v>
      </c>
      <c r="M195">
        <f>IF(実施計画様式!M195&lt;&gt;朱色変色!M195,1,0)</f>
        <v>0</v>
      </c>
      <c r="N195">
        <f>IF(実施計画様式!N195&lt;&gt;朱色変色!N195,1,0)</f>
        <v>0</v>
      </c>
      <c r="O195">
        <f>IF(実施計画様式!O195&lt;&gt;朱色変色!O195,1,0)</f>
        <v>0</v>
      </c>
      <c r="P195">
        <f>IF(実施計画様式!P195&lt;&gt;朱色変色!P195,1,0)</f>
        <v>0</v>
      </c>
      <c r="Q195">
        <f>IF(実施計画様式!Q195&lt;&gt;朱色変色!Q195,1,0)</f>
        <v>0</v>
      </c>
      <c r="R195">
        <f>IF(実施計画様式!R195&lt;&gt;朱色変色!R195,1,0)</f>
        <v>0</v>
      </c>
      <c r="S195">
        <f>IF(実施計画様式!S195&lt;&gt;朱色変色!S195,1,0)</f>
        <v>0</v>
      </c>
      <c r="T195">
        <f>IF(実施計画様式!U195&lt;&gt;朱色変色!T195,1,0)</f>
        <v>0</v>
      </c>
      <c r="U195">
        <f>IF(実施計画様式!V195&lt;&gt;朱色変色!U195,1,0)</f>
        <v>0</v>
      </c>
      <c r="V195">
        <f>IF(実施計画様式!W195&lt;&gt;朱色変色!V195,1,0)</f>
        <v>0</v>
      </c>
      <c r="W195">
        <f>IF(実施計画様式!X195&lt;&gt;朱色変色!W195,1,0)</f>
        <v>0</v>
      </c>
      <c r="X195">
        <f>IF(実施計画様式!Y195&lt;&gt;朱色変色!X195,1,0)</f>
        <v>0</v>
      </c>
      <c r="Y195">
        <f>IF(実施計画様式!Z195&lt;&gt;朱色変色!Y195,1,0)</f>
        <v>0</v>
      </c>
      <c r="Z195">
        <f>IF(実施計画様式!AA195&lt;&gt;朱色変色!Z195,1,0)</f>
        <v>0</v>
      </c>
      <c r="AA195">
        <f>IF(実施計画様式!AB195&lt;&gt;朱色変色!AA195,1,0)</f>
        <v>0</v>
      </c>
      <c r="AB195">
        <f>IF(実施計画様式!AC195&lt;&gt;朱色変色!AB195,1,0)</f>
        <v>0</v>
      </c>
      <c r="AC195">
        <f>IF(実施計画様式!AD195&lt;&gt;朱色変色!AC195,1,0)</f>
        <v>0</v>
      </c>
      <c r="AD195">
        <f>IF(実施計画様式!AE195&lt;&gt;朱色変色!AD195,1,0)</f>
        <v>0</v>
      </c>
      <c r="AE195">
        <f>IF(実施計画様式!AF195&lt;&gt;朱色変色!AE195,1,0)</f>
        <v>0</v>
      </c>
      <c r="AF195" s="21">
        <f>IF(実施計画様式!AG195&lt;&gt;朱色変色!AF195,1,0)</f>
        <v>0</v>
      </c>
      <c r="AG195">
        <f t="shared" si="3"/>
        <v>0</v>
      </c>
      <c r="AH195">
        <f t="shared" si="4"/>
        <v>0</v>
      </c>
      <c r="AI195">
        <f t="shared" si="5"/>
        <v>0</v>
      </c>
    </row>
    <row r="196" spans="3:35">
      <c r="C196" s="24">
        <v>124</v>
      </c>
      <c r="D196" s="24">
        <f>IF(実施計画様式!D196&lt;&gt;朱色変色!D196,1,0)</f>
        <v>0</v>
      </c>
      <c r="E196">
        <f>IF(実施計画様式!E196&lt;&gt;朱色変色!E196,1,0)</f>
        <v>0</v>
      </c>
      <c r="F196">
        <f>IF(実施計画様式!F196&lt;&gt;朱色変色!F196,1,0)</f>
        <v>0</v>
      </c>
      <c r="G196">
        <f>IF(実施計画様式!G196&lt;&gt;朱色変色!G196,1,0)</f>
        <v>0</v>
      </c>
      <c r="H196">
        <f>IF(実施計画様式!H196&lt;&gt;朱色変色!H196,1,0)</f>
        <v>0</v>
      </c>
      <c r="I196">
        <f>IF(実施計画様式!I196&lt;&gt;朱色変色!I196,1,0)</f>
        <v>0</v>
      </c>
      <c r="J196">
        <f>IF(実施計画様式!J196&lt;&gt;朱色変色!J196,1,0)</f>
        <v>0</v>
      </c>
      <c r="K196">
        <f>IF(実施計画様式!K196&lt;&gt;朱色変色!K196,1,0)</f>
        <v>0</v>
      </c>
      <c r="L196">
        <f>IF(実施計画様式!L196&lt;&gt;朱色変色!L196,1,0)</f>
        <v>0</v>
      </c>
      <c r="M196">
        <f>IF(実施計画様式!M196&lt;&gt;朱色変色!M196,1,0)</f>
        <v>0</v>
      </c>
      <c r="N196">
        <f>IF(実施計画様式!N196&lt;&gt;朱色変色!N196,1,0)</f>
        <v>0</v>
      </c>
      <c r="O196">
        <f>IF(実施計画様式!O196&lt;&gt;朱色変色!O196,1,0)</f>
        <v>0</v>
      </c>
      <c r="P196">
        <f>IF(実施計画様式!P196&lt;&gt;朱色変色!P196,1,0)</f>
        <v>0</v>
      </c>
      <c r="Q196">
        <f>IF(実施計画様式!Q196&lt;&gt;朱色変色!Q196,1,0)</f>
        <v>0</v>
      </c>
      <c r="R196">
        <f>IF(実施計画様式!R196&lt;&gt;朱色変色!R196,1,0)</f>
        <v>0</v>
      </c>
      <c r="S196">
        <f>IF(実施計画様式!S196&lt;&gt;朱色変色!S196,1,0)</f>
        <v>0</v>
      </c>
      <c r="T196">
        <f>IF(実施計画様式!U196&lt;&gt;朱色変色!T196,1,0)</f>
        <v>0</v>
      </c>
      <c r="U196">
        <f>IF(実施計画様式!V196&lt;&gt;朱色変色!U196,1,0)</f>
        <v>0</v>
      </c>
      <c r="V196">
        <f>IF(実施計画様式!W196&lt;&gt;朱色変色!V196,1,0)</f>
        <v>0</v>
      </c>
      <c r="W196">
        <f>IF(実施計画様式!X196&lt;&gt;朱色変色!W196,1,0)</f>
        <v>0</v>
      </c>
      <c r="X196">
        <f>IF(実施計画様式!Y196&lt;&gt;朱色変色!X196,1,0)</f>
        <v>0</v>
      </c>
      <c r="Y196">
        <f>IF(実施計画様式!Z196&lt;&gt;朱色変色!Y196,1,0)</f>
        <v>0</v>
      </c>
      <c r="Z196">
        <f>IF(実施計画様式!AA196&lt;&gt;朱色変色!Z196,1,0)</f>
        <v>0</v>
      </c>
      <c r="AA196">
        <f>IF(実施計画様式!AB196&lt;&gt;朱色変色!AA196,1,0)</f>
        <v>0</v>
      </c>
      <c r="AB196">
        <f>IF(実施計画様式!AC196&lt;&gt;朱色変色!AB196,1,0)</f>
        <v>0</v>
      </c>
      <c r="AC196">
        <f>IF(実施計画様式!AD196&lt;&gt;朱色変色!AC196,1,0)</f>
        <v>0</v>
      </c>
      <c r="AD196">
        <f>IF(実施計画様式!AE196&lt;&gt;朱色変色!AD196,1,0)</f>
        <v>0</v>
      </c>
      <c r="AE196">
        <f>IF(実施計画様式!AF196&lt;&gt;朱色変色!AE196,1,0)</f>
        <v>0</v>
      </c>
      <c r="AF196" s="21">
        <f>IF(実施計画様式!AG196&lt;&gt;朱色変色!AF196,1,0)</f>
        <v>0</v>
      </c>
      <c r="AG196">
        <f t="shared" si="3"/>
        <v>0</v>
      </c>
      <c r="AH196">
        <f t="shared" si="4"/>
        <v>0</v>
      </c>
      <c r="AI196">
        <f t="shared" si="5"/>
        <v>0</v>
      </c>
    </row>
    <row r="197" spans="3:35">
      <c r="C197" s="24">
        <v>125</v>
      </c>
      <c r="D197" s="24">
        <f>IF(実施計画様式!D197&lt;&gt;朱色変色!D197,1,0)</f>
        <v>0</v>
      </c>
      <c r="E197">
        <f>IF(実施計画様式!E197&lt;&gt;朱色変色!E197,1,0)</f>
        <v>0</v>
      </c>
      <c r="F197">
        <f>IF(実施計画様式!F197&lt;&gt;朱色変色!F197,1,0)</f>
        <v>0</v>
      </c>
      <c r="G197">
        <f>IF(実施計画様式!G197&lt;&gt;朱色変色!G197,1,0)</f>
        <v>0</v>
      </c>
      <c r="H197">
        <f>IF(実施計画様式!H197&lt;&gt;朱色変色!H197,1,0)</f>
        <v>0</v>
      </c>
      <c r="I197">
        <f>IF(実施計画様式!I197&lt;&gt;朱色変色!I197,1,0)</f>
        <v>0</v>
      </c>
      <c r="J197">
        <f>IF(実施計画様式!J197&lt;&gt;朱色変色!J197,1,0)</f>
        <v>0</v>
      </c>
      <c r="K197">
        <f>IF(実施計画様式!K197&lt;&gt;朱色変色!K197,1,0)</f>
        <v>0</v>
      </c>
      <c r="L197">
        <f>IF(実施計画様式!L197&lt;&gt;朱色変色!L197,1,0)</f>
        <v>0</v>
      </c>
      <c r="M197">
        <f>IF(実施計画様式!M197&lt;&gt;朱色変色!M197,1,0)</f>
        <v>0</v>
      </c>
      <c r="N197">
        <f>IF(実施計画様式!N197&lt;&gt;朱色変色!N197,1,0)</f>
        <v>0</v>
      </c>
      <c r="O197">
        <f>IF(実施計画様式!O197&lt;&gt;朱色変色!O197,1,0)</f>
        <v>0</v>
      </c>
      <c r="P197">
        <f>IF(実施計画様式!P197&lt;&gt;朱色変色!P197,1,0)</f>
        <v>0</v>
      </c>
      <c r="Q197">
        <f>IF(実施計画様式!Q197&lt;&gt;朱色変色!Q197,1,0)</f>
        <v>0</v>
      </c>
      <c r="R197">
        <f>IF(実施計画様式!R197&lt;&gt;朱色変色!R197,1,0)</f>
        <v>0</v>
      </c>
      <c r="S197">
        <f>IF(実施計画様式!S197&lt;&gt;朱色変色!S197,1,0)</f>
        <v>0</v>
      </c>
      <c r="T197">
        <f>IF(実施計画様式!U197&lt;&gt;朱色変色!T197,1,0)</f>
        <v>0</v>
      </c>
      <c r="U197">
        <f>IF(実施計画様式!V197&lt;&gt;朱色変色!U197,1,0)</f>
        <v>0</v>
      </c>
      <c r="V197">
        <f>IF(実施計画様式!W197&lt;&gt;朱色変色!V197,1,0)</f>
        <v>0</v>
      </c>
      <c r="W197">
        <f>IF(実施計画様式!X197&lt;&gt;朱色変色!W197,1,0)</f>
        <v>0</v>
      </c>
      <c r="X197">
        <f>IF(実施計画様式!Y197&lt;&gt;朱色変色!X197,1,0)</f>
        <v>0</v>
      </c>
      <c r="Y197">
        <f>IF(実施計画様式!Z197&lt;&gt;朱色変色!Y197,1,0)</f>
        <v>0</v>
      </c>
      <c r="Z197">
        <f>IF(実施計画様式!AA197&lt;&gt;朱色変色!Z197,1,0)</f>
        <v>0</v>
      </c>
      <c r="AA197">
        <f>IF(実施計画様式!AB197&lt;&gt;朱色変色!AA197,1,0)</f>
        <v>0</v>
      </c>
      <c r="AB197">
        <f>IF(実施計画様式!AC197&lt;&gt;朱色変色!AB197,1,0)</f>
        <v>0</v>
      </c>
      <c r="AC197">
        <f>IF(実施計画様式!AD197&lt;&gt;朱色変色!AC197,1,0)</f>
        <v>0</v>
      </c>
      <c r="AD197">
        <f>IF(実施計画様式!AE197&lt;&gt;朱色変色!AD197,1,0)</f>
        <v>0</v>
      </c>
      <c r="AE197">
        <f>IF(実施計画様式!AF197&lt;&gt;朱色変色!AE197,1,0)</f>
        <v>0</v>
      </c>
      <c r="AF197" s="21">
        <f>IF(実施計画様式!AG197&lt;&gt;朱色変色!AF197,1,0)</f>
        <v>0</v>
      </c>
      <c r="AG197">
        <f t="shared" si="3"/>
        <v>0</v>
      </c>
      <c r="AH197">
        <f t="shared" si="4"/>
        <v>0</v>
      </c>
      <c r="AI197">
        <f t="shared" si="5"/>
        <v>0</v>
      </c>
    </row>
    <row r="198" spans="3:35">
      <c r="C198" s="24">
        <v>126</v>
      </c>
      <c r="D198" s="24">
        <f>IF(実施計画様式!D198&lt;&gt;朱色変色!D198,1,0)</f>
        <v>0</v>
      </c>
      <c r="E198">
        <f>IF(実施計画様式!E198&lt;&gt;朱色変色!E198,1,0)</f>
        <v>0</v>
      </c>
      <c r="F198">
        <f>IF(実施計画様式!F198&lt;&gt;朱色変色!F198,1,0)</f>
        <v>0</v>
      </c>
      <c r="G198">
        <f>IF(実施計画様式!G198&lt;&gt;朱色変色!G198,1,0)</f>
        <v>0</v>
      </c>
      <c r="H198">
        <f>IF(実施計画様式!H198&lt;&gt;朱色変色!H198,1,0)</f>
        <v>0</v>
      </c>
      <c r="I198">
        <f>IF(実施計画様式!I198&lt;&gt;朱色変色!I198,1,0)</f>
        <v>0</v>
      </c>
      <c r="J198">
        <f>IF(実施計画様式!J198&lt;&gt;朱色変色!J198,1,0)</f>
        <v>0</v>
      </c>
      <c r="K198">
        <f>IF(実施計画様式!K198&lt;&gt;朱色変色!K198,1,0)</f>
        <v>0</v>
      </c>
      <c r="L198">
        <f>IF(実施計画様式!L198&lt;&gt;朱色変色!L198,1,0)</f>
        <v>0</v>
      </c>
      <c r="M198">
        <f>IF(実施計画様式!M198&lt;&gt;朱色変色!M198,1,0)</f>
        <v>0</v>
      </c>
      <c r="N198">
        <f>IF(実施計画様式!N198&lt;&gt;朱色変色!N198,1,0)</f>
        <v>0</v>
      </c>
      <c r="O198">
        <f>IF(実施計画様式!O198&lt;&gt;朱色変色!O198,1,0)</f>
        <v>0</v>
      </c>
      <c r="P198">
        <f>IF(実施計画様式!P198&lt;&gt;朱色変色!P198,1,0)</f>
        <v>0</v>
      </c>
      <c r="Q198">
        <f>IF(実施計画様式!Q198&lt;&gt;朱色変色!Q198,1,0)</f>
        <v>0</v>
      </c>
      <c r="R198">
        <f>IF(実施計画様式!R198&lt;&gt;朱色変色!R198,1,0)</f>
        <v>0</v>
      </c>
      <c r="S198">
        <f>IF(実施計画様式!S198&lt;&gt;朱色変色!S198,1,0)</f>
        <v>0</v>
      </c>
      <c r="T198">
        <f>IF(実施計画様式!U198&lt;&gt;朱色変色!T198,1,0)</f>
        <v>0</v>
      </c>
      <c r="U198">
        <f>IF(実施計画様式!V198&lt;&gt;朱色変色!U198,1,0)</f>
        <v>0</v>
      </c>
      <c r="V198">
        <f>IF(実施計画様式!W198&lt;&gt;朱色変色!V198,1,0)</f>
        <v>0</v>
      </c>
      <c r="W198">
        <f>IF(実施計画様式!X198&lt;&gt;朱色変色!W198,1,0)</f>
        <v>0</v>
      </c>
      <c r="X198">
        <f>IF(実施計画様式!Y198&lt;&gt;朱色変色!X198,1,0)</f>
        <v>0</v>
      </c>
      <c r="Y198">
        <f>IF(実施計画様式!Z198&lt;&gt;朱色変色!Y198,1,0)</f>
        <v>0</v>
      </c>
      <c r="Z198">
        <f>IF(実施計画様式!AA198&lt;&gt;朱色変色!Z198,1,0)</f>
        <v>0</v>
      </c>
      <c r="AA198">
        <f>IF(実施計画様式!AB198&lt;&gt;朱色変色!AA198,1,0)</f>
        <v>0</v>
      </c>
      <c r="AB198">
        <f>IF(実施計画様式!AC198&lt;&gt;朱色変色!AB198,1,0)</f>
        <v>0</v>
      </c>
      <c r="AC198">
        <f>IF(実施計画様式!AD198&lt;&gt;朱色変色!AC198,1,0)</f>
        <v>0</v>
      </c>
      <c r="AD198">
        <f>IF(実施計画様式!AE198&lt;&gt;朱色変色!AD198,1,0)</f>
        <v>0</v>
      </c>
      <c r="AE198">
        <f>IF(実施計画様式!AF198&lt;&gt;朱色変色!AE198,1,0)</f>
        <v>0</v>
      </c>
      <c r="AF198" s="21">
        <f>IF(実施計画様式!AG198&lt;&gt;朱色変色!AF198,1,0)</f>
        <v>0</v>
      </c>
      <c r="AG198">
        <f t="shared" si="3"/>
        <v>0</v>
      </c>
      <c r="AH198">
        <f t="shared" si="4"/>
        <v>0</v>
      </c>
      <c r="AI198">
        <f t="shared" si="5"/>
        <v>0</v>
      </c>
    </row>
    <row r="199" spans="3:35">
      <c r="C199" s="24">
        <v>127</v>
      </c>
      <c r="D199" s="24">
        <f>IF(実施計画様式!D199&lt;&gt;朱色変色!D199,1,0)</f>
        <v>0</v>
      </c>
      <c r="E199">
        <f>IF(実施計画様式!E199&lt;&gt;朱色変色!E199,1,0)</f>
        <v>0</v>
      </c>
      <c r="F199">
        <f>IF(実施計画様式!F199&lt;&gt;朱色変色!F199,1,0)</f>
        <v>0</v>
      </c>
      <c r="G199">
        <f>IF(実施計画様式!G199&lt;&gt;朱色変色!G199,1,0)</f>
        <v>0</v>
      </c>
      <c r="H199">
        <f>IF(実施計画様式!H199&lt;&gt;朱色変色!H199,1,0)</f>
        <v>0</v>
      </c>
      <c r="I199">
        <f>IF(実施計画様式!I199&lt;&gt;朱色変色!I199,1,0)</f>
        <v>0</v>
      </c>
      <c r="J199">
        <f>IF(実施計画様式!J199&lt;&gt;朱色変色!J199,1,0)</f>
        <v>0</v>
      </c>
      <c r="K199">
        <f>IF(実施計画様式!K199&lt;&gt;朱色変色!K199,1,0)</f>
        <v>0</v>
      </c>
      <c r="L199">
        <f>IF(実施計画様式!L199&lt;&gt;朱色変色!L199,1,0)</f>
        <v>0</v>
      </c>
      <c r="M199">
        <f>IF(実施計画様式!M199&lt;&gt;朱色変色!M199,1,0)</f>
        <v>0</v>
      </c>
      <c r="N199">
        <f>IF(実施計画様式!N199&lt;&gt;朱色変色!N199,1,0)</f>
        <v>0</v>
      </c>
      <c r="O199">
        <f>IF(実施計画様式!O199&lt;&gt;朱色変色!O199,1,0)</f>
        <v>0</v>
      </c>
      <c r="P199">
        <f>IF(実施計画様式!P199&lt;&gt;朱色変色!P199,1,0)</f>
        <v>0</v>
      </c>
      <c r="Q199">
        <f>IF(実施計画様式!Q199&lt;&gt;朱色変色!Q199,1,0)</f>
        <v>0</v>
      </c>
      <c r="R199">
        <f>IF(実施計画様式!R199&lt;&gt;朱色変色!R199,1,0)</f>
        <v>0</v>
      </c>
      <c r="S199">
        <f>IF(実施計画様式!S199&lt;&gt;朱色変色!S199,1,0)</f>
        <v>0</v>
      </c>
      <c r="T199">
        <f>IF(実施計画様式!U199&lt;&gt;朱色変色!T199,1,0)</f>
        <v>0</v>
      </c>
      <c r="U199">
        <f>IF(実施計画様式!V199&lt;&gt;朱色変色!U199,1,0)</f>
        <v>0</v>
      </c>
      <c r="V199">
        <f>IF(実施計画様式!W199&lt;&gt;朱色変色!V199,1,0)</f>
        <v>0</v>
      </c>
      <c r="W199">
        <f>IF(実施計画様式!X199&lt;&gt;朱色変色!W199,1,0)</f>
        <v>0</v>
      </c>
      <c r="X199">
        <f>IF(実施計画様式!Y199&lt;&gt;朱色変色!X199,1,0)</f>
        <v>0</v>
      </c>
      <c r="Y199">
        <f>IF(実施計画様式!Z199&lt;&gt;朱色変色!Y199,1,0)</f>
        <v>0</v>
      </c>
      <c r="Z199">
        <f>IF(実施計画様式!AA199&lt;&gt;朱色変色!Z199,1,0)</f>
        <v>0</v>
      </c>
      <c r="AA199">
        <f>IF(実施計画様式!AB199&lt;&gt;朱色変色!AA199,1,0)</f>
        <v>0</v>
      </c>
      <c r="AB199">
        <f>IF(実施計画様式!AC199&lt;&gt;朱色変色!AB199,1,0)</f>
        <v>0</v>
      </c>
      <c r="AC199">
        <f>IF(実施計画様式!AD199&lt;&gt;朱色変色!AC199,1,0)</f>
        <v>0</v>
      </c>
      <c r="AD199">
        <f>IF(実施計画様式!AE199&lt;&gt;朱色変色!AD199,1,0)</f>
        <v>0</v>
      </c>
      <c r="AE199">
        <f>IF(実施計画様式!AF199&lt;&gt;朱色変色!AE199,1,0)</f>
        <v>0</v>
      </c>
      <c r="AF199" s="21">
        <f>IF(実施計画様式!AG199&lt;&gt;朱色変色!AF199,1,0)</f>
        <v>0</v>
      </c>
      <c r="AG199">
        <f t="shared" si="3"/>
        <v>0</v>
      </c>
      <c r="AH199">
        <f t="shared" si="4"/>
        <v>0</v>
      </c>
      <c r="AI199">
        <f t="shared" si="5"/>
        <v>0</v>
      </c>
    </row>
    <row r="200" spans="3:35">
      <c r="C200" s="24">
        <v>128</v>
      </c>
      <c r="D200" s="24">
        <f>IF(実施計画様式!D200&lt;&gt;朱色変色!D200,1,0)</f>
        <v>0</v>
      </c>
      <c r="E200">
        <f>IF(実施計画様式!E200&lt;&gt;朱色変色!E200,1,0)</f>
        <v>0</v>
      </c>
      <c r="F200">
        <f>IF(実施計画様式!F200&lt;&gt;朱色変色!F200,1,0)</f>
        <v>0</v>
      </c>
      <c r="G200">
        <f>IF(実施計画様式!G200&lt;&gt;朱色変色!G200,1,0)</f>
        <v>0</v>
      </c>
      <c r="H200">
        <f>IF(実施計画様式!H200&lt;&gt;朱色変色!H200,1,0)</f>
        <v>0</v>
      </c>
      <c r="I200">
        <f>IF(実施計画様式!I200&lt;&gt;朱色変色!I200,1,0)</f>
        <v>0</v>
      </c>
      <c r="J200">
        <f>IF(実施計画様式!J200&lt;&gt;朱色変色!J200,1,0)</f>
        <v>0</v>
      </c>
      <c r="K200">
        <f>IF(実施計画様式!K200&lt;&gt;朱色変色!K200,1,0)</f>
        <v>0</v>
      </c>
      <c r="L200">
        <f>IF(実施計画様式!L200&lt;&gt;朱色変色!L200,1,0)</f>
        <v>0</v>
      </c>
      <c r="M200">
        <f>IF(実施計画様式!M200&lt;&gt;朱色変色!M200,1,0)</f>
        <v>0</v>
      </c>
      <c r="N200">
        <f>IF(実施計画様式!N200&lt;&gt;朱色変色!N200,1,0)</f>
        <v>0</v>
      </c>
      <c r="O200">
        <f>IF(実施計画様式!O200&lt;&gt;朱色変色!O200,1,0)</f>
        <v>0</v>
      </c>
      <c r="P200">
        <f>IF(実施計画様式!P200&lt;&gt;朱色変色!P200,1,0)</f>
        <v>0</v>
      </c>
      <c r="Q200">
        <f>IF(実施計画様式!Q200&lt;&gt;朱色変色!Q200,1,0)</f>
        <v>0</v>
      </c>
      <c r="R200">
        <f>IF(実施計画様式!R200&lt;&gt;朱色変色!R200,1,0)</f>
        <v>0</v>
      </c>
      <c r="S200">
        <f>IF(実施計画様式!S200&lt;&gt;朱色変色!S200,1,0)</f>
        <v>0</v>
      </c>
      <c r="T200">
        <f>IF(実施計画様式!U200&lt;&gt;朱色変色!T200,1,0)</f>
        <v>0</v>
      </c>
      <c r="U200">
        <f>IF(実施計画様式!V200&lt;&gt;朱色変色!U200,1,0)</f>
        <v>0</v>
      </c>
      <c r="V200">
        <f>IF(実施計画様式!W200&lt;&gt;朱色変色!V200,1,0)</f>
        <v>0</v>
      </c>
      <c r="W200">
        <f>IF(実施計画様式!X200&lt;&gt;朱色変色!W200,1,0)</f>
        <v>0</v>
      </c>
      <c r="X200">
        <f>IF(実施計画様式!Y200&lt;&gt;朱色変色!X200,1,0)</f>
        <v>0</v>
      </c>
      <c r="Y200">
        <f>IF(実施計画様式!Z200&lt;&gt;朱色変色!Y200,1,0)</f>
        <v>0</v>
      </c>
      <c r="Z200">
        <f>IF(実施計画様式!AA200&lt;&gt;朱色変色!Z200,1,0)</f>
        <v>0</v>
      </c>
      <c r="AA200">
        <f>IF(実施計画様式!AB200&lt;&gt;朱色変色!AA200,1,0)</f>
        <v>0</v>
      </c>
      <c r="AB200">
        <f>IF(実施計画様式!AC200&lt;&gt;朱色変色!AB200,1,0)</f>
        <v>0</v>
      </c>
      <c r="AC200">
        <f>IF(実施計画様式!AD200&lt;&gt;朱色変色!AC200,1,0)</f>
        <v>0</v>
      </c>
      <c r="AD200">
        <f>IF(実施計画様式!AE200&lt;&gt;朱色変色!AD200,1,0)</f>
        <v>0</v>
      </c>
      <c r="AE200">
        <f>IF(実施計画様式!AF200&lt;&gt;朱色変色!AE200,1,0)</f>
        <v>0</v>
      </c>
      <c r="AF200" s="21">
        <f>IF(実施計画様式!AG200&lt;&gt;朱色変色!AF200,1,0)</f>
        <v>0</v>
      </c>
      <c r="AG200">
        <f t="shared" si="3"/>
        <v>0</v>
      </c>
      <c r="AH200">
        <f t="shared" si="4"/>
        <v>0</v>
      </c>
      <c r="AI200">
        <f t="shared" si="5"/>
        <v>0</v>
      </c>
    </row>
    <row r="201" spans="3:35">
      <c r="C201" s="24">
        <v>129</v>
      </c>
      <c r="D201" s="24">
        <f>IF(実施計画様式!D201&lt;&gt;朱色変色!D201,1,0)</f>
        <v>0</v>
      </c>
      <c r="E201">
        <f>IF(実施計画様式!E201&lt;&gt;朱色変色!E201,1,0)</f>
        <v>0</v>
      </c>
      <c r="F201">
        <f>IF(実施計画様式!F201&lt;&gt;朱色変色!F201,1,0)</f>
        <v>0</v>
      </c>
      <c r="G201">
        <f>IF(実施計画様式!G201&lt;&gt;朱色変色!G201,1,0)</f>
        <v>0</v>
      </c>
      <c r="H201">
        <f>IF(実施計画様式!H201&lt;&gt;朱色変色!H201,1,0)</f>
        <v>0</v>
      </c>
      <c r="I201">
        <f>IF(実施計画様式!I201&lt;&gt;朱色変色!I201,1,0)</f>
        <v>0</v>
      </c>
      <c r="J201">
        <f>IF(実施計画様式!J201&lt;&gt;朱色変色!J201,1,0)</f>
        <v>0</v>
      </c>
      <c r="K201">
        <f>IF(実施計画様式!K201&lt;&gt;朱色変色!K201,1,0)</f>
        <v>0</v>
      </c>
      <c r="L201">
        <f>IF(実施計画様式!L201&lt;&gt;朱色変色!L201,1,0)</f>
        <v>0</v>
      </c>
      <c r="M201">
        <f>IF(実施計画様式!M201&lt;&gt;朱色変色!M201,1,0)</f>
        <v>0</v>
      </c>
      <c r="N201">
        <f>IF(実施計画様式!N201&lt;&gt;朱色変色!N201,1,0)</f>
        <v>0</v>
      </c>
      <c r="O201">
        <f>IF(実施計画様式!O201&lt;&gt;朱色変色!O201,1,0)</f>
        <v>0</v>
      </c>
      <c r="P201">
        <f>IF(実施計画様式!P201&lt;&gt;朱色変色!P201,1,0)</f>
        <v>0</v>
      </c>
      <c r="Q201">
        <f>IF(実施計画様式!Q201&lt;&gt;朱色変色!Q201,1,0)</f>
        <v>0</v>
      </c>
      <c r="R201">
        <f>IF(実施計画様式!R201&lt;&gt;朱色変色!R201,1,0)</f>
        <v>0</v>
      </c>
      <c r="S201">
        <f>IF(実施計画様式!S201&lt;&gt;朱色変色!S201,1,0)</f>
        <v>0</v>
      </c>
      <c r="T201">
        <f>IF(実施計画様式!U201&lt;&gt;朱色変色!T201,1,0)</f>
        <v>0</v>
      </c>
      <c r="U201">
        <f>IF(実施計画様式!V201&lt;&gt;朱色変色!U201,1,0)</f>
        <v>0</v>
      </c>
      <c r="V201">
        <f>IF(実施計画様式!W201&lt;&gt;朱色変色!V201,1,0)</f>
        <v>0</v>
      </c>
      <c r="W201">
        <f>IF(実施計画様式!X201&lt;&gt;朱色変色!W201,1,0)</f>
        <v>0</v>
      </c>
      <c r="X201">
        <f>IF(実施計画様式!Y201&lt;&gt;朱色変色!X201,1,0)</f>
        <v>0</v>
      </c>
      <c r="Y201">
        <f>IF(実施計画様式!Z201&lt;&gt;朱色変色!Y201,1,0)</f>
        <v>0</v>
      </c>
      <c r="Z201">
        <f>IF(実施計画様式!AA201&lt;&gt;朱色変色!Z201,1,0)</f>
        <v>0</v>
      </c>
      <c r="AA201">
        <f>IF(実施計画様式!AB201&lt;&gt;朱色変色!AA201,1,0)</f>
        <v>0</v>
      </c>
      <c r="AB201">
        <f>IF(実施計画様式!AC201&lt;&gt;朱色変色!AB201,1,0)</f>
        <v>0</v>
      </c>
      <c r="AC201">
        <f>IF(実施計画様式!AD201&lt;&gt;朱色変色!AC201,1,0)</f>
        <v>0</v>
      </c>
      <c r="AD201">
        <f>IF(実施計画様式!AE201&lt;&gt;朱色変色!AD201,1,0)</f>
        <v>0</v>
      </c>
      <c r="AE201">
        <f>IF(実施計画様式!AF201&lt;&gt;朱色変色!AE201,1,0)</f>
        <v>0</v>
      </c>
      <c r="AF201" s="21">
        <f>IF(実施計画様式!AG201&lt;&gt;朱色変色!AF201,1,0)</f>
        <v>0</v>
      </c>
      <c r="AG201">
        <f t="shared" ref="AG201:AG264" si="6">MIN(SUM(D201:AF201),1)</f>
        <v>0</v>
      </c>
      <c r="AH201">
        <f t="shared" ref="AH201:AH264" si="7">IF(SUM(D201:M201,U201:AF201)&gt;0,0,MIN(SUM(N201:T201),1))</f>
        <v>0</v>
      </c>
      <c r="AI201">
        <f t="shared" ref="AI201:AI264" si="8">MIN(SUM(D201:M201,U201:AF201),1)</f>
        <v>0</v>
      </c>
    </row>
    <row r="202" spans="3:35">
      <c r="C202" s="24">
        <v>130</v>
      </c>
      <c r="D202" s="24">
        <f>IF(実施計画様式!D202&lt;&gt;朱色変色!D202,1,0)</f>
        <v>0</v>
      </c>
      <c r="E202">
        <f>IF(実施計画様式!E202&lt;&gt;朱色変色!E202,1,0)</f>
        <v>0</v>
      </c>
      <c r="F202">
        <f>IF(実施計画様式!F202&lt;&gt;朱色変色!F202,1,0)</f>
        <v>0</v>
      </c>
      <c r="G202">
        <f>IF(実施計画様式!G202&lt;&gt;朱色変色!G202,1,0)</f>
        <v>0</v>
      </c>
      <c r="H202">
        <f>IF(実施計画様式!H202&lt;&gt;朱色変色!H202,1,0)</f>
        <v>0</v>
      </c>
      <c r="I202">
        <f>IF(実施計画様式!I202&lt;&gt;朱色変色!I202,1,0)</f>
        <v>0</v>
      </c>
      <c r="J202">
        <f>IF(実施計画様式!J202&lt;&gt;朱色変色!J202,1,0)</f>
        <v>0</v>
      </c>
      <c r="K202">
        <f>IF(実施計画様式!K202&lt;&gt;朱色変色!K202,1,0)</f>
        <v>0</v>
      </c>
      <c r="L202">
        <f>IF(実施計画様式!L202&lt;&gt;朱色変色!L202,1,0)</f>
        <v>0</v>
      </c>
      <c r="M202">
        <f>IF(実施計画様式!M202&lt;&gt;朱色変色!M202,1,0)</f>
        <v>0</v>
      </c>
      <c r="N202">
        <f>IF(実施計画様式!N202&lt;&gt;朱色変色!N202,1,0)</f>
        <v>0</v>
      </c>
      <c r="O202">
        <f>IF(実施計画様式!O202&lt;&gt;朱色変色!O202,1,0)</f>
        <v>0</v>
      </c>
      <c r="P202">
        <f>IF(実施計画様式!P202&lt;&gt;朱色変色!P202,1,0)</f>
        <v>0</v>
      </c>
      <c r="Q202">
        <f>IF(実施計画様式!Q202&lt;&gt;朱色変色!Q202,1,0)</f>
        <v>0</v>
      </c>
      <c r="R202">
        <f>IF(実施計画様式!R202&lt;&gt;朱色変色!R202,1,0)</f>
        <v>0</v>
      </c>
      <c r="S202">
        <f>IF(実施計画様式!S202&lt;&gt;朱色変色!S202,1,0)</f>
        <v>0</v>
      </c>
      <c r="T202">
        <f>IF(実施計画様式!U202&lt;&gt;朱色変色!T202,1,0)</f>
        <v>0</v>
      </c>
      <c r="U202">
        <f>IF(実施計画様式!V202&lt;&gt;朱色変色!U202,1,0)</f>
        <v>0</v>
      </c>
      <c r="V202">
        <f>IF(実施計画様式!W202&lt;&gt;朱色変色!V202,1,0)</f>
        <v>0</v>
      </c>
      <c r="W202">
        <f>IF(実施計画様式!X202&lt;&gt;朱色変色!W202,1,0)</f>
        <v>0</v>
      </c>
      <c r="X202">
        <f>IF(実施計画様式!Y202&lt;&gt;朱色変色!X202,1,0)</f>
        <v>0</v>
      </c>
      <c r="Y202">
        <f>IF(実施計画様式!Z202&lt;&gt;朱色変色!Y202,1,0)</f>
        <v>0</v>
      </c>
      <c r="Z202">
        <f>IF(実施計画様式!AA202&lt;&gt;朱色変色!Z202,1,0)</f>
        <v>0</v>
      </c>
      <c r="AA202">
        <f>IF(実施計画様式!AB202&lt;&gt;朱色変色!AA202,1,0)</f>
        <v>0</v>
      </c>
      <c r="AB202">
        <f>IF(実施計画様式!AC202&lt;&gt;朱色変色!AB202,1,0)</f>
        <v>0</v>
      </c>
      <c r="AC202">
        <f>IF(実施計画様式!AD202&lt;&gt;朱色変色!AC202,1,0)</f>
        <v>0</v>
      </c>
      <c r="AD202">
        <f>IF(実施計画様式!AE202&lt;&gt;朱色変色!AD202,1,0)</f>
        <v>0</v>
      </c>
      <c r="AE202">
        <f>IF(実施計画様式!AF202&lt;&gt;朱色変色!AE202,1,0)</f>
        <v>0</v>
      </c>
      <c r="AF202" s="21">
        <f>IF(実施計画様式!AG202&lt;&gt;朱色変色!AF202,1,0)</f>
        <v>0</v>
      </c>
      <c r="AG202">
        <f t="shared" si="6"/>
        <v>0</v>
      </c>
      <c r="AH202">
        <f t="shared" si="7"/>
        <v>0</v>
      </c>
      <c r="AI202">
        <f t="shared" si="8"/>
        <v>0</v>
      </c>
    </row>
    <row r="203" spans="3:35">
      <c r="C203" s="24">
        <v>131</v>
      </c>
      <c r="D203" s="24">
        <f>IF(実施計画様式!D203&lt;&gt;朱色変色!D203,1,0)</f>
        <v>0</v>
      </c>
      <c r="E203">
        <f>IF(実施計画様式!E203&lt;&gt;朱色変色!E203,1,0)</f>
        <v>0</v>
      </c>
      <c r="F203">
        <f>IF(実施計画様式!F203&lt;&gt;朱色変色!F203,1,0)</f>
        <v>0</v>
      </c>
      <c r="G203">
        <f>IF(実施計画様式!G203&lt;&gt;朱色変色!G203,1,0)</f>
        <v>0</v>
      </c>
      <c r="H203">
        <f>IF(実施計画様式!H203&lt;&gt;朱色変色!H203,1,0)</f>
        <v>0</v>
      </c>
      <c r="I203">
        <f>IF(実施計画様式!I203&lt;&gt;朱色変色!I203,1,0)</f>
        <v>0</v>
      </c>
      <c r="J203">
        <f>IF(実施計画様式!J203&lt;&gt;朱色変色!J203,1,0)</f>
        <v>0</v>
      </c>
      <c r="K203">
        <f>IF(実施計画様式!K203&lt;&gt;朱色変色!K203,1,0)</f>
        <v>0</v>
      </c>
      <c r="L203">
        <f>IF(実施計画様式!L203&lt;&gt;朱色変色!L203,1,0)</f>
        <v>0</v>
      </c>
      <c r="M203">
        <f>IF(実施計画様式!M203&lt;&gt;朱色変色!M203,1,0)</f>
        <v>0</v>
      </c>
      <c r="N203">
        <f>IF(実施計画様式!N203&lt;&gt;朱色変色!N203,1,0)</f>
        <v>0</v>
      </c>
      <c r="O203">
        <f>IF(実施計画様式!O203&lt;&gt;朱色変色!O203,1,0)</f>
        <v>0</v>
      </c>
      <c r="P203">
        <f>IF(実施計画様式!P203&lt;&gt;朱色変色!P203,1,0)</f>
        <v>0</v>
      </c>
      <c r="Q203">
        <f>IF(実施計画様式!Q203&lt;&gt;朱色変色!Q203,1,0)</f>
        <v>0</v>
      </c>
      <c r="R203">
        <f>IF(実施計画様式!R203&lt;&gt;朱色変色!R203,1,0)</f>
        <v>0</v>
      </c>
      <c r="S203">
        <f>IF(実施計画様式!S203&lt;&gt;朱色変色!S203,1,0)</f>
        <v>0</v>
      </c>
      <c r="T203">
        <f>IF(実施計画様式!U203&lt;&gt;朱色変色!T203,1,0)</f>
        <v>0</v>
      </c>
      <c r="U203">
        <f>IF(実施計画様式!V203&lt;&gt;朱色変色!U203,1,0)</f>
        <v>0</v>
      </c>
      <c r="V203">
        <f>IF(実施計画様式!W203&lt;&gt;朱色変色!V203,1,0)</f>
        <v>0</v>
      </c>
      <c r="W203">
        <f>IF(実施計画様式!X203&lt;&gt;朱色変色!W203,1,0)</f>
        <v>0</v>
      </c>
      <c r="X203">
        <f>IF(実施計画様式!Y203&lt;&gt;朱色変色!X203,1,0)</f>
        <v>0</v>
      </c>
      <c r="Y203">
        <f>IF(実施計画様式!Z203&lt;&gt;朱色変色!Y203,1,0)</f>
        <v>0</v>
      </c>
      <c r="Z203">
        <f>IF(実施計画様式!AA203&lt;&gt;朱色変色!Z203,1,0)</f>
        <v>0</v>
      </c>
      <c r="AA203">
        <f>IF(実施計画様式!AB203&lt;&gt;朱色変色!AA203,1,0)</f>
        <v>0</v>
      </c>
      <c r="AB203">
        <f>IF(実施計画様式!AC203&lt;&gt;朱色変色!AB203,1,0)</f>
        <v>0</v>
      </c>
      <c r="AC203">
        <f>IF(実施計画様式!AD203&lt;&gt;朱色変色!AC203,1,0)</f>
        <v>0</v>
      </c>
      <c r="AD203">
        <f>IF(実施計画様式!AE203&lt;&gt;朱色変色!AD203,1,0)</f>
        <v>0</v>
      </c>
      <c r="AE203">
        <f>IF(実施計画様式!AF203&lt;&gt;朱色変色!AE203,1,0)</f>
        <v>0</v>
      </c>
      <c r="AF203" s="21">
        <f>IF(実施計画様式!AG203&lt;&gt;朱色変色!AF203,1,0)</f>
        <v>0</v>
      </c>
      <c r="AG203">
        <f t="shared" si="6"/>
        <v>0</v>
      </c>
      <c r="AH203">
        <f t="shared" si="7"/>
        <v>0</v>
      </c>
      <c r="AI203">
        <f t="shared" si="8"/>
        <v>0</v>
      </c>
    </row>
    <row r="204" spans="3:35">
      <c r="C204" s="24">
        <v>132</v>
      </c>
      <c r="D204" s="24">
        <f>IF(実施計画様式!D204&lt;&gt;朱色変色!D204,1,0)</f>
        <v>0</v>
      </c>
      <c r="E204">
        <f>IF(実施計画様式!E204&lt;&gt;朱色変色!E204,1,0)</f>
        <v>0</v>
      </c>
      <c r="F204">
        <f>IF(実施計画様式!F204&lt;&gt;朱色変色!F204,1,0)</f>
        <v>0</v>
      </c>
      <c r="G204">
        <f>IF(実施計画様式!G204&lt;&gt;朱色変色!G204,1,0)</f>
        <v>0</v>
      </c>
      <c r="H204">
        <f>IF(実施計画様式!H204&lt;&gt;朱色変色!H204,1,0)</f>
        <v>0</v>
      </c>
      <c r="I204">
        <f>IF(実施計画様式!I204&lt;&gt;朱色変色!I204,1,0)</f>
        <v>0</v>
      </c>
      <c r="J204">
        <f>IF(実施計画様式!J204&lt;&gt;朱色変色!J204,1,0)</f>
        <v>0</v>
      </c>
      <c r="K204">
        <f>IF(実施計画様式!K204&lt;&gt;朱色変色!K204,1,0)</f>
        <v>0</v>
      </c>
      <c r="L204">
        <f>IF(実施計画様式!L204&lt;&gt;朱色変色!L204,1,0)</f>
        <v>0</v>
      </c>
      <c r="M204">
        <f>IF(実施計画様式!M204&lt;&gt;朱色変色!M204,1,0)</f>
        <v>0</v>
      </c>
      <c r="N204">
        <f>IF(実施計画様式!N204&lt;&gt;朱色変色!N204,1,0)</f>
        <v>0</v>
      </c>
      <c r="O204">
        <f>IF(実施計画様式!O204&lt;&gt;朱色変色!O204,1,0)</f>
        <v>0</v>
      </c>
      <c r="P204">
        <f>IF(実施計画様式!P204&lt;&gt;朱色変色!P204,1,0)</f>
        <v>0</v>
      </c>
      <c r="Q204">
        <f>IF(実施計画様式!Q204&lt;&gt;朱色変色!Q204,1,0)</f>
        <v>0</v>
      </c>
      <c r="R204">
        <f>IF(実施計画様式!R204&lt;&gt;朱色変色!R204,1,0)</f>
        <v>0</v>
      </c>
      <c r="S204">
        <f>IF(実施計画様式!S204&lt;&gt;朱色変色!S204,1,0)</f>
        <v>0</v>
      </c>
      <c r="T204">
        <f>IF(実施計画様式!U204&lt;&gt;朱色変色!T204,1,0)</f>
        <v>0</v>
      </c>
      <c r="U204">
        <f>IF(実施計画様式!V204&lt;&gt;朱色変色!U204,1,0)</f>
        <v>0</v>
      </c>
      <c r="V204">
        <f>IF(実施計画様式!W204&lt;&gt;朱色変色!V204,1,0)</f>
        <v>0</v>
      </c>
      <c r="W204">
        <f>IF(実施計画様式!X204&lt;&gt;朱色変色!W204,1,0)</f>
        <v>0</v>
      </c>
      <c r="X204">
        <f>IF(実施計画様式!Y204&lt;&gt;朱色変色!X204,1,0)</f>
        <v>0</v>
      </c>
      <c r="Y204">
        <f>IF(実施計画様式!Z204&lt;&gt;朱色変色!Y204,1,0)</f>
        <v>0</v>
      </c>
      <c r="Z204">
        <f>IF(実施計画様式!AA204&lt;&gt;朱色変色!Z204,1,0)</f>
        <v>0</v>
      </c>
      <c r="AA204">
        <f>IF(実施計画様式!AB204&lt;&gt;朱色変色!AA204,1,0)</f>
        <v>0</v>
      </c>
      <c r="AB204">
        <f>IF(実施計画様式!AC204&lt;&gt;朱色変色!AB204,1,0)</f>
        <v>0</v>
      </c>
      <c r="AC204">
        <f>IF(実施計画様式!AD204&lt;&gt;朱色変色!AC204,1,0)</f>
        <v>0</v>
      </c>
      <c r="AD204">
        <f>IF(実施計画様式!AE204&lt;&gt;朱色変色!AD204,1,0)</f>
        <v>0</v>
      </c>
      <c r="AE204">
        <f>IF(実施計画様式!AF204&lt;&gt;朱色変色!AE204,1,0)</f>
        <v>0</v>
      </c>
      <c r="AF204" s="21">
        <f>IF(実施計画様式!AG204&lt;&gt;朱色変色!AF204,1,0)</f>
        <v>0</v>
      </c>
      <c r="AG204">
        <f t="shared" si="6"/>
        <v>0</v>
      </c>
      <c r="AH204">
        <f t="shared" si="7"/>
        <v>0</v>
      </c>
      <c r="AI204">
        <f t="shared" si="8"/>
        <v>0</v>
      </c>
    </row>
    <row r="205" spans="3:35">
      <c r="C205" s="24">
        <v>133</v>
      </c>
      <c r="D205" s="24">
        <f>IF(実施計画様式!D205&lt;&gt;朱色変色!D205,1,0)</f>
        <v>0</v>
      </c>
      <c r="E205">
        <f>IF(実施計画様式!E205&lt;&gt;朱色変色!E205,1,0)</f>
        <v>0</v>
      </c>
      <c r="F205">
        <f>IF(実施計画様式!F205&lt;&gt;朱色変色!F205,1,0)</f>
        <v>0</v>
      </c>
      <c r="G205">
        <f>IF(実施計画様式!G205&lt;&gt;朱色変色!G205,1,0)</f>
        <v>0</v>
      </c>
      <c r="H205">
        <f>IF(実施計画様式!H205&lt;&gt;朱色変色!H205,1,0)</f>
        <v>0</v>
      </c>
      <c r="I205">
        <f>IF(実施計画様式!I205&lt;&gt;朱色変色!I205,1,0)</f>
        <v>0</v>
      </c>
      <c r="J205">
        <f>IF(実施計画様式!J205&lt;&gt;朱色変色!J205,1,0)</f>
        <v>0</v>
      </c>
      <c r="K205">
        <f>IF(実施計画様式!K205&lt;&gt;朱色変色!K205,1,0)</f>
        <v>0</v>
      </c>
      <c r="L205">
        <f>IF(実施計画様式!L205&lt;&gt;朱色変色!L205,1,0)</f>
        <v>0</v>
      </c>
      <c r="M205">
        <f>IF(実施計画様式!M205&lt;&gt;朱色変色!M205,1,0)</f>
        <v>0</v>
      </c>
      <c r="N205">
        <f>IF(実施計画様式!N205&lt;&gt;朱色変色!N205,1,0)</f>
        <v>0</v>
      </c>
      <c r="O205">
        <f>IF(実施計画様式!O205&lt;&gt;朱色変色!O205,1,0)</f>
        <v>0</v>
      </c>
      <c r="P205">
        <f>IF(実施計画様式!P205&lt;&gt;朱色変色!P205,1,0)</f>
        <v>0</v>
      </c>
      <c r="Q205">
        <f>IF(実施計画様式!Q205&lt;&gt;朱色変色!Q205,1,0)</f>
        <v>0</v>
      </c>
      <c r="R205">
        <f>IF(実施計画様式!R205&lt;&gt;朱色変色!R205,1,0)</f>
        <v>0</v>
      </c>
      <c r="S205">
        <f>IF(実施計画様式!S205&lt;&gt;朱色変色!S205,1,0)</f>
        <v>0</v>
      </c>
      <c r="T205">
        <f>IF(実施計画様式!U205&lt;&gt;朱色変色!T205,1,0)</f>
        <v>0</v>
      </c>
      <c r="U205">
        <f>IF(実施計画様式!V205&lt;&gt;朱色変色!U205,1,0)</f>
        <v>0</v>
      </c>
      <c r="V205">
        <f>IF(実施計画様式!W205&lt;&gt;朱色変色!V205,1,0)</f>
        <v>0</v>
      </c>
      <c r="W205">
        <f>IF(実施計画様式!X205&lt;&gt;朱色変色!W205,1,0)</f>
        <v>0</v>
      </c>
      <c r="X205">
        <f>IF(実施計画様式!Y205&lt;&gt;朱色変色!X205,1,0)</f>
        <v>0</v>
      </c>
      <c r="Y205">
        <f>IF(実施計画様式!Z205&lt;&gt;朱色変色!Y205,1,0)</f>
        <v>0</v>
      </c>
      <c r="Z205">
        <f>IF(実施計画様式!AA205&lt;&gt;朱色変色!Z205,1,0)</f>
        <v>0</v>
      </c>
      <c r="AA205">
        <f>IF(実施計画様式!AB205&lt;&gt;朱色変色!AA205,1,0)</f>
        <v>0</v>
      </c>
      <c r="AB205">
        <f>IF(実施計画様式!AC205&lt;&gt;朱色変色!AB205,1,0)</f>
        <v>0</v>
      </c>
      <c r="AC205">
        <f>IF(実施計画様式!AD205&lt;&gt;朱色変色!AC205,1,0)</f>
        <v>0</v>
      </c>
      <c r="AD205">
        <f>IF(実施計画様式!AE205&lt;&gt;朱色変色!AD205,1,0)</f>
        <v>0</v>
      </c>
      <c r="AE205">
        <f>IF(実施計画様式!AF205&lt;&gt;朱色変色!AE205,1,0)</f>
        <v>0</v>
      </c>
      <c r="AF205" s="21">
        <f>IF(実施計画様式!AG205&lt;&gt;朱色変色!AF205,1,0)</f>
        <v>0</v>
      </c>
      <c r="AG205">
        <f t="shared" si="6"/>
        <v>0</v>
      </c>
      <c r="AH205">
        <f t="shared" si="7"/>
        <v>0</v>
      </c>
      <c r="AI205">
        <f t="shared" si="8"/>
        <v>0</v>
      </c>
    </row>
    <row r="206" spans="3:35">
      <c r="C206" s="24">
        <v>134</v>
      </c>
      <c r="D206" s="24">
        <f>IF(実施計画様式!D206&lt;&gt;朱色変色!D206,1,0)</f>
        <v>0</v>
      </c>
      <c r="E206">
        <f>IF(実施計画様式!E206&lt;&gt;朱色変色!E206,1,0)</f>
        <v>0</v>
      </c>
      <c r="F206">
        <f>IF(実施計画様式!F206&lt;&gt;朱色変色!F206,1,0)</f>
        <v>0</v>
      </c>
      <c r="G206">
        <f>IF(実施計画様式!G206&lt;&gt;朱色変色!G206,1,0)</f>
        <v>0</v>
      </c>
      <c r="H206">
        <f>IF(実施計画様式!H206&lt;&gt;朱色変色!H206,1,0)</f>
        <v>0</v>
      </c>
      <c r="I206">
        <f>IF(実施計画様式!I206&lt;&gt;朱色変色!I206,1,0)</f>
        <v>0</v>
      </c>
      <c r="J206">
        <f>IF(実施計画様式!J206&lt;&gt;朱色変色!J206,1,0)</f>
        <v>0</v>
      </c>
      <c r="K206">
        <f>IF(実施計画様式!K206&lt;&gt;朱色変色!K206,1,0)</f>
        <v>0</v>
      </c>
      <c r="L206">
        <f>IF(実施計画様式!L206&lt;&gt;朱色変色!L206,1,0)</f>
        <v>0</v>
      </c>
      <c r="M206">
        <f>IF(実施計画様式!M206&lt;&gt;朱色変色!M206,1,0)</f>
        <v>0</v>
      </c>
      <c r="N206">
        <f>IF(実施計画様式!N206&lt;&gt;朱色変色!N206,1,0)</f>
        <v>0</v>
      </c>
      <c r="O206">
        <f>IF(実施計画様式!O206&lt;&gt;朱色変色!O206,1,0)</f>
        <v>0</v>
      </c>
      <c r="P206">
        <f>IF(実施計画様式!P206&lt;&gt;朱色変色!P206,1,0)</f>
        <v>0</v>
      </c>
      <c r="Q206">
        <f>IF(実施計画様式!Q206&lt;&gt;朱色変色!Q206,1,0)</f>
        <v>0</v>
      </c>
      <c r="R206">
        <f>IF(実施計画様式!R206&lt;&gt;朱色変色!R206,1,0)</f>
        <v>0</v>
      </c>
      <c r="S206">
        <f>IF(実施計画様式!S206&lt;&gt;朱色変色!S206,1,0)</f>
        <v>0</v>
      </c>
      <c r="T206">
        <f>IF(実施計画様式!U206&lt;&gt;朱色変色!T206,1,0)</f>
        <v>0</v>
      </c>
      <c r="U206">
        <f>IF(実施計画様式!V206&lt;&gt;朱色変色!U206,1,0)</f>
        <v>0</v>
      </c>
      <c r="V206">
        <f>IF(実施計画様式!W206&lt;&gt;朱色変色!V206,1,0)</f>
        <v>0</v>
      </c>
      <c r="W206">
        <f>IF(実施計画様式!X206&lt;&gt;朱色変色!W206,1,0)</f>
        <v>0</v>
      </c>
      <c r="X206">
        <f>IF(実施計画様式!Y206&lt;&gt;朱色変色!X206,1,0)</f>
        <v>0</v>
      </c>
      <c r="Y206">
        <f>IF(実施計画様式!Z206&lt;&gt;朱色変色!Y206,1,0)</f>
        <v>0</v>
      </c>
      <c r="Z206">
        <f>IF(実施計画様式!AA206&lt;&gt;朱色変色!Z206,1,0)</f>
        <v>0</v>
      </c>
      <c r="AA206">
        <f>IF(実施計画様式!AB206&lt;&gt;朱色変色!AA206,1,0)</f>
        <v>0</v>
      </c>
      <c r="AB206">
        <f>IF(実施計画様式!AC206&lt;&gt;朱色変色!AB206,1,0)</f>
        <v>0</v>
      </c>
      <c r="AC206">
        <f>IF(実施計画様式!AD206&lt;&gt;朱色変色!AC206,1,0)</f>
        <v>0</v>
      </c>
      <c r="AD206">
        <f>IF(実施計画様式!AE206&lt;&gt;朱色変色!AD206,1,0)</f>
        <v>0</v>
      </c>
      <c r="AE206">
        <f>IF(実施計画様式!AF206&lt;&gt;朱色変色!AE206,1,0)</f>
        <v>0</v>
      </c>
      <c r="AF206" s="21">
        <f>IF(実施計画様式!AG206&lt;&gt;朱色変色!AF206,1,0)</f>
        <v>0</v>
      </c>
      <c r="AG206">
        <f t="shared" si="6"/>
        <v>0</v>
      </c>
      <c r="AH206">
        <f t="shared" si="7"/>
        <v>0</v>
      </c>
      <c r="AI206">
        <f t="shared" si="8"/>
        <v>0</v>
      </c>
    </row>
    <row r="207" spans="3:35">
      <c r="C207" s="24">
        <v>135</v>
      </c>
      <c r="D207" s="24">
        <f>IF(実施計画様式!D207&lt;&gt;朱色変色!D207,1,0)</f>
        <v>0</v>
      </c>
      <c r="E207">
        <f>IF(実施計画様式!E207&lt;&gt;朱色変色!E207,1,0)</f>
        <v>0</v>
      </c>
      <c r="F207">
        <f>IF(実施計画様式!F207&lt;&gt;朱色変色!F207,1,0)</f>
        <v>0</v>
      </c>
      <c r="G207">
        <f>IF(実施計画様式!G207&lt;&gt;朱色変色!G207,1,0)</f>
        <v>0</v>
      </c>
      <c r="H207">
        <f>IF(実施計画様式!H207&lt;&gt;朱色変色!H207,1,0)</f>
        <v>0</v>
      </c>
      <c r="I207">
        <f>IF(実施計画様式!I207&lt;&gt;朱色変色!I207,1,0)</f>
        <v>0</v>
      </c>
      <c r="J207">
        <f>IF(実施計画様式!J207&lt;&gt;朱色変色!J207,1,0)</f>
        <v>0</v>
      </c>
      <c r="K207">
        <f>IF(実施計画様式!K207&lt;&gt;朱色変色!K207,1,0)</f>
        <v>0</v>
      </c>
      <c r="L207">
        <f>IF(実施計画様式!L207&lt;&gt;朱色変色!L207,1,0)</f>
        <v>0</v>
      </c>
      <c r="M207">
        <f>IF(実施計画様式!M207&lt;&gt;朱色変色!M207,1,0)</f>
        <v>0</v>
      </c>
      <c r="N207">
        <f>IF(実施計画様式!N207&lt;&gt;朱色変色!N207,1,0)</f>
        <v>0</v>
      </c>
      <c r="O207">
        <f>IF(実施計画様式!O207&lt;&gt;朱色変色!O207,1,0)</f>
        <v>0</v>
      </c>
      <c r="P207">
        <f>IF(実施計画様式!P207&lt;&gt;朱色変色!P207,1,0)</f>
        <v>0</v>
      </c>
      <c r="Q207">
        <f>IF(実施計画様式!Q207&lt;&gt;朱色変色!Q207,1,0)</f>
        <v>0</v>
      </c>
      <c r="R207">
        <f>IF(実施計画様式!R207&lt;&gt;朱色変色!R207,1,0)</f>
        <v>0</v>
      </c>
      <c r="S207">
        <f>IF(実施計画様式!S207&lt;&gt;朱色変色!S207,1,0)</f>
        <v>0</v>
      </c>
      <c r="T207">
        <f>IF(実施計画様式!U207&lt;&gt;朱色変色!T207,1,0)</f>
        <v>0</v>
      </c>
      <c r="U207">
        <f>IF(実施計画様式!V207&lt;&gt;朱色変色!U207,1,0)</f>
        <v>0</v>
      </c>
      <c r="V207">
        <f>IF(実施計画様式!W207&lt;&gt;朱色変色!V207,1,0)</f>
        <v>0</v>
      </c>
      <c r="W207">
        <f>IF(実施計画様式!X207&lt;&gt;朱色変色!W207,1,0)</f>
        <v>0</v>
      </c>
      <c r="X207">
        <f>IF(実施計画様式!Y207&lt;&gt;朱色変色!X207,1,0)</f>
        <v>0</v>
      </c>
      <c r="Y207">
        <f>IF(実施計画様式!Z207&lt;&gt;朱色変色!Y207,1,0)</f>
        <v>0</v>
      </c>
      <c r="Z207">
        <f>IF(実施計画様式!AA207&lt;&gt;朱色変色!Z207,1,0)</f>
        <v>0</v>
      </c>
      <c r="AA207">
        <f>IF(実施計画様式!AB207&lt;&gt;朱色変色!AA207,1,0)</f>
        <v>0</v>
      </c>
      <c r="AB207">
        <f>IF(実施計画様式!AC207&lt;&gt;朱色変色!AB207,1,0)</f>
        <v>0</v>
      </c>
      <c r="AC207">
        <f>IF(実施計画様式!AD207&lt;&gt;朱色変色!AC207,1,0)</f>
        <v>0</v>
      </c>
      <c r="AD207">
        <f>IF(実施計画様式!AE207&lt;&gt;朱色変色!AD207,1,0)</f>
        <v>0</v>
      </c>
      <c r="AE207">
        <f>IF(実施計画様式!AF207&lt;&gt;朱色変色!AE207,1,0)</f>
        <v>0</v>
      </c>
      <c r="AF207" s="21">
        <f>IF(実施計画様式!AG207&lt;&gt;朱色変色!AF207,1,0)</f>
        <v>0</v>
      </c>
      <c r="AG207">
        <f t="shared" si="6"/>
        <v>0</v>
      </c>
      <c r="AH207">
        <f t="shared" si="7"/>
        <v>0</v>
      </c>
      <c r="AI207">
        <f t="shared" si="8"/>
        <v>0</v>
      </c>
    </row>
    <row r="208" spans="3:35">
      <c r="C208" s="24">
        <v>136</v>
      </c>
      <c r="D208" s="24">
        <f>IF(実施計画様式!D208&lt;&gt;朱色変色!D208,1,0)</f>
        <v>0</v>
      </c>
      <c r="E208">
        <f>IF(実施計画様式!E208&lt;&gt;朱色変色!E208,1,0)</f>
        <v>0</v>
      </c>
      <c r="F208">
        <f>IF(実施計画様式!F208&lt;&gt;朱色変色!F208,1,0)</f>
        <v>0</v>
      </c>
      <c r="G208">
        <f>IF(実施計画様式!G208&lt;&gt;朱色変色!G208,1,0)</f>
        <v>0</v>
      </c>
      <c r="H208">
        <f>IF(実施計画様式!H208&lt;&gt;朱色変色!H208,1,0)</f>
        <v>0</v>
      </c>
      <c r="I208">
        <f>IF(実施計画様式!I208&lt;&gt;朱色変色!I208,1,0)</f>
        <v>0</v>
      </c>
      <c r="J208">
        <f>IF(実施計画様式!J208&lt;&gt;朱色変色!J208,1,0)</f>
        <v>0</v>
      </c>
      <c r="K208">
        <f>IF(実施計画様式!K208&lt;&gt;朱色変色!K208,1,0)</f>
        <v>0</v>
      </c>
      <c r="L208">
        <f>IF(実施計画様式!L208&lt;&gt;朱色変色!L208,1,0)</f>
        <v>0</v>
      </c>
      <c r="M208">
        <f>IF(実施計画様式!M208&lt;&gt;朱色変色!M208,1,0)</f>
        <v>0</v>
      </c>
      <c r="N208">
        <f>IF(実施計画様式!N208&lt;&gt;朱色変色!N208,1,0)</f>
        <v>0</v>
      </c>
      <c r="O208">
        <f>IF(実施計画様式!O208&lt;&gt;朱色変色!O208,1,0)</f>
        <v>0</v>
      </c>
      <c r="P208">
        <f>IF(実施計画様式!P208&lt;&gt;朱色変色!P208,1,0)</f>
        <v>0</v>
      </c>
      <c r="Q208">
        <f>IF(実施計画様式!Q208&lt;&gt;朱色変色!Q208,1,0)</f>
        <v>0</v>
      </c>
      <c r="R208">
        <f>IF(実施計画様式!R208&lt;&gt;朱色変色!R208,1,0)</f>
        <v>0</v>
      </c>
      <c r="S208">
        <f>IF(実施計画様式!S208&lt;&gt;朱色変色!S208,1,0)</f>
        <v>0</v>
      </c>
      <c r="T208">
        <f>IF(実施計画様式!U208&lt;&gt;朱色変色!T208,1,0)</f>
        <v>0</v>
      </c>
      <c r="U208">
        <f>IF(実施計画様式!V208&lt;&gt;朱色変色!U208,1,0)</f>
        <v>0</v>
      </c>
      <c r="V208">
        <f>IF(実施計画様式!W208&lt;&gt;朱色変色!V208,1,0)</f>
        <v>0</v>
      </c>
      <c r="W208">
        <f>IF(実施計画様式!X208&lt;&gt;朱色変色!W208,1,0)</f>
        <v>0</v>
      </c>
      <c r="X208">
        <f>IF(実施計画様式!Y208&lt;&gt;朱色変色!X208,1,0)</f>
        <v>0</v>
      </c>
      <c r="Y208">
        <f>IF(実施計画様式!Z208&lt;&gt;朱色変色!Y208,1,0)</f>
        <v>0</v>
      </c>
      <c r="Z208">
        <f>IF(実施計画様式!AA208&lt;&gt;朱色変色!Z208,1,0)</f>
        <v>0</v>
      </c>
      <c r="AA208">
        <f>IF(実施計画様式!AB208&lt;&gt;朱色変色!AA208,1,0)</f>
        <v>0</v>
      </c>
      <c r="AB208">
        <f>IF(実施計画様式!AC208&lt;&gt;朱色変色!AB208,1,0)</f>
        <v>0</v>
      </c>
      <c r="AC208">
        <f>IF(実施計画様式!AD208&lt;&gt;朱色変色!AC208,1,0)</f>
        <v>0</v>
      </c>
      <c r="AD208">
        <f>IF(実施計画様式!AE208&lt;&gt;朱色変色!AD208,1,0)</f>
        <v>0</v>
      </c>
      <c r="AE208">
        <f>IF(実施計画様式!AF208&lt;&gt;朱色変色!AE208,1,0)</f>
        <v>0</v>
      </c>
      <c r="AF208" s="21">
        <f>IF(実施計画様式!AG208&lt;&gt;朱色変色!AF208,1,0)</f>
        <v>0</v>
      </c>
      <c r="AG208">
        <f t="shared" si="6"/>
        <v>0</v>
      </c>
      <c r="AH208">
        <f t="shared" si="7"/>
        <v>0</v>
      </c>
      <c r="AI208">
        <f t="shared" si="8"/>
        <v>0</v>
      </c>
    </row>
    <row r="209" spans="3:35">
      <c r="C209" s="24">
        <v>137</v>
      </c>
      <c r="D209" s="24">
        <f>IF(実施計画様式!D209&lt;&gt;朱色変色!D209,1,0)</f>
        <v>0</v>
      </c>
      <c r="E209">
        <f>IF(実施計画様式!E209&lt;&gt;朱色変色!E209,1,0)</f>
        <v>0</v>
      </c>
      <c r="F209">
        <f>IF(実施計画様式!F209&lt;&gt;朱色変色!F209,1,0)</f>
        <v>0</v>
      </c>
      <c r="G209">
        <f>IF(実施計画様式!G209&lt;&gt;朱色変色!G209,1,0)</f>
        <v>0</v>
      </c>
      <c r="H209">
        <f>IF(実施計画様式!H209&lt;&gt;朱色変色!H209,1,0)</f>
        <v>0</v>
      </c>
      <c r="I209">
        <f>IF(実施計画様式!I209&lt;&gt;朱色変色!I209,1,0)</f>
        <v>0</v>
      </c>
      <c r="J209">
        <f>IF(実施計画様式!J209&lt;&gt;朱色変色!J209,1,0)</f>
        <v>0</v>
      </c>
      <c r="K209">
        <f>IF(実施計画様式!K209&lt;&gt;朱色変色!K209,1,0)</f>
        <v>0</v>
      </c>
      <c r="L209">
        <f>IF(実施計画様式!L209&lt;&gt;朱色変色!L209,1,0)</f>
        <v>0</v>
      </c>
      <c r="M209">
        <f>IF(実施計画様式!M209&lt;&gt;朱色変色!M209,1,0)</f>
        <v>0</v>
      </c>
      <c r="N209">
        <f>IF(実施計画様式!N209&lt;&gt;朱色変色!N209,1,0)</f>
        <v>0</v>
      </c>
      <c r="O209">
        <f>IF(実施計画様式!O209&lt;&gt;朱色変色!O209,1,0)</f>
        <v>0</v>
      </c>
      <c r="P209">
        <f>IF(実施計画様式!P209&lt;&gt;朱色変色!P209,1,0)</f>
        <v>0</v>
      </c>
      <c r="Q209">
        <f>IF(実施計画様式!Q209&lt;&gt;朱色変色!Q209,1,0)</f>
        <v>0</v>
      </c>
      <c r="R209">
        <f>IF(実施計画様式!R209&lt;&gt;朱色変色!R209,1,0)</f>
        <v>0</v>
      </c>
      <c r="S209">
        <f>IF(実施計画様式!S209&lt;&gt;朱色変色!S209,1,0)</f>
        <v>0</v>
      </c>
      <c r="T209">
        <f>IF(実施計画様式!U209&lt;&gt;朱色変色!T209,1,0)</f>
        <v>0</v>
      </c>
      <c r="U209">
        <f>IF(実施計画様式!V209&lt;&gt;朱色変色!U209,1,0)</f>
        <v>0</v>
      </c>
      <c r="V209">
        <f>IF(実施計画様式!W209&lt;&gt;朱色変色!V209,1,0)</f>
        <v>0</v>
      </c>
      <c r="W209">
        <f>IF(実施計画様式!X209&lt;&gt;朱色変色!W209,1,0)</f>
        <v>0</v>
      </c>
      <c r="X209">
        <f>IF(実施計画様式!Y209&lt;&gt;朱色変色!X209,1,0)</f>
        <v>0</v>
      </c>
      <c r="Y209">
        <f>IF(実施計画様式!Z209&lt;&gt;朱色変色!Y209,1,0)</f>
        <v>0</v>
      </c>
      <c r="Z209">
        <f>IF(実施計画様式!AA209&lt;&gt;朱色変色!Z209,1,0)</f>
        <v>0</v>
      </c>
      <c r="AA209">
        <f>IF(実施計画様式!AB209&lt;&gt;朱色変色!AA209,1,0)</f>
        <v>0</v>
      </c>
      <c r="AB209">
        <f>IF(実施計画様式!AC209&lt;&gt;朱色変色!AB209,1,0)</f>
        <v>0</v>
      </c>
      <c r="AC209">
        <f>IF(実施計画様式!AD209&lt;&gt;朱色変色!AC209,1,0)</f>
        <v>0</v>
      </c>
      <c r="AD209">
        <f>IF(実施計画様式!AE209&lt;&gt;朱色変色!AD209,1,0)</f>
        <v>0</v>
      </c>
      <c r="AE209">
        <f>IF(実施計画様式!AF209&lt;&gt;朱色変色!AE209,1,0)</f>
        <v>0</v>
      </c>
      <c r="AF209" s="21">
        <f>IF(実施計画様式!AG209&lt;&gt;朱色変色!AF209,1,0)</f>
        <v>0</v>
      </c>
      <c r="AG209">
        <f t="shared" si="6"/>
        <v>0</v>
      </c>
      <c r="AH209">
        <f t="shared" si="7"/>
        <v>0</v>
      </c>
      <c r="AI209">
        <f t="shared" si="8"/>
        <v>0</v>
      </c>
    </row>
    <row r="210" spans="3:35">
      <c r="C210" s="24">
        <v>138</v>
      </c>
      <c r="D210" s="24">
        <f>IF(実施計画様式!D210&lt;&gt;朱色変色!D210,1,0)</f>
        <v>0</v>
      </c>
      <c r="E210">
        <f>IF(実施計画様式!E210&lt;&gt;朱色変色!E210,1,0)</f>
        <v>0</v>
      </c>
      <c r="F210">
        <f>IF(実施計画様式!F210&lt;&gt;朱色変色!F210,1,0)</f>
        <v>0</v>
      </c>
      <c r="G210">
        <f>IF(実施計画様式!G210&lt;&gt;朱色変色!G210,1,0)</f>
        <v>0</v>
      </c>
      <c r="H210">
        <f>IF(実施計画様式!H210&lt;&gt;朱色変色!H210,1,0)</f>
        <v>0</v>
      </c>
      <c r="I210">
        <f>IF(実施計画様式!I210&lt;&gt;朱色変色!I210,1,0)</f>
        <v>0</v>
      </c>
      <c r="J210">
        <f>IF(実施計画様式!J210&lt;&gt;朱色変色!J210,1,0)</f>
        <v>0</v>
      </c>
      <c r="K210">
        <f>IF(実施計画様式!K210&lt;&gt;朱色変色!K210,1,0)</f>
        <v>0</v>
      </c>
      <c r="L210">
        <f>IF(実施計画様式!L210&lt;&gt;朱色変色!L210,1,0)</f>
        <v>0</v>
      </c>
      <c r="M210">
        <f>IF(実施計画様式!M210&lt;&gt;朱色変色!M210,1,0)</f>
        <v>0</v>
      </c>
      <c r="N210">
        <f>IF(実施計画様式!N210&lt;&gt;朱色変色!N210,1,0)</f>
        <v>0</v>
      </c>
      <c r="O210">
        <f>IF(実施計画様式!O210&lt;&gt;朱色変色!O210,1,0)</f>
        <v>0</v>
      </c>
      <c r="P210">
        <f>IF(実施計画様式!P210&lt;&gt;朱色変色!P210,1,0)</f>
        <v>0</v>
      </c>
      <c r="Q210">
        <f>IF(実施計画様式!Q210&lt;&gt;朱色変色!Q210,1,0)</f>
        <v>0</v>
      </c>
      <c r="R210">
        <f>IF(実施計画様式!R210&lt;&gt;朱色変色!R210,1,0)</f>
        <v>0</v>
      </c>
      <c r="S210">
        <f>IF(実施計画様式!S210&lt;&gt;朱色変色!S210,1,0)</f>
        <v>0</v>
      </c>
      <c r="T210">
        <f>IF(実施計画様式!U210&lt;&gt;朱色変色!T210,1,0)</f>
        <v>0</v>
      </c>
      <c r="U210">
        <f>IF(実施計画様式!V210&lt;&gt;朱色変色!U210,1,0)</f>
        <v>0</v>
      </c>
      <c r="V210">
        <f>IF(実施計画様式!W210&lt;&gt;朱色変色!V210,1,0)</f>
        <v>0</v>
      </c>
      <c r="W210">
        <f>IF(実施計画様式!X210&lt;&gt;朱色変色!W210,1,0)</f>
        <v>0</v>
      </c>
      <c r="X210">
        <f>IF(実施計画様式!Y210&lt;&gt;朱色変色!X210,1,0)</f>
        <v>0</v>
      </c>
      <c r="Y210">
        <f>IF(実施計画様式!Z210&lt;&gt;朱色変色!Y210,1,0)</f>
        <v>0</v>
      </c>
      <c r="Z210">
        <f>IF(実施計画様式!AA210&lt;&gt;朱色変色!Z210,1,0)</f>
        <v>0</v>
      </c>
      <c r="AA210">
        <f>IF(実施計画様式!AB210&lt;&gt;朱色変色!AA210,1,0)</f>
        <v>0</v>
      </c>
      <c r="AB210">
        <f>IF(実施計画様式!AC210&lt;&gt;朱色変色!AB210,1,0)</f>
        <v>0</v>
      </c>
      <c r="AC210">
        <f>IF(実施計画様式!AD210&lt;&gt;朱色変色!AC210,1,0)</f>
        <v>0</v>
      </c>
      <c r="AD210">
        <f>IF(実施計画様式!AE210&lt;&gt;朱色変色!AD210,1,0)</f>
        <v>0</v>
      </c>
      <c r="AE210">
        <f>IF(実施計画様式!AF210&lt;&gt;朱色変色!AE210,1,0)</f>
        <v>0</v>
      </c>
      <c r="AF210" s="21">
        <f>IF(実施計画様式!AG210&lt;&gt;朱色変色!AF210,1,0)</f>
        <v>0</v>
      </c>
      <c r="AG210">
        <f t="shared" si="6"/>
        <v>0</v>
      </c>
      <c r="AH210">
        <f t="shared" si="7"/>
        <v>0</v>
      </c>
      <c r="AI210">
        <f t="shared" si="8"/>
        <v>0</v>
      </c>
    </row>
    <row r="211" spans="3:35">
      <c r="C211" s="24">
        <v>139</v>
      </c>
      <c r="D211" s="24">
        <f>IF(実施計画様式!D211&lt;&gt;朱色変色!D211,1,0)</f>
        <v>0</v>
      </c>
      <c r="E211">
        <f>IF(実施計画様式!E211&lt;&gt;朱色変色!E211,1,0)</f>
        <v>0</v>
      </c>
      <c r="F211">
        <f>IF(実施計画様式!F211&lt;&gt;朱色変色!F211,1,0)</f>
        <v>0</v>
      </c>
      <c r="G211">
        <f>IF(実施計画様式!G211&lt;&gt;朱色変色!G211,1,0)</f>
        <v>0</v>
      </c>
      <c r="H211">
        <f>IF(実施計画様式!H211&lt;&gt;朱色変色!H211,1,0)</f>
        <v>0</v>
      </c>
      <c r="I211">
        <f>IF(実施計画様式!I211&lt;&gt;朱色変色!I211,1,0)</f>
        <v>0</v>
      </c>
      <c r="J211">
        <f>IF(実施計画様式!J211&lt;&gt;朱色変色!J211,1,0)</f>
        <v>0</v>
      </c>
      <c r="K211">
        <f>IF(実施計画様式!K211&lt;&gt;朱色変色!K211,1,0)</f>
        <v>0</v>
      </c>
      <c r="L211">
        <f>IF(実施計画様式!L211&lt;&gt;朱色変色!L211,1,0)</f>
        <v>0</v>
      </c>
      <c r="M211">
        <f>IF(実施計画様式!M211&lt;&gt;朱色変色!M211,1,0)</f>
        <v>0</v>
      </c>
      <c r="N211">
        <f>IF(実施計画様式!N211&lt;&gt;朱色変色!N211,1,0)</f>
        <v>0</v>
      </c>
      <c r="O211">
        <f>IF(実施計画様式!O211&lt;&gt;朱色変色!O211,1,0)</f>
        <v>0</v>
      </c>
      <c r="P211">
        <f>IF(実施計画様式!P211&lt;&gt;朱色変色!P211,1,0)</f>
        <v>0</v>
      </c>
      <c r="Q211">
        <f>IF(実施計画様式!Q211&lt;&gt;朱色変色!Q211,1,0)</f>
        <v>0</v>
      </c>
      <c r="R211">
        <f>IF(実施計画様式!R211&lt;&gt;朱色変色!R211,1,0)</f>
        <v>0</v>
      </c>
      <c r="S211">
        <f>IF(実施計画様式!S211&lt;&gt;朱色変色!S211,1,0)</f>
        <v>0</v>
      </c>
      <c r="T211">
        <f>IF(実施計画様式!U211&lt;&gt;朱色変色!T211,1,0)</f>
        <v>0</v>
      </c>
      <c r="U211">
        <f>IF(実施計画様式!V211&lt;&gt;朱色変色!U211,1,0)</f>
        <v>0</v>
      </c>
      <c r="V211">
        <f>IF(実施計画様式!W211&lt;&gt;朱色変色!V211,1,0)</f>
        <v>0</v>
      </c>
      <c r="W211">
        <f>IF(実施計画様式!X211&lt;&gt;朱色変色!W211,1,0)</f>
        <v>0</v>
      </c>
      <c r="X211">
        <f>IF(実施計画様式!Y211&lt;&gt;朱色変色!X211,1,0)</f>
        <v>0</v>
      </c>
      <c r="Y211">
        <f>IF(実施計画様式!Z211&lt;&gt;朱色変色!Y211,1,0)</f>
        <v>0</v>
      </c>
      <c r="Z211">
        <f>IF(実施計画様式!AA211&lt;&gt;朱色変色!Z211,1,0)</f>
        <v>0</v>
      </c>
      <c r="AA211">
        <f>IF(実施計画様式!AB211&lt;&gt;朱色変色!AA211,1,0)</f>
        <v>0</v>
      </c>
      <c r="AB211">
        <f>IF(実施計画様式!AC211&lt;&gt;朱色変色!AB211,1,0)</f>
        <v>0</v>
      </c>
      <c r="AC211">
        <f>IF(実施計画様式!AD211&lt;&gt;朱色変色!AC211,1,0)</f>
        <v>0</v>
      </c>
      <c r="AD211">
        <f>IF(実施計画様式!AE211&lt;&gt;朱色変色!AD211,1,0)</f>
        <v>0</v>
      </c>
      <c r="AE211">
        <f>IF(実施計画様式!AF211&lt;&gt;朱色変色!AE211,1,0)</f>
        <v>0</v>
      </c>
      <c r="AF211" s="21">
        <f>IF(実施計画様式!AG211&lt;&gt;朱色変色!AF211,1,0)</f>
        <v>0</v>
      </c>
      <c r="AG211">
        <f t="shared" si="6"/>
        <v>0</v>
      </c>
      <c r="AH211">
        <f t="shared" si="7"/>
        <v>0</v>
      </c>
      <c r="AI211">
        <f t="shared" si="8"/>
        <v>0</v>
      </c>
    </row>
    <row r="212" spans="3:35">
      <c r="C212" s="24">
        <v>140</v>
      </c>
      <c r="D212" s="24">
        <f>IF(実施計画様式!D212&lt;&gt;朱色変色!D212,1,0)</f>
        <v>0</v>
      </c>
      <c r="E212">
        <f>IF(実施計画様式!E212&lt;&gt;朱色変色!E212,1,0)</f>
        <v>0</v>
      </c>
      <c r="F212">
        <f>IF(実施計画様式!F212&lt;&gt;朱色変色!F212,1,0)</f>
        <v>0</v>
      </c>
      <c r="G212">
        <f>IF(実施計画様式!G212&lt;&gt;朱色変色!G212,1,0)</f>
        <v>0</v>
      </c>
      <c r="H212">
        <f>IF(実施計画様式!H212&lt;&gt;朱色変色!H212,1,0)</f>
        <v>0</v>
      </c>
      <c r="I212">
        <f>IF(実施計画様式!I212&lt;&gt;朱色変色!I212,1,0)</f>
        <v>0</v>
      </c>
      <c r="J212">
        <f>IF(実施計画様式!J212&lt;&gt;朱色変色!J212,1,0)</f>
        <v>0</v>
      </c>
      <c r="K212">
        <f>IF(実施計画様式!K212&lt;&gt;朱色変色!K212,1,0)</f>
        <v>0</v>
      </c>
      <c r="L212">
        <f>IF(実施計画様式!L212&lt;&gt;朱色変色!L212,1,0)</f>
        <v>0</v>
      </c>
      <c r="M212">
        <f>IF(実施計画様式!M212&lt;&gt;朱色変色!M212,1,0)</f>
        <v>0</v>
      </c>
      <c r="N212">
        <f>IF(実施計画様式!N212&lt;&gt;朱色変色!N212,1,0)</f>
        <v>0</v>
      </c>
      <c r="O212">
        <f>IF(実施計画様式!O212&lt;&gt;朱色変色!O212,1,0)</f>
        <v>0</v>
      </c>
      <c r="P212">
        <f>IF(実施計画様式!P212&lt;&gt;朱色変色!P212,1,0)</f>
        <v>0</v>
      </c>
      <c r="Q212">
        <f>IF(実施計画様式!Q212&lt;&gt;朱色変色!Q212,1,0)</f>
        <v>0</v>
      </c>
      <c r="R212">
        <f>IF(実施計画様式!R212&lt;&gt;朱色変色!R212,1,0)</f>
        <v>0</v>
      </c>
      <c r="S212">
        <f>IF(実施計画様式!S212&lt;&gt;朱色変色!S212,1,0)</f>
        <v>0</v>
      </c>
      <c r="T212">
        <f>IF(実施計画様式!U212&lt;&gt;朱色変色!T212,1,0)</f>
        <v>0</v>
      </c>
      <c r="U212">
        <f>IF(実施計画様式!V212&lt;&gt;朱色変色!U212,1,0)</f>
        <v>0</v>
      </c>
      <c r="V212">
        <f>IF(実施計画様式!W212&lt;&gt;朱色変色!V212,1,0)</f>
        <v>0</v>
      </c>
      <c r="W212">
        <f>IF(実施計画様式!X212&lt;&gt;朱色変色!W212,1,0)</f>
        <v>0</v>
      </c>
      <c r="X212">
        <f>IF(実施計画様式!Y212&lt;&gt;朱色変色!X212,1,0)</f>
        <v>0</v>
      </c>
      <c r="Y212">
        <f>IF(実施計画様式!Z212&lt;&gt;朱色変色!Y212,1,0)</f>
        <v>0</v>
      </c>
      <c r="Z212">
        <f>IF(実施計画様式!AA212&lt;&gt;朱色変色!Z212,1,0)</f>
        <v>0</v>
      </c>
      <c r="AA212">
        <f>IF(実施計画様式!AB212&lt;&gt;朱色変色!AA212,1,0)</f>
        <v>0</v>
      </c>
      <c r="AB212">
        <f>IF(実施計画様式!AC212&lt;&gt;朱色変色!AB212,1,0)</f>
        <v>0</v>
      </c>
      <c r="AC212">
        <f>IF(実施計画様式!AD212&lt;&gt;朱色変色!AC212,1,0)</f>
        <v>0</v>
      </c>
      <c r="AD212">
        <f>IF(実施計画様式!AE212&lt;&gt;朱色変色!AD212,1,0)</f>
        <v>0</v>
      </c>
      <c r="AE212">
        <f>IF(実施計画様式!AF212&lt;&gt;朱色変色!AE212,1,0)</f>
        <v>0</v>
      </c>
      <c r="AF212" s="21">
        <f>IF(実施計画様式!AG212&lt;&gt;朱色変色!AF212,1,0)</f>
        <v>0</v>
      </c>
      <c r="AG212">
        <f t="shared" si="6"/>
        <v>0</v>
      </c>
      <c r="AH212">
        <f t="shared" si="7"/>
        <v>0</v>
      </c>
      <c r="AI212">
        <f t="shared" si="8"/>
        <v>0</v>
      </c>
    </row>
    <row r="213" spans="3:35">
      <c r="C213" s="24">
        <v>141</v>
      </c>
      <c r="D213" s="24">
        <f>IF(実施計画様式!D213&lt;&gt;朱色変色!D213,1,0)</f>
        <v>0</v>
      </c>
      <c r="E213">
        <f>IF(実施計画様式!E213&lt;&gt;朱色変色!E213,1,0)</f>
        <v>0</v>
      </c>
      <c r="F213">
        <f>IF(実施計画様式!F213&lt;&gt;朱色変色!F213,1,0)</f>
        <v>0</v>
      </c>
      <c r="G213">
        <f>IF(実施計画様式!G213&lt;&gt;朱色変色!G213,1,0)</f>
        <v>0</v>
      </c>
      <c r="H213">
        <f>IF(実施計画様式!H213&lt;&gt;朱色変色!H213,1,0)</f>
        <v>0</v>
      </c>
      <c r="I213">
        <f>IF(実施計画様式!I213&lt;&gt;朱色変色!I213,1,0)</f>
        <v>0</v>
      </c>
      <c r="J213">
        <f>IF(実施計画様式!J213&lt;&gt;朱色変色!J213,1,0)</f>
        <v>0</v>
      </c>
      <c r="K213">
        <f>IF(実施計画様式!K213&lt;&gt;朱色変色!K213,1,0)</f>
        <v>0</v>
      </c>
      <c r="L213">
        <f>IF(実施計画様式!L213&lt;&gt;朱色変色!L213,1,0)</f>
        <v>0</v>
      </c>
      <c r="M213">
        <f>IF(実施計画様式!M213&lt;&gt;朱色変色!M213,1,0)</f>
        <v>0</v>
      </c>
      <c r="N213">
        <f>IF(実施計画様式!N213&lt;&gt;朱色変色!N213,1,0)</f>
        <v>0</v>
      </c>
      <c r="O213">
        <f>IF(実施計画様式!O213&lt;&gt;朱色変色!O213,1,0)</f>
        <v>0</v>
      </c>
      <c r="P213">
        <f>IF(実施計画様式!P213&lt;&gt;朱色変色!P213,1,0)</f>
        <v>0</v>
      </c>
      <c r="Q213">
        <f>IF(実施計画様式!Q213&lt;&gt;朱色変色!Q213,1,0)</f>
        <v>0</v>
      </c>
      <c r="R213">
        <f>IF(実施計画様式!R213&lt;&gt;朱色変色!R213,1,0)</f>
        <v>0</v>
      </c>
      <c r="S213">
        <f>IF(実施計画様式!S213&lt;&gt;朱色変色!S213,1,0)</f>
        <v>0</v>
      </c>
      <c r="T213">
        <f>IF(実施計画様式!U213&lt;&gt;朱色変色!T213,1,0)</f>
        <v>0</v>
      </c>
      <c r="U213">
        <f>IF(実施計画様式!V213&lt;&gt;朱色変色!U213,1,0)</f>
        <v>0</v>
      </c>
      <c r="V213">
        <f>IF(実施計画様式!W213&lt;&gt;朱色変色!V213,1,0)</f>
        <v>0</v>
      </c>
      <c r="W213">
        <f>IF(実施計画様式!X213&lt;&gt;朱色変色!W213,1,0)</f>
        <v>0</v>
      </c>
      <c r="X213">
        <f>IF(実施計画様式!Y213&lt;&gt;朱色変色!X213,1,0)</f>
        <v>0</v>
      </c>
      <c r="Y213">
        <f>IF(実施計画様式!Z213&lt;&gt;朱色変色!Y213,1,0)</f>
        <v>0</v>
      </c>
      <c r="Z213">
        <f>IF(実施計画様式!AA213&lt;&gt;朱色変色!Z213,1,0)</f>
        <v>0</v>
      </c>
      <c r="AA213">
        <f>IF(実施計画様式!AB213&lt;&gt;朱色変色!AA213,1,0)</f>
        <v>0</v>
      </c>
      <c r="AB213">
        <f>IF(実施計画様式!AC213&lt;&gt;朱色変色!AB213,1,0)</f>
        <v>0</v>
      </c>
      <c r="AC213">
        <f>IF(実施計画様式!AD213&lt;&gt;朱色変色!AC213,1,0)</f>
        <v>0</v>
      </c>
      <c r="AD213">
        <f>IF(実施計画様式!AE213&lt;&gt;朱色変色!AD213,1,0)</f>
        <v>0</v>
      </c>
      <c r="AE213">
        <f>IF(実施計画様式!AF213&lt;&gt;朱色変色!AE213,1,0)</f>
        <v>0</v>
      </c>
      <c r="AF213" s="21">
        <f>IF(実施計画様式!AG213&lt;&gt;朱色変色!AF213,1,0)</f>
        <v>0</v>
      </c>
      <c r="AG213">
        <f t="shared" si="6"/>
        <v>0</v>
      </c>
      <c r="AH213">
        <f t="shared" si="7"/>
        <v>0</v>
      </c>
      <c r="AI213">
        <f t="shared" si="8"/>
        <v>0</v>
      </c>
    </row>
    <row r="214" spans="3:35">
      <c r="C214" s="24">
        <v>142</v>
      </c>
      <c r="D214" s="24">
        <f>IF(実施計画様式!D214&lt;&gt;朱色変色!D214,1,0)</f>
        <v>0</v>
      </c>
      <c r="E214">
        <f>IF(実施計画様式!E214&lt;&gt;朱色変色!E214,1,0)</f>
        <v>0</v>
      </c>
      <c r="F214">
        <f>IF(実施計画様式!F214&lt;&gt;朱色変色!F214,1,0)</f>
        <v>0</v>
      </c>
      <c r="G214">
        <f>IF(実施計画様式!G214&lt;&gt;朱色変色!G214,1,0)</f>
        <v>0</v>
      </c>
      <c r="H214">
        <f>IF(実施計画様式!H214&lt;&gt;朱色変色!H214,1,0)</f>
        <v>0</v>
      </c>
      <c r="I214">
        <f>IF(実施計画様式!I214&lt;&gt;朱色変色!I214,1,0)</f>
        <v>0</v>
      </c>
      <c r="J214">
        <f>IF(実施計画様式!J214&lt;&gt;朱色変色!J214,1,0)</f>
        <v>0</v>
      </c>
      <c r="K214">
        <f>IF(実施計画様式!K214&lt;&gt;朱色変色!K214,1,0)</f>
        <v>0</v>
      </c>
      <c r="L214">
        <f>IF(実施計画様式!L214&lt;&gt;朱色変色!L214,1,0)</f>
        <v>0</v>
      </c>
      <c r="M214">
        <f>IF(実施計画様式!M214&lt;&gt;朱色変色!M214,1,0)</f>
        <v>0</v>
      </c>
      <c r="N214">
        <f>IF(実施計画様式!N214&lt;&gt;朱色変色!N214,1,0)</f>
        <v>0</v>
      </c>
      <c r="O214">
        <f>IF(実施計画様式!O214&lt;&gt;朱色変色!O214,1,0)</f>
        <v>0</v>
      </c>
      <c r="P214">
        <f>IF(実施計画様式!P214&lt;&gt;朱色変色!P214,1,0)</f>
        <v>0</v>
      </c>
      <c r="Q214">
        <f>IF(実施計画様式!Q214&lt;&gt;朱色変色!Q214,1,0)</f>
        <v>0</v>
      </c>
      <c r="R214">
        <f>IF(実施計画様式!R214&lt;&gt;朱色変色!R214,1,0)</f>
        <v>0</v>
      </c>
      <c r="S214">
        <f>IF(実施計画様式!S214&lt;&gt;朱色変色!S214,1,0)</f>
        <v>0</v>
      </c>
      <c r="T214">
        <f>IF(実施計画様式!U214&lt;&gt;朱色変色!T214,1,0)</f>
        <v>0</v>
      </c>
      <c r="U214">
        <f>IF(実施計画様式!V214&lt;&gt;朱色変色!U214,1,0)</f>
        <v>0</v>
      </c>
      <c r="V214">
        <f>IF(実施計画様式!W214&lt;&gt;朱色変色!V214,1,0)</f>
        <v>0</v>
      </c>
      <c r="W214">
        <f>IF(実施計画様式!X214&lt;&gt;朱色変色!W214,1,0)</f>
        <v>0</v>
      </c>
      <c r="X214">
        <f>IF(実施計画様式!Y214&lt;&gt;朱色変色!X214,1,0)</f>
        <v>0</v>
      </c>
      <c r="Y214">
        <f>IF(実施計画様式!Z214&lt;&gt;朱色変色!Y214,1,0)</f>
        <v>0</v>
      </c>
      <c r="Z214">
        <f>IF(実施計画様式!AA214&lt;&gt;朱色変色!Z214,1,0)</f>
        <v>0</v>
      </c>
      <c r="AA214">
        <f>IF(実施計画様式!AB214&lt;&gt;朱色変色!AA214,1,0)</f>
        <v>0</v>
      </c>
      <c r="AB214">
        <f>IF(実施計画様式!AC214&lt;&gt;朱色変色!AB214,1,0)</f>
        <v>0</v>
      </c>
      <c r="AC214">
        <f>IF(実施計画様式!AD214&lt;&gt;朱色変色!AC214,1,0)</f>
        <v>0</v>
      </c>
      <c r="AD214">
        <f>IF(実施計画様式!AE214&lt;&gt;朱色変色!AD214,1,0)</f>
        <v>0</v>
      </c>
      <c r="AE214">
        <f>IF(実施計画様式!AF214&lt;&gt;朱色変色!AE214,1,0)</f>
        <v>0</v>
      </c>
      <c r="AF214" s="21">
        <f>IF(実施計画様式!AG214&lt;&gt;朱色変色!AF214,1,0)</f>
        <v>0</v>
      </c>
      <c r="AG214">
        <f t="shared" si="6"/>
        <v>0</v>
      </c>
      <c r="AH214">
        <f t="shared" si="7"/>
        <v>0</v>
      </c>
      <c r="AI214">
        <f t="shared" si="8"/>
        <v>0</v>
      </c>
    </row>
    <row r="215" spans="3:35">
      <c r="C215" s="24">
        <v>143</v>
      </c>
      <c r="D215" s="24">
        <f>IF(実施計画様式!D215&lt;&gt;朱色変色!D215,1,0)</f>
        <v>0</v>
      </c>
      <c r="E215">
        <f>IF(実施計画様式!E215&lt;&gt;朱色変色!E215,1,0)</f>
        <v>0</v>
      </c>
      <c r="F215">
        <f>IF(実施計画様式!F215&lt;&gt;朱色変色!F215,1,0)</f>
        <v>0</v>
      </c>
      <c r="G215">
        <f>IF(実施計画様式!G215&lt;&gt;朱色変色!G215,1,0)</f>
        <v>0</v>
      </c>
      <c r="H215">
        <f>IF(実施計画様式!H215&lt;&gt;朱色変色!H215,1,0)</f>
        <v>0</v>
      </c>
      <c r="I215">
        <f>IF(実施計画様式!I215&lt;&gt;朱色変色!I215,1,0)</f>
        <v>0</v>
      </c>
      <c r="J215">
        <f>IF(実施計画様式!J215&lt;&gt;朱色変色!J215,1,0)</f>
        <v>0</v>
      </c>
      <c r="K215">
        <f>IF(実施計画様式!K215&lt;&gt;朱色変色!K215,1,0)</f>
        <v>0</v>
      </c>
      <c r="L215">
        <f>IF(実施計画様式!L215&lt;&gt;朱色変色!L215,1,0)</f>
        <v>0</v>
      </c>
      <c r="M215">
        <f>IF(実施計画様式!M215&lt;&gt;朱色変色!M215,1,0)</f>
        <v>0</v>
      </c>
      <c r="N215">
        <f>IF(実施計画様式!N215&lt;&gt;朱色変色!N215,1,0)</f>
        <v>0</v>
      </c>
      <c r="O215">
        <f>IF(実施計画様式!O215&lt;&gt;朱色変色!O215,1,0)</f>
        <v>0</v>
      </c>
      <c r="P215">
        <f>IF(実施計画様式!P215&lt;&gt;朱色変色!P215,1,0)</f>
        <v>0</v>
      </c>
      <c r="Q215">
        <f>IF(実施計画様式!Q215&lt;&gt;朱色変色!Q215,1,0)</f>
        <v>0</v>
      </c>
      <c r="R215">
        <f>IF(実施計画様式!R215&lt;&gt;朱色変色!R215,1,0)</f>
        <v>0</v>
      </c>
      <c r="S215">
        <f>IF(実施計画様式!S215&lt;&gt;朱色変色!S215,1,0)</f>
        <v>0</v>
      </c>
      <c r="T215">
        <f>IF(実施計画様式!U215&lt;&gt;朱色変色!T215,1,0)</f>
        <v>0</v>
      </c>
      <c r="U215">
        <f>IF(実施計画様式!V215&lt;&gt;朱色変色!U215,1,0)</f>
        <v>0</v>
      </c>
      <c r="V215">
        <f>IF(実施計画様式!W215&lt;&gt;朱色変色!V215,1,0)</f>
        <v>0</v>
      </c>
      <c r="W215">
        <f>IF(実施計画様式!X215&lt;&gt;朱色変色!W215,1,0)</f>
        <v>0</v>
      </c>
      <c r="X215">
        <f>IF(実施計画様式!Y215&lt;&gt;朱色変色!X215,1,0)</f>
        <v>0</v>
      </c>
      <c r="Y215">
        <f>IF(実施計画様式!Z215&lt;&gt;朱色変色!Y215,1,0)</f>
        <v>0</v>
      </c>
      <c r="Z215">
        <f>IF(実施計画様式!AA215&lt;&gt;朱色変色!Z215,1,0)</f>
        <v>0</v>
      </c>
      <c r="AA215">
        <f>IF(実施計画様式!AB215&lt;&gt;朱色変色!AA215,1,0)</f>
        <v>0</v>
      </c>
      <c r="AB215">
        <f>IF(実施計画様式!AC215&lt;&gt;朱色変色!AB215,1,0)</f>
        <v>0</v>
      </c>
      <c r="AC215">
        <f>IF(実施計画様式!AD215&lt;&gt;朱色変色!AC215,1,0)</f>
        <v>0</v>
      </c>
      <c r="AD215">
        <f>IF(実施計画様式!AE215&lt;&gt;朱色変色!AD215,1,0)</f>
        <v>0</v>
      </c>
      <c r="AE215">
        <f>IF(実施計画様式!AF215&lt;&gt;朱色変色!AE215,1,0)</f>
        <v>0</v>
      </c>
      <c r="AF215" s="21">
        <f>IF(実施計画様式!AG215&lt;&gt;朱色変色!AF215,1,0)</f>
        <v>0</v>
      </c>
      <c r="AG215">
        <f t="shared" si="6"/>
        <v>0</v>
      </c>
      <c r="AH215">
        <f t="shared" si="7"/>
        <v>0</v>
      </c>
      <c r="AI215">
        <f t="shared" si="8"/>
        <v>0</v>
      </c>
    </row>
    <row r="216" spans="3:35">
      <c r="C216" s="24">
        <v>144</v>
      </c>
      <c r="D216" s="24">
        <f>IF(実施計画様式!D216&lt;&gt;朱色変色!D216,1,0)</f>
        <v>0</v>
      </c>
      <c r="E216">
        <f>IF(実施計画様式!E216&lt;&gt;朱色変色!E216,1,0)</f>
        <v>0</v>
      </c>
      <c r="F216">
        <f>IF(実施計画様式!F216&lt;&gt;朱色変色!F216,1,0)</f>
        <v>0</v>
      </c>
      <c r="G216">
        <f>IF(実施計画様式!G216&lt;&gt;朱色変色!G216,1,0)</f>
        <v>0</v>
      </c>
      <c r="H216">
        <f>IF(実施計画様式!H216&lt;&gt;朱色変色!H216,1,0)</f>
        <v>0</v>
      </c>
      <c r="I216">
        <f>IF(実施計画様式!I216&lt;&gt;朱色変色!I216,1,0)</f>
        <v>0</v>
      </c>
      <c r="J216">
        <f>IF(実施計画様式!J216&lt;&gt;朱色変色!J216,1,0)</f>
        <v>0</v>
      </c>
      <c r="K216">
        <f>IF(実施計画様式!K216&lt;&gt;朱色変色!K216,1,0)</f>
        <v>0</v>
      </c>
      <c r="L216">
        <f>IF(実施計画様式!L216&lt;&gt;朱色変色!L216,1,0)</f>
        <v>0</v>
      </c>
      <c r="M216">
        <f>IF(実施計画様式!M216&lt;&gt;朱色変色!M216,1,0)</f>
        <v>0</v>
      </c>
      <c r="N216">
        <f>IF(実施計画様式!N216&lt;&gt;朱色変色!N216,1,0)</f>
        <v>0</v>
      </c>
      <c r="O216">
        <f>IF(実施計画様式!O216&lt;&gt;朱色変色!O216,1,0)</f>
        <v>0</v>
      </c>
      <c r="P216">
        <f>IF(実施計画様式!P216&lt;&gt;朱色変色!P216,1,0)</f>
        <v>0</v>
      </c>
      <c r="Q216">
        <f>IF(実施計画様式!Q216&lt;&gt;朱色変色!Q216,1,0)</f>
        <v>0</v>
      </c>
      <c r="R216">
        <f>IF(実施計画様式!R216&lt;&gt;朱色変色!R216,1,0)</f>
        <v>0</v>
      </c>
      <c r="S216">
        <f>IF(実施計画様式!S216&lt;&gt;朱色変色!S216,1,0)</f>
        <v>0</v>
      </c>
      <c r="T216">
        <f>IF(実施計画様式!U216&lt;&gt;朱色変色!T216,1,0)</f>
        <v>0</v>
      </c>
      <c r="U216">
        <f>IF(実施計画様式!V216&lt;&gt;朱色変色!U216,1,0)</f>
        <v>0</v>
      </c>
      <c r="V216">
        <f>IF(実施計画様式!W216&lt;&gt;朱色変色!V216,1,0)</f>
        <v>0</v>
      </c>
      <c r="W216">
        <f>IF(実施計画様式!X216&lt;&gt;朱色変色!W216,1,0)</f>
        <v>0</v>
      </c>
      <c r="X216">
        <f>IF(実施計画様式!Y216&lt;&gt;朱色変色!X216,1,0)</f>
        <v>0</v>
      </c>
      <c r="Y216">
        <f>IF(実施計画様式!Z216&lt;&gt;朱色変色!Y216,1,0)</f>
        <v>0</v>
      </c>
      <c r="Z216">
        <f>IF(実施計画様式!AA216&lt;&gt;朱色変色!Z216,1,0)</f>
        <v>0</v>
      </c>
      <c r="AA216">
        <f>IF(実施計画様式!AB216&lt;&gt;朱色変色!AA216,1,0)</f>
        <v>0</v>
      </c>
      <c r="AB216">
        <f>IF(実施計画様式!AC216&lt;&gt;朱色変色!AB216,1,0)</f>
        <v>0</v>
      </c>
      <c r="AC216">
        <f>IF(実施計画様式!AD216&lt;&gt;朱色変色!AC216,1,0)</f>
        <v>0</v>
      </c>
      <c r="AD216">
        <f>IF(実施計画様式!AE216&lt;&gt;朱色変色!AD216,1,0)</f>
        <v>0</v>
      </c>
      <c r="AE216">
        <f>IF(実施計画様式!AF216&lt;&gt;朱色変色!AE216,1,0)</f>
        <v>0</v>
      </c>
      <c r="AF216" s="21">
        <f>IF(実施計画様式!AG216&lt;&gt;朱色変色!AF216,1,0)</f>
        <v>0</v>
      </c>
      <c r="AG216">
        <f t="shared" si="6"/>
        <v>0</v>
      </c>
      <c r="AH216">
        <f t="shared" si="7"/>
        <v>0</v>
      </c>
      <c r="AI216">
        <f t="shared" si="8"/>
        <v>0</v>
      </c>
    </row>
    <row r="217" spans="3:35">
      <c r="C217" s="24">
        <v>145</v>
      </c>
      <c r="D217" s="24">
        <f>IF(実施計画様式!D217&lt;&gt;朱色変色!D217,1,0)</f>
        <v>0</v>
      </c>
      <c r="E217">
        <f>IF(実施計画様式!E217&lt;&gt;朱色変色!E217,1,0)</f>
        <v>0</v>
      </c>
      <c r="F217">
        <f>IF(実施計画様式!F217&lt;&gt;朱色変色!F217,1,0)</f>
        <v>0</v>
      </c>
      <c r="G217">
        <f>IF(実施計画様式!G217&lt;&gt;朱色変色!G217,1,0)</f>
        <v>0</v>
      </c>
      <c r="H217">
        <f>IF(実施計画様式!H217&lt;&gt;朱色変色!H217,1,0)</f>
        <v>0</v>
      </c>
      <c r="I217">
        <f>IF(実施計画様式!I217&lt;&gt;朱色変色!I217,1,0)</f>
        <v>0</v>
      </c>
      <c r="J217">
        <f>IF(実施計画様式!J217&lt;&gt;朱色変色!J217,1,0)</f>
        <v>0</v>
      </c>
      <c r="K217">
        <f>IF(実施計画様式!K217&lt;&gt;朱色変色!K217,1,0)</f>
        <v>0</v>
      </c>
      <c r="L217">
        <f>IF(実施計画様式!L217&lt;&gt;朱色変色!L217,1,0)</f>
        <v>0</v>
      </c>
      <c r="M217">
        <f>IF(実施計画様式!M217&lt;&gt;朱色変色!M217,1,0)</f>
        <v>0</v>
      </c>
      <c r="N217">
        <f>IF(実施計画様式!N217&lt;&gt;朱色変色!N217,1,0)</f>
        <v>0</v>
      </c>
      <c r="O217">
        <f>IF(実施計画様式!O217&lt;&gt;朱色変色!O217,1,0)</f>
        <v>0</v>
      </c>
      <c r="P217">
        <f>IF(実施計画様式!P217&lt;&gt;朱色変色!P217,1,0)</f>
        <v>0</v>
      </c>
      <c r="Q217">
        <f>IF(実施計画様式!Q217&lt;&gt;朱色変色!Q217,1,0)</f>
        <v>0</v>
      </c>
      <c r="R217">
        <f>IF(実施計画様式!R217&lt;&gt;朱色変色!R217,1,0)</f>
        <v>0</v>
      </c>
      <c r="S217">
        <f>IF(実施計画様式!S217&lt;&gt;朱色変色!S217,1,0)</f>
        <v>0</v>
      </c>
      <c r="T217">
        <f>IF(実施計画様式!U217&lt;&gt;朱色変色!T217,1,0)</f>
        <v>0</v>
      </c>
      <c r="U217">
        <f>IF(実施計画様式!V217&lt;&gt;朱色変色!U217,1,0)</f>
        <v>0</v>
      </c>
      <c r="V217">
        <f>IF(実施計画様式!W217&lt;&gt;朱色変色!V217,1,0)</f>
        <v>0</v>
      </c>
      <c r="W217">
        <f>IF(実施計画様式!X217&lt;&gt;朱色変色!W217,1,0)</f>
        <v>0</v>
      </c>
      <c r="X217">
        <f>IF(実施計画様式!Y217&lt;&gt;朱色変色!X217,1,0)</f>
        <v>0</v>
      </c>
      <c r="Y217">
        <f>IF(実施計画様式!Z217&lt;&gt;朱色変色!Y217,1,0)</f>
        <v>0</v>
      </c>
      <c r="Z217">
        <f>IF(実施計画様式!AA217&lt;&gt;朱色変色!Z217,1,0)</f>
        <v>0</v>
      </c>
      <c r="AA217">
        <f>IF(実施計画様式!AB217&lt;&gt;朱色変色!AA217,1,0)</f>
        <v>0</v>
      </c>
      <c r="AB217">
        <f>IF(実施計画様式!AC217&lt;&gt;朱色変色!AB217,1,0)</f>
        <v>0</v>
      </c>
      <c r="AC217">
        <f>IF(実施計画様式!AD217&lt;&gt;朱色変色!AC217,1,0)</f>
        <v>0</v>
      </c>
      <c r="AD217">
        <f>IF(実施計画様式!AE217&lt;&gt;朱色変色!AD217,1,0)</f>
        <v>0</v>
      </c>
      <c r="AE217">
        <f>IF(実施計画様式!AF217&lt;&gt;朱色変色!AE217,1,0)</f>
        <v>0</v>
      </c>
      <c r="AF217" s="21">
        <f>IF(実施計画様式!AG217&lt;&gt;朱色変色!AF217,1,0)</f>
        <v>0</v>
      </c>
      <c r="AG217">
        <f t="shared" si="6"/>
        <v>0</v>
      </c>
      <c r="AH217">
        <f t="shared" si="7"/>
        <v>0</v>
      </c>
      <c r="AI217">
        <f t="shared" si="8"/>
        <v>0</v>
      </c>
    </row>
    <row r="218" spans="3:35">
      <c r="C218" s="24">
        <v>146</v>
      </c>
      <c r="D218" s="24">
        <f>IF(実施計画様式!D218&lt;&gt;朱色変色!D218,1,0)</f>
        <v>0</v>
      </c>
      <c r="E218">
        <f>IF(実施計画様式!E218&lt;&gt;朱色変色!E218,1,0)</f>
        <v>0</v>
      </c>
      <c r="F218">
        <f>IF(実施計画様式!F218&lt;&gt;朱色変色!F218,1,0)</f>
        <v>0</v>
      </c>
      <c r="G218">
        <f>IF(実施計画様式!G218&lt;&gt;朱色変色!G218,1,0)</f>
        <v>0</v>
      </c>
      <c r="H218">
        <f>IF(実施計画様式!H218&lt;&gt;朱色変色!H218,1,0)</f>
        <v>0</v>
      </c>
      <c r="I218">
        <f>IF(実施計画様式!I218&lt;&gt;朱色変色!I218,1,0)</f>
        <v>0</v>
      </c>
      <c r="J218">
        <f>IF(実施計画様式!J218&lt;&gt;朱色変色!J218,1,0)</f>
        <v>0</v>
      </c>
      <c r="K218">
        <f>IF(実施計画様式!K218&lt;&gt;朱色変色!K218,1,0)</f>
        <v>0</v>
      </c>
      <c r="L218">
        <f>IF(実施計画様式!L218&lt;&gt;朱色変色!L218,1,0)</f>
        <v>0</v>
      </c>
      <c r="M218">
        <f>IF(実施計画様式!M218&lt;&gt;朱色変色!M218,1,0)</f>
        <v>0</v>
      </c>
      <c r="N218">
        <f>IF(実施計画様式!N218&lt;&gt;朱色変色!N218,1,0)</f>
        <v>0</v>
      </c>
      <c r="O218">
        <f>IF(実施計画様式!O218&lt;&gt;朱色変色!O218,1,0)</f>
        <v>0</v>
      </c>
      <c r="P218">
        <f>IF(実施計画様式!P218&lt;&gt;朱色変色!P218,1,0)</f>
        <v>0</v>
      </c>
      <c r="Q218">
        <f>IF(実施計画様式!Q218&lt;&gt;朱色変色!Q218,1,0)</f>
        <v>0</v>
      </c>
      <c r="R218">
        <f>IF(実施計画様式!R218&lt;&gt;朱色変色!R218,1,0)</f>
        <v>0</v>
      </c>
      <c r="S218">
        <f>IF(実施計画様式!S218&lt;&gt;朱色変色!S218,1,0)</f>
        <v>0</v>
      </c>
      <c r="T218">
        <f>IF(実施計画様式!U218&lt;&gt;朱色変色!T218,1,0)</f>
        <v>0</v>
      </c>
      <c r="U218">
        <f>IF(実施計画様式!V218&lt;&gt;朱色変色!U218,1,0)</f>
        <v>0</v>
      </c>
      <c r="V218">
        <f>IF(実施計画様式!W218&lt;&gt;朱色変色!V218,1,0)</f>
        <v>0</v>
      </c>
      <c r="W218">
        <f>IF(実施計画様式!X218&lt;&gt;朱色変色!W218,1,0)</f>
        <v>0</v>
      </c>
      <c r="X218">
        <f>IF(実施計画様式!Y218&lt;&gt;朱色変色!X218,1,0)</f>
        <v>0</v>
      </c>
      <c r="Y218">
        <f>IF(実施計画様式!Z218&lt;&gt;朱色変色!Y218,1,0)</f>
        <v>0</v>
      </c>
      <c r="Z218">
        <f>IF(実施計画様式!AA218&lt;&gt;朱色変色!Z218,1,0)</f>
        <v>0</v>
      </c>
      <c r="AA218">
        <f>IF(実施計画様式!AB218&lt;&gt;朱色変色!AA218,1,0)</f>
        <v>0</v>
      </c>
      <c r="AB218">
        <f>IF(実施計画様式!AC218&lt;&gt;朱色変色!AB218,1,0)</f>
        <v>0</v>
      </c>
      <c r="AC218">
        <f>IF(実施計画様式!AD218&lt;&gt;朱色変色!AC218,1,0)</f>
        <v>0</v>
      </c>
      <c r="AD218">
        <f>IF(実施計画様式!AE218&lt;&gt;朱色変色!AD218,1,0)</f>
        <v>0</v>
      </c>
      <c r="AE218">
        <f>IF(実施計画様式!AF218&lt;&gt;朱色変色!AE218,1,0)</f>
        <v>0</v>
      </c>
      <c r="AF218" s="21">
        <f>IF(実施計画様式!AG218&lt;&gt;朱色変色!AF218,1,0)</f>
        <v>0</v>
      </c>
      <c r="AG218">
        <f t="shared" si="6"/>
        <v>0</v>
      </c>
      <c r="AH218">
        <f t="shared" si="7"/>
        <v>0</v>
      </c>
      <c r="AI218">
        <f t="shared" si="8"/>
        <v>0</v>
      </c>
    </row>
    <row r="219" spans="3:35">
      <c r="C219" s="24">
        <v>147</v>
      </c>
      <c r="D219" s="24">
        <f>IF(実施計画様式!D219&lt;&gt;朱色変色!D219,1,0)</f>
        <v>0</v>
      </c>
      <c r="E219">
        <f>IF(実施計画様式!E219&lt;&gt;朱色変色!E219,1,0)</f>
        <v>0</v>
      </c>
      <c r="F219">
        <f>IF(実施計画様式!F219&lt;&gt;朱色変色!F219,1,0)</f>
        <v>0</v>
      </c>
      <c r="G219">
        <f>IF(実施計画様式!G219&lt;&gt;朱色変色!G219,1,0)</f>
        <v>0</v>
      </c>
      <c r="H219">
        <f>IF(実施計画様式!H219&lt;&gt;朱色変色!H219,1,0)</f>
        <v>0</v>
      </c>
      <c r="I219">
        <f>IF(実施計画様式!I219&lt;&gt;朱色変色!I219,1,0)</f>
        <v>0</v>
      </c>
      <c r="J219">
        <f>IF(実施計画様式!J219&lt;&gt;朱色変色!J219,1,0)</f>
        <v>0</v>
      </c>
      <c r="K219">
        <f>IF(実施計画様式!K219&lt;&gt;朱色変色!K219,1,0)</f>
        <v>0</v>
      </c>
      <c r="L219">
        <f>IF(実施計画様式!L219&lt;&gt;朱色変色!L219,1,0)</f>
        <v>0</v>
      </c>
      <c r="M219">
        <f>IF(実施計画様式!M219&lt;&gt;朱色変色!M219,1,0)</f>
        <v>0</v>
      </c>
      <c r="N219">
        <f>IF(実施計画様式!N219&lt;&gt;朱色変色!N219,1,0)</f>
        <v>0</v>
      </c>
      <c r="O219">
        <f>IF(実施計画様式!O219&lt;&gt;朱色変色!O219,1,0)</f>
        <v>0</v>
      </c>
      <c r="P219">
        <f>IF(実施計画様式!P219&lt;&gt;朱色変色!P219,1,0)</f>
        <v>0</v>
      </c>
      <c r="Q219">
        <f>IF(実施計画様式!Q219&lt;&gt;朱色変色!Q219,1,0)</f>
        <v>0</v>
      </c>
      <c r="R219">
        <f>IF(実施計画様式!R219&lt;&gt;朱色変色!R219,1,0)</f>
        <v>0</v>
      </c>
      <c r="S219">
        <f>IF(実施計画様式!S219&lt;&gt;朱色変色!S219,1,0)</f>
        <v>0</v>
      </c>
      <c r="T219">
        <f>IF(実施計画様式!U219&lt;&gt;朱色変色!T219,1,0)</f>
        <v>0</v>
      </c>
      <c r="U219">
        <f>IF(実施計画様式!V219&lt;&gt;朱色変色!U219,1,0)</f>
        <v>0</v>
      </c>
      <c r="V219">
        <f>IF(実施計画様式!W219&lt;&gt;朱色変色!V219,1,0)</f>
        <v>0</v>
      </c>
      <c r="W219">
        <f>IF(実施計画様式!X219&lt;&gt;朱色変色!W219,1,0)</f>
        <v>0</v>
      </c>
      <c r="X219">
        <f>IF(実施計画様式!Y219&lt;&gt;朱色変色!X219,1,0)</f>
        <v>0</v>
      </c>
      <c r="Y219">
        <f>IF(実施計画様式!Z219&lt;&gt;朱色変色!Y219,1,0)</f>
        <v>0</v>
      </c>
      <c r="Z219">
        <f>IF(実施計画様式!AA219&lt;&gt;朱色変色!Z219,1,0)</f>
        <v>0</v>
      </c>
      <c r="AA219">
        <f>IF(実施計画様式!AB219&lt;&gt;朱色変色!AA219,1,0)</f>
        <v>0</v>
      </c>
      <c r="AB219">
        <f>IF(実施計画様式!AC219&lt;&gt;朱色変色!AB219,1,0)</f>
        <v>0</v>
      </c>
      <c r="AC219">
        <f>IF(実施計画様式!AD219&lt;&gt;朱色変色!AC219,1,0)</f>
        <v>0</v>
      </c>
      <c r="AD219">
        <f>IF(実施計画様式!AE219&lt;&gt;朱色変色!AD219,1,0)</f>
        <v>0</v>
      </c>
      <c r="AE219">
        <f>IF(実施計画様式!AF219&lt;&gt;朱色変色!AE219,1,0)</f>
        <v>0</v>
      </c>
      <c r="AF219" s="21">
        <f>IF(実施計画様式!AG219&lt;&gt;朱色変色!AF219,1,0)</f>
        <v>0</v>
      </c>
      <c r="AG219">
        <f t="shared" si="6"/>
        <v>0</v>
      </c>
      <c r="AH219">
        <f t="shared" si="7"/>
        <v>0</v>
      </c>
      <c r="AI219">
        <f t="shared" si="8"/>
        <v>0</v>
      </c>
    </row>
    <row r="220" spans="3:35">
      <c r="C220" s="24">
        <v>148</v>
      </c>
      <c r="D220" s="24">
        <f>IF(実施計画様式!D220&lt;&gt;朱色変色!D220,1,0)</f>
        <v>0</v>
      </c>
      <c r="E220">
        <f>IF(実施計画様式!E220&lt;&gt;朱色変色!E220,1,0)</f>
        <v>0</v>
      </c>
      <c r="F220">
        <f>IF(実施計画様式!F220&lt;&gt;朱色変色!F220,1,0)</f>
        <v>0</v>
      </c>
      <c r="G220">
        <f>IF(実施計画様式!G220&lt;&gt;朱色変色!G220,1,0)</f>
        <v>0</v>
      </c>
      <c r="H220">
        <f>IF(実施計画様式!H220&lt;&gt;朱色変色!H220,1,0)</f>
        <v>0</v>
      </c>
      <c r="I220">
        <f>IF(実施計画様式!I220&lt;&gt;朱色変色!I220,1,0)</f>
        <v>0</v>
      </c>
      <c r="J220">
        <f>IF(実施計画様式!J220&lt;&gt;朱色変色!J220,1,0)</f>
        <v>0</v>
      </c>
      <c r="K220">
        <f>IF(実施計画様式!K220&lt;&gt;朱色変色!K220,1,0)</f>
        <v>0</v>
      </c>
      <c r="L220">
        <f>IF(実施計画様式!L220&lt;&gt;朱色変色!L220,1,0)</f>
        <v>0</v>
      </c>
      <c r="M220">
        <f>IF(実施計画様式!M220&lt;&gt;朱色変色!M220,1,0)</f>
        <v>0</v>
      </c>
      <c r="N220">
        <f>IF(実施計画様式!N220&lt;&gt;朱色変色!N220,1,0)</f>
        <v>0</v>
      </c>
      <c r="O220">
        <f>IF(実施計画様式!O220&lt;&gt;朱色変色!O220,1,0)</f>
        <v>0</v>
      </c>
      <c r="P220">
        <f>IF(実施計画様式!P220&lt;&gt;朱色変色!P220,1,0)</f>
        <v>0</v>
      </c>
      <c r="Q220">
        <f>IF(実施計画様式!Q220&lt;&gt;朱色変色!Q220,1,0)</f>
        <v>0</v>
      </c>
      <c r="R220">
        <f>IF(実施計画様式!R220&lt;&gt;朱色変色!R220,1,0)</f>
        <v>0</v>
      </c>
      <c r="S220">
        <f>IF(実施計画様式!S220&lt;&gt;朱色変色!S220,1,0)</f>
        <v>0</v>
      </c>
      <c r="T220">
        <f>IF(実施計画様式!U220&lt;&gt;朱色変色!T220,1,0)</f>
        <v>0</v>
      </c>
      <c r="U220">
        <f>IF(実施計画様式!V220&lt;&gt;朱色変色!U220,1,0)</f>
        <v>0</v>
      </c>
      <c r="V220">
        <f>IF(実施計画様式!W220&lt;&gt;朱色変色!V220,1,0)</f>
        <v>0</v>
      </c>
      <c r="W220">
        <f>IF(実施計画様式!X220&lt;&gt;朱色変色!W220,1,0)</f>
        <v>0</v>
      </c>
      <c r="X220">
        <f>IF(実施計画様式!Y220&lt;&gt;朱色変色!X220,1,0)</f>
        <v>0</v>
      </c>
      <c r="Y220">
        <f>IF(実施計画様式!Z220&lt;&gt;朱色変色!Y220,1,0)</f>
        <v>0</v>
      </c>
      <c r="Z220">
        <f>IF(実施計画様式!AA220&lt;&gt;朱色変色!Z220,1,0)</f>
        <v>0</v>
      </c>
      <c r="AA220">
        <f>IF(実施計画様式!AB220&lt;&gt;朱色変色!AA220,1,0)</f>
        <v>0</v>
      </c>
      <c r="AB220">
        <f>IF(実施計画様式!AC220&lt;&gt;朱色変色!AB220,1,0)</f>
        <v>0</v>
      </c>
      <c r="AC220">
        <f>IF(実施計画様式!AD220&lt;&gt;朱色変色!AC220,1,0)</f>
        <v>0</v>
      </c>
      <c r="AD220">
        <f>IF(実施計画様式!AE220&lt;&gt;朱色変色!AD220,1,0)</f>
        <v>0</v>
      </c>
      <c r="AE220">
        <f>IF(実施計画様式!AF220&lt;&gt;朱色変色!AE220,1,0)</f>
        <v>0</v>
      </c>
      <c r="AF220" s="21">
        <f>IF(実施計画様式!AG220&lt;&gt;朱色変色!AF220,1,0)</f>
        <v>0</v>
      </c>
      <c r="AG220">
        <f t="shared" si="6"/>
        <v>0</v>
      </c>
      <c r="AH220">
        <f t="shared" si="7"/>
        <v>0</v>
      </c>
      <c r="AI220">
        <f t="shared" si="8"/>
        <v>0</v>
      </c>
    </row>
    <row r="221" spans="3:35">
      <c r="C221" s="24">
        <v>149</v>
      </c>
      <c r="D221" s="24">
        <f>IF(実施計画様式!D221&lt;&gt;朱色変色!D221,1,0)</f>
        <v>0</v>
      </c>
      <c r="E221">
        <f>IF(実施計画様式!E221&lt;&gt;朱色変色!E221,1,0)</f>
        <v>0</v>
      </c>
      <c r="F221">
        <f>IF(実施計画様式!F221&lt;&gt;朱色変色!F221,1,0)</f>
        <v>0</v>
      </c>
      <c r="G221">
        <f>IF(実施計画様式!G221&lt;&gt;朱色変色!G221,1,0)</f>
        <v>0</v>
      </c>
      <c r="H221">
        <f>IF(実施計画様式!H221&lt;&gt;朱色変色!H221,1,0)</f>
        <v>0</v>
      </c>
      <c r="I221">
        <f>IF(実施計画様式!I221&lt;&gt;朱色変色!I221,1,0)</f>
        <v>0</v>
      </c>
      <c r="J221">
        <f>IF(実施計画様式!J221&lt;&gt;朱色変色!J221,1,0)</f>
        <v>0</v>
      </c>
      <c r="K221">
        <f>IF(実施計画様式!K221&lt;&gt;朱色変色!K221,1,0)</f>
        <v>0</v>
      </c>
      <c r="L221">
        <f>IF(実施計画様式!L221&lt;&gt;朱色変色!L221,1,0)</f>
        <v>0</v>
      </c>
      <c r="M221">
        <f>IF(実施計画様式!M221&lt;&gt;朱色変色!M221,1,0)</f>
        <v>0</v>
      </c>
      <c r="N221">
        <f>IF(実施計画様式!N221&lt;&gt;朱色変色!N221,1,0)</f>
        <v>0</v>
      </c>
      <c r="O221">
        <f>IF(実施計画様式!O221&lt;&gt;朱色変色!O221,1,0)</f>
        <v>0</v>
      </c>
      <c r="P221">
        <f>IF(実施計画様式!P221&lt;&gt;朱色変色!P221,1,0)</f>
        <v>0</v>
      </c>
      <c r="Q221">
        <f>IF(実施計画様式!Q221&lt;&gt;朱色変色!Q221,1,0)</f>
        <v>0</v>
      </c>
      <c r="R221">
        <f>IF(実施計画様式!R221&lt;&gt;朱色変色!R221,1,0)</f>
        <v>0</v>
      </c>
      <c r="S221">
        <f>IF(実施計画様式!S221&lt;&gt;朱色変色!S221,1,0)</f>
        <v>0</v>
      </c>
      <c r="T221">
        <f>IF(実施計画様式!U221&lt;&gt;朱色変色!T221,1,0)</f>
        <v>0</v>
      </c>
      <c r="U221">
        <f>IF(実施計画様式!V221&lt;&gt;朱色変色!U221,1,0)</f>
        <v>0</v>
      </c>
      <c r="V221">
        <f>IF(実施計画様式!W221&lt;&gt;朱色変色!V221,1,0)</f>
        <v>0</v>
      </c>
      <c r="W221">
        <f>IF(実施計画様式!X221&lt;&gt;朱色変色!W221,1,0)</f>
        <v>0</v>
      </c>
      <c r="X221">
        <f>IF(実施計画様式!Y221&lt;&gt;朱色変色!X221,1,0)</f>
        <v>0</v>
      </c>
      <c r="Y221">
        <f>IF(実施計画様式!Z221&lt;&gt;朱色変色!Y221,1,0)</f>
        <v>0</v>
      </c>
      <c r="Z221">
        <f>IF(実施計画様式!AA221&lt;&gt;朱色変色!Z221,1,0)</f>
        <v>0</v>
      </c>
      <c r="AA221">
        <f>IF(実施計画様式!AB221&lt;&gt;朱色変色!AA221,1,0)</f>
        <v>0</v>
      </c>
      <c r="AB221">
        <f>IF(実施計画様式!AC221&lt;&gt;朱色変色!AB221,1,0)</f>
        <v>0</v>
      </c>
      <c r="AC221">
        <f>IF(実施計画様式!AD221&lt;&gt;朱色変色!AC221,1,0)</f>
        <v>0</v>
      </c>
      <c r="AD221">
        <f>IF(実施計画様式!AE221&lt;&gt;朱色変色!AD221,1,0)</f>
        <v>0</v>
      </c>
      <c r="AE221">
        <f>IF(実施計画様式!AF221&lt;&gt;朱色変色!AE221,1,0)</f>
        <v>0</v>
      </c>
      <c r="AF221" s="21">
        <f>IF(実施計画様式!AG221&lt;&gt;朱色変色!AF221,1,0)</f>
        <v>0</v>
      </c>
      <c r="AG221">
        <f t="shared" si="6"/>
        <v>0</v>
      </c>
      <c r="AH221">
        <f t="shared" si="7"/>
        <v>0</v>
      </c>
      <c r="AI221">
        <f t="shared" si="8"/>
        <v>0</v>
      </c>
    </row>
    <row r="222" spans="3:35">
      <c r="C222" s="24">
        <v>150</v>
      </c>
      <c r="D222" s="24">
        <f>IF(実施計画様式!D222&lt;&gt;朱色変色!D222,1,0)</f>
        <v>0</v>
      </c>
      <c r="E222">
        <f>IF(実施計画様式!E222&lt;&gt;朱色変色!E222,1,0)</f>
        <v>0</v>
      </c>
      <c r="F222">
        <f>IF(実施計画様式!F222&lt;&gt;朱色変色!F222,1,0)</f>
        <v>0</v>
      </c>
      <c r="G222">
        <f>IF(実施計画様式!G222&lt;&gt;朱色変色!G222,1,0)</f>
        <v>0</v>
      </c>
      <c r="H222">
        <f>IF(実施計画様式!H222&lt;&gt;朱色変色!H222,1,0)</f>
        <v>0</v>
      </c>
      <c r="I222">
        <f>IF(実施計画様式!I222&lt;&gt;朱色変色!I222,1,0)</f>
        <v>0</v>
      </c>
      <c r="J222">
        <f>IF(実施計画様式!J222&lt;&gt;朱色変色!J222,1,0)</f>
        <v>0</v>
      </c>
      <c r="K222">
        <f>IF(実施計画様式!K222&lt;&gt;朱色変色!K222,1,0)</f>
        <v>0</v>
      </c>
      <c r="L222">
        <f>IF(実施計画様式!L222&lt;&gt;朱色変色!L222,1,0)</f>
        <v>0</v>
      </c>
      <c r="M222">
        <f>IF(実施計画様式!M222&lt;&gt;朱色変色!M222,1,0)</f>
        <v>0</v>
      </c>
      <c r="N222">
        <f>IF(実施計画様式!N222&lt;&gt;朱色変色!N222,1,0)</f>
        <v>0</v>
      </c>
      <c r="O222">
        <f>IF(実施計画様式!O222&lt;&gt;朱色変色!O222,1,0)</f>
        <v>0</v>
      </c>
      <c r="P222">
        <f>IF(実施計画様式!P222&lt;&gt;朱色変色!P222,1,0)</f>
        <v>0</v>
      </c>
      <c r="Q222">
        <f>IF(実施計画様式!Q222&lt;&gt;朱色変色!Q222,1,0)</f>
        <v>0</v>
      </c>
      <c r="R222">
        <f>IF(実施計画様式!R222&lt;&gt;朱色変色!R222,1,0)</f>
        <v>0</v>
      </c>
      <c r="S222">
        <f>IF(実施計画様式!S222&lt;&gt;朱色変色!S222,1,0)</f>
        <v>0</v>
      </c>
      <c r="T222">
        <f>IF(実施計画様式!U222&lt;&gt;朱色変色!T222,1,0)</f>
        <v>0</v>
      </c>
      <c r="U222">
        <f>IF(実施計画様式!V222&lt;&gt;朱色変色!U222,1,0)</f>
        <v>0</v>
      </c>
      <c r="V222">
        <f>IF(実施計画様式!W222&lt;&gt;朱色変色!V222,1,0)</f>
        <v>0</v>
      </c>
      <c r="W222">
        <f>IF(実施計画様式!X222&lt;&gt;朱色変色!W222,1,0)</f>
        <v>0</v>
      </c>
      <c r="X222">
        <f>IF(実施計画様式!Y222&lt;&gt;朱色変色!X222,1,0)</f>
        <v>0</v>
      </c>
      <c r="Y222">
        <f>IF(実施計画様式!Z222&lt;&gt;朱色変色!Y222,1,0)</f>
        <v>0</v>
      </c>
      <c r="Z222">
        <f>IF(実施計画様式!AA222&lt;&gt;朱色変色!Z222,1,0)</f>
        <v>0</v>
      </c>
      <c r="AA222">
        <f>IF(実施計画様式!AB222&lt;&gt;朱色変色!AA222,1,0)</f>
        <v>0</v>
      </c>
      <c r="AB222">
        <f>IF(実施計画様式!AC222&lt;&gt;朱色変色!AB222,1,0)</f>
        <v>0</v>
      </c>
      <c r="AC222">
        <f>IF(実施計画様式!AD222&lt;&gt;朱色変色!AC222,1,0)</f>
        <v>0</v>
      </c>
      <c r="AD222">
        <f>IF(実施計画様式!AE222&lt;&gt;朱色変色!AD222,1,0)</f>
        <v>0</v>
      </c>
      <c r="AE222">
        <f>IF(実施計画様式!AF222&lt;&gt;朱色変色!AE222,1,0)</f>
        <v>0</v>
      </c>
      <c r="AF222" s="21">
        <f>IF(実施計画様式!AG222&lt;&gt;朱色変色!AF222,1,0)</f>
        <v>0</v>
      </c>
      <c r="AG222">
        <f t="shared" si="6"/>
        <v>0</v>
      </c>
      <c r="AH222">
        <f t="shared" si="7"/>
        <v>0</v>
      </c>
      <c r="AI222">
        <f t="shared" si="8"/>
        <v>0</v>
      </c>
    </row>
    <row r="223" spans="3:35">
      <c r="C223" s="24">
        <v>151</v>
      </c>
      <c r="D223" s="24">
        <f>IF(実施計画様式!D223&lt;&gt;朱色変色!D223,1,0)</f>
        <v>0</v>
      </c>
      <c r="E223">
        <f>IF(実施計画様式!E223&lt;&gt;朱色変色!E223,1,0)</f>
        <v>0</v>
      </c>
      <c r="F223">
        <f>IF(実施計画様式!F223&lt;&gt;朱色変色!F223,1,0)</f>
        <v>0</v>
      </c>
      <c r="G223">
        <f>IF(実施計画様式!G223&lt;&gt;朱色変色!G223,1,0)</f>
        <v>0</v>
      </c>
      <c r="H223">
        <f>IF(実施計画様式!H223&lt;&gt;朱色変色!H223,1,0)</f>
        <v>0</v>
      </c>
      <c r="I223">
        <f>IF(実施計画様式!I223&lt;&gt;朱色変色!I223,1,0)</f>
        <v>0</v>
      </c>
      <c r="J223">
        <f>IF(実施計画様式!J223&lt;&gt;朱色変色!J223,1,0)</f>
        <v>0</v>
      </c>
      <c r="K223">
        <f>IF(実施計画様式!K223&lt;&gt;朱色変色!K223,1,0)</f>
        <v>0</v>
      </c>
      <c r="L223">
        <f>IF(実施計画様式!L223&lt;&gt;朱色変色!L223,1,0)</f>
        <v>0</v>
      </c>
      <c r="M223">
        <f>IF(実施計画様式!M223&lt;&gt;朱色変色!M223,1,0)</f>
        <v>0</v>
      </c>
      <c r="N223">
        <f>IF(実施計画様式!N223&lt;&gt;朱色変色!N223,1,0)</f>
        <v>0</v>
      </c>
      <c r="O223">
        <f>IF(実施計画様式!O223&lt;&gt;朱色変色!O223,1,0)</f>
        <v>0</v>
      </c>
      <c r="P223">
        <f>IF(実施計画様式!P223&lt;&gt;朱色変色!P223,1,0)</f>
        <v>0</v>
      </c>
      <c r="Q223">
        <f>IF(実施計画様式!Q223&lt;&gt;朱色変色!Q223,1,0)</f>
        <v>0</v>
      </c>
      <c r="R223">
        <f>IF(実施計画様式!R223&lt;&gt;朱色変色!R223,1,0)</f>
        <v>0</v>
      </c>
      <c r="S223">
        <f>IF(実施計画様式!S223&lt;&gt;朱色変色!S223,1,0)</f>
        <v>0</v>
      </c>
      <c r="T223">
        <f>IF(実施計画様式!U223&lt;&gt;朱色変色!T223,1,0)</f>
        <v>0</v>
      </c>
      <c r="U223">
        <f>IF(実施計画様式!V223&lt;&gt;朱色変色!U223,1,0)</f>
        <v>0</v>
      </c>
      <c r="V223">
        <f>IF(実施計画様式!W223&lt;&gt;朱色変色!V223,1,0)</f>
        <v>0</v>
      </c>
      <c r="W223">
        <f>IF(実施計画様式!X223&lt;&gt;朱色変色!W223,1,0)</f>
        <v>0</v>
      </c>
      <c r="X223">
        <f>IF(実施計画様式!Y223&lt;&gt;朱色変色!X223,1,0)</f>
        <v>0</v>
      </c>
      <c r="Y223">
        <f>IF(実施計画様式!Z223&lt;&gt;朱色変色!Y223,1,0)</f>
        <v>0</v>
      </c>
      <c r="Z223">
        <f>IF(実施計画様式!AA223&lt;&gt;朱色変色!Z223,1,0)</f>
        <v>0</v>
      </c>
      <c r="AA223">
        <f>IF(実施計画様式!AB223&lt;&gt;朱色変色!AA223,1,0)</f>
        <v>0</v>
      </c>
      <c r="AB223">
        <f>IF(実施計画様式!AC223&lt;&gt;朱色変色!AB223,1,0)</f>
        <v>0</v>
      </c>
      <c r="AC223">
        <f>IF(実施計画様式!AD223&lt;&gt;朱色変色!AC223,1,0)</f>
        <v>0</v>
      </c>
      <c r="AD223">
        <f>IF(実施計画様式!AE223&lt;&gt;朱色変色!AD223,1,0)</f>
        <v>0</v>
      </c>
      <c r="AE223">
        <f>IF(実施計画様式!AF223&lt;&gt;朱色変色!AE223,1,0)</f>
        <v>0</v>
      </c>
      <c r="AF223" s="21">
        <f>IF(実施計画様式!AG223&lt;&gt;朱色変色!AF223,1,0)</f>
        <v>0</v>
      </c>
      <c r="AG223">
        <f t="shared" si="6"/>
        <v>0</v>
      </c>
      <c r="AH223">
        <f t="shared" si="7"/>
        <v>0</v>
      </c>
      <c r="AI223">
        <f t="shared" si="8"/>
        <v>0</v>
      </c>
    </row>
    <row r="224" spans="3:35">
      <c r="C224" s="24">
        <v>152</v>
      </c>
      <c r="D224" s="24">
        <f>IF(実施計画様式!D224&lt;&gt;朱色変色!D224,1,0)</f>
        <v>0</v>
      </c>
      <c r="E224">
        <f>IF(実施計画様式!E224&lt;&gt;朱色変色!E224,1,0)</f>
        <v>0</v>
      </c>
      <c r="F224">
        <f>IF(実施計画様式!F224&lt;&gt;朱色変色!F224,1,0)</f>
        <v>0</v>
      </c>
      <c r="G224">
        <f>IF(実施計画様式!G224&lt;&gt;朱色変色!G224,1,0)</f>
        <v>0</v>
      </c>
      <c r="H224">
        <f>IF(実施計画様式!H224&lt;&gt;朱色変色!H224,1,0)</f>
        <v>0</v>
      </c>
      <c r="I224">
        <f>IF(実施計画様式!I224&lt;&gt;朱色変色!I224,1,0)</f>
        <v>0</v>
      </c>
      <c r="J224">
        <f>IF(実施計画様式!J224&lt;&gt;朱色変色!J224,1,0)</f>
        <v>0</v>
      </c>
      <c r="K224">
        <f>IF(実施計画様式!K224&lt;&gt;朱色変色!K224,1,0)</f>
        <v>0</v>
      </c>
      <c r="L224">
        <f>IF(実施計画様式!L224&lt;&gt;朱色変色!L224,1,0)</f>
        <v>0</v>
      </c>
      <c r="M224">
        <f>IF(実施計画様式!M224&lt;&gt;朱色変色!M224,1,0)</f>
        <v>0</v>
      </c>
      <c r="N224">
        <f>IF(実施計画様式!N224&lt;&gt;朱色変色!N224,1,0)</f>
        <v>0</v>
      </c>
      <c r="O224">
        <f>IF(実施計画様式!O224&lt;&gt;朱色変色!O224,1,0)</f>
        <v>0</v>
      </c>
      <c r="P224">
        <f>IF(実施計画様式!P224&lt;&gt;朱色変色!P224,1,0)</f>
        <v>0</v>
      </c>
      <c r="Q224">
        <f>IF(実施計画様式!Q224&lt;&gt;朱色変色!Q224,1,0)</f>
        <v>0</v>
      </c>
      <c r="R224">
        <f>IF(実施計画様式!R224&lt;&gt;朱色変色!R224,1,0)</f>
        <v>0</v>
      </c>
      <c r="S224">
        <f>IF(実施計画様式!S224&lt;&gt;朱色変色!S224,1,0)</f>
        <v>0</v>
      </c>
      <c r="T224">
        <f>IF(実施計画様式!U224&lt;&gt;朱色変色!T224,1,0)</f>
        <v>0</v>
      </c>
      <c r="U224">
        <f>IF(実施計画様式!V224&lt;&gt;朱色変色!U224,1,0)</f>
        <v>0</v>
      </c>
      <c r="V224">
        <f>IF(実施計画様式!W224&lt;&gt;朱色変色!V224,1,0)</f>
        <v>0</v>
      </c>
      <c r="W224">
        <f>IF(実施計画様式!X224&lt;&gt;朱色変色!W224,1,0)</f>
        <v>0</v>
      </c>
      <c r="X224">
        <f>IF(実施計画様式!Y224&lt;&gt;朱色変色!X224,1,0)</f>
        <v>0</v>
      </c>
      <c r="Y224">
        <f>IF(実施計画様式!Z224&lt;&gt;朱色変色!Y224,1,0)</f>
        <v>0</v>
      </c>
      <c r="Z224">
        <f>IF(実施計画様式!AA224&lt;&gt;朱色変色!Z224,1,0)</f>
        <v>0</v>
      </c>
      <c r="AA224">
        <f>IF(実施計画様式!AB224&lt;&gt;朱色変色!AA224,1,0)</f>
        <v>0</v>
      </c>
      <c r="AB224">
        <f>IF(実施計画様式!AC224&lt;&gt;朱色変色!AB224,1,0)</f>
        <v>0</v>
      </c>
      <c r="AC224">
        <f>IF(実施計画様式!AD224&lt;&gt;朱色変色!AC224,1,0)</f>
        <v>0</v>
      </c>
      <c r="AD224">
        <f>IF(実施計画様式!AE224&lt;&gt;朱色変色!AD224,1,0)</f>
        <v>0</v>
      </c>
      <c r="AE224">
        <f>IF(実施計画様式!AF224&lt;&gt;朱色変色!AE224,1,0)</f>
        <v>0</v>
      </c>
      <c r="AF224" s="21">
        <f>IF(実施計画様式!AG224&lt;&gt;朱色変色!AF224,1,0)</f>
        <v>0</v>
      </c>
      <c r="AG224">
        <f t="shared" si="6"/>
        <v>0</v>
      </c>
      <c r="AH224">
        <f t="shared" si="7"/>
        <v>0</v>
      </c>
      <c r="AI224">
        <f t="shared" si="8"/>
        <v>0</v>
      </c>
    </row>
    <row r="225" spans="3:35">
      <c r="C225" s="24">
        <v>153</v>
      </c>
      <c r="D225" s="24">
        <f>IF(実施計画様式!D225&lt;&gt;朱色変色!D225,1,0)</f>
        <v>0</v>
      </c>
      <c r="E225">
        <f>IF(実施計画様式!E225&lt;&gt;朱色変色!E225,1,0)</f>
        <v>0</v>
      </c>
      <c r="F225">
        <f>IF(実施計画様式!F225&lt;&gt;朱色変色!F225,1,0)</f>
        <v>0</v>
      </c>
      <c r="G225">
        <f>IF(実施計画様式!G225&lt;&gt;朱色変色!G225,1,0)</f>
        <v>0</v>
      </c>
      <c r="H225">
        <f>IF(実施計画様式!H225&lt;&gt;朱色変色!H225,1,0)</f>
        <v>0</v>
      </c>
      <c r="I225">
        <f>IF(実施計画様式!I225&lt;&gt;朱色変色!I225,1,0)</f>
        <v>0</v>
      </c>
      <c r="J225">
        <f>IF(実施計画様式!J225&lt;&gt;朱色変色!J225,1,0)</f>
        <v>0</v>
      </c>
      <c r="K225">
        <f>IF(実施計画様式!K225&lt;&gt;朱色変色!K225,1,0)</f>
        <v>0</v>
      </c>
      <c r="L225">
        <f>IF(実施計画様式!L225&lt;&gt;朱色変色!L225,1,0)</f>
        <v>0</v>
      </c>
      <c r="M225">
        <f>IF(実施計画様式!M225&lt;&gt;朱色変色!M225,1,0)</f>
        <v>0</v>
      </c>
      <c r="N225">
        <f>IF(実施計画様式!N225&lt;&gt;朱色変色!N225,1,0)</f>
        <v>0</v>
      </c>
      <c r="O225">
        <f>IF(実施計画様式!O225&lt;&gt;朱色変色!O225,1,0)</f>
        <v>0</v>
      </c>
      <c r="P225">
        <f>IF(実施計画様式!P225&lt;&gt;朱色変色!P225,1,0)</f>
        <v>0</v>
      </c>
      <c r="Q225">
        <f>IF(実施計画様式!Q225&lt;&gt;朱色変色!Q225,1,0)</f>
        <v>0</v>
      </c>
      <c r="R225">
        <f>IF(実施計画様式!R225&lt;&gt;朱色変色!R225,1,0)</f>
        <v>0</v>
      </c>
      <c r="S225">
        <f>IF(実施計画様式!S225&lt;&gt;朱色変色!S225,1,0)</f>
        <v>0</v>
      </c>
      <c r="T225">
        <f>IF(実施計画様式!U225&lt;&gt;朱色変色!T225,1,0)</f>
        <v>0</v>
      </c>
      <c r="U225">
        <f>IF(実施計画様式!V225&lt;&gt;朱色変色!U225,1,0)</f>
        <v>0</v>
      </c>
      <c r="V225">
        <f>IF(実施計画様式!W225&lt;&gt;朱色変色!V225,1,0)</f>
        <v>0</v>
      </c>
      <c r="W225">
        <f>IF(実施計画様式!X225&lt;&gt;朱色変色!W225,1,0)</f>
        <v>0</v>
      </c>
      <c r="X225">
        <f>IF(実施計画様式!Y225&lt;&gt;朱色変色!X225,1,0)</f>
        <v>0</v>
      </c>
      <c r="Y225">
        <f>IF(実施計画様式!Z225&lt;&gt;朱色変色!Y225,1,0)</f>
        <v>0</v>
      </c>
      <c r="Z225">
        <f>IF(実施計画様式!AA225&lt;&gt;朱色変色!Z225,1,0)</f>
        <v>0</v>
      </c>
      <c r="AA225">
        <f>IF(実施計画様式!AB225&lt;&gt;朱色変色!AA225,1,0)</f>
        <v>0</v>
      </c>
      <c r="AB225">
        <f>IF(実施計画様式!AC225&lt;&gt;朱色変色!AB225,1,0)</f>
        <v>0</v>
      </c>
      <c r="AC225">
        <f>IF(実施計画様式!AD225&lt;&gt;朱色変色!AC225,1,0)</f>
        <v>0</v>
      </c>
      <c r="AD225">
        <f>IF(実施計画様式!AE225&lt;&gt;朱色変色!AD225,1,0)</f>
        <v>0</v>
      </c>
      <c r="AE225">
        <f>IF(実施計画様式!AF225&lt;&gt;朱色変色!AE225,1,0)</f>
        <v>0</v>
      </c>
      <c r="AF225" s="21">
        <f>IF(実施計画様式!AG225&lt;&gt;朱色変色!AF225,1,0)</f>
        <v>0</v>
      </c>
      <c r="AG225">
        <f t="shared" si="6"/>
        <v>0</v>
      </c>
      <c r="AH225">
        <f t="shared" si="7"/>
        <v>0</v>
      </c>
      <c r="AI225">
        <f t="shared" si="8"/>
        <v>0</v>
      </c>
    </row>
    <row r="226" spans="3:35">
      <c r="C226" s="24">
        <v>154</v>
      </c>
      <c r="D226" s="24">
        <f>IF(実施計画様式!D226&lt;&gt;朱色変色!D226,1,0)</f>
        <v>0</v>
      </c>
      <c r="E226">
        <f>IF(実施計画様式!E226&lt;&gt;朱色変色!E226,1,0)</f>
        <v>0</v>
      </c>
      <c r="F226">
        <f>IF(実施計画様式!F226&lt;&gt;朱色変色!F226,1,0)</f>
        <v>0</v>
      </c>
      <c r="G226">
        <f>IF(実施計画様式!G226&lt;&gt;朱色変色!G226,1,0)</f>
        <v>0</v>
      </c>
      <c r="H226">
        <f>IF(実施計画様式!H226&lt;&gt;朱色変色!H226,1,0)</f>
        <v>0</v>
      </c>
      <c r="I226">
        <f>IF(実施計画様式!I226&lt;&gt;朱色変色!I226,1,0)</f>
        <v>0</v>
      </c>
      <c r="J226">
        <f>IF(実施計画様式!J226&lt;&gt;朱色変色!J226,1,0)</f>
        <v>0</v>
      </c>
      <c r="K226">
        <f>IF(実施計画様式!K226&lt;&gt;朱色変色!K226,1,0)</f>
        <v>0</v>
      </c>
      <c r="L226">
        <f>IF(実施計画様式!L226&lt;&gt;朱色変色!L226,1,0)</f>
        <v>0</v>
      </c>
      <c r="M226">
        <f>IF(実施計画様式!M226&lt;&gt;朱色変色!M226,1,0)</f>
        <v>0</v>
      </c>
      <c r="N226">
        <f>IF(実施計画様式!N226&lt;&gt;朱色変色!N226,1,0)</f>
        <v>0</v>
      </c>
      <c r="O226">
        <f>IF(実施計画様式!O226&lt;&gt;朱色変色!O226,1,0)</f>
        <v>0</v>
      </c>
      <c r="P226">
        <f>IF(実施計画様式!P226&lt;&gt;朱色変色!P226,1,0)</f>
        <v>0</v>
      </c>
      <c r="Q226">
        <f>IF(実施計画様式!Q226&lt;&gt;朱色変色!Q226,1,0)</f>
        <v>0</v>
      </c>
      <c r="R226">
        <f>IF(実施計画様式!R226&lt;&gt;朱色変色!R226,1,0)</f>
        <v>0</v>
      </c>
      <c r="S226">
        <f>IF(実施計画様式!S226&lt;&gt;朱色変色!S226,1,0)</f>
        <v>0</v>
      </c>
      <c r="T226">
        <f>IF(実施計画様式!U226&lt;&gt;朱色変色!T226,1,0)</f>
        <v>0</v>
      </c>
      <c r="U226">
        <f>IF(実施計画様式!V226&lt;&gt;朱色変色!U226,1,0)</f>
        <v>0</v>
      </c>
      <c r="V226">
        <f>IF(実施計画様式!W226&lt;&gt;朱色変色!V226,1,0)</f>
        <v>0</v>
      </c>
      <c r="W226">
        <f>IF(実施計画様式!X226&lt;&gt;朱色変色!W226,1,0)</f>
        <v>0</v>
      </c>
      <c r="X226">
        <f>IF(実施計画様式!Y226&lt;&gt;朱色変色!X226,1,0)</f>
        <v>0</v>
      </c>
      <c r="Y226">
        <f>IF(実施計画様式!Z226&lt;&gt;朱色変色!Y226,1,0)</f>
        <v>0</v>
      </c>
      <c r="Z226">
        <f>IF(実施計画様式!AA226&lt;&gt;朱色変色!Z226,1,0)</f>
        <v>0</v>
      </c>
      <c r="AA226">
        <f>IF(実施計画様式!AB226&lt;&gt;朱色変色!AA226,1,0)</f>
        <v>0</v>
      </c>
      <c r="AB226">
        <f>IF(実施計画様式!AC226&lt;&gt;朱色変色!AB226,1,0)</f>
        <v>0</v>
      </c>
      <c r="AC226">
        <f>IF(実施計画様式!AD226&lt;&gt;朱色変色!AC226,1,0)</f>
        <v>0</v>
      </c>
      <c r="AD226">
        <f>IF(実施計画様式!AE226&lt;&gt;朱色変色!AD226,1,0)</f>
        <v>0</v>
      </c>
      <c r="AE226">
        <f>IF(実施計画様式!AF226&lt;&gt;朱色変色!AE226,1,0)</f>
        <v>0</v>
      </c>
      <c r="AF226" s="21">
        <f>IF(実施計画様式!AG226&lt;&gt;朱色変色!AF226,1,0)</f>
        <v>0</v>
      </c>
      <c r="AG226">
        <f t="shared" si="6"/>
        <v>0</v>
      </c>
      <c r="AH226">
        <f t="shared" si="7"/>
        <v>0</v>
      </c>
      <c r="AI226">
        <f t="shared" si="8"/>
        <v>0</v>
      </c>
    </row>
    <row r="227" spans="3:35">
      <c r="C227" s="24">
        <v>155</v>
      </c>
      <c r="D227" s="24">
        <f>IF(実施計画様式!D227&lt;&gt;朱色変色!D227,1,0)</f>
        <v>0</v>
      </c>
      <c r="E227">
        <f>IF(実施計画様式!E227&lt;&gt;朱色変色!E227,1,0)</f>
        <v>0</v>
      </c>
      <c r="F227">
        <f>IF(実施計画様式!F227&lt;&gt;朱色変色!F227,1,0)</f>
        <v>0</v>
      </c>
      <c r="G227">
        <f>IF(実施計画様式!G227&lt;&gt;朱色変色!G227,1,0)</f>
        <v>0</v>
      </c>
      <c r="H227">
        <f>IF(実施計画様式!H227&lt;&gt;朱色変色!H227,1,0)</f>
        <v>0</v>
      </c>
      <c r="I227">
        <f>IF(実施計画様式!I227&lt;&gt;朱色変色!I227,1,0)</f>
        <v>0</v>
      </c>
      <c r="J227">
        <f>IF(実施計画様式!J227&lt;&gt;朱色変色!J227,1,0)</f>
        <v>0</v>
      </c>
      <c r="K227">
        <f>IF(実施計画様式!K227&lt;&gt;朱色変色!K227,1,0)</f>
        <v>0</v>
      </c>
      <c r="L227">
        <f>IF(実施計画様式!L227&lt;&gt;朱色変色!L227,1,0)</f>
        <v>0</v>
      </c>
      <c r="M227">
        <f>IF(実施計画様式!M227&lt;&gt;朱色変色!M227,1,0)</f>
        <v>0</v>
      </c>
      <c r="N227">
        <f>IF(実施計画様式!N227&lt;&gt;朱色変色!N227,1,0)</f>
        <v>0</v>
      </c>
      <c r="O227">
        <f>IF(実施計画様式!O227&lt;&gt;朱色変色!O227,1,0)</f>
        <v>0</v>
      </c>
      <c r="P227">
        <f>IF(実施計画様式!P227&lt;&gt;朱色変色!P227,1,0)</f>
        <v>0</v>
      </c>
      <c r="Q227">
        <f>IF(実施計画様式!Q227&lt;&gt;朱色変色!Q227,1,0)</f>
        <v>0</v>
      </c>
      <c r="R227">
        <f>IF(実施計画様式!R227&lt;&gt;朱色変色!R227,1,0)</f>
        <v>0</v>
      </c>
      <c r="S227">
        <f>IF(実施計画様式!S227&lt;&gt;朱色変色!S227,1,0)</f>
        <v>0</v>
      </c>
      <c r="T227">
        <f>IF(実施計画様式!U227&lt;&gt;朱色変色!T227,1,0)</f>
        <v>0</v>
      </c>
      <c r="U227">
        <f>IF(実施計画様式!V227&lt;&gt;朱色変色!U227,1,0)</f>
        <v>0</v>
      </c>
      <c r="V227">
        <f>IF(実施計画様式!W227&lt;&gt;朱色変色!V227,1,0)</f>
        <v>0</v>
      </c>
      <c r="W227">
        <f>IF(実施計画様式!X227&lt;&gt;朱色変色!W227,1,0)</f>
        <v>0</v>
      </c>
      <c r="X227">
        <f>IF(実施計画様式!Y227&lt;&gt;朱色変色!X227,1,0)</f>
        <v>0</v>
      </c>
      <c r="Y227">
        <f>IF(実施計画様式!Z227&lt;&gt;朱色変色!Y227,1,0)</f>
        <v>0</v>
      </c>
      <c r="Z227">
        <f>IF(実施計画様式!AA227&lt;&gt;朱色変色!Z227,1,0)</f>
        <v>0</v>
      </c>
      <c r="AA227">
        <f>IF(実施計画様式!AB227&lt;&gt;朱色変色!AA227,1,0)</f>
        <v>0</v>
      </c>
      <c r="AB227">
        <f>IF(実施計画様式!AC227&lt;&gt;朱色変色!AB227,1,0)</f>
        <v>0</v>
      </c>
      <c r="AC227">
        <f>IF(実施計画様式!AD227&lt;&gt;朱色変色!AC227,1,0)</f>
        <v>0</v>
      </c>
      <c r="AD227">
        <f>IF(実施計画様式!AE227&lt;&gt;朱色変色!AD227,1,0)</f>
        <v>0</v>
      </c>
      <c r="AE227">
        <f>IF(実施計画様式!AF227&lt;&gt;朱色変色!AE227,1,0)</f>
        <v>0</v>
      </c>
      <c r="AF227" s="21">
        <f>IF(実施計画様式!AG227&lt;&gt;朱色変色!AF227,1,0)</f>
        <v>0</v>
      </c>
      <c r="AG227">
        <f t="shared" si="6"/>
        <v>0</v>
      </c>
      <c r="AH227">
        <f t="shared" si="7"/>
        <v>0</v>
      </c>
      <c r="AI227">
        <f t="shared" si="8"/>
        <v>0</v>
      </c>
    </row>
    <row r="228" spans="3:35">
      <c r="C228" s="24">
        <v>156</v>
      </c>
      <c r="D228" s="24">
        <f>IF(実施計画様式!D228&lt;&gt;朱色変色!D228,1,0)</f>
        <v>0</v>
      </c>
      <c r="E228">
        <f>IF(実施計画様式!E228&lt;&gt;朱色変色!E228,1,0)</f>
        <v>0</v>
      </c>
      <c r="F228">
        <f>IF(実施計画様式!F228&lt;&gt;朱色変色!F228,1,0)</f>
        <v>0</v>
      </c>
      <c r="G228">
        <f>IF(実施計画様式!G228&lt;&gt;朱色変色!G228,1,0)</f>
        <v>0</v>
      </c>
      <c r="H228">
        <f>IF(実施計画様式!H228&lt;&gt;朱色変色!H228,1,0)</f>
        <v>0</v>
      </c>
      <c r="I228">
        <f>IF(実施計画様式!I228&lt;&gt;朱色変色!I228,1,0)</f>
        <v>0</v>
      </c>
      <c r="J228">
        <f>IF(実施計画様式!J228&lt;&gt;朱色変色!J228,1,0)</f>
        <v>0</v>
      </c>
      <c r="K228">
        <f>IF(実施計画様式!K228&lt;&gt;朱色変色!K228,1,0)</f>
        <v>0</v>
      </c>
      <c r="L228">
        <f>IF(実施計画様式!L228&lt;&gt;朱色変色!L228,1,0)</f>
        <v>0</v>
      </c>
      <c r="M228">
        <f>IF(実施計画様式!M228&lt;&gt;朱色変色!M228,1,0)</f>
        <v>0</v>
      </c>
      <c r="N228">
        <f>IF(実施計画様式!N228&lt;&gt;朱色変色!N228,1,0)</f>
        <v>0</v>
      </c>
      <c r="O228">
        <f>IF(実施計画様式!O228&lt;&gt;朱色変色!O228,1,0)</f>
        <v>0</v>
      </c>
      <c r="P228">
        <f>IF(実施計画様式!P228&lt;&gt;朱色変色!P228,1,0)</f>
        <v>0</v>
      </c>
      <c r="Q228">
        <f>IF(実施計画様式!Q228&lt;&gt;朱色変色!Q228,1,0)</f>
        <v>0</v>
      </c>
      <c r="R228">
        <f>IF(実施計画様式!R228&lt;&gt;朱色変色!R228,1,0)</f>
        <v>0</v>
      </c>
      <c r="S228">
        <f>IF(実施計画様式!S228&lt;&gt;朱色変色!S228,1,0)</f>
        <v>0</v>
      </c>
      <c r="T228">
        <f>IF(実施計画様式!U228&lt;&gt;朱色変色!T228,1,0)</f>
        <v>0</v>
      </c>
      <c r="U228">
        <f>IF(実施計画様式!V228&lt;&gt;朱色変色!U228,1,0)</f>
        <v>0</v>
      </c>
      <c r="V228">
        <f>IF(実施計画様式!W228&lt;&gt;朱色変色!V228,1,0)</f>
        <v>0</v>
      </c>
      <c r="W228">
        <f>IF(実施計画様式!X228&lt;&gt;朱色変色!W228,1,0)</f>
        <v>0</v>
      </c>
      <c r="X228">
        <f>IF(実施計画様式!Y228&lt;&gt;朱色変色!X228,1,0)</f>
        <v>0</v>
      </c>
      <c r="Y228">
        <f>IF(実施計画様式!Z228&lt;&gt;朱色変色!Y228,1,0)</f>
        <v>0</v>
      </c>
      <c r="Z228">
        <f>IF(実施計画様式!AA228&lt;&gt;朱色変色!Z228,1,0)</f>
        <v>0</v>
      </c>
      <c r="AA228">
        <f>IF(実施計画様式!AB228&lt;&gt;朱色変色!AA228,1,0)</f>
        <v>0</v>
      </c>
      <c r="AB228">
        <f>IF(実施計画様式!AC228&lt;&gt;朱色変色!AB228,1,0)</f>
        <v>0</v>
      </c>
      <c r="AC228">
        <f>IF(実施計画様式!AD228&lt;&gt;朱色変色!AC228,1,0)</f>
        <v>0</v>
      </c>
      <c r="AD228">
        <f>IF(実施計画様式!AE228&lt;&gt;朱色変色!AD228,1,0)</f>
        <v>0</v>
      </c>
      <c r="AE228">
        <f>IF(実施計画様式!AF228&lt;&gt;朱色変色!AE228,1,0)</f>
        <v>0</v>
      </c>
      <c r="AF228" s="21">
        <f>IF(実施計画様式!AG228&lt;&gt;朱色変色!AF228,1,0)</f>
        <v>0</v>
      </c>
      <c r="AG228">
        <f t="shared" si="6"/>
        <v>0</v>
      </c>
      <c r="AH228">
        <f t="shared" si="7"/>
        <v>0</v>
      </c>
      <c r="AI228">
        <f t="shared" si="8"/>
        <v>0</v>
      </c>
    </row>
    <row r="229" spans="3:35">
      <c r="C229" s="24">
        <v>157</v>
      </c>
      <c r="D229" s="24">
        <f>IF(実施計画様式!D229&lt;&gt;朱色変色!D229,1,0)</f>
        <v>0</v>
      </c>
      <c r="E229">
        <f>IF(実施計画様式!E229&lt;&gt;朱色変色!E229,1,0)</f>
        <v>0</v>
      </c>
      <c r="F229">
        <f>IF(実施計画様式!F229&lt;&gt;朱色変色!F229,1,0)</f>
        <v>0</v>
      </c>
      <c r="G229">
        <f>IF(実施計画様式!G229&lt;&gt;朱色変色!G229,1,0)</f>
        <v>0</v>
      </c>
      <c r="H229">
        <f>IF(実施計画様式!H229&lt;&gt;朱色変色!H229,1,0)</f>
        <v>0</v>
      </c>
      <c r="I229">
        <f>IF(実施計画様式!I229&lt;&gt;朱色変色!I229,1,0)</f>
        <v>0</v>
      </c>
      <c r="J229">
        <f>IF(実施計画様式!J229&lt;&gt;朱色変色!J229,1,0)</f>
        <v>0</v>
      </c>
      <c r="K229">
        <f>IF(実施計画様式!K229&lt;&gt;朱色変色!K229,1,0)</f>
        <v>0</v>
      </c>
      <c r="L229">
        <f>IF(実施計画様式!L229&lt;&gt;朱色変色!L229,1,0)</f>
        <v>0</v>
      </c>
      <c r="M229">
        <f>IF(実施計画様式!M229&lt;&gt;朱色変色!M229,1,0)</f>
        <v>0</v>
      </c>
      <c r="N229">
        <f>IF(実施計画様式!N229&lt;&gt;朱色変色!N229,1,0)</f>
        <v>0</v>
      </c>
      <c r="O229">
        <f>IF(実施計画様式!O229&lt;&gt;朱色変色!O229,1,0)</f>
        <v>0</v>
      </c>
      <c r="P229">
        <f>IF(実施計画様式!P229&lt;&gt;朱色変色!P229,1,0)</f>
        <v>0</v>
      </c>
      <c r="Q229">
        <f>IF(実施計画様式!Q229&lt;&gt;朱色変色!Q229,1,0)</f>
        <v>0</v>
      </c>
      <c r="R229">
        <f>IF(実施計画様式!R229&lt;&gt;朱色変色!R229,1,0)</f>
        <v>0</v>
      </c>
      <c r="S229">
        <f>IF(実施計画様式!S229&lt;&gt;朱色変色!S229,1,0)</f>
        <v>0</v>
      </c>
      <c r="T229">
        <f>IF(実施計画様式!U229&lt;&gt;朱色変色!T229,1,0)</f>
        <v>0</v>
      </c>
      <c r="U229">
        <f>IF(実施計画様式!V229&lt;&gt;朱色変色!U229,1,0)</f>
        <v>0</v>
      </c>
      <c r="V229">
        <f>IF(実施計画様式!W229&lt;&gt;朱色変色!V229,1,0)</f>
        <v>0</v>
      </c>
      <c r="W229">
        <f>IF(実施計画様式!X229&lt;&gt;朱色変色!W229,1,0)</f>
        <v>0</v>
      </c>
      <c r="X229">
        <f>IF(実施計画様式!Y229&lt;&gt;朱色変色!X229,1,0)</f>
        <v>0</v>
      </c>
      <c r="Y229">
        <f>IF(実施計画様式!Z229&lt;&gt;朱色変色!Y229,1,0)</f>
        <v>0</v>
      </c>
      <c r="Z229">
        <f>IF(実施計画様式!AA229&lt;&gt;朱色変色!Z229,1,0)</f>
        <v>0</v>
      </c>
      <c r="AA229">
        <f>IF(実施計画様式!AB229&lt;&gt;朱色変色!AA229,1,0)</f>
        <v>0</v>
      </c>
      <c r="AB229">
        <f>IF(実施計画様式!AC229&lt;&gt;朱色変色!AB229,1,0)</f>
        <v>0</v>
      </c>
      <c r="AC229">
        <f>IF(実施計画様式!AD229&lt;&gt;朱色変色!AC229,1,0)</f>
        <v>0</v>
      </c>
      <c r="AD229">
        <f>IF(実施計画様式!AE229&lt;&gt;朱色変色!AD229,1,0)</f>
        <v>0</v>
      </c>
      <c r="AE229">
        <f>IF(実施計画様式!AF229&lt;&gt;朱色変色!AE229,1,0)</f>
        <v>0</v>
      </c>
      <c r="AF229" s="21">
        <f>IF(実施計画様式!AG229&lt;&gt;朱色変色!AF229,1,0)</f>
        <v>0</v>
      </c>
      <c r="AG229">
        <f t="shared" si="6"/>
        <v>0</v>
      </c>
      <c r="AH229">
        <f t="shared" si="7"/>
        <v>0</v>
      </c>
      <c r="AI229">
        <f t="shared" si="8"/>
        <v>0</v>
      </c>
    </row>
    <row r="230" spans="3:35">
      <c r="C230" s="24">
        <v>158</v>
      </c>
      <c r="D230" s="24">
        <f>IF(実施計画様式!D230&lt;&gt;朱色変色!D230,1,0)</f>
        <v>0</v>
      </c>
      <c r="E230">
        <f>IF(実施計画様式!E230&lt;&gt;朱色変色!E230,1,0)</f>
        <v>0</v>
      </c>
      <c r="F230">
        <f>IF(実施計画様式!F230&lt;&gt;朱色変色!F230,1,0)</f>
        <v>0</v>
      </c>
      <c r="G230">
        <f>IF(実施計画様式!G230&lt;&gt;朱色変色!G230,1,0)</f>
        <v>0</v>
      </c>
      <c r="H230">
        <f>IF(実施計画様式!H230&lt;&gt;朱色変色!H230,1,0)</f>
        <v>0</v>
      </c>
      <c r="I230">
        <f>IF(実施計画様式!I230&lt;&gt;朱色変色!I230,1,0)</f>
        <v>0</v>
      </c>
      <c r="J230">
        <f>IF(実施計画様式!J230&lt;&gt;朱色変色!J230,1,0)</f>
        <v>0</v>
      </c>
      <c r="K230">
        <f>IF(実施計画様式!K230&lt;&gt;朱色変色!K230,1,0)</f>
        <v>0</v>
      </c>
      <c r="L230">
        <f>IF(実施計画様式!L230&lt;&gt;朱色変色!L230,1,0)</f>
        <v>0</v>
      </c>
      <c r="M230">
        <f>IF(実施計画様式!M230&lt;&gt;朱色変色!M230,1,0)</f>
        <v>0</v>
      </c>
      <c r="N230">
        <f>IF(実施計画様式!N230&lt;&gt;朱色変色!N230,1,0)</f>
        <v>0</v>
      </c>
      <c r="O230">
        <f>IF(実施計画様式!O230&lt;&gt;朱色変色!O230,1,0)</f>
        <v>0</v>
      </c>
      <c r="P230">
        <f>IF(実施計画様式!P230&lt;&gt;朱色変色!P230,1,0)</f>
        <v>0</v>
      </c>
      <c r="Q230">
        <f>IF(実施計画様式!Q230&lt;&gt;朱色変色!Q230,1,0)</f>
        <v>0</v>
      </c>
      <c r="R230">
        <f>IF(実施計画様式!R230&lt;&gt;朱色変色!R230,1,0)</f>
        <v>0</v>
      </c>
      <c r="S230">
        <f>IF(実施計画様式!S230&lt;&gt;朱色変色!S230,1,0)</f>
        <v>0</v>
      </c>
      <c r="T230">
        <f>IF(実施計画様式!U230&lt;&gt;朱色変色!T230,1,0)</f>
        <v>0</v>
      </c>
      <c r="U230">
        <f>IF(実施計画様式!V230&lt;&gt;朱色変色!U230,1,0)</f>
        <v>0</v>
      </c>
      <c r="V230">
        <f>IF(実施計画様式!W230&lt;&gt;朱色変色!V230,1,0)</f>
        <v>0</v>
      </c>
      <c r="W230">
        <f>IF(実施計画様式!X230&lt;&gt;朱色変色!W230,1,0)</f>
        <v>0</v>
      </c>
      <c r="X230">
        <f>IF(実施計画様式!Y230&lt;&gt;朱色変色!X230,1,0)</f>
        <v>0</v>
      </c>
      <c r="Y230">
        <f>IF(実施計画様式!Z230&lt;&gt;朱色変色!Y230,1,0)</f>
        <v>0</v>
      </c>
      <c r="Z230">
        <f>IF(実施計画様式!AA230&lt;&gt;朱色変色!Z230,1,0)</f>
        <v>0</v>
      </c>
      <c r="AA230">
        <f>IF(実施計画様式!AB230&lt;&gt;朱色変色!AA230,1,0)</f>
        <v>0</v>
      </c>
      <c r="AB230">
        <f>IF(実施計画様式!AC230&lt;&gt;朱色変色!AB230,1,0)</f>
        <v>0</v>
      </c>
      <c r="AC230">
        <f>IF(実施計画様式!AD230&lt;&gt;朱色変色!AC230,1,0)</f>
        <v>0</v>
      </c>
      <c r="AD230">
        <f>IF(実施計画様式!AE230&lt;&gt;朱色変色!AD230,1,0)</f>
        <v>0</v>
      </c>
      <c r="AE230">
        <f>IF(実施計画様式!AF230&lt;&gt;朱色変色!AE230,1,0)</f>
        <v>0</v>
      </c>
      <c r="AF230" s="21">
        <f>IF(実施計画様式!AG230&lt;&gt;朱色変色!AF230,1,0)</f>
        <v>0</v>
      </c>
      <c r="AG230">
        <f t="shared" si="6"/>
        <v>0</v>
      </c>
      <c r="AH230">
        <f t="shared" si="7"/>
        <v>0</v>
      </c>
      <c r="AI230">
        <f t="shared" si="8"/>
        <v>0</v>
      </c>
    </row>
    <row r="231" spans="3:35">
      <c r="C231" s="24">
        <v>159</v>
      </c>
      <c r="D231" s="24">
        <f>IF(実施計画様式!D231&lt;&gt;朱色変色!D231,1,0)</f>
        <v>0</v>
      </c>
      <c r="E231">
        <f>IF(実施計画様式!E231&lt;&gt;朱色変色!E231,1,0)</f>
        <v>0</v>
      </c>
      <c r="F231">
        <f>IF(実施計画様式!F231&lt;&gt;朱色変色!F231,1,0)</f>
        <v>0</v>
      </c>
      <c r="G231">
        <f>IF(実施計画様式!G231&lt;&gt;朱色変色!G231,1,0)</f>
        <v>0</v>
      </c>
      <c r="H231">
        <f>IF(実施計画様式!H231&lt;&gt;朱色変色!H231,1,0)</f>
        <v>0</v>
      </c>
      <c r="I231">
        <f>IF(実施計画様式!I231&lt;&gt;朱色変色!I231,1,0)</f>
        <v>0</v>
      </c>
      <c r="J231">
        <f>IF(実施計画様式!J231&lt;&gt;朱色変色!J231,1,0)</f>
        <v>0</v>
      </c>
      <c r="K231">
        <f>IF(実施計画様式!K231&lt;&gt;朱色変色!K231,1,0)</f>
        <v>0</v>
      </c>
      <c r="L231">
        <f>IF(実施計画様式!L231&lt;&gt;朱色変色!L231,1,0)</f>
        <v>0</v>
      </c>
      <c r="M231">
        <f>IF(実施計画様式!M231&lt;&gt;朱色変色!M231,1,0)</f>
        <v>0</v>
      </c>
      <c r="N231">
        <f>IF(実施計画様式!N231&lt;&gt;朱色変色!N231,1,0)</f>
        <v>0</v>
      </c>
      <c r="O231">
        <f>IF(実施計画様式!O231&lt;&gt;朱色変色!O231,1,0)</f>
        <v>0</v>
      </c>
      <c r="P231">
        <f>IF(実施計画様式!P231&lt;&gt;朱色変色!P231,1,0)</f>
        <v>0</v>
      </c>
      <c r="Q231">
        <f>IF(実施計画様式!Q231&lt;&gt;朱色変色!Q231,1,0)</f>
        <v>0</v>
      </c>
      <c r="R231">
        <f>IF(実施計画様式!R231&lt;&gt;朱色変色!R231,1,0)</f>
        <v>0</v>
      </c>
      <c r="S231">
        <f>IF(実施計画様式!S231&lt;&gt;朱色変色!S231,1,0)</f>
        <v>0</v>
      </c>
      <c r="T231">
        <f>IF(実施計画様式!U231&lt;&gt;朱色変色!T231,1,0)</f>
        <v>0</v>
      </c>
      <c r="U231">
        <f>IF(実施計画様式!V231&lt;&gt;朱色変色!U231,1,0)</f>
        <v>0</v>
      </c>
      <c r="V231">
        <f>IF(実施計画様式!W231&lt;&gt;朱色変色!V231,1,0)</f>
        <v>0</v>
      </c>
      <c r="W231">
        <f>IF(実施計画様式!X231&lt;&gt;朱色変色!W231,1,0)</f>
        <v>0</v>
      </c>
      <c r="X231">
        <f>IF(実施計画様式!Y231&lt;&gt;朱色変色!X231,1,0)</f>
        <v>0</v>
      </c>
      <c r="Y231">
        <f>IF(実施計画様式!Z231&lt;&gt;朱色変色!Y231,1,0)</f>
        <v>0</v>
      </c>
      <c r="Z231">
        <f>IF(実施計画様式!AA231&lt;&gt;朱色変色!Z231,1,0)</f>
        <v>0</v>
      </c>
      <c r="AA231">
        <f>IF(実施計画様式!AB231&lt;&gt;朱色変色!AA231,1,0)</f>
        <v>0</v>
      </c>
      <c r="AB231">
        <f>IF(実施計画様式!AC231&lt;&gt;朱色変色!AB231,1,0)</f>
        <v>0</v>
      </c>
      <c r="AC231">
        <f>IF(実施計画様式!AD231&lt;&gt;朱色変色!AC231,1,0)</f>
        <v>0</v>
      </c>
      <c r="AD231">
        <f>IF(実施計画様式!AE231&lt;&gt;朱色変色!AD231,1,0)</f>
        <v>0</v>
      </c>
      <c r="AE231">
        <f>IF(実施計画様式!AF231&lt;&gt;朱色変色!AE231,1,0)</f>
        <v>0</v>
      </c>
      <c r="AF231" s="21">
        <f>IF(実施計画様式!AG231&lt;&gt;朱色変色!AF231,1,0)</f>
        <v>0</v>
      </c>
      <c r="AG231">
        <f t="shared" si="6"/>
        <v>0</v>
      </c>
      <c r="AH231">
        <f t="shared" si="7"/>
        <v>0</v>
      </c>
      <c r="AI231">
        <f t="shared" si="8"/>
        <v>0</v>
      </c>
    </row>
    <row r="232" spans="3:35">
      <c r="C232" s="24">
        <v>160</v>
      </c>
      <c r="D232" s="24">
        <f>IF(実施計画様式!D232&lt;&gt;朱色変色!D232,1,0)</f>
        <v>0</v>
      </c>
      <c r="E232">
        <f>IF(実施計画様式!E232&lt;&gt;朱色変色!E232,1,0)</f>
        <v>0</v>
      </c>
      <c r="F232">
        <f>IF(実施計画様式!F232&lt;&gt;朱色変色!F232,1,0)</f>
        <v>0</v>
      </c>
      <c r="G232">
        <f>IF(実施計画様式!G232&lt;&gt;朱色変色!G232,1,0)</f>
        <v>0</v>
      </c>
      <c r="H232">
        <f>IF(実施計画様式!H232&lt;&gt;朱色変色!H232,1,0)</f>
        <v>0</v>
      </c>
      <c r="I232">
        <f>IF(実施計画様式!I232&lt;&gt;朱色変色!I232,1,0)</f>
        <v>0</v>
      </c>
      <c r="J232">
        <f>IF(実施計画様式!J232&lt;&gt;朱色変色!J232,1,0)</f>
        <v>0</v>
      </c>
      <c r="K232">
        <f>IF(実施計画様式!K232&lt;&gt;朱色変色!K232,1,0)</f>
        <v>0</v>
      </c>
      <c r="L232">
        <f>IF(実施計画様式!L232&lt;&gt;朱色変色!L232,1,0)</f>
        <v>0</v>
      </c>
      <c r="M232">
        <f>IF(実施計画様式!M232&lt;&gt;朱色変色!M232,1,0)</f>
        <v>0</v>
      </c>
      <c r="N232">
        <f>IF(実施計画様式!N232&lt;&gt;朱色変色!N232,1,0)</f>
        <v>0</v>
      </c>
      <c r="O232">
        <f>IF(実施計画様式!O232&lt;&gt;朱色変色!O232,1,0)</f>
        <v>0</v>
      </c>
      <c r="P232">
        <f>IF(実施計画様式!P232&lt;&gt;朱色変色!P232,1,0)</f>
        <v>0</v>
      </c>
      <c r="Q232">
        <f>IF(実施計画様式!Q232&lt;&gt;朱色変色!Q232,1,0)</f>
        <v>0</v>
      </c>
      <c r="R232">
        <f>IF(実施計画様式!R232&lt;&gt;朱色変色!R232,1,0)</f>
        <v>0</v>
      </c>
      <c r="S232">
        <f>IF(実施計画様式!S232&lt;&gt;朱色変色!S232,1,0)</f>
        <v>0</v>
      </c>
      <c r="T232">
        <f>IF(実施計画様式!U232&lt;&gt;朱色変色!T232,1,0)</f>
        <v>0</v>
      </c>
      <c r="U232">
        <f>IF(実施計画様式!V232&lt;&gt;朱色変色!U232,1,0)</f>
        <v>0</v>
      </c>
      <c r="V232">
        <f>IF(実施計画様式!W232&lt;&gt;朱色変色!V232,1,0)</f>
        <v>0</v>
      </c>
      <c r="W232">
        <f>IF(実施計画様式!X232&lt;&gt;朱色変色!W232,1,0)</f>
        <v>0</v>
      </c>
      <c r="X232">
        <f>IF(実施計画様式!Y232&lt;&gt;朱色変色!X232,1,0)</f>
        <v>0</v>
      </c>
      <c r="Y232">
        <f>IF(実施計画様式!Z232&lt;&gt;朱色変色!Y232,1,0)</f>
        <v>0</v>
      </c>
      <c r="Z232">
        <f>IF(実施計画様式!AA232&lt;&gt;朱色変色!Z232,1,0)</f>
        <v>0</v>
      </c>
      <c r="AA232">
        <f>IF(実施計画様式!AB232&lt;&gt;朱色変色!AA232,1,0)</f>
        <v>0</v>
      </c>
      <c r="AB232">
        <f>IF(実施計画様式!AC232&lt;&gt;朱色変色!AB232,1,0)</f>
        <v>0</v>
      </c>
      <c r="AC232">
        <f>IF(実施計画様式!AD232&lt;&gt;朱色変色!AC232,1,0)</f>
        <v>0</v>
      </c>
      <c r="AD232">
        <f>IF(実施計画様式!AE232&lt;&gt;朱色変色!AD232,1,0)</f>
        <v>0</v>
      </c>
      <c r="AE232">
        <f>IF(実施計画様式!AF232&lt;&gt;朱色変色!AE232,1,0)</f>
        <v>0</v>
      </c>
      <c r="AF232" s="21">
        <f>IF(実施計画様式!AG232&lt;&gt;朱色変色!AF232,1,0)</f>
        <v>0</v>
      </c>
      <c r="AG232">
        <f t="shared" si="6"/>
        <v>0</v>
      </c>
      <c r="AH232">
        <f t="shared" si="7"/>
        <v>0</v>
      </c>
      <c r="AI232">
        <f t="shared" si="8"/>
        <v>0</v>
      </c>
    </row>
    <row r="233" spans="3:35">
      <c r="C233" s="24">
        <v>161</v>
      </c>
      <c r="D233" s="24">
        <f>IF(実施計画様式!D233&lt;&gt;朱色変色!D233,1,0)</f>
        <v>0</v>
      </c>
      <c r="E233">
        <f>IF(実施計画様式!E233&lt;&gt;朱色変色!E233,1,0)</f>
        <v>0</v>
      </c>
      <c r="F233">
        <f>IF(実施計画様式!F233&lt;&gt;朱色変色!F233,1,0)</f>
        <v>0</v>
      </c>
      <c r="G233">
        <f>IF(実施計画様式!G233&lt;&gt;朱色変色!G233,1,0)</f>
        <v>0</v>
      </c>
      <c r="H233">
        <f>IF(実施計画様式!H233&lt;&gt;朱色変色!H233,1,0)</f>
        <v>0</v>
      </c>
      <c r="I233">
        <f>IF(実施計画様式!I233&lt;&gt;朱色変色!I233,1,0)</f>
        <v>0</v>
      </c>
      <c r="J233">
        <f>IF(実施計画様式!J233&lt;&gt;朱色変色!J233,1,0)</f>
        <v>0</v>
      </c>
      <c r="K233">
        <f>IF(実施計画様式!K233&lt;&gt;朱色変色!K233,1,0)</f>
        <v>0</v>
      </c>
      <c r="L233">
        <f>IF(実施計画様式!L233&lt;&gt;朱色変色!L233,1,0)</f>
        <v>0</v>
      </c>
      <c r="M233">
        <f>IF(実施計画様式!M233&lt;&gt;朱色変色!M233,1,0)</f>
        <v>0</v>
      </c>
      <c r="N233">
        <f>IF(実施計画様式!N233&lt;&gt;朱色変色!N233,1,0)</f>
        <v>0</v>
      </c>
      <c r="O233">
        <f>IF(実施計画様式!O233&lt;&gt;朱色変色!O233,1,0)</f>
        <v>0</v>
      </c>
      <c r="P233">
        <f>IF(実施計画様式!P233&lt;&gt;朱色変色!P233,1,0)</f>
        <v>0</v>
      </c>
      <c r="Q233">
        <f>IF(実施計画様式!Q233&lt;&gt;朱色変色!Q233,1,0)</f>
        <v>0</v>
      </c>
      <c r="R233">
        <f>IF(実施計画様式!R233&lt;&gt;朱色変色!R233,1,0)</f>
        <v>0</v>
      </c>
      <c r="S233">
        <f>IF(実施計画様式!S233&lt;&gt;朱色変色!S233,1,0)</f>
        <v>0</v>
      </c>
      <c r="T233">
        <f>IF(実施計画様式!U233&lt;&gt;朱色変色!T233,1,0)</f>
        <v>0</v>
      </c>
      <c r="U233">
        <f>IF(実施計画様式!V233&lt;&gt;朱色変色!U233,1,0)</f>
        <v>0</v>
      </c>
      <c r="V233">
        <f>IF(実施計画様式!W233&lt;&gt;朱色変色!V233,1,0)</f>
        <v>0</v>
      </c>
      <c r="W233">
        <f>IF(実施計画様式!X233&lt;&gt;朱色変色!W233,1,0)</f>
        <v>0</v>
      </c>
      <c r="X233">
        <f>IF(実施計画様式!Y233&lt;&gt;朱色変色!X233,1,0)</f>
        <v>0</v>
      </c>
      <c r="Y233">
        <f>IF(実施計画様式!Z233&lt;&gt;朱色変色!Y233,1,0)</f>
        <v>0</v>
      </c>
      <c r="Z233">
        <f>IF(実施計画様式!AA233&lt;&gt;朱色変色!Z233,1,0)</f>
        <v>0</v>
      </c>
      <c r="AA233">
        <f>IF(実施計画様式!AB233&lt;&gt;朱色変色!AA233,1,0)</f>
        <v>0</v>
      </c>
      <c r="AB233">
        <f>IF(実施計画様式!AC233&lt;&gt;朱色変色!AB233,1,0)</f>
        <v>0</v>
      </c>
      <c r="AC233">
        <f>IF(実施計画様式!AD233&lt;&gt;朱色変色!AC233,1,0)</f>
        <v>0</v>
      </c>
      <c r="AD233">
        <f>IF(実施計画様式!AE233&lt;&gt;朱色変色!AD233,1,0)</f>
        <v>0</v>
      </c>
      <c r="AE233">
        <f>IF(実施計画様式!AF233&lt;&gt;朱色変色!AE233,1,0)</f>
        <v>0</v>
      </c>
      <c r="AF233" s="21">
        <f>IF(実施計画様式!AG233&lt;&gt;朱色変色!AF233,1,0)</f>
        <v>0</v>
      </c>
      <c r="AG233">
        <f t="shared" si="6"/>
        <v>0</v>
      </c>
      <c r="AH233">
        <f t="shared" si="7"/>
        <v>0</v>
      </c>
      <c r="AI233">
        <f t="shared" si="8"/>
        <v>0</v>
      </c>
    </row>
    <row r="234" spans="3:35">
      <c r="C234" s="24">
        <v>162</v>
      </c>
      <c r="D234" s="24">
        <f>IF(実施計画様式!D234&lt;&gt;朱色変色!D234,1,0)</f>
        <v>0</v>
      </c>
      <c r="E234">
        <f>IF(実施計画様式!E234&lt;&gt;朱色変色!E234,1,0)</f>
        <v>0</v>
      </c>
      <c r="F234">
        <f>IF(実施計画様式!F234&lt;&gt;朱色変色!F234,1,0)</f>
        <v>0</v>
      </c>
      <c r="G234">
        <f>IF(実施計画様式!G234&lt;&gt;朱色変色!G234,1,0)</f>
        <v>0</v>
      </c>
      <c r="H234">
        <f>IF(実施計画様式!H234&lt;&gt;朱色変色!H234,1,0)</f>
        <v>0</v>
      </c>
      <c r="I234">
        <f>IF(実施計画様式!I234&lt;&gt;朱色変色!I234,1,0)</f>
        <v>0</v>
      </c>
      <c r="J234">
        <f>IF(実施計画様式!J234&lt;&gt;朱色変色!J234,1,0)</f>
        <v>0</v>
      </c>
      <c r="K234">
        <f>IF(実施計画様式!K234&lt;&gt;朱色変色!K234,1,0)</f>
        <v>0</v>
      </c>
      <c r="L234">
        <f>IF(実施計画様式!L234&lt;&gt;朱色変色!L234,1,0)</f>
        <v>0</v>
      </c>
      <c r="M234">
        <f>IF(実施計画様式!M234&lt;&gt;朱色変色!M234,1,0)</f>
        <v>0</v>
      </c>
      <c r="N234">
        <f>IF(実施計画様式!N234&lt;&gt;朱色変色!N234,1,0)</f>
        <v>0</v>
      </c>
      <c r="O234">
        <f>IF(実施計画様式!O234&lt;&gt;朱色変色!O234,1,0)</f>
        <v>0</v>
      </c>
      <c r="P234">
        <f>IF(実施計画様式!P234&lt;&gt;朱色変色!P234,1,0)</f>
        <v>0</v>
      </c>
      <c r="Q234">
        <f>IF(実施計画様式!Q234&lt;&gt;朱色変色!Q234,1,0)</f>
        <v>0</v>
      </c>
      <c r="R234">
        <f>IF(実施計画様式!R234&lt;&gt;朱色変色!R234,1,0)</f>
        <v>0</v>
      </c>
      <c r="S234">
        <f>IF(実施計画様式!S234&lt;&gt;朱色変色!S234,1,0)</f>
        <v>0</v>
      </c>
      <c r="T234">
        <f>IF(実施計画様式!U234&lt;&gt;朱色変色!T234,1,0)</f>
        <v>0</v>
      </c>
      <c r="U234">
        <f>IF(実施計画様式!V234&lt;&gt;朱色変色!U234,1,0)</f>
        <v>0</v>
      </c>
      <c r="V234">
        <f>IF(実施計画様式!W234&lt;&gt;朱色変色!V234,1,0)</f>
        <v>0</v>
      </c>
      <c r="W234">
        <f>IF(実施計画様式!X234&lt;&gt;朱色変色!W234,1,0)</f>
        <v>0</v>
      </c>
      <c r="X234">
        <f>IF(実施計画様式!Y234&lt;&gt;朱色変色!X234,1,0)</f>
        <v>0</v>
      </c>
      <c r="Y234">
        <f>IF(実施計画様式!Z234&lt;&gt;朱色変色!Y234,1,0)</f>
        <v>0</v>
      </c>
      <c r="Z234">
        <f>IF(実施計画様式!AA234&lt;&gt;朱色変色!Z234,1,0)</f>
        <v>0</v>
      </c>
      <c r="AA234">
        <f>IF(実施計画様式!AB234&lt;&gt;朱色変色!AA234,1,0)</f>
        <v>0</v>
      </c>
      <c r="AB234">
        <f>IF(実施計画様式!AC234&lt;&gt;朱色変色!AB234,1,0)</f>
        <v>0</v>
      </c>
      <c r="AC234">
        <f>IF(実施計画様式!AD234&lt;&gt;朱色変色!AC234,1,0)</f>
        <v>0</v>
      </c>
      <c r="AD234">
        <f>IF(実施計画様式!AE234&lt;&gt;朱色変色!AD234,1,0)</f>
        <v>0</v>
      </c>
      <c r="AE234">
        <f>IF(実施計画様式!AF234&lt;&gt;朱色変色!AE234,1,0)</f>
        <v>0</v>
      </c>
      <c r="AF234" s="21">
        <f>IF(実施計画様式!AG234&lt;&gt;朱色変色!AF234,1,0)</f>
        <v>0</v>
      </c>
      <c r="AG234">
        <f t="shared" si="6"/>
        <v>0</v>
      </c>
      <c r="AH234">
        <f t="shared" si="7"/>
        <v>0</v>
      </c>
      <c r="AI234">
        <f t="shared" si="8"/>
        <v>0</v>
      </c>
    </row>
    <row r="235" spans="3:35">
      <c r="C235" s="24">
        <v>163</v>
      </c>
      <c r="D235" s="24">
        <f>IF(実施計画様式!D235&lt;&gt;朱色変色!D235,1,0)</f>
        <v>0</v>
      </c>
      <c r="E235">
        <f>IF(実施計画様式!E235&lt;&gt;朱色変色!E235,1,0)</f>
        <v>0</v>
      </c>
      <c r="F235">
        <f>IF(実施計画様式!F235&lt;&gt;朱色変色!F235,1,0)</f>
        <v>0</v>
      </c>
      <c r="G235">
        <f>IF(実施計画様式!G235&lt;&gt;朱色変色!G235,1,0)</f>
        <v>0</v>
      </c>
      <c r="H235">
        <f>IF(実施計画様式!H235&lt;&gt;朱色変色!H235,1,0)</f>
        <v>0</v>
      </c>
      <c r="I235">
        <f>IF(実施計画様式!I235&lt;&gt;朱色変色!I235,1,0)</f>
        <v>0</v>
      </c>
      <c r="J235">
        <f>IF(実施計画様式!J235&lt;&gt;朱色変色!J235,1,0)</f>
        <v>0</v>
      </c>
      <c r="K235">
        <f>IF(実施計画様式!K235&lt;&gt;朱色変色!K235,1,0)</f>
        <v>0</v>
      </c>
      <c r="L235">
        <f>IF(実施計画様式!L235&lt;&gt;朱色変色!L235,1,0)</f>
        <v>0</v>
      </c>
      <c r="M235">
        <f>IF(実施計画様式!M235&lt;&gt;朱色変色!M235,1,0)</f>
        <v>0</v>
      </c>
      <c r="N235">
        <f>IF(実施計画様式!N235&lt;&gt;朱色変色!N235,1,0)</f>
        <v>0</v>
      </c>
      <c r="O235">
        <f>IF(実施計画様式!O235&lt;&gt;朱色変色!O235,1,0)</f>
        <v>0</v>
      </c>
      <c r="P235">
        <f>IF(実施計画様式!P235&lt;&gt;朱色変色!P235,1,0)</f>
        <v>0</v>
      </c>
      <c r="Q235">
        <f>IF(実施計画様式!Q235&lt;&gt;朱色変色!Q235,1,0)</f>
        <v>0</v>
      </c>
      <c r="R235">
        <f>IF(実施計画様式!R235&lt;&gt;朱色変色!R235,1,0)</f>
        <v>0</v>
      </c>
      <c r="S235">
        <f>IF(実施計画様式!S235&lt;&gt;朱色変色!S235,1,0)</f>
        <v>0</v>
      </c>
      <c r="T235">
        <f>IF(実施計画様式!U235&lt;&gt;朱色変色!T235,1,0)</f>
        <v>0</v>
      </c>
      <c r="U235">
        <f>IF(実施計画様式!V235&lt;&gt;朱色変色!U235,1,0)</f>
        <v>0</v>
      </c>
      <c r="V235">
        <f>IF(実施計画様式!W235&lt;&gt;朱色変色!V235,1,0)</f>
        <v>0</v>
      </c>
      <c r="W235">
        <f>IF(実施計画様式!X235&lt;&gt;朱色変色!W235,1,0)</f>
        <v>0</v>
      </c>
      <c r="X235">
        <f>IF(実施計画様式!Y235&lt;&gt;朱色変色!X235,1,0)</f>
        <v>0</v>
      </c>
      <c r="Y235">
        <f>IF(実施計画様式!Z235&lt;&gt;朱色変色!Y235,1,0)</f>
        <v>0</v>
      </c>
      <c r="Z235">
        <f>IF(実施計画様式!AA235&lt;&gt;朱色変色!Z235,1,0)</f>
        <v>0</v>
      </c>
      <c r="AA235">
        <f>IF(実施計画様式!AB235&lt;&gt;朱色変色!AA235,1,0)</f>
        <v>0</v>
      </c>
      <c r="AB235">
        <f>IF(実施計画様式!AC235&lt;&gt;朱色変色!AB235,1,0)</f>
        <v>0</v>
      </c>
      <c r="AC235">
        <f>IF(実施計画様式!AD235&lt;&gt;朱色変色!AC235,1,0)</f>
        <v>0</v>
      </c>
      <c r="AD235">
        <f>IF(実施計画様式!AE235&lt;&gt;朱色変色!AD235,1,0)</f>
        <v>0</v>
      </c>
      <c r="AE235">
        <f>IF(実施計画様式!AF235&lt;&gt;朱色変色!AE235,1,0)</f>
        <v>0</v>
      </c>
      <c r="AF235" s="21">
        <f>IF(実施計画様式!AG235&lt;&gt;朱色変色!AF235,1,0)</f>
        <v>0</v>
      </c>
      <c r="AG235">
        <f t="shared" si="6"/>
        <v>0</v>
      </c>
      <c r="AH235">
        <f t="shared" si="7"/>
        <v>0</v>
      </c>
      <c r="AI235">
        <f t="shared" si="8"/>
        <v>0</v>
      </c>
    </row>
    <row r="236" spans="3:35">
      <c r="C236" s="24">
        <v>164</v>
      </c>
      <c r="D236" s="24">
        <f>IF(実施計画様式!D236&lt;&gt;朱色変色!D236,1,0)</f>
        <v>0</v>
      </c>
      <c r="E236">
        <f>IF(実施計画様式!E236&lt;&gt;朱色変色!E236,1,0)</f>
        <v>0</v>
      </c>
      <c r="F236">
        <f>IF(実施計画様式!F236&lt;&gt;朱色変色!F236,1,0)</f>
        <v>0</v>
      </c>
      <c r="G236">
        <f>IF(実施計画様式!G236&lt;&gt;朱色変色!G236,1,0)</f>
        <v>0</v>
      </c>
      <c r="H236">
        <f>IF(実施計画様式!H236&lt;&gt;朱色変色!H236,1,0)</f>
        <v>0</v>
      </c>
      <c r="I236">
        <f>IF(実施計画様式!I236&lt;&gt;朱色変色!I236,1,0)</f>
        <v>0</v>
      </c>
      <c r="J236">
        <f>IF(実施計画様式!J236&lt;&gt;朱色変色!J236,1,0)</f>
        <v>0</v>
      </c>
      <c r="K236">
        <f>IF(実施計画様式!K236&lt;&gt;朱色変色!K236,1,0)</f>
        <v>0</v>
      </c>
      <c r="L236">
        <f>IF(実施計画様式!L236&lt;&gt;朱色変色!L236,1,0)</f>
        <v>0</v>
      </c>
      <c r="M236">
        <f>IF(実施計画様式!M236&lt;&gt;朱色変色!M236,1,0)</f>
        <v>0</v>
      </c>
      <c r="N236">
        <f>IF(実施計画様式!N236&lt;&gt;朱色変色!N236,1,0)</f>
        <v>0</v>
      </c>
      <c r="O236">
        <f>IF(実施計画様式!O236&lt;&gt;朱色変色!O236,1,0)</f>
        <v>0</v>
      </c>
      <c r="P236">
        <f>IF(実施計画様式!P236&lt;&gt;朱色変色!P236,1,0)</f>
        <v>0</v>
      </c>
      <c r="Q236">
        <f>IF(実施計画様式!Q236&lt;&gt;朱色変色!Q236,1,0)</f>
        <v>0</v>
      </c>
      <c r="R236">
        <f>IF(実施計画様式!R236&lt;&gt;朱色変色!R236,1,0)</f>
        <v>0</v>
      </c>
      <c r="S236">
        <f>IF(実施計画様式!S236&lt;&gt;朱色変色!S236,1,0)</f>
        <v>0</v>
      </c>
      <c r="T236">
        <f>IF(実施計画様式!U236&lt;&gt;朱色変色!T236,1,0)</f>
        <v>0</v>
      </c>
      <c r="U236">
        <f>IF(実施計画様式!V236&lt;&gt;朱色変色!U236,1,0)</f>
        <v>0</v>
      </c>
      <c r="V236">
        <f>IF(実施計画様式!W236&lt;&gt;朱色変色!V236,1,0)</f>
        <v>0</v>
      </c>
      <c r="W236">
        <f>IF(実施計画様式!X236&lt;&gt;朱色変色!W236,1,0)</f>
        <v>0</v>
      </c>
      <c r="X236">
        <f>IF(実施計画様式!Y236&lt;&gt;朱色変色!X236,1,0)</f>
        <v>0</v>
      </c>
      <c r="Y236">
        <f>IF(実施計画様式!Z236&lt;&gt;朱色変色!Y236,1,0)</f>
        <v>0</v>
      </c>
      <c r="Z236">
        <f>IF(実施計画様式!AA236&lt;&gt;朱色変色!Z236,1,0)</f>
        <v>0</v>
      </c>
      <c r="AA236">
        <f>IF(実施計画様式!AB236&lt;&gt;朱色変色!AA236,1,0)</f>
        <v>0</v>
      </c>
      <c r="AB236">
        <f>IF(実施計画様式!AC236&lt;&gt;朱色変色!AB236,1,0)</f>
        <v>0</v>
      </c>
      <c r="AC236">
        <f>IF(実施計画様式!AD236&lt;&gt;朱色変色!AC236,1,0)</f>
        <v>0</v>
      </c>
      <c r="AD236">
        <f>IF(実施計画様式!AE236&lt;&gt;朱色変色!AD236,1,0)</f>
        <v>0</v>
      </c>
      <c r="AE236">
        <f>IF(実施計画様式!AF236&lt;&gt;朱色変色!AE236,1,0)</f>
        <v>0</v>
      </c>
      <c r="AF236" s="21">
        <f>IF(実施計画様式!AG236&lt;&gt;朱色変色!AF236,1,0)</f>
        <v>0</v>
      </c>
      <c r="AG236">
        <f t="shared" si="6"/>
        <v>0</v>
      </c>
      <c r="AH236">
        <f t="shared" si="7"/>
        <v>0</v>
      </c>
      <c r="AI236">
        <f t="shared" si="8"/>
        <v>0</v>
      </c>
    </row>
    <row r="237" spans="3:35">
      <c r="C237" s="24">
        <v>165</v>
      </c>
      <c r="D237" s="24">
        <f>IF(実施計画様式!D237&lt;&gt;朱色変色!D237,1,0)</f>
        <v>0</v>
      </c>
      <c r="E237">
        <f>IF(実施計画様式!E237&lt;&gt;朱色変色!E237,1,0)</f>
        <v>0</v>
      </c>
      <c r="F237">
        <f>IF(実施計画様式!F237&lt;&gt;朱色変色!F237,1,0)</f>
        <v>0</v>
      </c>
      <c r="G237">
        <f>IF(実施計画様式!G237&lt;&gt;朱色変色!G237,1,0)</f>
        <v>0</v>
      </c>
      <c r="H237">
        <f>IF(実施計画様式!H237&lt;&gt;朱色変色!H237,1,0)</f>
        <v>0</v>
      </c>
      <c r="I237">
        <f>IF(実施計画様式!I237&lt;&gt;朱色変色!I237,1,0)</f>
        <v>0</v>
      </c>
      <c r="J237">
        <f>IF(実施計画様式!J237&lt;&gt;朱色変色!J237,1,0)</f>
        <v>0</v>
      </c>
      <c r="K237">
        <f>IF(実施計画様式!K237&lt;&gt;朱色変色!K237,1,0)</f>
        <v>0</v>
      </c>
      <c r="L237">
        <f>IF(実施計画様式!L237&lt;&gt;朱色変色!L237,1,0)</f>
        <v>0</v>
      </c>
      <c r="M237">
        <f>IF(実施計画様式!M237&lt;&gt;朱色変色!M237,1,0)</f>
        <v>0</v>
      </c>
      <c r="N237">
        <f>IF(実施計画様式!N237&lt;&gt;朱色変色!N237,1,0)</f>
        <v>0</v>
      </c>
      <c r="O237">
        <f>IF(実施計画様式!O237&lt;&gt;朱色変色!O237,1,0)</f>
        <v>0</v>
      </c>
      <c r="P237">
        <f>IF(実施計画様式!P237&lt;&gt;朱色変色!P237,1,0)</f>
        <v>0</v>
      </c>
      <c r="Q237">
        <f>IF(実施計画様式!Q237&lt;&gt;朱色変色!Q237,1,0)</f>
        <v>0</v>
      </c>
      <c r="R237">
        <f>IF(実施計画様式!R237&lt;&gt;朱色変色!R237,1,0)</f>
        <v>0</v>
      </c>
      <c r="S237">
        <f>IF(実施計画様式!S237&lt;&gt;朱色変色!S237,1,0)</f>
        <v>0</v>
      </c>
      <c r="T237">
        <f>IF(実施計画様式!U237&lt;&gt;朱色変色!T237,1,0)</f>
        <v>0</v>
      </c>
      <c r="U237">
        <f>IF(実施計画様式!V237&lt;&gt;朱色変色!U237,1,0)</f>
        <v>0</v>
      </c>
      <c r="V237">
        <f>IF(実施計画様式!W237&lt;&gt;朱色変色!V237,1,0)</f>
        <v>0</v>
      </c>
      <c r="W237">
        <f>IF(実施計画様式!X237&lt;&gt;朱色変色!W237,1,0)</f>
        <v>0</v>
      </c>
      <c r="X237">
        <f>IF(実施計画様式!Y237&lt;&gt;朱色変色!X237,1,0)</f>
        <v>0</v>
      </c>
      <c r="Y237">
        <f>IF(実施計画様式!Z237&lt;&gt;朱色変色!Y237,1,0)</f>
        <v>0</v>
      </c>
      <c r="Z237">
        <f>IF(実施計画様式!AA237&lt;&gt;朱色変色!Z237,1,0)</f>
        <v>0</v>
      </c>
      <c r="AA237">
        <f>IF(実施計画様式!AB237&lt;&gt;朱色変色!AA237,1,0)</f>
        <v>0</v>
      </c>
      <c r="AB237">
        <f>IF(実施計画様式!AC237&lt;&gt;朱色変色!AB237,1,0)</f>
        <v>0</v>
      </c>
      <c r="AC237">
        <f>IF(実施計画様式!AD237&lt;&gt;朱色変色!AC237,1,0)</f>
        <v>0</v>
      </c>
      <c r="AD237">
        <f>IF(実施計画様式!AE237&lt;&gt;朱色変色!AD237,1,0)</f>
        <v>0</v>
      </c>
      <c r="AE237">
        <f>IF(実施計画様式!AF237&lt;&gt;朱色変色!AE237,1,0)</f>
        <v>0</v>
      </c>
      <c r="AF237" s="21">
        <f>IF(実施計画様式!AG237&lt;&gt;朱色変色!AF237,1,0)</f>
        <v>0</v>
      </c>
      <c r="AG237">
        <f t="shared" si="6"/>
        <v>0</v>
      </c>
      <c r="AH237">
        <f t="shared" si="7"/>
        <v>0</v>
      </c>
      <c r="AI237">
        <f t="shared" si="8"/>
        <v>0</v>
      </c>
    </row>
    <row r="238" spans="3:35">
      <c r="C238" s="24">
        <v>166</v>
      </c>
      <c r="D238" s="24">
        <f>IF(実施計画様式!D238&lt;&gt;朱色変色!D238,1,0)</f>
        <v>0</v>
      </c>
      <c r="E238">
        <f>IF(実施計画様式!E238&lt;&gt;朱色変色!E238,1,0)</f>
        <v>0</v>
      </c>
      <c r="F238">
        <f>IF(実施計画様式!F238&lt;&gt;朱色変色!F238,1,0)</f>
        <v>0</v>
      </c>
      <c r="G238">
        <f>IF(実施計画様式!G238&lt;&gt;朱色変色!G238,1,0)</f>
        <v>0</v>
      </c>
      <c r="H238">
        <f>IF(実施計画様式!H238&lt;&gt;朱色変色!H238,1,0)</f>
        <v>0</v>
      </c>
      <c r="I238">
        <f>IF(実施計画様式!I238&lt;&gt;朱色変色!I238,1,0)</f>
        <v>0</v>
      </c>
      <c r="J238">
        <f>IF(実施計画様式!J238&lt;&gt;朱色変色!J238,1,0)</f>
        <v>0</v>
      </c>
      <c r="K238">
        <f>IF(実施計画様式!K238&lt;&gt;朱色変色!K238,1,0)</f>
        <v>0</v>
      </c>
      <c r="L238">
        <f>IF(実施計画様式!L238&lt;&gt;朱色変色!L238,1,0)</f>
        <v>0</v>
      </c>
      <c r="M238">
        <f>IF(実施計画様式!M238&lt;&gt;朱色変色!M238,1,0)</f>
        <v>0</v>
      </c>
      <c r="N238">
        <f>IF(実施計画様式!N238&lt;&gt;朱色変色!N238,1,0)</f>
        <v>0</v>
      </c>
      <c r="O238">
        <f>IF(実施計画様式!O238&lt;&gt;朱色変色!O238,1,0)</f>
        <v>0</v>
      </c>
      <c r="P238">
        <f>IF(実施計画様式!P238&lt;&gt;朱色変色!P238,1,0)</f>
        <v>0</v>
      </c>
      <c r="Q238">
        <f>IF(実施計画様式!Q238&lt;&gt;朱色変色!Q238,1,0)</f>
        <v>0</v>
      </c>
      <c r="R238">
        <f>IF(実施計画様式!R238&lt;&gt;朱色変色!R238,1,0)</f>
        <v>0</v>
      </c>
      <c r="S238">
        <f>IF(実施計画様式!S238&lt;&gt;朱色変色!S238,1,0)</f>
        <v>0</v>
      </c>
      <c r="T238">
        <f>IF(実施計画様式!U238&lt;&gt;朱色変色!T238,1,0)</f>
        <v>0</v>
      </c>
      <c r="U238">
        <f>IF(実施計画様式!V238&lt;&gt;朱色変色!U238,1,0)</f>
        <v>0</v>
      </c>
      <c r="V238">
        <f>IF(実施計画様式!W238&lt;&gt;朱色変色!V238,1,0)</f>
        <v>0</v>
      </c>
      <c r="W238">
        <f>IF(実施計画様式!X238&lt;&gt;朱色変色!W238,1,0)</f>
        <v>0</v>
      </c>
      <c r="X238">
        <f>IF(実施計画様式!Y238&lt;&gt;朱色変色!X238,1,0)</f>
        <v>0</v>
      </c>
      <c r="Y238">
        <f>IF(実施計画様式!Z238&lt;&gt;朱色変色!Y238,1,0)</f>
        <v>0</v>
      </c>
      <c r="Z238">
        <f>IF(実施計画様式!AA238&lt;&gt;朱色変色!Z238,1,0)</f>
        <v>0</v>
      </c>
      <c r="AA238">
        <f>IF(実施計画様式!AB238&lt;&gt;朱色変色!AA238,1,0)</f>
        <v>0</v>
      </c>
      <c r="AB238">
        <f>IF(実施計画様式!AC238&lt;&gt;朱色変色!AB238,1,0)</f>
        <v>0</v>
      </c>
      <c r="AC238">
        <f>IF(実施計画様式!AD238&lt;&gt;朱色変色!AC238,1,0)</f>
        <v>0</v>
      </c>
      <c r="AD238">
        <f>IF(実施計画様式!AE238&lt;&gt;朱色変色!AD238,1,0)</f>
        <v>0</v>
      </c>
      <c r="AE238">
        <f>IF(実施計画様式!AF238&lt;&gt;朱色変色!AE238,1,0)</f>
        <v>0</v>
      </c>
      <c r="AF238" s="21">
        <f>IF(実施計画様式!AG238&lt;&gt;朱色変色!AF238,1,0)</f>
        <v>0</v>
      </c>
      <c r="AG238">
        <f t="shared" si="6"/>
        <v>0</v>
      </c>
      <c r="AH238">
        <f t="shared" si="7"/>
        <v>0</v>
      </c>
      <c r="AI238">
        <f t="shared" si="8"/>
        <v>0</v>
      </c>
    </row>
    <row r="239" spans="3:35">
      <c r="C239" s="24">
        <v>167</v>
      </c>
      <c r="D239" s="24">
        <f>IF(実施計画様式!D239&lt;&gt;朱色変色!D239,1,0)</f>
        <v>0</v>
      </c>
      <c r="E239">
        <f>IF(実施計画様式!E239&lt;&gt;朱色変色!E239,1,0)</f>
        <v>0</v>
      </c>
      <c r="F239">
        <f>IF(実施計画様式!F239&lt;&gt;朱色変色!F239,1,0)</f>
        <v>0</v>
      </c>
      <c r="G239">
        <f>IF(実施計画様式!G239&lt;&gt;朱色変色!G239,1,0)</f>
        <v>0</v>
      </c>
      <c r="H239">
        <f>IF(実施計画様式!H239&lt;&gt;朱色変色!H239,1,0)</f>
        <v>0</v>
      </c>
      <c r="I239">
        <f>IF(実施計画様式!I239&lt;&gt;朱色変色!I239,1,0)</f>
        <v>0</v>
      </c>
      <c r="J239">
        <f>IF(実施計画様式!J239&lt;&gt;朱色変色!J239,1,0)</f>
        <v>0</v>
      </c>
      <c r="K239">
        <f>IF(実施計画様式!K239&lt;&gt;朱色変色!K239,1,0)</f>
        <v>0</v>
      </c>
      <c r="L239">
        <f>IF(実施計画様式!L239&lt;&gt;朱色変色!L239,1,0)</f>
        <v>0</v>
      </c>
      <c r="M239">
        <f>IF(実施計画様式!M239&lt;&gt;朱色変色!M239,1,0)</f>
        <v>0</v>
      </c>
      <c r="N239">
        <f>IF(実施計画様式!N239&lt;&gt;朱色変色!N239,1,0)</f>
        <v>0</v>
      </c>
      <c r="O239">
        <f>IF(実施計画様式!O239&lt;&gt;朱色変色!O239,1,0)</f>
        <v>0</v>
      </c>
      <c r="P239">
        <f>IF(実施計画様式!P239&lt;&gt;朱色変色!P239,1,0)</f>
        <v>0</v>
      </c>
      <c r="Q239">
        <f>IF(実施計画様式!Q239&lt;&gt;朱色変色!Q239,1,0)</f>
        <v>0</v>
      </c>
      <c r="R239">
        <f>IF(実施計画様式!R239&lt;&gt;朱色変色!R239,1,0)</f>
        <v>0</v>
      </c>
      <c r="S239">
        <f>IF(実施計画様式!S239&lt;&gt;朱色変色!S239,1,0)</f>
        <v>0</v>
      </c>
      <c r="T239">
        <f>IF(実施計画様式!U239&lt;&gt;朱色変色!T239,1,0)</f>
        <v>0</v>
      </c>
      <c r="U239">
        <f>IF(実施計画様式!V239&lt;&gt;朱色変色!U239,1,0)</f>
        <v>0</v>
      </c>
      <c r="V239">
        <f>IF(実施計画様式!W239&lt;&gt;朱色変色!V239,1,0)</f>
        <v>0</v>
      </c>
      <c r="W239">
        <f>IF(実施計画様式!X239&lt;&gt;朱色変色!W239,1,0)</f>
        <v>0</v>
      </c>
      <c r="X239">
        <f>IF(実施計画様式!Y239&lt;&gt;朱色変色!X239,1,0)</f>
        <v>0</v>
      </c>
      <c r="Y239">
        <f>IF(実施計画様式!Z239&lt;&gt;朱色変色!Y239,1,0)</f>
        <v>0</v>
      </c>
      <c r="Z239">
        <f>IF(実施計画様式!AA239&lt;&gt;朱色変色!Z239,1,0)</f>
        <v>0</v>
      </c>
      <c r="AA239">
        <f>IF(実施計画様式!AB239&lt;&gt;朱色変色!AA239,1,0)</f>
        <v>0</v>
      </c>
      <c r="AB239">
        <f>IF(実施計画様式!AC239&lt;&gt;朱色変色!AB239,1,0)</f>
        <v>0</v>
      </c>
      <c r="AC239">
        <f>IF(実施計画様式!AD239&lt;&gt;朱色変色!AC239,1,0)</f>
        <v>0</v>
      </c>
      <c r="AD239">
        <f>IF(実施計画様式!AE239&lt;&gt;朱色変色!AD239,1,0)</f>
        <v>0</v>
      </c>
      <c r="AE239">
        <f>IF(実施計画様式!AF239&lt;&gt;朱色変色!AE239,1,0)</f>
        <v>0</v>
      </c>
      <c r="AF239" s="21">
        <f>IF(実施計画様式!AG239&lt;&gt;朱色変色!AF239,1,0)</f>
        <v>0</v>
      </c>
      <c r="AG239">
        <f t="shared" si="6"/>
        <v>0</v>
      </c>
      <c r="AH239">
        <f t="shared" si="7"/>
        <v>0</v>
      </c>
      <c r="AI239">
        <f t="shared" si="8"/>
        <v>0</v>
      </c>
    </row>
    <row r="240" spans="3:35">
      <c r="C240" s="24">
        <v>168</v>
      </c>
      <c r="D240" s="24">
        <f>IF(実施計画様式!D240&lt;&gt;朱色変色!D240,1,0)</f>
        <v>0</v>
      </c>
      <c r="E240">
        <f>IF(実施計画様式!E240&lt;&gt;朱色変色!E240,1,0)</f>
        <v>0</v>
      </c>
      <c r="F240">
        <f>IF(実施計画様式!F240&lt;&gt;朱色変色!F240,1,0)</f>
        <v>0</v>
      </c>
      <c r="G240">
        <f>IF(実施計画様式!G240&lt;&gt;朱色変色!G240,1,0)</f>
        <v>0</v>
      </c>
      <c r="H240">
        <f>IF(実施計画様式!H240&lt;&gt;朱色変色!H240,1,0)</f>
        <v>0</v>
      </c>
      <c r="I240">
        <f>IF(実施計画様式!I240&lt;&gt;朱色変色!I240,1,0)</f>
        <v>0</v>
      </c>
      <c r="J240">
        <f>IF(実施計画様式!J240&lt;&gt;朱色変色!J240,1,0)</f>
        <v>0</v>
      </c>
      <c r="K240">
        <f>IF(実施計画様式!K240&lt;&gt;朱色変色!K240,1,0)</f>
        <v>0</v>
      </c>
      <c r="L240">
        <f>IF(実施計画様式!L240&lt;&gt;朱色変色!L240,1,0)</f>
        <v>0</v>
      </c>
      <c r="M240">
        <f>IF(実施計画様式!M240&lt;&gt;朱色変色!M240,1,0)</f>
        <v>0</v>
      </c>
      <c r="N240">
        <f>IF(実施計画様式!N240&lt;&gt;朱色変色!N240,1,0)</f>
        <v>0</v>
      </c>
      <c r="O240">
        <f>IF(実施計画様式!O240&lt;&gt;朱色変色!O240,1,0)</f>
        <v>0</v>
      </c>
      <c r="P240">
        <f>IF(実施計画様式!P240&lt;&gt;朱色変色!P240,1,0)</f>
        <v>0</v>
      </c>
      <c r="Q240">
        <f>IF(実施計画様式!Q240&lt;&gt;朱色変色!Q240,1,0)</f>
        <v>0</v>
      </c>
      <c r="R240">
        <f>IF(実施計画様式!R240&lt;&gt;朱色変色!R240,1,0)</f>
        <v>0</v>
      </c>
      <c r="S240">
        <f>IF(実施計画様式!S240&lt;&gt;朱色変色!S240,1,0)</f>
        <v>0</v>
      </c>
      <c r="T240">
        <f>IF(実施計画様式!U240&lt;&gt;朱色変色!T240,1,0)</f>
        <v>0</v>
      </c>
      <c r="U240">
        <f>IF(実施計画様式!V240&lt;&gt;朱色変色!U240,1,0)</f>
        <v>0</v>
      </c>
      <c r="V240">
        <f>IF(実施計画様式!W240&lt;&gt;朱色変色!V240,1,0)</f>
        <v>0</v>
      </c>
      <c r="W240">
        <f>IF(実施計画様式!X240&lt;&gt;朱色変色!W240,1,0)</f>
        <v>0</v>
      </c>
      <c r="X240">
        <f>IF(実施計画様式!Y240&lt;&gt;朱色変色!X240,1,0)</f>
        <v>0</v>
      </c>
      <c r="Y240">
        <f>IF(実施計画様式!Z240&lt;&gt;朱色変色!Y240,1,0)</f>
        <v>0</v>
      </c>
      <c r="Z240">
        <f>IF(実施計画様式!AA240&lt;&gt;朱色変色!Z240,1,0)</f>
        <v>0</v>
      </c>
      <c r="AA240">
        <f>IF(実施計画様式!AB240&lt;&gt;朱色変色!AA240,1,0)</f>
        <v>0</v>
      </c>
      <c r="AB240">
        <f>IF(実施計画様式!AC240&lt;&gt;朱色変色!AB240,1,0)</f>
        <v>0</v>
      </c>
      <c r="AC240">
        <f>IF(実施計画様式!AD240&lt;&gt;朱色変色!AC240,1,0)</f>
        <v>0</v>
      </c>
      <c r="AD240">
        <f>IF(実施計画様式!AE240&lt;&gt;朱色変色!AD240,1,0)</f>
        <v>0</v>
      </c>
      <c r="AE240">
        <f>IF(実施計画様式!AF240&lt;&gt;朱色変色!AE240,1,0)</f>
        <v>0</v>
      </c>
      <c r="AF240" s="21">
        <f>IF(実施計画様式!AG240&lt;&gt;朱色変色!AF240,1,0)</f>
        <v>0</v>
      </c>
      <c r="AG240">
        <f t="shared" si="6"/>
        <v>0</v>
      </c>
      <c r="AH240">
        <f t="shared" si="7"/>
        <v>0</v>
      </c>
      <c r="AI240">
        <f t="shared" si="8"/>
        <v>0</v>
      </c>
    </row>
    <row r="241" spans="3:35">
      <c r="C241" s="24">
        <v>169</v>
      </c>
      <c r="D241" s="24">
        <f>IF(実施計画様式!D241&lt;&gt;朱色変色!D241,1,0)</f>
        <v>0</v>
      </c>
      <c r="E241">
        <f>IF(実施計画様式!E241&lt;&gt;朱色変色!E241,1,0)</f>
        <v>0</v>
      </c>
      <c r="F241">
        <f>IF(実施計画様式!F241&lt;&gt;朱色変色!F241,1,0)</f>
        <v>0</v>
      </c>
      <c r="G241">
        <f>IF(実施計画様式!G241&lt;&gt;朱色変色!G241,1,0)</f>
        <v>0</v>
      </c>
      <c r="H241">
        <f>IF(実施計画様式!H241&lt;&gt;朱色変色!H241,1,0)</f>
        <v>0</v>
      </c>
      <c r="I241">
        <f>IF(実施計画様式!I241&lt;&gt;朱色変色!I241,1,0)</f>
        <v>0</v>
      </c>
      <c r="J241">
        <f>IF(実施計画様式!J241&lt;&gt;朱色変色!J241,1,0)</f>
        <v>0</v>
      </c>
      <c r="K241">
        <f>IF(実施計画様式!K241&lt;&gt;朱色変色!K241,1,0)</f>
        <v>0</v>
      </c>
      <c r="L241">
        <f>IF(実施計画様式!L241&lt;&gt;朱色変色!L241,1,0)</f>
        <v>0</v>
      </c>
      <c r="M241">
        <f>IF(実施計画様式!M241&lt;&gt;朱色変色!M241,1,0)</f>
        <v>0</v>
      </c>
      <c r="N241">
        <f>IF(実施計画様式!N241&lt;&gt;朱色変色!N241,1,0)</f>
        <v>0</v>
      </c>
      <c r="O241">
        <f>IF(実施計画様式!O241&lt;&gt;朱色変色!O241,1,0)</f>
        <v>0</v>
      </c>
      <c r="P241">
        <f>IF(実施計画様式!P241&lt;&gt;朱色変色!P241,1,0)</f>
        <v>0</v>
      </c>
      <c r="Q241">
        <f>IF(実施計画様式!Q241&lt;&gt;朱色変色!Q241,1,0)</f>
        <v>0</v>
      </c>
      <c r="R241">
        <f>IF(実施計画様式!R241&lt;&gt;朱色変色!R241,1,0)</f>
        <v>0</v>
      </c>
      <c r="S241">
        <f>IF(実施計画様式!S241&lt;&gt;朱色変色!S241,1,0)</f>
        <v>0</v>
      </c>
      <c r="T241">
        <f>IF(実施計画様式!U241&lt;&gt;朱色変色!T241,1,0)</f>
        <v>0</v>
      </c>
      <c r="U241">
        <f>IF(実施計画様式!V241&lt;&gt;朱色変色!U241,1,0)</f>
        <v>0</v>
      </c>
      <c r="V241">
        <f>IF(実施計画様式!W241&lt;&gt;朱色変色!V241,1,0)</f>
        <v>0</v>
      </c>
      <c r="W241">
        <f>IF(実施計画様式!X241&lt;&gt;朱色変色!W241,1,0)</f>
        <v>0</v>
      </c>
      <c r="X241">
        <f>IF(実施計画様式!Y241&lt;&gt;朱色変色!X241,1,0)</f>
        <v>0</v>
      </c>
      <c r="Y241">
        <f>IF(実施計画様式!Z241&lt;&gt;朱色変色!Y241,1,0)</f>
        <v>0</v>
      </c>
      <c r="Z241">
        <f>IF(実施計画様式!AA241&lt;&gt;朱色変色!Z241,1,0)</f>
        <v>0</v>
      </c>
      <c r="AA241">
        <f>IF(実施計画様式!AB241&lt;&gt;朱色変色!AA241,1,0)</f>
        <v>0</v>
      </c>
      <c r="AB241">
        <f>IF(実施計画様式!AC241&lt;&gt;朱色変色!AB241,1,0)</f>
        <v>0</v>
      </c>
      <c r="AC241">
        <f>IF(実施計画様式!AD241&lt;&gt;朱色変色!AC241,1,0)</f>
        <v>0</v>
      </c>
      <c r="AD241">
        <f>IF(実施計画様式!AE241&lt;&gt;朱色変色!AD241,1,0)</f>
        <v>0</v>
      </c>
      <c r="AE241">
        <f>IF(実施計画様式!AF241&lt;&gt;朱色変色!AE241,1,0)</f>
        <v>0</v>
      </c>
      <c r="AF241" s="21">
        <f>IF(実施計画様式!AG241&lt;&gt;朱色変色!AF241,1,0)</f>
        <v>0</v>
      </c>
      <c r="AG241">
        <f t="shared" si="6"/>
        <v>0</v>
      </c>
      <c r="AH241">
        <f t="shared" si="7"/>
        <v>0</v>
      </c>
      <c r="AI241">
        <f t="shared" si="8"/>
        <v>0</v>
      </c>
    </row>
    <row r="242" spans="3:35">
      <c r="C242" s="24">
        <v>170</v>
      </c>
      <c r="D242" s="24">
        <f>IF(実施計画様式!D242&lt;&gt;朱色変色!D242,1,0)</f>
        <v>0</v>
      </c>
      <c r="E242">
        <f>IF(実施計画様式!E242&lt;&gt;朱色変色!E242,1,0)</f>
        <v>0</v>
      </c>
      <c r="F242">
        <f>IF(実施計画様式!F242&lt;&gt;朱色変色!F242,1,0)</f>
        <v>0</v>
      </c>
      <c r="G242">
        <f>IF(実施計画様式!G242&lt;&gt;朱色変色!G242,1,0)</f>
        <v>0</v>
      </c>
      <c r="H242">
        <f>IF(実施計画様式!H242&lt;&gt;朱色変色!H242,1,0)</f>
        <v>0</v>
      </c>
      <c r="I242">
        <f>IF(実施計画様式!I242&lt;&gt;朱色変色!I242,1,0)</f>
        <v>0</v>
      </c>
      <c r="J242">
        <f>IF(実施計画様式!J242&lt;&gt;朱色変色!J242,1,0)</f>
        <v>0</v>
      </c>
      <c r="K242">
        <f>IF(実施計画様式!K242&lt;&gt;朱色変色!K242,1,0)</f>
        <v>0</v>
      </c>
      <c r="L242">
        <f>IF(実施計画様式!L242&lt;&gt;朱色変色!L242,1,0)</f>
        <v>0</v>
      </c>
      <c r="M242">
        <f>IF(実施計画様式!M242&lt;&gt;朱色変色!M242,1,0)</f>
        <v>0</v>
      </c>
      <c r="N242">
        <f>IF(実施計画様式!N242&lt;&gt;朱色変色!N242,1,0)</f>
        <v>0</v>
      </c>
      <c r="O242">
        <f>IF(実施計画様式!O242&lt;&gt;朱色変色!O242,1,0)</f>
        <v>0</v>
      </c>
      <c r="P242">
        <f>IF(実施計画様式!P242&lt;&gt;朱色変色!P242,1,0)</f>
        <v>0</v>
      </c>
      <c r="Q242">
        <f>IF(実施計画様式!Q242&lt;&gt;朱色変色!Q242,1,0)</f>
        <v>0</v>
      </c>
      <c r="R242">
        <f>IF(実施計画様式!R242&lt;&gt;朱色変色!R242,1,0)</f>
        <v>0</v>
      </c>
      <c r="S242">
        <f>IF(実施計画様式!S242&lt;&gt;朱色変色!S242,1,0)</f>
        <v>0</v>
      </c>
      <c r="T242">
        <f>IF(実施計画様式!U242&lt;&gt;朱色変色!T242,1,0)</f>
        <v>0</v>
      </c>
      <c r="U242">
        <f>IF(実施計画様式!V242&lt;&gt;朱色変色!U242,1,0)</f>
        <v>0</v>
      </c>
      <c r="V242">
        <f>IF(実施計画様式!W242&lt;&gt;朱色変色!V242,1,0)</f>
        <v>0</v>
      </c>
      <c r="W242">
        <f>IF(実施計画様式!X242&lt;&gt;朱色変色!W242,1,0)</f>
        <v>0</v>
      </c>
      <c r="X242">
        <f>IF(実施計画様式!Y242&lt;&gt;朱色変色!X242,1,0)</f>
        <v>0</v>
      </c>
      <c r="Y242">
        <f>IF(実施計画様式!Z242&lt;&gt;朱色変色!Y242,1,0)</f>
        <v>0</v>
      </c>
      <c r="Z242">
        <f>IF(実施計画様式!AA242&lt;&gt;朱色変色!Z242,1,0)</f>
        <v>0</v>
      </c>
      <c r="AA242">
        <f>IF(実施計画様式!AB242&lt;&gt;朱色変色!AA242,1,0)</f>
        <v>0</v>
      </c>
      <c r="AB242">
        <f>IF(実施計画様式!AC242&lt;&gt;朱色変色!AB242,1,0)</f>
        <v>0</v>
      </c>
      <c r="AC242">
        <f>IF(実施計画様式!AD242&lt;&gt;朱色変色!AC242,1,0)</f>
        <v>0</v>
      </c>
      <c r="AD242">
        <f>IF(実施計画様式!AE242&lt;&gt;朱色変色!AD242,1,0)</f>
        <v>0</v>
      </c>
      <c r="AE242">
        <f>IF(実施計画様式!AF242&lt;&gt;朱色変色!AE242,1,0)</f>
        <v>0</v>
      </c>
      <c r="AF242" s="21">
        <f>IF(実施計画様式!AG242&lt;&gt;朱色変色!AF242,1,0)</f>
        <v>0</v>
      </c>
      <c r="AG242">
        <f t="shared" si="6"/>
        <v>0</v>
      </c>
      <c r="AH242">
        <f t="shared" si="7"/>
        <v>0</v>
      </c>
      <c r="AI242">
        <f t="shared" si="8"/>
        <v>0</v>
      </c>
    </row>
    <row r="243" spans="3:35">
      <c r="C243" s="24">
        <v>171</v>
      </c>
      <c r="D243" s="24">
        <f>IF(実施計画様式!D243&lt;&gt;朱色変色!D243,1,0)</f>
        <v>0</v>
      </c>
      <c r="E243">
        <f>IF(実施計画様式!E243&lt;&gt;朱色変色!E243,1,0)</f>
        <v>0</v>
      </c>
      <c r="F243">
        <f>IF(実施計画様式!F243&lt;&gt;朱色変色!F243,1,0)</f>
        <v>0</v>
      </c>
      <c r="G243">
        <f>IF(実施計画様式!G243&lt;&gt;朱色変色!G243,1,0)</f>
        <v>0</v>
      </c>
      <c r="H243">
        <f>IF(実施計画様式!H243&lt;&gt;朱色変色!H243,1,0)</f>
        <v>0</v>
      </c>
      <c r="I243">
        <f>IF(実施計画様式!I243&lt;&gt;朱色変色!I243,1,0)</f>
        <v>0</v>
      </c>
      <c r="J243">
        <f>IF(実施計画様式!J243&lt;&gt;朱色変色!J243,1,0)</f>
        <v>0</v>
      </c>
      <c r="K243">
        <f>IF(実施計画様式!K243&lt;&gt;朱色変色!K243,1,0)</f>
        <v>0</v>
      </c>
      <c r="L243">
        <f>IF(実施計画様式!L243&lt;&gt;朱色変色!L243,1,0)</f>
        <v>0</v>
      </c>
      <c r="M243">
        <f>IF(実施計画様式!M243&lt;&gt;朱色変色!M243,1,0)</f>
        <v>0</v>
      </c>
      <c r="N243">
        <f>IF(実施計画様式!N243&lt;&gt;朱色変色!N243,1,0)</f>
        <v>0</v>
      </c>
      <c r="O243">
        <f>IF(実施計画様式!O243&lt;&gt;朱色変色!O243,1,0)</f>
        <v>0</v>
      </c>
      <c r="P243">
        <f>IF(実施計画様式!P243&lt;&gt;朱色変色!P243,1,0)</f>
        <v>0</v>
      </c>
      <c r="Q243">
        <f>IF(実施計画様式!Q243&lt;&gt;朱色変色!Q243,1,0)</f>
        <v>0</v>
      </c>
      <c r="R243">
        <f>IF(実施計画様式!R243&lt;&gt;朱色変色!R243,1,0)</f>
        <v>0</v>
      </c>
      <c r="S243">
        <f>IF(実施計画様式!S243&lt;&gt;朱色変色!S243,1,0)</f>
        <v>0</v>
      </c>
      <c r="T243">
        <f>IF(実施計画様式!U243&lt;&gt;朱色変色!T243,1,0)</f>
        <v>0</v>
      </c>
      <c r="U243">
        <f>IF(実施計画様式!V243&lt;&gt;朱色変色!U243,1,0)</f>
        <v>0</v>
      </c>
      <c r="V243">
        <f>IF(実施計画様式!W243&lt;&gt;朱色変色!V243,1,0)</f>
        <v>0</v>
      </c>
      <c r="W243">
        <f>IF(実施計画様式!X243&lt;&gt;朱色変色!W243,1,0)</f>
        <v>0</v>
      </c>
      <c r="X243">
        <f>IF(実施計画様式!Y243&lt;&gt;朱色変色!X243,1,0)</f>
        <v>0</v>
      </c>
      <c r="Y243">
        <f>IF(実施計画様式!Z243&lt;&gt;朱色変色!Y243,1,0)</f>
        <v>0</v>
      </c>
      <c r="Z243">
        <f>IF(実施計画様式!AA243&lt;&gt;朱色変色!Z243,1,0)</f>
        <v>0</v>
      </c>
      <c r="AA243">
        <f>IF(実施計画様式!AB243&lt;&gt;朱色変色!AA243,1,0)</f>
        <v>0</v>
      </c>
      <c r="AB243">
        <f>IF(実施計画様式!AC243&lt;&gt;朱色変色!AB243,1,0)</f>
        <v>0</v>
      </c>
      <c r="AC243">
        <f>IF(実施計画様式!AD243&lt;&gt;朱色変色!AC243,1,0)</f>
        <v>0</v>
      </c>
      <c r="AD243">
        <f>IF(実施計画様式!AE243&lt;&gt;朱色変色!AD243,1,0)</f>
        <v>0</v>
      </c>
      <c r="AE243">
        <f>IF(実施計画様式!AF243&lt;&gt;朱色変色!AE243,1,0)</f>
        <v>0</v>
      </c>
      <c r="AF243" s="21">
        <f>IF(実施計画様式!AG243&lt;&gt;朱色変色!AF243,1,0)</f>
        <v>0</v>
      </c>
      <c r="AG243">
        <f t="shared" si="6"/>
        <v>0</v>
      </c>
      <c r="AH243">
        <f t="shared" si="7"/>
        <v>0</v>
      </c>
      <c r="AI243">
        <f t="shared" si="8"/>
        <v>0</v>
      </c>
    </row>
    <row r="244" spans="3:35">
      <c r="C244" s="24">
        <v>172</v>
      </c>
      <c r="D244" s="24">
        <f>IF(実施計画様式!D244&lt;&gt;朱色変色!D244,1,0)</f>
        <v>0</v>
      </c>
      <c r="E244">
        <f>IF(実施計画様式!E244&lt;&gt;朱色変色!E244,1,0)</f>
        <v>0</v>
      </c>
      <c r="F244">
        <f>IF(実施計画様式!F244&lt;&gt;朱色変色!F244,1,0)</f>
        <v>0</v>
      </c>
      <c r="G244">
        <f>IF(実施計画様式!G244&lt;&gt;朱色変色!G244,1,0)</f>
        <v>0</v>
      </c>
      <c r="H244">
        <f>IF(実施計画様式!H244&lt;&gt;朱色変色!H244,1,0)</f>
        <v>0</v>
      </c>
      <c r="I244">
        <f>IF(実施計画様式!I244&lt;&gt;朱色変色!I244,1,0)</f>
        <v>0</v>
      </c>
      <c r="J244">
        <f>IF(実施計画様式!J244&lt;&gt;朱色変色!J244,1,0)</f>
        <v>0</v>
      </c>
      <c r="K244">
        <f>IF(実施計画様式!K244&lt;&gt;朱色変色!K244,1,0)</f>
        <v>0</v>
      </c>
      <c r="L244">
        <f>IF(実施計画様式!L244&lt;&gt;朱色変色!L244,1,0)</f>
        <v>0</v>
      </c>
      <c r="M244">
        <f>IF(実施計画様式!M244&lt;&gt;朱色変色!M244,1,0)</f>
        <v>0</v>
      </c>
      <c r="N244">
        <f>IF(実施計画様式!N244&lt;&gt;朱色変色!N244,1,0)</f>
        <v>0</v>
      </c>
      <c r="O244">
        <f>IF(実施計画様式!O244&lt;&gt;朱色変色!O244,1,0)</f>
        <v>0</v>
      </c>
      <c r="P244">
        <f>IF(実施計画様式!P244&lt;&gt;朱色変色!P244,1,0)</f>
        <v>0</v>
      </c>
      <c r="Q244">
        <f>IF(実施計画様式!Q244&lt;&gt;朱色変色!Q244,1,0)</f>
        <v>0</v>
      </c>
      <c r="R244">
        <f>IF(実施計画様式!R244&lt;&gt;朱色変色!R244,1,0)</f>
        <v>0</v>
      </c>
      <c r="S244">
        <f>IF(実施計画様式!S244&lt;&gt;朱色変色!S244,1,0)</f>
        <v>0</v>
      </c>
      <c r="T244">
        <f>IF(実施計画様式!U244&lt;&gt;朱色変色!T244,1,0)</f>
        <v>0</v>
      </c>
      <c r="U244">
        <f>IF(実施計画様式!V244&lt;&gt;朱色変色!U244,1,0)</f>
        <v>0</v>
      </c>
      <c r="V244">
        <f>IF(実施計画様式!W244&lt;&gt;朱色変色!V244,1,0)</f>
        <v>0</v>
      </c>
      <c r="W244">
        <f>IF(実施計画様式!X244&lt;&gt;朱色変色!W244,1,0)</f>
        <v>0</v>
      </c>
      <c r="X244">
        <f>IF(実施計画様式!Y244&lt;&gt;朱色変色!X244,1,0)</f>
        <v>0</v>
      </c>
      <c r="Y244">
        <f>IF(実施計画様式!Z244&lt;&gt;朱色変色!Y244,1,0)</f>
        <v>0</v>
      </c>
      <c r="Z244">
        <f>IF(実施計画様式!AA244&lt;&gt;朱色変色!Z244,1,0)</f>
        <v>0</v>
      </c>
      <c r="AA244">
        <f>IF(実施計画様式!AB244&lt;&gt;朱色変色!AA244,1,0)</f>
        <v>0</v>
      </c>
      <c r="AB244">
        <f>IF(実施計画様式!AC244&lt;&gt;朱色変色!AB244,1,0)</f>
        <v>0</v>
      </c>
      <c r="AC244">
        <f>IF(実施計画様式!AD244&lt;&gt;朱色変色!AC244,1,0)</f>
        <v>0</v>
      </c>
      <c r="AD244">
        <f>IF(実施計画様式!AE244&lt;&gt;朱色変色!AD244,1,0)</f>
        <v>0</v>
      </c>
      <c r="AE244">
        <f>IF(実施計画様式!AF244&lt;&gt;朱色変色!AE244,1,0)</f>
        <v>0</v>
      </c>
      <c r="AF244" s="21">
        <f>IF(実施計画様式!AG244&lt;&gt;朱色変色!AF244,1,0)</f>
        <v>0</v>
      </c>
      <c r="AG244">
        <f t="shared" si="6"/>
        <v>0</v>
      </c>
      <c r="AH244">
        <f t="shared" si="7"/>
        <v>0</v>
      </c>
      <c r="AI244">
        <f t="shared" si="8"/>
        <v>0</v>
      </c>
    </row>
    <row r="245" spans="3:35">
      <c r="C245" s="24">
        <v>173</v>
      </c>
      <c r="D245" s="24">
        <f>IF(実施計画様式!D245&lt;&gt;朱色変色!D245,1,0)</f>
        <v>0</v>
      </c>
      <c r="E245">
        <f>IF(実施計画様式!E245&lt;&gt;朱色変色!E245,1,0)</f>
        <v>0</v>
      </c>
      <c r="F245">
        <f>IF(実施計画様式!F245&lt;&gt;朱色変色!F245,1,0)</f>
        <v>0</v>
      </c>
      <c r="G245">
        <f>IF(実施計画様式!G245&lt;&gt;朱色変色!G245,1,0)</f>
        <v>0</v>
      </c>
      <c r="H245">
        <f>IF(実施計画様式!H245&lt;&gt;朱色変色!H245,1,0)</f>
        <v>0</v>
      </c>
      <c r="I245">
        <f>IF(実施計画様式!I245&lt;&gt;朱色変色!I245,1,0)</f>
        <v>0</v>
      </c>
      <c r="J245">
        <f>IF(実施計画様式!J245&lt;&gt;朱色変色!J245,1,0)</f>
        <v>0</v>
      </c>
      <c r="K245">
        <f>IF(実施計画様式!K245&lt;&gt;朱色変色!K245,1,0)</f>
        <v>0</v>
      </c>
      <c r="L245">
        <f>IF(実施計画様式!L245&lt;&gt;朱色変色!L245,1,0)</f>
        <v>0</v>
      </c>
      <c r="M245">
        <f>IF(実施計画様式!M245&lt;&gt;朱色変色!M245,1,0)</f>
        <v>0</v>
      </c>
      <c r="N245">
        <f>IF(実施計画様式!N245&lt;&gt;朱色変色!N245,1,0)</f>
        <v>0</v>
      </c>
      <c r="O245">
        <f>IF(実施計画様式!O245&lt;&gt;朱色変色!O245,1,0)</f>
        <v>0</v>
      </c>
      <c r="P245">
        <f>IF(実施計画様式!P245&lt;&gt;朱色変色!P245,1,0)</f>
        <v>0</v>
      </c>
      <c r="Q245">
        <f>IF(実施計画様式!Q245&lt;&gt;朱色変色!Q245,1,0)</f>
        <v>0</v>
      </c>
      <c r="R245">
        <f>IF(実施計画様式!R245&lt;&gt;朱色変色!R245,1,0)</f>
        <v>0</v>
      </c>
      <c r="S245">
        <f>IF(実施計画様式!S245&lt;&gt;朱色変色!S245,1,0)</f>
        <v>0</v>
      </c>
      <c r="T245">
        <f>IF(実施計画様式!U245&lt;&gt;朱色変色!T245,1,0)</f>
        <v>0</v>
      </c>
      <c r="U245">
        <f>IF(実施計画様式!V245&lt;&gt;朱色変色!U245,1,0)</f>
        <v>0</v>
      </c>
      <c r="V245">
        <f>IF(実施計画様式!W245&lt;&gt;朱色変色!V245,1,0)</f>
        <v>0</v>
      </c>
      <c r="W245">
        <f>IF(実施計画様式!X245&lt;&gt;朱色変色!W245,1,0)</f>
        <v>0</v>
      </c>
      <c r="X245">
        <f>IF(実施計画様式!Y245&lt;&gt;朱色変色!X245,1,0)</f>
        <v>0</v>
      </c>
      <c r="Y245">
        <f>IF(実施計画様式!Z245&lt;&gt;朱色変色!Y245,1,0)</f>
        <v>0</v>
      </c>
      <c r="Z245">
        <f>IF(実施計画様式!AA245&lt;&gt;朱色変色!Z245,1,0)</f>
        <v>0</v>
      </c>
      <c r="AA245">
        <f>IF(実施計画様式!AB245&lt;&gt;朱色変色!AA245,1,0)</f>
        <v>0</v>
      </c>
      <c r="AB245">
        <f>IF(実施計画様式!AC245&lt;&gt;朱色変色!AB245,1,0)</f>
        <v>0</v>
      </c>
      <c r="AC245">
        <f>IF(実施計画様式!AD245&lt;&gt;朱色変色!AC245,1,0)</f>
        <v>0</v>
      </c>
      <c r="AD245">
        <f>IF(実施計画様式!AE245&lt;&gt;朱色変色!AD245,1,0)</f>
        <v>0</v>
      </c>
      <c r="AE245">
        <f>IF(実施計画様式!AF245&lt;&gt;朱色変色!AE245,1,0)</f>
        <v>0</v>
      </c>
      <c r="AF245" s="21">
        <f>IF(実施計画様式!AG245&lt;&gt;朱色変色!AF245,1,0)</f>
        <v>0</v>
      </c>
      <c r="AG245">
        <f t="shared" si="6"/>
        <v>0</v>
      </c>
      <c r="AH245">
        <f t="shared" si="7"/>
        <v>0</v>
      </c>
      <c r="AI245">
        <f t="shared" si="8"/>
        <v>0</v>
      </c>
    </row>
    <row r="246" spans="3:35">
      <c r="C246" s="24">
        <v>174</v>
      </c>
      <c r="D246" s="24">
        <f>IF(実施計画様式!D246&lt;&gt;朱色変色!D246,1,0)</f>
        <v>0</v>
      </c>
      <c r="E246">
        <f>IF(実施計画様式!E246&lt;&gt;朱色変色!E246,1,0)</f>
        <v>0</v>
      </c>
      <c r="F246">
        <f>IF(実施計画様式!F246&lt;&gt;朱色変色!F246,1,0)</f>
        <v>0</v>
      </c>
      <c r="G246">
        <f>IF(実施計画様式!G246&lt;&gt;朱色変色!G246,1,0)</f>
        <v>0</v>
      </c>
      <c r="H246">
        <f>IF(実施計画様式!H246&lt;&gt;朱色変色!H246,1,0)</f>
        <v>0</v>
      </c>
      <c r="I246">
        <f>IF(実施計画様式!I246&lt;&gt;朱色変色!I246,1,0)</f>
        <v>0</v>
      </c>
      <c r="J246">
        <f>IF(実施計画様式!J246&lt;&gt;朱色変色!J246,1,0)</f>
        <v>0</v>
      </c>
      <c r="K246">
        <f>IF(実施計画様式!K246&lt;&gt;朱色変色!K246,1,0)</f>
        <v>0</v>
      </c>
      <c r="L246">
        <f>IF(実施計画様式!L246&lt;&gt;朱色変色!L246,1,0)</f>
        <v>0</v>
      </c>
      <c r="M246">
        <f>IF(実施計画様式!M246&lt;&gt;朱色変色!M246,1,0)</f>
        <v>0</v>
      </c>
      <c r="N246">
        <f>IF(実施計画様式!N246&lt;&gt;朱色変色!N246,1,0)</f>
        <v>0</v>
      </c>
      <c r="O246">
        <f>IF(実施計画様式!O246&lt;&gt;朱色変色!O246,1,0)</f>
        <v>0</v>
      </c>
      <c r="P246">
        <f>IF(実施計画様式!P246&lt;&gt;朱色変色!P246,1,0)</f>
        <v>0</v>
      </c>
      <c r="Q246">
        <f>IF(実施計画様式!Q246&lt;&gt;朱色変色!Q246,1,0)</f>
        <v>0</v>
      </c>
      <c r="R246">
        <f>IF(実施計画様式!R246&lt;&gt;朱色変色!R246,1,0)</f>
        <v>0</v>
      </c>
      <c r="S246">
        <f>IF(実施計画様式!S246&lt;&gt;朱色変色!S246,1,0)</f>
        <v>0</v>
      </c>
      <c r="T246">
        <f>IF(実施計画様式!U246&lt;&gt;朱色変色!T246,1,0)</f>
        <v>0</v>
      </c>
      <c r="U246">
        <f>IF(実施計画様式!V246&lt;&gt;朱色変色!U246,1,0)</f>
        <v>0</v>
      </c>
      <c r="V246">
        <f>IF(実施計画様式!W246&lt;&gt;朱色変色!V246,1,0)</f>
        <v>0</v>
      </c>
      <c r="W246">
        <f>IF(実施計画様式!X246&lt;&gt;朱色変色!W246,1,0)</f>
        <v>0</v>
      </c>
      <c r="X246">
        <f>IF(実施計画様式!Y246&lt;&gt;朱色変色!X246,1,0)</f>
        <v>0</v>
      </c>
      <c r="Y246">
        <f>IF(実施計画様式!Z246&lt;&gt;朱色変色!Y246,1,0)</f>
        <v>0</v>
      </c>
      <c r="Z246">
        <f>IF(実施計画様式!AA246&lt;&gt;朱色変色!Z246,1,0)</f>
        <v>0</v>
      </c>
      <c r="AA246">
        <f>IF(実施計画様式!AB246&lt;&gt;朱色変色!AA246,1,0)</f>
        <v>0</v>
      </c>
      <c r="AB246">
        <f>IF(実施計画様式!AC246&lt;&gt;朱色変色!AB246,1,0)</f>
        <v>0</v>
      </c>
      <c r="AC246">
        <f>IF(実施計画様式!AD246&lt;&gt;朱色変色!AC246,1,0)</f>
        <v>0</v>
      </c>
      <c r="AD246">
        <f>IF(実施計画様式!AE246&lt;&gt;朱色変色!AD246,1,0)</f>
        <v>0</v>
      </c>
      <c r="AE246">
        <f>IF(実施計画様式!AF246&lt;&gt;朱色変色!AE246,1,0)</f>
        <v>0</v>
      </c>
      <c r="AF246" s="21">
        <f>IF(実施計画様式!AG246&lt;&gt;朱色変色!AF246,1,0)</f>
        <v>0</v>
      </c>
      <c r="AG246">
        <f t="shared" si="6"/>
        <v>0</v>
      </c>
      <c r="AH246">
        <f t="shared" si="7"/>
        <v>0</v>
      </c>
      <c r="AI246">
        <f t="shared" si="8"/>
        <v>0</v>
      </c>
    </row>
    <row r="247" spans="3:35">
      <c r="C247" s="24">
        <v>175</v>
      </c>
      <c r="D247" s="24">
        <f>IF(実施計画様式!D247&lt;&gt;朱色変色!D247,1,0)</f>
        <v>0</v>
      </c>
      <c r="E247">
        <f>IF(実施計画様式!E247&lt;&gt;朱色変色!E247,1,0)</f>
        <v>0</v>
      </c>
      <c r="F247">
        <f>IF(実施計画様式!F247&lt;&gt;朱色変色!F247,1,0)</f>
        <v>0</v>
      </c>
      <c r="G247">
        <f>IF(実施計画様式!G247&lt;&gt;朱色変色!G247,1,0)</f>
        <v>0</v>
      </c>
      <c r="H247">
        <f>IF(実施計画様式!H247&lt;&gt;朱色変色!H247,1,0)</f>
        <v>0</v>
      </c>
      <c r="I247">
        <f>IF(実施計画様式!I247&lt;&gt;朱色変色!I247,1,0)</f>
        <v>0</v>
      </c>
      <c r="J247">
        <f>IF(実施計画様式!J247&lt;&gt;朱色変色!J247,1,0)</f>
        <v>0</v>
      </c>
      <c r="K247">
        <f>IF(実施計画様式!K247&lt;&gt;朱色変色!K247,1,0)</f>
        <v>0</v>
      </c>
      <c r="L247">
        <f>IF(実施計画様式!L247&lt;&gt;朱色変色!L247,1,0)</f>
        <v>0</v>
      </c>
      <c r="M247">
        <f>IF(実施計画様式!M247&lt;&gt;朱色変色!M247,1,0)</f>
        <v>0</v>
      </c>
      <c r="N247">
        <f>IF(実施計画様式!N247&lt;&gt;朱色変色!N247,1,0)</f>
        <v>0</v>
      </c>
      <c r="O247">
        <f>IF(実施計画様式!O247&lt;&gt;朱色変色!O247,1,0)</f>
        <v>0</v>
      </c>
      <c r="P247">
        <f>IF(実施計画様式!P247&lt;&gt;朱色変色!P247,1,0)</f>
        <v>0</v>
      </c>
      <c r="Q247">
        <f>IF(実施計画様式!Q247&lt;&gt;朱色変色!Q247,1,0)</f>
        <v>0</v>
      </c>
      <c r="R247">
        <f>IF(実施計画様式!R247&lt;&gt;朱色変色!R247,1,0)</f>
        <v>0</v>
      </c>
      <c r="S247">
        <f>IF(実施計画様式!S247&lt;&gt;朱色変色!S247,1,0)</f>
        <v>0</v>
      </c>
      <c r="T247">
        <f>IF(実施計画様式!U247&lt;&gt;朱色変色!T247,1,0)</f>
        <v>0</v>
      </c>
      <c r="U247">
        <f>IF(実施計画様式!V247&lt;&gt;朱色変色!U247,1,0)</f>
        <v>0</v>
      </c>
      <c r="V247">
        <f>IF(実施計画様式!W247&lt;&gt;朱色変色!V247,1,0)</f>
        <v>0</v>
      </c>
      <c r="W247">
        <f>IF(実施計画様式!X247&lt;&gt;朱色変色!W247,1,0)</f>
        <v>0</v>
      </c>
      <c r="X247">
        <f>IF(実施計画様式!Y247&lt;&gt;朱色変色!X247,1,0)</f>
        <v>0</v>
      </c>
      <c r="Y247">
        <f>IF(実施計画様式!Z247&lt;&gt;朱色変色!Y247,1,0)</f>
        <v>0</v>
      </c>
      <c r="Z247">
        <f>IF(実施計画様式!AA247&lt;&gt;朱色変色!Z247,1,0)</f>
        <v>0</v>
      </c>
      <c r="AA247">
        <f>IF(実施計画様式!AB247&lt;&gt;朱色変色!AA247,1,0)</f>
        <v>0</v>
      </c>
      <c r="AB247">
        <f>IF(実施計画様式!AC247&lt;&gt;朱色変色!AB247,1,0)</f>
        <v>0</v>
      </c>
      <c r="AC247">
        <f>IF(実施計画様式!AD247&lt;&gt;朱色変色!AC247,1,0)</f>
        <v>0</v>
      </c>
      <c r="AD247">
        <f>IF(実施計画様式!AE247&lt;&gt;朱色変色!AD247,1,0)</f>
        <v>0</v>
      </c>
      <c r="AE247">
        <f>IF(実施計画様式!AF247&lt;&gt;朱色変色!AE247,1,0)</f>
        <v>0</v>
      </c>
      <c r="AF247" s="21">
        <f>IF(実施計画様式!AG247&lt;&gt;朱色変色!AF247,1,0)</f>
        <v>0</v>
      </c>
      <c r="AG247">
        <f t="shared" si="6"/>
        <v>0</v>
      </c>
      <c r="AH247">
        <f t="shared" si="7"/>
        <v>0</v>
      </c>
      <c r="AI247">
        <f t="shared" si="8"/>
        <v>0</v>
      </c>
    </row>
    <row r="248" spans="3:35">
      <c r="C248" s="24">
        <v>176</v>
      </c>
      <c r="D248" s="24">
        <f>IF(実施計画様式!D248&lt;&gt;朱色変色!D248,1,0)</f>
        <v>0</v>
      </c>
      <c r="E248">
        <f>IF(実施計画様式!E248&lt;&gt;朱色変色!E248,1,0)</f>
        <v>0</v>
      </c>
      <c r="F248">
        <f>IF(実施計画様式!F248&lt;&gt;朱色変色!F248,1,0)</f>
        <v>0</v>
      </c>
      <c r="G248">
        <f>IF(実施計画様式!G248&lt;&gt;朱色変色!G248,1,0)</f>
        <v>0</v>
      </c>
      <c r="H248">
        <f>IF(実施計画様式!H248&lt;&gt;朱色変色!H248,1,0)</f>
        <v>0</v>
      </c>
      <c r="I248">
        <f>IF(実施計画様式!I248&lt;&gt;朱色変色!I248,1,0)</f>
        <v>0</v>
      </c>
      <c r="J248">
        <f>IF(実施計画様式!J248&lt;&gt;朱色変色!J248,1,0)</f>
        <v>0</v>
      </c>
      <c r="K248">
        <f>IF(実施計画様式!K248&lt;&gt;朱色変色!K248,1,0)</f>
        <v>0</v>
      </c>
      <c r="L248">
        <f>IF(実施計画様式!L248&lt;&gt;朱色変色!L248,1,0)</f>
        <v>0</v>
      </c>
      <c r="M248">
        <f>IF(実施計画様式!M248&lt;&gt;朱色変色!M248,1,0)</f>
        <v>0</v>
      </c>
      <c r="N248">
        <f>IF(実施計画様式!N248&lt;&gt;朱色変色!N248,1,0)</f>
        <v>0</v>
      </c>
      <c r="O248">
        <f>IF(実施計画様式!O248&lt;&gt;朱色変色!O248,1,0)</f>
        <v>0</v>
      </c>
      <c r="P248">
        <f>IF(実施計画様式!P248&lt;&gt;朱色変色!P248,1,0)</f>
        <v>0</v>
      </c>
      <c r="Q248">
        <f>IF(実施計画様式!Q248&lt;&gt;朱色変色!Q248,1,0)</f>
        <v>0</v>
      </c>
      <c r="R248">
        <f>IF(実施計画様式!R248&lt;&gt;朱色変色!R248,1,0)</f>
        <v>0</v>
      </c>
      <c r="S248">
        <f>IF(実施計画様式!S248&lt;&gt;朱色変色!S248,1,0)</f>
        <v>0</v>
      </c>
      <c r="T248">
        <f>IF(実施計画様式!U248&lt;&gt;朱色変色!T248,1,0)</f>
        <v>0</v>
      </c>
      <c r="U248">
        <f>IF(実施計画様式!V248&lt;&gt;朱色変色!U248,1,0)</f>
        <v>0</v>
      </c>
      <c r="V248">
        <f>IF(実施計画様式!W248&lt;&gt;朱色変色!V248,1,0)</f>
        <v>0</v>
      </c>
      <c r="W248">
        <f>IF(実施計画様式!X248&lt;&gt;朱色変色!W248,1,0)</f>
        <v>0</v>
      </c>
      <c r="X248">
        <f>IF(実施計画様式!Y248&lt;&gt;朱色変色!X248,1,0)</f>
        <v>0</v>
      </c>
      <c r="Y248">
        <f>IF(実施計画様式!Z248&lt;&gt;朱色変色!Y248,1,0)</f>
        <v>0</v>
      </c>
      <c r="Z248">
        <f>IF(実施計画様式!AA248&lt;&gt;朱色変色!Z248,1,0)</f>
        <v>0</v>
      </c>
      <c r="AA248">
        <f>IF(実施計画様式!AB248&lt;&gt;朱色変色!AA248,1,0)</f>
        <v>0</v>
      </c>
      <c r="AB248">
        <f>IF(実施計画様式!AC248&lt;&gt;朱色変色!AB248,1,0)</f>
        <v>0</v>
      </c>
      <c r="AC248">
        <f>IF(実施計画様式!AD248&lt;&gt;朱色変色!AC248,1,0)</f>
        <v>0</v>
      </c>
      <c r="AD248">
        <f>IF(実施計画様式!AE248&lt;&gt;朱色変色!AD248,1,0)</f>
        <v>0</v>
      </c>
      <c r="AE248">
        <f>IF(実施計画様式!AF248&lt;&gt;朱色変色!AE248,1,0)</f>
        <v>0</v>
      </c>
      <c r="AF248" s="21">
        <f>IF(実施計画様式!AG248&lt;&gt;朱色変色!AF248,1,0)</f>
        <v>0</v>
      </c>
      <c r="AG248">
        <f t="shared" si="6"/>
        <v>0</v>
      </c>
      <c r="AH248">
        <f t="shared" si="7"/>
        <v>0</v>
      </c>
      <c r="AI248">
        <f t="shared" si="8"/>
        <v>0</v>
      </c>
    </row>
    <row r="249" spans="3:35">
      <c r="C249" s="24">
        <v>177</v>
      </c>
      <c r="D249" s="24">
        <f>IF(実施計画様式!D249&lt;&gt;朱色変色!D249,1,0)</f>
        <v>0</v>
      </c>
      <c r="E249">
        <f>IF(実施計画様式!E249&lt;&gt;朱色変色!E249,1,0)</f>
        <v>0</v>
      </c>
      <c r="F249">
        <f>IF(実施計画様式!F249&lt;&gt;朱色変色!F249,1,0)</f>
        <v>0</v>
      </c>
      <c r="G249">
        <f>IF(実施計画様式!G249&lt;&gt;朱色変色!G249,1,0)</f>
        <v>0</v>
      </c>
      <c r="H249">
        <f>IF(実施計画様式!H249&lt;&gt;朱色変色!H249,1,0)</f>
        <v>0</v>
      </c>
      <c r="I249">
        <f>IF(実施計画様式!I249&lt;&gt;朱色変色!I249,1,0)</f>
        <v>0</v>
      </c>
      <c r="J249">
        <f>IF(実施計画様式!J249&lt;&gt;朱色変色!J249,1,0)</f>
        <v>0</v>
      </c>
      <c r="K249">
        <f>IF(実施計画様式!K249&lt;&gt;朱色変色!K249,1,0)</f>
        <v>0</v>
      </c>
      <c r="L249">
        <f>IF(実施計画様式!L249&lt;&gt;朱色変色!L249,1,0)</f>
        <v>0</v>
      </c>
      <c r="M249">
        <f>IF(実施計画様式!M249&lt;&gt;朱色変色!M249,1,0)</f>
        <v>0</v>
      </c>
      <c r="N249">
        <f>IF(実施計画様式!N249&lt;&gt;朱色変色!N249,1,0)</f>
        <v>0</v>
      </c>
      <c r="O249">
        <f>IF(実施計画様式!O249&lt;&gt;朱色変色!O249,1,0)</f>
        <v>0</v>
      </c>
      <c r="P249">
        <f>IF(実施計画様式!P249&lt;&gt;朱色変色!P249,1,0)</f>
        <v>0</v>
      </c>
      <c r="Q249">
        <f>IF(実施計画様式!Q249&lt;&gt;朱色変色!Q249,1,0)</f>
        <v>0</v>
      </c>
      <c r="R249">
        <f>IF(実施計画様式!R249&lt;&gt;朱色変色!R249,1,0)</f>
        <v>0</v>
      </c>
      <c r="S249">
        <f>IF(実施計画様式!S249&lt;&gt;朱色変色!S249,1,0)</f>
        <v>0</v>
      </c>
      <c r="T249">
        <f>IF(実施計画様式!U249&lt;&gt;朱色変色!T249,1,0)</f>
        <v>0</v>
      </c>
      <c r="U249">
        <f>IF(実施計画様式!V249&lt;&gt;朱色変色!U249,1,0)</f>
        <v>0</v>
      </c>
      <c r="V249">
        <f>IF(実施計画様式!W249&lt;&gt;朱色変色!V249,1,0)</f>
        <v>0</v>
      </c>
      <c r="W249">
        <f>IF(実施計画様式!X249&lt;&gt;朱色変色!W249,1,0)</f>
        <v>0</v>
      </c>
      <c r="X249">
        <f>IF(実施計画様式!Y249&lt;&gt;朱色変色!X249,1,0)</f>
        <v>0</v>
      </c>
      <c r="Y249">
        <f>IF(実施計画様式!Z249&lt;&gt;朱色変色!Y249,1,0)</f>
        <v>0</v>
      </c>
      <c r="Z249">
        <f>IF(実施計画様式!AA249&lt;&gt;朱色変色!Z249,1,0)</f>
        <v>0</v>
      </c>
      <c r="AA249">
        <f>IF(実施計画様式!AB249&lt;&gt;朱色変色!AA249,1,0)</f>
        <v>0</v>
      </c>
      <c r="AB249">
        <f>IF(実施計画様式!AC249&lt;&gt;朱色変色!AB249,1,0)</f>
        <v>0</v>
      </c>
      <c r="AC249">
        <f>IF(実施計画様式!AD249&lt;&gt;朱色変色!AC249,1,0)</f>
        <v>0</v>
      </c>
      <c r="AD249">
        <f>IF(実施計画様式!AE249&lt;&gt;朱色変色!AD249,1,0)</f>
        <v>0</v>
      </c>
      <c r="AE249">
        <f>IF(実施計画様式!AF249&lt;&gt;朱色変色!AE249,1,0)</f>
        <v>0</v>
      </c>
      <c r="AF249" s="21">
        <f>IF(実施計画様式!AG249&lt;&gt;朱色変色!AF249,1,0)</f>
        <v>0</v>
      </c>
      <c r="AG249">
        <f t="shared" si="6"/>
        <v>0</v>
      </c>
      <c r="AH249">
        <f t="shared" si="7"/>
        <v>0</v>
      </c>
      <c r="AI249">
        <f t="shared" si="8"/>
        <v>0</v>
      </c>
    </row>
    <row r="250" spans="3:35">
      <c r="C250" s="24">
        <v>178</v>
      </c>
      <c r="D250" s="24">
        <f>IF(実施計画様式!D250&lt;&gt;朱色変色!D250,1,0)</f>
        <v>0</v>
      </c>
      <c r="E250">
        <f>IF(実施計画様式!E250&lt;&gt;朱色変色!E250,1,0)</f>
        <v>0</v>
      </c>
      <c r="F250">
        <f>IF(実施計画様式!F250&lt;&gt;朱色変色!F250,1,0)</f>
        <v>0</v>
      </c>
      <c r="G250">
        <f>IF(実施計画様式!G250&lt;&gt;朱色変色!G250,1,0)</f>
        <v>0</v>
      </c>
      <c r="H250">
        <f>IF(実施計画様式!H250&lt;&gt;朱色変色!H250,1,0)</f>
        <v>0</v>
      </c>
      <c r="I250">
        <f>IF(実施計画様式!I250&lt;&gt;朱色変色!I250,1,0)</f>
        <v>0</v>
      </c>
      <c r="J250">
        <f>IF(実施計画様式!J250&lt;&gt;朱色変色!J250,1,0)</f>
        <v>0</v>
      </c>
      <c r="K250">
        <f>IF(実施計画様式!K250&lt;&gt;朱色変色!K250,1,0)</f>
        <v>0</v>
      </c>
      <c r="L250">
        <f>IF(実施計画様式!L250&lt;&gt;朱色変色!L250,1,0)</f>
        <v>0</v>
      </c>
      <c r="M250">
        <f>IF(実施計画様式!M250&lt;&gt;朱色変色!M250,1,0)</f>
        <v>0</v>
      </c>
      <c r="N250">
        <f>IF(実施計画様式!N250&lt;&gt;朱色変色!N250,1,0)</f>
        <v>0</v>
      </c>
      <c r="O250">
        <f>IF(実施計画様式!O250&lt;&gt;朱色変色!O250,1,0)</f>
        <v>0</v>
      </c>
      <c r="P250">
        <f>IF(実施計画様式!P250&lt;&gt;朱色変色!P250,1,0)</f>
        <v>0</v>
      </c>
      <c r="Q250">
        <f>IF(実施計画様式!Q250&lt;&gt;朱色変色!Q250,1,0)</f>
        <v>0</v>
      </c>
      <c r="R250">
        <f>IF(実施計画様式!R250&lt;&gt;朱色変色!R250,1,0)</f>
        <v>0</v>
      </c>
      <c r="S250">
        <f>IF(実施計画様式!S250&lt;&gt;朱色変色!S250,1,0)</f>
        <v>0</v>
      </c>
      <c r="T250">
        <f>IF(実施計画様式!U250&lt;&gt;朱色変色!T250,1,0)</f>
        <v>0</v>
      </c>
      <c r="U250">
        <f>IF(実施計画様式!V250&lt;&gt;朱色変色!U250,1,0)</f>
        <v>0</v>
      </c>
      <c r="V250">
        <f>IF(実施計画様式!W250&lt;&gt;朱色変色!V250,1,0)</f>
        <v>0</v>
      </c>
      <c r="W250">
        <f>IF(実施計画様式!X250&lt;&gt;朱色変色!W250,1,0)</f>
        <v>0</v>
      </c>
      <c r="X250">
        <f>IF(実施計画様式!Y250&lt;&gt;朱色変色!X250,1,0)</f>
        <v>0</v>
      </c>
      <c r="Y250">
        <f>IF(実施計画様式!Z250&lt;&gt;朱色変色!Y250,1,0)</f>
        <v>0</v>
      </c>
      <c r="Z250">
        <f>IF(実施計画様式!AA250&lt;&gt;朱色変色!Z250,1,0)</f>
        <v>0</v>
      </c>
      <c r="AA250">
        <f>IF(実施計画様式!AB250&lt;&gt;朱色変色!AA250,1,0)</f>
        <v>0</v>
      </c>
      <c r="AB250">
        <f>IF(実施計画様式!AC250&lt;&gt;朱色変色!AB250,1,0)</f>
        <v>0</v>
      </c>
      <c r="AC250">
        <f>IF(実施計画様式!AD250&lt;&gt;朱色変色!AC250,1,0)</f>
        <v>0</v>
      </c>
      <c r="AD250">
        <f>IF(実施計画様式!AE250&lt;&gt;朱色変色!AD250,1,0)</f>
        <v>0</v>
      </c>
      <c r="AE250">
        <f>IF(実施計画様式!AF250&lt;&gt;朱色変色!AE250,1,0)</f>
        <v>0</v>
      </c>
      <c r="AF250" s="21">
        <f>IF(実施計画様式!AG250&lt;&gt;朱色変色!AF250,1,0)</f>
        <v>0</v>
      </c>
      <c r="AG250">
        <f t="shared" si="6"/>
        <v>0</v>
      </c>
      <c r="AH250">
        <f t="shared" si="7"/>
        <v>0</v>
      </c>
      <c r="AI250">
        <f t="shared" si="8"/>
        <v>0</v>
      </c>
    </row>
    <row r="251" spans="3:35">
      <c r="C251" s="24">
        <v>179</v>
      </c>
      <c r="D251" s="24">
        <f>IF(実施計画様式!D251&lt;&gt;朱色変色!D251,1,0)</f>
        <v>0</v>
      </c>
      <c r="E251">
        <f>IF(実施計画様式!E251&lt;&gt;朱色変色!E251,1,0)</f>
        <v>0</v>
      </c>
      <c r="F251">
        <f>IF(実施計画様式!F251&lt;&gt;朱色変色!F251,1,0)</f>
        <v>0</v>
      </c>
      <c r="G251">
        <f>IF(実施計画様式!G251&lt;&gt;朱色変色!G251,1,0)</f>
        <v>0</v>
      </c>
      <c r="H251">
        <f>IF(実施計画様式!H251&lt;&gt;朱色変色!H251,1,0)</f>
        <v>0</v>
      </c>
      <c r="I251">
        <f>IF(実施計画様式!I251&lt;&gt;朱色変色!I251,1,0)</f>
        <v>0</v>
      </c>
      <c r="J251">
        <f>IF(実施計画様式!J251&lt;&gt;朱色変色!J251,1,0)</f>
        <v>0</v>
      </c>
      <c r="K251">
        <f>IF(実施計画様式!K251&lt;&gt;朱色変色!K251,1,0)</f>
        <v>0</v>
      </c>
      <c r="L251">
        <f>IF(実施計画様式!L251&lt;&gt;朱色変色!L251,1,0)</f>
        <v>0</v>
      </c>
      <c r="M251">
        <f>IF(実施計画様式!M251&lt;&gt;朱色変色!M251,1,0)</f>
        <v>0</v>
      </c>
      <c r="N251">
        <f>IF(実施計画様式!N251&lt;&gt;朱色変色!N251,1,0)</f>
        <v>0</v>
      </c>
      <c r="O251">
        <f>IF(実施計画様式!O251&lt;&gt;朱色変色!O251,1,0)</f>
        <v>0</v>
      </c>
      <c r="P251">
        <f>IF(実施計画様式!P251&lt;&gt;朱色変色!P251,1,0)</f>
        <v>0</v>
      </c>
      <c r="Q251">
        <f>IF(実施計画様式!Q251&lt;&gt;朱色変色!Q251,1,0)</f>
        <v>0</v>
      </c>
      <c r="R251">
        <f>IF(実施計画様式!R251&lt;&gt;朱色変色!R251,1,0)</f>
        <v>0</v>
      </c>
      <c r="S251">
        <f>IF(実施計画様式!S251&lt;&gt;朱色変色!S251,1,0)</f>
        <v>0</v>
      </c>
      <c r="T251">
        <f>IF(実施計画様式!U251&lt;&gt;朱色変色!T251,1,0)</f>
        <v>0</v>
      </c>
      <c r="U251">
        <f>IF(実施計画様式!V251&lt;&gt;朱色変色!U251,1,0)</f>
        <v>0</v>
      </c>
      <c r="V251">
        <f>IF(実施計画様式!W251&lt;&gt;朱色変色!V251,1,0)</f>
        <v>0</v>
      </c>
      <c r="W251">
        <f>IF(実施計画様式!X251&lt;&gt;朱色変色!W251,1,0)</f>
        <v>0</v>
      </c>
      <c r="X251">
        <f>IF(実施計画様式!Y251&lt;&gt;朱色変色!X251,1,0)</f>
        <v>0</v>
      </c>
      <c r="Y251">
        <f>IF(実施計画様式!Z251&lt;&gt;朱色変色!Y251,1,0)</f>
        <v>0</v>
      </c>
      <c r="Z251">
        <f>IF(実施計画様式!AA251&lt;&gt;朱色変色!Z251,1,0)</f>
        <v>0</v>
      </c>
      <c r="AA251">
        <f>IF(実施計画様式!AB251&lt;&gt;朱色変色!AA251,1,0)</f>
        <v>0</v>
      </c>
      <c r="AB251">
        <f>IF(実施計画様式!AC251&lt;&gt;朱色変色!AB251,1,0)</f>
        <v>0</v>
      </c>
      <c r="AC251">
        <f>IF(実施計画様式!AD251&lt;&gt;朱色変色!AC251,1,0)</f>
        <v>0</v>
      </c>
      <c r="AD251">
        <f>IF(実施計画様式!AE251&lt;&gt;朱色変色!AD251,1,0)</f>
        <v>0</v>
      </c>
      <c r="AE251">
        <f>IF(実施計画様式!AF251&lt;&gt;朱色変色!AE251,1,0)</f>
        <v>0</v>
      </c>
      <c r="AF251" s="21">
        <f>IF(実施計画様式!AG251&lt;&gt;朱色変色!AF251,1,0)</f>
        <v>0</v>
      </c>
      <c r="AG251">
        <f t="shared" si="6"/>
        <v>0</v>
      </c>
      <c r="AH251">
        <f t="shared" si="7"/>
        <v>0</v>
      </c>
      <c r="AI251">
        <f t="shared" si="8"/>
        <v>0</v>
      </c>
    </row>
    <row r="252" spans="3:35">
      <c r="C252" s="24">
        <v>180</v>
      </c>
      <c r="D252" s="24">
        <f>IF(実施計画様式!D252&lt;&gt;朱色変色!D252,1,0)</f>
        <v>0</v>
      </c>
      <c r="E252">
        <f>IF(実施計画様式!E252&lt;&gt;朱色変色!E252,1,0)</f>
        <v>0</v>
      </c>
      <c r="F252">
        <f>IF(実施計画様式!F252&lt;&gt;朱色変色!F252,1,0)</f>
        <v>0</v>
      </c>
      <c r="G252">
        <f>IF(実施計画様式!G252&lt;&gt;朱色変色!G252,1,0)</f>
        <v>0</v>
      </c>
      <c r="H252">
        <f>IF(実施計画様式!H252&lt;&gt;朱色変色!H252,1,0)</f>
        <v>0</v>
      </c>
      <c r="I252">
        <f>IF(実施計画様式!I252&lt;&gt;朱色変色!I252,1,0)</f>
        <v>0</v>
      </c>
      <c r="J252">
        <f>IF(実施計画様式!J252&lt;&gt;朱色変色!J252,1,0)</f>
        <v>0</v>
      </c>
      <c r="K252">
        <f>IF(実施計画様式!K252&lt;&gt;朱色変色!K252,1,0)</f>
        <v>0</v>
      </c>
      <c r="L252">
        <f>IF(実施計画様式!L252&lt;&gt;朱色変色!L252,1,0)</f>
        <v>0</v>
      </c>
      <c r="M252">
        <f>IF(実施計画様式!M252&lt;&gt;朱色変色!M252,1,0)</f>
        <v>0</v>
      </c>
      <c r="N252">
        <f>IF(実施計画様式!N252&lt;&gt;朱色変色!N252,1,0)</f>
        <v>0</v>
      </c>
      <c r="O252">
        <f>IF(実施計画様式!O252&lt;&gt;朱色変色!O252,1,0)</f>
        <v>0</v>
      </c>
      <c r="P252">
        <f>IF(実施計画様式!P252&lt;&gt;朱色変色!P252,1,0)</f>
        <v>0</v>
      </c>
      <c r="Q252">
        <f>IF(実施計画様式!Q252&lt;&gt;朱色変色!Q252,1,0)</f>
        <v>0</v>
      </c>
      <c r="R252">
        <f>IF(実施計画様式!R252&lt;&gt;朱色変色!R252,1,0)</f>
        <v>0</v>
      </c>
      <c r="S252">
        <f>IF(実施計画様式!S252&lt;&gt;朱色変色!S252,1,0)</f>
        <v>0</v>
      </c>
      <c r="T252">
        <f>IF(実施計画様式!U252&lt;&gt;朱色変色!T252,1,0)</f>
        <v>0</v>
      </c>
      <c r="U252">
        <f>IF(実施計画様式!V252&lt;&gt;朱色変色!U252,1,0)</f>
        <v>0</v>
      </c>
      <c r="V252">
        <f>IF(実施計画様式!W252&lt;&gt;朱色変色!V252,1,0)</f>
        <v>0</v>
      </c>
      <c r="W252">
        <f>IF(実施計画様式!X252&lt;&gt;朱色変色!W252,1,0)</f>
        <v>0</v>
      </c>
      <c r="X252">
        <f>IF(実施計画様式!Y252&lt;&gt;朱色変色!X252,1,0)</f>
        <v>0</v>
      </c>
      <c r="Y252">
        <f>IF(実施計画様式!Z252&lt;&gt;朱色変色!Y252,1,0)</f>
        <v>0</v>
      </c>
      <c r="Z252">
        <f>IF(実施計画様式!AA252&lt;&gt;朱色変色!Z252,1,0)</f>
        <v>0</v>
      </c>
      <c r="AA252">
        <f>IF(実施計画様式!AB252&lt;&gt;朱色変色!AA252,1,0)</f>
        <v>0</v>
      </c>
      <c r="AB252">
        <f>IF(実施計画様式!AC252&lt;&gt;朱色変色!AB252,1,0)</f>
        <v>0</v>
      </c>
      <c r="AC252">
        <f>IF(実施計画様式!AD252&lt;&gt;朱色変色!AC252,1,0)</f>
        <v>0</v>
      </c>
      <c r="AD252">
        <f>IF(実施計画様式!AE252&lt;&gt;朱色変色!AD252,1,0)</f>
        <v>0</v>
      </c>
      <c r="AE252">
        <f>IF(実施計画様式!AF252&lt;&gt;朱色変色!AE252,1,0)</f>
        <v>0</v>
      </c>
      <c r="AF252" s="21">
        <f>IF(実施計画様式!AG252&lt;&gt;朱色変色!AF252,1,0)</f>
        <v>0</v>
      </c>
      <c r="AG252">
        <f t="shared" si="6"/>
        <v>0</v>
      </c>
      <c r="AH252">
        <f t="shared" si="7"/>
        <v>0</v>
      </c>
      <c r="AI252">
        <f t="shared" si="8"/>
        <v>0</v>
      </c>
    </row>
    <row r="253" spans="3:35">
      <c r="C253" s="24">
        <v>181</v>
      </c>
      <c r="D253" s="24">
        <f>IF(実施計画様式!D253&lt;&gt;朱色変色!D253,1,0)</f>
        <v>0</v>
      </c>
      <c r="E253">
        <f>IF(実施計画様式!E253&lt;&gt;朱色変色!E253,1,0)</f>
        <v>0</v>
      </c>
      <c r="F253">
        <f>IF(実施計画様式!F253&lt;&gt;朱色変色!F253,1,0)</f>
        <v>0</v>
      </c>
      <c r="G253">
        <f>IF(実施計画様式!G253&lt;&gt;朱色変色!G253,1,0)</f>
        <v>0</v>
      </c>
      <c r="H253">
        <f>IF(実施計画様式!H253&lt;&gt;朱色変色!H253,1,0)</f>
        <v>0</v>
      </c>
      <c r="I253">
        <f>IF(実施計画様式!I253&lt;&gt;朱色変色!I253,1,0)</f>
        <v>0</v>
      </c>
      <c r="J253">
        <f>IF(実施計画様式!J253&lt;&gt;朱色変色!J253,1,0)</f>
        <v>0</v>
      </c>
      <c r="K253">
        <f>IF(実施計画様式!K253&lt;&gt;朱色変色!K253,1,0)</f>
        <v>0</v>
      </c>
      <c r="L253">
        <f>IF(実施計画様式!L253&lt;&gt;朱色変色!L253,1,0)</f>
        <v>0</v>
      </c>
      <c r="M253">
        <f>IF(実施計画様式!M253&lt;&gt;朱色変色!M253,1,0)</f>
        <v>0</v>
      </c>
      <c r="N253">
        <f>IF(実施計画様式!N253&lt;&gt;朱色変色!N253,1,0)</f>
        <v>0</v>
      </c>
      <c r="O253">
        <f>IF(実施計画様式!O253&lt;&gt;朱色変色!O253,1,0)</f>
        <v>0</v>
      </c>
      <c r="P253">
        <f>IF(実施計画様式!P253&lt;&gt;朱色変色!P253,1,0)</f>
        <v>0</v>
      </c>
      <c r="Q253">
        <f>IF(実施計画様式!Q253&lt;&gt;朱色変色!Q253,1,0)</f>
        <v>0</v>
      </c>
      <c r="R253">
        <f>IF(実施計画様式!R253&lt;&gt;朱色変色!R253,1,0)</f>
        <v>0</v>
      </c>
      <c r="S253">
        <f>IF(実施計画様式!S253&lt;&gt;朱色変色!S253,1,0)</f>
        <v>0</v>
      </c>
      <c r="T253">
        <f>IF(実施計画様式!U253&lt;&gt;朱色変色!T253,1,0)</f>
        <v>0</v>
      </c>
      <c r="U253">
        <f>IF(実施計画様式!V253&lt;&gt;朱色変色!U253,1,0)</f>
        <v>0</v>
      </c>
      <c r="V253">
        <f>IF(実施計画様式!W253&lt;&gt;朱色変色!V253,1,0)</f>
        <v>0</v>
      </c>
      <c r="W253">
        <f>IF(実施計画様式!X253&lt;&gt;朱色変色!W253,1,0)</f>
        <v>0</v>
      </c>
      <c r="X253">
        <f>IF(実施計画様式!Y253&lt;&gt;朱色変色!X253,1,0)</f>
        <v>0</v>
      </c>
      <c r="Y253">
        <f>IF(実施計画様式!Z253&lt;&gt;朱色変色!Y253,1,0)</f>
        <v>0</v>
      </c>
      <c r="Z253">
        <f>IF(実施計画様式!AA253&lt;&gt;朱色変色!Z253,1,0)</f>
        <v>0</v>
      </c>
      <c r="AA253">
        <f>IF(実施計画様式!AB253&lt;&gt;朱色変色!AA253,1,0)</f>
        <v>0</v>
      </c>
      <c r="AB253">
        <f>IF(実施計画様式!AC253&lt;&gt;朱色変色!AB253,1,0)</f>
        <v>0</v>
      </c>
      <c r="AC253">
        <f>IF(実施計画様式!AD253&lt;&gt;朱色変色!AC253,1,0)</f>
        <v>0</v>
      </c>
      <c r="AD253">
        <f>IF(実施計画様式!AE253&lt;&gt;朱色変色!AD253,1,0)</f>
        <v>0</v>
      </c>
      <c r="AE253">
        <f>IF(実施計画様式!AF253&lt;&gt;朱色変色!AE253,1,0)</f>
        <v>0</v>
      </c>
      <c r="AF253" s="21">
        <f>IF(実施計画様式!AG253&lt;&gt;朱色変色!AF253,1,0)</f>
        <v>0</v>
      </c>
      <c r="AG253">
        <f t="shared" si="6"/>
        <v>0</v>
      </c>
      <c r="AH253">
        <f t="shared" si="7"/>
        <v>0</v>
      </c>
      <c r="AI253">
        <f t="shared" si="8"/>
        <v>0</v>
      </c>
    </row>
    <row r="254" spans="3:35">
      <c r="C254" s="24">
        <v>182</v>
      </c>
      <c r="D254" s="24">
        <f>IF(実施計画様式!D254&lt;&gt;朱色変色!D254,1,0)</f>
        <v>0</v>
      </c>
      <c r="E254">
        <f>IF(実施計画様式!E254&lt;&gt;朱色変色!E254,1,0)</f>
        <v>0</v>
      </c>
      <c r="F254">
        <f>IF(実施計画様式!F254&lt;&gt;朱色変色!F254,1,0)</f>
        <v>0</v>
      </c>
      <c r="G254">
        <f>IF(実施計画様式!G254&lt;&gt;朱色変色!G254,1,0)</f>
        <v>0</v>
      </c>
      <c r="H254">
        <f>IF(実施計画様式!H254&lt;&gt;朱色変色!H254,1,0)</f>
        <v>0</v>
      </c>
      <c r="I254">
        <f>IF(実施計画様式!I254&lt;&gt;朱色変色!I254,1,0)</f>
        <v>0</v>
      </c>
      <c r="J254">
        <f>IF(実施計画様式!J254&lt;&gt;朱色変色!J254,1,0)</f>
        <v>0</v>
      </c>
      <c r="K254">
        <f>IF(実施計画様式!K254&lt;&gt;朱色変色!K254,1,0)</f>
        <v>0</v>
      </c>
      <c r="L254">
        <f>IF(実施計画様式!L254&lt;&gt;朱色変色!L254,1,0)</f>
        <v>0</v>
      </c>
      <c r="M254">
        <f>IF(実施計画様式!M254&lt;&gt;朱色変色!M254,1,0)</f>
        <v>0</v>
      </c>
      <c r="N254">
        <f>IF(実施計画様式!N254&lt;&gt;朱色変色!N254,1,0)</f>
        <v>0</v>
      </c>
      <c r="O254">
        <f>IF(実施計画様式!O254&lt;&gt;朱色変色!O254,1,0)</f>
        <v>0</v>
      </c>
      <c r="P254">
        <f>IF(実施計画様式!P254&lt;&gt;朱色変色!P254,1,0)</f>
        <v>0</v>
      </c>
      <c r="Q254">
        <f>IF(実施計画様式!Q254&lt;&gt;朱色変色!Q254,1,0)</f>
        <v>0</v>
      </c>
      <c r="R254">
        <f>IF(実施計画様式!R254&lt;&gt;朱色変色!R254,1,0)</f>
        <v>0</v>
      </c>
      <c r="S254">
        <f>IF(実施計画様式!S254&lt;&gt;朱色変色!S254,1,0)</f>
        <v>0</v>
      </c>
      <c r="T254">
        <f>IF(実施計画様式!U254&lt;&gt;朱色変色!T254,1,0)</f>
        <v>0</v>
      </c>
      <c r="U254">
        <f>IF(実施計画様式!V254&lt;&gt;朱色変色!U254,1,0)</f>
        <v>0</v>
      </c>
      <c r="V254">
        <f>IF(実施計画様式!W254&lt;&gt;朱色変色!V254,1,0)</f>
        <v>0</v>
      </c>
      <c r="W254">
        <f>IF(実施計画様式!X254&lt;&gt;朱色変色!W254,1,0)</f>
        <v>0</v>
      </c>
      <c r="X254">
        <f>IF(実施計画様式!Y254&lt;&gt;朱色変色!X254,1,0)</f>
        <v>0</v>
      </c>
      <c r="Y254">
        <f>IF(実施計画様式!Z254&lt;&gt;朱色変色!Y254,1,0)</f>
        <v>0</v>
      </c>
      <c r="Z254">
        <f>IF(実施計画様式!AA254&lt;&gt;朱色変色!Z254,1,0)</f>
        <v>0</v>
      </c>
      <c r="AA254">
        <f>IF(実施計画様式!AB254&lt;&gt;朱色変色!AA254,1,0)</f>
        <v>0</v>
      </c>
      <c r="AB254">
        <f>IF(実施計画様式!AC254&lt;&gt;朱色変色!AB254,1,0)</f>
        <v>0</v>
      </c>
      <c r="AC254">
        <f>IF(実施計画様式!AD254&lt;&gt;朱色変色!AC254,1,0)</f>
        <v>0</v>
      </c>
      <c r="AD254">
        <f>IF(実施計画様式!AE254&lt;&gt;朱色変色!AD254,1,0)</f>
        <v>0</v>
      </c>
      <c r="AE254">
        <f>IF(実施計画様式!AF254&lt;&gt;朱色変色!AE254,1,0)</f>
        <v>0</v>
      </c>
      <c r="AF254" s="21">
        <f>IF(実施計画様式!AG254&lt;&gt;朱色変色!AF254,1,0)</f>
        <v>0</v>
      </c>
      <c r="AG254">
        <f t="shared" si="6"/>
        <v>0</v>
      </c>
      <c r="AH254">
        <f t="shared" si="7"/>
        <v>0</v>
      </c>
      <c r="AI254">
        <f t="shared" si="8"/>
        <v>0</v>
      </c>
    </row>
    <row r="255" spans="3:35">
      <c r="C255" s="24">
        <v>183</v>
      </c>
      <c r="D255" s="24">
        <f>IF(実施計画様式!D255&lt;&gt;朱色変色!D255,1,0)</f>
        <v>0</v>
      </c>
      <c r="E255">
        <f>IF(実施計画様式!E255&lt;&gt;朱色変色!E255,1,0)</f>
        <v>0</v>
      </c>
      <c r="F255">
        <f>IF(実施計画様式!F255&lt;&gt;朱色変色!F255,1,0)</f>
        <v>0</v>
      </c>
      <c r="G255">
        <f>IF(実施計画様式!G255&lt;&gt;朱色変色!G255,1,0)</f>
        <v>0</v>
      </c>
      <c r="H255">
        <f>IF(実施計画様式!H255&lt;&gt;朱色変色!H255,1,0)</f>
        <v>0</v>
      </c>
      <c r="I255">
        <f>IF(実施計画様式!I255&lt;&gt;朱色変色!I255,1,0)</f>
        <v>0</v>
      </c>
      <c r="J255">
        <f>IF(実施計画様式!J255&lt;&gt;朱色変色!J255,1,0)</f>
        <v>0</v>
      </c>
      <c r="K255">
        <f>IF(実施計画様式!K255&lt;&gt;朱色変色!K255,1,0)</f>
        <v>0</v>
      </c>
      <c r="L255">
        <f>IF(実施計画様式!L255&lt;&gt;朱色変色!L255,1,0)</f>
        <v>0</v>
      </c>
      <c r="M255">
        <f>IF(実施計画様式!M255&lt;&gt;朱色変色!M255,1,0)</f>
        <v>0</v>
      </c>
      <c r="N255">
        <f>IF(実施計画様式!N255&lt;&gt;朱色変色!N255,1,0)</f>
        <v>0</v>
      </c>
      <c r="O255">
        <f>IF(実施計画様式!O255&lt;&gt;朱色変色!O255,1,0)</f>
        <v>0</v>
      </c>
      <c r="P255">
        <f>IF(実施計画様式!P255&lt;&gt;朱色変色!P255,1,0)</f>
        <v>0</v>
      </c>
      <c r="Q255">
        <f>IF(実施計画様式!Q255&lt;&gt;朱色変色!Q255,1,0)</f>
        <v>0</v>
      </c>
      <c r="R255">
        <f>IF(実施計画様式!R255&lt;&gt;朱色変色!R255,1,0)</f>
        <v>0</v>
      </c>
      <c r="S255">
        <f>IF(実施計画様式!S255&lt;&gt;朱色変色!S255,1,0)</f>
        <v>0</v>
      </c>
      <c r="T255">
        <f>IF(実施計画様式!U255&lt;&gt;朱色変色!T255,1,0)</f>
        <v>0</v>
      </c>
      <c r="U255">
        <f>IF(実施計画様式!V255&lt;&gt;朱色変色!U255,1,0)</f>
        <v>0</v>
      </c>
      <c r="V255">
        <f>IF(実施計画様式!W255&lt;&gt;朱色変色!V255,1,0)</f>
        <v>0</v>
      </c>
      <c r="W255">
        <f>IF(実施計画様式!X255&lt;&gt;朱色変色!W255,1,0)</f>
        <v>0</v>
      </c>
      <c r="X255">
        <f>IF(実施計画様式!Y255&lt;&gt;朱色変色!X255,1,0)</f>
        <v>0</v>
      </c>
      <c r="Y255">
        <f>IF(実施計画様式!Z255&lt;&gt;朱色変色!Y255,1,0)</f>
        <v>0</v>
      </c>
      <c r="Z255">
        <f>IF(実施計画様式!AA255&lt;&gt;朱色変色!Z255,1,0)</f>
        <v>0</v>
      </c>
      <c r="AA255">
        <f>IF(実施計画様式!AB255&lt;&gt;朱色変色!AA255,1,0)</f>
        <v>0</v>
      </c>
      <c r="AB255">
        <f>IF(実施計画様式!AC255&lt;&gt;朱色変色!AB255,1,0)</f>
        <v>0</v>
      </c>
      <c r="AC255">
        <f>IF(実施計画様式!AD255&lt;&gt;朱色変色!AC255,1,0)</f>
        <v>0</v>
      </c>
      <c r="AD255">
        <f>IF(実施計画様式!AE255&lt;&gt;朱色変色!AD255,1,0)</f>
        <v>0</v>
      </c>
      <c r="AE255">
        <f>IF(実施計画様式!AF255&lt;&gt;朱色変色!AE255,1,0)</f>
        <v>0</v>
      </c>
      <c r="AF255" s="21">
        <f>IF(実施計画様式!AG255&lt;&gt;朱色変色!AF255,1,0)</f>
        <v>0</v>
      </c>
      <c r="AG255">
        <f t="shared" si="6"/>
        <v>0</v>
      </c>
      <c r="AH255">
        <f t="shared" si="7"/>
        <v>0</v>
      </c>
      <c r="AI255">
        <f t="shared" si="8"/>
        <v>0</v>
      </c>
    </row>
    <row r="256" spans="3:35">
      <c r="C256" s="24">
        <v>184</v>
      </c>
      <c r="D256" s="24">
        <f>IF(実施計画様式!D256&lt;&gt;朱色変色!D256,1,0)</f>
        <v>0</v>
      </c>
      <c r="E256">
        <f>IF(実施計画様式!E256&lt;&gt;朱色変色!E256,1,0)</f>
        <v>0</v>
      </c>
      <c r="F256">
        <f>IF(実施計画様式!F256&lt;&gt;朱色変色!F256,1,0)</f>
        <v>0</v>
      </c>
      <c r="G256">
        <f>IF(実施計画様式!G256&lt;&gt;朱色変色!G256,1,0)</f>
        <v>0</v>
      </c>
      <c r="H256">
        <f>IF(実施計画様式!H256&lt;&gt;朱色変色!H256,1,0)</f>
        <v>0</v>
      </c>
      <c r="I256">
        <f>IF(実施計画様式!I256&lt;&gt;朱色変色!I256,1,0)</f>
        <v>0</v>
      </c>
      <c r="J256">
        <f>IF(実施計画様式!J256&lt;&gt;朱色変色!J256,1,0)</f>
        <v>0</v>
      </c>
      <c r="K256">
        <f>IF(実施計画様式!K256&lt;&gt;朱色変色!K256,1,0)</f>
        <v>0</v>
      </c>
      <c r="L256">
        <f>IF(実施計画様式!L256&lt;&gt;朱色変色!L256,1,0)</f>
        <v>0</v>
      </c>
      <c r="M256">
        <f>IF(実施計画様式!M256&lt;&gt;朱色変色!M256,1,0)</f>
        <v>0</v>
      </c>
      <c r="N256">
        <f>IF(実施計画様式!N256&lt;&gt;朱色変色!N256,1,0)</f>
        <v>0</v>
      </c>
      <c r="O256">
        <f>IF(実施計画様式!O256&lt;&gt;朱色変色!O256,1,0)</f>
        <v>0</v>
      </c>
      <c r="P256">
        <f>IF(実施計画様式!P256&lt;&gt;朱色変色!P256,1,0)</f>
        <v>0</v>
      </c>
      <c r="Q256">
        <f>IF(実施計画様式!Q256&lt;&gt;朱色変色!Q256,1,0)</f>
        <v>0</v>
      </c>
      <c r="R256">
        <f>IF(実施計画様式!R256&lt;&gt;朱色変色!R256,1,0)</f>
        <v>0</v>
      </c>
      <c r="S256">
        <f>IF(実施計画様式!S256&lt;&gt;朱色変色!S256,1,0)</f>
        <v>0</v>
      </c>
      <c r="T256">
        <f>IF(実施計画様式!U256&lt;&gt;朱色変色!T256,1,0)</f>
        <v>0</v>
      </c>
      <c r="U256">
        <f>IF(実施計画様式!V256&lt;&gt;朱色変色!U256,1,0)</f>
        <v>0</v>
      </c>
      <c r="V256">
        <f>IF(実施計画様式!W256&lt;&gt;朱色変色!V256,1,0)</f>
        <v>0</v>
      </c>
      <c r="W256">
        <f>IF(実施計画様式!X256&lt;&gt;朱色変色!W256,1,0)</f>
        <v>0</v>
      </c>
      <c r="X256">
        <f>IF(実施計画様式!Y256&lt;&gt;朱色変色!X256,1,0)</f>
        <v>0</v>
      </c>
      <c r="Y256">
        <f>IF(実施計画様式!Z256&lt;&gt;朱色変色!Y256,1,0)</f>
        <v>0</v>
      </c>
      <c r="Z256">
        <f>IF(実施計画様式!AA256&lt;&gt;朱色変色!Z256,1,0)</f>
        <v>0</v>
      </c>
      <c r="AA256">
        <f>IF(実施計画様式!AB256&lt;&gt;朱色変色!AA256,1,0)</f>
        <v>0</v>
      </c>
      <c r="AB256">
        <f>IF(実施計画様式!AC256&lt;&gt;朱色変色!AB256,1,0)</f>
        <v>0</v>
      </c>
      <c r="AC256">
        <f>IF(実施計画様式!AD256&lt;&gt;朱色変色!AC256,1,0)</f>
        <v>0</v>
      </c>
      <c r="AD256">
        <f>IF(実施計画様式!AE256&lt;&gt;朱色変色!AD256,1,0)</f>
        <v>0</v>
      </c>
      <c r="AE256">
        <f>IF(実施計画様式!AF256&lt;&gt;朱色変色!AE256,1,0)</f>
        <v>0</v>
      </c>
      <c r="AF256" s="21">
        <f>IF(実施計画様式!AG256&lt;&gt;朱色変色!AF256,1,0)</f>
        <v>0</v>
      </c>
      <c r="AG256">
        <f t="shared" si="6"/>
        <v>0</v>
      </c>
      <c r="AH256">
        <f t="shared" si="7"/>
        <v>0</v>
      </c>
      <c r="AI256">
        <f t="shared" si="8"/>
        <v>0</v>
      </c>
    </row>
    <row r="257" spans="3:35">
      <c r="C257" s="24">
        <v>185</v>
      </c>
      <c r="D257" s="24">
        <f>IF(実施計画様式!D257&lt;&gt;朱色変色!D257,1,0)</f>
        <v>0</v>
      </c>
      <c r="E257">
        <f>IF(実施計画様式!E257&lt;&gt;朱色変色!E257,1,0)</f>
        <v>0</v>
      </c>
      <c r="F257">
        <f>IF(実施計画様式!F257&lt;&gt;朱色変色!F257,1,0)</f>
        <v>0</v>
      </c>
      <c r="G257">
        <f>IF(実施計画様式!G257&lt;&gt;朱色変色!G257,1,0)</f>
        <v>0</v>
      </c>
      <c r="H257">
        <f>IF(実施計画様式!H257&lt;&gt;朱色変色!H257,1,0)</f>
        <v>0</v>
      </c>
      <c r="I257">
        <f>IF(実施計画様式!I257&lt;&gt;朱色変色!I257,1,0)</f>
        <v>0</v>
      </c>
      <c r="J257">
        <f>IF(実施計画様式!J257&lt;&gt;朱色変色!J257,1,0)</f>
        <v>0</v>
      </c>
      <c r="K257">
        <f>IF(実施計画様式!K257&lt;&gt;朱色変色!K257,1,0)</f>
        <v>0</v>
      </c>
      <c r="L257">
        <f>IF(実施計画様式!L257&lt;&gt;朱色変色!L257,1,0)</f>
        <v>0</v>
      </c>
      <c r="M257">
        <f>IF(実施計画様式!M257&lt;&gt;朱色変色!M257,1,0)</f>
        <v>0</v>
      </c>
      <c r="N257">
        <f>IF(実施計画様式!N257&lt;&gt;朱色変色!N257,1,0)</f>
        <v>0</v>
      </c>
      <c r="O257">
        <f>IF(実施計画様式!O257&lt;&gt;朱色変色!O257,1,0)</f>
        <v>0</v>
      </c>
      <c r="P257">
        <f>IF(実施計画様式!P257&lt;&gt;朱色変色!P257,1,0)</f>
        <v>0</v>
      </c>
      <c r="Q257">
        <f>IF(実施計画様式!Q257&lt;&gt;朱色変色!Q257,1,0)</f>
        <v>0</v>
      </c>
      <c r="R257">
        <f>IF(実施計画様式!R257&lt;&gt;朱色変色!R257,1,0)</f>
        <v>0</v>
      </c>
      <c r="S257">
        <f>IF(実施計画様式!S257&lt;&gt;朱色変色!S257,1,0)</f>
        <v>0</v>
      </c>
      <c r="T257">
        <f>IF(実施計画様式!U257&lt;&gt;朱色変色!T257,1,0)</f>
        <v>0</v>
      </c>
      <c r="U257">
        <f>IF(実施計画様式!V257&lt;&gt;朱色変色!U257,1,0)</f>
        <v>0</v>
      </c>
      <c r="V257">
        <f>IF(実施計画様式!W257&lt;&gt;朱色変色!V257,1,0)</f>
        <v>0</v>
      </c>
      <c r="W257">
        <f>IF(実施計画様式!X257&lt;&gt;朱色変色!W257,1,0)</f>
        <v>0</v>
      </c>
      <c r="X257">
        <f>IF(実施計画様式!Y257&lt;&gt;朱色変色!X257,1,0)</f>
        <v>0</v>
      </c>
      <c r="Y257">
        <f>IF(実施計画様式!Z257&lt;&gt;朱色変色!Y257,1,0)</f>
        <v>0</v>
      </c>
      <c r="Z257">
        <f>IF(実施計画様式!AA257&lt;&gt;朱色変色!Z257,1,0)</f>
        <v>0</v>
      </c>
      <c r="AA257">
        <f>IF(実施計画様式!AB257&lt;&gt;朱色変色!AA257,1,0)</f>
        <v>0</v>
      </c>
      <c r="AB257">
        <f>IF(実施計画様式!AC257&lt;&gt;朱色変色!AB257,1,0)</f>
        <v>0</v>
      </c>
      <c r="AC257">
        <f>IF(実施計画様式!AD257&lt;&gt;朱色変色!AC257,1,0)</f>
        <v>0</v>
      </c>
      <c r="AD257">
        <f>IF(実施計画様式!AE257&lt;&gt;朱色変色!AD257,1,0)</f>
        <v>0</v>
      </c>
      <c r="AE257">
        <f>IF(実施計画様式!AF257&lt;&gt;朱色変色!AE257,1,0)</f>
        <v>0</v>
      </c>
      <c r="AF257" s="21">
        <f>IF(実施計画様式!AG257&lt;&gt;朱色変色!AF257,1,0)</f>
        <v>0</v>
      </c>
      <c r="AG257">
        <f t="shared" si="6"/>
        <v>0</v>
      </c>
      <c r="AH257">
        <f t="shared" si="7"/>
        <v>0</v>
      </c>
      <c r="AI257">
        <f t="shared" si="8"/>
        <v>0</v>
      </c>
    </row>
    <row r="258" spans="3:35">
      <c r="C258" s="24">
        <v>186</v>
      </c>
      <c r="D258" s="24">
        <f>IF(実施計画様式!D258&lt;&gt;朱色変色!D258,1,0)</f>
        <v>0</v>
      </c>
      <c r="E258">
        <f>IF(実施計画様式!E258&lt;&gt;朱色変色!E258,1,0)</f>
        <v>0</v>
      </c>
      <c r="F258">
        <f>IF(実施計画様式!F258&lt;&gt;朱色変色!F258,1,0)</f>
        <v>0</v>
      </c>
      <c r="G258">
        <f>IF(実施計画様式!G258&lt;&gt;朱色変色!G258,1,0)</f>
        <v>0</v>
      </c>
      <c r="H258">
        <f>IF(実施計画様式!H258&lt;&gt;朱色変色!H258,1,0)</f>
        <v>0</v>
      </c>
      <c r="I258">
        <f>IF(実施計画様式!I258&lt;&gt;朱色変色!I258,1,0)</f>
        <v>0</v>
      </c>
      <c r="J258">
        <f>IF(実施計画様式!J258&lt;&gt;朱色変色!J258,1,0)</f>
        <v>0</v>
      </c>
      <c r="K258">
        <f>IF(実施計画様式!K258&lt;&gt;朱色変色!K258,1,0)</f>
        <v>0</v>
      </c>
      <c r="L258">
        <f>IF(実施計画様式!L258&lt;&gt;朱色変色!L258,1,0)</f>
        <v>0</v>
      </c>
      <c r="M258">
        <f>IF(実施計画様式!M258&lt;&gt;朱色変色!M258,1,0)</f>
        <v>0</v>
      </c>
      <c r="N258">
        <f>IF(実施計画様式!N258&lt;&gt;朱色変色!N258,1,0)</f>
        <v>0</v>
      </c>
      <c r="O258">
        <f>IF(実施計画様式!O258&lt;&gt;朱色変色!O258,1,0)</f>
        <v>0</v>
      </c>
      <c r="P258">
        <f>IF(実施計画様式!P258&lt;&gt;朱色変色!P258,1,0)</f>
        <v>0</v>
      </c>
      <c r="Q258">
        <f>IF(実施計画様式!Q258&lt;&gt;朱色変色!Q258,1,0)</f>
        <v>0</v>
      </c>
      <c r="R258">
        <f>IF(実施計画様式!R258&lt;&gt;朱色変色!R258,1,0)</f>
        <v>0</v>
      </c>
      <c r="S258">
        <f>IF(実施計画様式!S258&lt;&gt;朱色変色!S258,1,0)</f>
        <v>0</v>
      </c>
      <c r="T258">
        <f>IF(実施計画様式!U258&lt;&gt;朱色変色!T258,1,0)</f>
        <v>0</v>
      </c>
      <c r="U258">
        <f>IF(実施計画様式!V258&lt;&gt;朱色変色!U258,1,0)</f>
        <v>0</v>
      </c>
      <c r="V258">
        <f>IF(実施計画様式!W258&lt;&gt;朱色変色!V258,1,0)</f>
        <v>0</v>
      </c>
      <c r="W258">
        <f>IF(実施計画様式!X258&lt;&gt;朱色変色!W258,1,0)</f>
        <v>0</v>
      </c>
      <c r="X258">
        <f>IF(実施計画様式!Y258&lt;&gt;朱色変色!X258,1,0)</f>
        <v>0</v>
      </c>
      <c r="Y258">
        <f>IF(実施計画様式!Z258&lt;&gt;朱色変色!Y258,1,0)</f>
        <v>0</v>
      </c>
      <c r="Z258">
        <f>IF(実施計画様式!AA258&lt;&gt;朱色変色!Z258,1,0)</f>
        <v>0</v>
      </c>
      <c r="AA258">
        <f>IF(実施計画様式!AB258&lt;&gt;朱色変色!AA258,1,0)</f>
        <v>0</v>
      </c>
      <c r="AB258">
        <f>IF(実施計画様式!AC258&lt;&gt;朱色変色!AB258,1,0)</f>
        <v>0</v>
      </c>
      <c r="AC258">
        <f>IF(実施計画様式!AD258&lt;&gt;朱色変色!AC258,1,0)</f>
        <v>0</v>
      </c>
      <c r="AD258">
        <f>IF(実施計画様式!AE258&lt;&gt;朱色変色!AD258,1,0)</f>
        <v>0</v>
      </c>
      <c r="AE258">
        <f>IF(実施計画様式!AF258&lt;&gt;朱色変色!AE258,1,0)</f>
        <v>0</v>
      </c>
      <c r="AF258" s="21">
        <f>IF(実施計画様式!AG258&lt;&gt;朱色変色!AF258,1,0)</f>
        <v>0</v>
      </c>
      <c r="AG258">
        <f t="shared" si="6"/>
        <v>0</v>
      </c>
      <c r="AH258">
        <f t="shared" si="7"/>
        <v>0</v>
      </c>
      <c r="AI258">
        <f t="shared" si="8"/>
        <v>0</v>
      </c>
    </row>
    <row r="259" spans="3:35">
      <c r="C259" s="24">
        <v>187</v>
      </c>
      <c r="D259" s="24">
        <f>IF(実施計画様式!D259&lt;&gt;朱色変色!D259,1,0)</f>
        <v>0</v>
      </c>
      <c r="E259">
        <f>IF(実施計画様式!E259&lt;&gt;朱色変色!E259,1,0)</f>
        <v>0</v>
      </c>
      <c r="F259">
        <f>IF(実施計画様式!F259&lt;&gt;朱色変色!F259,1,0)</f>
        <v>0</v>
      </c>
      <c r="G259">
        <f>IF(実施計画様式!G259&lt;&gt;朱色変色!G259,1,0)</f>
        <v>0</v>
      </c>
      <c r="H259">
        <f>IF(実施計画様式!H259&lt;&gt;朱色変色!H259,1,0)</f>
        <v>0</v>
      </c>
      <c r="I259">
        <f>IF(実施計画様式!I259&lt;&gt;朱色変色!I259,1,0)</f>
        <v>0</v>
      </c>
      <c r="J259">
        <f>IF(実施計画様式!J259&lt;&gt;朱色変色!J259,1,0)</f>
        <v>0</v>
      </c>
      <c r="K259">
        <f>IF(実施計画様式!K259&lt;&gt;朱色変色!K259,1,0)</f>
        <v>0</v>
      </c>
      <c r="L259">
        <f>IF(実施計画様式!L259&lt;&gt;朱色変色!L259,1,0)</f>
        <v>0</v>
      </c>
      <c r="M259">
        <f>IF(実施計画様式!M259&lt;&gt;朱色変色!M259,1,0)</f>
        <v>0</v>
      </c>
      <c r="N259">
        <f>IF(実施計画様式!N259&lt;&gt;朱色変色!N259,1,0)</f>
        <v>0</v>
      </c>
      <c r="O259">
        <f>IF(実施計画様式!O259&lt;&gt;朱色変色!O259,1,0)</f>
        <v>0</v>
      </c>
      <c r="P259">
        <f>IF(実施計画様式!P259&lt;&gt;朱色変色!P259,1,0)</f>
        <v>0</v>
      </c>
      <c r="Q259">
        <f>IF(実施計画様式!Q259&lt;&gt;朱色変色!Q259,1,0)</f>
        <v>0</v>
      </c>
      <c r="R259">
        <f>IF(実施計画様式!R259&lt;&gt;朱色変色!R259,1,0)</f>
        <v>0</v>
      </c>
      <c r="S259">
        <f>IF(実施計画様式!S259&lt;&gt;朱色変色!S259,1,0)</f>
        <v>0</v>
      </c>
      <c r="T259">
        <f>IF(実施計画様式!U259&lt;&gt;朱色変色!T259,1,0)</f>
        <v>0</v>
      </c>
      <c r="U259">
        <f>IF(実施計画様式!V259&lt;&gt;朱色変色!U259,1,0)</f>
        <v>0</v>
      </c>
      <c r="V259">
        <f>IF(実施計画様式!W259&lt;&gt;朱色変色!V259,1,0)</f>
        <v>0</v>
      </c>
      <c r="W259">
        <f>IF(実施計画様式!X259&lt;&gt;朱色変色!W259,1,0)</f>
        <v>0</v>
      </c>
      <c r="X259">
        <f>IF(実施計画様式!Y259&lt;&gt;朱色変色!X259,1,0)</f>
        <v>0</v>
      </c>
      <c r="Y259">
        <f>IF(実施計画様式!Z259&lt;&gt;朱色変色!Y259,1,0)</f>
        <v>0</v>
      </c>
      <c r="Z259">
        <f>IF(実施計画様式!AA259&lt;&gt;朱色変色!Z259,1,0)</f>
        <v>0</v>
      </c>
      <c r="AA259">
        <f>IF(実施計画様式!AB259&lt;&gt;朱色変色!AA259,1,0)</f>
        <v>0</v>
      </c>
      <c r="AB259">
        <f>IF(実施計画様式!AC259&lt;&gt;朱色変色!AB259,1,0)</f>
        <v>0</v>
      </c>
      <c r="AC259">
        <f>IF(実施計画様式!AD259&lt;&gt;朱色変色!AC259,1,0)</f>
        <v>0</v>
      </c>
      <c r="AD259">
        <f>IF(実施計画様式!AE259&lt;&gt;朱色変色!AD259,1,0)</f>
        <v>0</v>
      </c>
      <c r="AE259">
        <f>IF(実施計画様式!AF259&lt;&gt;朱色変色!AE259,1,0)</f>
        <v>0</v>
      </c>
      <c r="AF259" s="21">
        <f>IF(実施計画様式!AG259&lt;&gt;朱色変色!AF259,1,0)</f>
        <v>0</v>
      </c>
      <c r="AG259">
        <f t="shared" si="6"/>
        <v>0</v>
      </c>
      <c r="AH259">
        <f t="shared" si="7"/>
        <v>0</v>
      </c>
      <c r="AI259">
        <f t="shared" si="8"/>
        <v>0</v>
      </c>
    </row>
    <row r="260" spans="3:35">
      <c r="C260" s="24">
        <v>188</v>
      </c>
      <c r="D260" s="24">
        <f>IF(実施計画様式!D260&lt;&gt;朱色変色!D260,1,0)</f>
        <v>0</v>
      </c>
      <c r="E260">
        <f>IF(実施計画様式!E260&lt;&gt;朱色変色!E260,1,0)</f>
        <v>0</v>
      </c>
      <c r="F260">
        <f>IF(実施計画様式!F260&lt;&gt;朱色変色!F260,1,0)</f>
        <v>0</v>
      </c>
      <c r="G260">
        <f>IF(実施計画様式!G260&lt;&gt;朱色変色!G260,1,0)</f>
        <v>0</v>
      </c>
      <c r="H260">
        <f>IF(実施計画様式!H260&lt;&gt;朱色変色!H260,1,0)</f>
        <v>0</v>
      </c>
      <c r="I260">
        <f>IF(実施計画様式!I260&lt;&gt;朱色変色!I260,1,0)</f>
        <v>0</v>
      </c>
      <c r="J260">
        <f>IF(実施計画様式!J260&lt;&gt;朱色変色!J260,1,0)</f>
        <v>0</v>
      </c>
      <c r="K260">
        <f>IF(実施計画様式!K260&lt;&gt;朱色変色!K260,1,0)</f>
        <v>0</v>
      </c>
      <c r="L260">
        <f>IF(実施計画様式!L260&lt;&gt;朱色変色!L260,1,0)</f>
        <v>0</v>
      </c>
      <c r="M260">
        <f>IF(実施計画様式!M260&lt;&gt;朱色変色!M260,1,0)</f>
        <v>0</v>
      </c>
      <c r="N260">
        <f>IF(実施計画様式!N260&lt;&gt;朱色変色!N260,1,0)</f>
        <v>0</v>
      </c>
      <c r="O260">
        <f>IF(実施計画様式!O260&lt;&gt;朱色変色!O260,1,0)</f>
        <v>0</v>
      </c>
      <c r="P260">
        <f>IF(実施計画様式!P260&lt;&gt;朱色変色!P260,1,0)</f>
        <v>0</v>
      </c>
      <c r="Q260">
        <f>IF(実施計画様式!Q260&lt;&gt;朱色変色!Q260,1,0)</f>
        <v>0</v>
      </c>
      <c r="R260">
        <f>IF(実施計画様式!R260&lt;&gt;朱色変色!R260,1,0)</f>
        <v>0</v>
      </c>
      <c r="S260">
        <f>IF(実施計画様式!S260&lt;&gt;朱色変色!S260,1,0)</f>
        <v>0</v>
      </c>
      <c r="T260">
        <f>IF(実施計画様式!U260&lt;&gt;朱色変色!T260,1,0)</f>
        <v>0</v>
      </c>
      <c r="U260">
        <f>IF(実施計画様式!V260&lt;&gt;朱色変色!U260,1,0)</f>
        <v>0</v>
      </c>
      <c r="V260">
        <f>IF(実施計画様式!W260&lt;&gt;朱色変色!V260,1,0)</f>
        <v>0</v>
      </c>
      <c r="W260">
        <f>IF(実施計画様式!X260&lt;&gt;朱色変色!W260,1,0)</f>
        <v>0</v>
      </c>
      <c r="X260">
        <f>IF(実施計画様式!Y260&lt;&gt;朱色変色!X260,1,0)</f>
        <v>0</v>
      </c>
      <c r="Y260">
        <f>IF(実施計画様式!Z260&lt;&gt;朱色変色!Y260,1,0)</f>
        <v>0</v>
      </c>
      <c r="Z260">
        <f>IF(実施計画様式!AA260&lt;&gt;朱色変色!Z260,1,0)</f>
        <v>0</v>
      </c>
      <c r="AA260">
        <f>IF(実施計画様式!AB260&lt;&gt;朱色変色!AA260,1,0)</f>
        <v>0</v>
      </c>
      <c r="AB260">
        <f>IF(実施計画様式!AC260&lt;&gt;朱色変色!AB260,1,0)</f>
        <v>0</v>
      </c>
      <c r="AC260">
        <f>IF(実施計画様式!AD260&lt;&gt;朱色変色!AC260,1,0)</f>
        <v>0</v>
      </c>
      <c r="AD260">
        <f>IF(実施計画様式!AE260&lt;&gt;朱色変色!AD260,1,0)</f>
        <v>0</v>
      </c>
      <c r="AE260">
        <f>IF(実施計画様式!AF260&lt;&gt;朱色変色!AE260,1,0)</f>
        <v>0</v>
      </c>
      <c r="AF260" s="21">
        <f>IF(実施計画様式!AG260&lt;&gt;朱色変色!AF260,1,0)</f>
        <v>0</v>
      </c>
      <c r="AG260">
        <f t="shared" si="6"/>
        <v>0</v>
      </c>
      <c r="AH260">
        <f t="shared" si="7"/>
        <v>0</v>
      </c>
      <c r="AI260">
        <f t="shared" si="8"/>
        <v>0</v>
      </c>
    </row>
    <row r="261" spans="3:35">
      <c r="C261" s="24">
        <v>189</v>
      </c>
      <c r="D261" s="24">
        <f>IF(実施計画様式!D261&lt;&gt;朱色変色!D261,1,0)</f>
        <v>0</v>
      </c>
      <c r="E261">
        <f>IF(実施計画様式!E261&lt;&gt;朱色変色!E261,1,0)</f>
        <v>0</v>
      </c>
      <c r="F261">
        <f>IF(実施計画様式!F261&lt;&gt;朱色変色!F261,1,0)</f>
        <v>0</v>
      </c>
      <c r="G261">
        <f>IF(実施計画様式!G261&lt;&gt;朱色変色!G261,1,0)</f>
        <v>0</v>
      </c>
      <c r="H261">
        <f>IF(実施計画様式!H261&lt;&gt;朱色変色!H261,1,0)</f>
        <v>0</v>
      </c>
      <c r="I261">
        <f>IF(実施計画様式!I261&lt;&gt;朱色変色!I261,1,0)</f>
        <v>0</v>
      </c>
      <c r="J261">
        <f>IF(実施計画様式!J261&lt;&gt;朱色変色!J261,1,0)</f>
        <v>0</v>
      </c>
      <c r="K261">
        <f>IF(実施計画様式!K261&lt;&gt;朱色変色!K261,1,0)</f>
        <v>0</v>
      </c>
      <c r="L261">
        <f>IF(実施計画様式!L261&lt;&gt;朱色変色!L261,1,0)</f>
        <v>0</v>
      </c>
      <c r="M261">
        <f>IF(実施計画様式!M261&lt;&gt;朱色変色!M261,1,0)</f>
        <v>0</v>
      </c>
      <c r="N261">
        <f>IF(実施計画様式!N261&lt;&gt;朱色変色!N261,1,0)</f>
        <v>0</v>
      </c>
      <c r="O261">
        <f>IF(実施計画様式!O261&lt;&gt;朱色変色!O261,1,0)</f>
        <v>0</v>
      </c>
      <c r="P261">
        <f>IF(実施計画様式!P261&lt;&gt;朱色変色!P261,1,0)</f>
        <v>0</v>
      </c>
      <c r="Q261">
        <f>IF(実施計画様式!Q261&lt;&gt;朱色変色!Q261,1,0)</f>
        <v>0</v>
      </c>
      <c r="R261">
        <f>IF(実施計画様式!R261&lt;&gt;朱色変色!R261,1,0)</f>
        <v>0</v>
      </c>
      <c r="S261">
        <f>IF(実施計画様式!S261&lt;&gt;朱色変色!S261,1,0)</f>
        <v>0</v>
      </c>
      <c r="T261">
        <f>IF(実施計画様式!U261&lt;&gt;朱色変色!T261,1,0)</f>
        <v>0</v>
      </c>
      <c r="U261">
        <f>IF(実施計画様式!V261&lt;&gt;朱色変色!U261,1,0)</f>
        <v>0</v>
      </c>
      <c r="V261">
        <f>IF(実施計画様式!W261&lt;&gt;朱色変色!V261,1,0)</f>
        <v>0</v>
      </c>
      <c r="W261">
        <f>IF(実施計画様式!X261&lt;&gt;朱色変色!W261,1,0)</f>
        <v>0</v>
      </c>
      <c r="X261">
        <f>IF(実施計画様式!Y261&lt;&gt;朱色変色!X261,1,0)</f>
        <v>0</v>
      </c>
      <c r="Y261">
        <f>IF(実施計画様式!Z261&lt;&gt;朱色変色!Y261,1,0)</f>
        <v>0</v>
      </c>
      <c r="Z261">
        <f>IF(実施計画様式!AA261&lt;&gt;朱色変色!Z261,1,0)</f>
        <v>0</v>
      </c>
      <c r="AA261">
        <f>IF(実施計画様式!AB261&lt;&gt;朱色変色!AA261,1,0)</f>
        <v>0</v>
      </c>
      <c r="AB261">
        <f>IF(実施計画様式!AC261&lt;&gt;朱色変色!AB261,1,0)</f>
        <v>0</v>
      </c>
      <c r="AC261">
        <f>IF(実施計画様式!AD261&lt;&gt;朱色変色!AC261,1,0)</f>
        <v>0</v>
      </c>
      <c r="AD261">
        <f>IF(実施計画様式!AE261&lt;&gt;朱色変色!AD261,1,0)</f>
        <v>0</v>
      </c>
      <c r="AE261">
        <f>IF(実施計画様式!AF261&lt;&gt;朱色変色!AE261,1,0)</f>
        <v>0</v>
      </c>
      <c r="AF261" s="21">
        <f>IF(実施計画様式!AG261&lt;&gt;朱色変色!AF261,1,0)</f>
        <v>0</v>
      </c>
      <c r="AG261">
        <f t="shared" si="6"/>
        <v>0</v>
      </c>
      <c r="AH261">
        <f t="shared" si="7"/>
        <v>0</v>
      </c>
      <c r="AI261">
        <f t="shared" si="8"/>
        <v>0</v>
      </c>
    </row>
    <row r="262" spans="3:35">
      <c r="C262" s="24">
        <v>190</v>
      </c>
      <c r="D262" s="24">
        <f>IF(実施計画様式!D262&lt;&gt;朱色変色!D262,1,0)</f>
        <v>0</v>
      </c>
      <c r="E262">
        <f>IF(実施計画様式!E262&lt;&gt;朱色変色!E262,1,0)</f>
        <v>0</v>
      </c>
      <c r="F262">
        <f>IF(実施計画様式!F262&lt;&gt;朱色変色!F262,1,0)</f>
        <v>0</v>
      </c>
      <c r="G262">
        <f>IF(実施計画様式!G262&lt;&gt;朱色変色!G262,1,0)</f>
        <v>0</v>
      </c>
      <c r="H262">
        <f>IF(実施計画様式!H262&lt;&gt;朱色変色!H262,1,0)</f>
        <v>0</v>
      </c>
      <c r="I262">
        <f>IF(実施計画様式!I262&lt;&gt;朱色変色!I262,1,0)</f>
        <v>0</v>
      </c>
      <c r="J262">
        <f>IF(実施計画様式!J262&lt;&gt;朱色変色!J262,1,0)</f>
        <v>0</v>
      </c>
      <c r="K262">
        <f>IF(実施計画様式!K262&lt;&gt;朱色変色!K262,1,0)</f>
        <v>0</v>
      </c>
      <c r="L262">
        <f>IF(実施計画様式!L262&lt;&gt;朱色変色!L262,1,0)</f>
        <v>0</v>
      </c>
      <c r="M262">
        <f>IF(実施計画様式!M262&lt;&gt;朱色変色!M262,1,0)</f>
        <v>0</v>
      </c>
      <c r="N262">
        <f>IF(実施計画様式!N262&lt;&gt;朱色変色!N262,1,0)</f>
        <v>0</v>
      </c>
      <c r="O262">
        <f>IF(実施計画様式!O262&lt;&gt;朱色変色!O262,1,0)</f>
        <v>0</v>
      </c>
      <c r="P262">
        <f>IF(実施計画様式!P262&lt;&gt;朱色変色!P262,1,0)</f>
        <v>0</v>
      </c>
      <c r="Q262">
        <f>IF(実施計画様式!Q262&lt;&gt;朱色変色!Q262,1,0)</f>
        <v>0</v>
      </c>
      <c r="R262">
        <f>IF(実施計画様式!R262&lt;&gt;朱色変色!R262,1,0)</f>
        <v>0</v>
      </c>
      <c r="S262">
        <f>IF(実施計画様式!S262&lt;&gt;朱色変色!S262,1,0)</f>
        <v>0</v>
      </c>
      <c r="T262">
        <f>IF(実施計画様式!U262&lt;&gt;朱色変色!T262,1,0)</f>
        <v>0</v>
      </c>
      <c r="U262">
        <f>IF(実施計画様式!V262&lt;&gt;朱色変色!U262,1,0)</f>
        <v>0</v>
      </c>
      <c r="V262">
        <f>IF(実施計画様式!W262&lt;&gt;朱色変色!V262,1,0)</f>
        <v>0</v>
      </c>
      <c r="W262">
        <f>IF(実施計画様式!X262&lt;&gt;朱色変色!W262,1,0)</f>
        <v>0</v>
      </c>
      <c r="X262">
        <f>IF(実施計画様式!Y262&lt;&gt;朱色変色!X262,1,0)</f>
        <v>0</v>
      </c>
      <c r="Y262">
        <f>IF(実施計画様式!Z262&lt;&gt;朱色変色!Y262,1,0)</f>
        <v>0</v>
      </c>
      <c r="Z262">
        <f>IF(実施計画様式!AA262&lt;&gt;朱色変色!Z262,1,0)</f>
        <v>0</v>
      </c>
      <c r="AA262">
        <f>IF(実施計画様式!AB262&lt;&gt;朱色変色!AA262,1,0)</f>
        <v>0</v>
      </c>
      <c r="AB262">
        <f>IF(実施計画様式!AC262&lt;&gt;朱色変色!AB262,1,0)</f>
        <v>0</v>
      </c>
      <c r="AC262">
        <f>IF(実施計画様式!AD262&lt;&gt;朱色変色!AC262,1,0)</f>
        <v>0</v>
      </c>
      <c r="AD262">
        <f>IF(実施計画様式!AE262&lt;&gt;朱色変色!AD262,1,0)</f>
        <v>0</v>
      </c>
      <c r="AE262">
        <f>IF(実施計画様式!AF262&lt;&gt;朱色変色!AE262,1,0)</f>
        <v>0</v>
      </c>
      <c r="AF262" s="21">
        <f>IF(実施計画様式!AG262&lt;&gt;朱色変色!AF262,1,0)</f>
        <v>0</v>
      </c>
      <c r="AG262">
        <f t="shared" si="6"/>
        <v>0</v>
      </c>
      <c r="AH262">
        <f t="shared" si="7"/>
        <v>0</v>
      </c>
      <c r="AI262">
        <f t="shared" si="8"/>
        <v>0</v>
      </c>
    </row>
    <row r="263" spans="3:35">
      <c r="C263" s="24">
        <v>191</v>
      </c>
      <c r="D263" s="24">
        <f>IF(実施計画様式!D263&lt;&gt;朱色変色!D263,1,0)</f>
        <v>0</v>
      </c>
      <c r="E263">
        <f>IF(実施計画様式!E263&lt;&gt;朱色変色!E263,1,0)</f>
        <v>0</v>
      </c>
      <c r="F263">
        <f>IF(実施計画様式!F263&lt;&gt;朱色変色!F263,1,0)</f>
        <v>0</v>
      </c>
      <c r="G263">
        <f>IF(実施計画様式!G263&lt;&gt;朱色変色!G263,1,0)</f>
        <v>0</v>
      </c>
      <c r="H263">
        <f>IF(実施計画様式!H263&lt;&gt;朱色変色!H263,1,0)</f>
        <v>0</v>
      </c>
      <c r="I263">
        <f>IF(実施計画様式!I263&lt;&gt;朱色変色!I263,1,0)</f>
        <v>0</v>
      </c>
      <c r="J263">
        <f>IF(実施計画様式!J263&lt;&gt;朱色変色!J263,1,0)</f>
        <v>0</v>
      </c>
      <c r="K263">
        <f>IF(実施計画様式!K263&lt;&gt;朱色変色!K263,1,0)</f>
        <v>0</v>
      </c>
      <c r="L263">
        <f>IF(実施計画様式!L263&lt;&gt;朱色変色!L263,1,0)</f>
        <v>0</v>
      </c>
      <c r="M263">
        <f>IF(実施計画様式!M263&lt;&gt;朱色変色!M263,1,0)</f>
        <v>0</v>
      </c>
      <c r="N263">
        <f>IF(実施計画様式!N263&lt;&gt;朱色変色!N263,1,0)</f>
        <v>0</v>
      </c>
      <c r="O263">
        <f>IF(実施計画様式!O263&lt;&gt;朱色変色!O263,1,0)</f>
        <v>0</v>
      </c>
      <c r="P263">
        <f>IF(実施計画様式!P263&lt;&gt;朱色変色!P263,1,0)</f>
        <v>0</v>
      </c>
      <c r="Q263">
        <f>IF(実施計画様式!Q263&lt;&gt;朱色変色!Q263,1,0)</f>
        <v>0</v>
      </c>
      <c r="R263">
        <f>IF(実施計画様式!R263&lt;&gt;朱色変色!R263,1,0)</f>
        <v>0</v>
      </c>
      <c r="S263">
        <f>IF(実施計画様式!S263&lt;&gt;朱色変色!S263,1,0)</f>
        <v>0</v>
      </c>
      <c r="T263">
        <f>IF(実施計画様式!U263&lt;&gt;朱色変色!T263,1,0)</f>
        <v>0</v>
      </c>
      <c r="U263">
        <f>IF(実施計画様式!V263&lt;&gt;朱色変色!U263,1,0)</f>
        <v>0</v>
      </c>
      <c r="V263">
        <f>IF(実施計画様式!W263&lt;&gt;朱色変色!V263,1,0)</f>
        <v>0</v>
      </c>
      <c r="W263">
        <f>IF(実施計画様式!X263&lt;&gt;朱色変色!W263,1,0)</f>
        <v>0</v>
      </c>
      <c r="X263">
        <f>IF(実施計画様式!Y263&lt;&gt;朱色変色!X263,1,0)</f>
        <v>0</v>
      </c>
      <c r="Y263">
        <f>IF(実施計画様式!Z263&lt;&gt;朱色変色!Y263,1,0)</f>
        <v>0</v>
      </c>
      <c r="Z263">
        <f>IF(実施計画様式!AA263&lt;&gt;朱色変色!Z263,1,0)</f>
        <v>0</v>
      </c>
      <c r="AA263">
        <f>IF(実施計画様式!AB263&lt;&gt;朱色変色!AA263,1,0)</f>
        <v>0</v>
      </c>
      <c r="AB263">
        <f>IF(実施計画様式!AC263&lt;&gt;朱色変色!AB263,1,0)</f>
        <v>0</v>
      </c>
      <c r="AC263">
        <f>IF(実施計画様式!AD263&lt;&gt;朱色変色!AC263,1,0)</f>
        <v>0</v>
      </c>
      <c r="AD263">
        <f>IF(実施計画様式!AE263&lt;&gt;朱色変色!AD263,1,0)</f>
        <v>0</v>
      </c>
      <c r="AE263">
        <f>IF(実施計画様式!AF263&lt;&gt;朱色変色!AE263,1,0)</f>
        <v>0</v>
      </c>
      <c r="AF263" s="21">
        <f>IF(実施計画様式!AG263&lt;&gt;朱色変色!AF263,1,0)</f>
        <v>0</v>
      </c>
      <c r="AG263">
        <f t="shared" si="6"/>
        <v>0</v>
      </c>
      <c r="AH263">
        <f t="shared" si="7"/>
        <v>0</v>
      </c>
      <c r="AI263">
        <f t="shared" si="8"/>
        <v>0</v>
      </c>
    </row>
    <row r="264" spans="3:35">
      <c r="C264" s="24">
        <v>192</v>
      </c>
      <c r="D264" s="24">
        <f>IF(実施計画様式!D264&lt;&gt;朱色変色!D264,1,0)</f>
        <v>0</v>
      </c>
      <c r="E264">
        <f>IF(実施計画様式!E264&lt;&gt;朱色変色!E264,1,0)</f>
        <v>0</v>
      </c>
      <c r="F264">
        <f>IF(実施計画様式!F264&lt;&gt;朱色変色!F264,1,0)</f>
        <v>0</v>
      </c>
      <c r="G264">
        <f>IF(実施計画様式!G264&lt;&gt;朱色変色!G264,1,0)</f>
        <v>0</v>
      </c>
      <c r="H264">
        <f>IF(実施計画様式!H264&lt;&gt;朱色変色!H264,1,0)</f>
        <v>0</v>
      </c>
      <c r="I264">
        <f>IF(実施計画様式!I264&lt;&gt;朱色変色!I264,1,0)</f>
        <v>0</v>
      </c>
      <c r="J264">
        <f>IF(実施計画様式!J264&lt;&gt;朱色変色!J264,1,0)</f>
        <v>0</v>
      </c>
      <c r="K264">
        <f>IF(実施計画様式!K264&lt;&gt;朱色変色!K264,1,0)</f>
        <v>0</v>
      </c>
      <c r="L264">
        <f>IF(実施計画様式!L264&lt;&gt;朱色変色!L264,1,0)</f>
        <v>0</v>
      </c>
      <c r="M264">
        <f>IF(実施計画様式!M264&lt;&gt;朱色変色!M264,1,0)</f>
        <v>0</v>
      </c>
      <c r="N264">
        <f>IF(実施計画様式!N264&lt;&gt;朱色変色!N264,1,0)</f>
        <v>0</v>
      </c>
      <c r="O264">
        <f>IF(実施計画様式!O264&lt;&gt;朱色変色!O264,1,0)</f>
        <v>0</v>
      </c>
      <c r="P264">
        <f>IF(実施計画様式!P264&lt;&gt;朱色変色!P264,1,0)</f>
        <v>0</v>
      </c>
      <c r="Q264">
        <f>IF(実施計画様式!Q264&lt;&gt;朱色変色!Q264,1,0)</f>
        <v>0</v>
      </c>
      <c r="R264">
        <f>IF(実施計画様式!R264&lt;&gt;朱色変色!R264,1,0)</f>
        <v>0</v>
      </c>
      <c r="S264">
        <f>IF(実施計画様式!S264&lt;&gt;朱色変色!S264,1,0)</f>
        <v>0</v>
      </c>
      <c r="T264">
        <f>IF(実施計画様式!U264&lt;&gt;朱色変色!T264,1,0)</f>
        <v>0</v>
      </c>
      <c r="U264">
        <f>IF(実施計画様式!V264&lt;&gt;朱色変色!U264,1,0)</f>
        <v>0</v>
      </c>
      <c r="V264">
        <f>IF(実施計画様式!W264&lt;&gt;朱色変色!V264,1,0)</f>
        <v>0</v>
      </c>
      <c r="W264">
        <f>IF(実施計画様式!X264&lt;&gt;朱色変色!W264,1,0)</f>
        <v>0</v>
      </c>
      <c r="X264">
        <f>IF(実施計画様式!Y264&lt;&gt;朱色変色!X264,1,0)</f>
        <v>0</v>
      </c>
      <c r="Y264">
        <f>IF(実施計画様式!Z264&lt;&gt;朱色変色!Y264,1,0)</f>
        <v>0</v>
      </c>
      <c r="Z264">
        <f>IF(実施計画様式!AA264&lt;&gt;朱色変色!Z264,1,0)</f>
        <v>0</v>
      </c>
      <c r="AA264">
        <f>IF(実施計画様式!AB264&lt;&gt;朱色変色!AA264,1,0)</f>
        <v>0</v>
      </c>
      <c r="AB264">
        <f>IF(実施計画様式!AC264&lt;&gt;朱色変色!AB264,1,0)</f>
        <v>0</v>
      </c>
      <c r="AC264">
        <f>IF(実施計画様式!AD264&lt;&gt;朱色変色!AC264,1,0)</f>
        <v>0</v>
      </c>
      <c r="AD264">
        <f>IF(実施計画様式!AE264&lt;&gt;朱色変色!AD264,1,0)</f>
        <v>0</v>
      </c>
      <c r="AE264">
        <f>IF(実施計画様式!AF264&lt;&gt;朱色変色!AE264,1,0)</f>
        <v>0</v>
      </c>
      <c r="AF264" s="21">
        <f>IF(実施計画様式!AG264&lt;&gt;朱色変色!AF264,1,0)</f>
        <v>0</v>
      </c>
      <c r="AG264">
        <f t="shared" si="6"/>
        <v>0</v>
      </c>
      <c r="AH264">
        <f t="shared" si="7"/>
        <v>0</v>
      </c>
      <c r="AI264">
        <f t="shared" si="8"/>
        <v>0</v>
      </c>
    </row>
    <row r="265" spans="3:35">
      <c r="C265" s="24">
        <v>193</v>
      </c>
      <c r="D265" s="24">
        <f>IF(実施計画様式!D265&lt;&gt;朱色変色!D265,1,0)</f>
        <v>0</v>
      </c>
      <c r="E265">
        <f>IF(実施計画様式!E265&lt;&gt;朱色変色!E265,1,0)</f>
        <v>0</v>
      </c>
      <c r="F265">
        <f>IF(実施計画様式!F265&lt;&gt;朱色変色!F265,1,0)</f>
        <v>0</v>
      </c>
      <c r="G265">
        <f>IF(実施計画様式!G265&lt;&gt;朱色変色!G265,1,0)</f>
        <v>0</v>
      </c>
      <c r="H265">
        <f>IF(実施計画様式!H265&lt;&gt;朱色変色!H265,1,0)</f>
        <v>0</v>
      </c>
      <c r="I265">
        <f>IF(実施計画様式!I265&lt;&gt;朱色変色!I265,1,0)</f>
        <v>0</v>
      </c>
      <c r="J265">
        <f>IF(実施計画様式!J265&lt;&gt;朱色変色!J265,1,0)</f>
        <v>0</v>
      </c>
      <c r="K265">
        <f>IF(実施計画様式!K265&lt;&gt;朱色変色!K265,1,0)</f>
        <v>0</v>
      </c>
      <c r="L265">
        <f>IF(実施計画様式!L265&lt;&gt;朱色変色!L265,1,0)</f>
        <v>0</v>
      </c>
      <c r="M265">
        <f>IF(実施計画様式!M265&lt;&gt;朱色変色!M265,1,0)</f>
        <v>0</v>
      </c>
      <c r="N265">
        <f>IF(実施計画様式!N265&lt;&gt;朱色変色!N265,1,0)</f>
        <v>0</v>
      </c>
      <c r="O265">
        <f>IF(実施計画様式!O265&lt;&gt;朱色変色!O265,1,0)</f>
        <v>0</v>
      </c>
      <c r="P265">
        <f>IF(実施計画様式!P265&lt;&gt;朱色変色!P265,1,0)</f>
        <v>0</v>
      </c>
      <c r="Q265">
        <f>IF(実施計画様式!Q265&lt;&gt;朱色変色!Q265,1,0)</f>
        <v>0</v>
      </c>
      <c r="R265">
        <f>IF(実施計画様式!R265&lt;&gt;朱色変色!R265,1,0)</f>
        <v>0</v>
      </c>
      <c r="S265">
        <f>IF(実施計画様式!S265&lt;&gt;朱色変色!S265,1,0)</f>
        <v>0</v>
      </c>
      <c r="T265">
        <f>IF(実施計画様式!U265&lt;&gt;朱色変色!T265,1,0)</f>
        <v>0</v>
      </c>
      <c r="U265">
        <f>IF(実施計画様式!V265&lt;&gt;朱色変色!U265,1,0)</f>
        <v>0</v>
      </c>
      <c r="V265">
        <f>IF(実施計画様式!W265&lt;&gt;朱色変色!V265,1,0)</f>
        <v>0</v>
      </c>
      <c r="W265">
        <f>IF(実施計画様式!X265&lt;&gt;朱色変色!W265,1,0)</f>
        <v>0</v>
      </c>
      <c r="X265">
        <f>IF(実施計画様式!Y265&lt;&gt;朱色変色!X265,1,0)</f>
        <v>0</v>
      </c>
      <c r="Y265">
        <f>IF(実施計画様式!Z265&lt;&gt;朱色変色!Y265,1,0)</f>
        <v>0</v>
      </c>
      <c r="Z265">
        <f>IF(実施計画様式!AA265&lt;&gt;朱色変色!Z265,1,0)</f>
        <v>0</v>
      </c>
      <c r="AA265">
        <f>IF(実施計画様式!AB265&lt;&gt;朱色変色!AA265,1,0)</f>
        <v>0</v>
      </c>
      <c r="AB265">
        <f>IF(実施計画様式!AC265&lt;&gt;朱色変色!AB265,1,0)</f>
        <v>0</v>
      </c>
      <c r="AC265">
        <f>IF(実施計画様式!AD265&lt;&gt;朱色変色!AC265,1,0)</f>
        <v>0</v>
      </c>
      <c r="AD265">
        <f>IF(実施計画様式!AE265&lt;&gt;朱色変色!AD265,1,0)</f>
        <v>0</v>
      </c>
      <c r="AE265">
        <f>IF(実施計画様式!AF265&lt;&gt;朱色変色!AE265,1,0)</f>
        <v>0</v>
      </c>
      <c r="AF265" s="21">
        <f>IF(実施計画様式!AG265&lt;&gt;朱色変色!AF265,1,0)</f>
        <v>0</v>
      </c>
      <c r="AG265">
        <f t="shared" ref="AG265:AG328" si="9">MIN(SUM(D265:AF265),1)</f>
        <v>0</v>
      </c>
      <c r="AH265">
        <f t="shared" ref="AH265:AH328" si="10">IF(SUM(D265:M265,U265:AF265)&gt;0,0,MIN(SUM(N265:T265),1))</f>
        <v>0</v>
      </c>
      <c r="AI265">
        <f t="shared" ref="AI265:AI328" si="11">MIN(SUM(D265:M265,U265:AF265),1)</f>
        <v>0</v>
      </c>
    </row>
    <row r="266" spans="3:35">
      <c r="C266" s="24">
        <v>194</v>
      </c>
      <c r="D266" s="24">
        <f>IF(実施計画様式!D266&lt;&gt;朱色変色!D266,1,0)</f>
        <v>0</v>
      </c>
      <c r="E266">
        <f>IF(実施計画様式!E266&lt;&gt;朱色変色!E266,1,0)</f>
        <v>0</v>
      </c>
      <c r="F266">
        <f>IF(実施計画様式!F266&lt;&gt;朱色変色!F266,1,0)</f>
        <v>0</v>
      </c>
      <c r="G266">
        <f>IF(実施計画様式!G266&lt;&gt;朱色変色!G266,1,0)</f>
        <v>0</v>
      </c>
      <c r="H266">
        <f>IF(実施計画様式!H266&lt;&gt;朱色変色!H266,1,0)</f>
        <v>0</v>
      </c>
      <c r="I266">
        <f>IF(実施計画様式!I266&lt;&gt;朱色変色!I266,1,0)</f>
        <v>0</v>
      </c>
      <c r="J266">
        <f>IF(実施計画様式!J266&lt;&gt;朱色変色!J266,1,0)</f>
        <v>0</v>
      </c>
      <c r="K266">
        <f>IF(実施計画様式!K266&lt;&gt;朱色変色!K266,1,0)</f>
        <v>0</v>
      </c>
      <c r="L266">
        <f>IF(実施計画様式!L266&lt;&gt;朱色変色!L266,1,0)</f>
        <v>0</v>
      </c>
      <c r="M266">
        <f>IF(実施計画様式!M266&lt;&gt;朱色変色!M266,1,0)</f>
        <v>0</v>
      </c>
      <c r="N266">
        <f>IF(実施計画様式!N266&lt;&gt;朱色変色!N266,1,0)</f>
        <v>0</v>
      </c>
      <c r="O266">
        <f>IF(実施計画様式!O266&lt;&gt;朱色変色!O266,1,0)</f>
        <v>0</v>
      </c>
      <c r="P266">
        <f>IF(実施計画様式!P266&lt;&gt;朱色変色!P266,1,0)</f>
        <v>0</v>
      </c>
      <c r="Q266">
        <f>IF(実施計画様式!Q266&lt;&gt;朱色変色!Q266,1,0)</f>
        <v>0</v>
      </c>
      <c r="R266">
        <f>IF(実施計画様式!R266&lt;&gt;朱色変色!R266,1,0)</f>
        <v>0</v>
      </c>
      <c r="S266">
        <f>IF(実施計画様式!S266&lt;&gt;朱色変色!S266,1,0)</f>
        <v>0</v>
      </c>
      <c r="T266">
        <f>IF(実施計画様式!U266&lt;&gt;朱色変色!T266,1,0)</f>
        <v>0</v>
      </c>
      <c r="U266">
        <f>IF(実施計画様式!V266&lt;&gt;朱色変色!U266,1,0)</f>
        <v>0</v>
      </c>
      <c r="V266">
        <f>IF(実施計画様式!W266&lt;&gt;朱色変色!V266,1,0)</f>
        <v>0</v>
      </c>
      <c r="W266">
        <f>IF(実施計画様式!X266&lt;&gt;朱色変色!W266,1,0)</f>
        <v>0</v>
      </c>
      <c r="X266">
        <f>IF(実施計画様式!Y266&lt;&gt;朱色変色!X266,1,0)</f>
        <v>0</v>
      </c>
      <c r="Y266">
        <f>IF(実施計画様式!Z266&lt;&gt;朱色変色!Y266,1,0)</f>
        <v>0</v>
      </c>
      <c r="Z266">
        <f>IF(実施計画様式!AA266&lt;&gt;朱色変色!Z266,1,0)</f>
        <v>0</v>
      </c>
      <c r="AA266">
        <f>IF(実施計画様式!AB266&lt;&gt;朱色変色!AA266,1,0)</f>
        <v>0</v>
      </c>
      <c r="AB266">
        <f>IF(実施計画様式!AC266&lt;&gt;朱色変色!AB266,1,0)</f>
        <v>0</v>
      </c>
      <c r="AC266">
        <f>IF(実施計画様式!AD266&lt;&gt;朱色変色!AC266,1,0)</f>
        <v>0</v>
      </c>
      <c r="AD266">
        <f>IF(実施計画様式!AE266&lt;&gt;朱色変色!AD266,1,0)</f>
        <v>0</v>
      </c>
      <c r="AE266">
        <f>IF(実施計画様式!AF266&lt;&gt;朱色変色!AE266,1,0)</f>
        <v>0</v>
      </c>
      <c r="AF266" s="21">
        <f>IF(実施計画様式!AG266&lt;&gt;朱色変色!AF266,1,0)</f>
        <v>0</v>
      </c>
      <c r="AG266">
        <f t="shared" si="9"/>
        <v>0</v>
      </c>
      <c r="AH266">
        <f t="shared" si="10"/>
        <v>0</v>
      </c>
      <c r="AI266">
        <f t="shared" si="11"/>
        <v>0</v>
      </c>
    </row>
    <row r="267" spans="3:35">
      <c r="C267" s="24">
        <v>195</v>
      </c>
      <c r="D267" s="24">
        <f>IF(実施計画様式!D267&lt;&gt;朱色変色!D267,1,0)</f>
        <v>0</v>
      </c>
      <c r="E267">
        <f>IF(実施計画様式!E267&lt;&gt;朱色変色!E267,1,0)</f>
        <v>0</v>
      </c>
      <c r="F267">
        <f>IF(実施計画様式!F267&lt;&gt;朱色変色!F267,1,0)</f>
        <v>0</v>
      </c>
      <c r="G267">
        <f>IF(実施計画様式!G267&lt;&gt;朱色変色!G267,1,0)</f>
        <v>0</v>
      </c>
      <c r="H267">
        <f>IF(実施計画様式!H267&lt;&gt;朱色変色!H267,1,0)</f>
        <v>0</v>
      </c>
      <c r="I267">
        <f>IF(実施計画様式!I267&lt;&gt;朱色変色!I267,1,0)</f>
        <v>0</v>
      </c>
      <c r="J267">
        <f>IF(実施計画様式!J267&lt;&gt;朱色変色!J267,1,0)</f>
        <v>0</v>
      </c>
      <c r="K267">
        <f>IF(実施計画様式!K267&lt;&gt;朱色変色!K267,1,0)</f>
        <v>0</v>
      </c>
      <c r="L267">
        <f>IF(実施計画様式!L267&lt;&gt;朱色変色!L267,1,0)</f>
        <v>0</v>
      </c>
      <c r="M267">
        <f>IF(実施計画様式!M267&lt;&gt;朱色変色!M267,1,0)</f>
        <v>0</v>
      </c>
      <c r="N267">
        <f>IF(実施計画様式!N267&lt;&gt;朱色変色!N267,1,0)</f>
        <v>0</v>
      </c>
      <c r="O267">
        <f>IF(実施計画様式!O267&lt;&gt;朱色変色!O267,1,0)</f>
        <v>0</v>
      </c>
      <c r="P267">
        <f>IF(実施計画様式!P267&lt;&gt;朱色変色!P267,1,0)</f>
        <v>0</v>
      </c>
      <c r="Q267">
        <f>IF(実施計画様式!Q267&lt;&gt;朱色変色!Q267,1,0)</f>
        <v>0</v>
      </c>
      <c r="R267">
        <f>IF(実施計画様式!R267&lt;&gt;朱色変色!R267,1,0)</f>
        <v>0</v>
      </c>
      <c r="S267">
        <f>IF(実施計画様式!S267&lt;&gt;朱色変色!S267,1,0)</f>
        <v>0</v>
      </c>
      <c r="T267">
        <f>IF(実施計画様式!U267&lt;&gt;朱色変色!T267,1,0)</f>
        <v>0</v>
      </c>
      <c r="U267">
        <f>IF(実施計画様式!V267&lt;&gt;朱色変色!U267,1,0)</f>
        <v>0</v>
      </c>
      <c r="V267">
        <f>IF(実施計画様式!W267&lt;&gt;朱色変色!V267,1,0)</f>
        <v>0</v>
      </c>
      <c r="W267">
        <f>IF(実施計画様式!X267&lt;&gt;朱色変色!W267,1,0)</f>
        <v>0</v>
      </c>
      <c r="X267">
        <f>IF(実施計画様式!Y267&lt;&gt;朱色変色!X267,1,0)</f>
        <v>0</v>
      </c>
      <c r="Y267">
        <f>IF(実施計画様式!Z267&lt;&gt;朱色変色!Y267,1,0)</f>
        <v>0</v>
      </c>
      <c r="Z267">
        <f>IF(実施計画様式!AA267&lt;&gt;朱色変色!Z267,1,0)</f>
        <v>0</v>
      </c>
      <c r="AA267">
        <f>IF(実施計画様式!AB267&lt;&gt;朱色変色!AA267,1,0)</f>
        <v>0</v>
      </c>
      <c r="AB267">
        <f>IF(実施計画様式!AC267&lt;&gt;朱色変色!AB267,1,0)</f>
        <v>0</v>
      </c>
      <c r="AC267">
        <f>IF(実施計画様式!AD267&lt;&gt;朱色変色!AC267,1,0)</f>
        <v>0</v>
      </c>
      <c r="AD267">
        <f>IF(実施計画様式!AE267&lt;&gt;朱色変色!AD267,1,0)</f>
        <v>0</v>
      </c>
      <c r="AE267">
        <f>IF(実施計画様式!AF267&lt;&gt;朱色変色!AE267,1,0)</f>
        <v>0</v>
      </c>
      <c r="AF267" s="21">
        <f>IF(実施計画様式!AG267&lt;&gt;朱色変色!AF267,1,0)</f>
        <v>0</v>
      </c>
      <c r="AG267">
        <f t="shared" si="9"/>
        <v>0</v>
      </c>
      <c r="AH267">
        <f t="shared" si="10"/>
        <v>0</v>
      </c>
      <c r="AI267">
        <f t="shared" si="11"/>
        <v>0</v>
      </c>
    </row>
    <row r="268" spans="3:35">
      <c r="C268" s="24">
        <v>196</v>
      </c>
      <c r="D268" s="24">
        <f>IF(実施計画様式!D268&lt;&gt;朱色変色!D268,1,0)</f>
        <v>0</v>
      </c>
      <c r="E268">
        <f>IF(実施計画様式!E268&lt;&gt;朱色変色!E268,1,0)</f>
        <v>0</v>
      </c>
      <c r="F268">
        <f>IF(実施計画様式!F268&lt;&gt;朱色変色!F268,1,0)</f>
        <v>0</v>
      </c>
      <c r="G268">
        <f>IF(実施計画様式!G268&lt;&gt;朱色変色!G268,1,0)</f>
        <v>0</v>
      </c>
      <c r="H268">
        <f>IF(実施計画様式!H268&lt;&gt;朱色変色!H268,1,0)</f>
        <v>0</v>
      </c>
      <c r="I268">
        <f>IF(実施計画様式!I268&lt;&gt;朱色変色!I268,1,0)</f>
        <v>0</v>
      </c>
      <c r="J268">
        <f>IF(実施計画様式!J268&lt;&gt;朱色変色!J268,1,0)</f>
        <v>0</v>
      </c>
      <c r="K268">
        <f>IF(実施計画様式!K268&lt;&gt;朱色変色!K268,1,0)</f>
        <v>0</v>
      </c>
      <c r="L268">
        <f>IF(実施計画様式!L268&lt;&gt;朱色変色!L268,1,0)</f>
        <v>0</v>
      </c>
      <c r="M268">
        <f>IF(実施計画様式!M268&lt;&gt;朱色変色!M268,1,0)</f>
        <v>0</v>
      </c>
      <c r="N268">
        <f>IF(実施計画様式!N268&lt;&gt;朱色変色!N268,1,0)</f>
        <v>0</v>
      </c>
      <c r="O268">
        <f>IF(実施計画様式!O268&lt;&gt;朱色変色!O268,1,0)</f>
        <v>0</v>
      </c>
      <c r="P268">
        <f>IF(実施計画様式!P268&lt;&gt;朱色変色!P268,1,0)</f>
        <v>0</v>
      </c>
      <c r="Q268">
        <f>IF(実施計画様式!Q268&lt;&gt;朱色変色!Q268,1,0)</f>
        <v>0</v>
      </c>
      <c r="R268">
        <f>IF(実施計画様式!R268&lt;&gt;朱色変色!R268,1,0)</f>
        <v>0</v>
      </c>
      <c r="S268">
        <f>IF(実施計画様式!S268&lt;&gt;朱色変色!S268,1,0)</f>
        <v>0</v>
      </c>
      <c r="T268">
        <f>IF(実施計画様式!U268&lt;&gt;朱色変色!T268,1,0)</f>
        <v>0</v>
      </c>
      <c r="U268">
        <f>IF(実施計画様式!V268&lt;&gt;朱色変色!U268,1,0)</f>
        <v>0</v>
      </c>
      <c r="V268">
        <f>IF(実施計画様式!W268&lt;&gt;朱色変色!V268,1,0)</f>
        <v>0</v>
      </c>
      <c r="W268">
        <f>IF(実施計画様式!X268&lt;&gt;朱色変色!W268,1,0)</f>
        <v>0</v>
      </c>
      <c r="X268">
        <f>IF(実施計画様式!Y268&lt;&gt;朱色変色!X268,1,0)</f>
        <v>0</v>
      </c>
      <c r="Y268">
        <f>IF(実施計画様式!Z268&lt;&gt;朱色変色!Y268,1,0)</f>
        <v>0</v>
      </c>
      <c r="Z268">
        <f>IF(実施計画様式!AA268&lt;&gt;朱色変色!Z268,1,0)</f>
        <v>0</v>
      </c>
      <c r="AA268">
        <f>IF(実施計画様式!AB268&lt;&gt;朱色変色!AA268,1,0)</f>
        <v>0</v>
      </c>
      <c r="AB268">
        <f>IF(実施計画様式!AC268&lt;&gt;朱色変色!AB268,1,0)</f>
        <v>0</v>
      </c>
      <c r="AC268">
        <f>IF(実施計画様式!AD268&lt;&gt;朱色変色!AC268,1,0)</f>
        <v>0</v>
      </c>
      <c r="AD268">
        <f>IF(実施計画様式!AE268&lt;&gt;朱色変色!AD268,1,0)</f>
        <v>0</v>
      </c>
      <c r="AE268">
        <f>IF(実施計画様式!AF268&lt;&gt;朱色変色!AE268,1,0)</f>
        <v>0</v>
      </c>
      <c r="AF268" s="21">
        <f>IF(実施計画様式!AG268&lt;&gt;朱色変色!AF268,1,0)</f>
        <v>0</v>
      </c>
      <c r="AG268">
        <f t="shared" si="9"/>
        <v>0</v>
      </c>
      <c r="AH268">
        <f t="shared" si="10"/>
        <v>0</v>
      </c>
      <c r="AI268">
        <f t="shared" si="11"/>
        <v>0</v>
      </c>
    </row>
    <row r="269" spans="3:35">
      <c r="C269" s="24">
        <v>197</v>
      </c>
      <c r="D269" s="24">
        <f>IF(実施計画様式!D269&lt;&gt;朱色変色!D269,1,0)</f>
        <v>0</v>
      </c>
      <c r="E269">
        <f>IF(実施計画様式!E269&lt;&gt;朱色変色!E269,1,0)</f>
        <v>0</v>
      </c>
      <c r="F269">
        <f>IF(実施計画様式!F269&lt;&gt;朱色変色!F269,1,0)</f>
        <v>0</v>
      </c>
      <c r="G269">
        <f>IF(実施計画様式!G269&lt;&gt;朱色変色!G269,1,0)</f>
        <v>0</v>
      </c>
      <c r="H269">
        <f>IF(実施計画様式!H269&lt;&gt;朱色変色!H269,1,0)</f>
        <v>0</v>
      </c>
      <c r="I269">
        <f>IF(実施計画様式!I269&lt;&gt;朱色変色!I269,1,0)</f>
        <v>0</v>
      </c>
      <c r="J269">
        <f>IF(実施計画様式!J269&lt;&gt;朱色変色!J269,1,0)</f>
        <v>0</v>
      </c>
      <c r="K269">
        <f>IF(実施計画様式!K269&lt;&gt;朱色変色!K269,1,0)</f>
        <v>0</v>
      </c>
      <c r="L269">
        <f>IF(実施計画様式!L269&lt;&gt;朱色変色!L269,1,0)</f>
        <v>0</v>
      </c>
      <c r="M269">
        <f>IF(実施計画様式!M269&lt;&gt;朱色変色!M269,1,0)</f>
        <v>0</v>
      </c>
      <c r="N269">
        <f>IF(実施計画様式!N269&lt;&gt;朱色変色!N269,1,0)</f>
        <v>0</v>
      </c>
      <c r="O269">
        <f>IF(実施計画様式!O269&lt;&gt;朱色変色!O269,1,0)</f>
        <v>0</v>
      </c>
      <c r="P269">
        <f>IF(実施計画様式!P269&lt;&gt;朱色変色!P269,1,0)</f>
        <v>0</v>
      </c>
      <c r="Q269">
        <f>IF(実施計画様式!Q269&lt;&gt;朱色変色!Q269,1,0)</f>
        <v>0</v>
      </c>
      <c r="R269">
        <f>IF(実施計画様式!R269&lt;&gt;朱色変色!R269,1,0)</f>
        <v>0</v>
      </c>
      <c r="S269">
        <f>IF(実施計画様式!S269&lt;&gt;朱色変色!S269,1,0)</f>
        <v>0</v>
      </c>
      <c r="T269">
        <f>IF(実施計画様式!U269&lt;&gt;朱色変色!T269,1,0)</f>
        <v>0</v>
      </c>
      <c r="U269">
        <f>IF(実施計画様式!V269&lt;&gt;朱色変色!U269,1,0)</f>
        <v>0</v>
      </c>
      <c r="V269">
        <f>IF(実施計画様式!W269&lt;&gt;朱色変色!V269,1,0)</f>
        <v>0</v>
      </c>
      <c r="W269">
        <f>IF(実施計画様式!X269&lt;&gt;朱色変色!W269,1,0)</f>
        <v>0</v>
      </c>
      <c r="X269">
        <f>IF(実施計画様式!Y269&lt;&gt;朱色変色!X269,1,0)</f>
        <v>0</v>
      </c>
      <c r="Y269">
        <f>IF(実施計画様式!Z269&lt;&gt;朱色変色!Y269,1,0)</f>
        <v>0</v>
      </c>
      <c r="Z269">
        <f>IF(実施計画様式!AA269&lt;&gt;朱色変色!Z269,1,0)</f>
        <v>0</v>
      </c>
      <c r="AA269">
        <f>IF(実施計画様式!AB269&lt;&gt;朱色変色!AA269,1,0)</f>
        <v>0</v>
      </c>
      <c r="AB269">
        <f>IF(実施計画様式!AC269&lt;&gt;朱色変色!AB269,1,0)</f>
        <v>0</v>
      </c>
      <c r="AC269">
        <f>IF(実施計画様式!AD269&lt;&gt;朱色変色!AC269,1,0)</f>
        <v>0</v>
      </c>
      <c r="AD269">
        <f>IF(実施計画様式!AE269&lt;&gt;朱色変色!AD269,1,0)</f>
        <v>0</v>
      </c>
      <c r="AE269">
        <f>IF(実施計画様式!AF269&lt;&gt;朱色変色!AE269,1,0)</f>
        <v>0</v>
      </c>
      <c r="AF269" s="21">
        <f>IF(実施計画様式!AG269&lt;&gt;朱色変色!AF269,1,0)</f>
        <v>0</v>
      </c>
      <c r="AG269">
        <f t="shared" si="9"/>
        <v>0</v>
      </c>
      <c r="AH269">
        <f t="shared" si="10"/>
        <v>0</v>
      </c>
      <c r="AI269">
        <f t="shared" si="11"/>
        <v>0</v>
      </c>
    </row>
    <row r="270" spans="3:35">
      <c r="C270" s="24">
        <v>198</v>
      </c>
      <c r="D270" s="24">
        <f>IF(実施計画様式!D270&lt;&gt;朱色変色!D270,1,0)</f>
        <v>0</v>
      </c>
      <c r="E270">
        <f>IF(実施計画様式!E270&lt;&gt;朱色変色!E270,1,0)</f>
        <v>0</v>
      </c>
      <c r="F270">
        <f>IF(実施計画様式!F270&lt;&gt;朱色変色!F270,1,0)</f>
        <v>0</v>
      </c>
      <c r="G270">
        <f>IF(実施計画様式!G270&lt;&gt;朱色変色!G270,1,0)</f>
        <v>0</v>
      </c>
      <c r="H270">
        <f>IF(実施計画様式!H270&lt;&gt;朱色変色!H270,1,0)</f>
        <v>0</v>
      </c>
      <c r="I270">
        <f>IF(実施計画様式!I270&lt;&gt;朱色変色!I270,1,0)</f>
        <v>0</v>
      </c>
      <c r="J270">
        <f>IF(実施計画様式!J270&lt;&gt;朱色変色!J270,1,0)</f>
        <v>0</v>
      </c>
      <c r="K270">
        <f>IF(実施計画様式!K270&lt;&gt;朱色変色!K270,1,0)</f>
        <v>0</v>
      </c>
      <c r="L270">
        <f>IF(実施計画様式!L270&lt;&gt;朱色変色!L270,1,0)</f>
        <v>0</v>
      </c>
      <c r="M270">
        <f>IF(実施計画様式!M270&lt;&gt;朱色変色!M270,1,0)</f>
        <v>0</v>
      </c>
      <c r="N270">
        <f>IF(実施計画様式!N270&lt;&gt;朱色変色!N270,1,0)</f>
        <v>0</v>
      </c>
      <c r="O270">
        <f>IF(実施計画様式!O270&lt;&gt;朱色変色!O270,1,0)</f>
        <v>0</v>
      </c>
      <c r="P270">
        <f>IF(実施計画様式!P270&lt;&gt;朱色変色!P270,1,0)</f>
        <v>0</v>
      </c>
      <c r="Q270">
        <f>IF(実施計画様式!Q270&lt;&gt;朱色変色!Q270,1,0)</f>
        <v>0</v>
      </c>
      <c r="R270">
        <f>IF(実施計画様式!R270&lt;&gt;朱色変色!R270,1,0)</f>
        <v>0</v>
      </c>
      <c r="S270">
        <f>IF(実施計画様式!S270&lt;&gt;朱色変色!S270,1,0)</f>
        <v>0</v>
      </c>
      <c r="T270">
        <f>IF(実施計画様式!U270&lt;&gt;朱色変色!T270,1,0)</f>
        <v>0</v>
      </c>
      <c r="U270">
        <f>IF(実施計画様式!V270&lt;&gt;朱色変色!U270,1,0)</f>
        <v>0</v>
      </c>
      <c r="V270">
        <f>IF(実施計画様式!W270&lt;&gt;朱色変色!V270,1,0)</f>
        <v>0</v>
      </c>
      <c r="W270">
        <f>IF(実施計画様式!X270&lt;&gt;朱色変色!W270,1,0)</f>
        <v>0</v>
      </c>
      <c r="X270">
        <f>IF(実施計画様式!Y270&lt;&gt;朱色変色!X270,1,0)</f>
        <v>0</v>
      </c>
      <c r="Y270">
        <f>IF(実施計画様式!Z270&lt;&gt;朱色変色!Y270,1,0)</f>
        <v>0</v>
      </c>
      <c r="Z270">
        <f>IF(実施計画様式!AA270&lt;&gt;朱色変色!Z270,1,0)</f>
        <v>0</v>
      </c>
      <c r="AA270">
        <f>IF(実施計画様式!AB270&lt;&gt;朱色変色!AA270,1,0)</f>
        <v>0</v>
      </c>
      <c r="AB270">
        <f>IF(実施計画様式!AC270&lt;&gt;朱色変色!AB270,1,0)</f>
        <v>0</v>
      </c>
      <c r="AC270">
        <f>IF(実施計画様式!AD270&lt;&gt;朱色変色!AC270,1,0)</f>
        <v>0</v>
      </c>
      <c r="AD270">
        <f>IF(実施計画様式!AE270&lt;&gt;朱色変色!AD270,1,0)</f>
        <v>0</v>
      </c>
      <c r="AE270">
        <f>IF(実施計画様式!AF270&lt;&gt;朱色変色!AE270,1,0)</f>
        <v>0</v>
      </c>
      <c r="AF270" s="21">
        <f>IF(実施計画様式!AG270&lt;&gt;朱色変色!AF270,1,0)</f>
        <v>0</v>
      </c>
      <c r="AG270">
        <f t="shared" si="9"/>
        <v>0</v>
      </c>
      <c r="AH270">
        <f t="shared" si="10"/>
        <v>0</v>
      </c>
      <c r="AI270">
        <f t="shared" si="11"/>
        <v>0</v>
      </c>
    </row>
    <row r="271" spans="3:35">
      <c r="C271" s="24">
        <v>199</v>
      </c>
      <c r="D271" s="24">
        <f>IF(実施計画様式!D271&lt;&gt;朱色変色!D271,1,0)</f>
        <v>0</v>
      </c>
      <c r="E271">
        <f>IF(実施計画様式!E271&lt;&gt;朱色変色!E271,1,0)</f>
        <v>0</v>
      </c>
      <c r="F271">
        <f>IF(実施計画様式!F271&lt;&gt;朱色変色!F271,1,0)</f>
        <v>0</v>
      </c>
      <c r="G271">
        <f>IF(実施計画様式!G271&lt;&gt;朱色変色!G271,1,0)</f>
        <v>0</v>
      </c>
      <c r="H271">
        <f>IF(実施計画様式!H271&lt;&gt;朱色変色!H271,1,0)</f>
        <v>0</v>
      </c>
      <c r="I271">
        <f>IF(実施計画様式!I271&lt;&gt;朱色変色!I271,1,0)</f>
        <v>0</v>
      </c>
      <c r="J271">
        <f>IF(実施計画様式!J271&lt;&gt;朱色変色!J271,1,0)</f>
        <v>0</v>
      </c>
      <c r="K271">
        <f>IF(実施計画様式!K271&lt;&gt;朱色変色!K271,1,0)</f>
        <v>0</v>
      </c>
      <c r="L271">
        <f>IF(実施計画様式!L271&lt;&gt;朱色変色!L271,1,0)</f>
        <v>0</v>
      </c>
      <c r="M271">
        <f>IF(実施計画様式!M271&lt;&gt;朱色変色!M271,1,0)</f>
        <v>0</v>
      </c>
      <c r="N271">
        <f>IF(実施計画様式!N271&lt;&gt;朱色変色!N271,1,0)</f>
        <v>0</v>
      </c>
      <c r="O271">
        <f>IF(実施計画様式!O271&lt;&gt;朱色変色!O271,1,0)</f>
        <v>0</v>
      </c>
      <c r="P271">
        <f>IF(実施計画様式!P271&lt;&gt;朱色変色!P271,1,0)</f>
        <v>0</v>
      </c>
      <c r="Q271">
        <f>IF(実施計画様式!Q271&lt;&gt;朱色変色!Q271,1,0)</f>
        <v>0</v>
      </c>
      <c r="R271">
        <f>IF(実施計画様式!R271&lt;&gt;朱色変色!R271,1,0)</f>
        <v>0</v>
      </c>
      <c r="S271">
        <f>IF(実施計画様式!S271&lt;&gt;朱色変色!S271,1,0)</f>
        <v>0</v>
      </c>
      <c r="T271">
        <f>IF(実施計画様式!U271&lt;&gt;朱色変色!T271,1,0)</f>
        <v>0</v>
      </c>
      <c r="U271">
        <f>IF(実施計画様式!V271&lt;&gt;朱色変色!U271,1,0)</f>
        <v>0</v>
      </c>
      <c r="V271">
        <f>IF(実施計画様式!W271&lt;&gt;朱色変色!V271,1,0)</f>
        <v>0</v>
      </c>
      <c r="W271">
        <f>IF(実施計画様式!X271&lt;&gt;朱色変色!W271,1,0)</f>
        <v>0</v>
      </c>
      <c r="X271">
        <f>IF(実施計画様式!Y271&lt;&gt;朱色変色!X271,1,0)</f>
        <v>0</v>
      </c>
      <c r="Y271">
        <f>IF(実施計画様式!Z271&lt;&gt;朱色変色!Y271,1,0)</f>
        <v>0</v>
      </c>
      <c r="Z271">
        <f>IF(実施計画様式!AA271&lt;&gt;朱色変色!Z271,1,0)</f>
        <v>0</v>
      </c>
      <c r="AA271">
        <f>IF(実施計画様式!AB271&lt;&gt;朱色変色!AA271,1,0)</f>
        <v>0</v>
      </c>
      <c r="AB271">
        <f>IF(実施計画様式!AC271&lt;&gt;朱色変色!AB271,1,0)</f>
        <v>0</v>
      </c>
      <c r="AC271">
        <f>IF(実施計画様式!AD271&lt;&gt;朱色変色!AC271,1,0)</f>
        <v>0</v>
      </c>
      <c r="AD271">
        <f>IF(実施計画様式!AE271&lt;&gt;朱色変色!AD271,1,0)</f>
        <v>0</v>
      </c>
      <c r="AE271">
        <f>IF(実施計画様式!AF271&lt;&gt;朱色変色!AE271,1,0)</f>
        <v>0</v>
      </c>
      <c r="AF271" s="21">
        <f>IF(実施計画様式!AG271&lt;&gt;朱色変色!AF271,1,0)</f>
        <v>0</v>
      </c>
      <c r="AG271">
        <f t="shared" si="9"/>
        <v>0</v>
      </c>
      <c r="AH271">
        <f t="shared" si="10"/>
        <v>0</v>
      </c>
      <c r="AI271">
        <f t="shared" si="11"/>
        <v>0</v>
      </c>
    </row>
    <row r="272" spans="3:35">
      <c r="C272" s="24">
        <v>200</v>
      </c>
      <c r="D272" s="24">
        <f>IF(実施計画様式!D272&lt;&gt;朱色変色!D272,1,0)</f>
        <v>0</v>
      </c>
      <c r="E272">
        <f>IF(実施計画様式!E272&lt;&gt;朱色変色!E272,1,0)</f>
        <v>0</v>
      </c>
      <c r="F272">
        <f>IF(実施計画様式!F272&lt;&gt;朱色変色!F272,1,0)</f>
        <v>0</v>
      </c>
      <c r="G272">
        <f>IF(実施計画様式!G272&lt;&gt;朱色変色!G272,1,0)</f>
        <v>0</v>
      </c>
      <c r="H272">
        <f>IF(実施計画様式!H272&lt;&gt;朱色変色!H272,1,0)</f>
        <v>0</v>
      </c>
      <c r="I272">
        <f>IF(実施計画様式!I272&lt;&gt;朱色変色!I272,1,0)</f>
        <v>0</v>
      </c>
      <c r="J272">
        <f>IF(実施計画様式!J272&lt;&gt;朱色変色!J272,1,0)</f>
        <v>0</v>
      </c>
      <c r="K272">
        <f>IF(実施計画様式!K272&lt;&gt;朱色変色!K272,1,0)</f>
        <v>0</v>
      </c>
      <c r="L272">
        <f>IF(実施計画様式!L272&lt;&gt;朱色変色!L272,1,0)</f>
        <v>0</v>
      </c>
      <c r="M272">
        <f>IF(実施計画様式!M272&lt;&gt;朱色変色!M272,1,0)</f>
        <v>0</v>
      </c>
      <c r="N272">
        <f>IF(実施計画様式!N272&lt;&gt;朱色変色!N272,1,0)</f>
        <v>0</v>
      </c>
      <c r="O272">
        <f>IF(実施計画様式!O272&lt;&gt;朱色変色!O272,1,0)</f>
        <v>0</v>
      </c>
      <c r="P272">
        <f>IF(実施計画様式!P272&lt;&gt;朱色変色!P272,1,0)</f>
        <v>0</v>
      </c>
      <c r="Q272">
        <f>IF(実施計画様式!Q272&lt;&gt;朱色変色!Q272,1,0)</f>
        <v>0</v>
      </c>
      <c r="R272">
        <f>IF(実施計画様式!R272&lt;&gt;朱色変色!R272,1,0)</f>
        <v>0</v>
      </c>
      <c r="S272">
        <f>IF(実施計画様式!S272&lt;&gt;朱色変色!S272,1,0)</f>
        <v>0</v>
      </c>
      <c r="T272">
        <f>IF(実施計画様式!U272&lt;&gt;朱色変色!T272,1,0)</f>
        <v>0</v>
      </c>
      <c r="U272">
        <f>IF(実施計画様式!V272&lt;&gt;朱色変色!U272,1,0)</f>
        <v>0</v>
      </c>
      <c r="V272">
        <f>IF(実施計画様式!W272&lt;&gt;朱色変色!V272,1,0)</f>
        <v>0</v>
      </c>
      <c r="W272">
        <f>IF(実施計画様式!X272&lt;&gt;朱色変色!W272,1,0)</f>
        <v>0</v>
      </c>
      <c r="X272">
        <f>IF(実施計画様式!Y272&lt;&gt;朱色変色!X272,1,0)</f>
        <v>0</v>
      </c>
      <c r="Y272">
        <f>IF(実施計画様式!Z272&lt;&gt;朱色変色!Y272,1,0)</f>
        <v>0</v>
      </c>
      <c r="Z272">
        <f>IF(実施計画様式!AA272&lt;&gt;朱色変色!Z272,1,0)</f>
        <v>0</v>
      </c>
      <c r="AA272">
        <f>IF(実施計画様式!AB272&lt;&gt;朱色変色!AA272,1,0)</f>
        <v>0</v>
      </c>
      <c r="AB272">
        <f>IF(実施計画様式!AC272&lt;&gt;朱色変色!AB272,1,0)</f>
        <v>0</v>
      </c>
      <c r="AC272">
        <f>IF(実施計画様式!AD272&lt;&gt;朱色変色!AC272,1,0)</f>
        <v>0</v>
      </c>
      <c r="AD272">
        <f>IF(実施計画様式!AE272&lt;&gt;朱色変色!AD272,1,0)</f>
        <v>0</v>
      </c>
      <c r="AE272">
        <f>IF(実施計画様式!AF272&lt;&gt;朱色変色!AE272,1,0)</f>
        <v>0</v>
      </c>
      <c r="AF272" s="21">
        <f>IF(実施計画様式!AG272&lt;&gt;朱色変色!AF272,1,0)</f>
        <v>0</v>
      </c>
      <c r="AG272">
        <f t="shared" si="9"/>
        <v>0</v>
      </c>
      <c r="AH272">
        <f t="shared" si="10"/>
        <v>0</v>
      </c>
      <c r="AI272">
        <f t="shared" si="11"/>
        <v>0</v>
      </c>
    </row>
    <row r="273" spans="3:35">
      <c r="C273" s="24">
        <v>201</v>
      </c>
      <c r="D273" s="24">
        <f>IF(実施計画様式!D273&lt;&gt;朱色変色!D273,1,0)</f>
        <v>0</v>
      </c>
      <c r="E273">
        <f>IF(実施計画様式!E273&lt;&gt;朱色変色!E273,1,0)</f>
        <v>0</v>
      </c>
      <c r="F273">
        <f>IF(実施計画様式!F273&lt;&gt;朱色変色!F273,1,0)</f>
        <v>0</v>
      </c>
      <c r="G273">
        <f>IF(実施計画様式!G273&lt;&gt;朱色変色!G273,1,0)</f>
        <v>0</v>
      </c>
      <c r="H273">
        <f>IF(実施計画様式!H273&lt;&gt;朱色変色!H273,1,0)</f>
        <v>0</v>
      </c>
      <c r="I273">
        <f>IF(実施計画様式!I273&lt;&gt;朱色変色!I273,1,0)</f>
        <v>0</v>
      </c>
      <c r="J273">
        <f>IF(実施計画様式!J273&lt;&gt;朱色変色!J273,1,0)</f>
        <v>0</v>
      </c>
      <c r="K273">
        <f>IF(実施計画様式!K273&lt;&gt;朱色変色!K273,1,0)</f>
        <v>0</v>
      </c>
      <c r="L273">
        <f>IF(実施計画様式!L273&lt;&gt;朱色変色!L273,1,0)</f>
        <v>0</v>
      </c>
      <c r="M273">
        <f>IF(実施計画様式!M273&lt;&gt;朱色変色!M273,1,0)</f>
        <v>0</v>
      </c>
      <c r="N273">
        <f>IF(実施計画様式!N273&lt;&gt;朱色変色!N273,1,0)</f>
        <v>0</v>
      </c>
      <c r="O273">
        <f>IF(実施計画様式!O273&lt;&gt;朱色変色!O273,1,0)</f>
        <v>0</v>
      </c>
      <c r="P273">
        <f>IF(実施計画様式!P273&lt;&gt;朱色変色!P273,1,0)</f>
        <v>0</v>
      </c>
      <c r="Q273">
        <f>IF(実施計画様式!Q273&lt;&gt;朱色変色!Q273,1,0)</f>
        <v>0</v>
      </c>
      <c r="R273">
        <f>IF(実施計画様式!R273&lt;&gt;朱色変色!R273,1,0)</f>
        <v>0</v>
      </c>
      <c r="S273">
        <f>IF(実施計画様式!S273&lt;&gt;朱色変色!S273,1,0)</f>
        <v>0</v>
      </c>
      <c r="T273">
        <f>IF(実施計画様式!U273&lt;&gt;朱色変色!T273,1,0)</f>
        <v>0</v>
      </c>
      <c r="U273">
        <f>IF(実施計画様式!V273&lt;&gt;朱色変色!U273,1,0)</f>
        <v>0</v>
      </c>
      <c r="V273">
        <f>IF(実施計画様式!W273&lt;&gt;朱色変色!V273,1,0)</f>
        <v>0</v>
      </c>
      <c r="W273">
        <f>IF(実施計画様式!X273&lt;&gt;朱色変色!W273,1,0)</f>
        <v>0</v>
      </c>
      <c r="X273">
        <f>IF(実施計画様式!Y273&lt;&gt;朱色変色!X273,1,0)</f>
        <v>0</v>
      </c>
      <c r="Y273">
        <f>IF(実施計画様式!Z273&lt;&gt;朱色変色!Y273,1,0)</f>
        <v>0</v>
      </c>
      <c r="Z273">
        <f>IF(実施計画様式!AA273&lt;&gt;朱色変色!Z273,1,0)</f>
        <v>0</v>
      </c>
      <c r="AA273">
        <f>IF(実施計画様式!AB273&lt;&gt;朱色変色!AA273,1,0)</f>
        <v>0</v>
      </c>
      <c r="AB273">
        <f>IF(実施計画様式!AC273&lt;&gt;朱色変色!AB273,1,0)</f>
        <v>0</v>
      </c>
      <c r="AC273">
        <f>IF(実施計画様式!AD273&lt;&gt;朱色変色!AC273,1,0)</f>
        <v>0</v>
      </c>
      <c r="AD273">
        <f>IF(実施計画様式!AE273&lt;&gt;朱色変色!AD273,1,0)</f>
        <v>0</v>
      </c>
      <c r="AE273">
        <f>IF(実施計画様式!AF273&lt;&gt;朱色変色!AE273,1,0)</f>
        <v>0</v>
      </c>
      <c r="AF273" s="21">
        <f>IF(実施計画様式!AG273&lt;&gt;朱色変色!AF273,1,0)</f>
        <v>0</v>
      </c>
      <c r="AG273">
        <f t="shared" si="9"/>
        <v>0</v>
      </c>
      <c r="AH273">
        <f t="shared" si="10"/>
        <v>0</v>
      </c>
      <c r="AI273">
        <f t="shared" si="11"/>
        <v>0</v>
      </c>
    </row>
    <row r="274" spans="3:35">
      <c r="C274" s="24">
        <v>202</v>
      </c>
      <c r="D274" s="24">
        <f>IF(実施計画様式!D274&lt;&gt;朱色変色!D274,1,0)</f>
        <v>0</v>
      </c>
      <c r="E274">
        <f>IF(実施計画様式!E274&lt;&gt;朱色変色!E274,1,0)</f>
        <v>0</v>
      </c>
      <c r="F274">
        <f>IF(実施計画様式!F274&lt;&gt;朱色変色!F274,1,0)</f>
        <v>0</v>
      </c>
      <c r="G274">
        <f>IF(実施計画様式!G274&lt;&gt;朱色変色!G274,1,0)</f>
        <v>0</v>
      </c>
      <c r="H274">
        <f>IF(実施計画様式!H274&lt;&gt;朱色変色!H274,1,0)</f>
        <v>0</v>
      </c>
      <c r="I274">
        <f>IF(実施計画様式!I274&lt;&gt;朱色変色!I274,1,0)</f>
        <v>0</v>
      </c>
      <c r="J274">
        <f>IF(実施計画様式!J274&lt;&gt;朱色変色!J274,1,0)</f>
        <v>0</v>
      </c>
      <c r="K274">
        <f>IF(実施計画様式!K274&lt;&gt;朱色変色!K274,1,0)</f>
        <v>0</v>
      </c>
      <c r="L274">
        <f>IF(実施計画様式!L274&lt;&gt;朱色変色!L274,1,0)</f>
        <v>0</v>
      </c>
      <c r="M274">
        <f>IF(実施計画様式!M274&lt;&gt;朱色変色!M274,1,0)</f>
        <v>0</v>
      </c>
      <c r="N274">
        <f>IF(実施計画様式!N274&lt;&gt;朱色変色!N274,1,0)</f>
        <v>0</v>
      </c>
      <c r="O274">
        <f>IF(実施計画様式!O274&lt;&gt;朱色変色!O274,1,0)</f>
        <v>0</v>
      </c>
      <c r="P274">
        <f>IF(実施計画様式!P274&lt;&gt;朱色変色!P274,1,0)</f>
        <v>0</v>
      </c>
      <c r="Q274">
        <f>IF(実施計画様式!Q274&lt;&gt;朱色変色!Q274,1,0)</f>
        <v>0</v>
      </c>
      <c r="R274">
        <f>IF(実施計画様式!R274&lt;&gt;朱色変色!R274,1,0)</f>
        <v>0</v>
      </c>
      <c r="S274">
        <f>IF(実施計画様式!S274&lt;&gt;朱色変色!S274,1,0)</f>
        <v>0</v>
      </c>
      <c r="T274">
        <f>IF(実施計画様式!U274&lt;&gt;朱色変色!T274,1,0)</f>
        <v>0</v>
      </c>
      <c r="U274">
        <f>IF(実施計画様式!V274&lt;&gt;朱色変色!U274,1,0)</f>
        <v>0</v>
      </c>
      <c r="V274">
        <f>IF(実施計画様式!W274&lt;&gt;朱色変色!V274,1,0)</f>
        <v>0</v>
      </c>
      <c r="W274">
        <f>IF(実施計画様式!X274&lt;&gt;朱色変色!W274,1,0)</f>
        <v>0</v>
      </c>
      <c r="X274">
        <f>IF(実施計画様式!Y274&lt;&gt;朱色変色!X274,1,0)</f>
        <v>0</v>
      </c>
      <c r="Y274">
        <f>IF(実施計画様式!Z274&lt;&gt;朱色変色!Y274,1,0)</f>
        <v>0</v>
      </c>
      <c r="Z274">
        <f>IF(実施計画様式!AA274&lt;&gt;朱色変色!Z274,1,0)</f>
        <v>0</v>
      </c>
      <c r="AA274">
        <f>IF(実施計画様式!AB274&lt;&gt;朱色変色!AA274,1,0)</f>
        <v>0</v>
      </c>
      <c r="AB274">
        <f>IF(実施計画様式!AC274&lt;&gt;朱色変色!AB274,1,0)</f>
        <v>0</v>
      </c>
      <c r="AC274">
        <f>IF(実施計画様式!AD274&lt;&gt;朱色変色!AC274,1,0)</f>
        <v>0</v>
      </c>
      <c r="AD274">
        <f>IF(実施計画様式!AE274&lt;&gt;朱色変色!AD274,1,0)</f>
        <v>0</v>
      </c>
      <c r="AE274">
        <f>IF(実施計画様式!AF274&lt;&gt;朱色変色!AE274,1,0)</f>
        <v>0</v>
      </c>
      <c r="AF274" s="21">
        <f>IF(実施計画様式!AG274&lt;&gt;朱色変色!AF274,1,0)</f>
        <v>0</v>
      </c>
      <c r="AG274">
        <f t="shared" si="9"/>
        <v>0</v>
      </c>
      <c r="AH274">
        <f t="shared" si="10"/>
        <v>0</v>
      </c>
      <c r="AI274">
        <f t="shared" si="11"/>
        <v>0</v>
      </c>
    </row>
    <row r="275" spans="3:35">
      <c r="C275" s="24">
        <v>203</v>
      </c>
      <c r="D275" s="24">
        <f>IF(実施計画様式!D275&lt;&gt;朱色変色!D275,1,0)</f>
        <v>0</v>
      </c>
      <c r="E275">
        <f>IF(実施計画様式!E275&lt;&gt;朱色変色!E275,1,0)</f>
        <v>0</v>
      </c>
      <c r="F275">
        <f>IF(実施計画様式!F275&lt;&gt;朱色変色!F275,1,0)</f>
        <v>0</v>
      </c>
      <c r="G275">
        <f>IF(実施計画様式!G275&lt;&gt;朱色変色!G275,1,0)</f>
        <v>0</v>
      </c>
      <c r="H275">
        <f>IF(実施計画様式!H275&lt;&gt;朱色変色!H275,1,0)</f>
        <v>0</v>
      </c>
      <c r="I275">
        <f>IF(実施計画様式!I275&lt;&gt;朱色変色!I275,1,0)</f>
        <v>0</v>
      </c>
      <c r="J275">
        <f>IF(実施計画様式!J275&lt;&gt;朱色変色!J275,1,0)</f>
        <v>0</v>
      </c>
      <c r="K275">
        <f>IF(実施計画様式!K275&lt;&gt;朱色変色!K275,1,0)</f>
        <v>0</v>
      </c>
      <c r="L275">
        <f>IF(実施計画様式!L275&lt;&gt;朱色変色!L275,1,0)</f>
        <v>0</v>
      </c>
      <c r="M275">
        <f>IF(実施計画様式!M275&lt;&gt;朱色変色!M275,1,0)</f>
        <v>0</v>
      </c>
      <c r="N275">
        <f>IF(実施計画様式!N275&lt;&gt;朱色変色!N275,1,0)</f>
        <v>0</v>
      </c>
      <c r="O275">
        <f>IF(実施計画様式!O275&lt;&gt;朱色変色!O275,1,0)</f>
        <v>0</v>
      </c>
      <c r="P275">
        <f>IF(実施計画様式!P275&lt;&gt;朱色変色!P275,1,0)</f>
        <v>0</v>
      </c>
      <c r="Q275">
        <f>IF(実施計画様式!Q275&lt;&gt;朱色変色!Q275,1,0)</f>
        <v>0</v>
      </c>
      <c r="R275">
        <f>IF(実施計画様式!R275&lt;&gt;朱色変色!R275,1,0)</f>
        <v>0</v>
      </c>
      <c r="S275">
        <f>IF(実施計画様式!S275&lt;&gt;朱色変色!S275,1,0)</f>
        <v>0</v>
      </c>
      <c r="T275">
        <f>IF(実施計画様式!U275&lt;&gt;朱色変色!T275,1,0)</f>
        <v>0</v>
      </c>
      <c r="U275">
        <f>IF(実施計画様式!V275&lt;&gt;朱色変色!U275,1,0)</f>
        <v>0</v>
      </c>
      <c r="V275">
        <f>IF(実施計画様式!W275&lt;&gt;朱色変色!V275,1,0)</f>
        <v>0</v>
      </c>
      <c r="W275">
        <f>IF(実施計画様式!X275&lt;&gt;朱色変色!W275,1,0)</f>
        <v>0</v>
      </c>
      <c r="X275">
        <f>IF(実施計画様式!Y275&lt;&gt;朱色変色!X275,1,0)</f>
        <v>0</v>
      </c>
      <c r="Y275">
        <f>IF(実施計画様式!Z275&lt;&gt;朱色変色!Y275,1,0)</f>
        <v>0</v>
      </c>
      <c r="Z275">
        <f>IF(実施計画様式!AA275&lt;&gt;朱色変色!Z275,1,0)</f>
        <v>0</v>
      </c>
      <c r="AA275">
        <f>IF(実施計画様式!AB275&lt;&gt;朱色変色!AA275,1,0)</f>
        <v>0</v>
      </c>
      <c r="AB275">
        <f>IF(実施計画様式!AC275&lt;&gt;朱色変色!AB275,1,0)</f>
        <v>0</v>
      </c>
      <c r="AC275">
        <f>IF(実施計画様式!AD275&lt;&gt;朱色変色!AC275,1,0)</f>
        <v>0</v>
      </c>
      <c r="AD275">
        <f>IF(実施計画様式!AE275&lt;&gt;朱色変色!AD275,1,0)</f>
        <v>0</v>
      </c>
      <c r="AE275">
        <f>IF(実施計画様式!AF275&lt;&gt;朱色変色!AE275,1,0)</f>
        <v>0</v>
      </c>
      <c r="AF275" s="21">
        <f>IF(実施計画様式!AG275&lt;&gt;朱色変色!AF275,1,0)</f>
        <v>0</v>
      </c>
      <c r="AG275">
        <f t="shared" si="9"/>
        <v>0</v>
      </c>
      <c r="AH275">
        <f t="shared" si="10"/>
        <v>0</v>
      </c>
      <c r="AI275">
        <f t="shared" si="11"/>
        <v>0</v>
      </c>
    </row>
    <row r="276" spans="3:35">
      <c r="C276" s="24">
        <v>204</v>
      </c>
      <c r="D276" s="24">
        <f>IF(実施計画様式!D276&lt;&gt;朱色変色!D276,1,0)</f>
        <v>0</v>
      </c>
      <c r="E276">
        <f>IF(実施計画様式!E276&lt;&gt;朱色変色!E276,1,0)</f>
        <v>0</v>
      </c>
      <c r="F276">
        <f>IF(実施計画様式!F276&lt;&gt;朱色変色!F276,1,0)</f>
        <v>0</v>
      </c>
      <c r="G276">
        <f>IF(実施計画様式!G276&lt;&gt;朱色変色!G276,1,0)</f>
        <v>0</v>
      </c>
      <c r="H276">
        <f>IF(実施計画様式!H276&lt;&gt;朱色変色!H276,1,0)</f>
        <v>0</v>
      </c>
      <c r="I276">
        <f>IF(実施計画様式!I276&lt;&gt;朱色変色!I276,1,0)</f>
        <v>0</v>
      </c>
      <c r="J276">
        <f>IF(実施計画様式!J276&lt;&gt;朱色変色!J276,1,0)</f>
        <v>0</v>
      </c>
      <c r="K276">
        <f>IF(実施計画様式!K276&lt;&gt;朱色変色!K276,1,0)</f>
        <v>0</v>
      </c>
      <c r="L276">
        <f>IF(実施計画様式!L276&lt;&gt;朱色変色!L276,1,0)</f>
        <v>0</v>
      </c>
      <c r="M276">
        <f>IF(実施計画様式!M276&lt;&gt;朱色変色!M276,1,0)</f>
        <v>0</v>
      </c>
      <c r="N276">
        <f>IF(実施計画様式!N276&lt;&gt;朱色変色!N276,1,0)</f>
        <v>0</v>
      </c>
      <c r="O276">
        <f>IF(実施計画様式!O276&lt;&gt;朱色変色!O276,1,0)</f>
        <v>0</v>
      </c>
      <c r="P276">
        <f>IF(実施計画様式!P276&lt;&gt;朱色変色!P276,1,0)</f>
        <v>0</v>
      </c>
      <c r="Q276">
        <f>IF(実施計画様式!Q276&lt;&gt;朱色変色!Q276,1,0)</f>
        <v>0</v>
      </c>
      <c r="R276">
        <f>IF(実施計画様式!R276&lt;&gt;朱色変色!R276,1,0)</f>
        <v>0</v>
      </c>
      <c r="S276">
        <f>IF(実施計画様式!S276&lt;&gt;朱色変色!S276,1,0)</f>
        <v>0</v>
      </c>
      <c r="T276">
        <f>IF(実施計画様式!U276&lt;&gt;朱色変色!T276,1,0)</f>
        <v>0</v>
      </c>
      <c r="U276">
        <f>IF(実施計画様式!V276&lt;&gt;朱色変色!U276,1,0)</f>
        <v>0</v>
      </c>
      <c r="V276">
        <f>IF(実施計画様式!W276&lt;&gt;朱色変色!V276,1,0)</f>
        <v>0</v>
      </c>
      <c r="W276">
        <f>IF(実施計画様式!X276&lt;&gt;朱色変色!W276,1,0)</f>
        <v>0</v>
      </c>
      <c r="X276">
        <f>IF(実施計画様式!Y276&lt;&gt;朱色変色!X276,1,0)</f>
        <v>0</v>
      </c>
      <c r="Y276">
        <f>IF(実施計画様式!Z276&lt;&gt;朱色変色!Y276,1,0)</f>
        <v>0</v>
      </c>
      <c r="Z276">
        <f>IF(実施計画様式!AA276&lt;&gt;朱色変色!Z276,1,0)</f>
        <v>0</v>
      </c>
      <c r="AA276">
        <f>IF(実施計画様式!AB276&lt;&gt;朱色変色!AA276,1,0)</f>
        <v>0</v>
      </c>
      <c r="AB276">
        <f>IF(実施計画様式!AC276&lt;&gt;朱色変色!AB276,1,0)</f>
        <v>0</v>
      </c>
      <c r="AC276">
        <f>IF(実施計画様式!AD276&lt;&gt;朱色変色!AC276,1,0)</f>
        <v>0</v>
      </c>
      <c r="AD276">
        <f>IF(実施計画様式!AE276&lt;&gt;朱色変色!AD276,1,0)</f>
        <v>0</v>
      </c>
      <c r="AE276">
        <f>IF(実施計画様式!AF276&lt;&gt;朱色変色!AE276,1,0)</f>
        <v>0</v>
      </c>
      <c r="AF276" s="21">
        <f>IF(実施計画様式!AG276&lt;&gt;朱色変色!AF276,1,0)</f>
        <v>0</v>
      </c>
      <c r="AG276">
        <f t="shared" si="9"/>
        <v>0</v>
      </c>
      <c r="AH276">
        <f t="shared" si="10"/>
        <v>0</v>
      </c>
      <c r="AI276">
        <f t="shared" si="11"/>
        <v>0</v>
      </c>
    </row>
    <row r="277" spans="3:35">
      <c r="C277" s="24">
        <v>205</v>
      </c>
      <c r="D277" s="24">
        <f>IF(実施計画様式!D277&lt;&gt;朱色変色!D277,1,0)</f>
        <v>0</v>
      </c>
      <c r="E277">
        <f>IF(実施計画様式!E277&lt;&gt;朱色変色!E277,1,0)</f>
        <v>0</v>
      </c>
      <c r="F277">
        <f>IF(実施計画様式!F277&lt;&gt;朱色変色!F277,1,0)</f>
        <v>0</v>
      </c>
      <c r="G277">
        <f>IF(実施計画様式!G277&lt;&gt;朱色変色!G277,1,0)</f>
        <v>0</v>
      </c>
      <c r="H277">
        <f>IF(実施計画様式!H277&lt;&gt;朱色変色!H277,1,0)</f>
        <v>0</v>
      </c>
      <c r="I277">
        <f>IF(実施計画様式!I277&lt;&gt;朱色変色!I277,1,0)</f>
        <v>0</v>
      </c>
      <c r="J277">
        <f>IF(実施計画様式!J277&lt;&gt;朱色変色!J277,1,0)</f>
        <v>0</v>
      </c>
      <c r="K277">
        <f>IF(実施計画様式!K277&lt;&gt;朱色変色!K277,1,0)</f>
        <v>0</v>
      </c>
      <c r="L277">
        <f>IF(実施計画様式!L277&lt;&gt;朱色変色!L277,1,0)</f>
        <v>0</v>
      </c>
      <c r="M277">
        <f>IF(実施計画様式!M277&lt;&gt;朱色変色!M277,1,0)</f>
        <v>0</v>
      </c>
      <c r="N277">
        <f>IF(実施計画様式!N277&lt;&gt;朱色変色!N277,1,0)</f>
        <v>0</v>
      </c>
      <c r="O277">
        <f>IF(実施計画様式!O277&lt;&gt;朱色変色!O277,1,0)</f>
        <v>0</v>
      </c>
      <c r="P277">
        <f>IF(実施計画様式!P277&lt;&gt;朱色変色!P277,1,0)</f>
        <v>0</v>
      </c>
      <c r="Q277">
        <f>IF(実施計画様式!Q277&lt;&gt;朱色変色!Q277,1,0)</f>
        <v>0</v>
      </c>
      <c r="R277">
        <f>IF(実施計画様式!R277&lt;&gt;朱色変色!R277,1,0)</f>
        <v>0</v>
      </c>
      <c r="S277">
        <f>IF(実施計画様式!S277&lt;&gt;朱色変色!S277,1,0)</f>
        <v>0</v>
      </c>
      <c r="T277">
        <f>IF(実施計画様式!U277&lt;&gt;朱色変色!T277,1,0)</f>
        <v>0</v>
      </c>
      <c r="U277">
        <f>IF(実施計画様式!V277&lt;&gt;朱色変色!U277,1,0)</f>
        <v>0</v>
      </c>
      <c r="V277">
        <f>IF(実施計画様式!W277&lt;&gt;朱色変色!V277,1,0)</f>
        <v>0</v>
      </c>
      <c r="W277">
        <f>IF(実施計画様式!X277&lt;&gt;朱色変色!W277,1,0)</f>
        <v>0</v>
      </c>
      <c r="X277">
        <f>IF(実施計画様式!Y277&lt;&gt;朱色変色!X277,1,0)</f>
        <v>0</v>
      </c>
      <c r="Y277">
        <f>IF(実施計画様式!Z277&lt;&gt;朱色変色!Y277,1,0)</f>
        <v>0</v>
      </c>
      <c r="Z277">
        <f>IF(実施計画様式!AA277&lt;&gt;朱色変色!Z277,1,0)</f>
        <v>0</v>
      </c>
      <c r="AA277">
        <f>IF(実施計画様式!AB277&lt;&gt;朱色変色!AA277,1,0)</f>
        <v>0</v>
      </c>
      <c r="AB277">
        <f>IF(実施計画様式!AC277&lt;&gt;朱色変色!AB277,1,0)</f>
        <v>0</v>
      </c>
      <c r="AC277">
        <f>IF(実施計画様式!AD277&lt;&gt;朱色変色!AC277,1,0)</f>
        <v>0</v>
      </c>
      <c r="AD277">
        <f>IF(実施計画様式!AE277&lt;&gt;朱色変色!AD277,1,0)</f>
        <v>0</v>
      </c>
      <c r="AE277">
        <f>IF(実施計画様式!AF277&lt;&gt;朱色変色!AE277,1,0)</f>
        <v>0</v>
      </c>
      <c r="AF277" s="21">
        <f>IF(実施計画様式!AG277&lt;&gt;朱色変色!AF277,1,0)</f>
        <v>0</v>
      </c>
      <c r="AG277">
        <f t="shared" si="9"/>
        <v>0</v>
      </c>
      <c r="AH277">
        <f t="shared" si="10"/>
        <v>0</v>
      </c>
      <c r="AI277">
        <f t="shared" si="11"/>
        <v>0</v>
      </c>
    </row>
    <row r="278" spans="3:35">
      <c r="C278" s="24">
        <v>206</v>
      </c>
      <c r="D278" s="24">
        <f>IF(実施計画様式!D278&lt;&gt;朱色変色!D278,1,0)</f>
        <v>0</v>
      </c>
      <c r="E278">
        <f>IF(実施計画様式!E278&lt;&gt;朱色変色!E278,1,0)</f>
        <v>0</v>
      </c>
      <c r="F278">
        <f>IF(実施計画様式!F278&lt;&gt;朱色変色!F278,1,0)</f>
        <v>0</v>
      </c>
      <c r="G278">
        <f>IF(実施計画様式!G278&lt;&gt;朱色変色!G278,1,0)</f>
        <v>0</v>
      </c>
      <c r="H278">
        <f>IF(実施計画様式!H278&lt;&gt;朱色変色!H278,1,0)</f>
        <v>0</v>
      </c>
      <c r="I278">
        <f>IF(実施計画様式!I278&lt;&gt;朱色変色!I278,1,0)</f>
        <v>0</v>
      </c>
      <c r="J278">
        <f>IF(実施計画様式!J278&lt;&gt;朱色変色!J278,1,0)</f>
        <v>0</v>
      </c>
      <c r="K278">
        <f>IF(実施計画様式!K278&lt;&gt;朱色変色!K278,1,0)</f>
        <v>0</v>
      </c>
      <c r="L278">
        <f>IF(実施計画様式!L278&lt;&gt;朱色変色!L278,1,0)</f>
        <v>0</v>
      </c>
      <c r="M278">
        <f>IF(実施計画様式!M278&lt;&gt;朱色変色!M278,1,0)</f>
        <v>0</v>
      </c>
      <c r="N278">
        <f>IF(実施計画様式!N278&lt;&gt;朱色変色!N278,1,0)</f>
        <v>0</v>
      </c>
      <c r="O278">
        <f>IF(実施計画様式!O278&lt;&gt;朱色変色!O278,1,0)</f>
        <v>0</v>
      </c>
      <c r="P278">
        <f>IF(実施計画様式!P278&lt;&gt;朱色変色!P278,1,0)</f>
        <v>0</v>
      </c>
      <c r="Q278">
        <f>IF(実施計画様式!Q278&lt;&gt;朱色変色!Q278,1,0)</f>
        <v>0</v>
      </c>
      <c r="R278">
        <f>IF(実施計画様式!R278&lt;&gt;朱色変色!R278,1,0)</f>
        <v>0</v>
      </c>
      <c r="S278">
        <f>IF(実施計画様式!S278&lt;&gt;朱色変色!S278,1,0)</f>
        <v>0</v>
      </c>
      <c r="T278">
        <f>IF(実施計画様式!U278&lt;&gt;朱色変色!T278,1,0)</f>
        <v>0</v>
      </c>
      <c r="U278">
        <f>IF(実施計画様式!V278&lt;&gt;朱色変色!U278,1,0)</f>
        <v>0</v>
      </c>
      <c r="V278">
        <f>IF(実施計画様式!W278&lt;&gt;朱色変色!V278,1,0)</f>
        <v>0</v>
      </c>
      <c r="W278">
        <f>IF(実施計画様式!X278&lt;&gt;朱色変色!W278,1,0)</f>
        <v>0</v>
      </c>
      <c r="X278">
        <f>IF(実施計画様式!Y278&lt;&gt;朱色変色!X278,1,0)</f>
        <v>0</v>
      </c>
      <c r="Y278">
        <f>IF(実施計画様式!Z278&lt;&gt;朱色変色!Y278,1,0)</f>
        <v>0</v>
      </c>
      <c r="Z278">
        <f>IF(実施計画様式!AA278&lt;&gt;朱色変色!Z278,1,0)</f>
        <v>0</v>
      </c>
      <c r="AA278">
        <f>IF(実施計画様式!AB278&lt;&gt;朱色変色!AA278,1,0)</f>
        <v>0</v>
      </c>
      <c r="AB278">
        <f>IF(実施計画様式!AC278&lt;&gt;朱色変色!AB278,1,0)</f>
        <v>0</v>
      </c>
      <c r="AC278">
        <f>IF(実施計画様式!AD278&lt;&gt;朱色変色!AC278,1,0)</f>
        <v>0</v>
      </c>
      <c r="AD278">
        <f>IF(実施計画様式!AE278&lt;&gt;朱色変色!AD278,1,0)</f>
        <v>0</v>
      </c>
      <c r="AE278">
        <f>IF(実施計画様式!AF278&lt;&gt;朱色変色!AE278,1,0)</f>
        <v>0</v>
      </c>
      <c r="AF278" s="21">
        <f>IF(実施計画様式!AG278&lt;&gt;朱色変色!AF278,1,0)</f>
        <v>0</v>
      </c>
      <c r="AG278">
        <f t="shared" si="9"/>
        <v>0</v>
      </c>
      <c r="AH278">
        <f t="shared" si="10"/>
        <v>0</v>
      </c>
      <c r="AI278">
        <f t="shared" si="11"/>
        <v>0</v>
      </c>
    </row>
    <row r="279" spans="3:35">
      <c r="C279" s="24">
        <v>207</v>
      </c>
      <c r="D279" s="24">
        <f>IF(実施計画様式!D279&lt;&gt;朱色変色!D279,1,0)</f>
        <v>0</v>
      </c>
      <c r="E279">
        <f>IF(実施計画様式!E279&lt;&gt;朱色変色!E279,1,0)</f>
        <v>0</v>
      </c>
      <c r="F279">
        <f>IF(実施計画様式!F279&lt;&gt;朱色変色!F279,1,0)</f>
        <v>0</v>
      </c>
      <c r="G279">
        <f>IF(実施計画様式!G279&lt;&gt;朱色変色!G279,1,0)</f>
        <v>0</v>
      </c>
      <c r="H279">
        <f>IF(実施計画様式!H279&lt;&gt;朱色変色!H279,1,0)</f>
        <v>0</v>
      </c>
      <c r="I279">
        <f>IF(実施計画様式!I279&lt;&gt;朱色変色!I279,1,0)</f>
        <v>0</v>
      </c>
      <c r="J279">
        <f>IF(実施計画様式!J279&lt;&gt;朱色変色!J279,1,0)</f>
        <v>0</v>
      </c>
      <c r="K279">
        <f>IF(実施計画様式!K279&lt;&gt;朱色変色!K279,1,0)</f>
        <v>0</v>
      </c>
      <c r="L279">
        <f>IF(実施計画様式!L279&lt;&gt;朱色変色!L279,1,0)</f>
        <v>0</v>
      </c>
      <c r="M279">
        <f>IF(実施計画様式!M279&lt;&gt;朱色変色!M279,1,0)</f>
        <v>0</v>
      </c>
      <c r="N279">
        <f>IF(実施計画様式!N279&lt;&gt;朱色変色!N279,1,0)</f>
        <v>0</v>
      </c>
      <c r="O279">
        <f>IF(実施計画様式!O279&lt;&gt;朱色変色!O279,1,0)</f>
        <v>0</v>
      </c>
      <c r="P279">
        <f>IF(実施計画様式!P279&lt;&gt;朱色変色!P279,1,0)</f>
        <v>0</v>
      </c>
      <c r="Q279">
        <f>IF(実施計画様式!Q279&lt;&gt;朱色変色!Q279,1,0)</f>
        <v>0</v>
      </c>
      <c r="R279">
        <f>IF(実施計画様式!R279&lt;&gt;朱色変色!R279,1,0)</f>
        <v>0</v>
      </c>
      <c r="S279">
        <f>IF(実施計画様式!S279&lt;&gt;朱色変色!S279,1,0)</f>
        <v>0</v>
      </c>
      <c r="T279">
        <f>IF(実施計画様式!U279&lt;&gt;朱色変色!T279,1,0)</f>
        <v>0</v>
      </c>
      <c r="U279">
        <f>IF(実施計画様式!V279&lt;&gt;朱色変色!U279,1,0)</f>
        <v>0</v>
      </c>
      <c r="V279">
        <f>IF(実施計画様式!W279&lt;&gt;朱色変色!V279,1,0)</f>
        <v>0</v>
      </c>
      <c r="W279">
        <f>IF(実施計画様式!X279&lt;&gt;朱色変色!W279,1,0)</f>
        <v>0</v>
      </c>
      <c r="X279">
        <f>IF(実施計画様式!Y279&lt;&gt;朱色変色!X279,1,0)</f>
        <v>0</v>
      </c>
      <c r="Y279">
        <f>IF(実施計画様式!Z279&lt;&gt;朱色変色!Y279,1,0)</f>
        <v>0</v>
      </c>
      <c r="Z279">
        <f>IF(実施計画様式!AA279&lt;&gt;朱色変色!Z279,1,0)</f>
        <v>0</v>
      </c>
      <c r="AA279">
        <f>IF(実施計画様式!AB279&lt;&gt;朱色変色!AA279,1,0)</f>
        <v>0</v>
      </c>
      <c r="AB279">
        <f>IF(実施計画様式!AC279&lt;&gt;朱色変色!AB279,1,0)</f>
        <v>0</v>
      </c>
      <c r="AC279">
        <f>IF(実施計画様式!AD279&lt;&gt;朱色変色!AC279,1,0)</f>
        <v>0</v>
      </c>
      <c r="AD279">
        <f>IF(実施計画様式!AE279&lt;&gt;朱色変色!AD279,1,0)</f>
        <v>0</v>
      </c>
      <c r="AE279">
        <f>IF(実施計画様式!AF279&lt;&gt;朱色変色!AE279,1,0)</f>
        <v>0</v>
      </c>
      <c r="AF279" s="21">
        <f>IF(実施計画様式!AG279&lt;&gt;朱色変色!AF279,1,0)</f>
        <v>0</v>
      </c>
      <c r="AG279">
        <f t="shared" si="9"/>
        <v>0</v>
      </c>
      <c r="AH279">
        <f t="shared" si="10"/>
        <v>0</v>
      </c>
      <c r="AI279">
        <f t="shared" si="11"/>
        <v>0</v>
      </c>
    </row>
    <row r="280" spans="3:35">
      <c r="C280" s="24">
        <v>208</v>
      </c>
      <c r="D280" s="24">
        <f>IF(実施計画様式!D280&lt;&gt;朱色変色!D280,1,0)</f>
        <v>0</v>
      </c>
      <c r="E280">
        <f>IF(実施計画様式!E280&lt;&gt;朱色変色!E280,1,0)</f>
        <v>0</v>
      </c>
      <c r="F280">
        <f>IF(実施計画様式!F280&lt;&gt;朱色変色!F280,1,0)</f>
        <v>0</v>
      </c>
      <c r="G280">
        <f>IF(実施計画様式!G280&lt;&gt;朱色変色!G280,1,0)</f>
        <v>0</v>
      </c>
      <c r="H280">
        <f>IF(実施計画様式!H280&lt;&gt;朱色変色!H280,1,0)</f>
        <v>0</v>
      </c>
      <c r="I280">
        <f>IF(実施計画様式!I280&lt;&gt;朱色変色!I280,1,0)</f>
        <v>0</v>
      </c>
      <c r="J280">
        <f>IF(実施計画様式!J280&lt;&gt;朱色変色!J280,1,0)</f>
        <v>0</v>
      </c>
      <c r="K280">
        <f>IF(実施計画様式!K280&lt;&gt;朱色変色!K280,1,0)</f>
        <v>0</v>
      </c>
      <c r="L280">
        <f>IF(実施計画様式!L280&lt;&gt;朱色変色!L280,1,0)</f>
        <v>0</v>
      </c>
      <c r="M280">
        <f>IF(実施計画様式!M280&lt;&gt;朱色変色!M280,1,0)</f>
        <v>0</v>
      </c>
      <c r="N280">
        <f>IF(実施計画様式!N280&lt;&gt;朱色変色!N280,1,0)</f>
        <v>0</v>
      </c>
      <c r="O280">
        <f>IF(実施計画様式!O280&lt;&gt;朱色変色!O280,1,0)</f>
        <v>0</v>
      </c>
      <c r="P280">
        <f>IF(実施計画様式!P280&lt;&gt;朱色変色!P280,1,0)</f>
        <v>0</v>
      </c>
      <c r="Q280">
        <f>IF(実施計画様式!Q280&lt;&gt;朱色変色!Q280,1,0)</f>
        <v>0</v>
      </c>
      <c r="R280">
        <f>IF(実施計画様式!R280&lt;&gt;朱色変色!R280,1,0)</f>
        <v>0</v>
      </c>
      <c r="S280">
        <f>IF(実施計画様式!S280&lt;&gt;朱色変色!S280,1,0)</f>
        <v>0</v>
      </c>
      <c r="T280">
        <f>IF(実施計画様式!U280&lt;&gt;朱色変色!T280,1,0)</f>
        <v>0</v>
      </c>
      <c r="U280">
        <f>IF(実施計画様式!V280&lt;&gt;朱色変色!U280,1,0)</f>
        <v>0</v>
      </c>
      <c r="V280">
        <f>IF(実施計画様式!W280&lt;&gt;朱色変色!V280,1,0)</f>
        <v>0</v>
      </c>
      <c r="W280">
        <f>IF(実施計画様式!X280&lt;&gt;朱色変色!W280,1,0)</f>
        <v>0</v>
      </c>
      <c r="X280">
        <f>IF(実施計画様式!Y280&lt;&gt;朱色変色!X280,1,0)</f>
        <v>0</v>
      </c>
      <c r="Y280">
        <f>IF(実施計画様式!Z280&lt;&gt;朱色変色!Y280,1,0)</f>
        <v>0</v>
      </c>
      <c r="Z280">
        <f>IF(実施計画様式!AA280&lt;&gt;朱色変色!Z280,1,0)</f>
        <v>0</v>
      </c>
      <c r="AA280">
        <f>IF(実施計画様式!AB280&lt;&gt;朱色変色!AA280,1,0)</f>
        <v>0</v>
      </c>
      <c r="AB280">
        <f>IF(実施計画様式!AC280&lt;&gt;朱色変色!AB280,1,0)</f>
        <v>0</v>
      </c>
      <c r="AC280">
        <f>IF(実施計画様式!AD280&lt;&gt;朱色変色!AC280,1,0)</f>
        <v>0</v>
      </c>
      <c r="AD280">
        <f>IF(実施計画様式!AE280&lt;&gt;朱色変色!AD280,1,0)</f>
        <v>0</v>
      </c>
      <c r="AE280">
        <f>IF(実施計画様式!AF280&lt;&gt;朱色変色!AE280,1,0)</f>
        <v>0</v>
      </c>
      <c r="AF280" s="21">
        <f>IF(実施計画様式!AG280&lt;&gt;朱色変色!AF280,1,0)</f>
        <v>0</v>
      </c>
      <c r="AG280">
        <f t="shared" si="9"/>
        <v>0</v>
      </c>
      <c r="AH280">
        <f t="shared" si="10"/>
        <v>0</v>
      </c>
      <c r="AI280">
        <f t="shared" si="11"/>
        <v>0</v>
      </c>
    </row>
    <row r="281" spans="3:35">
      <c r="C281" s="24">
        <v>209</v>
      </c>
      <c r="D281" s="24">
        <f>IF(実施計画様式!D281&lt;&gt;朱色変色!D281,1,0)</f>
        <v>0</v>
      </c>
      <c r="E281">
        <f>IF(実施計画様式!E281&lt;&gt;朱色変色!E281,1,0)</f>
        <v>0</v>
      </c>
      <c r="F281">
        <f>IF(実施計画様式!F281&lt;&gt;朱色変色!F281,1,0)</f>
        <v>0</v>
      </c>
      <c r="G281">
        <f>IF(実施計画様式!G281&lt;&gt;朱色変色!G281,1,0)</f>
        <v>0</v>
      </c>
      <c r="H281">
        <f>IF(実施計画様式!H281&lt;&gt;朱色変色!H281,1,0)</f>
        <v>0</v>
      </c>
      <c r="I281">
        <f>IF(実施計画様式!I281&lt;&gt;朱色変色!I281,1,0)</f>
        <v>0</v>
      </c>
      <c r="J281">
        <f>IF(実施計画様式!J281&lt;&gt;朱色変色!J281,1,0)</f>
        <v>0</v>
      </c>
      <c r="K281">
        <f>IF(実施計画様式!K281&lt;&gt;朱色変色!K281,1,0)</f>
        <v>0</v>
      </c>
      <c r="L281">
        <f>IF(実施計画様式!L281&lt;&gt;朱色変色!L281,1,0)</f>
        <v>0</v>
      </c>
      <c r="M281">
        <f>IF(実施計画様式!M281&lt;&gt;朱色変色!M281,1,0)</f>
        <v>0</v>
      </c>
      <c r="N281">
        <f>IF(実施計画様式!N281&lt;&gt;朱色変色!N281,1,0)</f>
        <v>0</v>
      </c>
      <c r="O281">
        <f>IF(実施計画様式!O281&lt;&gt;朱色変色!O281,1,0)</f>
        <v>0</v>
      </c>
      <c r="P281">
        <f>IF(実施計画様式!P281&lt;&gt;朱色変色!P281,1,0)</f>
        <v>0</v>
      </c>
      <c r="Q281">
        <f>IF(実施計画様式!Q281&lt;&gt;朱色変色!Q281,1,0)</f>
        <v>0</v>
      </c>
      <c r="R281">
        <f>IF(実施計画様式!R281&lt;&gt;朱色変色!R281,1,0)</f>
        <v>0</v>
      </c>
      <c r="S281">
        <f>IF(実施計画様式!S281&lt;&gt;朱色変色!S281,1,0)</f>
        <v>0</v>
      </c>
      <c r="T281">
        <f>IF(実施計画様式!U281&lt;&gt;朱色変色!T281,1,0)</f>
        <v>0</v>
      </c>
      <c r="U281">
        <f>IF(実施計画様式!V281&lt;&gt;朱色変色!U281,1,0)</f>
        <v>0</v>
      </c>
      <c r="V281">
        <f>IF(実施計画様式!W281&lt;&gt;朱色変色!V281,1,0)</f>
        <v>0</v>
      </c>
      <c r="W281">
        <f>IF(実施計画様式!X281&lt;&gt;朱色変色!W281,1,0)</f>
        <v>0</v>
      </c>
      <c r="X281">
        <f>IF(実施計画様式!Y281&lt;&gt;朱色変色!X281,1,0)</f>
        <v>0</v>
      </c>
      <c r="Y281">
        <f>IF(実施計画様式!Z281&lt;&gt;朱色変色!Y281,1,0)</f>
        <v>0</v>
      </c>
      <c r="Z281">
        <f>IF(実施計画様式!AA281&lt;&gt;朱色変色!Z281,1,0)</f>
        <v>0</v>
      </c>
      <c r="AA281">
        <f>IF(実施計画様式!AB281&lt;&gt;朱色変色!AA281,1,0)</f>
        <v>0</v>
      </c>
      <c r="AB281">
        <f>IF(実施計画様式!AC281&lt;&gt;朱色変色!AB281,1,0)</f>
        <v>0</v>
      </c>
      <c r="AC281">
        <f>IF(実施計画様式!AD281&lt;&gt;朱色変色!AC281,1,0)</f>
        <v>0</v>
      </c>
      <c r="AD281">
        <f>IF(実施計画様式!AE281&lt;&gt;朱色変色!AD281,1,0)</f>
        <v>0</v>
      </c>
      <c r="AE281">
        <f>IF(実施計画様式!AF281&lt;&gt;朱色変色!AE281,1,0)</f>
        <v>0</v>
      </c>
      <c r="AF281" s="21">
        <f>IF(実施計画様式!AG281&lt;&gt;朱色変色!AF281,1,0)</f>
        <v>0</v>
      </c>
      <c r="AG281">
        <f t="shared" si="9"/>
        <v>0</v>
      </c>
      <c r="AH281">
        <f t="shared" si="10"/>
        <v>0</v>
      </c>
      <c r="AI281">
        <f t="shared" si="11"/>
        <v>0</v>
      </c>
    </row>
    <row r="282" spans="3:35">
      <c r="C282" s="24">
        <v>210</v>
      </c>
      <c r="D282" s="24">
        <f>IF(実施計画様式!D282&lt;&gt;朱色変色!D282,1,0)</f>
        <v>0</v>
      </c>
      <c r="E282">
        <f>IF(実施計画様式!E282&lt;&gt;朱色変色!E282,1,0)</f>
        <v>0</v>
      </c>
      <c r="F282">
        <f>IF(実施計画様式!F282&lt;&gt;朱色変色!F282,1,0)</f>
        <v>0</v>
      </c>
      <c r="G282">
        <f>IF(実施計画様式!G282&lt;&gt;朱色変色!G282,1,0)</f>
        <v>0</v>
      </c>
      <c r="H282">
        <f>IF(実施計画様式!H282&lt;&gt;朱色変色!H282,1,0)</f>
        <v>0</v>
      </c>
      <c r="I282">
        <f>IF(実施計画様式!I282&lt;&gt;朱色変色!I282,1,0)</f>
        <v>0</v>
      </c>
      <c r="J282">
        <f>IF(実施計画様式!J282&lt;&gt;朱色変色!J282,1,0)</f>
        <v>0</v>
      </c>
      <c r="K282">
        <f>IF(実施計画様式!K282&lt;&gt;朱色変色!K282,1,0)</f>
        <v>0</v>
      </c>
      <c r="L282">
        <f>IF(実施計画様式!L282&lt;&gt;朱色変色!L282,1,0)</f>
        <v>0</v>
      </c>
      <c r="M282">
        <f>IF(実施計画様式!M282&lt;&gt;朱色変色!M282,1,0)</f>
        <v>0</v>
      </c>
      <c r="N282">
        <f>IF(実施計画様式!N282&lt;&gt;朱色変色!N282,1,0)</f>
        <v>0</v>
      </c>
      <c r="O282">
        <f>IF(実施計画様式!O282&lt;&gt;朱色変色!O282,1,0)</f>
        <v>0</v>
      </c>
      <c r="P282">
        <f>IF(実施計画様式!P282&lt;&gt;朱色変色!P282,1,0)</f>
        <v>0</v>
      </c>
      <c r="Q282">
        <f>IF(実施計画様式!Q282&lt;&gt;朱色変色!Q282,1,0)</f>
        <v>0</v>
      </c>
      <c r="R282">
        <f>IF(実施計画様式!R282&lt;&gt;朱色変色!R282,1,0)</f>
        <v>0</v>
      </c>
      <c r="S282">
        <f>IF(実施計画様式!S282&lt;&gt;朱色変色!S282,1,0)</f>
        <v>0</v>
      </c>
      <c r="T282">
        <f>IF(実施計画様式!U282&lt;&gt;朱色変色!T282,1,0)</f>
        <v>0</v>
      </c>
      <c r="U282">
        <f>IF(実施計画様式!V282&lt;&gt;朱色変色!U282,1,0)</f>
        <v>0</v>
      </c>
      <c r="V282">
        <f>IF(実施計画様式!W282&lt;&gt;朱色変色!V282,1,0)</f>
        <v>0</v>
      </c>
      <c r="W282">
        <f>IF(実施計画様式!X282&lt;&gt;朱色変色!W282,1,0)</f>
        <v>0</v>
      </c>
      <c r="X282">
        <f>IF(実施計画様式!Y282&lt;&gt;朱色変色!X282,1,0)</f>
        <v>0</v>
      </c>
      <c r="Y282">
        <f>IF(実施計画様式!Z282&lt;&gt;朱色変色!Y282,1,0)</f>
        <v>0</v>
      </c>
      <c r="Z282">
        <f>IF(実施計画様式!AA282&lt;&gt;朱色変色!Z282,1,0)</f>
        <v>0</v>
      </c>
      <c r="AA282">
        <f>IF(実施計画様式!AB282&lt;&gt;朱色変色!AA282,1,0)</f>
        <v>0</v>
      </c>
      <c r="AB282">
        <f>IF(実施計画様式!AC282&lt;&gt;朱色変色!AB282,1,0)</f>
        <v>0</v>
      </c>
      <c r="AC282">
        <f>IF(実施計画様式!AD282&lt;&gt;朱色変色!AC282,1,0)</f>
        <v>0</v>
      </c>
      <c r="AD282">
        <f>IF(実施計画様式!AE282&lt;&gt;朱色変色!AD282,1,0)</f>
        <v>0</v>
      </c>
      <c r="AE282">
        <f>IF(実施計画様式!AF282&lt;&gt;朱色変色!AE282,1,0)</f>
        <v>0</v>
      </c>
      <c r="AF282" s="21">
        <f>IF(実施計画様式!AG282&lt;&gt;朱色変色!AF282,1,0)</f>
        <v>0</v>
      </c>
      <c r="AG282">
        <f t="shared" si="9"/>
        <v>0</v>
      </c>
      <c r="AH282">
        <f t="shared" si="10"/>
        <v>0</v>
      </c>
      <c r="AI282">
        <f t="shared" si="11"/>
        <v>0</v>
      </c>
    </row>
    <row r="283" spans="3:35">
      <c r="C283" s="24">
        <v>211</v>
      </c>
      <c r="D283" s="24">
        <f>IF(実施計画様式!D283&lt;&gt;朱色変色!D283,1,0)</f>
        <v>0</v>
      </c>
      <c r="E283">
        <f>IF(実施計画様式!E283&lt;&gt;朱色変色!E283,1,0)</f>
        <v>0</v>
      </c>
      <c r="F283">
        <f>IF(実施計画様式!F283&lt;&gt;朱色変色!F283,1,0)</f>
        <v>0</v>
      </c>
      <c r="G283">
        <f>IF(実施計画様式!G283&lt;&gt;朱色変色!G283,1,0)</f>
        <v>0</v>
      </c>
      <c r="H283">
        <f>IF(実施計画様式!H283&lt;&gt;朱色変色!H283,1,0)</f>
        <v>0</v>
      </c>
      <c r="I283">
        <f>IF(実施計画様式!I283&lt;&gt;朱色変色!I283,1,0)</f>
        <v>0</v>
      </c>
      <c r="J283">
        <f>IF(実施計画様式!J283&lt;&gt;朱色変色!J283,1,0)</f>
        <v>0</v>
      </c>
      <c r="K283">
        <f>IF(実施計画様式!K283&lt;&gt;朱色変色!K283,1,0)</f>
        <v>0</v>
      </c>
      <c r="L283">
        <f>IF(実施計画様式!L283&lt;&gt;朱色変色!L283,1,0)</f>
        <v>0</v>
      </c>
      <c r="M283">
        <f>IF(実施計画様式!M283&lt;&gt;朱色変色!M283,1,0)</f>
        <v>0</v>
      </c>
      <c r="N283">
        <f>IF(実施計画様式!N283&lt;&gt;朱色変色!N283,1,0)</f>
        <v>0</v>
      </c>
      <c r="O283">
        <f>IF(実施計画様式!O283&lt;&gt;朱色変色!O283,1,0)</f>
        <v>0</v>
      </c>
      <c r="P283">
        <f>IF(実施計画様式!P283&lt;&gt;朱色変色!P283,1,0)</f>
        <v>0</v>
      </c>
      <c r="Q283">
        <f>IF(実施計画様式!Q283&lt;&gt;朱色変色!Q283,1,0)</f>
        <v>0</v>
      </c>
      <c r="R283">
        <f>IF(実施計画様式!R283&lt;&gt;朱色変色!R283,1,0)</f>
        <v>0</v>
      </c>
      <c r="S283">
        <f>IF(実施計画様式!S283&lt;&gt;朱色変色!S283,1,0)</f>
        <v>0</v>
      </c>
      <c r="T283">
        <f>IF(実施計画様式!U283&lt;&gt;朱色変色!T283,1,0)</f>
        <v>0</v>
      </c>
      <c r="U283">
        <f>IF(実施計画様式!V283&lt;&gt;朱色変色!U283,1,0)</f>
        <v>0</v>
      </c>
      <c r="V283">
        <f>IF(実施計画様式!W283&lt;&gt;朱色変色!V283,1,0)</f>
        <v>0</v>
      </c>
      <c r="W283">
        <f>IF(実施計画様式!X283&lt;&gt;朱色変色!W283,1,0)</f>
        <v>0</v>
      </c>
      <c r="X283">
        <f>IF(実施計画様式!Y283&lt;&gt;朱色変色!X283,1,0)</f>
        <v>0</v>
      </c>
      <c r="Y283">
        <f>IF(実施計画様式!Z283&lt;&gt;朱色変色!Y283,1,0)</f>
        <v>0</v>
      </c>
      <c r="Z283">
        <f>IF(実施計画様式!AA283&lt;&gt;朱色変色!Z283,1,0)</f>
        <v>0</v>
      </c>
      <c r="AA283">
        <f>IF(実施計画様式!AB283&lt;&gt;朱色変色!AA283,1,0)</f>
        <v>0</v>
      </c>
      <c r="AB283">
        <f>IF(実施計画様式!AC283&lt;&gt;朱色変色!AB283,1,0)</f>
        <v>0</v>
      </c>
      <c r="AC283">
        <f>IF(実施計画様式!AD283&lt;&gt;朱色変色!AC283,1,0)</f>
        <v>0</v>
      </c>
      <c r="AD283">
        <f>IF(実施計画様式!AE283&lt;&gt;朱色変色!AD283,1,0)</f>
        <v>0</v>
      </c>
      <c r="AE283">
        <f>IF(実施計画様式!AF283&lt;&gt;朱色変色!AE283,1,0)</f>
        <v>0</v>
      </c>
      <c r="AF283" s="21">
        <f>IF(実施計画様式!AG283&lt;&gt;朱色変色!AF283,1,0)</f>
        <v>0</v>
      </c>
      <c r="AG283">
        <f t="shared" si="9"/>
        <v>0</v>
      </c>
      <c r="AH283">
        <f t="shared" si="10"/>
        <v>0</v>
      </c>
      <c r="AI283">
        <f t="shared" si="11"/>
        <v>0</v>
      </c>
    </row>
    <row r="284" spans="3:35">
      <c r="C284" s="24">
        <v>212</v>
      </c>
      <c r="D284" s="24">
        <f>IF(実施計画様式!D284&lt;&gt;朱色変色!D284,1,0)</f>
        <v>0</v>
      </c>
      <c r="E284">
        <f>IF(実施計画様式!E284&lt;&gt;朱色変色!E284,1,0)</f>
        <v>0</v>
      </c>
      <c r="F284">
        <f>IF(実施計画様式!F284&lt;&gt;朱色変色!F284,1,0)</f>
        <v>0</v>
      </c>
      <c r="G284">
        <f>IF(実施計画様式!G284&lt;&gt;朱色変色!G284,1,0)</f>
        <v>0</v>
      </c>
      <c r="H284">
        <f>IF(実施計画様式!H284&lt;&gt;朱色変色!H284,1,0)</f>
        <v>0</v>
      </c>
      <c r="I284">
        <f>IF(実施計画様式!I284&lt;&gt;朱色変色!I284,1,0)</f>
        <v>0</v>
      </c>
      <c r="J284">
        <f>IF(実施計画様式!J284&lt;&gt;朱色変色!J284,1,0)</f>
        <v>0</v>
      </c>
      <c r="K284">
        <f>IF(実施計画様式!K284&lt;&gt;朱色変色!K284,1,0)</f>
        <v>0</v>
      </c>
      <c r="L284">
        <f>IF(実施計画様式!L284&lt;&gt;朱色変色!L284,1,0)</f>
        <v>0</v>
      </c>
      <c r="M284">
        <f>IF(実施計画様式!M284&lt;&gt;朱色変色!M284,1,0)</f>
        <v>0</v>
      </c>
      <c r="N284">
        <f>IF(実施計画様式!N284&lt;&gt;朱色変色!N284,1,0)</f>
        <v>0</v>
      </c>
      <c r="O284">
        <f>IF(実施計画様式!O284&lt;&gt;朱色変色!O284,1,0)</f>
        <v>0</v>
      </c>
      <c r="P284">
        <f>IF(実施計画様式!P284&lt;&gt;朱色変色!P284,1,0)</f>
        <v>0</v>
      </c>
      <c r="Q284">
        <f>IF(実施計画様式!Q284&lt;&gt;朱色変色!Q284,1,0)</f>
        <v>0</v>
      </c>
      <c r="R284">
        <f>IF(実施計画様式!R284&lt;&gt;朱色変色!R284,1,0)</f>
        <v>0</v>
      </c>
      <c r="S284">
        <f>IF(実施計画様式!S284&lt;&gt;朱色変色!S284,1,0)</f>
        <v>0</v>
      </c>
      <c r="T284">
        <f>IF(実施計画様式!U284&lt;&gt;朱色変色!T284,1,0)</f>
        <v>0</v>
      </c>
      <c r="U284">
        <f>IF(実施計画様式!V284&lt;&gt;朱色変色!U284,1,0)</f>
        <v>0</v>
      </c>
      <c r="V284">
        <f>IF(実施計画様式!W284&lt;&gt;朱色変色!V284,1,0)</f>
        <v>0</v>
      </c>
      <c r="W284">
        <f>IF(実施計画様式!X284&lt;&gt;朱色変色!W284,1,0)</f>
        <v>0</v>
      </c>
      <c r="X284">
        <f>IF(実施計画様式!Y284&lt;&gt;朱色変色!X284,1,0)</f>
        <v>0</v>
      </c>
      <c r="Y284">
        <f>IF(実施計画様式!Z284&lt;&gt;朱色変色!Y284,1,0)</f>
        <v>0</v>
      </c>
      <c r="Z284">
        <f>IF(実施計画様式!AA284&lt;&gt;朱色変色!Z284,1,0)</f>
        <v>0</v>
      </c>
      <c r="AA284">
        <f>IF(実施計画様式!AB284&lt;&gt;朱色変色!AA284,1,0)</f>
        <v>0</v>
      </c>
      <c r="AB284">
        <f>IF(実施計画様式!AC284&lt;&gt;朱色変色!AB284,1,0)</f>
        <v>0</v>
      </c>
      <c r="AC284">
        <f>IF(実施計画様式!AD284&lt;&gt;朱色変色!AC284,1,0)</f>
        <v>0</v>
      </c>
      <c r="AD284">
        <f>IF(実施計画様式!AE284&lt;&gt;朱色変色!AD284,1,0)</f>
        <v>0</v>
      </c>
      <c r="AE284">
        <f>IF(実施計画様式!AF284&lt;&gt;朱色変色!AE284,1,0)</f>
        <v>0</v>
      </c>
      <c r="AF284" s="21">
        <f>IF(実施計画様式!AG284&lt;&gt;朱色変色!AF284,1,0)</f>
        <v>0</v>
      </c>
      <c r="AG284">
        <f t="shared" si="9"/>
        <v>0</v>
      </c>
      <c r="AH284">
        <f t="shared" si="10"/>
        <v>0</v>
      </c>
      <c r="AI284">
        <f t="shared" si="11"/>
        <v>0</v>
      </c>
    </row>
    <row r="285" spans="3:35">
      <c r="C285" s="24">
        <v>213</v>
      </c>
      <c r="D285" s="24">
        <f>IF(実施計画様式!D285&lt;&gt;朱色変色!D285,1,0)</f>
        <v>0</v>
      </c>
      <c r="E285">
        <f>IF(実施計画様式!E285&lt;&gt;朱色変色!E285,1,0)</f>
        <v>0</v>
      </c>
      <c r="F285">
        <f>IF(実施計画様式!F285&lt;&gt;朱色変色!F285,1,0)</f>
        <v>0</v>
      </c>
      <c r="G285">
        <f>IF(実施計画様式!G285&lt;&gt;朱色変色!G285,1,0)</f>
        <v>0</v>
      </c>
      <c r="H285">
        <f>IF(実施計画様式!H285&lt;&gt;朱色変色!H285,1,0)</f>
        <v>0</v>
      </c>
      <c r="I285">
        <f>IF(実施計画様式!I285&lt;&gt;朱色変色!I285,1,0)</f>
        <v>0</v>
      </c>
      <c r="J285">
        <f>IF(実施計画様式!J285&lt;&gt;朱色変色!J285,1,0)</f>
        <v>0</v>
      </c>
      <c r="K285">
        <f>IF(実施計画様式!K285&lt;&gt;朱色変色!K285,1,0)</f>
        <v>0</v>
      </c>
      <c r="L285">
        <f>IF(実施計画様式!L285&lt;&gt;朱色変色!L285,1,0)</f>
        <v>0</v>
      </c>
      <c r="M285">
        <f>IF(実施計画様式!M285&lt;&gt;朱色変色!M285,1,0)</f>
        <v>0</v>
      </c>
      <c r="N285">
        <f>IF(実施計画様式!N285&lt;&gt;朱色変色!N285,1,0)</f>
        <v>0</v>
      </c>
      <c r="O285">
        <f>IF(実施計画様式!O285&lt;&gt;朱色変色!O285,1,0)</f>
        <v>0</v>
      </c>
      <c r="P285">
        <f>IF(実施計画様式!P285&lt;&gt;朱色変色!P285,1,0)</f>
        <v>0</v>
      </c>
      <c r="Q285">
        <f>IF(実施計画様式!Q285&lt;&gt;朱色変色!Q285,1,0)</f>
        <v>0</v>
      </c>
      <c r="R285">
        <f>IF(実施計画様式!R285&lt;&gt;朱色変色!R285,1,0)</f>
        <v>0</v>
      </c>
      <c r="S285">
        <f>IF(実施計画様式!S285&lt;&gt;朱色変色!S285,1,0)</f>
        <v>0</v>
      </c>
      <c r="T285">
        <f>IF(実施計画様式!U285&lt;&gt;朱色変色!T285,1,0)</f>
        <v>0</v>
      </c>
      <c r="U285">
        <f>IF(実施計画様式!V285&lt;&gt;朱色変色!U285,1,0)</f>
        <v>0</v>
      </c>
      <c r="V285">
        <f>IF(実施計画様式!W285&lt;&gt;朱色変色!V285,1,0)</f>
        <v>0</v>
      </c>
      <c r="W285">
        <f>IF(実施計画様式!X285&lt;&gt;朱色変色!W285,1,0)</f>
        <v>0</v>
      </c>
      <c r="X285">
        <f>IF(実施計画様式!Y285&lt;&gt;朱色変色!X285,1,0)</f>
        <v>0</v>
      </c>
      <c r="Y285">
        <f>IF(実施計画様式!Z285&lt;&gt;朱色変色!Y285,1,0)</f>
        <v>0</v>
      </c>
      <c r="Z285">
        <f>IF(実施計画様式!AA285&lt;&gt;朱色変色!Z285,1,0)</f>
        <v>0</v>
      </c>
      <c r="AA285">
        <f>IF(実施計画様式!AB285&lt;&gt;朱色変色!AA285,1,0)</f>
        <v>0</v>
      </c>
      <c r="AB285">
        <f>IF(実施計画様式!AC285&lt;&gt;朱色変色!AB285,1,0)</f>
        <v>0</v>
      </c>
      <c r="AC285">
        <f>IF(実施計画様式!AD285&lt;&gt;朱色変色!AC285,1,0)</f>
        <v>0</v>
      </c>
      <c r="AD285">
        <f>IF(実施計画様式!AE285&lt;&gt;朱色変色!AD285,1,0)</f>
        <v>0</v>
      </c>
      <c r="AE285">
        <f>IF(実施計画様式!AF285&lt;&gt;朱色変色!AE285,1,0)</f>
        <v>0</v>
      </c>
      <c r="AF285" s="21">
        <f>IF(実施計画様式!AG285&lt;&gt;朱色変色!AF285,1,0)</f>
        <v>0</v>
      </c>
      <c r="AG285">
        <f t="shared" si="9"/>
        <v>0</v>
      </c>
      <c r="AH285">
        <f t="shared" si="10"/>
        <v>0</v>
      </c>
      <c r="AI285">
        <f t="shared" si="11"/>
        <v>0</v>
      </c>
    </row>
    <row r="286" spans="3:35">
      <c r="C286" s="24">
        <v>214</v>
      </c>
      <c r="D286" s="24">
        <f>IF(実施計画様式!D286&lt;&gt;朱色変色!D286,1,0)</f>
        <v>0</v>
      </c>
      <c r="E286">
        <f>IF(実施計画様式!E286&lt;&gt;朱色変色!E286,1,0)</f>
        <v>0</v>
      </c>
      <c r="F286">
        <f>IF(実施計画様式!F286&lt;&gt;朱色変色!F286,1,0)</f>
        <v>0</v>
      </c>
      <c r="G286">
        <f>IF(実施計画様式!G286&lt;&gt;朱色変色!G286,1,0)</f>
        <v>0</v>
      </c>
      <c r="H286">
        <f>IF(実施計画様式!H286&lt;&gt;朱色変色!H286,1,0)</f>
        <v>0</v>
      </c>
      <c r="I286">
        <f>IF(実施計画様式!I286&lt;&gt;朱色変色!I286,1,0)</f>
        <v>0</v>
      </c>
      <c r="J286">
        <f>IF(実施計画様式!J286&lt;&gt;朱色変色!J286,1,0)</f>
        <v>0</v>
      </c>
      <c r="K286">
        <f>IF(実施計画様式!K286&lt;&gt;朱色変色!K286,1,0)</f>
        <v>0</v>
      </c>
      <c r="L286">
        <f>IF(実施計画様式!L286&lt;&gt;朱色変色!L286,1,0)</f>
        <v>0</v>
      </c>
      <c r="M286">
        <f>IF(実施計画様式!M286&lt;&gt;朱色変色!M286,1,0)</f>
        <v>0</v>
      </c>
      <c r="N286">
        <f>IF(実施計画様式!N286&lt;&gt;朱色変色!N286,1,0)</f>
        <v>0</v>
      </c>
      <c r="O286">
        <f>IF(実施計画様式!O286&lt;&gt;朱色変色!O286,1,0)</f>
        <v>0</v>
      </c>
      <c r="P286">
        <f>IF(実施計画様式!P286&lt;&gt;朱色変色!P286,1,0)</f>
        <v>0</v>
      </c>
      <c r="Q286">
        <f>IF(実施計画様式!Q286&lt;&gt;朱色変色!Q286,1,0)</f>
        <v>0</v>
      </c>
      <c r="R286">
        <f>IF(実施計画様式!R286&lt;&gt;朱色変色!R286,1,0)</f>
        <v>0</v>
      </c>
      <c r="S286">
        <f>IF(実施計画様式!S286&lt;&gt;朱色変色!S286,1,0)</f>
        <v>0</v>
      </c>
      <c r="T286">
        <f>IF(実施計画様式!U286&lt;&gt;朱色変色!T286,1,0)</f>
        <v>0</v>
      </c>
      <c r="U286">
        <f>IF(実施計画様式!V286&lt;&gt;朱色変色!U286,1,0)</f>
        <v>0</v>
      </c>
      <c r="V286">
        <f>IF(実施計画様式!W286&lt;&gt;朱色変色!V286,1,0)</f>
        <v>0</v>
      </c>
      <c r="W286">
        <f>IF(実施計画様式!X286&lt;&gt;朱色変色!W286,1,0)</f>
        <v>0</v>
      </c>
      <c r="X286">
        <f>IF(実施計画様式!Y286&lt;&gt;朱色変色!X286,1,0)</f>
        <v>0</v>
      </c>
      <c r="Y286">
        <f>IF(実施計画様式!Z286&lt;&gt;朱色変色!Y286,1,0)</f>
        <v>0</v>
      </c>
      <c r="Z286">
        <f>IF(実施計画様式!AA286&lt;&gt;朱色変色!Z286,1,0)</f>
        <v>0</v>
      </c>
      <c r="AA286">
        <f>IF(実施計画様式!AB286&lt;&gt;朱色変色!AA286,1,0)</f>
        <v>0</v>
      </c>
      <c r="AB286">
        <f>IF(実施計画様式!AC286&lt;&gt;朱色変色!AB286,1,0)</f>
        <v>0</v>
      </c>
      <c r="AC286">
        <f>IF(実施計画様式!AD286&lt;&gt;朱色変色!AC286,1,0)</f>
        <v>0</v>
      </c>
      <c r="AD286">
        <f>IF(実施計画様式!AE286&lt;&gt;朱色変色!AD286,1,0)</f>
        <v>0</v>
      </c>
      <c r="AE286">
        <f>IF(実施計画様式!AF286&lt;&gt;朱色変色!AE286,1,0)</f>
        <v>0</v>
      </c>
      <c r="AF286" s="21">
        <f>IF(実施計画様式!AG286&lt;&gt;朱色変色!AF286,1,0)</f>
        <v>0</v>
      </c>
      <c r="AG286">
        <f t="shared" si="9"/>
        <v>0</v>
      </c>
      <c r="AH286">
        <f t="shared" si="10"/>
        <v>0</v>
      </c>
      <c r="AI286">
        <f t="shared" si="11"/>
        <v>0</v>
      </c>
    </row>
    <row r="287" spans="3:35">
      <c r="C287" s="24">
        <v>215</v>
      </c>
      <c r="D287" s="24">
        <f>IF(実施計画様式!D287&lt;&gt;朱色変色!D287,1,0)</f>
        <v>0</v>
      </c>
      <c r="E287">
        <f>IF(実施計画様式!E287&lt;&gt;朱色変色!E287,1,0)</f>
        <v>0</v>
      </c>
      <c r="F287">
        <f>IF(実施計画様式!F287&lt;&gt;朱色変色!F287,1,0)</f>
        <v>0</v>
      </c>
      <c r="G287">
        <f>IF(実施計画様式!G287&lt;&gt;朱色変色!G287,1,0)</f>
        <v>0</v>
      </c>
      <c r="H287">
        <f>IF(実施計画様式!H287&lt;&gt;朱色変色!H287,1,0)</f>
        <v>0</v>
      </c>
      <c r="I287">
        <f>IF(実施計画様式!I287&lt;&gt;朱色変色!I287,1,0)</f>
        <v>0</v>
      </c>
      <c r="J287">
        <f>IF(実施計画様式!J287&lt;&gt;朱色変色!J287,1,0)</f>
        <v>0</v>
      </c>
      <c r="K287">
        <f>IF(実施計画様式!K287&lt;&gt;朱色変色!K287,1,0)</f>
        <v>0</v>
      </c>
      <c r="L287">
        <f>IF(実施計画様式!L287&lt;&gt;朱色変色!L287,1,0)</f>
        <v>0</v>
      </c>
      <c r="M287">
        <f>IF(実施計画様式!M287&lt;&gt;朱色変色!M287,1,0)</f>
        <v>0</v>
      </c>
      <c r="N287">
        <f>IF(実施計画様式!N287&lt;&gt;朱色変色!N287,1,0)</f>
        <v>0</v>
      </c>
      <c r="O287">
        <f>IF(実施計画様式!O287&lt;&gt;朱色変色!O287,1,0)</f>
        <v>0</v>
      </c>
      <c r="P287">
        <f>IF(実施計画様式!P287&lt;&gt;朱色変色!P287,1,0)</f>
        <v>0</v>
      </c>
      <c r="Q287">
        <f>IF(実施計画様式!Q287&lt;&gt;朱色変色!Q287,1,0)</f>
        <v>0</v>
      </c>
      <c r="R287">
        <f>IF(実施計画様式!R287&lt;&gt;朱色変色!R287,1,0)</f>
        <v>0</v>
      </c>
      <c r="S287">
        <f>IF(実施計画様式!S287&lt;&gt;朱色変色!S287,1,0)</f>
        <v>0</v>
      </c>
      <c r="T287">
        <f>IF(実施計画様式!U287&lt;&gt;朱色変色!T287,1,0)</f>
        <v>0</v>
      </c>
      <c r="U287">
        <f>IF(実施計画様式!V287&lt;&gt;朱色変色!U287,1,0)</f>
        <v>0</v>
      </c>
      <c r="V287">
        <f>IF(実施計画様式!W287&lt;&gt;朱色変色!V287,1,0)</f>
        <v>0</v>
      </c>
      <c r="W287">
        <f>IF(実施計画様式!X287&lt;&gt;朱色変色!W287,1,0)</f>
        <v>0</v>
      </c>
      <c r="X287">
        <f>IF(実施計画様式!Y287&lt;&gt;朱色変色!X287,1,0)</f>
        <v>0</v>
      </c>
      <c r="Y287">
        <f>IF(実施計画様式!Z287&lt;&gt;朱色変色!Y287,1,0)</f>
        <v>0</v>
      </c>
      <c r="Z287">
        <f>IF(実施計画様式!AA287&lt;&gt;朱色変色!Z287,1,0)</f>
        <v>0</v>
      </c>
      <c r="AA287">
        <f>IF(実施計画様式!AB287&lt;&gt;朱色変色!AA287,1,0)</f>
        <v>0</v>
      </c>
      <c r="AB287">
        <f>IF(実施計画様式!AC287&lt;&gt;朱色変色!AB287,1,0)</f>
        <v>0</v>
      </c>
      <c r="AC287">
        <f>IF(実施計画様式!AD287&lt;&gt;朱色変色!AC287,1,0)</f>
        <v>0</v>
      </c>
      <c r="AD287">
        <f>IF(実施計画様式!AE287&lt;&gt;朱色変色!AD287,1,0)</f>
        <v>0</v>
      </c>
      <c r="AE287">
        <f>IF(実施計画様式!AF287&lt;&gt;朱色変色!AE287,1,0)</f>
        <v>0</v>
      </c>
      <c r="AF287" s="21">
        <f>IF(実施計画様式!AG287&lt;&gt;朱色変色!AF287,1,0)</f>
        <v>0</v>
      </c>
      <c r="AG287">
        <f t="shared" si="9"/>
        <v>0</v>
      </c>
      <c r="AH287">
        <f t="shared" si="10"/>
        <v>0</v>
      </c>
      <c r="AI287">
        <f t="shared" si="11"/>
        <v>0</v>
      </c>
    </row>
    <row r="288" spans="3:35">
      <c r="C288" s="24">
        <v>216</v>
      </c>
      <c r="D288" s="24">
        <f>IF(実施計画様式!D288&lt;&gt;朱色変色!D288,1,0)</f>
        <v>0</v>
      </c>
      <c r="E288">
        <f>IF(実施計画様式!E288&lt;&gt;朱色変色!E288,1,0)</f>
        <v>0</v>
      </c>
      <c r="F288">
        <f>IF(実施計画様式!F288&lt;&gt;朱色変色!F288,1,0)</f>
        <v>0</v>
      </c>
      <c r="G288">
        <f>IF(実施計画様式!G288&lt;&gt;朱色変色!G288,1,0)</f>
        <v>0</v>
      </c>
      <c r="H288">
        <f>IF(実施計画様式!H288&lt;&gt;朱色変色!H288,1,0)</f>
        <v>0</v>
      </c>
      <c r="I288">
        <f>IF(実施計画様式!I288&lt;&gt;朱色変色!I288,1,0)</f>
        <v>0</v>
      </c>
      <c r="J288">
        <f>IF(実施計画様式!J288&lt;&gt;朱色変色!J288,1,0)</f>
        <v>0</v>
      </c>
      <c r="K288">
        <f>IF(実施計画様式!K288&lt;&gt;朱色変色!K288,1,0)</f>
        <v>0</v>
      </c>
      <c r="L288">
        <f>IF(実施計画様式!L288&lt;&gt;朱色変色!L288,1,0)</f>
        <v>0</v>
      </c>
      <c r="M288">
        <f>IF(実施計画様式!M288&lt;&gt;朱色変色!M288,1,0)</f>
        <v>0</v>
      </c>
      <c r="N288">
        <f>IF(実施計画様式!N288&lt;&gt;朱色変色!N288,1,0)</f>
        <v>0</v>
      </c>
      <c r="O288">
        <f>IF(実施計画様式!O288&lt;&gt;朱色変色!O288,1,0)</f>
        <v>0</v>
      </c>
      <c r="P288">
        <f>IF(実施計画様式!P288&lt;&gt;朱色変色!P288,1,0)</f>
        <v>0</v>
      </c>
      <c r="Q288">
        <f>IF(実施計画様式!Q288&lt;&gt;朱色変色!Q288,1,0)</f>
        <v>0</v>
      </c>
      <c r="R288">
        <f>IF(実施計画様式!R288&lt;&gt;朱色変色!R288,1,0)</f>
        <v>0</v>
      </c>
      <c r="S288">
        <f>IF(実施計画様式!S288&lt;&gt;朱色変色!S288,1,0)</f>
        <v>0</v>
      </c>
      <c r="T288">
        <f>IF(実施計画様式!U288&lt;&gt;朱色変色!T288,1,0)</f>
        <v>0</v>
      </c>
      <c r="U288">
        <f>IF(実施計画様式!V288&lt;&gt;朱色変色!U288,1,0)</f>
        <v>0</v>
      </c>
      <c r="V288">
        <f>IF(実施計画様式!W288&lt;&gt;朱色変色!V288,1,0)</f>
        <v>0</v>
      </c>
      <c r="W288">
        <f>IF(実施計画様式!X288&lt;&gt;朱色変色!W288,1,0)</f>
        <v>0</v>
      </c>
      <c r="X288">
        <f>IF(実施計画様式!Y288&lt;&gt;朱色変色!X288,1,0)</f>
        <v>0</v>
      </c>
      <c r="Y288">
        <f>IF(実施計画様式!Z288&lt;&gt;朱色変色!Y288,1,0)</f>
        <v>0</v>
      </c>
      <c r="Z288">
        <f>IF(実施計画様式!AA288&lt;&gt;朱色変色!Z288,1,0)</f>
        <v>0</v>
      </c>
      <c r="AA288">
        <f>IF(実施計画様式!AB288&lt;&gt;朱色変色!AA288,1,0)</f>
        <v>0</v>
      </c>
      <c r="AB288">
        <f>IF(実施計画様式!AC288&lt;&gt;朱色変色!AB288,1,0)</f>
        <v>0</v>
      </c>
      <c r="AC288">
        <f>IF(実施計画様式!AD288&lt;&gt;朱色変色!AC288,1,0)</f>
        <v>0</v>
      </c>
      <c r="AD288">
        <f>IF(実施計画様式!AE288&lt;&gt;朱色変色!AD288,1,0)</f>
        <v>0</v>
      </c>
      <c r="AE288">
        <f>IF(実施計画様式!AF288&lt;&gt;朱色変色!AE288,1,0)</f>
        <v>0</v>
      </c>
      <c r="AF288" s="21">
        <f>IF(実施計画様式!AG288&lt;&gt;朱色変色!AF288,1,0)</f>
        <v>0</v>
      </c>
      <c r="AG288">
        <f t="shared" si="9"/>
        <v>0</v>
      </c>
      <c r="AH288">
        <f t="shared" si="10"/>
        <v>0</v>
      </c>
      <c r="AI288">
        <f t="shared" si="11"/>
        <v>0</v>
      </c>
    </row>
    <row r="289" spans="3:35">
      <c r="C289" s="24">
        <v>217</v>
      </c>
      <c r="D289" s="24">
        <f>IF(実施計画様式!D289&lt;&gt;朱色変色!D289,1,0)</f>
        <v>0</v>
      </c>
      <c r="E289">
        <f>IF(実施計画様式!E289&lt;&gt;朱色変色!E289,1,0)</f>
        <v>0</v>
      </c>
      <c r="F289">
        <f>IF(実施計画様式!F289&lt;&gt;朱色変色!F289,1,0)</f>
        <v>0</v>
      </c>
      <c r="G289">
        <f>IF(実施計画様式!G289&lt;&gt;朱色変色!G289,1,0)</f>
        <v>0</v>
      </c>
      <c r="H289">
        <f>IF(実施計画様式!H289&lt;&gt;朱色変色!H289,1,0)</f>
        <v>0</v>
      </c>
      <c r="I289">
        <f>IF(実施計画様式!I289&lt;&gt;朱色変色!I289,1,0)</f>
        <v>0</v>
      </c>
      <c r="J289">
        <f>IF(実施計画様式!J289&lt;&gt;朱色変色!J289,1,0)</f>
        <v>0</v>
      </c>
      <c r="K289">
        <f>IF(実施計画様式!K289&lt;&gt;朱色変色!K289,1,0)</f>
        <v>0</v>
      </c>
      <c r="L289">
        <f>IF(実施計画様式!L289&lt;&gt;朱色変色!L289,1,0)</f>
        <v>0</v>
      </c>
      <c r="M289">
        <f>IF(実施計画様式!M289&lt;&gt;朱色変色!M289,1,0)</f>
        <v>0</v>
      </c>
      <c r="N289">
        <f>IF(実施計画様式!N289&lt;&gt;朱色変色!N289,1,0)</f>
        <v>0</v>
      </c>
      <c r="O289">
        <f>IF(実施計画様式!O289&lt;&gt;朱色変色!O289,1,0)</f>
        <v>0</v>
      </c>
      <c r="P289">
        <f>IF(実施計画様式!P289&lt;&gt;朱色変色!P289,1,0)</f>
        <v>0</v>
      </c>
      <c r="Q289">
        <f>IF(実施計画様式!Q289&lt;&gt;朱色変色!Q289,1,0)</f>
        <v>0</v>
      </c>
      <c r="R289">
        <f>IF(実施計画様式!R289&lt;&gt;朱色変色!R289,1,0)</f>
        <v>0</v>
      </c>
      <c r="S289">
        <f>IF(実施計画様式!S289&lt;&gt;朱色変色!S289,1,0)</f>
        <v>0</v>
      </c>
      <c r="T289">
        <f>IF(実施計画様式!U289&lt;&gt;朱色変色!T289,1,0)</f>
        <v>0</v>
      </c>
      <c r="U289">
        <f>IF(実施計画様式!V289&lt;&gt;朱色変色!U289,1,0)</f>
        <v>0</v>
      </c>
      <c r="V289">
        <f>IF(実施計画様式!W289&lt;&gt;朱色変色!V289,1,0)</f>
        <v>0</v>
      </c>
      <c r="W289">
        <f>IF(実施計画様式!X289&lt;&gt;朱色変色!W289,1,0)</f>
        <v>0</v>
      </c>
      <c r="X289">
        <f>IF(実施計画様式!Y289&lt;&gt;朱色変色!X289,1,0)</f>
        <v>0</v>
      </c>
      <c r="Y289">
        <f>IF(実施計画様式!Z289&lt;&gt;朱色変色!Y289,1,0)</f>
        <v>0</v>
      </c>
      <c r="Z289">
        <f>IF(実施計画様式!AA289&lt;&gt;朱色変色!Z289,1,0)</f>
        <v>0</v>
      </c>
      <c r="AA289">
        <f>IF(実施計画様式!AB289&lt;&gt;朱色変色!AA289,1,0)</f>
        <v>0</v>
      </c>
      <c r="AB289">
        <f>IF(実施計画様式!AC289&lt;&gt;朱色変色!AB289,1,0)</f>
        <v>0</v>
      </c>
      <c r="AC289">
        <f>IF(実施計画様式!AD289&lt;&gt;朱色変色!AC289,1,0)</f>
        <v>0</v>
      </c>
      <c r="AD289">
        <f>IF(実施計画様式!AE289&lt;&gt;朱色変色!AD289,1,0)</f>
        <v>0</v>
      </c>
      <c r="AE289">
        <f>IF(実施計画様式!AF289&lt;&gt;朱色変色!AE289,1,0)</f>
        <v>0</v>
      </c>
      <c r="AF289" s="21">
        <f>IF(実施計画様式!AG289&lt;&gt;朱色変色!AF289,1,0)</f>
        <v>0</v>
      </c>
      <c r="AG289">
        <f t="shared" si="9"/>
        <v>0</v>
      </c>
      <c r="AH289">
        <f t="shared" si="10"/>
        <v>0</v>
      </c>
      <c r="AI289">
        <f t="shared" si="11"/>
        <v>0</v>
      </c>
    </row>
    <row r="290" spans="3:35">
      <c r="C290" s="24">
        <v>218</v>
      </c>
      <c r="D290" s="24">
        <f>IF(実施計画様式!D290&lt;&gt;朱色変色!D290,1,0)</f>
        <v>0</v>
      </c>
      <c r="E290">
        <f>IF(実施計画様式!E290&lt;&gt;朱色変色!E290,1,0)</f>
        <v>0</v>
      </c>
      <c r="F290">
        <f>IF(実施計画様式!F290&lt;&gt;朱色変色!F290,1,0)</f>
        <v>0</v>
      </c>
      <c r="G290">
        <f>IF(実施計画様式!G290&lt;&gt;朱色変色!G290,1,0)</f>
        <v>0</v>
      </c>
      <c r="H290">
        <f>IF(実施計画様式!H290&lt;&gt;朱色変色!H290,1,0)</f>
        <v>0</v>
      </c>
      <c r="I290">
        <f>IF(実施計画様式!I290&lt;&gt;朱色変色!I290,1,0)</f>
        <v>0</v>
      </c>
      <c r="J290">
        <f>IF(実施計画様式!J290&lt;&gt;朱色変色!J290,1,0)</f>
        <v>0</v>
      </c>
      <c r="K290">
        <f>IF(実施計画様式!K290&lt;&gt;朱色変色!K290,1,0)</f>
        <v>0</v>
      </c>
      <c r="L290">
        <f>IF(実施計画様式!L290&lt;&gt;朱色変色!L290,1,0)</f>
        <v>0</v>
      </c>
      <c r="M290">
        <f>IF(実施計画様式!M290&lt;&gt;朱色変色!M290,1,0)</f>
        <v>0</v>
      </c>
      <c r="N290">
        <f>IF(実施計画様式!N290&lt;&gt;朱色変色!N290,1,0)</f>
        <v>0</v>
      </c>
      <c r="O290">
        <f>IF(実施計画様式!O290&lt;&gt;朱色変色!O290,1,0)</f>
        <v>0</v>
      </c>
      <c r="P290">
        <f>IF(実施計画様式!P290&lt;&gt;朱色変色!P290,1,0)</f>
        <v>0</v>
      </c>
      <c r="Q290">
        <f>IF(実施計画様式!Q290&lt;&gt;朱色変色!Q290,1,0)</f>
        <v>0</v>
      </c>
      <c r="R290">
        <f>IF(実施計画様式!R290&lt;&gt;朱色変色!R290,1,0)</f>
        <v>0</v>
      </c>
      <c r="S290">
        <f>IF(実施計画様式!S290&lt;&gt;朱色変色!S290,1,0)</f>
        <v>0</v>
      </c>
      <c r="T290">
        <f>IF(実施計画様式!U290&lt;&gt;朱色変色!T290,1,0)</f>
        <v>0</v>
      </c>
      <c r="U290">
        <f>IF(実施計画様式!V290&lt;&gt;朱色変色!U290,1,0)</f>
        <v>0</v>
      </c>
      <c r="V290">
        <f>IF(実施計画様式!W290&lt;&gt;朱色変色!V290,1,0)</f>
        <v>0</v>
      </c>
      <c r="W290">
        <f>IF(実施計画様式!X290&lt;&gt;朱色変色!W290,1,0)</f>
        <v>0</v>
      </c>
      <c r="X290">
        <f>IF(実施計画様式!Y290&lt;&gt;朱色変色!X290,1,0)</f>
        <v>0</v>
      </c>
      <c r="Y290">
        <f>IF(実施計画様式!Z290&lt;&gt;朱色変色!Y290,1,0)</f>
        <v>0</v>
      </c>
      <c r="Z290">
        <f>IF(実施計画様式!AA290&lt;&gt;朱色変色!Z290,1,0)</f>
        <v>0</v>
      </c>
      <c r="AA290">
        <f>IF(実施計画様式!AB290&lt;&gt;朱色変色!AA290,1,0)</f>
        <v>0</v>
      </c>
      <c r="AB290">
        <f>IF(実施計画様式!AC290&lt;&gt;朱色変色!AB290,1,0)</f>
        <v>0</v>
      </c>
      <c r="AC290">
        <f>IF(実施計画様式!AD290&lt;&gt;朱色変色!AC290,1,0)</f>
        <v>0</v>
      </c>
      <c r="AD290">
        <f>IF(実施計画様式!AE290&lt;&gt;朱色変色!AD290,1,0)</f>
        <v>0</v>
      </c>
      <c r="AE290">
        <f>IF(実施計画様式!AF290&lt;&gt;朱色変色!AE290,1,0)</f>
        <v>0</v>
      </c>
      <c r="AF290" s="21">
        <f>IF(実施計画様式!AG290&lt;&gt;朱色変色!AF290,1,0)</f>
        <v>0</v>
      </c>
      <c r="AG290">
        <f t="shared" si="9"/>
        <v>0</v>
      </c>
      <c r="AH290">
        <f t="shared" si="10"/>
        <v>0</v>
      </c>
      <c r="AI290">
        <f t="shared" si="11"/>
        <v>0</v>
      </c>
    </row>
    <row r="291" spans="3:35">
      <c r="C291" s="24">
        <v>219</v>
      </c>
      <c r="D291" s="24">
        <f>IF(実施計画様式!D291&lt;&gt;朱色変色!D291,1,0)</f>
        <v>0</v>
      </c>
      <c r="E291">
        <f>IF(実施計画様式!E291&lt;&gt;朱色変色!E291,1,0)</f>
        <v>0</v>
      </c>
      <c r="F291">
        <f>IF(実施計画様式!F291&lt;&gt;朱色変色!F291,1,0)</f>
        <v>0</v>
      </c>
      <c r="G291">
        <f>IF(実施計画様式!G291&lt;&gt;朱色変色!G291,1,0)</f>
        <v>0</v>
      </c>
      <c r="H291">
        <f>IF(実施計画様式!H291&lt;&gt;朱色変色!H291,1,0)</f>
        <v>0</v>
      </c>
      <c r="I291">
        <f>IF(実施計画様式!I291&lt;&gt;朱色変色!I291,1,0)</f>
        <v>0</v>
      </c>
      <c r="J291">
        <f>IF(実施計画様式!J291&lt;&gt;朱色変色!J291,1,0)</f>
        <v>0</v>
      </c>
      <c r="K291">
        <f>IF(実施計画様式!K291&lt;&gt;朱色変色!K291,1,0)</f>
        <v>0</v>
      </c>
      <c r="L291">
        <f>IF(実施計画様式!L291&lt;&gt;朱色変色!L291,1,0)</f>
        <v>0</v>
      </c>
      <c r="M291">
        <f>IF(実施計画様式!M291&lt;&gt;朱色変色!M291,1,0)</f>
        <v>0</v>
      </c>
      <c r="N291">
        <f>IF(実施計画様式!N291&lt;&gt;朱色変色!N291,1,0)</f>
        <v>0</v>
      </c>
      <c r="O291">
        <f>IF(実施計画様式!O291&lt;&gt;朱色変色!O291,1,0)</f>
        <v>0</v>
      </c>
      <c r="P291">
        <f>IF(実施計画様式!P291&lt;&gt;朱色変色!P291,1,0)</f>
        <v>0</v>
      </c>
      <c r="Q291">
        <f>IF(実施計画様式!Q291&lt;&gt;朱色変色!Q291,1,0)</f>
        <v>0</v>
      </c>
      <c r="R291">
        <f>IF(実施計画様式!R291&lt;&gt;朱色変色!R291,1,0)</f>
        <v>0</v>
      </c>
      <c r="S291">
        <f>IF(実施計画様式!S291&lt;&gt;朱色変色!S291,1,0)</f>
        <v>0</v>
      </c>
      <c r="T291">
        <f>IF(実施計画様式!U291&lt;&gt;朱色変色!T291,1,0)</f>
        <v>0</v>
      </c>
      <c r="U291">
        <f>IF(実施計画様式!V291&lt;&gt;朱色変色!U291,1,0)</f>
        <v>0</v>
      </c>
      <c r="V291">
        <f>IF(実施計画様式!W291&lt;&gt;朱色変色!V291,1,0)</f>
        <v>0</v>
      </c>
      <c r="W291">
        <f>IF(実施計画様式!X291&lt;&gt;朱色変色!W291,1,0)</f>
        <v>0</v>
      </c>
      <c r="X291">
        <f>IF(実施計画様式!Y291&lt;&gt;朱色変色!X291,1,0)</f>
        <v>0</v>
      </c>
      <c r="Y291">
        <f>IF(実施計画様式!Z291&lt;&gt;朱色変色!Y291,1,0)</f>
        <v>0</v>
      </c>
      <c r="Z291">
        <f>IF(実施計画様式!AA291&lt;&gt;朱色変色!Z291,1,0)</f>
        <v>0</v>
      </c>
      <c r="AA291">
        <f>IF(実施計画様式!AB291&lt;&gt;朱色変色!AA291,1,0)</f>
        <v>0</v>
      </c>
      <c r="AB291">
        <f>IF(実施計画様式!AC291&lt;&gt;朱色変色!AB291,1,0)</f>
        <v>0</v>
      </c>
      <c r="AC291">
        <f>IF(実施計画様式!AD291&lt;&gt;朱色変色!AC291,1,0)</f>
        <v>0</v>
      </c>
      <c r="AD291">
        <f>IF(実施計画様式!AE291&lt;&gt;朱色変色!AD291,1,0)</f>
        <v>0</v>
      </c>
      <c r="AE291">
        <f>IF(実施計画様式!AF291&lt;&gt;朱色変色!AE291,1,0)</f>
        <v>0</v>
      </c>
      <c r="AF291" s="21">
        <f>IF(実施計画様式!AG291&lt;&gt;朱色変色!AF291,1,0)</f>
        <v>0</v>
      </c>
      <c r="AG291">
        <f t="shared" si="9"/>
        <v>0</v>
      </c>
      <c r="AH291">
        <f t="shared" si="10"/>
        <v>0</v>
      </c>
      <c r="AI291">
        <f t="shared" si="11"/>
        <v>0</v>
      </c>
    </row>
    <row r="292" spans="3:35">
      <c r="C292" s="24">
        <v>220</v>
      </c>
      <c r="D292" s="24">
        <f>IF(実施計画様式!D292&lt;&gt;朱色変色!D292,1,0)</f>
        <v>0</v>
      </c>
      <c r="E292">
        <f>IF(実施計画様式!E292&lt;&gt;朱色変色!E292,1,0)</f>
        <v>0</v>
      </c>
      <c r="F292">
        <f>IF(実施計画様式!F292&lt;&gt;朱色変色!F292,1,0)</f>
        <v>0</v>
      </c>
      <c r="G292">
        <f>IF(実施計画様式!G292&lt;&gt;朱色変色!G292,1,0)</f>
        <v>0</v>
      </c>
      <c r="H292">
        <f>IF(実施計画様式!H292&lt;&gt;朱色変色!H292,1,0)</f>
        <v>0</v>
      </c>
      <c r="I292">
        <f>IF(実施計画様式!I292&lt;&gt;朱色変色!I292,1,0)</f>
        <v>0</v>
      </c>
      <c r="J292">
        <f>IF(実施計画様式!J292&lt;&gt;朱色変色!J292,1,0)</f>
        <v>0</v>
      </c>
      <c r="K292">
        <f>IF(実施計画様式!K292&lt;&gt;朱色変色!K292,1,0)</f>
        <v>0</v>
      </c>
      <c r="L292">
        <f>IF(実施計画様式!L292&lt;&gt;朱色変色!L292,1,0)</f>
        <v>0</v>
      </c>
      <c r="M292">
        <f>IF(実施計画様式!M292&lt;&gt;朱色変色!M292,1,0)</f>
        <v>0</v>
      </c>
      <c r="N292">
        <f>IF(実施計画様式!N292&lt;&gt;朱色変色!N292,1,0)</f>
        <v>0</v>
      </c>
      <c r="O292">
        <f>IF(実施計画様式!O292&lt;&gt;朱色変色!O292,1,0)</f>
        <v>0</v>
      </c>
      <c r="P292">
        <f>IF(実施計画様式!P292&lt;&gt;朱色変色!P292,1,0)</f>
        <v>0</v>
      </c>
      <c r="Q292">
        <f>IF(実施計画様式!Q292&lt;&gt;朱色変色!Q292,1,0)</f>
        <v>0</v>
      </c>
      <c r="R292">
        <f>IF(実施計画様式!R292&lt;&gt;朱色変色!R292,1,0)</f>
        <v>0</v>
      </c>
      <c r="S292">
        <f>IF(実施計画様式!S292&lt;&gt;朱色変色!S292,1,0)</f>
        <v>0</v>
      </c>
      <c r="T292">
        <f>IF(実施計画様式!U292&lt;&gt;朱色変色!T292,1,0)</f>
        <v>0</v>
      </c>
      <c r="U292">
        <f>IF(実施計画様式!V292&lt;&gt;朱色変色!U292,1,0)</f>
        <v>0</v>
      </c>
      <c r="V292">
        <f>IF(実施計画様式!W292&lt;&gt;朱色変色!V292,1,0)</f>
        <v>0</v>
      </c>
      <c r="W292">
        <f>IF(実施計画様式!X292&lt;&gt;朱色変色!W292,1,0)</f>
        <v>0</v>
      </c>
      <c r="X292">
        <f>IF(実施計画様式!Y292&lt;&gt;朱色変色!X292,1,0)</f>
        <v>0</v>
      </c>
      <c r="Y292">
        <f>IF(実施計画様式!Z292&lt;&gt;朱色変色!Y292,1,0)</f>
        <v>0</v>
      </c>
      <c r="Z292">
        <f>IF(実施計画様式!AA292&lt;&gt;朱色変色!Z292,1,0)</f>
        <v>0</v>
      </c>
      <c r="AA292">
        <f>IF(実施計画様式!AB292&lt;&gt;朱色変色!AA292,1,0)</f>
        <v>0</v>
      </c>
      <c r="AB292">
        <f>IF(実施計画様式!AC292&lt;&gt;朱色変色!AB292,1,0)</f>
        <v>0</v>
      </c>
      <c r="AC292">
        <f>IF(実施計画様式!AD292&lt;&gt;朱色変色!AC292,1,0)</f>
        <v>0</v>
      </c>
      <c r="AD292">
        <f>IF(実施計画様式!AE292&lt;&gt;朱色変色!AD292,1,0)</f>
        <v>0</v>
      </c>
      <c r="AE292">
        <f>IF(実施計画様式!AF292&lt;&gt;朱色変色!AE292,1,0)</f>
        <v>0</v>
      </c>
      <c r="AF292" s="21">
        <f>IF(実施計画様式!AG292&lt;&gt;朱色変色!AF292,1,0)</f>
        <v>0</v>
      </c>
      <c r="AG292">
        <f t="shared" si="9"/>
        <v>0</v>
      </c>
      <c r="AH292">
        <f t="shared" si="10"/>
        <v>0</v>
      </c>
      <c r="AI292">
        <f t="shared" si="11"/>
        <v>0</v>
      </c>
    </row>
    <row r="293" spans="3:35">
      <c r="C293" s="24">
        <v>221</v>
      </c>
      <c r="D293" s="24">
        <f>IF(実施計画様式!D293&lt;&gt;朱色変色!D293,1,0)</f>
        <v>0</v>
      </c>
      <c r="E293">
        <f>IF(実施計画様式!E293&lt;&gt;朱色変色!E293,1,0)</f>
        <v>0</v>
      </c>
      <c r="F293">
        <f>IF(実施計画様式!F293&lt;&gt;朱色変色!F293,1,0)</f>
        <v>0</v>
      </c>
      <c r="G293">
        <f>IF(実施計画様式!G293&lt;&gt;朱色変色!G293,1,0)</f>
        <v>0</v>
      </c>
      <c r="H293">
        <f>IF(実施計画様式!H293&lt;&gt;朱色変色!H293,1,0)</f>
        <v>0</v>
      </c>
      <c r="I293">
        <f>IF(実施計画様式!I293&lt;&gt;朱色変色!I293,1,0)</f>
        <v>0</v>
      </c>
      <c r="J293">
        <f>IF(実施計画様式!J293&lt;&gt;朱色変色!J293,1,0)</f>
        <v>0</v>
      </c>
      <c r="K293">
        <f>IF(実施計画様式!K293&lt;&gt;朱色変色!K293,1,0)</f>
        <v>0</v>
      </c>
      <c r="L293">
        <f>IF(実施計画様式!L293&lt;&gt;朱色変色!L293,1,0)</f>
        <v>0</v>
      </c>
      <c r="M293">
        <f>IF(実施計画様式!M293&lt;&gt;朱色変色!M293,1,0)</f>
        <v>0</v>
      </c>
      <c r="N293">
        <f>IF(実施計画様式!N293&lt;&gt;朱色変色!N293,1,0)</f>
        <v>0</v>
      </c>
      <c r="O293">
        <f>IF(実施計画様式!O293&lt;&gt;朱色変色!O293,1,0)</f>
        <v>0</v>
      </c>
      <c r="P293">
        <f>IF(実施計画様式!P293&lt;&gt;朱色変色!P293,1,0)</f>
        <v>0</v>
      </c>
      <c r="Q293">
        <f>IF(実施計画様式!Q293&lt;&gt;朱色変色!Q293,1,0)</f>
        <v>0</v>
      </c>
      <c r="R293">
        <f>IF(実施計画様式!R293&lt;&gt;朱色変色!R293,1,0)</f>
        <v>0</v>
      </c>
      <c r="S293">
        <f>IF(実施計画様式!S293&lt;&gt;朱色変色!S293,1,0)</f>
        <v>0</v>
      </c>
      <c r="T293">
        <f>IF(実施計画様式!U293&lt;&gt;朱色変色!T293,1,0)</f>
        <v>0</v>
      </c>
      <c r="U293">
        <f>IF(実施計画様式!V293&lt;&gt;朱色変色!U293,1,0)</f>
        <v>0</v>
      </c>
      <c r="V293">
        <f>IF(実施計画様式!W293&lt;&gt;朱色変色!V293,1,0)</f>
        <v>0</v>
      </c>
      <c r="W293">
        <f>IF(実施計画様式!X293&lt;&gt;朱色変色!W293,1,0)</f>
        <v>0</v>
      </c>
      <c r="X293">
        <f>IF(実施計画様式!Y293&lt;&gt;朱色変色!X293,1,0)</f>
        <v>0</v>
      </c>
      <c r="Y293">
        <f>IF(実施計画様式!Z293&lt;&gt;朱色変色!Y293,1,0)</f>
        <v>0</v>
      </c>
      <c r="Z293">
        <f>IF(実施計画様式!AA293&lt;&gt;朱色変色!Z293,1,0)</f>
        <v>0</v>
      </c>
      <c r="AA293">
        <f>IF(実施計画様式!AB293&lt;&gt;朱色変色!AA293,1,0)</f>
        <v>0</v>
      </c>
      <c r="AB293">
        <f>IF(実施計画様式!AC293&lt;&gt;朱色変色!AB293,1,0)</f>
        <v>0</v>
      </c>
      <c r="AC293">
        <f>IF(実施計画様式!AD293&lt;&gt;朱色変色!AC293,1,0)</f>
        <v>0</v>
      </c>
      <c r="AD293">
        <f>IF(実施計画様式!AE293&lt;&gt;朱色変色!AD293,1,0)</f>
        <v>0</v>
      </c>
      <c r="AE293">
        <f>IF(実施計画様式!AF293&lt;&gt;朱色変色!AE293,1,0)</f>
        <v>0</v>
      </c>
      <c r="AF293" s="21">
        <f>IF(実施計画様式!AG293&lt;&gt;朱色変色!AF293,1,0)</f>
        <v>0</v>
      </c>
      <c r="AG293">
        <f t="shared" si="9"/>
        <v>0</v>
      </c>
      <c r="AH293">
        <f t="shared" si="10"/>
        <v>0</v>
      </c>
      <c r="AI293">
        <f t="shared" si="11"/>
        <v>0</v>
      </c>
    </row>
    <row r="294" spans="3:35">
      <c r="C294" s="24">
        <v>222</v>
      </c>
      <c r="D294" s="24">
        <f>IF(実施計画様式!D294&lt;&gt;朱色変色!D294,1,0)</f>
        <v>0</v>
      </c>
      <c r="E294">
        <f>IF(実施計画様式!E294&lt;&gt;朱色変色!E294,1,0)</f>
        <v>0</v>
      </c>
      <c r="F294">
        <f>IF(実施計画様式!F294&lt;&gt;朱色変色!F294,1,0)</f>
        <v>0</v>
      </c>
      <c r="G294">
        <f>IF(実施計画様式!G294&lt;&gt;朱色変色!G294,1,0)</f>
        <v>0</v>
      </c>
      <c r="H294">
        <f>IF(実施計画様式!H294&lt;&gt;朱色変色!H294,1,0)</f>
        <v>0</v>
      </c>
      <c r="I294">
        <f>IF(実施計画様式!I294&lt;&gt;朱色変色!I294,1,0)</f>
        <v>0</v>
      </c>
      <c r="J294">
        <f>IF(実施計画様式!J294&lt;&gt;朱色変色!J294,1,0)</f>
        <v>0</v>
      </c>
      <c r="K294">
        <f>IF(実施計画様式!K294&lt;&gt;朱色変色!K294,1,0)</f>
        <v>0</v>
      </c>
      <c r="L294">
        <f>IF(実施計画様式!L294&lt;&gt;朱色変色!L294,1,0)</f>
        <v>0</v>
      </c>
      <c r="M294">
        <f>IF(実施計画様式!M294&lt;&gt;朱色変色!M294,1,0)</f>
        <v>0</v>
      </c>
      <c r="N294">
        <f>IF(実施計画様式!N294&lt;&gt;朱色変色!N294,1,0)</f>
        <v>0</v>
      </c>
      <c r="O294">
        <f>IF(実施計画様式!O294&lt;&gt;朱色変色!O294,1,0)</f>
        <v>0</v>
      </c>
      <c r="P294">
        <f>IF(実施計画様式!P294&lt;&gt;朱色変色!P294,1,0)</f>
        <v>0</v>
      </c>
      <c r="Q294">
        <f>IF(実施計画様式!Q294&lt;&gt;朱色変色!Q294,1,0)</f>
        <v>0</v>
      </c>
      <c r="R294">
        <f>IF(実施計画様式!R294&lt;&gt;朱色変色!R294,1,0)</f>
        <v>0</v>
      </c>
      <c r="S294">
        <f>IF(実施計画様式!S294&lt;&gt;朱色変色!S294,1,0)</f>
        <v>0</v>
      </c>
      <c r="T294">
        <f>IF(実施計画様式!U294&lt;&gt;朱色変色!T294,1,0)</f>
        <v>0</v>
      </c>
      <c r="U294">
        <f>IF(実施計画様式!V294&lt;&gt;朱色変色!U294,1,0)</f>
        <v>0</v>
      </c>
      <c r="V294">
        <f>IF(実施計画様式!W294&lt;&gt;朱色変色!V294,1,0)</f>
        <v>0</v>
      </c>
      <c r="W294">
        <f>IF(実施計画様式!X294&lt;&gt;朱色変色!W294,1,0)</f>
        <v>0</v>
      </c>
      <c r="X294">
        <f>IF(実施計画様式!Y294&lt;&gt;朱色変色!X294,1,0)</f>
        <v>0</v>
      </c>
      <c r="Y294">
        <f>IF(実施計画様式!Z294&lt;&gt;朱色変色!Y294,1,0)</f>
        <v>0</v>
      </c>
      <c r="Z294">
        <f>IF(実施計画様式!AA294&lt;&gt;朱色変色!Z294,1,0)</f>
        <v>0</v>
      </c>
      <c r="AA294">
        <f>IF(実施計画様式!AB294&lt;&gt;朱色変色!AA294,1,0)</f>
        <v>0</v>
      </c>
      <c r="AB294">
        <f>IF(実施計画様式!AC294&lt;&gt;朱色変色!AB294,1,0)</f>
        <v>0</v>
      </c>
      <c r="AC294">
        <f>IF(実施計画様式!AD294&lt;&gt;朱色変色!AC294,1,0)</f>
        <v>0</v>
      </c>
      <c r="AD294">
        <f>IF(実施計画様式!AE294&lt;&gt;朱色変色!AD294,1,0)</f>
        <v>0</v>
      </c>
      <c r="AE294">
        <f>IF(実施計画様式!AF294&lt;&gt;朱色変色!AE294,1,0)</f>
        <v>0</v>
      </c>
      <c r="AF294" s="21">
        <f>IF(実施計画様式!AG294&lt;&gt;朱色変色!AF294,1,0)</f>
        <v>0</v>
      </c>
      <c r="AG294">
        <f t="shared" si="9"/>
        <v>0</v>
      </c>
      <c r="AH294">
        <f t="shared" si="10"/>
        <v>0</v>
      </c>
      <c r="AI294">
        <f t="shared" si="11"/>
        <v>0</v>
      </c>
    </row>
    <row r="295" spans="3:35">
      <c r="C295" s="24">
        <v>223</v>
      </c>
      <c r="D295" s="24">
        <f>IF(実施計画様式!D295&lt;&gt;朱色変色!D295,1,0)</f>
        <v>0</v>
      </c>
      <c r="E295">
        <f>IF(実施計画様式!E295&lt;&gt;朱色変色!E295,1,0)</f>
        <v>0</v>
      </c>
      <c r="F295">
        <f>IF(実施計画様式!F295&lt;&gt;朱色変色!F295,1,0)</f>
        <v>0</v>
      </c>
      <c r="G295">
        <f>IF(実施計画様式!G295&lt;&gt;朱色変色!G295,1,0)</f>
        <v>0</v>
      </c>
      <c r="H295">
        <f>IF(実施計画様式!H295&lt;&gt;朱色変色!H295,1,0)</f>
        <v>0</v>
      </c>
      <c r="I295">
        <f>IF(実施計画様式!I295&lt;&gt;朱色変色!I295,1,0)</f>
        <v>0</v>
      </c>
      <c r="J295">
        <f>IF(実施計画様式!J295&lt;&gt;朱色変色!J295,1,0)</f>
        <v>0</v>
      </c>
      <c r="K295">
        <f>IF(実施計画様式!K295&lt;&gt;朱色変色!K295,1,0)</f>
        <v>0</v>
      </c>
      <c r="L295">
        <f>IF(実施計画様式!L295&lt;&gt;朱色変色!L295,1,0)</f>
        <v>0</v>
      </c>
      <c r="M295">
        <f>IF(実施計画様式!M295&lt;&gt;朱色変色!M295,1,0)</f>
        <v>0</v>
      </c>
      <c r="N295">
        <f>IF(実施計画様式!N295&lt;&gt;朱色変色!N295,1,0)</f>
        <v>0</v>
      </c>
      <c r="O295">
        <f>IF(実施計画様式!O295&lt;&gt;朱色変色!O295,1,0)</f>
        <v>0</v>
      </c>
      <c r="P295">
        <f>IF(実施計画様式!P295&lt;&gt;朱色変色!P295,1,0)</f>
        <v>0</v>
      </c>
      <c r="Q295">
        <f>IF(実施計画様式!Q295&lt;&gt;朱色変色!Q295,1,0)</f>
        <v>0</v>
      </c>
      <c r="R295">
        <f>IF(実施計画様式!R295&lt;&gt;朱色変色!R295,1,0)</f>
        <v>0</v>
      </c>
      <c r="S295">
        <f>IF(実施計画様式!S295&lt;&gt;朱色変色!S295,1,0)</f>
        <v>0</v>
      </c>
      <c r="T295">
        <f>IF(実施計画様式!U295&lt;&gt;朱色変色!T295,1,0)</f>
        <v>0</v>
      </c>
      <c r="U295">
        <f>IF(実施計画様式!V295&lt;&gt;朱色変色!U295,1,0)</f>
        <v>0</v>
      </c>
      <c r="V295">
        <f>IF(実施計画様式!W295&lt;&gt;朱色変色!V295,1,0)</f>
        <v>0</v>
      </c>
      <c r="W295">
        <f>IF(実施計画様式!X295&lt;&gt;朱色変色!W295,1,0)</f>
        <v>0</v>
      </c>
      <c r="X295">
        <f>IF(実施計画様式!Y295&lt;&gt;朱色変色!X295,1,0)</f>
        <v>0</v>
      </c>
      <c r="Y295">
        <f>IF(実施計画様式!Z295&lt;&gt;朱色変色!Y295,1,0)</f>
        <v>0</v>
      </c>
      <c r="Z295">
        <f>IF(実施計画様式!AA295&lt;&gt;朱色変色!Z295,1,0)</f>
        <v>0</v>
      </c>
      <c r="AA295">
        <f>IF(実施計画様式!AB295&lt;&gt;朱色変色!AA295,1,0)</f>
        <v>0</v>
      </c>
      <c r="AB295">
        <f>IF(実施計画様式!AC295&lt;&gt;朱色変色!AB295,1,0)</f>
        <v>0</v>
      </c>
      <c r="AC295">
        <f>IF(実施計画様式!AD295&lt;&gt;朱色変色!AC295,1,0)</f>
        <v>0</v>
      </c>
      <c r="AD295">
        <f>IF(実施計画様式!AE295&lt;&gt;朱色変色!AD295,1,0)</f>
        <v>0</v>
      </c>
      <c r="AE295">
        <f>IF(実施計画様式!AF295&lt;&gt;朱色変色!AE295,1,0)</f>
        <v>0</v>
      </c>
      <c r="AF295" s="21">
        <f>IF(実施計画様式!AG295&lt;&gt;朱色変色!AF295,1,0)</f>
        <v>0</v>
      </c>
      <c r="AG295">
        <f t="shared" si="9"/>
        <v>0</v>
      </c>
      <c r="AH295">
        <f t="shared" si="10"/>
        <v>0</v>
      </c>
      <c r="AI295">
        <f t="shared" si="11"/>
        <v>0</v>
      </c>
    </row>
    <row r="296" spans="3:35">
      <c r="C296" s="24">
        <v>224</v>
      </c>
      <c r="D296" s="24">
        <f>IF(実施計画様式!D296&lt;&gt;朱色変色!D296,1,0)</f>
        <v>0</v>
      </c>
      <c r="E296">
        <f>IF(実施計画様式!E296&lt;&gt;朱色変色!E296,1,0)</f>
        <v>0</v>
      </c>
      <c r="F296">
        <f>IF(実施計画様式!F296&lt;&gt;朱色変色!F296,1,0)</f>
        <v>0</v>
      </c>
      <c r="G296">
        <f>IF(実施計画様式!G296&lt;&gt;朱色変色!G296,1,0)</f>
        <v>0</v>
      </c>
      <c r="H296">
        <f>IF(実施計画様式!H296&lt;&gt;朱色変色!H296,1,0)</f>
        <v>0</v>
      </c>
      <c r="I296">
        <f>IF(実施計画様式!I296&lt;&gt;朱色変色!I296,1,0)</f>
        <v>0</v>
      </c>
      <c r="J296">
        <f>IF(実施計画様式!J296&lt;&gt;朱色変色!J296,1,0)</f>
        <v>0</v>
      </c>
      <c r="K296">
        <f>IF(実施計画様式!K296&lt;&gt;朱色変色!K296,1,0)</f>
        <v>0</v>
      </c>
      <c r="L296">
        <f>IF(実施計画様式!L296&lt;&gt;朱色変色!L296,1,0)</f>
        <v>0</v>
      </c>
      <c r="M296">
        <f>IF(実施計画様式!M296&lt;&gt;朱色変色!M296,1,0)</f>
        <v>0</v>
      </c>
      <c r="N296">
        <f>IF(実施計画様式!N296&lt;&gt;朱色変色!N296,1,0)</f>
        <v>0</v>
      </c>
      <c r="O296">
        <f>IF(実施計画様式!O296&lt;&gt;朱色変色!O296,1,0)</f>
        <v>0</v>
      </c>
      <c r="P296">
        <f>IF(実施計画様式!P296&lt;&gt;朱色変色!P296,1,0)</f>
        <v>0</v>
      </c>
      <c r="Q296">
        <f>IF(実施計画様式!Q296&lt;&gt;朱色変色!Q296,1,0)</f>
        <v>0</v>
      </c>
      <c r="R296">
        <f>IF(実施計画様式!R296&lt;&gt;朱色変色!R296,1,0)</f>
        <v>0</v>
      </c>
      <c r="S296">
        <f>IF(実施計画様式!S296&lt;&gt;朱色変色!S296,1,0)</f>
        <v>0</v>
      </c>
      <c r="T296">
        <f>IF(実施計画様式!U296&lt;&gt;朱色変色!T296,1,0)</f>
        <v>0</v>
      </c>
      <c r="U296">
        <f>IF(実施計画様式!V296&lt;&gt;朱色変色!U296,1,0)</f>
        <v>0</v>
      </c>
      <c r="V296">
        <f>IF(実施計画様式!W296&lt;&gt;朱色変色!V296,1,0)</f>
        <v>0</v>
      </c>
      <c r="W296">
        <f>IF(実施計画様式!X296&lt;&gt;朱色変色!W296,1,0)</f>
        <v>0</v>
      </c>
      <c r="X296">
        <f>IF(実施計画様式!Y296&lt;&gt;朱色変色!X296,1,0)</f>
        <v>0</v>
      </c>
      <c r="Y296">
        <f>IF(実施計画様式!Z296&lt;&gt;朱色変色!Y296,1,0)</f>
        <v>0</v>
      </c>
      <c r="Z296">
        <f>IF(実施計画様式!AA296&lt;&gt;朱色変色!Z296,1,0)</f>
        <v>0</v>
      </c>
      <c r="AA296">
        <f>IF(実施計画様式!AB296&lt;&gt;朱色変色!AA296,1,0)</f>
        <v>0</v>
      </c>
      <c r="AB296">
        <f>IF(実施計画様式!AC296&lt;&gt;朱色変色!AB296,1,0)</f>
        <v>0</v>
      </c>
      <c r="AC296">
        <f>IF(実施計画様式!AD296&lt;&gt;朱色変色!AC296,1,0)</f>
        <v>0</v>
      </c>
      <c r="AD296">
        <f>IF(実施計画様式!AE296&lt;&gt;朱色変色!AD296,1,0)</f>
        <v>0</v>
      </c>
      <c r="AE296">
        <f>IF(実施計画様式!AF296&lt;&gt;朱色変色!AE296,1,0)</f>
        <v>0</v>
      </c>
      <c r="AF296" s="21">
        <f>IF(実施計画様式!AG296&lt;&gt;朱色変色!AF296,1,0)</f>
        <v>0</v>
      </c>
      <c r="AG296">
        <f t="shared" si="9"/>
        <v>0</v>
      </c>
      <c r="AH296">
        <f t="shared" si="10"/>
        <v>0</v>
      </c>
      <c r="AI296">
        <f t="shared" si="11"/>
        <v>0</v>
      </c>
    </row>
    <row r="297" spans="3:35">
      <c r="C297" s="24">
        <v>225</v>
      </c>
      <c r="D297" s="24">
        <f>IF(実施計画様式!D297&lt;&gt;朱色変色!D297,1,0)</f>
        <v>0</v>
      </c>
      <c r="E297">
        <f>IF(実施計画様式!E297&lt;&gt;朱色変色!E297,1,0)</f>
        <v>0</v>
      </c>
      <c r="F297">
        <f>IF(実施計画様式!F297&lt;&gt;朱色変色!F297,1,0)</f>
        <v>0</v>
      </c>
      <c r="G297">
        <f>IF(実施計画様式!G297&lt;&gt;朱色変色!G297,1,0)</f>
        <v>0</v>
      </c>
      <c r="H297">
        <f>IF(実施計画様式!H297&lt;&gt;朱色変色!H297,1,0)</f>
        <v>0</v>
      </c>
      <c r="I297">
        <f>IF(実施計画様式!I297&lt;&gt;朱色変色!I297,1,0)</f>
        <v>0</v>
      </c>
      <c r="J297">
        <f>IF(実施計画様式!J297&lt;&gt;朱色変色!J297,1,0)</f>
        <v>0</v>
      </c>
      <c r="K297">
        <f>IF(実施計画様式!K297&lt;&gt;朱色変色!K297,1,0)</f>
        <v>0</v>
      </c>
      <c r="L297">
        <f>IF(実施計画様式!L297&lt;&gt;朱色変色!L297,1,0)</f>
        <v>0</v>
      </c>
      <c r="M297">
        <f>IF(実施計画様式!M297&lt;&gt;朱色変色!M297,1,0)</f>
        <v>0</v>
      </c>
      <c r="N297">
        <f>IF(実施計画様式!N297&lt;&gt;朱色変色!N297,1,0)</f>
        <v>0</v>
      </c>
      <c r="O297">
        <f>IF(実施計画様式!O297&lt;&gt;朱色変色!O297,1,0)</f>
        <v>0</v>
      </c>
      <c r="P297">
        <f>IF(実施計画様式!P297&lt;&gt;朱色変色!P297,1,0)</f>
        <v>0</v>
      </c>
      <c r="Q297">
        <f>IF(実施計画様式!Q297&lt;&gt;朱色変色!Q297,1,0)</f>
        <v>0</v>
      </c>
      <c r="R297">
        <f>IF(実施計画様式!R297&lt;&gt;朱色変色!R297,1,0)</f>
        <v>0</v>
      </c>
      <c r="S297">
        <f>IF(実施計画様式!S297&lt;&gt;朱色変色!S297,1,0)</f>
        <v>0</v>
      </c>
      <c r="T297">
        <f>IF(実施計画様式!U297&lt;&gt;朱色変色!T297,1,0)</f>
        <v>0</v>
      </c>
      <c r="U297">
        <f>IF(実施計画様式!V297&lt;&gt;朱色変色!U297,1,0)</f>
        <v>0</v>
      </c>
      <c r="V297">
        <f>IF(実施計画様式!W297&lt;&gt;朱色変色!V297,1,0)</f>
        <v>0</v>
      </c>
      <c r="W297">
        <f>IF(実施計画様式!X297&lt;&gt;朱色変色!W297,1,0)</f>
        <v>0</v>
      </c>
      <c r="X297">
        <f>IF(実施計画様式!Y297&lt;&gt;朱色変色!X297,1,0)</f>
        <v>0</v>
      </c>
      <c r="Y297">
        <f>IF(実施計画様式!Z297&lt;&gt;朱色変色!Y297,1,0)</f>
        <v>0</v>
      </c>
      <c r="Z297">
        <f>IF(実施計画様式!AA297&lt;&gt;朱色変色!Z297,1,0)</f>
        <v>0</v>
      </c>
      <c r="AA297">
        <f>IF(実施計画様式!AB297&lt;&gt;朱色変色!AA297,1,0)</f>
        <v>0</v>
      </c>
      <c r="AB297">
        <f>IF(実施計画様式!AC297&lt;&gt;朱色変色!AB297,1,0)</f>
        <v>0</v>
      </c>
      <c r="AC297">
        <f>IF(実施計画様式!AD297&lt;&gt;朱色変色!AC297,1,0)</f>
        <v>0</v>
      </c>
      <c r="AD297">
        <f>IF(実施計画様式!AE297&lt;&gt;朱色変色!AD297,1,0)</f>
        <v>0</v>
      </c>
      <c r="AE297">
        <f>IF(実施計画様式!AF297&lt;&gt;朱色変色!AE297,1,0)</f>
        <v>0</v>
      </c>
      <c r="AF297" s="21">
        <f>IF(実施計画様式!AG297&lt;&gt;朱色変色!AF297,1,0)</f>
        <v>0</v>
      </c>
      <c r="AG297">
        <f t="shared" si="9"/>
        <v>0</v>
      </c>
      <c r="AH297">
        <f t="shared" si="10"/>
        <v>0</v>
      </c>
      <c r="AI297">
        <f t="shared" si="11"/>
        <v>0</v>
      </c>
    </row>
    <row r="298" spans="3:35">
      <c r="C298" s="24">
        <v>226</v>
      </c>
      <c r="D298" s="24">
        <f>IF(実施計画様式!D298&lt;&gt;朱色変色!D298,1,0)</f>
        <v>0</v>
      </c>
      <c r="E298">
        <f>IF(実施計画様式!E298&lt;&gt;朱色変色!E298,1,0)</f>
        <v>0</v>
      </c>
      <c r="F298">
        <f>IF(実施計画様式!F298&lt;&gt;朱色変色!F298,1,0)</f>
        <v>0</v>
      </c>
      <c r="G298">
        <f>IF(実施計画様式!G298&lt;&gt;朱色変色!G298,1,0)</f>
        <v>0</v>
      </c>
      <c r="H298">
        <f>IF(実施計画様式!H298&lt;&gt;朱色変色!H298,1,0)</f>
        <v>0</v>
      </c>
      <c r="I298">
        <f>IF(実施計画様式!I298&lt;&gt;朱色変色!I298,1,0)</f>
        <v>0</v>
      </c>
      <c r="J298">
        <f>IF(実施計画様式!J298&lt;&gt;朱色変色!J298,1,0)</f>
        <v>0</v>
      </c>
      <c r="K298">
        <f>IF(実施計画様式!K298&lt;&gt;朱色変色!K298,1,0)</f>
        <v>0</v>
      </c>
      <c r="L298">
        <f>IF(実施計画様式!L298&lt;&gt;朱色変色!L298,1,0)</f>
        <v>0</v>
      </c>
      <c r="M298">
        <f>IF(実施計画様式!M298&lt;&gt;朱色変色!M298,1,0)</f>
        <v>0</v>
      </c>
      <c r="N298">
        <f>IF(実施計画様式!N298&lt;&gt;朱色変色!N298,1,0)</f>
        <v>0</v>
      </c>
      <c r="O298">
        <f>IF(実施計画様式!O298&lt;&gt;朱色変色!O298,1,0)</f>
        <v>0</v>
      </c>
      <c r="P298">
        <f>IF(実施計画様式!P298&lt;&gt;朱色変色!P298,1,0)</f>
        <v>0</v>
      </c>
      <c r="Q298">
        <f>IF(実施計画様式!Q298&lt;&gt;朱色変色!Q298,1,0)</f>
        <v>0</v>
      </c>
      <c r="R298">
        <f>IF(実施計画様式!R298&lt;&gt;朱色変色!R298,1,0)</f>
        <v>0</v>
      </c>
      <c r="S298">
        <f>IF(実施計画様式!S298&lt;&gt;朱色変色!S298,1,0)</f>
        <v>0</v>
      </c>
      <c r="T298">
        <f>IF(実施計画様式!U298&lt;&gt;朱色変色!T298,1,0)</f>
        <v>0</v>
      </c>
      <c r="U298">
        <f>IF(実施計画様式!V298&lt;&gt;朱色変色!U298,1,0)</f>
        <v>0</v>
      </c>
      <c r="V298">
        <f>IF(実施計画様式!W298&lt;&gt;朱色変色!V298,1,0)</f>
        <v>0</v>
      </c>
      <c r="W298">
        <f>IF(実施計画様式!X298&lt;&gt;朱色変色!W298,1,0)</f>
        <v>0</v>
      </c>
      <c r="X298">
        <f>IF(実施計画様式!Y298&lt;&gt;朱色変色!X298,1,0)</f>
        <v>0</v>
      </c>
      <c r="Y298">
        <f>IF(実施計画様式!Z298&lt;&gt;朱色変色!Y298,1,0)</f>
        <v>0</v>
      </c>
      <c r="Z298">
        <f>IF(実施計画様式!AA298&lt;&gt;朱色変色!Z298,1,0)</f>
        <v>0</v>
      </c>
      <c r="AA298">
        <f>IF(実施計画様式!AB298&lt;&gt;朱色変色!AA298,1,0)</f>
        <v>0</v>
      </c>
      <c r="AB298">
        <f>IF(実施計画様式!AC298&lt;&gt;朱色変色!AB298,1,0)</f>
        <v>0</v>
      </c>
      <c r="AC298">
        <f>IF(実施計画様式!AD298&lt;&gt;朱色変色!AC298,1,0)</f>
        <v>0</v>
      </c>
      <c r="AD298">
        <f>IF(実施計画様式!AE298&lt;&gt;朱色変色!AD298,1,0)</f>
        <v>0</v>
      </c>
      <c r="AE298">
        <f>IF(実施計画様式!AF298&lt;&gt;朱色変色!AE298,1,0)</f>
        <v>0</v>
      </c>
      <c r="AF298" s="21">
        <f>IF(実施計画様式!AG298&lt;&gt;朱色変色!AF298,1,0)</f>
        <v>0</v>
      </c>
      <c r="AG298">
        <f t="shared" si="9"/>
        <v>0</v>
      </c>
      <c r="AH298">
        <f t="shared" si="10"/>
        <v>0</v>
      </c>
      <c r="AI298">
        <f t="shared" si="11"/>
        <v>0</v>
      </c>
    </row>
    <row r="299" spans="3:35">
      <c r="C299" s="24">
        <v>227</v>
      </c>
      <c r="D299" s="24">
        <f>IF(実施計画様式!D299&lt;&gt;朱色変色!D299,1,0)</f>
        <v>0</v>
      </c>
      <c r="E299">
        <f>IF(実施計画様式!E299&lt;&gt;朱色変色!E299,1,0)</f>
        <v>0</v>
      </c>
      <c r="F299">
        <f>IF(実施計画様式!F299&lt;&gt;朱色変色!F299,1,0)</f>
        <v>0</v>
      </c>
      <c r="G299">
        <f>IF(実施計画様式!G299&lt;&gt;朱色変色!G299,1,0)</f>
        <v>0</v>
      </c>
      <c r="H299">
        <f>IF(実施計画様式!H299&lt;&gt;朱色変色!H299,1,0)</f>
        <v>0</v>
      </c>
      <c r="I299">
        <f>IF(実施計画様式!I299&lt;&gt;朱色変色!I299,1,0)</f>
        <v>0</v>
      </c>
      <c r="J299">
        <f>IF(実施計画様式!J299&lt;&gt;朱色変色!J299,1,0)</f>
        <v>0</v>
      </c>
      <c r="K299">
        <f>IF(実施計画様式!K299&lt;&gt;朱色変色!K299,1,0)</f>
        <v>0</v>
      </c>
      <c r="L299">
        <f>IF(実施計画様式!L299&lt;&gt;朱色変色!L299,1,0)</f>
        <v>0</v>
      </c>
      <c r="M299">
        <f>IF(実施計画様式!M299&lt;&gt;朱色変色!M299,1,0)</f>
        <v>0</v>
      </c>
      <c r="N299">
        <f>IF(実施計画様式!N299&lt;&gt;朱色変色!N299,1,0)</f>
        <v>0</v>
      </c>
      <c r="O299">
        <f>IF(実施計画様式!O299&lt;&gt;朱色変色!O299,1,0)</f>
        <v>0</v>
      </c>
      <c r="P299">
        <f>IF(実施計画様式!P299&lt;&gt;朱色変色!P299,1,0)</f>
        <v>0</v>
      </c>
      <c r="Q299">
        <f>IF(実施計画様式!Q299&lt;&gt;朱色変色!Q299,1,0)</f>
        <v>0</v>
      </c>
      <c r="R299">
        <f>IF(実施計画様式!R299&lt;&gt;朱色変色!R299,1,0)</f>
        <v>0</v>
      </c>
      <c r="S299">
        <f>IF(実施計画様式!S299&lt;&gt;朱色変色!S299,1,0)</f>
        <v>0</v>
      </c>
      <c r="T299">
        <f>IF(実施計画様式!U299&lt;&gt;朱色変色!T299,1,0)</f>
        <v>0</v>
      </c>
      <c r="U299">
        <f>IF(実施計画様式!V299&lt;&gt;朱色変色!U299,1,0)</f>
        <v>0</v>
      </c>
      <c r="V299">
        <f>IF(実施計画様式!W299&lt;&gt;朱色変色!V299,1,0)</f>
        <v>0</v>
      </c>
      <c r="W299">
        <f>IF(実施計画様式!X299&lt;&gt;朱色変色!W299,1,0)</f>
        <v>0</v>
      </c>
      <c r="X299">
        <f>IF(実施計画様式!Y299&lt;&gt;朱色変色!X299,1,0)</f>
        <v>0</v>
      </c>
      <c r="Y299">
        <f>IF(実施計画様式!Z299&lt;&gt;朱色変色!Y299,1,0)</f>
        <v>0</v>
      </c>
      <c r="Z299">
        <f>IF(実施計画様式!AA299&lt;&gt;朱色変色!Z299,1,0)</f>
        <v>0</v>
      </c>
      <c r="AA299">
        <f>IF(実施計画様式!AB299&lt;&gt;朱色変色!AA299,1,0)</f>
        <v>0</v>
      </c>
      <c r="AB299">
        <f>IF(実施計画様式!AC299&lt;&gt;朱色変色!AB299,1,0)</f>
        <v>0</v>
      </c>
      <c r="AC299">
        <f>IF(実施計画様式!AD299&lt;&gt;朱色変色!AC299,1,0)</f>
        <v>0</v>
      </c>
      <c r="AD299">
        <f>IF(実施計画様式!AE299&lt;&gt;朱色変色!AD299,1,0)</f>
        <v>0</v>
      </c>
      <c r="AE299">
        <f>IF(実施計画様式!AF299&lt;&gt;朱色変色!AE299,1,0)</f>
        <v>0</v>
      </c>
      <c r="AF299" s="21">
        <f>IF(実施計画様式!AG299&lt;&gt;朱色変色!AF299,1,0)</f>
        <v>0</v>
      </c>
      <c r="AG299">
        <f t="shared" si="9"/>
        <v>0</v>
      </c>
      <c r="AH299">
        <f t="shared" si="10"/>
        <v>0</v>
      </c>
      <c r="AI299">
        <f t="shared" si="11"/>
        <v>0</v>
      </c>
    </row>
    <row r="300" spans="3:35">
      <c r="C300" s="24">
        <v>228</v>
      </c>
      <c r="D300" s="24">
        <f>IF(実施計画様式!D300&lt;&gt;朱色変色!D300,1,0)</f>
        <v>0</v>
      </c>
      <c r="E300">
        <f>IF(実施計画様式!E300&lt;&gt;朱色変色!E300,1,0)</f>
        <v>0</v>
      </c>
      <c r="F300">
        <f>IF(実施計画様式!F300&lt;&gt;朱色変色!F300,1,0)</f>
        <v>0</v>
      </c>
      <c r="G300">
        <f>IF(実施計画様式!G300&lt;&gt;朱色変色!G300,1,0)</f>
        <v>0</v>
      </c>
      <c r="H300">
        <f>IF(実施計画様式!H300&lt;&gt;朱色変色!H300,1,0)</f>
        <v>0</v>
      </c>
      <c r="I300">
        <f>IF(実施計画様式!I300&lt;&gt;朱色変色!I300,1,0)</f>
        <v>0</v>
      </c>
      <c r="J300">
        <f>IF(実施計画様式!J300&lt;&gt;朱色変色!J300,1,0)</f>
        <v>0</v>
      </c>
      <c r="K300">
        <f>IF(実施計画様式!K300&lt;&gt;朱色変色!K300,1,0)</f>
        <v>0</v>
      </c>
      <c r="L300">
        <f>IF(実施計画様式!L300&lt;&gt;朱色変色!L300,1,0)</f>
        <v>0</v>
      </c>
      <c r="M300">
        <f>IF(実施計画様式!M300&lt;&gt;朱色変色!M300,1,0)</f>
        <v>0</v>
      </c>
      <c r="N300">
        <f>IF(実施計画様式!N300&lt;&gt;朱色変色!N300,1,0)</f>
        <v>0</v>
      </c>
      <c r="O300">
        <f>IF(実施計画様式!O300&lt;&gt;朱色変色!O300,1,0)</f>
        <v>0</v>
      </c>
      <c r="P300">
        <f>IF(実施計画様式!P300&lt;&gt;朱色変色!P300,1,0)</f>
        <v>0</v>
      </c>
      <c r="Q300">
        <f>IF(実施計画様式!Q300&lt;&gt;朱色変色!Q300,1,0)</f>
        <v>0</v>
      </c>
      <c r="R300">
        <f>IF(実施計画様式!R300&lt;&gt;朱色変色!R300,1,0)</f>
        <v>0</v>
      </c>
      <c r="S300">
        <f>IF(実施計画様式!S300&lt;&gt;朱色変色!S300,1,0)</f>
        <v>0</v>
      </c>
      <c r="T300">
        <f>IF(実施計画様式!U300&lt;&gt;朱色変色!T300,1,0)</f>
        <v>0</v>
      </c>
      <c r="U300">
        <f>IF(実施計画様式!V300&lt;&gt;朱色変色!U300,1,0)</f>
        <v>0</v>
      </c>
      <c r="V300">
        <f>IF(実施計画様式!W300&lt;&gt;朱色変色!V300,1,0)</f>
        <v>0</v>
      </c>
      <c r="W300">
        <f>IF(実施計画様式!X300&lt;&gt;朱色変色!W300,1,0)</f>
        <v>0</v>
      </c>
      <c r="X300">
        <f>IF(実施計画様式!Y300&lt;&gt;朱色変色!X300,1,0)</f>
        <v>0</v>
      </c>
      <c r="Y300">
        <f>IF(実施計画様式!Z300&lt;&gt;朱色変色!Y300,1,0)</f>
        <v>0</v>
      </c>
      <c r="Z300">
        <f>IF(実施計画様式!AA300&lt;&gt;朱色変色!Z300,1,0)</f>
        <v>0</v>
      </c>
      <c r="AA300">
        <f>IF(実施計画様式!AB300&lt;&gt;朱色変色!AA300,1,0)</f>
        <v>0</v>
      </c>
      <c r="AB300">
        <f>IF(実施計画様式!AC300&lt;&gt;朱色変色!AB300,1,0)</f>
        <v>0</v>
      </c>
      <c r="AC300">
        <f>IF(実施計画様式!AD300&lt;&gt;朱色変色!AC300,1,0)</f>
        <v>0</v>
      </c>
      <c r="AD300">
        <f>IF(実施計画様式!AE300&lt;&gt;朱色変色!AD300,1,0)</f>
        <v>0</v>
      </c>
      <c r="AE300">
        <f>IF(実施計画様式!AF300&lt;&gt;朱色変色!AE300,1,0)</f>
        <v>0</v>
      </c>
      <c r="AF300" s="21">
        <f>IF(実施計画様式!AG300&lt;&gt;朱色変色!AF300,1,0)</f>
        <v>0</v>
      </c>
      <c r="AG300">
        <f t="shared" si="9"/>
        <v>0</v>
      </c>
      <c r="AH300">
        <f t="shared" si="10"/>
        <v>0</v>
      </c>
      <c r="AI300">
        <f t="shared" si="11"/>
        <v>0</v>
      </c>
    </row>
    <row r="301" spans="3:35">
      <c r="C301" s="24">
        <v>229</v>
      </c>
      <c r="D301" s="24">
        <f>IF(実施計画様式!D301&lt;&gt;朱色変色!D301,1,0)</f>
        <v>0</v>
      </c>
      <c r="E301">
        <f>IF(実施計画様式!E301&lt;&gt;朱色変色!E301,1,0)</f>
        <v>0</v>
      </c>
      <c r="F301">
        <f>IF(実施計画様式!F301&lt;&gt;朱色変色!F301,1,0)</f>
        <v>0</v>
      </c>
      <c r="G301">
        <f>IF(実施計画様式!G301&lt;&gt;朱色変色!G301,1,0)</f>
        <v>0</v>
      </c>
      <c r="H301">
        <f>IF(実施計画様式!H301&lt;&gt;朱色変色!H301,1,0)</f>
        <v>0</v>
      </c>
      <c r="I301">
        <f>IF(実施計画様式!I301&lt;&gt;朱色変色!I301,1,0)</f>
        <v>0</v>
      </c>
      <c r="J301">
        <f>IF(実施計画様式!J301&lt;&gt;朱色変色!J301,1,0)</f>
        <v>0</v>
      </c>
      <c r="K301">
        <f>IF(実施計画様式!K301&lt;&gt;朱色変色!K301,1,0)</f>
        <v>0</v>
      </c>
      <c r="L301">
        <f>IF(実施計画様式!L301&lt;&gt;朱色変色!L301,1,0)</f>
        <v>0</v>
      </c>
      <c r="M301">
        <f>IF(実施計画様式!M301&lt;&gt;朱色変色!M301,1,0)</f>
        <v>0</v>
      </c>
      <c r="N301">
        <f>IF(実施計画様式!N301&lt;&gt;朱色変色!N301,1,0)</f>
        <v>0</v>
      </c>
      <c r="O301">
        <f>IF(実施計画様式!O301&lt;&gt;朱色変色!O301,1,0)</f>
        <v>0</v>
      </c>
      <c r="P301">
        <f>IF(実施計画様式!P301&lt;&gt;朱色変色!P301,1,0)</f>
        <v>0</v>
      </c>
      <c r="Q301">
        <f>IF(実施計画様式!Q301&lt;&gt;朱色変色!Q301,1,0)</f>
        <v>0</v>
      </c>
      <c r="R301">
        <f>IF(実施計画様式!R301&lt;&gt;朱色変色!R301,1,0)</f>
        <v>0</v>
      </c>
      <c r="S301">
        <f>IF(実施計画様式!S301&lt;&gt;朱色変色!S301,1,0)</f>
        <v>0</v>
      </c>
      <c r="T301">
        <f>IF(実施計画様式!U301&lt;&gt;朱色変色!T301,1,0)</f>
        <v>0</v>
      </c>
      <c r="U301">
        <f>IF(実施計画様式!V301&lt;&gt;朱色変色!U301,1,0)</f>
        <v>0</v>
      </c>
      <c r="V301">
        <f>IF(実施計画様式!W301&lt;&gt;朱色変色!V301,1,0)</f>
        <v>0</v>
      </c>
      <c r="W301">
        <f>IF(実施計画様式!X301&lt;&gt;朱色変色!W301,1,0)</f>
        <v>0</v>
      </c>
      <c r="X301">
        <f>IF(実施計画様式!Y301&lt;&gt;朱色変色!X301,1,0)</f>
        <v>0</v>
      </c>
      <c r="Y301">
        <f>IF(実施計画様式!Z301&lt;&gt;朱色変色!Y301,1,0)</f>
        <v>0</v>
      </c>
      <c r="Z301">
        <f>IF(実施計画様式!AA301&lt;&gt;朱色変色!Z301,1,0)</f>
        <v>0</v>
      </c>
      <c r="AA301">
        <f>IF(実施計画様式!AB301&lt;&gt;朱色変色!AA301,1,0)</f>
        <v>0</v>
      </c>
      <c r="AB301">
        <f>IF(実施計画様式!AC301&lt;&gt;朱色変色!AB301,1,0)</f>
        <v>0</v>
      </c>
      <c r="AC301">
        <f>IF(実施計画様式!AD301&lt;&gt;朱色変色!AC301,1,0)</f>
        <v>0</v>
      </c>
      <c r="AD301">
        <f>IF(実施計画様式!AE301&lt;&gt;朱色変色!AD301,1,0)</f>
        <v>0</v>
      </c>
      <c r="AE301">
        <f>IF(実施計画様式!AF301&lt;&gt;朱色変色!AE301,1,0)</f>
        <v>0</v>
      </c>
      <c r="AF301" s="21">
        <f>IF(実施計画様式!AG301&lt;&gt;朱色変色!AF301,1,0)</f>
        <v>0</v>
      </c>
      <c r="AG301">
        <f t="shared" si="9"/>
        <v>0</v>
      </c>
      <c r="AH301">
        <f t="shared" si="10"/>
        <v>0</v>
      </c>
      <c r="AI301">
        <f t="shared" si="11"/>
        <v>0</v>
      </c>
    </row>
    <row r="302" spans="3:35">
      <c r="C302" s="24">
        <v>230</v>
      </c>
      <c r="D302" s="24">
        <f>IF(実施計画様式!D302&lt;&gt;朱色変色!D302,1,0)</f>
        <v>0</v>
      </c>
      <c r="E302">
        <f>IF(実施計画様式!E302&lt;&gt;朱色変色!E302,1,0)</f>
        <v>0</v>
      </c>
      <c r="F302">
        <f>IF(実施計画様式!F302&lt;&gt;朱色変色!F302,1,0)</f>
        <v>0</v>
      </c>
      <c r="G302">
        <f>IF(実施計画様式!G302&lt;&gt;朱色変色!G302,1,0)</f>
        <v>0</v>
      </c>
      <c r="H302">
        <f>IF(実施計画様式!H302&lt;&gt;朱色変色!H302,1,0)</f>
        <v>0</v>
      </c>
      <c r="I302">
        <f>IF(実施計画様式!I302&lt;&gt;朱色変色!I302,1,0)</f>
        <v>0</v>
      </c>
      <c r="J302">
        <f>IF(実施計画様式!J302&lt;&gt;朱色変色!J302,1,0)</f>
        <v>0</v>
      </c>
      <c r="K302">
        <f>IF(実施計画様式!K302&lt;&gt;朱色変色!K302,1,0)</f>
        <v>0</v>
      </c>
      <c r="L302">
        <f>IF(実施計画様式!L302&lt;&gt;朱色変色!L302,1,0)</f>
        <v>0</v>
      </c>
      <c r="M302">
        <f>IF(実施計画様式!M302&lt;&gt;朱色変色!M302,1,0)</f>
        <v>0</v>
      </c>
      <c r="N302">
        <f>IF(実施計画様式!N302&lt;&gt;朱色変色!N302,1,0)</f>
        <v>0</v>
      </c>
      <c r="O302">
        <f>IF(実施計画様式!O302&lt;&gt;朱色変色!O302,1,0)</f>
        <v>0</v>
      </c>
      <c r="P302">
        <f>IF(実施計画様式!P302&lt;&gt;朱色変色!P302,1,0)</f>
        <v>0</v>
      </c>
      <c r="Q302">
        <f>IF(実施計画様式!Q302&lt;&gt;朱色変色!Q302,1,0)</f>
        <v>0</v>
      </c>
      <c r="R302">
        <f>IF(実施計画様式!R302&lt;&gt;朱色変色!R302,1,0)</f>
        <v>0</v>
      </c>
      <c r="S302">
        <f>IF(実施計画様式!S302&lt;&gt;朱色変色!S302,1,0)</f>
        <v>0</v>
      </c>
      <c r="T302">
        <f>IF(実施計画様式!U302&lt;&gt;朱色変色!T302,1,0)</f>
        <v>0</v>
      </c>
      <c r="U302">
        <f>IF(実施計画様式!V302&lt;&gt;朱色変色!U302,1,0)</f>
        <v>0</v>
      </c>
      <c r="V302">
        <f>IF(実施計画様式!W302&lt;&gt;朱色変色!V302,1,0)</f>
        <v>0</v>
      </c>
      <c r="W302">
        <f>IF(実施計画様式!X302&lt;&gt;朱色変色!W302,1,0)</f>
        <v>0</v>
      </c>
      <c r="X302">
        <f>IF(実施計画様式!Y302&lt;&gt;朱色変色!X302,1,0)</f>
        <v>0</v>
      </c>
      <c r="Y302">
        <f>IF(実施計画様式!Z302&lt;&gt;朱色変色!Y302,1,0)</f>
        <v>0</v>
      </c>
      <c r="Z302">
        <f>IF(実施計画様式!AA302&lt;&gt;朱色変色!Z302,1,0)</f>
        <v>0</v>
      </c>
      <c r="AA302">
        <f>IF(実施計画様式!AB302&lt;&gt;朱色変色!AA302,1,0)</f>
        <v>0</v>
      </c>
      <c r="AB302">
        <f>IF(実施計画様式!AC302&lt;&gt;朱色変色!AB302,1,0)</f>
        <v>0</v>
      </c>
      <c r="AC302">
        <f>IF(実施計画様式!AD302&lt;&gt;朱色変色!AC302,1,0)</f>
        <v>0</v>
      </c>
      <c r="AD302">
        <f>IF(実施計画様式!AE302&lt;&gt;朱色変色!AD302,1,0)</f>
        <v>0</v>
      </c>
      <c r="AE302">
        <f>IF(実施計画様式!AF302&lt;&gt;朱色変色!AE302,1,0)</f>
        <v>0</v>
      </c>
      <c r="AF302" s="21">
        <f>IF(実施計画様式!AG302&lt;&gt;朱色変色!AF302,1,0)</f>
        <v>0</v>
      </c>
      <c r="AG302">
        <f t="shared" si="9"/>
        <v>0</v>
      </c>
      <c r="AH302">
        <f t="shared" si="10"/>
        <v>0</v>
      </c>
      <c r="AI302">
        <f t="shared" si="11"/>
        <v>0</v>
      </c>
    </row>
    <row r="303" spans="3:35">
      <c r="C303" s="24">
        <v>231</v>
      </c>
      <c r="D303" s="24">
        <f>IF(実施計画様式!D303&lt;&gt;朱色変色!D303,1,0)</f>
        <v>0</v>
      </c>
      <c r="E303">
        <f>IF(実施計画様式!E303&lt;&gt;朱色変色!E303,1,0)</f>
        <v>0</v>
      </c>
      <c r="F303">
        <f>IF(実施計画様式!F303&lt;&gt;朱色変色!F303,1,0)</f>
        <v>0</v>
      </c>
      <c r="G303">
        <f>IF(実施計画様式!G303&lt;&gt;朱色変色!G303,1,0)</f>
        <v>0</v>
      </c>
      <c r="H303">
        <f>IF(実施計画様式!H303&lt;&gt;朱色変色!H303,1,0)</f>
        <v>0</v>
      </c>
      <c r="I303">
        <f>IF(実施計画様式!I303&lt;&gt;朱色変色!I303,1,0)</f>
        <v>0</v>
      </c>
      <c r="J303">
        <f>IF(実施計画様式!J303&lt;&gt;朱色変色!J303,1,0)</f>
        <v>0</v>
      </c>
      <c r="K303">
        <f>IF(実施計画様式!K303&lt;&gt;朱色変色!K303,1,0)</f>
        <v>0</v>
      </c>
      <c r="L303">
        <f>IF(実施計画様式!L303&lt;&gt;朱色変色!L303,1,0)</f>
        <v>0</v>
      </c>
      <c r="M303">
        <f>IF(実施計画様式!M303&lt;&gt;朱色変色!M303,1,0)</f>
        <v>0</v>
      </c>
      <c r="N303">
        <f>IF(実施計画様式!N303&lt;&gt;朱色変色!N303,1,0)</f>
        <v>0</v>
      </c>
      <c r="O303">
        <f>IF(実施計画様式!O303&lt;&gt;朱色変色!O303,1,0)</f>
        <v>0</v>
      </c>
      <c r="P303">
        <f>IF(実施計画様式!P303&lt;&gt;朱色変色!P303,1,0)</f>
        <v>0</v>
      </c>
      <c r="Q303">
        <f>IF(実施計画様式!Q303&lt;&gt;朱色変色!Q303,1,0)</f>
        <v>0</v>
      </c>
      <c r="R303">
        <f>IF(実施計画様式!R303&lt;&gt;朱色変色!R303,1,0)</f>
        <v>0</v>
      </c>
      <c r="S303">
        <f>IF(実施計画様式!S303&lt;&gt;朱色変色!S303,1,0)</f>
        <v>0</v>
      </c>
      <c r="T303">
        <f>IF(実施計画様式!U303&lt;&gt;朱色変色!T303,1,0)</f>
        <v>0</v>
      </c>
      <c r="U303">
        <f>IF(実施計画様式!V303&lt;&gt;朱色変色!U303,1,0)</f>
        <v>0</v>
      </c>
      <c r="V303">
        <f>IF(実施計画様式!W303&lt;&gt;朱色変色!V303,1,0)</f>
        <v>0</v>
      </c>
      <c r="W303">
        <f>IF(実施計画様式!X303&lt;&gt;朱色変色!W303,1,0)</f>
        <v>0</v>
      </c>
      <c r="X303">
        <f>IF(実施計画様式!Y303&lt;&gt;朱色変色!X303,1,0)</f>
        <v>0</v>
      </c>
      <c r="Y303">
        <f>IF(実施計画様式!Z303&lt;&gt;朱色変色!Y303,1,0)</f>
        <v>0</v>
      </c>
      <c r="Z303">
        <f>IF(実施計画様式!AA303&lt;&gt;朱色変色!Z303,1,0)</f>
        <v>0</v>
      </c>
      <c r="AA303">
        <f>IF(実施計画様式!AB303&lt;&gt;朱色変色!AA303,1,0)</f>
        <v>0</v>
      </c>
      <c r="AB303">
        <f>IF(実施計画様式!AC303&lt;&gt;朱色変色!AB303,1,0)</f>
        <v>0</v>
      </c>
      <c r="AC303">
        <f>IF(実施計画様式!AD303&lt;&gt;朱色変色!AC303,1,0)</f>
        <v>0</v>
      </c>
      <c r="AD303">
        <f>IF(実施計画様式!AE303&lt;&gt;朱色変色!AD303,1,0)</f>
        <v>0</v>
      </c>
      <c r="AE303">
        <f>IF(実施計画様式!AF303&lt;&gt;朱色変色!AE303,1,0)</f>
        <v>0</v>
      </c>
      <c r="AF303" s="21">
        <f>IF(実施計画様式!AG303&lt;&gt;朱色変色!AF303,1,0)</f>
        <v>0</v>
      </c>
      <c r="AG303">
        <f t="shared" si="9"/>
        <v>0</v>
      </c>
      <c r="AH303">
        <f t="shared" si="10"/>
        <v>0</v>
      </c>
      <c r="AI303">
        <f t="shared" si="11"/>
        <v>0</v>
      </c>
    </row>
    <row r="304" spans="3:35">
      <c r="C304" s="24">
        <v>232</v>
      </c>
      <c r="D304" s="24">
        <f>IF(実施計画様式!D304&lt;&gt;朱色変色!D304,1,0)</f>
        <v>0</v>
      </c>
      <c r="E304">
        <f>IF(実施計画様式!E304&lt;&gt;朱色変色!E304,1,0)</f>
        <v>0</v>
      </c>
      <c r="F304">
        <f>IF(実施計画様式!F304&lt;&gt;朱色変色!F304,1,0)</f>
        <v>0</v>
      </c>
      <c r="G304">
        <f>IF(実施計画様式!G304&lt;&gt;朱色変色!G304,1,0)</f>
        <v>0</v>
      </c>
      <c r="H304">
        <f>IF(実施計画様式!H304&lt;&gt;朱色変色!H304,1,0)</f>
        <v>0</v>
      </c>
      <c r="I304">
        <f>IF(実施計画様式!I304&lt;&gt;朱色変色!I304,1,0)</f>
        <v>0</v>
      </c>
      <c r="J304">
        <f>IF(実施計画様式!J304&lt;&gt;朱色変色!J304,1,0)</f>
        <v>0</v>
      </c>
      <c r="K304">
        <f>IF(実施計画様式!K304&lt;&gt;朱色変色!K304,1,0)</f>
        <v>0</v>
      </c>
      <c r="L304">
        <f>IF(実施計画様式!L304&lt;&gt;朱色変色!L304,1,0)</f>
        <v>0</v>
      </c>
      <c r="M304">
        <f>IF(実施計画様式!M304&lt;&gt;朱色変色!M304,1,0)</f>
        <v>0</v>
      </c>
      <c r="N304">
        <f>IF(実施計画様式!N304&lt;&gt;朱色変色!N304,1,0)</f>
        <v>0</v>
      </c>
      <c r="O304">
        <f>IF(実施計画様式!O304&lt;&gt;朱色変色!O304,1,0)</f>
        <v>0</v>
      </c>
      <c r="P304">
        <f>IF(実施計画様式!P304&lt;&gt;朱色変色!P304,1,0)</f>
        <v>0</v>
      </c>
      <c r="Q304">
        <f>IF(実施計画様式!Q304&lt;&gt;朱色変色!Q304,1,0)</f>
        <v>0</v>
      </c>
      <c r="R304">
        <f>IF(実施計画様式!R304&lt;&gt;朱色変色!R304,1,0)</f>
        <v>0</v>
      </c>
      <c r="S304">
        <f>IF(実施計画様式!S304&lt;&gt;朱色変色!S304,1,0)</f>
        <v>0</v>
      </c>
      <c r="T304">
        <f>IF(実施計画様式!U304&lt;&gt;朱色変色!T304,1,0)</f>
        <v>0</v>
      </c>
      <c r="U304">
        <f>IF(実施計画様式!V304&lt;&gt;朱色変色!U304,1,0)</f>
        <v>0</v>
      </c>
      <c r="V304">
        <f>IF(実施計画様式!W304&lt;&gt;朱色変色!V304,1,0)</f>
        <v>0</v>
      </c>
      <c r="W304">
        <f>IF(実施計画様式!X304&lt;&gt;朱色変色!W304,1,0)</f>
        <v>0</v>
      </c>
      <c r="X304">
        <f>IF(実施計画様式!Y304&lt;&gt;朱色変色!X304,1,0)</f>
        <v>0</v>
      </c>
      <c r="Y304">
        <f>IF(実施計画様式!Z304&lt;&gt;朱色変色!Y304,1,0)</f>
        <v>0</v>
      </c>
      <c r="Z304">
        <f>IF(実施計画様式!AA304&lt;&gt;朱色変色!Z304,1,0)</f>
        <v>0</v>
      </c>
      <c r="AA304">
        <f>IF(実施計画様式!AB304&lt;&gt;朱色変色!AA304,1,0)</f>
        <v>0</v>
      </c>
      <c r="AB304">
        <f>IF(実施計画様式!AC304&lt;&gt;朱色変色!AB304,1,0)</f>
        <v>0</v>
      </c>
      <c r="AC304">
        <f>IF(実施計画様式!AD304&lt;&gt;朱色変色!AC304,1,0)</f>
        <v>0</v>
      </c>
      <c r="AD304">
        <f>IF(実施計画様式!AE304&lt;&gt;朱色変色!AD304,1,0)</f>
        <v>0</v>
      </c>
      <c r="AE304">
        <f>IF(実施計画様式!AF304&lt;&gt;朱色変色!AE304,1,0)</f>
        <v>0</v>
      </c>
      <c r="AF304" s="21">
        <f>IF(実施計画様式!AG304&lt;&gt;朱色変色!AF304,1,0)</f>
        <v>0</v>
      </c>
      <c r="AG304">
        <f t="shared" si="9"/>
        <v>0</v>
      </c>
      <c r="AH304">
        <f t="shared" si="10"/>
        <v>0</v>
      </c>
      <c r="AI304">
        <f t="shared" si="11"/>
        <v>0</v>
      </c>
    </row>
    <row r="305" spans="3:35">
      <c r="C305" s="24">
        <v>233</v>
      </c>
      <c r="D305" s="24">
        <f>IF(実施計画様式!D305&lt;&gt;朱色変色!D305,1,0)</f>
        <v>0</v>
      </c>
      <c r="E305">
        <f>IF(実施計画様式!E305&lt;&gt;朱色変色!E305,1,0)</f>
        <v>0</v>
      </c>
      <c r="F305">
        <f>IF(実施計画様式!F305&lt;&gt;朱色変色!F305,1,0)</f>
        <v>0</v>
      </c>
      <c r="G305">
        <f>IF(実施計画様式!G305&lt;&gt;朱色変色!G305,1,0)</f>
        <v>0</v>
      </c>
      <c r="H305">
        <f>IF(実施計画様式!H305&lt;&gt;朱色変色!H305,1,0)</f>
        <v>0</v>
      </c>
      <c r="I305">
        <f>IF(実施計画様式!I305&lt;&gt;朱色変色!I305,1,0)</f>
        <v>0</v>
      </c>
      <c r="J305">
        <f>IF(実施計画様式!J305&lt;&gt;朱色変色!J305,1,0)</f>
        <v>0</v>
      </c>
      <c r="K305">
        <f>IF(実施計画様式!K305&lt;&gt;朱色変色!K305,1,0)</f>
        <v>0</v>
      </c>
      <c r="L305">
        <f>IF(実施計画様式!L305&lt;&gt;朱色変色!L305,1,0)</f>
        <v>0</v>
      </c>
      <c r="M305">
        <f>IF(実施計画様式!M305&lt;&gt;朱色変色!M305,1,0)</f>
        <v>0</v>
      </c>
      <c r="N305">
        <f>IF(実施計画様式!N305&lt;&gt;朱色変色!N305,1,0)</f>
        <v>0</v>
      </c>
      <c r="O305">
        <f>IF(実施計画様式!O305&lt;&gt;朱色変色!O305,1,0)</f>
        <v>0</v>
      </c>
      <c r="P305">
        <f>IF(実施計画様式!P305&lt;&gt;朱色変色!P305,1,0)</f>
        <v>0</v>
      </c>
      <c r="Q305">
        <f>IF(実施計画様式!Q305&lt;&gt;朱色変色!Q305,1,0)</f>
        <v>0</v>
      </c>
      <c r="R305">
        <f>IF(実施計画様式!R305&lt;&gt;朱色変色!R305,1,0)</f>
        <v>0</v>
      </c>
      <c r="S305">
        <f>IF(実施計画様式!S305&lt;&gt;朱色変色!S305,1,0)</f>
        <v>0</v>
      </c>
      <c r="T305">
        <f>IF(実施計画様式!U305&lt;&gt;朱色変色!T305,1,0)</f>
        <v>0</v>
      </c>
      <c r="U305">
        <f>IF(実施計画様式!V305&lt;&gt;朱色変色!U305,1,0)</f>
        <v>0</v>
      </c>
      <c r="V305">
        <f>IF(実施計画様式!W305&lt;&gt;朱色変色!V305,1,0)</f>
        <v>0</v>
      </c>
      <c r="W305">
        <f>IF(実施計画様式!X305&lt;&gt;朱色変色!W305,1,0)</f>
        <v>0</v>
      </c>
      <c r="X305">
        <f>IF(実施計画様式!Y305&lt;&gt;朱色変色!X305,1,0)</f>
        <v>0</v>
      </c>
      <c r="Y305">
        <f>IF(実施計画様式!Z305&lt;&gt;朱色変色!Y305,1,0)</f>
        <v>0</v>
      </c>
      <c r="Z305">
        <f>IF(実施計画様式!AA305&lt;&gt;朱色変色!Z305,1,0)</f>
        <v>0</v>
      </c>
      <c r="AA305">
        <f>IF(実施計画様式!AB305&lt;&gt;朱色変色!AA305,1,0)</f>
        <v>0</v>
      </c>
      <c r="AB305">
        <f>IF(実施計画様式!AC305&lt;&gt;朱色変色!AB305,1,0)</f>
        <v>0</v>
      </c>
      <c r="AC305">
        <f>IF(実施計画様式!AD305&lt;&gt;朱色変色!AC305,1,0)</f>
        <v>0</v>
      </c>
      <c r="AD305">
        <f>IF(実施計画様式!AE305&lt;&gt;朱色変色!AD305,1,0)</f>
        <v>0</v>
      </c>
      <c r="AE305">
        <f>IF(実施計画様式!AF305&lt;&gt;朱色変色!AE305,1,0)</f>
        <v>0</v>
      </c>
      <c r="AF305" s="21">
        <f>IF(実施計画様式!AG305&lt;&gt;朱色変色!AF305,1,0)</f>
        <v>0</v>
      </c>
      <c r="AG305">
        <f t="shared" si="9"/>
        <v>0</v>
      </c>
      <c r="AH305">
        <f t="shared" si="10"/>
        <v>0</v>
      </c>
      <c r="AI305">
        <f t="shared" si="11"/>
        <v>0</v>
      </c>
    </row>
    <row r="306" spans="3:35">
      <c r="C306" s="24">
        <v>234</v>
      </c>
      <c r="D306" s="24">
        <f>IF(実施計画様式!D306&lt;&gt;朱色変色!D306,1,0)</f>
        <v>0</v>
      </c>
      <c r="E306">
        <f>IF(実施計画様式!E306&lt;&gt;朱色変色!E306,1,0)</f>
        <v>0</v>
      </c>
      <c r="F306">
        <f>IF(実施計画様式!F306&lt;&gt;朱色変色!F306,1,0)</f>
        <v>0</v>
      </c>
      <c r="G306">
        <f>IF(実施計画様式!G306&lt;&gt;朱色変色!G306,1,0)</f>
        <v>0</v>
      </c>
      <c r="H306">
        <f>IF(実施計画様式!H306&lt;&gt;朱色変色!H306,1,0)</f>
        <v>0</v>
      </c>
      <c r="I306">
        <f>IF(実施計画様式!I306&lt;&gt;朱色変色!I306,1,0)</f>
        <v>0</v>
      </c>
      <c r="J306">
        <f>IF(実施計画様式!J306&lt;&gt;朱色変色!J306,1,0)</f>
        <v>0</v>
      </c>
      <c r="K306">
        <f>IF(実施計画様式!K306&lt;&gt;朱色変色!K306,1,0)</f>
        <v>0</v>
      </c>
      <c r="L306">
        <f>IF(実施計画様式!L306&lt;&gt;朱色変色!L306,1,0)</f>
        <v>0</v>
      </c>
      <c r="M306">
        <f>IF(実施計画様式!M306&lt;&gt;朱色変色!M306,1,0)</f>
        <v>0</v>
      </c>
      <c r="N306">
        <f>IF(実施計画様式!N306&lt;&gt;朱色変色!N306,1,0)</f>
        <v>0</v>
      </c>
      <c r="O306">
        <f>IF(実施計画様式!O306&lt;&gt;朱色変色!O306,1,0)</f>
        <v>0</v>
      </c>
      <c r="P306">
        <f>IF(実施計画様式!P306&lt;&gt;朱色変色!P306,1,0)</f>
        <v>0</v>
      </c>
      <c r="Q306">
        <f>IF(実施計画様式!Q306&lt;&gt;朱色変色!Q306,1,0)</f>
        <v>0</v>
      </c>
      <c r="R306">
        <f>IF(実施計画様式!R306&lt;&gt;朱色変色!R306,1,0)</f>
        <v>0</v>
      </c>
      <c r="S306">
        <f>IF(実施計画様式!S306&lt;&gt;朱色変色!S306,1,0)</f>
        <v>0</v>
      </c>
      <c r="T306">
        <f>IF(実施計画様式!U306&lt;&gt;朱色変色!T306,1,0)</f>
        <v>0</v>
      </c>
      <c r="U306">
        <f>IF(実施計画様式!V306&lt;&gt;朱色変色!U306,1,0)</f>
        <v>0</v>
      </c>
      <c r="V306">
        <f>IF(実施計画様式!W306&lt;&gt;朱色変色!V306,1,0)</f>
        <v>0</v>
      </c>
      <c r="W306">
        <f>IF(実施計画様式!X306&lt;&gt;朱色変色!W306,1,0)</f>
        <v>0</v>
      </c>
      <c r="X306">
        <f>IF(実施計画様式!Y306&lt;&gt;朱色変色!X306,1,0)</f>
        <v>0</v>
      </c>
      <c r="Y306">
        <f>IF(実施計画様式!Z306&lt;&gt;朱色変色!Y306,1,0)</f>
        <v>0</v>
      </c>
      <c r="Z306">
        <f>IF(実施計画様式!AA306&lt;&gt;朱色変色!Z306,1,0)</f>
        <v>0</v>
      </c>
      <c r="AA306">
        <f>IF(実施計画様式!AB306&lt;&gt;朱色変色!AA306,1,0)</f>
        <v>0</v>
      </c>
      <c r="AB306">
        <f>IF(実施計画様式!AC306&lt;&gt;朱色変色!AB306,1,0)</f>
        <v>0</v>
      </c>
      <c r="AC306">
        <f>IF(実施計画様式!AD306&lt;&gt;朱色変色!AC306,1,0)</f>
        <v>0</v>
      </c>
      <c r="AD306">
        <f>IF(実施計画様式!AE306&lt;&gt;朱色変色!AD306,1,0)</f>
        <v>0</v>
      </c>
      <c r="AE306">
        <f>IF(実施計画様式!AF306&lt;&gt;朱色変色!AE306,1,0)</f>
        <v>0</v>
      </c>
      <c r="AF306" s="21">
        <f>IF(実施計画様式!AG306&lt;&gt;朱色変色!AF306,1,0)</f>
        <v>0</v>
      </c>
      <c r="AG306">
        <f t="shared" si="9"/>
        <v>0</v>
      </c>
      <c r="AH306">
        <f t="shared" si="10"/>
        <v>0</v>
      </c>
      <c r="AI306">
        <f t="shared" si="11"/>
        <v>0</v>
      </c>
    </row>
    <row r="307" spans="3:35">
      <c r="C307" s="24">
        <v>235</v>
      </c>
      <c r="D307" s="24">
        <f>IF(実施計画様式!D307&lt;&gt;朱色変色!D307,1,0)</f>
        <v>0</v>
      </c>
      <c r="E307">
        <f>IF(実施計画様式!E307&lt;&gt;朱色変色!E307,1,0)</f>
        <v>0</v>
      </c>
      <c r="F307">
        <f>IF(実施計画様式!F307&lt;&gt;朱色変色!F307,1,0)</f>
        <v>0</v>
      </c>
      <c r="G307">
        <f>IF(実施計画様式!G307&lt;&gt;朱色変色!G307,1,0)</f>
        <v>0</v>
      </c>
      <c r="H307">
        <f>IF(実施計画様式!H307&lt;&gt;朱色変色!H307,1,0)</f>
        <v>0</v>
      </c>
      <c r="I307">
        <f>IF(実施計画様式!I307&lt;&gt;朱色変色!I307,1,0)</f>
        <v>0</v>
      </c>
      <c r="J307">
        <f>IF(実施計画様式!J307&lt;&gt;朱色変色!J307,1,0)</f>
        <v>0</v>
      </c>
      <c r="K307">
        <f>IF(実施計画様式!K307&lt;&gt;朱色変色!K307,1,0)</f>
        <v>0</v>
      </c>
      <c r="L307">
        <f>IF(実施計画様式!L307&lt;&gt;朱色変色!L307,1,0)</f>
        <v>0</v>
      </c>
      <c r="M307">
        <f>IF(実施計画様式!M307&lt;&gt;朱色変色!M307,1,0)</f>
        <v>0</v>
      </c>
      <c r="N307">
        <f>IF(実施計画様式!N307&lt;&gt;朱色変色!N307,1,0)</f>
        <v>0</v>
      </c>
      <c r="O307">
        <f>IF(実施計画様式!O307&lt;&gt;朱色変色!O307,1,0)</f>
        <v>0</v>
      </c>
      <c r="P307">
        <f>IF(実施計画様式!P307&lt;&gt;朱色変色!P307,1,0)</f>
        <v>0</v>
      </c>
      <c r="Q307">
        <f>IF(実施計画様式!Q307&lt;&gt;朱色変色!Q307,1,0)</f>
        <v>0</v>
      </c>
      <c r="R307">
        <f>IF(実施計画様式!R307&lt;&gt;朱色変色!R307,1,0)</f>
        <v>0</v>
      </c>
      <c r="S307">
        <f>IF(実施計画様式!S307&lt;&gt;朱色変色!S307,1,0)</f>
        <v>0</v>
      </c>
      <c r="T307">
        <f>IF(実施計画様式!U307&lt;&gt;朱色変色!T307,1,0)</f>
        <v>0</v>
      </c>
      <c r="U307">
        <f>IF(実施計画様式!V307&lt;&gt;朱色変色!U307,1,0)</f>
        <v>0</v>
      </c>
      <c r="V307">
        <f>IF(実施計画様式!W307&lt;&gt;朱色変色!V307,1,0)</f>
        <v>0</v>
      </c>
      <c r="W307">
        <f>IF(実施計画様式!X307&lt;&gt;朱色変色!W307,1,0)</f>
        <v>0</v>
      </c>
      <c r="X307">
        <f>IF(実施計画様式!Y307&lt;&gt;朱色変色!X307,1,0)</f>
        <v>0</v>
      </c>
      <c r="Y307">
        <f>IF(実施計画様式!Z307&lt;&gt;朱色変色!Y307,1,0)</f>
        <v>0</v>
      </c>
      <c r="Z307">
        <f>IF(実施計画様式!AA307&lt;&gt;朱色変色!Z307,1,0)</f>
        <v>0</v>
      </c>
      <c r="AA307">
        <f>IF(実施計画様式!AB307&lt;&gt;朱色変色!AA307,1,0)</f>
        <v>0</v>
      </c>
      <c r="AB307">
        <f>IF(実施計画様式!AC307&lt;&gt;朱色変色!AB307,1,0)</f>
        <v>0</v>
      </c>
      <c r="AC307">
        <f>IF(実施計画様式!AD307&lt;&gt;朱色変色!AC307,1,0)</f>
        <v>0</v>
      </c>
      <c r="AD307">
        <f>IF(実施計画様式!AE307&lt;&gt;朱色変色!AD307,1,0)</f>
        <v>0</v>
      </c>
      <c r="AE307">
        <f>IF(実施計画様式!AF307&lt;&gt;朱色変色!AE307,1,0)</f>
        <v>0</v>
      </c>
      <c r="AF307" s="21">
        <f>IF(実施計画様式!AG307&lt;&gt;朱色変色!AF307,1,0)</f>
        <v>0</v>
      </c>
      <c r="AG307">
        <f t="shared" si="9"/>
        <v>0</v>
      </c>
      <c r="AH307">
        <f t="shared" si="10"/>
        <v>0</v>
      </c>
      <c r="AI307">
        <f t="shared" si="11"/>
        <v>0</v>
      </c>
    </row>
    <row r="308" spans="3:35">
      <c r="C308" s="24">
        <v>236</v>
      </c>
      <c r="D308" s="24">
        <f>IF(実施計画様式!D308&lt;&gt;朱色変色!D308,1,0)</f>
        <v>0</v>
      </c>
      <c r="E308">
        <f>IF(実施計画様式!E308&lt;&gt;朱色変色!E308,1,0)</f>
        <v>0</v>
      </c>
      <c r="F308">
        <f>IF(実施計画様式!F308&lt;&gt;朱色変色!F308,1,0)</f>
        <v>0</v>
      </c>
      <c r="G308">
        <f>IF(実施計画様式!G308&lt;&gt;朱色変色!G308,1,0)</f>
        <v>0</v>
      </c>
      <c r="H308">
        <f>IF(実施計画様式!H308&lt;&gt;朱色変色!H308,1,0)</f>
        <v>0</v>
      </c>
      <c r="I308">
        <f>IF(実施計画様式!I308&lt;&gt;朱色変色!I308,1,0)</f>
        <v>0</v>
      </c>
      <c r="J308">
        <f>IF(実施計画様式!J308&lt;&gt;朱色変色!J308,1,0)</f>
        <v>0</v>
      </c>
      <c r="K308">
        <f>IF(実施計画様式!K308&lt;&gt;朱色変色!K308,1,0)</f>
        <v>0</v>
      </c>
      <c r="L308">
        <f>IF(実施計画様式!L308&lt;&gt;朱色変色!L308,1,0)</f>
        <v>0</v>
      </c>
      <c r="M308">
        <f>IF(実施計画様式!M308&lt;&gt;朱色変色!M308,1,0)</f>
        <v>0</v>
      </c>
      <c r="N308">
        <f>IF(実施計画様式!N308&lt;&gt;朱色変色!N308,1,0)</f>
        <v>0</v>
      </c>
      <c r="O308">
        <f>IF(実施計画様式!O308&lt;&gt;朱色変色!O308,1,0)</f>
        <v>0</v>
      </c>
      <c r="P308">
        <f>IF(実施計画様式!P308&lt;&gt;朱色変色!P308,1,0)</f>
        <v>0</v>
      </c>
      <c r="Q308">
        <f>IF(実施計画様式!Q308&lt;&gt;朱色変色!Q308,1,0)</f>
        <v>0</v>
      </c>
      <c r="R308">
        <f>IF(実施計画様式!R308&lt;&gt;朱色変色!R308,1,0)</f>
        <v>0</v>
      </c>
      <c r="S308">
        <f>IF(実施計画様式!S308&lt;&gt;朱色変色!S308,1,0)</f>
        <v>0</v>
      </c>
      <c r="T308">
        <f>IF(実施計画様式!U308&lt;&gt;朱色変色!T308,1,0)</f>
        <v>0</v>
      </c>
      <c r="U308">
        <f>IF(実施計画様式!V308&lt;&gt;朱色変色!U308,1,0)</f>
        <v>0</v>
      </c>
      <c r="V308">
        <f>IF(実施計画様式!W308&lt;&gt;朱色変色!V308,1,0)</f>
        <v>0</v>
      </c>
      <c r="W308">
        <f>IF(実施計画様式!X308&lt;&gt;朱色変色!W308,1,0)</f>
        <v>0</v>
      </c>
      <c r="X308">
        <f>IF(実施計画様式!Y308&lt;&gt;朱色変色!X308,1,0)</f>
        <v>0</v>
      </c>
      <c r="Y308">
        <f>IF(実施計画様式!Z308&lt;&gt;朱色変色!Y308,1,0)</f>
        <v>0</v>
      </c>
      <c r="Z308">
        <f>IF(実施計画様式!AA308&lt;&gt;朱色変色!Z308,1,0)</f>
        <v>0</v>
      </c>
      <c r="AA308">
        <f>IF(実施計画様式!AB308&lt;&gt;朱色変色!AA308,1,0)</f>
        <v>0</v>
      </c>
      <c r="AB308">
        <f>IF(実施計画様式!AC308&lt;&gt;朱色変色!AB308,1,0)</f>
        <v>0</v>
      </c>
      <c r="AC308">
        <f>IF(実施計画様式!AD308&lt;&gt;朱色変色!AC308,1,0)</f>
        <v>0</v>
      </c>
      <c r="AD308">
        <f>IF(実施計画様式!AE308&lt;&gt;朱色変色!AD308,1,0)</f>
        <v>0</v>
      </c>
      <c r="AE308">
        <f>IF(実施計画様式!AF308&lt;&gt;朱色変色!AE308,1,0)</f>
        <v>0</v>
      </c>
      <c r="AF308" s="21">
        <f>IF(実施計画様式!AG308&lt;&gt;朱色変色!AF308,1,0)</f>
        <v>0</v>
      </c>
      <c r="AG308">
        <f t="shared" si="9"/>
        <v>0</v>
      </c>
      <c r="AH308">
        <f t="shared" si="10"/>
        <v>0</v>
      </c>
      <c r="AI308">
        <f t="shared" si="11"/>
        <v>0</v>
      </c>
    </row>
    <row r="309" spans="3:35">
      <c r="C309" s="24">
        <v>237</v>
      </c>
      <c r="D309" s="24">
        <f>IF(実施計画様式!D309&lt;&gt;朱色変色!D309,1,0)</f>
        <v>0</v>
      </c>
      <c r="E309">
        <f>IF(実施計画様式!E309&lt;&gt;朱色変色!E309,1,0)</f>
        <v>0</v>
      </c>
      <c r="F309">
        <f>IF(実施計画様式!F309&lt;&gt;朱色変色!F309,1,0)</f>
        <v>0</v>
      </c>
      <c r="G309">
        <f>IF(実施計画様式!G309&lt;&gt;朱色変色!G309,1,0)</f>
        <v>0</v>
      </c>
      <c r="H309">
        <f>IF(実施計画様式!H309&lt;&gt;朱色変色!H309,1,0)</f>
        <v>0</v>
      </c>
      <c r="I309">
        <f>IF(実施計画様式!I309&lt;&gt;朱色変色!I309,1,0)</f>
        <v>0</v>
      </c>
      <c r="J309">
        <f>IF(実施計画様式!J309&lt;&gt;朱色変色!J309,1,0)</f>
        <v>0</v>
      </c>
      <c r="K309">
        <f>IF(実施計画様式!K309&lt;&gt;朱色変色!K309,1,0)</f>
        <v>0</v>
      </c>
      <c r="L309">
        <f>IF(実施計画様式!L309&lt;&gt;朱色変色!L309,1,0)</f>
        <v>0</v>
      </c>
      <c r="M309">
        <f>IF(実施計画様式!M309&lt;&gt;朱色変色!M309,1,0)</f>
        <v>0</v>
      </c>
      <c r="N309">
        <f>IF(実施計画様式!N309&lt;&gt;朱色変色!N309,1,0)</f>
        <v>0</v>
      </c>
      <c r="O309">
        <f>IF(実施計画様式!O309&lt;&gt;朱色変色!O309,1,0)</f>
        <v>0</v>
      </c>
      <c r="P309">
        <f>IF(実施計画様式!P309&lt;&gt;朱色変色!P309,1,0)</f>
        <v>0</v>
      </c>
      <c r="Q309">
        <f>IF(実施計画様式!Q309&lt;&gt;朱色変色!Q309,1,0)</f>
        <v>0</v>
      </c>
      <c r="R309">
        <f>IF(実施計画様式!R309&lt;&gt;朱色変色!R309,1,0)</f>
        <v>0</v>
      </c>
      <c r="S309">
        <f>IF(実施計画様式!S309&lt;&gt;朱色変色!S309,1,0)</f>
        <v>0</v>
      </c>
      <c r="T309">
        <f>IF(実施計画様式!U309&lt;&gt;朱色変色!T309,1,0)</f>
        <v>0</v>
      </c>
      <c r="U309">
        <f>IF(実施計画様式!V309&lt;&gt;朱色変色!U309,1,0)</f>
        <v>0</v>
      </c>
      <c r="V309">
        <f>IF(実施計画様式!W309&lt;&gt;朱色変色!V309,1,0)</f>
        <v>0</v>
      </c>
      <c r="W309">
        <f>IF(実施計画様式!X309&lt;&gt;朱色変色!W309,1,0)</f>
        <v>0</v>
      </c>
      <c r="X309">
        <f>IF(実施計画様式!Y309&lt;&gt;朱色変色!X309,1,0)</f>
        <v>0</v>
      </c>
      <c r="Y309">
        <f>IF(実施計画様式!Z309&lt;&gt;朱色変色!Y309,1,0)</f>
        <v>0</v>
      </c>
      <c r="Z309">
        <f>IF(実施計画様式!AA309&lt;&gt;朱色変色!Z309,1,0)</f>
        <v>0</v>
      </c>
      <c r="AA309">
        <f>IF(実施計画様式!AB309&lt;&gt;朱色変色!AA309,1,0)</f>
        <v>0</v>
      </c>
      <c r="AB309">
        <f>IF(実施計画様式!AC309&lt;&gt;朱色変色!AB309,1,0)</f>
        <v>0</v>
      </c>
      <c r="AC309">
        <f>IF(実施計画様式!AD309&lt;&gt;朱色変色!AC309,1,0)</f>
        <v>0</v>
      </c>
      <c r="AD309">
        <f>IF(実施計画様式!AE309&lt;&gt;朱色変色!AD309,1,0)</f>
        <v>0</v>
      </c>
      <c r="AE309">
        <f>IF(実施計画様式!AF309&lt;&gt;朱色変色!AE309,1,0)</f>
        <v>0</v>
      </c>
      <c r="AF309" s="21">
        <f>IF(実施計画様式!AG309&lt;&gt;朱色変色!AF309,1,0)</f>
        <v>0</v>
      </c>
      <c r="AG309">
        <f t="shared" si="9"/>
        <v>0</v>
      </c>
      <c r="AH309">
        <f t="shared" si="10"/>
        <v>0</v>
      </c>
      <c r="AI309">
        <f t="shared" si="11"/>
        <v>0</v>
      </c>
    </row>
    <row r="310" spans="3:35">
      <c r="C310" s="24">
        <v>238</v>
      </c>
      <c r="D310" s="24">
        <f>IF(実施計画様式!D310&lt;&gt;朱色変色!D310,1,0)</f>
        <v>0</v>
      </c>
      <c r="E310">
        <f>IF(実施計画様式!E310&lt;&gt;朱色変色!E310,1,0)</f>
        <v>0</v>
      </c>
      <c r="F310">
        <f>IF(実施計画様式!F310&lt;&gt;朱色変色!F310,1,0)</f>
        <v>0</v>
      </c>
      <c r="G310">
        <f>IF(実施計画様式!G310&lt;&gt;朱色変色!G310,1,0)</f>
        <v>0</v>
      </c>
      <c r="H310">
        <f>IF(実施計画様式!H310&lt;&gt;朱色変色!H310,1,0)</f>
        <v>0</v>
      </c>
      <c r="I310">
        <f>IF(実施計画様式!I310&lt;&gt;朱色変色!I310,1,0)</f>
        <v>0</v>
      </c>
      <c r="J310">
        <f>IF(実施計画様式!J310&lt;&gt;朱色変色!J310,1,0)</f>
        <v>0</v>
      </c>
      <c r="K310">
        <f>IF(実施計画様式!K310&lt;&gt;朱色変色!K310,1,0)</f>
        <v>0</v>
      </c>
      <c r="L310">
        <f>IF(実施計画様式!L310&lt;&gt;朱色変色!L310,1,0)</f>
        <v>0</v>
      </c>
      <c r="M310">
        <f>IF(実施計画様式!M310&lt;&gt;朱色変色!M310,1,0)</f>
        <v>0</v>
      </c>
      <c r="N310">
        <f>IF(実施計画様式!N310&lt;&gt;朱色変色!N310,1,0)</f>
        <v>0</v>
      </c>
      <c r="O310">
        <f>IF(実施計画様式!O310&lt;&gt;朱色変色!O310,1,0)</f>
        <v>0</v>
      </c>
      <c r="P310">
        <f>IF(実施計画様式!P310&lt;&gt;朱色変色!P310,1,0)</f>
        <v>0</v>
      </c>
      <c r="Q310">
        <f>IF(実施計画様式!Q310&lt;&gt;朱色変色!Q310,1,0)</f>
        <v>0</v>
      </c>
      <c r="R310">
        <f>IF(実施計画様式!R310&lt;&gt;朱色変色!R310,1,0)</f>
        <v>0</v>
      </c>
      <c r="S310">
        <f>IF(実施計画様式!S310&lt;&gt;朱色変色!S310,1,0)</f>
        <v>0</v>
      </c>
      <c r="T310">
        <f>IF(実施計画様式!U310&lt;&gt;朱色変色!T310,1,0)</f>
        <v>0</v>
      </c>
      <c r="U310">
        <f>IF(実施計画様式!V310&lt;&gt;朱色変色!U310,1,0)</f>
        <v>0</v>
      </c>
      <c r="V310">
        <f>IF(実施計画様式!W310&lt;&gt;朱色変色!V310,1,0)</f>
        <v>0</v>
      </c>
      <c r="W310">
        <f>IF(実施計画様式!X310&lt;&gt;朱色変色!W310,1,0)</f>
        <v>0</v>
      </c>
      <c r="X310">
        <f>IF(実施計画様式!Y310&lt;&gt;朱色変色!X310,1,0)</f>
        <v>0</v>
      </c>
      <c r="Y310">
        <f>IF(実施計画様式!Z310&lt;&gt;朱色変色!Y310,1,0)</f>
        <v>0</v>
      </c>
      <c r="Z310">
        <f>IF(実施計画様式!AA310&lt;&gt;朱色変色!Z310,1,0)</f>
        <v>0</v>
      </c>
      <c r="AA310">
        <f>IF(実施計画様式!AB310&lt;&gt;朱色変色!AA310,1,0)</f>
        <v>0</v>
      </c>
      <c r="AB310">
        <f>IF(実施計画様式!AC310&lt;&gt;朱色変色!AB310,1,0)</f>
        <v>0</v>
      </c>
      <c r="AC310">
        <f>IF(実施計画様式!AD310&lt;&gt;朱色変色!AC310,1,0)</f>
        <v>0</v>
      </c>
      <c r="AD310">
        <f>IF(実施計画様式!AE310&lt;&gt;朱色変色!AD310,1,0)</f>
        <v>0</v>
      </c>
      <c r="AE310">
        <f>IF(実施計画様式!AF310&lt;&gt;朱色変色!AE310,1,0)</f>
        <v>0</v>
      </c>
      <c r="AF310" s="21">
        <f>IF(実施計画様式!AG310&lt;&gt;朱色変色!AF310,1,0)</f>
        <v>0</v>
      </c>
      <c r="AG310">
        <f t="shared" si="9"/>
        <v>0</v>
      </c>
      <c r="AH310">
        <f t="shared" si="10"/>
        <v>0</v>
      </c>
      <c r="AI310">
        <f t="shared" si="11"/>
        <v>0</v>
      </c>
    </row>
    <row r="311" spans="3:35">
      <c r="C311" s="24">
        <v>239</v>
      </c>
      <c r="D311" s="24">
        <f>IF(実施計画様式!D311&lt;&gt;朱色変色!D311,1,0)</f>
        <v>0</v>
      </c>
      <c r="E311">
        <f>IF(実施計画様式!E311&lt;&gt;朱色変色!E311,1,0)</f>
        <v>0</v>
      </c>
      <c r="F311">
        <f>IF(実施計画様式!F311&lt;&gt;朱色変色!F311,1,0)</f>
        <v>0</v>
      </c>
      <c r="G311">
        <f>IF(実施計画様式!G311&lt;&gt;朱色変色!G311,1,0)</f>
        <v>0</v>
      </c>
      <c r="H311">
        <f>IF(実施計画様式!H311&lt;&gt;朱色変色!H311,1,0)</f>
        <v>0</v>
      </c>
      <c r="I311">
        <f>IF(実施計画様式!I311&lt;&gt;朱色変色!I311,1,0)</f>
        <v>0</v>
      </c>
      <c r="J311">
        <f>IF(実施計画様式!J311&lt;&gt;朱色変色!J311,1,0)</f>
        <v>0</v>
      </c>
      <c r="K311">
        <f>IF(実施計画様式!K311&lt;&gt;朱色変色!K311,1,0)</f>
        <v>0</v>
      </c>
      <c r="L311">
        <f>IF(実施計画様式!L311&lt;&gt;朱色変色!L311,1,0)</f>
        <v>0</v>
      </c>
      <c r="M311">
        <f>IF(実施計画様式!M311&lt;&gt;朱色変色!M311,1,0)</f>
        <v>0</v>
      </c>
      <c r="N311">
        <f>IF(実施計画様式!N311&lt;&gt;朱色変色!N311,1,0)</f>
        <v>0</v>
      </c>
      <c r="O311">
        <f>IF(実施計画様式!O311&lt;&gt;朱色変色!O311,1,0)</f>
        <v>0</v>
      </c>
      <c r="P311">
        <f>IF(実施計画様式!P311&lt;&gt;朱色変色!P311,1,0)</f>
        <v>0</v>
      </c>
      <c r="Q311">
        <f>IF(実施計画様式!Q311&lt;&gt;朱色変色!Q311,1,0)</f>
        <v>0</v>
      </c>
      <c r="R311">
        <f>IF(実施計画様式!R311&lt;&gt;朱色変色!R311,1,0)</f>
        <v>0</v>
      </c>
      <c r="S311">
        <f>IF(実施計画様式!S311&lt;&gt;朱色変色!S311,1,0)</f>
        <v>0</v>
      </c>
      <c r="T311">
        <f>IF(実施計画様式!U311&lt;&gt;朱色変色!T311,1,0)</f>
        <v>0</v>
      </c>
      <c r="U311">
        <f>IF(実施計画様式!V311&lt;&gt;朱色変色!U311,1,0)</f>
        <v>0</v>
      </c>
      <c r="V311">
        <f>IF(実施計画様式!W311&lt;&gt;朱色変色!V311,1,0)</f>
        <v>0</v>
      </c>
      <c r="W311">
        <f>IF(実施計画様式!X311&lt;&gt;朱色変色!W311,1,0)</f>
        <v>0</v>
      </c>
      <c r="X311">
        <f>IF(実施計画様式!Y311&lt;&gt;朱色変色!X311,1,0)</f>
        <v>0</v>
      </c>
      <c r="Y311">
        <f>IF(実施計画様式!Z311&lt;&gt;朱色変色!Y311,1,0)</f>
        <v>0</v>
      </c>
      <c r="Z311">
        <f>IF(実施計画様式!AA311&lt;&gt;朱色変色!Z311,1,0)</f>
        <v>0</v>
      </c>
      <c r="AA311">
        <f>IF(実施計画様式!AB311&lt;&gt;朱色変色!AA311,1,0)</f>
        <v>0</v>
      </c>
      <c r="AB311">
        <f>IF(実施計画様式!AC311&lt;&gt;朱色変色!AB311,1,0)</f>
        <v>0</v>
      </c>
      <c r="AC311">
        <f>IF(実施計画様式!AD311&lt;&gt;朱色変色!AC311,1,0)</f>
        <v>0</v>
      </c>
      <c r="AD311">
        <f>IF(実施計画様式!AE311&lt;&gt;朱色変色!AD311,1,0)</f>
        <v>0</v>
      </c>
      <c r="AE311">
        <f>IF(実施計画様式!AF311&lt;&gt;朱色変色!AE311,1,0)</f>
        <v>0</v>
      </c>
      <c r="AF311" s="21">
        <f>IF(実施計画様式!AG311&lt;&gt;朱色変色!AF311,1,0)</f>
        <v>0</v>
      </c>
      <c r="AG311">
        <f t="shared" si="9"/>
        <v>0</v>
      </c>
      <c r="AH311">
        <f t="shared" si="10"/>
        <v>0</v>
      </c>
      <c r="AI311">
        <f t="shared" si="11"/>
        <v>0</v>
      </c>
    </row>
    <row r="312" spans="3:35">
      <c r="C312" s="24">
        <v>240</v>
      </c>
      <c r="D312" s="24">
        <f>IF(実施計画様式!D312&lt;&gt;朱色変色!D312,1,0)</f>
        <v>0</v>
      </c>
      <c r="E312">
        <f>IF(実施計画様式!E312&lt;&gt;朱色変色!E312,1,0)</f>
        <v>0</v>
      </c>
      <c r="F312">
        <f>IF(実施計画様式!F312&lt;&gt;朱色変色!F312,1,0)</f>
        <v>0</v>
      </c>
      <c r="G312">
        <f>IF(実施計画様式!G312&lt;&gt;朱色変色!G312,1,0)</f>
        <v>0</v>
      </c>
      <c r="H312">
        <f>IF(実施計画様式!H312&lt;&gt;朱色変色!H312,1,0)</f>
        <v>0</v>
      </c>
      <c r="I312">
        <f>IF(実施計画様式!I312&lt;&gt;朱色変色!I312,1,0)</f>
        <v>0</v>
      </c>
      <c r="J312">
        <f>IF(実施計画様式!J312&lt;&gt;朱色変色!J312,1,0)</f>
        <v>0</v>
      </c>
      <c r="K312">
        <f>IF(実施計画様式!K312&lt;&gt;朱色変色!K312,1,0)</f>
        <v>0</v>
      </c>
      <c r="L312">
        <f>IF(実施計画様式!L312&lt;&gt;朱色変色!L312,1,0)</f>
        <v>0</v>
      </c>
      <c r="M312">
        <f>IF(実施計画様式!M312&lt;&gt;朱色変色!M312,1,0)</f>
        <v>0</v>
      </c>
      <c r="N312">
        <f>IF(実施計画様式!N312&lt;&gt;朱色変色!N312,1,0)</f>
        <v>0</v>
      </c>
      <c r="O312">
        <f>IF(実施計画様式!O312&lt;&gt;朱色変色!O312,1,0)</f>
        <v>0</v>
      </c>
      <c r="P312">
        <f>IF(実施計画様式!P312&lt;&gt;朱色変色!P312,1,0)</f>
        <v>0</v>
      </c>
      <c r="Q312">
        <f>IF(実施計画様式!Q312&lt;&gt;朱色変色!Q312,1,0)</f>
        <v>0</v>
      </c>
      <c r="R312">
        <f>IF(実施計画様式!R312&lt;&gt;朱色変色!R312,1,0)</f>
        <v>0</v>
      </c>
      <c r="S312">
        <f>IF(実施計画様式!S312&lt;&gt;朱色変色!S312,1,0)</f>
        <v>0</v>
      </c>
      <c r="T312">
        <f>IF(実施計画様式!U312&lt;&gt;朱色変色!T312,1,0)</f>
        <v>0</v>
      </c>
      <c r="U312">
        <f>IF(実施計画様式!V312&lt;&gt;朱色変色!U312,1,0)</f>
        <v>0</v>
      </c>
      <c r="V312">
        <f>IF(実施計画様式!W312&lt;&gt;朱色変色!V312,1,0)</f>
        <v>0</v>
      </c>
      <c r="W312">
        <f>IF(実施計画様式!X312&lt;&gt;朱色変色!W312,1,0)</f>
        <v>0</v>
      </c>
      <c r="X312">
        <f>IF(実施計画様式!Y312&lt;&gt;朱色変色!X312,1,0)</f>
        <v>0</v>
      </c>
      <c r="Y312">
        <f>IF(実施計画様式!Z312&lt;&gt;朱色変色!Y312,1,0)</f>
        <v>0</v>
      </c>
      <c r="Z312">
        <f>IF(実施計画様式!AA312&lt;&gt;朱色変色!Z312,1,0)</f>
        <v>0</v>
      </c>
      <c r="AA312">
        <f>IF(実施計画様式!AB312&lt;&gt;朱色変色!AA312,1,0)</f>
        <v>0</v>
      </c>
      <c r="AB312">
        <f>IF(実施計画様式!AC312&lt;&gt;朱色変色!AB312,1,0)</f>
        <v>0</v>
      </c>
      <c r="AC312">
        <f>IF(実施計画様式!AD312&lt;&gt;朱色変色!AC312,1,0)</f>
        <v>0</v>
      </c>
      <c r="AD312">
        <f>IF(実施計画様式!AE312&lt;&gt;朱色変色!AD312,1,0)</f>
        <v>0</v>
      </c>
      <c r="AE312">
        <f>IF(実施計画様式!AF312&lt;&gt;朱色変色!AE312,1,0)</f>
        <v>0</v>
      </c>
      <c r="AF312" s="21">
        <f>IF(実施計画様式!AG312&lt;&gt;朱色変色!AF312,1,0)</f>
        <v>0</v>
      </c>
      <c r="AG312">
        <f t="shared" si="9"/>
        <v>0</v>
      </c>
      <c r="AH312">
        <f t="shared" si="10"/>
        <v>0</v>
      </c>
      <c r="AI312">
        <f t="shared" si="11"/>
        <v>0</v>
      </c>
    </row>
    <row r="313" spans="3:35">
      <c r="C313" s="24">
        <v>241</v>
      </c>
      <c r="D313" s="24">
        <f>IF(実施計画様式!D313&lt;&gt;朱色変色!D313,1,0)</f>
        <v>0</v>
      </c>
      <c r="E313">
        <f>IF(実施計画様式!E313&lt;&gt;朱色変色!E313,1,0)</f>
        <v>0</v>
      </c>
      <c r="F313">
        <f>IF(実施計画様式!F313&lt;&gt;朱色変色!F313,1,0)</f>
        <v>0</v>
      </c>
      <c r="G313">
        <f>IF(実施計画様式!G313&lt;&gt;朱色変色!G313,1,0)</f>
        <v>0</v>
      </c>
      <c r="H313">
        <f>IF(実施計画様式!H313&lt;&gt;朱色変色!H313,1,0)</f>
        <v>0</v>
      </c>
      <c r="I313">
        <f>IF(実施計画様式!I313&lt;&gt;朱色変色!I313,1,0)</f>
        <v>0</v>
      </c>
      <c r="J313">
        <f>IF(実施計画様式!J313&lt;&gt;朱色変色!J313,1,0)</f>
        <v>0</v>
      </c>
      <c r="K313">
        <f>IF(実施計画様式!K313&lt;&gt;朱色変色!K313,1,0)</f>
        <v>0</v>
      </c>
      <c r="L313">
        <f>IF(実施計画様式!L313&lt;&gt;朱色変色!L313,1,0)</f>
        <v>0</v>
      </c>
      <c r="M313">
        <f>IF(実施計画様式!M313&lt;&gt;朱色変色!M313,1,0)</f>
        <v>0</v>
      </c>
      <c r="N313">
        <f>IF(実施計画様式!N313&lt;&gt;朱色変色!N313,1,0)</f>
        <v>0</v>
      </c>
      <c r="O313">
        <f>IF(実施計画様式!O313&lt;&gt;朱色変色!O313,1,0)</f>
        <v>0</v>
      </c>
      <c r="P313">
        <f>IF(実施計画様式!P313&lt;&gt;朱色変色!P313,1,0)</f>
        <v>0</v>
      </c>
      <c r="Q313">
        <f>IF(実施計画様式!Q313&lt;&gt;朱色変色!Q313,1,0)</f>
        <v>0</v>
      </c>
      <c r="R313">
        <f>IF(実施計画様式!R313&lt;&gt;朱色変色!R313,1,0)</f>
        <v>0</v>
      </c>
      <c r="S313">
        <f>IF(実施計画様式!S313&lt;&gt;朱色変色!S313,1,0)</f>
        <v>0</v>
      </c>
      <c r="T313">
        <f>IF(実施計画様式!U313&lt;&gt;朱色変色!T313,1,0)</f>
        <v>0</v>
      </c>
      <c r="U313">
        <f>IF(実施計画様式!V313&lt;&gt;朱色変色!U313,1,0)</f>
        <v>0</v>
      </c>
      <c r="V313">
        <f>IF(実施計画様式!W313&lt;&gt;朱色変色!V313,1,0)</f>
        <v>0</v>
      </c>
      <c r="W313">
        <f>IF(実施計画様式!X313&lt;&gt;朱色変色!W313,1,0)</f>
        <v>0</v>
      </c>
      <c r="X313">
        <f>IF(実施計画様式!Y313&lt;&gt;朱色変色!X313,1,0)</f>
        <v>0</v>
      </c>
      <c r="Y313">
        <f>IF(実施計画様式!Z313&lt;&gt;朱色変色!Y313,1,0)</f>
        <v>0</v>
      </c>
      <c r="Z313">
        <f>IF(実施計画様式!AA313&lt;&gt;朱色変色!Z313,1,0)</f>
        <v>0</v>
      </c>
      <c r="AA313">
        <f>IF(実施計画様式!AB313&lt;&gt;朱色変色!AA313,1,0)</f>
        <v>0</v>
      </c>
      <c r="AB313">
        <f>IF(実施計画様式!AC313&lt;&gt;朱色変色!AB313,1,0)</f>
        <v>0</v>
      </c>
      <c r="AC313">
        <f>IF(実施計画様式!AD313&lt;&gt;朱色変色!AC313,1,0)</f>
        <v>0</v>
      </c>
      <c r="AD313">
        <f>IF(実施計画様式!AE313&lt;&gt;朱色変色!AD313,1,0)</f>
        <v>0</v>
      </c>
      <c r="AE313">
        <f>IF(実施計画様式!AF313&lt;&gt;朱色変色!AE313,1,0)</f>
        <v>0</v>
      </c>
      <c r="AF313" s="21">
        <f>IF(実施計画様式!AG313&lt;&gt;朱色変色!AF313,1,0)</f>
        <v>0</v>
      </c>
      <c r="AG313">
        <f t="shared" si="9"/>
        <v>0</v>
      </c>
      <c r="AH313">
        <f t="shared" si="10"/>
        <v>0</v>
      </c>
      <c r="AI313">
        <f t="shared" si="11"/>
        <v>0</v>
      </c>
    </row>
    <row r="314" spans="3:35">
      <c r="C314" s="24">
        <v>242</v>
      </c>
      <c r="D314" s="24">
        <f>IF(実施計画様式!D314&lt;&gt;朱色変色!D314,1,0)</f>
        <v>0</v>
      </c>
      <c r="E314">
        <f>IF(実施計画様式!E314&lt;&gt;朱色変色!E314,1,0)</f>
        <v>0</v>
      </c>
      <c r="F314">
        <f>IF(実施計画様式!F314&lt;&gt;朱色変色!F314,1,0)</f>
        <v>0</v>
      </c>
      <c r="G314">
        <f>IF(実施計画様式!G314&lt;&gt;朱色変色!G314,1,0)</f>
        <v>0</v>
      </c>
      <c r="H314">
        <f>IF(実施計画様式!H314&lt;&gt;朱色変色!H314,1,0)</f>
        <v>0</v>
      </c>
      <c r="I314">
        <f>IF(実施計画様式!I314&lt;&gt;朱色変色!I314,1,0)</f>
        <v>0</v>
      </c>
      <c r="J314">
        <f>IF(実施計画様式!J314&lt;&gt;朱色変色!J314,1,0)</f>
        <v>0</v>
      </c>
      <c r="K314">
        <f>IF(実施計画様式!K314&lt;&gt;朱色変色!K314,1,0)</f>
        <v>0</v>
      </c>
      <c r="L314">
        <f>IF(実施計画様式!L314&lt;&gt;朱色変色!L314,1,0)</f>
        <v>0</v>
      </c>
      <c r="M314">
        <f>IF(実施計画様式!M314&lt;&gt;朱色変色!M314,1,0)</f>
        <v>0</v>
      </c>
      <c r="N314">
        <f>IF(実施計画様式!N314&lt;&gt;朱色変色!N314,1,0)</f>
        <v>0</v>
      </c>
      <c r="O314">
        <f>IF(実施計画様式!O314&lt;&gt;朱色変色!O314,1,0)</f>
        <v>0</v>
      </c>
      <c r="P314">
        <f>IF(実施計画様式!P314&lt;&gt;朱色変色!P314,1,0)</f>
        <v>0</v>
      </c>
      <c r="Q314">
        <f>IF(実施計画様式!Q314&lt;&gt;朱色変色!Q314,1,0)</f>
        <v>0</v>
      </c>
      <c r="R314">
        <f>IF(実施計画様式!R314&lt;&gt;朱色変色!R314,1,0)</f>
        <v>0</v>
      </c>
      <c r="S314">
        <f>IF(実施計画様式!S314&lt;&gt;朱色変色!S314,1,0)</f>
        <v>0</v>
      </c>
      <c r="T314">
        <f>IF(実施計画様式!U314&lt;&gt;朱色変色!T314,1,0)</f>
        <v>0</v>
      </c>
      <c r="U314">
        <f>IF(実施計画様式!V314&lt;&gt;朱色変色!U314,1,0)</f>
        <v>0</v>
      </c>
      <c r="V314">
        <f>IF(実施計画様式!W314&lt;&gt;朱色変色!V314,1,0)</f>
        <v>0</v>
      </c>
      <c r="W314">
        <f>IF(実施計画様式!X314&lt;&gt;朱色変色!W314,1,0)</f>
        <v>0</v>
      </c>
      <c r="X314">
        <f>IF(実施計画様式!Y314&lt;&gt;朱色変色!X314,1,0)</f>
        <v>0</v>
      </c>
      <c r="Y314">
        <f>IF(実施計画様式!Z314&lt;&gt;朱色変色!Y314,1,0)</f>
        <v>0</v>
      </c>
      <c r="Z314">
        <f>IF(実施計画様式!AA314&lt;&gt;朱色変色!Z314,1,0)</f>
        <v>0</v>
      </c>
      <c r="AA314">
        <f>IF(実施計画様式!AB314&lt;&gt;朱色変色!AA314,1,0)</f>
        <v>0</v>
      </c>
      <c r="AB314">
        <f>IF(実施計画様式!AC314&lt;&gt;朱色変色!AB314,1,0)</f>
        <v>0</v>
      </c>
      <c r="AC314">
        <f>IF(実施計画様式!AD314&lt;&gt;朱色変色!AC314,1,0)</f>
        <v>0</v>
      </c>
      <c r="AD314">
        <f>IF(実施計画様式!AE314&lt;&gt;朱色変色!AD314,1,0)</f>
        <v>0</v>
      </c>
      <c r="AE314">
        <f>IF(実施計画様式!AF314&lt;&gt;朱色変色!AE314,1,0)</f>
        <v>0</v>
      </c>
      <c r="AF314" s="21">
        <f>IF(実施計画様式!AG314&lt;&gt;朱色変色!AF314,1,0)</f>
        <v>0</v>
      </c>
      <c r="AG314">
        <f t="shared" si="9"/>
        <v>0</v>
      </c>
      <c r="AH314">
        <f t="shared" si="10"/>
        <v>0</v>
      </c>
      <c r="AI314">
        <f t="shared" si="11"/>
        <v>0</v>
      </c>
    </row>
    <row r="315" spans="3:35">
      <c r="C315" s="24">
        <v>243</v>
      </c>
      <c r="D315" s="24">
        <f>IF(実施計画様式!D315&lt;&gt;朱色変色!D315,1,0)</f>
        <v>0</v>
      </c>
      <c r="E315">
        <f>IF(実施計画様式!E315&lt;&gt;朱色変色!E315,1,0)</f>
        <v>0</v>
      </c>
      <c r="F315">
        <f>IF(実施計画様式!F315&lt;&gt;朱色変色!F315,1,0)</f>
        <v>0</v>
      </c>
      <c r="G315">
        <f>IF(実施計画様式!G315&lt;&gt;朱色変色!G315,1,0)</f>
        <v>0</v>
      </c>
      <c r="H315">
        <f>IF(実施計画様式!H315&lt;&gt;朱色変色!H315,1,0)</f>
        <v>0</v>
      </c>
      <c r="I315">
        <f>IF(実施計画様式!I315&lt;&gt;朱色変色!I315,1,0)</f>
        <v>0</v>
      </c>
      <c r="J315">
        <f>IF(実施計画様式!J315&lt;&gt;朱色変色!J315,1,0)</f>
        <v>0</v>
      </c>
      <c r="K315">
        <f>IF(実施計画様式!K315&lt;&gt;朱色変色!K315,1,0)</f>
        <v>0</v>
      </c>
      <c r="L315">
        <f>IF(実施計画様式!L315&lt;&gt;朱色変色!L315,1,0)</f>
        <v>0</v>
      </c>
      <c r="M315">
        <f>IF(実施計画様式!M315&lt;&gt;朱色変色!M315,1,0)</f>
        <v>0</v>
      </c>
      <c r="N315">
        <f>IF(実施計画様式!N315&lt;&gt;朱色変色!N315,1,0)</f>
        <v>0</v>
      </c>
      <c r="O315">
        <f>IF(実施計画様式!O315&lt;&gt;朱色変色!O315,1,0)</f>
        <v>0</v>
      </c>
      <c r="P315">
        <f>IF(実施計画様式!P315&lt;&gt;朱色変色!P315,1,0)</f>
        <v>0</v>
      </c>
      <c r="Q315">
        <f>IF(実施計画様式!Q315&lt;&gt;朱色変色!Q315,1,0)</f>
        <v>0</v>
      </c>
      <c r="R315">
        <f>IF(実施計画様式!R315&lt;&gt;朱色変色!R315,1,0)</f>
        <v>0</v>
      </c>
      <c r="S315">
        <f>IF(実施計画様式!S315&lt;&gt;朱色変色!S315,1,0)</f>
        <v>0</v>
      </c>
      <c r="T315">
        <f>IF(実施計画様式!U315&lt;&gt;朱色変色!T315,1,0)</f>
        <v>0</v>
      </c>
      <c r="U315">
        <f>IF(実施計画様式!V315&lt;&gt;朱色変色!U315,1,0)</f>
        <v>0</v>
      </c>
      <c r="V315">
        <f>IF(実施計画様式!W315&lt;&gt;朱色変色!V315,1,0)</f>
        <v>0</v>
      </c>
      <c r="W315">
        <f>IF(実施計画様式!X315&lt;&gt;朱色変色!W315,1,0)</f>
        <v>0</v>
      </c>
      <c r="X315">
        <f>IF(実施計画様式!Y315&lt;&gt;朱色変色!X315,1,0)</f>
        <v>0</v>
      </c>
      <c r="Y315">
        <f>IF(実施計画様式!Z315&lt;&gt;朱色変色!Y315,1,0)</f>
        <v>0</v>
      </c>
      <c r="Z315">
        <f>IF(実施計画様式!AA315&lt;&gt;朱色変色!Z315,1,0)</f>
        <v>0</v>
      </c>
      <c r="AA315">
        <f>IF(実施計画様式!AB315&lt;&gt;朱色変色!AA315,1,0)</f>
        <v>0</v>
      </c>
      <c r="AB315">
        <f>IF(実施計画様式!AC315&lt;&gt;朱色変色!AB315,1,0)</f>
        <v>0</v>
      </c>
      <c r="AC315">
        <f>IF(実施計画様式!AD315&lt;&gt;朱色変色!AC315,1,0)</f>
        <v>0</v>
      </c>
      <c r="AD315">
        <f>IF(実施計画様式!AE315&lt;&gt;朱色変色!AD315,1,0)</f>
        <v>0</v>
      </c>
      <c r="AE315">
        <f>IF(実施計画様式!AF315&lt;&gt;朱色変色!AE315,1,0)</f>
        <v>0</v>
      </c>
      <c r="AF315" s="21">
        <f>IF(実施計画様式!AG315&lt;&gt;朱色変色!AF315,1,0)</f>
        <v>0</v>
      </c>
      <c r="AG315">
        <f t="shared" si="9"/>
        <v>0</v>
      </c>
      <c r="AH315">
        <f t="shared" si="10"/>
        <v>0</v>
      </c>
      <c r="AI315">
        <f t="shared" si="11"/>
        <v>0</v>
      </c>
    </row>
    <row r="316" spans="3:35">
      <c r="C316" s="24">
        <v>244</v>
      </c>
      <c r="D316" s="24">
        <f>IF(実施計画様式!D316&lt;&gt;朱色変色!D316,1,0)</f>
        <v>0</v>
      </c>
      <c r="E316">
        <f>IF(実施計画様式!E316&lt;&gt;朱色変色!E316,1,0)</f>
        <v>0</v>
      </c>
      <c r="F316">
        <f>IF(実施計画様式!F316&lt;&gt;朱色変色!F316,1,0)</f>
        <v>0</v>
      </c>
      <c r="G316">
        <f>IF(実施計画様式!G316&lt;&gt;朱色変色!G316,1,0)</f>
        <v>0</v>
      </c>
      <c r="H316">
        <f>IF(実施計画様式!H316&lt;&gt;朱色変色!H316,1,0)</f>
        <v>0</v>
      </c>
      <c r="I316">
        <f>IF(実施計画様式!I316&lt;&gt;朱色変色!I316,1,0)</f>
        <v>0</v>
      </c>
      <c r="J316">
        <f>IF(実施計画様式!J316&lt;&gt;朱色変色!J316,1,0)</f>
        <v>0</v>
      </c>
      <c r="K316">
        <f>IF(実施計画様式!K316&lt;&gt;朱色変色!K316,1,0)</f>
        <v>0</v>
      </c>
      <c r="L316">
        <f>IF(実施計画様式!L316&lt;&gt;朱色変色!L316,1,0)</f>
        <v>0</v>
      </c>
      <c r="M316">
        <f>IF(実施計画様式!M316&lt;&gt;朱色変色!M316,1,0)</f>
        <v>0</v>
      </c>
      <c r="N316">
        <f>IF(実施計画様式!N316&lt;&gt;朱色変色!N316,1,0)</f>
        <v>0</v>
      </c>
      <c r="O316">
        <f>IF(実施計画様式!O316&lt;&gt;朱色変色!O316,1,0)</f>
        <v>0</v>
      </c>
      <c r="P316">
        <f>IF(実施計画様式!P316&lt;&gt;朱色変色!P316,1,0)</f>
        <v>0</v>
      </c>
      <c r="Q316">
        <f>IF(実施計画様式!Q316&lt;&gt;朱色変色!Q316,1,0)</f>
        <v>0</v>
      </c>
      <c r="R316">
        <f>IF(実施計画様式!R316&lt;&gt;朱色変色!R316,1,0)</f>
        <v>0</v>
      </c>
      <c r="S316">
        <f>IF(実施計画様式!S316&lt;&gt;朱色変色!S316,1,0)</f>
        <v>0</v>
      </c>
      <c r="T316">
        <f>IF(実施計画様式!U316&lt;&gt;朱色変色!T316,1,0)</f>
        <v>0</v>
      </c>
      <c r="U316">
        <f>IF(実施計画様式!V316&lt;&gt;朱色変色!U316,1,0)</f>
        <v>0</v>
      </c>
      <c r="V316">
        <f>IF(実施計画様式!W316&lt;&gt;朱色変色!V316,1,0)</f>
        <v>0</v>
      </c>
      <c r="W316">
        <f>IF(実施計画様式!X316&lt;&gt;朱色変色!W316,1,0)</f>
        <v>0</v>
      </c>
      <c r="X316">
        <f>IF(実施計画様式!Y316&lt;&gt;朱色変色!X316,1,0)</f>
        <v>0</v>
      </c>
      <c r="Y316">
        <f>IF(実施計画様式!Z316&lt;&gt;朱色変色!Y316,1,0)</f>
        <v>0</v>
      </c>
      <c r="Z316">
        <f>IF(実施計画様式!AA316&lt;&gt;朱色変色!Z316,1,0)</f>
        <v>0</v>
      </c>
      <c r="AA316">
        <f>IF(実施計画様式!AB316&lt;&gt;朱色変色!AA316,1,0)</f>
        <v>0</v>
      </c>
      <c r="AB316">
        <f>IF(実施計画様式!AC316&lt;&gt;朱色変色!AB316,1,0)</f>
        <v>0</v>
      </c>
      <c r="AC316">
        <f>IF(実施計画様式!AD316&lt;&gt;朱色変色!AC316,1,0)</f>
        <v>0</v>
      </c>
      <c r="AD316">
        <f>IF(実施計画様式!AE316&lt;&gt;朱色変色!AD316,1,0)</f>
        <v>0</v>
      </c>
      <c r="AE316">
        <f>IF(実施計画様式!AF316&lt;&gt;朱色変色!AE316,1,0)</f>
        <v>0</v>
      </c>
      <c r="AF316" s="21">
        <f>IF(実施計画様式!AG316&lt;&gt;朱色変色!AF316,1,0)</f>
        <v>0</v>
      </c>
      <c r="AG316">
        <f t="shared" si="9"/>
        <v>0</v>
      </c>
      <c r="AH316">
        <f t="shared" si="10"/>
        <v>0</v>
      </c>
      <c r="AI316">
        <f t="shared" si="11"/>
        <v>0</v>
      </c>
    </row>
    <row r="317" spans="3:35">
      <c r="C317" s="24">
        <v>245</v>
      </c>
      <c r="D317" s="24">
        <f>IF(実施計画様式!D317&lt;&gt;朱色変色!D317,1,0)</f>
        <v>0</v>
      </c>
      <c r="E317">
        <f>IF(実施計画様式!E317&lt;&gt;朱色変色!E317,1,0)</f>
        <v>0</v>
      </c>
      <c r="F317">
        <f>IF(実施計画様式!F317&lt;&gt;朱色変色!F317,1,0)</f>
        <v>0</v>
      </c>
      <c r="G317">
        <f>IF(実施計画様式!G317&lt;&gt;朱色変色!G317,1,0)</f>
        <v>0</v>
      </c>
      <c r="H317">
        <f>IF(実施計画様式!H317&lt;&gt;朱色変色!H317,1,0)</f>
        <v>0</v>
      </c>
      <c r="I317">
        <f>IF(実施計画様式!I317&lt;&gt;朱色変色!I317,1,0)</f>
        <v>0</v>
      </c>
      <c r="J317">
        <f>IF(実施計画様式!J317&lt;&gt;朱色変色!J317,1,0)</f>
        <v>0</v>
      </c>
      <c r="K317">
        <f>IF(実施計画様式!K317&lt;&gt;朱色変色!K317,1,0)</f>
        <v>0</v>
      </c>
      <c r="L317">
        <f>IF(実施計画様式!L317&lt;&gt;朱色変色!L317,1,0)</f>
        <v>0</v>
      </c>
      <c r="M317">
        <f>IF(実施計画様式!M317&lt;&gt;朱色変色!M317,1,0)</f>
        <v>0</v>
      </c>
      <c r="N317">
        <f>IF(実施計画様式!N317&lt;&gt;朱色変色!N317,1,0)</f>
        <v>0</v>
      </c>
      <c r="O317">
        <f>IF(実施計画様式!O317&lt;&gt;朱色変色!O317,1,0)</f>
        <v>0</v>
      </c>
      <c r="P317">
        <f>IF(実施計画様式!P317&lt;&gt;朱色変色!P317,1,0)</f>
        <v>0</v>
      </c>
      <c r="Q317">
        <f>IF(実施計画様式!Q317&lt;&gt;朱色変色!Q317,1,0)</f>
        <v>0</v>
      </c>
      <c r="R317">
        <f>IF(実施計画様式!R317&lt;&gt;朱色変色!R317,1,0)</f>
        <v>0</v>
      </c>
      <c r="S317">
        <f>IF(実施計画様式!S317&lt;&gt;朱色変色!S317,1,0)</f>
        <v>0</v>
      </c>
      <c r="T317">
        <f>IF(実施計画様式!U317&lt;&gt;朱色変色!T317,1,0)</f>
        <v>0</v>
      </c>
      <c r="U317">
        <f>IF(実施計画様式!V317&lt;&gt;朱色変色!U317,1,0)</f>
        <v>0</v>
      </c>
      <c r="V317">
        <f>IF(実施計画様式!W317&lt;&gt;朱色変色!V317,1,0)</f>
        <v>0</v>
      </c>
      <c r="W317">
        <f>IF(実施計画様式!X317&lt;&gt;朱色変色!W317,1,0)</f>
        <v>0</v>
      </c>
      <c r="X317">
        <f>IF(実施計画様式!Y317&lt;&gt;朱色変色!X317,1,0)</f>
        <v>0</v>
      </c>
      <c r="Y317">
        <f>IF(実施計画様式!Z317&lt;&gt;朱色変色!Y317,1,0)</f>
        <v>0</v>
      </c>
      <c r="Z317">
        <f>IF(実施計画様式!AA317&lt;&gt;朱色変色!Z317,1,0)</f>
        <v>0</v>
      </c>
      <c r="AA317">
        <f>IF(実施計画様式!AB317&lt;&gt;朱色変色!AA317,1,0)</f>
        <v>0</v>
      </c>
      <c r="AB317">
        <f>IF(実施計画様式!AC317&lt;&gt;朱色変色!AB317,1,0)</f>
        <v>0</v>
      </c>
      <c r="AC317">
        <f>IF(実施計画様式!AD317&lt;&gt;朱色変色!AC317,1,0)</f>
        <v>0</v>
      </c>
      <c r="AD317">
        <f>IF(実施計画様式!AE317&lt;&gt;朱色変色!AD317,1,0)</f>
        <v>0</v>
      </c>
      <c r="AE317">
        <f>IF(実施計画様式!AF317&lt;&gt;朱色変色!AE317,1,0)</f>
        <v>0</v>
      </c>
      <c r="AF317" s="21">
        <f>IF(実施計画様式!AG317&lt;&gt;朱色変色!AF317,1,0)</f>
        <v>0</v>
      </c>
      <c r="AG317">
        <f t="shared" si="9"/>
        <v>0</v>
      </c>
      <c r="AH317">
        <f t="shared" si="10"/>
        <v>0</v>
      </c>
      <c r="AI317">
        <f t="shared" si="11"/>
        <v>0</v>
      </c>
    </row>
    <row r="318" spans="3:35">
      <c r="C318" s="24">
        <v>246</v>
      </c>
      <c r="D318" s="24">
        <f>IF(実施計画様式!D318&lt;&gt;朱色変色!D318,1,0)</f>
        <v>0</v>
      </c>
      <c r="E318">
        <f>IF(実施計画様式!E318&lt;&gt;朱色変色!E318,1,0)</f>
        <v>0</v>
      </c>
      <c r="F318">
        <f>IF(実施計画様式!F318&lt;&gt;朱色変色!F318,1,0)</f>
        <v>0</v>
      </c>
      <c r="G318">
        <f>IF(実施計画様式!G318&lt;&gt;朱色変色!G318,1,0)</f>
        <v>0</v>
      </c>
      <c r="H318">
        <f>IF(実施計画様式!H318&lt;&gt;朱色変色!H318,1,0)</f>
        <v>0</v>
      </c>
      <c r="I318">
        <f>IF(実施計画様式!I318&lt;&gt;朱色変色!I318,1,0)</f>
        <v>0</v>
      </c>
      <c r="J318">
        <f>IF(実施計画様式!J318&lt;&gt;朱色変色!J318,1,0)</f>
        <v>0</v>
      </c>
      <c r="K318">
        <f>IF(実施計画様式!K318&lt;&gt;朱色変色!K318,1,0)</f>
        <v>0</v>
      </c>
      <c r="L318">
        <f>IF(実施計画様式!L318&lt;&gt;朱色変色!L318,1,0)</f>
        <v>0</v>
      </c>
      <c r="M318">
        <f>IF(実施計画様式!M318&lt;&gt;朱色変色!M318,1,0)</f>
        <v>0</v>
      </c>
      <c r="N318">
        <f>IF(実施計画様式!N318&lt;&gt;朱色変色!N318,1,0)</f>
        <v>0</v>
      </c>
      <c r="O318">
        <f>IF(実施計画様式!O318&lt;&gt;朱色変色!O318,1,0)</f>
        <v>0</v>
      </c>
      <c r="P318">
        <f>IF(実施計画様式!P318&lt;&gt;朱色変色!P318,1,0)</f>
        <v>0</v>
      </c>
      <c r="Q318">
        <f>IF(実施計画様式!Q318&lt;&gt;朱色変色!Q318,1,0)</f>
        <v>0</v>
      </c>
      <c r="R318">
        <f>IF(実施計画様式!R318&lt;&gt;朱色変色!R318,1,0)</f>
        <v>0</v>
      </c>
      <c r="S318">
        <f>IF(実施計画様式!S318&lt;&gt;朱色変色!S318,1,0)</f>
        <v>0</v>
      </c>
      <c r="T318">
        <f>IF(実施計画様式!U318&lt;&gt;朱色変色!T318,1,0)</f>
        <v>0</v>
      </c>
      <c r="U318">
        <f>IF(実施計画様式!V318&lt;&gt;朱色変色!U318,1,0)</f>
        <v>0</v>
      </c>
      <c r="V318">
        <f>IF(実施計画様式!W318&lt;&gt;朱色変色!V318,1,0)</f>
        <v>0</v>
      </c>
      <c r="W318">
        <f>IF(実施計画様式!X318&lt;&gt;朱色変色!W318,1,0)</f>
        <v>0</v>
      </c>
      <c r="X318">
        <f>IF(実施計画様式!Y318&lt;&gt;朱色変色!X318,1,0)</f>
        <v>0</v>
      </c>
      <c r="Y318">
        <f>IF(実施計画様式!Z318&lt;&gt;朱色変色!Y318,1,0)</f>
        <v>0</v>
      </c>
      <c r="Z318">
        <f>IF(実施計画様式!AA318&lt;&gt;朱色変色!Z318,1,0)</f>
        <v>0</v>
      </c>
      <c r="AA318">
        <f>IF(実施計画様式!AB318&lt;&gt;朱色変色!AA318,1,0)</f>
        <v>0</v>
      </c>
      <c r="AB318">
        <f>IF(実施計画様式!AC318&lt;&gt;朱色変色!AB318,1,0)</f>
        <v>0</v>
      </c>
      <c r="AC318">
        <f>IF(実施計画様式!AD318&lt;&gt;朱色変色!AC318,1,0)</f>
        <v>0</v>
      </c>
      <c r="AD318">
        <f>IF(実施計画様式!AE318&lt;&gt;朱色変色!AD318,1,0)</f>
        <v>0</v>
      </c>
      <c r="AE318">
        <f>IF(実施計画様式!AF318&lt;&gt;朱色変色!AE318,1,0)</f>
        <v>0</v>
      </c>
      <c r="AF318" s="21">
        <f>IF(実施計画様式!AG318&lt;&gt;朱色変色!AF318,1,0)</f>
        <v>0</v>
      </c>
      <c r="AG318">
        <f t="shared" si="9"/>
        <v>0</v>
      </c>
      <c r="AH318">
        <f t="shared" si="10"/>
        <v>0</v>
      </c>
      <c r="AI318">
        <f t="shared" si="11"/>
        <v>0</v>
      </c>
    </row>
    <row r="319" spans="3:35">
      <c r="C319" s="24">
        <v>247</v>
      </c>
      <c r="D319" s="24">
        <f>IF(実施計画様式!D319&lt;&gt;朱色変色!D319,1,0)</f>
        <v>0</v>
      </c>
      <c r="E319">
        <f>IF(実施計画様式!E319&lt;&gt;朱色変色!E319,1,0)</f>
        <v>0</v>
      </c>
      <c r="F319">
        <f>IF(実施計画様式!F319&lt;&gt;朱色変色!F319,1,0)</f>
        <v>0</v>
      </c>
      <c r="G319">
        <f>IF(実施計画様式!G319&lt;&gt;朱色変色!G319,1,0)</f>
        <v>0</v>
      </c>
      <c r="H319">
        <f>IF(実施計画様式!H319&lt;&gt;朱色変色!H319,1,0)</f>
        <v>0</v>
      </c>
      <c r="I319">
        <f>IF(実施計画様式!I319&lt;&gt;朱色変色!I319,1,0)</f>
        <v>0</v>
      </c>
      <c r="J319">
        <f>IF(実施計画様式!J319&lt;&gt;朱色変色!J319,1,0)</f>
        <v>0</v>
      </c>
      <c r="K319">
        <f>IF(実施計画様式!K319&lt;&gt;朱色変色!K319,1,0)</f>
        <v>0</v>
      </c>
      <c r="L319">
        <f>IF(実施計画様式!L319&lt;&gt;朱色変色!L319,1,0)</f>
        <v>0</v>
      </c>
      <c r="M319">
        <f>IF(実施計画様式!M319&lt;&gt;朱色変色!M319,1,0)</f>
        <v>0</v>
      </c>
      <c r="N319">
        <f>IF(実施計画様式!N319&lt;&gt;朱色変色!N319,1,0)</f>
        <v>0</v>
      </c>
      <c r="O319">
        <f>IF(実施計画様式!O319&lt;&gt;朱色変色!O319,1,0)</f>
        <v>0</v>
      </c>
      <c r="P319">
        <f>IF(実施計画様式!P319&lt;&gt;朱色変色!P319,1,0)</f>
        <v>0</v>
      </c>
      <c r="Q319">
        <f>IF(実施計画様式!Q319&lt;&gt;朱色変色!Q319,1,0)</f>
        <v>0</v>
      </c>
      <c r="R319">
        <f>IF(実施計画様式!R319&lt;&gt;朱色変色!R319,1,0)</f>
        <v>0</v>
      </c>
      <c r="S319">
        <f>IF(実施計画様式!S319&lt;&gt;朱色変色!S319,1,0)</f>
        <v>0</v>
      </c>
      <c r="T319">
        <f>IF(実施計画様式!U319&lt;&gt;朱色変色!T319,1,0)</f>
        <v>0</v>
      </c>
      <c r="U319">
        <f>IF(実施計画様式!V319&lt;&gt;朱色変色!U319,1,0)</f>
        <v>0</v>
      </c>
      <c r="V319">
        <f>IF(実施計画様式!W319&lt;&gt;朱色変色!V319,1,0)</f>
        <v>0</v>
      </c>
      <c r="W319">
        <f>IF(実施計画様式!X319&lt;&gt;朱色変色!W319,1,0)</f>
        <v>0</v>
      </c>
      <c r="X319">
        <f>IF(実施計画様式!Y319&lt;&gt;朱色変色!X319,1,0)</f>
        <v>0</v>
      </c>
      <c r="Y319">
        <f>IF(実施計画様式!Z319&lt;&gt;朱色変色!Y319,1,0)</f>
        <v>0</v>
      </c>
      <c r="Z319">
        <f>IF(実施計画様式!AA319&lt;&gt;朱色変色!Z319,1,0)</f>
        <v>0</v>
      </c>
      <c r="AA319">
        <f>IF(実施計画様式!AB319&lt;&gt;朱色変色!AA319,1,0)</f>
        <v>0</v>
      </c>
      <c r="AB319">
        <f>IF(実施計画様式!AC319&lt;&gt;朱色変色!AB319,1,0)</f>
        <v>0</v>
      </c>
      <c r="AC319">
        <f>IF(実施計画様式!AD319&lt;&gt;朱色変色!AC319,1,0)</f>
        <v>0</v>
      </c>
      <c r="AD319">
        <f>IF(実施計画様式!AE319&lt;&gt;朱色変色!AD319,1,0)</f>
        <v>0</v>
      </c>
      <c r="AE319">
        <f>IF(実施計画様式!AF319&lt;&gt;朱色変色!AE319,1,0)</f>
        <v>0</v>
      </c>
      <c r="AF319" s="21">
        <f>IF(実施計画様式!AG319&lt;&gt;朱色変色!AF319,1,0)</f>
        <v>0</v>
      </c>
      <c r="AG319">
        <f t="shared" si="9"/>
        <v>0</v>
      </c>
      <c r="AH319">
        <f t="shared" si="10"/>
        <v>0</v>
      </c>
      <c r="AI319">
        <f t="shared" si="11"/>
        <v>0</v>
      </c>
    </row>
    <row r="320" spans="3:35">
      <c r="C320" s="24">
        <v>248</v>
      </c>
      <c r="D320" s="24">
        <f>IF(実施計画様式!D320&lt;&gt;朱色変色!D320,1,0)</f>
        <v>0</v>
      </c>
      <c r="E320">
        <f>IF(実施計画様式!E320&lt;&gt;朱色変色!E320,1,0)</f>
        <v>0</v>
      </c>
      <c r="F320">
        <f>IF(実施計画様式!F320&lt;&gt;朱色変色!F320,1,0)</f>
        <v>0</v>
      </c>
      <c r="G320">
        <f>IF(実施計画様式!G320&lt;&gt;朱色変色!G320,1,0)</f>
        <v>0</v>
      </c>
      <c r="H320">
        <f>IF(実施計画様式!H320&lt;&gt;朱色変色!H320,1,0)</f>
        <v>0</v>
      </c>
      <c r="I320">
        <f>IF(実施計画様式!I320&lt;&gt;朱色変色!I320,1,0)</f>
        <v>0</v>
      </c>
      <c r="J320">
        <f>IF(実施計画様式!J320&lt;&gt;朱色変色!J320,1,0)</f>
        <v>0</v>
      </c>
      <c r="K320">
        <f>IF(実施計画様式!K320&lt;&gt;朱色変色!K320,1,0)</f>
        <v>0</v>
      </c>
      <c r="L320">
        <f>IF(実施計画様式!L320&lt;&gt;朱色変色!L320,1,0)</f>
        <v>0</v>
      </c>
      <c r="M320">
        <f>IF(実施計画様式!M320&lt;&gt;朱色変色!M320,1,0)</f>
        <v>0</v>
      </c>
      <c r="N320">
        <f>IF(実施計画様式!N320&lt;&gt;朱色変色!N320,1,0)</f>
        <v>0</v>
      </c>
      <c r="O320">
        <f>IF(実施計画様式!O320&lt;&gt;朱色変色!O320,1,0)</f>
        <v>0</v>
      </c>
      <c r="P320">
        <f>IF(実施計画様式!P320&lt;&gt;朱色変色!P320,1,0)</f>
        <v>0</v>
      </c>
      <c r="Q320">
        <f>IF(実施計画様式!Q320&lt;&gt;朱色変色!Q320,1,0)</f>
        <v>0</v>
      </c>
      <c r="R320">
        <f>IF(実施計画様式!R320&lt;&gt;朱色変色!R320,1,0)</f>
        <v>0</v>
      </c>
      <c r="S320">
        <f>IF(実施計画様式!S320&lt;&gt;朱色変色!S320,1,0)</f>
        <v>0</v>
      </c>
      <c r="T320">
        <f>IF(実施計画様式!U320&lt;&gt;朱色変色!T320,1,0)</f>
        <v>0</v>
      </c>
      <c r="U320">
        <f>IF(実施計画様式!V320&lt;&gt;朱色変色!U320,1,0)</f>
        <v>0</v>
      </c>
      <c r="V320">
        <f>IF(実施計画様式!W320&lt;&gt;朱色変色!V320,1,0)</f>
        <v>0</v>
      </c>
      <c r="W320">
        <f>IF(実施計画様式!X320&lt;&gt;朱色変色!W320,1,0)</f>
        <v>0</v>
      </c>
      <c r="X320">
        <f>IF(実施計画様式!Y320&lt;&gt;朱色変色!X320,1,0)</f>
        <v>0</v>
      </c>
      <c r="Y320">
        <f>IF(実施計画様式!Z320&lt;&gt;朱色変色!Y320,1,0)</f>
        <v>0</v>
      </c>
      <c r="Z320">
        <f>IF(実施計画様式!AA320&lt;&gt;朱色変色!Z320,1,0)</f>
        <v>0</v>
      </c>
      <c r="AA320">
        <f>IF(実施計画様式!AB320&lt;&gt;朱色変色!AA320,1,0)</f>
        <v>0</v>
      </c>
      <c r="AB320">
        <f>IF(実施計画様式!AC320&lt;&gt;朱色変色!AB320,1,0)</f>
        <v>0</v>
      </c>
      <c r="AC320">
        <f>IF(実施計画様式!AD320&lt;&gt;朱色変色!AC320,1,0)</f>
        <v>0</v>
      </c>
      <c r="AD320">
        <f>IF(実施計画様式!AE320&lt;&gt;朱色変色!AD320,1,0)</f>
        <v>0</v>
      </c>
      <c r="AE320">
        <f>IF(実施計画様式!AF320&lt;&gt;朱色変色!AE320,1,0)</f>
        <v>0</v>
      </c>
      <c r="AF320" s="21">
        <f>IF(実施計画様式!AG320&lt;&gt;朱色変色!AF320,1,0)</f>
        <v>0</v>
      </c>
      <c r="AG320">
        <f t="shared" si="9"/>
        <v>0</v>
      </c>
      <c r="AH320">
        <f t="shared" si="10"/>
        <v>0</v>
      </c>
      <c r="AI320">
        <f t="shared" si="11"/>
        <v>0</v>
      </c>
    </row>
    <row r="321" spans="3:35">
      <c r="C321" s="24">
        <v>249</v>
      </c>
      <c r="D321" s="24">
        <f>IF(実施計画様式!D321&lt;&gt;朱色変色!D321,1,0)</f>
        <v>0</v>
      </c>
      <c r="E321">
        <f>IF(実施計画様式!E321&lt;&gt;朱色変色!E321,1,0)</f>
        <v>0</v>
      </c>
      <c r="F321">
        <f>IF(実施計画様式!F321&lt;&gt;朱色変色!F321,1,0)</f>
        <v>0</v>
      </c>
      <c r="G321">
        <f>IF(実施計画様式!G321&lt;&gt;朱色変色!G321,1,0)</f>
        <v>0</v>
      </c>
      <c r="H321">
        <f>IF(実施計画様式!H321&lt;&gt;朱色変色!H321,1,0)</f>
        <v>0</v>
      </c>
      <c r="I321">
        <f>IF(実施計画様式!I321&lt;&gt;朱色変色!I321,1,0)</f>
        <v>0</v>
      </c>
      <c r="J321">
        <f>IF(実施計画様式!J321&lt;&gt;朱色変色!J321,1,0)</f>
        <v>0</v>
      </c>
      <c r="K321">
        <f>IF(実施計画様式!K321&lt;&gt;朱色変色!K321,1,0)</f>
        <v>0</v>
      </c>
      <c r="L321">
        <f>IF(実施計画様式!L321&lt;&gt;朱色変色!L321,1,0)</f>
        <v>0</v>
      </c>
      <c r="M321">
        <f>IF(実施計画様式!M321&lt;&gt;朱色変色!M321,1,0)</f>
        <v>0</v>
      </c>
      <c r="N321">
        <f>IF(実施計画様式!N321&lt;&gt;朱色変色!N321,1,0)</f>
        <v>0</v>
      </c>
      <c r="O321">
        <f>IF(実施計画様式!O321&lt;&gt;朱色変色!O321,1,0)</f>
        <v>0</v>
      </c>
      <c r="P321">
        <f>IF(実施計画様式!P321&lt;&gt;朱色変色!P321,1,0)</f>
        <v>0</v>
      </c>
      <c r="Q321">
        <f>IF(実施計画様式!Q321&lt;&gt;朱色変色!Q321,1,0)</f>
        <v>0</v>
      </c>
      <c r="R321">
        <f>IF(実施計画様式!R321&lt;&gt;朱色変色!R321,1,0)</f>
        <v>0</v>
      </c>
      <c r="S321">
        <f>IF(実施計画様式!S321&lt;&gt;朱色変色!S321,1,0)</f>
        <v>0</v>
      </c>
      <c r="T321">
        <f>IF(実施計画様式!U321&lt;&gt;朱色変色!T321,1,0)</f>
        <v>0</v>
      </c>
      <c r="U321">
        <f>IF(実施計画様式!V321&lt;&gt;朱色変色!U321,1,0)</f>
        <v>0</v>
      </c>
      <c r="V321">
        <f>IF(実施計画様式!W321&lt;&gt;朱色変色!V321,1,0)</f>
        <v>0</v>
      </c>
      <c r="W321">
        <f>IF(実施計画様式!X321&lt;&gt;朱色変色!W321,1,0)</f>
        <v>0</v>
      </c>
      <c r="X321">
        <f>IF(実施計画様式!Y321&lt;&gt;朱色変色!X321,1,0)</f>
        <v>0</v>
      </c>
      <c r="Y321">
        <f>IF(実施計画様式!Z321&lt;&gt;朱色変色!Y321,1,0)</f>
        <v>0</v>
      </c>
      <c r="Z321">
        <f>IF(実施計画様式!AA321&lt;&gt;朱色変色!Z321,1,0)</f>
        <v>0</v>
      </c>
      <c r="AA321">
        <f>IF(実施計画様式!AB321&lt;&gt;朱色変色!AA321,1,0)</f>
        <v>0</v>
      </c>
      <c r="AB321">
        <f>IF(実施計画様式!AC321&lt;&gt;朱色変色!AB321,1,0)</f>
        <v>0</v>
      </c>
      <c r="AC321">
        <f>IF(実施計画様式!AD321&lt;&gt;朱色変色!AC321,1,0)</f>
        <v>0</v>
      </c>
      <c r="AD321">
        <f>IF(実施計画様式!AE321&lt;&gt;朱色変色!AD321,1,0)</f>
        <v>0</v>
      </c>
      <c r="AE321">
        <f>IF(実施計画様式!AF321&lt;&gt;朱色変色!AE321,1,0)</f>
        <v>0</v>
      </c>
      <c r="AF321" s="21">
        <f>IF(実施計画様式!AG321&lt;&gt;朱色変色!AF321,1,0)</f>
        <v>0</v>
      </c>
      <c r="AG321">
        <f t="shared" si="9"/>
        <v>0</v>
      </c>
      <c r="AH321">
        <f t="shared" si="10"/>
        <v>0</v>
      </c>
      <c r="AI321">
        <f t="shared" si="11"/>
        <v>0</v>
      </c>
    </row>
    <row r="322" spans="3:35">
      <c r="C322" s="24">
        <v>250</v>
      </c>
      <c r="D322" s="24">
        <f>IF(実施計画様式!D322&lt;&gt;朱色変色!D322,1,0)</f>
        <v>0</v>
      </c>
      <c r="E322">
        <f>IF(実施計画様式!E322&lt;&gt;朱色変色!E322,1,0)</f>
        <v>0</v>
      </c>
      <c r="F322">
        <f>IF(実施計画様式!F322&lt;&gt;朱色変色!F322,1,0)</f>
        <v>0</v>
      </c>
      <c r="G322">
        <f>IF(実施計画様式!G322&lt;&gt;朱色変色!G322,1,0)</f>
        <v>0</v>
      </c>
      <c r="H322">
        <f>IF(実施計画様式!H322&lt;&gt;朱色変色!H322,1,0)</f>
        <v>0</v>
      </c>
      <c r="I322">
        <f>IF(実施計画様式!I322&lt;&gt;朱色変色!I322,1,0)</f>
        <v>0</v>
      </c>
      <c r="J322">
        <f>IF(実施計画様式!J322&lt;&gt;朱色変色!J322,1,0)</f>
        <v>0</v>
      </c>
      <c r="K322">
        <f>IF(実施計画様式!K322&lt;&gt;朱色変色!K322,1,0)</f>
        <v>0</v>
      </c>
      <c r="L322">
        <f>IF(実施計画様式!L322&lt;&gt;朱色変色!L322,1,0)</f>
        <v>0</v>
      </c>
      <c r="M322">
        <f>IF(実施計画様式!M322&lt;&gt;朱色変色!M322,1,0)</f>
        <v>0</v>
      </c>
      <c r="N322">
        <f>IF(実施計画様式!N322&lt;&gt;朱色変色!N322,1,0)</f>
        <v>0</v>
      </c>
      <c r="O322">
        <f>IF(実施計画様式!O322&lt;&gt;朱色変色!O322,1,0)</f>
        <v>0</v>
      </c>
      <c r="P322">
        <f>IF(実施計画様式!P322&lt;&gt;朱色変色!P322,1,0)</f>
        <v>0</v>
      </c>
      <c r="Q322">
        <f>IF(実施計画様式!Q322&lt;&gt;朱色変色!Q322,1,0)</f>
        <v>0</v>
      </c>
      <c r="R322">
        <f>IF(実施計画様式!R322&lt;&gt;朱色変色!R322,1,0)</f>
        <v>0</v>
      </c>
      <c r="S322">
        <f>IF(実施計画様式!S322&lt;&gt;朱色変色!S322,1,0)</f>
        <v>0</v>
      </c>
      <c r="T322">
        <f>IF(実施計画様式!U322&lt;&gt;朱色変色!T322,1,0)</f>
        <v>0</v>
      </c>
      <c r="U322">
        <f>IF(実施計画様式!V322&lt;&gt;朱色変色!U322,1,0)</f>
        <v>0</v>
      </c>
      <c r="V322">
        <f>IF(実施計画様式!W322&lt;&gt;朱色変色!V322,1,0)</f>
        <v>0</v>
      </c>
      <c r="W322">
        <f>IF(実施計画様式!X322&lt;&gt;朱色変色!W322,1,0)</f>
        <v>0</v>
      </c>
      <c r="X322">
        <f>IF(実施計画様式!Y322&lt;&gt;朱色変色!X322,1,0)</f>
        <v>0</v>
      </c>
      <c r="Y322">
        <f>IF(実施計画様式!Z322&lt;&gt;朱色変色!Y322,1,0)</f>
        <v>0</v>
      </c>
      <c r="Z322">
        <f>IF(実施計画様式!AA322&lt;&gt;朱色変色!Z322,1,0)</f>
        <v>0</v>
      </c>
      <c r="AA322">
        <f>IF(実施計画様式!AB322&lt;&gt;朱色変色!AA322,1,0)</f>
        <v>0</v>
      </c>
      <c r="AB322">
        <f>IF(実施計画様式!AC322&lt;&gt;朱色変色!AB322,1,0)</f>
        <v>0</v>
      </c>
      <c r="AC322">
        <f>IF(実施計画様式!AD322&lt;&gt;朱色変色!AC322,1,0)</f>
        <v>0</v>
      </c>
      <c r="AD322">
        <f>IF(実施計画様式!AE322&lt;&gt;朱色変色!AD322,1,0)</f>
        <v>0</v>
      </c>
      <c r="AE322">
        <f>IF(実施計画様式!AF322&lt;&gt;朱色変色!AE322,1,0)</f>
        <v>0</v>
      </c>
      <c r="AF322" s="21">
        <f>IF(実施計画様式!AG322&lt;&gt;朱色変色!AF322,1,0)</f>
        <v>0</v>
      </c>
      <c r="AG322">
        <f t="shared" si="9"/>
        <v>0</v>
      </c>
      <c r="AH322">
        <f t="shared" si="10"/>
        <v>0</v>
      </c>
      <c r="AI322">
        <f t="shared" si="11"/>
        <v>0</v>
      </c>
    </row>
    <row r="323" spans="3:35">
      <c r="C323" s="24">
        <v>251</v>
      </c>
      <c r="D323" s="24">
        <f>IF(実施計画様式!D323&lt;&gt;朱色変色!D323,1,0)</f>
        <v>0</v>
      </c>
      <c r="E323">
        <f>IF(実施計画様式!E323&lt;&gt;朱色変色!E323,1,0)</f>
        <v>0</v>
      </c>
      <c r="F323">
        <f>IF(実施計画様式!F323&lt;&gt;朱色変色!F323,1,0)</f>
        <v>0</v>
      </c>
      <c r="G323">
        <f>IF(実施計画様式!G323&lt;&gt;朱色変色!G323,1,0)</f>
        <v>0</v>
      </c>
      <c r="H323">
        <f>IF(実施計画様式!H323&lt;&gt;朱色変色!H323,1,0)</f>
        <v>0</v>
      </c>
      <c r="I323">
        <f>IF(実施計画様式!I323&lt;&gt;朱色変色!I323,1,0)</f>
        <v>0</v>
      </c>
      <c r="J323">
        <f>IF(実施計画様式!J323&lt;&gt;朱色変色!J323,1,0)</f>
        <v>0</v>
      </c>
      <c r="K323">
        <f>IF(実施計画様式!K323&lt;&gt;朱色変色!K323,1,0)</f>
        <v>0</v>
      </c>
      <c r="L323">
        <f>IF(実施計画様式!L323&lt;&gt;朱色変色!L323,1,0)</f>
        <v>0</v>
      </c>
      <c r="M323">
        <f>IF(実施計画様式!M323&lt;&gt;朱色変色!M323,1,0)</f>
        <v>0</v>
      </c>
      <c r="N323">
        <f>IF(実施計画様式!N323&lt;&gt;朱色変色!N323,1,0)</f>
        <v>0</v>
      </c>
      <c r="O323">
        <f>IF(実施計画様式!O323&lt;&gt;朱色変色!O323,1,0)</f>
        <v>0</v>
      </c>
      <c r="P323">
        <f>IF(実施計画様式!P323&lt;&gt;朱色変色!P323,1,0)</f>
        <v>0</v>
      </c>
      <c r="Q323">
        <f>IF(実施計画様式!Q323&lt;&gt;朱色変色!Q323,1,0)</f>
        <v>0</v>
      </c>
      <c r="R323">
        <f>IF(実施計画様式!R323&lt;&gt;朱色変色!R323,1,0)</f>
        <v>0</v>
      </c>
      <c r="S323">
        <f>IF(実施計画様式!S323&lt;&gt;朱色変色!S323,1,0)</f>
        <v>0</v>
      </c>
      <c r="T323">
        <f>IF(実施計画様式!U323&lt;&gt;朱色変色!T323,1,0)</f>
        <v>0</v>
      </c>
      <c r="U323">
        <f>IF(実施計画様式!V323&lt;&gt;朱色変色!U323,1,0)</f>
        <v>0</v>
      </c>
      <c r="V323">
        <f>IF(実施計画様式!W323&lt;&gt;朱色変色!V323,1,0)</f>
        <v>0</v>
      </c>
      <c r="W323">
        <f>IF(実施計画様式!X323&lt;&gt;朱色変色!W323,1,0)</f>
        <v>0</v>
      </c>
      <c r="X323">
        <f>IF(実施計画様式!Y323&lt;&gt;朱色変色!X323,1,0)</f>
        <v>0</v>
      </c>
      <c r="Y323">
        <f>IF(実施計画様式!Z323&lt;&gt;朱色変色!Y323,1,0)</f>
        <v>0</v>
      </c>
      <c r="Z323">
        <f>IF(実施計画様式!AA323&lt;&gt;朱色変色!Z323,1,0)</f>
        <v>0</v>
      </c>
      <c r="AA323">
        <f>IF(実施計画様式!AB323&lt;&gt;朱色変色!AA323,1,0)</f>
        <v>0</v>
      </c>
      <c r="AB323">
        <f>IF(実施計画様式!AC323&lt;&gt;朱色変色!AB323,1,0)</f>
        <v>0</v>
      </c>
      <c r="AC323">
        <f>IF(実施計画様式!AD323&lt;&gt;朱色変色!AC323,1,0)</f>
        <v>0</v>
      </c>
      <c r="AD323">
        <f>IF(実施計画様式!AE323&lt;&gt;朱色変色!AD323,1,0)</f>
        <v>0</v>
      </c>
      <c r="AE323">
        <f>IF(実施計画様式!AF323&lt;&gt;朱色変色!AE323,1,0)</f>
        <v>0</v>
      </c>
      <c r="AF323" s="21">
        <f>IF(実施計画様式!AG323&lt;&gt;朱色変色!AF323,1,0)</f>
        <v>0</v>
      </c>
      <c r="AG323">
        <f t="shared" si="9"/>
        <v>0</v>
      </c>
      <c r="AH323">
        <f t="shared" si="10"/>
        <v>0</v>
      </c>
      <c r="AI323">
        <f t="shared" si="11"/>
        <v>0</v>
      </c>
    </row>
    <row r="324" spans="3:35">
      <c r="C324" s="24">
        <v>252</v>
      </c>
      <c r="D324" s="24">
        <f>IF(実施計画様式!D324&lt;&gt;朱色変色!D324,1,0)</f>
        <v>0</v>
      </c>
      <c r="E324">
        <f>IF(実施計画様式!E324&lt;&gt;朱色変色!E324,1,0)</f>
        <v>0</v>
      </c>
      <c r="F324">
        <f>IF(実施計画様式!F324&lt;&gt;朱色変色!F324,1,0)</f>
        <v>0</v>
      </c>
      <c r="G324">
        <f>IF(実施計画様式!G324&lt;&gt;朱色変色!G324,1,0)</f>
        <v>0</v>
      </c>
      <c r="H324">
        <f>IF(実施計画様式!H324&lt;&gt;朱色変色!H324,1,0)</f>
        <v>0</v>
      </c>
      <c r="I324">
        <f>IF(実施計画様式!I324&lt;&gt;朱色変色!I324,1,0)</f>
        <v>0</v>
      </c>
      <c r="J324">
        <f>IF(実施計画様式!J324&lt;&gt;朱色変色!J324,1,0)</f>
        <v>0</v>
      </c>
      <c r="K324">
        <f>IF(実施計画様式!K324&lt;&gt;朱色変色!K324,1,0)</f>
        <v>0</v>
      </c>
      <c r="L324">
        <f>IF(実施計画様式!L324&lt;&gt;朱色変色!L324,1,0)</f>
        <v>0</v>
      </c>
      <c r="M324">
        <f>IF(実施計画様式!M324&lt;&gt;朱色変色!M324,1,0)</f>
        <v>0</v>
      </c>
      <c r="N324">
        <f>IF(実施計画様式!N324&lt;&gt;朱色変色!N324,1,0)</f>
        <v>0</v>
      </c>
      <c r="O324">
        <f>IF(実施計画様式!O324&lt;&gt;朱色変色!O324,1,0)</f>
        <v>0</v>
      </c>
      <c r="P324">
        <f>IF(実施計画様式!P324&lt;&gt;朱色変色!P324,1,0)</f>
        <v>0</v>
      </c>
      <c r="Q324">
        <f>IF(実施計画様式!Q324&lt;&gt;朱色変色!Q324,1,0)</f>
        <v>0</v>
      </c>
      <c r="R324">
        <f>IF(実施計画様式!R324&lt;&gt;朱色変色!R324,1,0)</f>
        <v>0</v>
      </c>
      <c r="S324">
        <f>IF(実施計画様式!S324&lt;&gt;朱色変色!S324,1,0)</f>
        <v>0</v>
      </c>
      <c r="T324">
        <f>IF(実施計画様式!U324&lt;&gt;朱色変色!T324,1,0)</f>
        <v>0</v>
      </c>
      <c r="U324">
        <f>IF(実施計画様式!V324&lt;&gt;朱色変色!U324,1,0)</f>
        <v>0</v>
      </c>
      <c r="V324">
        <f>IF(実施計画様式!W324&lt;&gt;朱色変色!V324,1,0)</f>
        <v>0</v>
      </c>
      <c r="W324">
        <f>IF(実施計画様式!X324&lt;&gt;朱色変色!W324,1,0)</f>
        <v>0</v>
      </c>
      <c r="X324">
        <f>IF(実施計画様式!Y324&lt;&gt;朱色変色!X324,1,0)</f>
        <v>0</v>
      </c>
      <c r="Y324">
        <f>IF(実施計画様式!Z324&lt;&gt;朱色変色!Y324,1,0)</f>
        <v>0</v>
      </c>
      <c r="Z324">
        <f>IF(実施計画様式!AA324&lt;&gt;朱色変色!Z324,1,0)</f>
        <v>0</v>
      </c>
      <c r="AA324">
        <f>IF(実施計画様式!AB324&lt;&gt;朱色変色!AA324,1,0)</f>
        <v>0</v>
      </c>
      <c r="AB324">
        <f>IF(実施計画様式!AC324&lt;&gt;朱色変色!AB324,1,0)</f>
        <v>0</v>
      </c>
      <c r="AC324">
        <f>IF(実施計画様式!AD324&lt;&gt;朱色変色!AC324,1,0)</f>
        <v>0</v>
      </c>
      <c r="AD324">
        <f>IF(実施計画様式!AE324&lt;&gt;朱色変色!AD324,1,0)</f>
        <v>0</v>
      </c>
      <c r="AE324">
        <f>IF(実施計画様式!AF324&lt;&gt;朱色変色!AE324,1,0)</f>
        <v>0</v>
      </c>
      <c r="AF324" s="21">
        <f>IF(実施計画様式!AG324&lt;&gt;朱色変色!AF324,1,0)</f>
        <v>0</v>
      </c>
      <c r="AG324">
        <f t="shared" si="9"/>
        <v>0</v>
      </c>
      <c r="AH324">
        <f t="shared" si="10"/>
        <v>0</v>
      </c>
      <c r="AI324">
        <f t="shared" si="11"/>
        <v>0</v>
      </c>
    </row>
    <row r="325" spans="3:35">
      <c r="C325" s="24">
        <v>253</v>
      </c>
      <c r="D325" s="24">
        <f>IF(実施計画様式!D325&lt;&gt;朱色変色!D325,1,0)</f>
        <v>0</v>
      </c>
      <c r="E325">
        <f>IF(実施計画様式!E325&lt;&gt;朱色変色!E325,1,0)</f>
        <v>0</v>
      </c>
      <c r="F325">
        <f>IF(実施計画様式!F325&lt;&gt;朱色変色!F325,1,0)</f>
        <v>0</v>
      </c>
      <c r="G325">
        <f>IF(実施計画様式!G325&lt;&gt;朱色変色!G325,1,0)</f>
        <v>0</v>
      </c>
      <c r="H325">
        <f>IF(実施計画様式!H325&lt;&gt;朱色変色!H325,1,0)</f>
        <v>0</v>
      </c>
      <c r="I325">
        <f>IF(実施計画様式!I325&lt;&gt;朱色変色!I325,1,0)</f>
        <v>0</v>
      </c>
      <c r="J325">
        <f>IF(実施計画様式!J325&lt;&gt;朱色変色!J325,1,0)</f>
        <v>0</v>
      </c>
      <c r="K325">
        <f>IF(実施計画様式!K325&lt;&gt;朱色変色!K325,1,0)</f>
        <v>0</v>
      </c>
      <c r="L325">
        <f>IF(実施計画様式!L325&lt;&gt;朱色変色!L325,1,0)</f>
        <v>0</v>
      </c>
      <c r="M325">
        <f>IF(実施計画様式!M325&lt;&gt;朱色変色!M325,1,0)</f>
        <v>0</v>
      </c>
      <c r="N325">
        <f>IF(実施計画様式!N325&lt;&gt;朱色変色!N325,1,0)</f>
        <v>0</v>
      </c>
      <c r="O325">
        <f>IF(実施計画様式!O325&lt;&gt;朱色変色!O325,1,0)</f>
        <v>0</v>
      </c>
      <c r="P325">
        <f>IF(実施計画様式!P325&lt;&gt;朱色変色!P325,1,0)</f>
        <v>0</v>
      </c>
      <c r="Q325">
        <f>IF(実施計画様式!Q325&lt;&gt;朱色変色!Q325,1,0)</f>
        <v>0</v>
      </c>
      <c r="R325">
        <f>IF(実施計画様式!R325&lt;&gt;朱色変色!R325,1,0)</f>
        <v>0</v>
      </c>
      <c r="S325">
        <f>IF(実施計画様式!S325&lt;&gt;朱色変色!S325,1,0)</f>
        <v>0</v>
      </c>
      <c r="T325">
        <f>IF(実施計画様式!U325&lt;&gt;朱色変色!T325,1,0)</f>
        <v>0</v>
      </c>
      <c r="U325">
        <f>IF(実施計画様式!V325&lt;&gt;朱色変色!U325,1,0)</f>
        <v>0</v>
      </c>
      <c r="V325">
        <f>IF(実施計画様式!W325&lt;&gt;朱色変色!V325,1,0)</f>
        <v>0</v>
      </c>
      <c r="W325">
        <f>IF(実施計画様式!X325&lt;&gt;朱色変色!W325,1,0)</f>
        <v>0</v>
      </c>
      <c r="X325">
        <f>IF(実施計画様式!Y325&lt;&gt;朱色変色!X325,1,0)</f>
        <v>0</v>
      </c>
      <c r="Y325">
        <f>IF(実施計画様式!Z325&lt;&gt;朱色変色!Y325,1,0)</f>
        <v>0</v>
      </c>
      <c r="Z325">
        <f>IF(実施計画様式!AA325&lt;&gt;朱色変色!Z325,1,0)</f>
        <v>0</v>
      </c>
      <c r="AA325">
        <f>IF(実施計画様式!AB325&lt;&gt;朱色変色!AA325,1,0)</f>
        <v>0</v>
      </c>
      <c r="AB325">
        <f>IF(実施計画様式!AC325&lt;&gt;朱色変色!AB325,1,0)</f>
        <v>0</v>
      </c>
      <c r="AC325">
        <f>IF(実施計画様式!AD325&lt;&gt;朱色変色!AC325,1,0)</f>
        <v>0</v>
      </c>
      <c r="AD325">
        <f>IF(実施計画様式!AE325&lt;&gt;朱色変色!AD325,1,0)</f>
        <v>0</v>
      </c>
      <c r="AE325">
        <f>IF(実施計画様式!AF325&lt;&gt;朱色変色!AE325,1,0)</f>
        <v>0</v>
      </c>
      <c r="AF325" s="21">
        <f>IF(実施計画様式!AG325&lt;&gt;朱色変色!AF325,1,0)</f>
        <v>0</v>
      </c>
      <c r="AG325">
        <f t="shared" si="9"/>
        <v>0</v>
      </c>
      <c r="AH325">
        <f t="shared" si="10"/>
        <v>0</v>
      </c>
      <c r="AI325">
        <f t="shared" si="11"/>
        <v>0</v>
      </c>
    </row>
    <row r="326" spans="3:35">
      <c r="C326" s="24">
        <v>254</v>
      </c>
      <c r="D326" s="24">
        <f>IF(実施計画様式!D326&lt;&gt;朱色変色!D326,1,0)</f>
        <v>0</v>
      </c>
      <c r="E326">
        <f>IF(実施計画様式!E326&lt;&gt;朱色変色!E326,1,0)</f>
        <v>0</v>
      </c>
      <c r="F326">
        <f>IF(実施計画様式!F326&lt;&gt;朱色変色!F326,1,0)</f>
        <v>0</v>
      </c>
      <c r="G326">
        <f>IF(実施計画様式!G326&lt;&gt;朱色変色!G326,1,0)</f>
        <v>0</v>
      </c>
      <c r="H326">
        <f>IF(実施計画様式!H326&lt;&gt;朱色変色!H326,1,0)</f>
        <v>0</v>
      </c>
      <c r="I326">
        <f>IF(実施計画様式!I326&lt;&gt;朱色変色!I326,1,0)</f>
        <v>0</v>
      </c>
      <c r="J326">
        <f>IF(実施計画様式!J326&lt;&gt;朱色変色!J326,1,0)</f>
        <v>0</v>
      </c>
      <c r="K326">
        <f>IF(実施計画様式!K326&lt;&gt;朱色変色!K326,1,0)</f>
        <v>0</v>
      </c>
      <c r="L326">
        <f>IF(実施計画様式!L326&lt;&gt;朱色変色!L326,1,0)</f>
        <v>0</v>
      </c>
      <c r="M326">
        <f>IF(実施計画様式!M326&lt;&gt;朱色変色!M326,1,0)</f>
        <v>0</v>
      </c>
      <c r="N326">
        <f>IF(実施計画様式!N326&lt;&gt;朱色変色!N326,1,0)</f>
        <v>0</v>
      </c>
      <c r="O326">
        <f>IF(実施計画様式!O326&lt;&gt;朱色変色!O326,1,0)</f>
        <v>0</v>
      </c>
      <c r="P326">
        <f>IF(実施計画様式!P326&lt;&gt;朱色変色!P326,1,0)</f>
        <v>0</v>
      </c>
      <c r="Q326">
        <f>IF(実施計画様式!Q326&lt;&gt;朱色変色!Q326,1,0)</f>
        <v>0</v>
      </c>
      <c r="R326">
        <f>IF(実施計画様式!R326&lt;&gt;朱色変色!R326,1,0)</f>
        <v>0</v>
      </c>
      <c r="S326">
        <f>IF(実施計画様式!S326&lt;&gt;朱色変色!S326,1,0)</f>
        <v>0</v>
      </c>
      <c r="T326">
        <f>IF(実施計画様式!U326&lt;&gt;朱色変色!T326,1,0)</f>
        <v>0</v>
      </c>
      <c r="U326">
        <f>IF(実施計画様式!V326&lt;&gt;朱色変色!U326,1,0)</f>
        <v>0</v>
      </c>
      <c r="V326">
        <f>IF(実施計画様式!W326&lt;&gt;朱色変色!V326,1,0)</f>
        <v>0</v>
      </c>
      <c r="W326">
        <f>IF(実施計画様式!X326&lt;&gt;朱色変色!W326,1,0)</f>
        <v>0</v>
      </c>
      <c r="X326">
        <f>IF(実施計画様式!Y326&lt;&gt;朱色変色!X326,1,0)</f>
        <v>0</v>
      </c>
      <c r="Y326">
        <f>IF(実施計画様式!Z326&lt;&gt;朱色変色!Y326,1,0)</f>
        <v>0</v>
      </c>
      <c r="Z326">
        <f>IF(実施計画様式!AA326&lt;&gt;朱色変色!Z326,1,0)</f>
        <v>0</v>
      </c>
      <c r="AA326">
        <f>IF(実施計画様式!AB326&lt;&gt;朱色変色!AA326,1,0)</f>
        <v>0</v>
      </c>
      <c r="AB326">
        <f>IF(実施計画様式!AC326&lt;&gt;朱色変色!AB326,1,0)</f>
        <v>0</v>
      </c>
      <c r="AC326">
        <f>IF(実施計画様式!AD326&lt;&gt;朱色変色!AC326,1,0)</f>
        <v>0</v>
      </c>
      <c r="AD326">
        <f>IF(実施計画様式!AE326&lt;&gt;朱色変色!AD326,1,0)</f>
        <v>0</v>
      </c>
      <c r="AE326">
        <f>IF(実施計画様式!AF326&lt;&gt;朱色変色!AE326,1,0)</f>
        <v>0</v>
      </c>
      <c r="AF326" s="21">
        <f>IF(実施計画様式!AG326&lt;&gt;朱色変色!AF326,1,0)</f>
        <v>0</v>
      </c>
      <c r="AG326">
        <f t="shared" si="9"/>
        <v>0</v>
      </c>
      <c r="AH326">
        <f t="shared" si="10"/>
        <v>0</v>
      </c>
      <c r="AI326">
        <f t="shared" si="11"/>
        <v>0</v>
      </c>
    </row>
    <row r="327" spans="3:35">
      <c r="C327" s="24">
        <v>255</v>
      </c>
      <c r="D327" s="24">
        <f>IF(実施計画様式!D327&lt;&gt;朱色変色!D327,1,0)</f>
        <v>0</v>
      </c>
      <c r="E327">
        <f>IF(実施計画様式!E327&lt;&gt;朱色変色!E327,1,0)</f>
        <v>0</v>
      </c>
      <c r="F327">
        <f>IF(実施計画様式!F327&lt;&gt;朱色変色!F327,1,0)</f>
        <v>0</v>
      </c>
      <c r="G327">
        <f>IF(実施計画様式!G327&lt;&gt;朱色変色!G327,1,0)</f>
        <v>0</v>
      </c>
      <c r="H327">
        <f>IF(実施計画様式!H327&lt;&gt;朱色変色!H327,1,0)</f>
        <v>0</v>
      </c>
      <c r="I327">
        <f>IF(実施計画様式!I327&lt;&gt;朱色変色!I327,1,0)</f>
        <v>0</v>
      </c>
      <c r="J327">
        <f>IF(実施計画様式!J327&lt;&gt;朱色変色!J327,1,0)</f>
        <v>0</v>
      </c>
      <c r="K327">
        <f>IF(実施計画様式!K327&lt;&gt;朱色変色!K327,1,0)</f>
        <v>0</v>
      </c>
      <c r="L327">
        <f>IF(実施計画様式!L327&lt;&gt;朱色変色!L327,1,0)</f>
        <v>0</v>
      </c>
      <c r="M327">
        <f>IF(実施計画様式!M327&lt;&gt;朱色変色!M327,1,0)</f>
        <v>0</v>
      </c>
      <c r="N327">
        <f>IF(実施計画様式!N327&lt;&gt;朱色変色!N327,1,0)</f>
        <v>0</v>
      </c>
      <c r="O327">
        <f>IF(実施計画様式!O327&lt;&gt;朱色変色!O327,1,0)</f>
        <v>0</v>
      </c>
      <c r="P327">
        <f>IF(実施計画様式!P327&lt;&gt;朱色変色!P327,1,0)</f>
        <v>0</v>
      </c>
      <c r="Q327">
        <f>IF(実施計画様式!Q327&lt;&gt;朱色変色!Q327,1,0)</f>
        <v>0</v>
      </c>
      <c r="R327">
        <f>IF(実施計画様式!R327&lt;&gt;朱色変色!R327,1,0)</f>
        <v>0</v>
      </c>
      <c r="S327">
        <f>IF(実施計画様式!S327&lt;&gt;朱色変色!S327,1,0)</f>
        <v>0</v>
      </c>
      <c r="T327">
        <f>IF(実施計画様式!U327&lt;&gt;朱色変色!T327,1,0)</f>
        <v>0</v>
      </c>
      <c r="U327">
        <f>IF(実施計画様式!V327&lt;&gt;朱色変色!U327,1,0)</f>
        <v>0</v>
      </c>
      <c r="V327">
        <f>IF(実施計画様式!W327&lt;&gt;朱色変色!V327,1,0)</f>
        <v>0</v>
      </c>
      <c r="W327">
        <f>IF(実施計画様式!X327&lt;&gt;朱色変色!W327,1,0)</f>
        <v>0</v>
      </c>
      <c r="X327">
        <f>IF(実施計画様式!Y327&lt;&gt;朱色変色!X327,1,0)</f>
        <v>0</v>
      </c>
      <c r="Y327">
        <f>IF(実施計画様式!Z327&lt;&gt;朱色変色!Y327,1,0)</f>
        <v>0</v>
      </c>
      <c r="Z327">
        <f>IF(実施計画様式!AA327&lt;&gt;朱色変色!Z327,1,0)</f>
        <v>0</v>
      </c>
      <c r="AA327">
        <f>IF(実施計画様式!AB327&lt;&gt;朱色変色!AA327,1,0)</f>
        <v>0</v>
      </c>
      <c r="AB327">
        <f>IF(実施計画様式!AC327&lt;&gt;朱色変色!AB327,1,0)</f>
        <v>0</v>
      </c>
      <c r="AC327">
        <f>IF(実施計画様式!AD327&lt;&gt;朱色変色!AC327,1,0)</f>
        <v>0</v>
      </c>
      <c r="AD327">
        <f>IF(実施計画様式!AE327&lt;&gt;朱色変色!AD327,1,0)</f>
        <v>0</v>
      </c>
      <c r="AE327">
        <f>IF(実施計画様式!AF327&lt;&gt;朱色変色!AE327,1,0)</f>
        <v>0</v>
      </c>
      <c r="AF327" s="21">
        <f>IF(実施計画様式!AG327&lt;&gt;朱色変色!AF327,1,0)</f>
        <v>0</v>
      </c>
      <c r="AG327">
        <f t="shared" si="9"/>
        <v>0</v>
      </c>
      <c r="AH327">
        <f t="shared" si="10"/>
        <v>0</v>
      </c>
      <c r="AI327">
        <f t="shared" si="11"/>
        <v>0</v>
      </c>
    </row>
    <row r="328" spans="3:35">
      <c r="C328" s="24">
        <v>256</v>
      </c>
      <c r="D328" s="24">
        <f>IF(実施計画様式!D328&lt;&gt;朱色変色!D328,1,0)</f>
        <v>0</v>
      </c>
      <c r="E328">
        <f>IF(実施計画様式!E328&lt;&gt;朱色変色!E328,1,0)</f>
        <v>0</v>
      </c>
      <c r="F328">
        <f>IF(実施計画様式!F328&lt;&gt;朱色変色!F328,1,0)</f>
        <v>0</v>
      </c>
      <c r="G328">
        <f>IF(実施計画様式!G328&lt;&gt;朱色変色!G328,1,0)</f>
        <v>0</v>
      </c>
      <c r="H328">
        <f>IF(実施計画様式!H328&lt;&gt;朱色変色!H328,1,0)</f>
        <v>0</v>
      </c>
      <c r="I328">
        <f>IF(実施計画様式!I328&lt;&gt;朱色変色!I328,1,0)</f>
        <v>0</v>
      </c>
      <c r="J328">
        <f>IF(実施計画様式!J328&lt;&gt;朱色変色!J328,1,0)</f>
        <v>0</v>
      </c>
      <c r="K328">
        <f>IF(実施計画様式!K328&lt;&gt;朱色変色!K328,1,0)</f>
        <v>0</v>
      </c>
      <c r="L328">
        <f>IF(実施計画様式!L328&lt;&gt;朱色変色!L328,1,0)</f>
        <v>0</v>
      </c>
      <c r="M328">
        <f>IF(実施計画様式!M328&lt;&gt;朱色変色!M328,1,0)</f>
        <v>0</v>
      </c>
      <c r="N328">
        <f>IF(実施計画様式!N328&lt;&gt;朱色変色!N328,1,0)</f>
        <v>0</v>
      </c>
      <c r="O328">
        <f>IF(実施計画様式!O328&lt;&gt;朱色変色!O328,1,0)</f>
        <v>0</v>
      </c>
      <c r="P328">
        <f>IF(実施計画様式!P328&lt;&gt;朱色変色!P328,1,0)</f>
        <v>0</v>
      </c>
      <c r="Q328">
        <f>IF(実施計画様式!Q328&lt;&gt;朱色変色!Q328,1,0)</f>
        <v>0</v>
      </c>
      <c r="R328">
        <f>IF(実施計画様式!R328&lt;&gt;朱色変色!R328,1,0)</f>
        <v>0</v>
      </c>
      <c r="S328">
        <f>IF(実施計画様式!S328&lt;&gt;朱色変色!S328,1,0)</f>
        <v>0</v>
      </c>
      <c r="T328">
        <f>IF(実施計画様式!U328&lt;&gt;朱色変色!T328,1,0)</f>
        <v>0</v>
      </c>
      <c r="U328">
        <f>IF(実施計画様式!V328&lt;&gt;朱色変色!U328,1,0)</f>
        <v>0</v>
      </c>
      <c r="V328">
        <f>IF(実施計画様式!W328&lt;&gt;朱色変色!V328,1,0)</f>
        <v>0</v>
      </c>
      <c r="W328">
        <f>IF(実施計画様式!X328&lt;&gt;朱色変色!W328,1,0)</f>
        <v>0</v>
      </c>
      <c r="X328">
        <f>IF(実施計画様式!Y328&lt;&gt;朱色変色!X328,1,0)</f>
        <v>0</v>
      </c>
      <c r="Y328">
        <f>IF(実施計画様式!Z328&lt;&gt;朱色変色!Y328,1,0)</f>
        <v>0</v>
      </c>
      <c r="Z328">
        <f>IF(実施計画様式!AA328&lt;&gt;朱色変色!Z328,1,0)</f>
        <v>0</v>
      </c>
      <c r="AA328">
        <f>IF(実施計画様式!AB328&lt;&gt;朱色変色!AA328,1,0)</f>
        <v>0</v>
      </c>
      <c r="AB328">
        <f>IF(実施計画様式!AC328&lt;&gt;朱色変色!AB328,1,0)</f>
        <v>0</v>
      </c>
      <c r="AC328">
        <f>IF(実施計画様式!AD328&lt;&gt;朱色変色!AC328,1,0)</f>
        <v>0</v>
      </c>
      <c r="AD328">
        <f>IF(実施計画様式!AE328&lt;&gt;朱色変色!AD328,1,0)</f>
        <v>0</v>
      </c>
      <c r="AE328">
        <f>IF(実施計画様式!AF328&lt;&gt;朱色変色!AE328,1,0)</f>
        <v>0</v>
      </c>
      <c r="AF328" s="21">
        <f>IF(実施計画様式!AG328&lt;&gt;朱色変色!AF328,1,0)</f>
        <v>0</v>
      </c>
      <c r="AG328">
        <f t="shared" si="9"/>
        <v>0</v>
      </c>
      <c r="AH328">
        <f t="shared" si="10"/>
        <v>0</v>
      </c>
      <c r="AI328">
        <f t="shared" si="11"/>
        <v>0</v>
      </c>
    </row>
    <row r="329" spans="3:35">
      <c r="C329" s="24">
        <v>257</v>
      </c>
      <c r="D329" s="24">
        <f>IF(実施計画様式!D329&lt;&gt;朱色変色!D329,1,0)</f>
        <v>0</v>
      </c>
      <c r="E329">
        <f>IF(実施計画様式!E329&lt;&gt;朱色変色!E329,1,0)</f>
        <v>0</v>
      </c>
      <c r="F329">
        <f>IF(実施計画様式!F329&lt;&gt;朱色変色!F329,1,0)</f>
        <v>0</v>
      </c>
      <c r="G329">
        <f>IF(実施計画様式!G329&lt;&gt;朱色変色!G329,1,0)</f>
        <v>0</v>
      </c>
      <c r="H329">
        <f>IF(実施計画様式!H329&lt;&gt;朱色変色!H329,1,0)</f>
        <v>0</v>
      </c>
      <c r="I329">
        <f>IF(実施計画様式!I329&lt;&gt;朱色変色!I329,1,0)</f>
        <v>0</v>
      </c>
      <c r="J329">
        <f>IF(実施計画様式!J329&lt;&gt;朱色変色!J329,1,0)</f>
        <v>0</v>
      </c>
      <c r="K329">
        <f>IF(実施計画様式!K329&lt;&gt;朱色変色!K329,1,0)</f>
        <v>0</v>
      </c>
      <c r="L329">
        <f>IF(実施計画様式!L329&lt;&gt;朱色変色!L329,1,0)</f>
        <v>0</v>
      </c>
      <c r="M329">
        <f>IF(実施計画様式!M329&lt;&gt;朱色変色!M329,1,0)</f>
        <v>0</v>
      </c>
      <c r="N329">
        <f>IF(実施計画様式!N329&lt;&gt;朱色変色!N329,1,0)</f>
        <v>0</v>
      </c>
      <c r="O329">
        <f>IF(実施計画様式!O329&lt;&gt;朱色変色!O329,1,0)</f>
        <v>0</v>
      </c>
      <c r="P329">
        <f>IF(実施計画様式!P329&lt;&gt;朱色変色!P329,1,0)</f>
        <v>0</v>
      </c>
      <c r="Q329">
        <f>IF(実施計画様式!Q329&lt;&gt;朱色変色!Q329,1,0)</f>
        <v>0</v>
      </c>
      <c r="R329">
        <f>IF(実施計画様式!R329&lt;&gt;朱色変色!R329,1,0)</f>
        <v>0</v>
      </c>
      <c r="S329">
        <f>IF(実施計画様式!S329&lt;&gt;朱色変色!S329,1,0)</f>
        <v>0</v>
      </c>
      <c r="T329">
        <f>IF(実施計画様式!U329&lt;&gt;朱色変色!T329,1,0)</f>
        <v>0</v>
      </c>
      <c r="U329">
        <f>IF(実施計画様式!V329&lt;&gt;朱色変色!U329,1,0)</f>
        <v>0</v>
      </c>
      <c r="V329">
        <f>IF(実施計画様式!W329&lt;&gt;朱色変色!V329,1,0)</f>
        <v>0</v>
      </c>
      <c r="W329">
        <f>IF(実施計画様式!X329&lt;&gt;朱色変色!W329,1,0)</f>
        <v>0</v>
      </c>
      <c r="X329">
        <f>IF(実施計画様式!Y329&lt;&gt;朱色変色!X329,1,0)</f>
        <v>0</v>
      </c>
      <c r="Y329">
        <f>IF(実施計画様式!Z329&lt;&gt;朱色変色!Y329,1,0)</f>
        <v>0</v>
      </c>
      <c r="Z329">
        <f>IF(実施計画様式!AA329&lt;&gt;朱色変色!Z329,1,0)</f>
        <v>0</v>
      </c>
      <c r="AA329">
        <f>IF(実施計画様式!AB329&lt;&gt;朱色変色!AA329,1,0)</f>
        <v>0</v>
      </c>
      <c r="AB329">
        <f>IF(実施計画様式!AC329&lt;&gt;朱色変色!AB329,1,0)</f>
        <v>0</v>
      </c>
      <c r="AC329">
        <f>IF(実施計画様式!AD329&lt;&gt;朱色変色!AC329,1,0)</f>
        <v>0</v>
      </c>
      <c r="AD329">
        <f>IF(実施計画様式!AE329&lt;&gt;朱色変色!AD329,1,0)</f>
        <v>0</v>
      </c>
      <c r="AE329">
        <f>IF(実施計画様式!AF329&lt;&gt;朱色変色!AE329,1,0)</f>
        <v>0</v>
      </c>
      <c r="AF329" s="21">
        <f>IF(実施計画様式!AG329&lt;&gt;朱色変色!AF329,1,0)</f>
        <v>0</v>
      </c>
      <c r="AG329">
        <f t="shared" ref="AG329:AG392" si="12">MIN(SUM(D329:AF329),1)</f>
        <v>0</v>
      </c>
      <c r="AH329">
        <f t="shared" ref="AH329:AH392" si="13">IF(SUM(D329:M329,U329:AF329)&gt;0,0,MIN(SUM(N329:T329),1))</f>
        <v>0</v>
      </c>
      <c r="AI329">
        <f t="shared" ref="AI329:AI392" si="14">MIN(SUM(D329:M329,U329:AF329),1)</f>
        <v>0</v>
      </c>
    </row>
    <row r="330" spans="3:35">
      <c r="C330" s="24">
        <v>258</v>
      </c>
      <c r="D330" s="24">
        <f>IF(実施計画様式!D330&lt;&gt;朱色変色!D330,1,0)</f>
        <v>0</v>
      </c>
      <c r="E330">
        <f>IF(実施計画様式!E330&lt;&gt;朱色変色!E330,1,0)</f>
        <v>0</v>
      </c>
      <c r="F330">
        <f>IF(実施計画様式!F330&lt;&gt;朱色変色!F330,1,0)</f>
        <v>0</v>
      </c>
      <c r="G330">
        <f>IF(実施計画様式!G330&lt;&gt;朱色変色!G330,1,0)</f>
        <v>0</v>
      </c>
      <c r="H330">
        <f>IF(実施計画様式!H330&lt;&gt;朱色変色!H330,1,0)</f>
        <v>0</v>
      </c>
      <c r="I330">
        <f>IF(実施計画様式!I330&lt;&gt;朱色変色!I330,1,0)</f>
        <v>0</v>
      </c>
      <c r="J330">
        <f>IF(実施計画様式!J330&lt;&gt;朱色変色!J330,1,0)</f>
        <v>0</v>
      </c>
      <c r="K330">
        <f>IF(実施計画様式!K330&lt;&gt;朱色変色!K330,1,0)</f>
        <v>0</v>
      </c>
      <c r="L330">
        <f>IF(実施計画様式!L330&lt;&gt;朱色変色!L330,1,0)</f>
        <v>0</v>
      </c>
      <c r="M330">
        <f>IF(実施計画様式!M330&lt;&gt;朱色変色!M330,1,0)</f>
        <v>0</v>
      </c>
      <c r="N330">
        <f>IF(実施計画様式!N330&lt;&gt;朱色変色!N330,1,0)</f>
        <v>0</v>
      </c>
      <c r="O330">
        <f>IF(実施計画様式!O330&lt;&gt;朱色変色!O330,1,0)</f>
        <v>0</v>
      </c>
      <c r="P330">
        <f>IF(実施計画様式!P330&lt;&gt;朱色変色!P330,1,0)</f>
        <v>0</v>
      </c>
      <c r="Q330">
        <f>IF(実施計画様式!Q330&lt;&gt;朱色変色!Q330,1,0)</f>
        <v>0</v>
      </c>
      <c r="R330">
        <f>IF(実施計画様式!R330&lt;&gt;朱色変色!R330,1,0)</f>
        <v>0</v>
      </c>
      <c r="S330">
        <f>IF(実施計画様式!S330&lt;&gt;朱色変色!S330,1,0)</f>
        <v>0</v>
      </c>
      <c r="T330">
        <f>IF(実施計画様式!U330&lt;&gt;朱色変色!T330,1,0)</f>
        <v>0</v>
      </c>
      <c r="U330">
        <f>IF(実施計画様式!V330&lt;&gt;朱色変色!U330,1,0)</f>
        <v>0</v>
      </c>
      <c r="V330">
        <f>IF(実施計画様式!W330&lt;&gt;朱色変色!V330,1,0)</f>
        <v>0</v>
      </c>
      <c r="W330">
        <f>IF(実施計画様式!X330&lt;&gt;朱色変色!W330,1,0)</f>
        <v>0</v>
      </c>
      <c r="X330">
        <f>IF(実施計画様式!Y330&lt;&gt;朱色変色!X330,1,0)</f>
        <v>0</v>
      </c>
      <c r="Y330">
        <f>IF(実施計画様式!Z330&lt;&gt;朱色変色!Y330,1,0)</f>
        <v>0</v>
      </c>
      <c r="Z330">
        <f>IF(実施計画様式!AA330&lt;&gt;朱色変色!Z330,1,0)</f>
        <v>0</v>
      </c>
      <c r="AA330">
        <f>IF(実施計画様式!AB330&lt;&gt;朱色変色!AA330,1,0)</f>
        <v>0</v>
      </c>
      <c r="AB330">
        <f>IF(実施計画様式!AC330&lt;&gt;朱色変色!AB330,1,0)</f>
        <v>0</v>
      </c>
      <c r="AC330">
        <f>IF(実施計画様式!AD330&lt;&gt;朱色変色!AC330,1,0)</f>
        <v>0</v>
      </c>
      <c r="AD330">
        <f>IF(実施計画様式!AE330&lt;&gt;朱色変色!AD330,1,0)</f>
        <v>0</v>
      </c>
      <c r="AE330">
        <f>IF(実施計画様式!AF330&lt;&gt;朱色変色!AE330,1,0)</f>
        <v>0</v>
      </c>
      <c r="AF330" s="21">
        <f>IF(実施計画様式!AG330&lt;&gt;朱色変色!AF330,1,0)</f>
        <v>0</v>
      </c>
      <c r="AG330">
        <f t="shared" si="12"/>
        <v>0</v>
      </c>
      <c r="AH330">
        <f t="shared" si="13"/>
        <v>0</v>
      </c>
      <c r="AI330">
        <f t="shared" si="14"/>
        <v>0</v>
      </c>
    </row>
    <row r="331" spans="3:35">
      <c r="C331" s="24">
        <v>259</v>
      </c>
      <c r="D331" s="24">
        <f>IF(実施計画様式!D331&lt;&gt;朱色変色!D331,1,0)</f>
        <v>0</v>
      </c>
      <c r="E331">
        <f>IF(実施計画様式!E331&lt;&gt;朱色変色!E331,1,0)</f>
        <v>0</v>
      </c>
      <c r="F331">
        <f>IF(実施計画様式!F331&lt;&gt;朱色変色!F331,1,0)</f>
        <v>0</v>
      </c>
      <c r="G331">
        <f>IF(実施計画様式!G331&lt;&gt;朱色変色!G331,1,0)</f>
        <v>0</v>
      </c>
      <c r="H331">
        <f>IF(実施計画様式!H331&lt;&gt;朱色変色!H331,1,0)</f>
        <v>0</v>
      </c>
      <c r="I331">
        <f>IF(実施計画様式!I331&lt;&gt;朱色変色!I331,1,0)</f>
        <v>0</v>
      </c>
      <c r="J331">
        <f>IF(実施計画様式!J331&lt;&gt;朱色変色!J331,1,0)</f>
        <v>0</v>
      </c>
      <c r="K331">
        <f>IF(実施計画様式!K331&lt;&gt;朱色変色!K331,1,0)</f>
        <v>0</v>
      </c>
      <c r="L331">
        <f>IF(実施計画様式!L331&lt;&gt;朱色変色!L331,1,0)</f>
        <v>0</v>
      </c>
      <c r="M331">
        <f>IF(実施計画様式!M331&lt;&gt;朱色変色!M331,1,0)</f>
        <v>0</v>
      </c>
      <c r="N331">
        <f>IF(実施計画様式!N331&lt;&gt;朱色変色!N331,1,0)</f>
        <v>0</v>
      </c>
      <c r="O331">
        <f>IF(実施計画様式!O331&lt;&gt;朱色変色!O331,1,0)</f>
        <v>0</v>
      </c>
      <c r="P331">
        <f>IF(実施計画様式!P331&lt;&gt;朱色変色!P331,1,0)</f>
        <v>0</v>
      </c>
      <c r="Q331">
        <f>IF(実施計画様式!Q331&lt;&gt;朱色変色!Q331,1,0)</f>
        <v>0</v>
      </c>
      <c r="R331">
        <f>IF(実施計画様式!R331&lt;&gt;朱色変色!R331,1,0)</f>
        <v>0</v>
      </c>
      <c r="S331">
        <f>IF(実施計画様式!S331&lt;&gt;朱色変色!S331,1,0)</f>
        <v>0</v>
      </c>
      <c r="T331">
        <f>IF(実施計画様式!U331&lt;&gt;朱色変色!T331,1,0)</f>
        <v>0</v>
      </c>
      <c r="U331">
        <f>IF(実施計画様式!V331&lt;&gt;朱色変色!U331,1,0)</f>
        <v>0</v>
      </c>
      <c r="V331">
        <f>IF(実施計画様式!W331&lt;&gt;朱色変色!V331,1,0)</f>
        <v>0</v>
      </c>
      <c r="W331">
        <f>IF(実施計画様式!X331&lt;&gt;朱色変色!W331,1,0)</f>
        <v>0</v>
      </c>
      <c r="X331">
        <f>IF(実施計画様式!Y331&lt;&gt;朱色変色!X331,1,0)</f>
        <v>0</v>
      </c>
      <c r="Y331">
        <f>IF(実施計画様式!Z331&lt;&gt;朱色変色!Y331,1,0)</f>
        <v>0</v>
      </c>
      <c r="Z331">
        <f>IF(実施計画様式!AA331&lt;&gt;朱色変色!Z331,1,0)</f>
        <v>0</v>
      </c>
      <c r="AA331">
        <f>IF(実施計画様式!AB331&lt;&gt;朱色変色!AA331,1,0)</f>
        <v>0</v>
      </c>
      <c r="AB331">
        <f>IF(実施計画様式!AC331&lt;&gt;朱色変色!AB331,1,0)</f>
        <v>0</v>
      </c>
      <c r="AC331">
        <f>IF(実施計画様式!AD331&lt;&gt;朱色変色!AC331,1,0)</f>
        <v>0</v>
      </c>
      <c r="AD331">
        <f>IF(実施計画様式!AE331&lt;&gt;朱色変色!AD331,1,0)</f>
        <v>0</v>
      </c>
      <c r="AE331">
        <f>IF(実施計画様式!AF331&lt;&gt;朱色変色!AE331,1,0)</f>
        <v>0</v>
      </c>
      <c r="AF331" s="21">
        <f>IF(実施計画様式!AG331&lt;&gt;朱色変色!AF331,1,0)</f>
        <v>0</v>
      </c>
      <c r="AG331">
        <f t="shared" si="12"/>
        <v>0</v>
      </c>
      <c r="AH331">
        <f t="shared" si="13"/>
        <v>0</v>
      </c>
      <c r="AI331">
        <f t="shared" si="14"/>
        <v>0</v>
      </c>
    </row>
    <row r="332" spans="3:35">
      <c r="C332" s="24">
        <v>260</v>
      </c>
      <c r="D332" s="24">
        <f>IF(実施計画様式!D332&lt;&gt;朱色変色!D332,1,0)</f>
        <v>0</v>
      </c>
      <c r="E332">
        <f>IF(実施計画様式!E332&lt;&gt;朱色変色!E332,1,0)</f>
        <v>0</v>
      </c>
      <c r="F332">
        <f>IF(実施計画様式!F332&lt;&gt;朱色変色!F332,1,0)</f>
        <v>0</v>
      </c>
      <c r="G332">
        <f>IF(実施計画様式!G332&lt;&gt;朱色変色!G332,1,0)</f>
        <v>0</v>
      </c>
      <c r="H332">
        <f>IF(実施計画様式!H332&lt;&gt;朱色変色!H332,1,0)</f>
        <v>0</v>
      </c>
      <c r="I332">
        <f>IF(実施計画様式!I332&lt;&gt;朱色変色!I332,1,0)</f>
        <v>0</v>
      </c>
      <c r="J332">
        <f>IF(実施計画様式!J332&lt;&gt;朱色変色!J332,1,0)</f>
        <v>0</v>
      </c>
      <c r="K332">
        <f>IF(実施計画様式!K332&lt;&gt;朱色変色!K332,1,0)</f>
        <v>0</v>
      </c>
      <c r="L332">
        <f>IF(実施計画様式!L332&lt;&gt;朱色変色!L332,1,0)</f>
        <v>0</v>
      </c>
      <c r="M332">
        <f>IF(実施計画様式!M332&lt;&gt;朱色変色!M332,1,0)</f>
        <v>0</v>
      </c>
      <c r="N332">
        <f>IF(実施計画様式!N332&lt;&gt;朱色変色!N332,1,0)</f>
        <v>0</v>
      </c>
      <c r="O332">
        <f>IF(実施計画様式!O332&lt;&gt;朱色変色!O332,1,0)</f>
        <v>0</v>
      </c>
      <c r="P332">
        <f>IF(実施計画様式!P332&lt;&gt;朱色変色!P332,1,0)</f>
        <v>0</v>
      </c>
      <c r="Q332">
        <f>IF(実施計画様式!Q332&lt;&gt;朱色変色!Q332,1,0)</f>
        <v>0</v>
      </c>
      <c r="R332">
        <f>IF(実施計画様式!R332&lt;&gt;朱色変色!R332,1,0)</f>
        <v>0</v>
      </c>
      <c r="S332">
        <f>IF(実施計画様式!S332&lt;&gt;朱色変色!S332,1,0)</f>
        <v>0</v>
      </c>
      <c r="T332">
        <f>IF(実施計画様式!U332&lt;&gt;朱色変色!T332,1,0)</f>
        <v>0</v>
      </c>
      <c r="U332">
        <f>IF(実施計画様式!V332&lt;&gt;朱色変色!U332,1,0)</f>
        <v>0</v>
      </c>
      <c r="V332">
        <f>IF(実施計画様式!W332&lt;&gt;朱色変色!V332,1,0)</f>
        <v>0</v>
      </c>
      <c r="W332">
        <f>IF(実施計画様式!X332&lt;&gt;朱色変色!W332,1,0)</f>
        <v>0</v>
      </c>
      <c r="X332">
        <f>IF(実施計画様式!Y332&lt;&gt;朱色変色!X332,1,0)</f>
        <v>0</v>
      </c>
      <c r="Y332">
        <f>IF(実施計画様式!Z332&lt;&gt;朱色変色!Y332,1,0)</f>
        <v>0</v>
      </c>
      <c r="Z332">
        <f>IF(実施計画様式!AA332&lt;&gt;朱色変色!Z332,1,0)</f>
        <v>0</v>
      </c>
      <c r="AA332">
        <f>IF(実施計画様式!AB332&lt;&gt;朱色変色!AA332,1,0)</f>
        <v>0</v>
      </c>
      <c r="AB332">
        <f>IF(実施計画様式!AC332&lt;&gt;朱色変色!AB332,1,0)</f>
        <v>0</v>
      </c>
      <c r="AC332">
        <f>IF(実施計画様式!AD332&lt;&gt;朱色変色!AC332,1,0)</f>
        <v>0</v>
      </c>
      <c r="AD332">
        <f>IF(実施計画様式!AE332&lt;&gt;朱色変色!AD332,1,0)</f>
        <v>0</v>
      </c>
      <c r="AE332">
        <f>IF(実施計画様式!AF332&lt;&gt;朱色変色!AE332,1,0)</f>
        <v>0</v>
      </c>
      <c r="AF332" s="21">
        <f>IF(実施計画様式!AG332&lt;&gt;朱色変色!AF332,1,0)</f>
        <v>0</v>
      </c>
      <c r="AG332">
        <f t="shared" si="12"/>
        <v>0</v>
      </c>
      <c r="AH332">
        <f t="shared" si="13"/>
        <v>0</v>
      </c>
      <c r="AI332">
        <f t="shared" si="14"/>
        <v>0</v>
      </c>
    </row>
    <row r="333" spans="3:35">
      <c r="C333" s="24">
        <v>261</v>
      </c>
      <c r="D333" s="24">
        <f>IF(実施計画様式!D333&lt;&gt;朱色変色!D333,1,0)</f>
        <v>0</v>
      </c>
      <c r="E333">
        <f>IF(実施計画様式!E333&lt;&gt;朱色変色!E333,1,0)</f>
        <v>0</v>
      </c>
      <c r="F333">
        <f>IF(実施計画様式!F333&lt;&gt;朱色変色!F333,1,0)</f>
        <v>0</v>
      </c>
      <c r="G333">
        <f>IF(実施計画様式!G333&lt;&gt;朱色変色!G333,1,0)</f>
        <v>0</v>
      </c>
      <c r="H333">
        <f>IF(実施計画様式!H333&lt;&gt;朱色変色!H333,1,0)</f>
        <v>0</v>
      </c>
      <c r="I333">
        <f>IF(実施計画様式!I333&lt;&gt;朱色変色!I333,1,0)</f>
        <v>0</v>
      </c>
      <c r="J333">
        <f>IF(実施計画様式!J333&lt;&gt;朱色変色!J333,1,0)</f>
        <v>0</v>
      </c>
      <c r="K333">
        <f>IF(実施計画様式!K333&lt;&gt;朱色変色!K333,1,0)</f>
        <v>0</v>
      </c>
      <c r="L333">
        <f>IF(実施計画様式!L333&lt;&gt;朱色変色!L333,1,0)</f>
        <v>0</v>
      </c>
      <c r="M333">
        <f>IF(実施計画様式!M333&lt;&gt;朱色変色!M333,1,0)</f>
        <v>0</v>
      </c>
      <c r="N333">
        <f>IF(実施計画様式!N333&lt;&gt;朱色変色!N333,1,0)</f>
        <v>0</v>
      </c>
      <c r="O333">
        <f>IF(実施計画様式!O333&lt;&gt;朱色変色!O333,1,0)</f>
        <v>0</v>
      </c>
      <c r="P333">
        <f>IF(実施計画様式!P333&lt;&gt;朱色変色!P333,1,0)</f>
        <v>0</v>
      </c>
      <c r="Q333">
        <f>IF(実施計画様式!Q333&lt;&gt;朱色変色!Q333,1,0)</f>
        <v>0</v>
      </c>
      <c r="R333">
        <f>IF(実施計画様式!R333&lt;&gt;朱色変色!R333,1,0)</f>
        <v>0</v>
      </c>
      <c r="S333">
        <f>IF(実施計画様式!S333&lt;&gt;朱色変色!S333,1,0)</f>
        <v>0</v>
      </c>
      <c r="T333">
        <f>IF(実施計画様式!U333&lt;&gt;朱色変色!T333,1,0)</f>
        <v>0</v>
      </c>
      <c r="U333">
        <f>IF(実施計画様式!V333&lt;&gt;朱色変色!U333,1,0)</f>
        <v>0</v>
      </c>
      <c r="V333">
        <f>IF(実施計画様式!W333&lt;&gt;朱色変色!V333,1,0)</f>
        <v>0</v>
      </c>
      <c r="W333">
        <f>IF(実施計画様式!X333&lt;&gt;朱色変色!W333,1,0)</f>
        <v>0</v>
      </c>
      <c r="X333">
        <f>IF(実施計画様式!Y333&lt;&gt;朱色変色!X333,1,0)</f>
        <v>0</v>
      </c>
      <c r="Y333">
        <f>IF(実施計画様式!Z333&lt;&gt;朱色変色!Y333,1,0)</f>
        <v>0</v>
      </c>
      <c r="Z333">
        <f>IF(実施計画様式!AA333&lt;&gt;朱色変色!Z333,1,0)</f>
        <v>0</v>
      </c>
      <c r="AA333">
        <f>IF(実施計画様式!AB333&lt;&gt;朱色変色!AA333,1,0)</f>
        <v>0</v>
      </c>
      <c r="AB333">
        <f>IF(実施計画様式!AC333&lt;&gt;朱色変色!AB333,1,0)</f>
        <v>0</v>
      </c>
      <c r="AC333">
        <f>IF(実施計画様式!AD333&lt;&gt;朱色変色!AC333,1,0)</f>
        <v>0</v>
      </c>
      <c r="AD333">
        <f>IF(実施計画様式!AE333&lt;&gt;朱色変色!AD333,1,0)</f>
        <v>0</v>
      </c>
      <c r="AE333">
        <f>IF(実施計画様式!AF333&lt;&gt;朱色変色!AE333,1,0)</f>
        <v>0</v>
      </c>
      <c r="AF333" s="21">
        <f>IF(実施計画様式!AG333&lt;&gt;朱色変色!AF333,1,0)</f>
        <v>0</v>
      </c>
      <c r="AG333">
        <f t="shared" si="12"/>
        <v>0</v>
      </c>
      <c r="AH333">
        <f t="shared" si="13"/>
        <v>0</v>
      </c>
      <c r="AI333">
        <f t="shared" si="14"/>
        <v>0</v>
      </c>
    </row>
    <row r="334" spans="3:35">
      <c r="C334" s="24">
        <v>262</v>
      </c>
      <c r="D334" s="24">
        <f>IF(実施計画様式!D334&lt;&gt;朱色変色!D334,1,0)</f>
        <v>0</v>
      </c>
      <c r="E334">
        <f>IF(実施計画様式!E334&lt;&gt;朱色変色!E334,1,0)</f>
        <v>0</v>
      </c>
      <c r="F334">
        <f>IF(実施計画様式!F334&lt;&gt;朱色変色!F334,1,0)</f>
        <v>0</v>
      </c>
      <c r="G334">
        <f>IF(実施計画様式!G334&lt;&gt;朱色変色!G334,1,0)</f>
        <v>0</v>
      </c>
      <c r="H334">
        <f>IF(実施計画様式!H334&lt;&gt;朱色変色!H334,1,0)</f>
        <v>0</v>
      </c>
      <c r="I334">
        <f>IF(実施計画様式!I334&lt;&gt;朱色変色!I334,1,0)</f>
        <v>0</v>
      </c>
      <c r="J334">
        <f>IF(実施計画様式!J334&lt;&gt;朱色変色!J334,1,0)</f>
        <v>0</v>
      </c>
      <c r="K334">
        <f>IF(実施計画様式!K334&lt;&gt;朱色変色!K334,1,0)</f>
        <v>0</v>
      </c>
      <c r="L334">
        <f>IF(実施計画様式!L334&lt;&gt;朱色変色!L334,1,0)</f>
        <v>0</v>
      </c>
      <c r="M334">
        <f>IF(実施計画様式!M334&lt;&gt;朱色変色!M334,1,0)</f>
        <v>0</v>
      </c>
      <c r="N334">
        <f>IF(実施計画様式!N334&lt;&gt;朱色変色!N334,1,0)</f>
        <v>0</v>
      </c>
      <c r="O334">
        <f>IF(実施計画様式!O334&lt;&gt;朱色変色!O334,1,0)</f>
        <v>0</v>
      </c>
      <c r="P334">
        <f>IF(実施計画様式!P334&lt;&gt;朱色変色!P334,1,0)</f>
        <v>0</v>
      </c>
      <c r="Q334">
        <f>IF(実施計画様式!Q334&lt;&gt;朱色変色!Q334,1,0)</f>
        <v>0</v>
      </c>
      <c r="R334">
        <f>IF(実施計画様式!R334&lt;&gt;朱色変色!R334,1,0)</f>
        <v>0</v>
      </c>
      <c r="S334">
        <f>IF(実施計画様式!S334&lt;&gt;朱色変色!S334,1,0)</f>
        <v>0</v>
      </c>
      <c r="T334">
        <f>IF(実施計画様式!U334&lt;&gt;朱色変色!T334,1,0)</f>
        <v>0</v>
      </c>
      <c r="U334">
        <f>IF(実施計画様式!V334&lt;&gt;朱色変色!U334,1,0)</f>
        <v>0</v>
      </c>
      <c r="V334">
        <f>IF(実施計画様式!W334&lt;&gt;朱色変色!V334,1,0)</f>
        <v>0</v>
      </c>
      <c r="W334">
        <f>IF(実施計画様式!X334&lt;&gt;朱色変色!W334,1,0)</f>
        <v>0</v>
      </c>
      <c r="X334">
        <f>IF(実施計画様式!Y334&lt;&gt;朱色変色!X334,1,0)</f>
        <v>0</v>
      </c>
      <c r="Y334">
        <f>IF(実施計画様式!Z334&lt;&gt;朱色変色!Y334,1,0)</f>
        <v>0</v>
      </c>
      <c r="Z334">
        <f>IF(実施計画様式!AA334&lt;&gt;朱色変色!Z334,1,0)</f>
        <v>0</v>
      </c>
      <c r="AA334">
        <f>IF(実施計画様式!AB334&lt;&gt;朱色変色!AA334,1,0)</f>
        <v>0</v>
      </c>
      <c r="AB334">
        <f>IF(実施計画様式!AC334&lt;&gt;朱色変色!AB334,1,0)</f>
        <v>0</v>
      </c>
      <c r="AC334">
        <f>IF(実施計画様式!AD334&lt;&gt;朱色変色!AC334,1,0)</f>
        <v>0</v>
      </c>
      <c r="AD334">
        <f>IF(実施計画様式!AE334&lt;&gt;朱色変色!AD334,1,0)</f>
        <v>0</v>
      </c>
      <c r="AE334">
        <f>IF(実施計画様式!AF334&lt;&gt;朱色変色!AE334,1,0)</f>
        <v>0</v>
      </c>
      <c r="AF334" s="21">
        <f>IF(実施計画様式!AG334&lt;&gt;朱色変色!AF334,1,0)</f>
        <v>0</v>
      </c>
      <c r="AG334">
        <f t="shared" si="12"/>
        <v>0</v>
      </c>
      <c r="AH334">
        <f t="shared" si="13"/>
        <v>0</v>
      </c>
      <c r="AI334">
        <f t="shared" si="14"/>
        <v>0</v>
      </c>
    </row>
    <row r="335" spans="3:35">
      <c r="C335" s="24">
        <v>263</v>
      </c>
      <c r="D335" s="24">
        <f>IF(実施計画様式!D335&lt;&gt;朱色変色!D335,1,0)</f>
        <v>0</v>
      </c>
      <c r="E335">
        <f>IF(実施計画様式!E335&lt;&gt;朱色変色!E335,1,0)</f>
        <v>0</v>
      </c>
      <c r="F335">
        <f>IF(実施計画様式!F335&lt;&gt;朱色変色!F335,1,0)</f>
        <v>0</v>
      </c>
      <c r="G335">
        <f>IF(実施計画様式!G335&lt;&gt;朱色変色!G335,1,0)</f>
        <v>0</v>
      </c>
      <c r="H335">
        <f>IF(実施計画様式!H335&lt;&gt;朱色変色!H335,1,0)</f>
        <v>0</v>
      </c>
      <c r="I335">
        <f>IF(実施計画様式!I335&lt;&gt;朱色変色!I335,1,0)</f>
        <v>0</v>
      </c>
      <c r="J335">
        <f>IF(実施計画様式!J335&lt;&gt;朱色変色!J335,1,0)</f>
        <v>0</v>
      </c>
      <c r="K335">
        <f>IF(実施計画様式!K335&lt;&gt;朱色変色!K335,1,0)</f>
        <v>0</v>
      </c>
      <c r="L335">
        <f>IF(実施計画様式!L335&lt;&gt;朱色変色!L335,1,0)</f>
        <v>0</v>
      </c>
      <c r="M335">
        <f>IF(実施計画様式!M335&lt;&gt;朱色変色!M335,1,0)</f>
        <v>0</v>
      </c>
      <c r="N335">
        <f>IF(実施計画様式!N335&lt;&gt;朱色変色!N335,1,0)</f>
        <v>0</v>
      </c>
      <c r="O335">
        <f>IF(実施計画様式!O335&lt;&gt;朱色変色!O335,1,0)</f>
        <v>0</v>
      </c>
      <c r="P335">
        <f>IF(実施計画様式!P335&lt;&gt;朱色変色!P335,1,0)</f>
        <v>0</v>
      </c>
      <c r="Q335">
        <f>IF(実施計画様式!Q335&lt;&gt;朱色変色!Q335,1,0)</f>
        <v>0</v>
      </c>
      <c r="R335">
        <f>IF(実施計画様式!R335&lt;&gt;朱色変色!R335,1,0)</f>
        <v>0</v>
      </c>
      <c r="S335">
        <f>IF(実施計画様式!S335&lt;&gt;朱色変色!S335,1,0)</f>
        <v>0</v>
      </c>
      <c r="T335">
        <f>IF(実施計画様式!U335&lt;&gt;朱色変色!T335,1,0)</f>
        <v>0</v>
      </c>
      <c r="U335">
        <f>IF(実施計画様式!V335&lt;&gt;朱色変色!U335,1,0)</f>
        <v>0</v>
      </c>
      <c r="V335">
        <f>IF(実施計画様式!W335&lt;&gt;朱色変色!V335,1,0)</f>
        <v>0</v>
      </c>
      <c r="W335">
        <f>IF(実施計画様式!X335&lt;&gt;朱色変色!W335,1,0)</f>
        <v>0</v>
      </c>
      <c r="X335">
        <f>IF(実施計画様式!Y335&lt;&gt;朱色変色!X335,1,0)</f>
        <v>0</v>
      </c>
      <c r="Y335">
        <f>IF(実施計画様式!Z335&lt;&gt;朱色変色!Y335,1,0)</f>
        <v>0</v>
      </c>
      <c r="Z335">
        <f>IF(実施計画様式!AA335&lt;&gt;朱色変色!Z335,1,0)</f>
        <v>0</v>
      </c>
      <c r="AA335">
        <f>IF(実施計画様式!AB335&lt;&gt;朱色変色!AA335,1,0)</f>
        <v>0</v>
      </c>
      <c r="AB335">
        <f>IF(実施計画様式!AC335&lt;&gt;朱色変色!AB335,1,0)</f>
        <v>0</v>
      </c>
      <c r="AC335">
        <f>IF(実施計画様式!AD335&lt;&gt;朱色変色!AC335,1,0)</f>
        <v>0</v>
      </c>
      <c r="AD335">
        <f>IF(実施計画様式!AE335&lt;&gt;朱色変色!AD335,1,0)</f>
        <v>0</v>
      </c>
      <c r="AE335">
        <f>IF(実施計画様式!AF335&lt;&gt;朱色変色!AE335,1,0)</f>
        <v>0</v>
      </c>
      <c r="AF335" s="21">
        <f>IF(実施計画様式!AG335&lt;&gt;朱色変色!AF335,1,0)</f>
        <v>0</v>
      </c>
      <c r="AG335">
        <f t="shared" si="12"/>
        <v>0</v>
      </c>
      <c r="AH335">
        <f t="shared" si="13"/>
        <v>0</v>
      </c>
      <c r="AI335">
        <f t="shared" si="14"/>
        <v>0</v>
      </c>
    </row>
    <row r="336" spans="3:35">
      <c r="C336" s="24">
        <v>264</v>
      </c>
      <c r="D336" s="24">
        <f>IF(実施計画様式!D336&lt;&gt;朱色変色!D336,1,0)</f>
        <v>0</v>
      </c>
      <c r="E336">
        <f>IF(実施計画様式!E336&lt;&gt;朱色変色!E336,1,0)</f>
        <v>0</v>
      </c>
      <c r="F336">
        <f>IF(実施計画様式!F336&lt;&gt;朱色変色!F336,1,0)</f>
        <v>0</v>
      </c>
      <c r="G336">
        <f>IF(実施計画様式!G336&lt;&gt;朱色変色!G336,1,0)</f>
        <v>0</v>
      </c>
      <c r="H336">
        <f>IF(実施計画様式!H336&lt;&gt;朱色変色!H336,1,0)</f>
        <v>0</v>
      </c>
      <c r="I336">
        <f>IF(実施計画様式!I336&lt;&gt;朱色変色!I336,1,0)</f>
        <v>0</v>
      </c>
      <c r="J336">
        <f>IF(実施計画様式!J336&lt;&gt;朱色変色!J336,1,0)</f>
        <v>0</v>
      </c>
      <c r="K336">
        <f>IF(実施計画様式!K336&lt;&gt;朱色変色!K336,1,0)</f>
        <v>0</v>
      </c>
      <c r="L336">
        <f>IF(実施計画様式!L336&lt;&gt;朱色変色!L336,1,0)</f>
        <v>0</v>
      </c>
      <c r="M336">
        <f>IF(実施計画様式!M336&lt;&gt;朱色変色!M336,1,0)</f>
        <v>0</v>
      </c>
      <c r="N336">
        <f>IF(実施計画様式!N336&lt;&gt;朱色変色!N336,1,0)</f>
        <v>0</v>
      </c>
      <c r="O336">
        <f>IF(実施計画様式!O336&lt;&gt;朱色変色!O336,1,0)</f>
        <v>0</v>
      </c>
      <c r="P336">
        <f>IF(実施計画様式!P336&lt;&gt;朱色変色!P336,1,0)</f>
        <v>0</v>
      </c>
      <c r="Q336">
        <f>IF(実施計画様式!Q336&lt;&gt;朱色変色!Q336,1,0)</f>
        <v>0</v>
      </c>
      <c r="R336">
        <f>IF(実施計画様式!R336&lt;&gt;朱色変色!R336,1,0)</f>
        <v>0</v>
      </c>
      <c r="S336">
        <f>IF(実施計画様式!S336&lt;&gt;朱色変色!S336,1,0)</f>
        <v>0</v>
      </c>
      <c r="T336">
        <f>IF(実施計画様式!U336&lt;&gt;朱色変色!T336,1,0)</f>
        <v>0</v>
      </c>
      <c r="U336">
        <f>IF(実施計画様式!V336&lt;&gt;朱色変色!U336,1,0)</f>
        <v>0</v>
      </c>
      <c r="V336">
        <f>IF(実施計画様式!W336&lt;&gt;朱色変色!V336,1,0)</f>
        <v>0</v>
      </c>
      <c r="W336">
        <f>IF(実施計画様式!X336&lt;&gt;朱色変色!W336,1,0)</f>
        <v>0</v>
      </c>
      <c r="X336">
        <f>IF(実施計画様式!Y336&lt;&gt;朱色変色!X336,1,0)</f>
        <v>0</v>
      </c>
      <c r="Y336">
        <f>IF(実施計画様式!Z336&lt;&gt;朱色変色!Y336,1,0)</f>
        <v>0</v>
      </c>
      <c r="Z336">
        <f>IF(実施計画様式!AA336&lt;&gt;朱色変色!Z336,1,0)</f>
        <v>0</v>
      </c>
      <c r="AA336">
        <f>IF(実施計画様式!AB336&lt;&gt;朱色変色!AA336,1,0)</f>
        <v>0</v>
      </c>
      <c r="AB336">
        <f>IF(実施計画様式!AC336&lt;&gt;朱色変色!AB336,1,0)</f>
        <v>0</v>
      </c>
      <c r="AC336">
        <f>IF(実施計画様式!AD336&lt;&gt;朱色変色!AC336,1,0)</f>
        <v>0</v>
      </c>
      <c r="AD336">
        <f>IF(実施計画様式!AE336&lt;&gt;朱色変色!AD336,1,0)</f>
        <v>0</v>
      </c>
      <c r="AE336">
        <f>IF(実施計画様式!AF336&lt;&gt;朱色変色!AE336,1,0)</f>
        <v>0</v>
      </c>
      <c r="AF336" s="21">
        <f>IF(実施計画様式!AG336&lt;&gt;朱色変色!AF336,1,0)</f>
        <v>0</v>
      </c>
      <c r="AG336">
        <f t="shared" si="12"/>
        <v>0</v>
      </c>
      <c r="AH336">
        <f t="shared" si="13"/>
        <v>0</v>
      </c>
      <c r="AI336">
        <f t="shared" si="14"/>
        <v>0</v>
      </c>
    </row>
    <row r="337" spans="3:35">
      <c r="C337" s="24">
        <v>265</v>
      </c>
      <c r="D337" s="24">
        <f>IF(実施計画様式!D337&lt;&gt;朱色変色!D337,1,0)</f>
        <v>0</v>
      </c>
      <c r="E337">
        <f>IF(実施計画様式!E337&lt;&gt;朱色変色!E337,1,0)</f>
        <v>0</v>
      </c>
      <c r="F337">
        <f>IF(実施計画様式!F337&lt;&gt;朱色変色!F337,1,0)</f>
        <v>0</v>
      </c>
      <c r="G337">
        <f>IF(実施計画様式!G337&lt;&gt;朱色変色!G337,1,0)</f>
        <v>0</v>
      </c>
      <c r="H337">
        <f>IF(実施計画様式!H337&lt;&gt;朱色変色!H337,1,0)</f>
        <v>0</v>
      </c>
      <c r="I337">
        <f>IF(実施計画様式!I337&lt;&gt;朱色変色!I337,1,0)</f>
        <v>0</v>
      </c>
      <c r="J337">
        <f>IF(実施計画様式!J337&lt;&gt;朱色変色!J337,1,0)</f>
        <v>0</v>
      </c>
      <c r="K337">
        <f>IF(実施計画様式!K337&lt;&gt;朱色変色!K337,1,0)</f>
        <v>0</v>
      </c>
      <c r="L337">
        <f>IF(実施計画様式!L337&lt;&gt;朱色変色!L337,1,0)</f>
        <v>0</v>
      </c>
      <c r="M337">
        <f>IF(実施計画様式!M337&lt;&gt;朱色変色!M337,1,0)</f>
        <v>0</v>
      </c>
      <c r="N337">
        <f>IF(実施計画様式!N337&lt;&gt;朱色変色!N337,1,0)</f>
        <v>0</v>
      </c>
      <c r="O337">
        <f>IF(実施計画様式!O337&lt;&gt;朱色変色!O337,1,0)</f>
        <v>0</v>
      </c>
      <c r="P337">
        <f>IF(実施計画様式!P337&lt;&gt;朱色変色!P337,1,0)</f>
        <v>0</v>
      </c>
      <c r="Q337">
        <f>IF(実施計画様式!Q337&lt;&gt;朱色変色!Q337,1,0)</f>
        <v>0</v>
      </c>
      <c r="R337">
        <f>IF(実施計画様式!R337&lt;&gt;朱色変色!R337,1,0)</f>
        <v>0</v>
      </c>
      <c r="S337">
        <f>IF(実施計画様式!S337&lt;&gt;朱色変色!S337,1,0)</f>
        <v>0</v>
      </c>
      <c r="T337">
        <f>IF(実施計画様式!U337&lt;&gt;朱色変色!T337,1,0)</f>
        <v>0</v>
      </c>
      <c r="U337">
        <f>IF(実施計画様式!V337&lt;&gt;朱色変色!U337,1,0)</f>
        <v>0</v>
      </c>
      <c r="V337">
        <f>IF(実施計画様式!W337&lt;&gt;朱色変色!V337,1,0)</f>
        <v>0</v>
      </c>
      <c r="W337">
        <f>IF(実施計画様式!X337&lt;&gt;朱色変色!W337,1,0)</f>
        <v>0</v>
      </c>
      <c r="X337">
        <f>IF(実施計画様式!Y337&lt;&gt;朱色変色!X337,1,0)</f>
        <v>0</v>
      </c>
      <c r="Y337">
        <f>IF(実施計画様式!Z337&lt;&gt;朱色変色!Y337,1,0)</f>
        <v>0</v>
      </c>
      <c r="Z337">
        <f>IF(実施計画様式!AA337&lt;&gt;朱色変色!Z337,1,0)</f>
        <v>0</v>
      </c>
      <c r="AA337">
        <f>IF(実施計画様式!AB337&lt;&gt;朱色変色!AA337,1,0)</f>
        <v>0</v>
      </c>
      <c r="AB337">
        <f>IF(実施計画様式!AC337&lt;&gt;朱色変色!AB337,1,0)</f>
        <v>0</v>
      </c>
      <c r="AC337">
        <f>IF(実施計画様式!AD337&lt;&gt;朱色変色!AC337,1,0)</f>
        <v>0</v>
      </c>
      <c r="AD337">
        <f>IF(実施計画様式!AE337&lt;&gt;朱色変色!AD337,1,0)</f>
        <v>0</v>
      </c>
      <c r="AE337">
        <f>IF(実施計画様式!AF337&lt;&gt;朱色変色!AE337,1,0)</f>
        <v>0</v>
      </c>
      <c r="AF337" s="21">
        <f>IF(実施計画様式!AG337&lt;&gt;朱色変色!AF337,1,0)</f>
        <v>0</v>
      </c>
      <c r="AG337">
        <f t="shared" si="12"/>
        <v>0</v>
      </c>
      <c r="AH337">
        <f t="shared" si="13"/>
        <v>0</v>
      </c>
      <c r="AI337">
        <f t="shared" si="14"/>
        <v>0</v>
      </c>
    </row>
    <row r="338" spans="3:35">
      <c r="C338" s="24">
        <v>266</v>
      </c>
      <c r="D338" s="24">
        <f>IF(実施計画様式!D338&lt;&gt;朱色変色!D338,1,0)</f>
        <v>0</v>
      </c>
      <c r="E338">
        <f>IF(実施計画様式!E338&lt;&gt;朱色変色!E338,1,0)</f>
        <v>0</v>
      </c>
      <c r="F338">
        <f>IF(実施計画様式!F338&lt;&gt;朱色変色!F338,1,0)</f>
        <v>0</v>
      </c>
      <c r="G338">
        <f>IF(実施計画様式!G338&lt;&gt;朱色変色!G338,1,0)</f>
        <v>0</v>
      </c>
      <c r="H338">
        <f>IF(実施計画様式!H338&lt;&gt;朱色変色!H338,1,0)</f>
        <v>0</v>
      </c>
      <c r="I338">
        <f>IF(実施計画様式!I338&lt;&gt;朱色変色!I338,1,0)</f>
        <v>0</v>
      </c>
      <c r="J338">
        <f>IF(実施計画様式!J338&lt;&gt;朱色変色!J338,1,0)</f>
        <v>0</v>
      </c>
      <c r="K338">
        <f>IF(実施計画様式!K338&lt;&gt;朱色変色!K338,1,0)</f>
        <v>0</v>
      </c>
      <c r="L338">
        <f>IF(実施計画様式!L338&lt;&gt;朱色変色!L338,1,0)</f>
        <v>0</v>
      </c>
      <c r="M338">
        <f>IF(実施計画様式!M338&lt;&gt;朱色変色!M338,1,0)</f>
        <v>0</v>
      </c>
      <c r="N338">
        <f>IF(実施計画様式!N338&lt;&gt;朱色変色!N338,1,0)</f>
        <v>0</v>
      </c>
      <c r="O338">
        <f>IF(実施計画様式!O338&lt;&gt;朱色変色!O338,1,0)</f>
        <v>0</v>
      </c>
      <c r="P338">
        <f>IF(実施計画様式!P338&lt;&gt;朱色変色!P338,1,0)</f>
        <v>0</v>
      </c>
      <c r="Q338">
        <f>IF(実施計画様式!Q338&lt;&gt;朱色変色!Q338,1,0)</f>
        <v>0</v>
      </c>
      <c r="R338">
        <f>IF(実施計画様式!R338&lt;&gt;朱色変色!R338,1,0)</f>
        <v>0</v>
      </c>
      <c r="S338">
        <f>IF(実施計画様式!S338&lt;&gt;朱色変色!S338,1,0)</f>
        <v>0</v>
      </c>
      <c r="T338">
        <f>IF(実施計画様式!U338&lt;&gt;朱色変色!T338,1,0)</f>
        <v>0</v>
      </c>
      <c r="U338">
        <f>IF(実施計画様式!V338&lt;&gt;朱色変色!U338,1,0)</f>
        <v>0</v>
      </c>
      <c r="V338">
        <f>IF(実施計画様式!W338&lt;&gt;朱色変色!V338,1,0)</f>
        <v>0</v>
      </c>
      <c r="W338">
        <f>IF(実施計画様式!X338&lt;&gt;朱色変色!W338,1,0)</f>
        <v>0</v>
      </c>
      <c r="X338">
        <f>IF(実施計画様式!Y338&lt;&gt;朱色変色!X338,1,0)</f>
        <v>0</v>
      </c>
      <c r="Y338">
        <f>IF(実施計画様式!Z338&lt;&gt;朱色変色!Y338,1,0)</f>
        <v>0</v>
      </c>
      <c r="Z338">
        <f>IF(実施計画様式!AA338&lt;&gt;朱色変色!Z338,1,0)</f>
        <v>0</v>
      </c>
      <c r="AA338">
        <f>IF(実施計画様式!AB338&lt;&gt;朱色変色!AA338,1,0)</f>
        <v>0</v>
      </c>
      <c r="AB338">
        <f>IF(実施計画様式!AC338&lt;&gt;朱色変色!AB338,1,0)</f>
        <v>0</v>
      </c>
      <c r="AC338">
        <f>IF(実施計画様式!AD338&lt;&gt;朱色変色!AC338,1,0)</f>
        <v>0</v>
      </c>
      <c r="AD338">
        <f>IF(実施計画様式!AE338&lt;&gt;朱色変色!AD338,1,0)</f>
        <v>0</v>
      </c>
      <c r="AE338">
        <f>IF(実施計画様式!AF338&lt;&gt;朱色変色!AE338,1,0)</f>
        <v>0</v>
      </c>
      <c r="AF338" s="21">
        <f>IF(実施計画様式!AG338&lt;&gt;朱色変色!AF338,1,0)</f>
        <v>0</v>
      </c>
      <c r="AG338">
        <f t="shared" si="12"/>
        <v>0</v>
      </c>
      <c r="AH338">
        <f t="shared" si="13"/>
        <v>0</v>
      </c>
      <c r="AI338">
        <f t="shared" si="14"/>
        <v>0</v>
      </c>
    </row>
    <row r="339" spans="3:35">
      <c r="C339" s="24">
        <v>267</v>
      </c>
      <c r="D339" s="24">
        <f>IF(実施計画様式!D339&lt;&gt;朱色変色!D339,1,0)</f>
        <v>0</v>
      </c>
      <c r="E339">
        <f>IF(実施計画様式!E339&lt;&gt;朱色変色!E339,1,0)</f>
        <v>0</v>
      </c>
      <c r="F339">
        <f>IF(実施計画様式!F339&lt;&gt;朱色変色!F339,1,0)</f>
        <v>0</v>
      </c>
      <c r="G339">
        <f>IF(実施計画様式!G339&lt;&gt;朱色変色!G339,1,0)</f>
        <v>0</v>
      </c>
      <c r="H339">
        <f>IF(実施計画様式!H339&lt;&gt;朱色変色!H339,1,0)</f>
        <v>0</v>
      </c>
      <c r="I339">
        <f>IF(実施計画様式!I339&lt;&gt;朱色変色!I339,1,0)</f>
        <v>0</v>
      </c>
      <c r="J339">
        <f>IF(実施計画様式!J339&lt;&gt;朱色変色!J339,1,0)</f>
        <v>0</v>
      </c>
      <c r="K339">
        <f>IF(実施計画様式!K339&lt;&gt;朱色変色!K339,1,0)</f>
        <v>0</v>
      </c>
      <c r="L339">
        <f>IF(実施計画様式!L339&lt;&gt;朱色変色!L339,1,0)</f>
        <v>0</v>
      </c>
      <c r="M339">
        <f>IF(実施計画様式!M339&lt;&gt;朱色変色!M339,1,0)</f>
        <v>0</v>
      </c>
      <c r="N339">
        <f>IF(実施計画様式!N339&lt;&gt;朱色変色!N339,1,0)</f>
        <v>0</v>
      </c>
      <c r="O339">
        <f>IF(実施計画様式!O339&lt;&gt;朱色変色!O339,1,0)</f>
        <v>0</v>
      </c>
      <c r="P339">
        <f>IF(実施計画様式!P339&lt;&gt;朱色変色!P339,1,0)</f>
        <v>0</v>
      </c>
      <c r="Q339">
        <f>IF(実施計画様式!Q339&lt;&gt;朱色変色!Q339,1,0)</f>
        <v>0</v>
      </c>
      <c r="R339">
        <f>IF(実施計画様式!R339&lt;&gt;朱色変色!R339,1,0)</f>
        <v>0</v>
      </c>
      <c r="S339">
        <f>IF(実施計画様式!S339&lt;&gt;朱色変色!S339,1,0)</f>
        <v>0</v>
      </c>
      <c r="T339">
        <f>IF(実施計画様式!U339&lt;&gt;朱色変色!T339,1,0)</f>
        <v>0</v>
      </c>
      <c r="U339">
        <f>IF(実施計画様式!V339&lt;&gt;朱色変色!U339,1,0)</f>
        <v>0</v>
      </c>
      <c r="V339">
        <f>IF(実施計画様式!W339&lt;&gt;朱色変色!V339,1,0)</f>
        <v>0</v>
      </c>
      <c r="W339">
        <f>IF(実施計画様式!X339&lt;&gt;朱色変色!W339,1,0)</f>
        <v>0</v>
      </c>
      <c r="X339">
        <f>IF(実施計画様式!Y339&lt;&gt;朱色変色!X339,1,0)</f>
        <v>0</v>
      </c>
      <c r="Y339">
        <f>IF(実施計画様式!Z339&lt;&gt;朱色変色!Y339,1,0)</f>
        <v>0</v>
      </c>
      <c r="Z339">
        <f>IF(実施計画様式!AA339&lt;&gt;朱色変色!Z339,1,0)</f>
        <v>0</v>
      </c>
      <c r="AA339">
        <f>IF(実施計画様式!AB339&lt;&gt;朱色変色!AA339,1,0)</f>
        <v>0</v>
      </c>
      <c r="AB339">
        <f>IF(実施計画様式!AC339&lt;&gt;朱色変色!AB339,1,0)</f>
        <v>0</v>
      </c>
      <c r="AC339">
        <f>IF(実施計画様式!AD339&lt;&gt;朱色変色!AC339,1,0)</f>
        <v>0</v>
      </c>
      <c r="AD339">
        <f>IF(実施計画様式!AE339&lt;&gt;朱色変色!AD339,1,0)</f>
        <v>0</v>
      </c>
      <c r="AE339">
        <f>IF(実施計画様式!AF339&lt;&gt;朱色変色!AE339,1,0)</f>
        <v>0</v>
      </c>
      <c r="AF339" s="21">
        <f>IF(実施計画様式!AG339&lt;&gt;朱色変色!AF339,1,0)</f>
        <v>0</v>
      </c>
      <c r="AG339">
        <f t="shared" si="12"/>
        <v>0</v>
      </c>
      <c r="AH339">
        <f t="shared" si="13"/>
        <v>0</v>
      </c>
      <c r="AI339">
        <f t="shared" si="14"/>
        <v>0</v>
      </c>
    </row>
    <row r="340" spans="3:35">
      <c r="C340" s="24">
        <v>268</v>
      </c>
      <c r="D340" s="24">
        <f>IF(実施計画様式!D340&lt;&gt;朱色変色!D340,1,0)</f>
        <v>0</v>
      </c>
      <c r="E340">
        <f>IF(実施計画様式!E340&lt;&gt;朱色変色!E340,1,0)</f>
        <v>0</v>
      </c>
      <c r="F340">
        <f>IF(実施計画様式!F340&lt;&gt;朱色変色!F340,1,0)</f>
        <v>0</v>
      </c>
      <c r="G340">
        <f>IF(実施計画様式!G340&lt;&gt;朱色変色!G340,1,0)</f>
        <v>0</v>
      </c>
      <c r="H340">
        <f>IF(実施計画様式!H340&lt;&gt;朱色変色!H340,1,0)</f>
        <v>0</v>
      </c>
      <c r="I340">
        <f>IF(実施計画様式!I340&lt;&gt;朱色変色!I340,1,0)</f>
        <v>0</v>
      </c>
      <c r="J340">
        <f>IF(実施計画様式!J340&lt;&gt;朱色変色!J340,1,0)</f>
        <v>0</v>
      </c>
      <c r="K340">
        <f>IF(実施計画様式!K340&lt;&gt;朱色変色!K340,1,0)</f>
        <v>0</v>
      </c>
      <c r="L340">
        <f>IF(実施計画様式!L340&lt;&gt;朱色変色!L340,1,0)</f>
        <v>0</v>
      </c>
      <c r="M340">
        <f>IF(実施計画様式!M340&lt;&gt;朱色変色!M340,1,0)</f>
        <v>0</v>
      </c>
      <c r="N340">
        <f>IF(実施計画様式!N340&lt;&gt;朱色変色!N340,1,0)</f>
        <v>0</v>
      </c>
      <c r="O340">
        <f>IF(実施計画様式!O340&lt;&gt;朱色変色!O340,1,0)</f>
        <v>0</v>
      </c>
      <c r="P340">
        <f>IF(実施計画様式!P340&lt;&gt;朱色変色!P340,1,0)</f>
        <v>0</v>
      </c>
      <c r="Q340">
        <f>IF(実施計画様式!Q340&lt;&gt;朱色変色!Q340,1,0)</f>
        <v>0</v>
      </c>
      <c r="R340">
        <f>IF(実施計画様式!R340&lt;&gt;朱色変色!R340,1,0)</f>
        <v>0</v>
      </c>
      <c r="S340">
        <f>IF(実施計画様式!S340&lt;&gt;朱色変色!S340,1,0)</f>
        <v>0</v>
      </c>
      <c r="T340">
        <f>IF(実施計画様式!U340&lt;&gt;朱色変色!T340,1,0)</f>
        <v>0</v>
      </c>
      <c r="U340">
        <f>IF(実施計画様式!V340&lt;&gt;朱色変色!U340,1,0)</f>
        <v>0</v>
      </c>
      <c r="V340">
        <f>IF(実施計画様式!W340&lt;&gt;朱色変色!V340,1,0)</f>
        <v>0</v>
      </c>
      <c r="W340">
        <f>IF(実施計画様式!X340&lt;&gt;朱色変色!W340,1,0)</f>
        <v>0</v>
      </c>
      <c r="X340">
        <f>IF(実施計画様式!Y340&lt;&gt;朱色変色!X340,1,0)</f>
        <v>0</v>
      </c>
      <c r="Y340">
        <f>IF(実施計画様式!Z340&lt;&gt;朱色変色!Y340,1,0)</f>
        <v>0</v>
      </c>
      <c r="Z340">
        <f>IF(実施計画様式!AA340&lt;&gt;朱色変色!Z340,1,0)</f>
        <v>0</v>
      </c>
      <c r="AA340">
        <f>IF(実施計画様式!AB340&lt;&gt;朱色変色!AA340,1,0)</f>
        <v>0</v>
      </c>
      <c r="AB340">
        <f>IF(実施計画様式!AC340&lt;&gt;朱色変色!AB340,1,0)</f>
        <v>0</v>
      </c>
      <c r="AC340">
        <f>IF(実施計画様式!AD340&lt;&gt;朱色変色!AC340,1,0)</f>
        <v>0</v>
      </c>
      <c r="AD340">
        <f>IF(実施計画様式!AE340&lt;&gt;朱色変色!AD340,1,0)</f>
        <v>0</v>
      </c>
      <c r="AE340">
        <f>IF(実施計画様式!AF340&lt;&gt;朱色変色!AE340,1,0)</f>
        <v>0</v>
      </c>
      <c r="AF340" s="21">
        <f>IF(実施計画様式!AG340&lt;&gt;朱色変色!AF340,1,0)</f>
        <v>0</v>
      </c>
      <c r="AG340">
        <f t="shared" si="12"/>
        <v>0</v>
      </c>
      <c r="AH340">
        <f t="shared" si="13"/>
        <v>0</v>
      </c>
      <c r="AI340">
        <f t="shared" si="14"/>
        <v>0</v>
      </c>
    </row>
    <row r="341" spans="3:35">
      <c r="C341" s="24">
        <v>269</v>
      </c>
      <c r="D341" s="24">
        <f>IF(実施計画様式!D341&lt;&gt;朱色変色!D341,1,0)</f>
        <v>0</v>
      </c>
      <c r="E341">
        <f>IF(実施計画様式!E341&lt;&gt;朱色変色!E341,1,0)</f>
        <v>0</v>
      </c>
      <c r="F341">
        <f>IF(実施計画様式!F341&lt;&gt;朱色変色!F341,1,0)</f>
        <v>0</v>
      </c>
      <c r="G341">
        <f>IF(実施計画様式!G341&lt;&gt;朱色変色!G341,1,0)</f>
        <v>0</v>
      </c>
      <c r="H341">
        <f>IF(実施計画様式!H341&lt;&gt;朱色変色!H341,1,0)</f>
        <v>0</v>
      </c>
      <c r="I341">
        <f>IF(実施計画様式!I341&lt;&gt;朱色変色!I341,1,0)</f>
        <v>0</v>
      </c>
      <c r="J341">
        <f>IF(実施計画様式!J341&lt;&gt;朱色変色!J341,1,0)</f>
        <v>0</v>
      </c>
      <c r="K341">
        <f>IF(実施計画様式!K341&lt;&gt;朱色変色!K341,1,0)</f>
        <v>0</v>
      </c>
      <c r="L341">
        <f>IF(実施計画様式!L341&lt;&gt;朱色変色!L341,1,0)</f>
        <v>0</v>
      </c>
      <c r="M341">
        <f>IF(実施計画様式!M341&lt;&gt;朱色変色!M341,1,0)</f>
        <v>0</v>
      </c>
      <c r="N341">
        <f>IF(実施計画様式!N341&lt;&gt;朱色変色!N341,1,0)</f>
        <v>0</v>
      </c>
      <c r="O341">
        <f>IF(実施計画様式!O341&lt;&gt;朱色変色!O341,1,0)</f>
        <v>0</v>
      </c>
      <c r="P341">
        <f>IF(実施計画様式!P341&lt;&gt;朱色変色!P341,1,0)</f>
        <v>0</v>
      </c>
      <c r="Q341">
        <f>IF(実施計画様式!Q341&lt;&gt;朱色変色!Q341,1,0)</f>
        <v>0</v>
      </c>
      <c r="R341">
        <f>IF(実施計画様式!R341&lt;&gt;朱色変色!R341,1,0)</f>
        <v>0</v>
      </c>
      <c r="S341">
        <f>IF(実施計画様式!S341&lt;&gt;朱色変色!S341,1,0)</f>
        <v>0</v>
      </c>
      <c r="T341">
        <f>IF(実施計画様式!U341&lt;&gt;朱色変色!T341,1,0)</f>
        <v>0</v>
      </c>
      <c r="U341">
        <f>IF(実施計画様式!V341&lt;&gt;朱色変色!U341,1,0)</f>
        <v>0</v>
      </c>
      <c r="V341">
        <f>IF(実施計画様式!W341&lt;&gt;朱色変色!V341,1,0)</f>
        <v>0</v>
      </c>
      <c r="W341">
        <f>IF(実施計画様式!X341&lt;&gt;朱色変色!W341,1,0)</f>
        <v>0</v>
      </c>
      <c r="X341">
        <f>IF(実施計画様式!Y341&lt;&gt;朱色変色!X341,1,0)</f>
        <v>0</v>
      </c>
      <c r="Y341">
        <f>IF(実施計画様式!Z341&lt;&gt;朱色変色!Y341,1,0)</f>
        <v>0</v>
      </c>
      <c r="Z341">
        <f>IF(実施計画様式!AA341&lt;&gt;朱色変色!Z341,1,0)</f>
        <v>0</v>
      </c>
      <c r="AA341">
        <f>IF(実施計画様式!AB341&lt;&gt;朱色変色!AA341,1,0)</f>
        <v>0</v>
      </c>
      <c r="AB341">
        <f>IF(実施計画様式!AC341&lt;&gt;朱色変色!AB341,1,0)</f>
        <v>0</v>
      </c>
      <c r="AC341">
        <f>IF(実施計画様式!AD341&lt;&gt;朱色変色!AC341,1,0)</f>
        <v>0</v>
      </c>
      <c r="AD341">
        <f>IF(実施計画様式!AE341&lt;&gt;朱色変色!AD341,1,0)</f>
        <v>0</v>
      </c>
      <c r="AE341">
        <f>IF(実施計画様式!AF341&lt;&gt;朱色変色!AE341,1,0)</f>
        <v>0</v>
      </c>
      <c r="AF341" s="21">
        <f>IF(実施計画様式!AG341&lt;&gt;朱色変色!AF341,1,0)</f>
        <v>0</v>
      </c>
      <c r="AG341">
        <f t="shared" si="12"/>
        <v>0</v>
      </c>
      <c r="AH341">
        <f t="shared" si="13"/>
        <v>0</v>
      </c>
      <c r="AI341">
        <f t="shared" si="14"/>
        <v>0</v>
      </c>
    </row>
    <row r="342" spans="3:35">
      <c r="C342" s="24">
        <v>270</v>
      </c>
      <c r="D342" s="24">
        <f>IF(実施計画様式!D342&lt;&gt;朱色変色!D342,1,0)</f>
        <v>0</v>
      </c>
      <c r="E342">
        <f>IF(実施計画様式!E342&lt;&gt;朱色変色!E342,1,0)</f>
        <v>0</v>
      </c>
      <c r="F342">
        <f>IF(実施計画様式!F342&lt;&gt;朱色変色!F342,1,0)</f>
        <v>0</v>
      </c>
      <c r="G342">
        <f>IF(実施計画様式!G342&lt;&gt;朱色変色!G342,1,0)</f>
        <v>0</v>
      </c>
      <c r="H342">
        <f>IF(実施計画様式!H342&lt;&gt;朱色変色!H342,1,0)</f>
        <v>0</v>
      </c>
      <c r="I342">
        <f>IF(実施計画様式!I342&lt;&gt;朱色変色!I342,1,0)</f>
        <v>0</v>
      </c>
      <c r="J342">
        <f>IF(実施計画様式!J342&lt;&gt;朱色変色!J342,1,0)</f>
        <v>0</v>
      </c>
      <c r="K342">
        <f>IF(実施計画様式!K342&lt;&gt;朱色変色!K342,1,0)</f>
        <v>0</v>
      </c>
      <c r="L342">
        <f>IF(実施計画様式!L342&lt;&gt;朱色変色!L342,1,0)</f>
        <v>0</v>
      </c>
      <c r="M342">
        <f>IF(実施計画様式!M342&lt;&gt;朱色変色!M342,1,0)</f>
        <v>0</v>
      </c>
      <c r="N342">
        <f>IF(実施計画様式!N342&lt;&gt;朱色変色!N342,1,0)</f>
        <v>0</v>
      </c>
      <c r="O342">
        <f>IF(実施計画様式!O342&lt;&gt;朱色変色!O342,1,0)</f>
        <v>0</v>
      </c>
      <c r="P342">
        <f>IF(実施計画様式!P342&lt;&gt;朱色変色!P342,1,0)</f>
        <v>0</v>
      </c>
      <c r="Q342">
        <f>IF(実施計画様式!Q342&lt;&gt;朱色変色!Q342,1,0)</f>
        <v>0</v>
      </c>
      <c r="R342">
        <f>IF(実施計画様式!R342&lt;&gt;朱色変色!R342,1,0)</f>
        <v>0</v>
      </c>
      <c r="S342">
        <f>IF(実施計画様式!S342&lt;&gt;朱色変色!S342,1,0)</f>
        <v>0</v>
      </c>
      <c r="T342">
        <f>IF(実施計画様式!U342&lt;&gt;朱色変色!T342,1,0)</f>
        <v>0</v>
      </c>
      <c r="U342">
        <f>IF(実施計画様式!V342&lt;&gt;朱色変色!U342,1,0)</f>
        <v>0</v>
      </c>
      <c r="V342">
        <f>IF(実施計画様式!W342&lt;&gt;朱色変色!V342,1,0)</f>
        <v>0</v>
      </c>
      <c r="W342">
        <f>IF(実施計画様式!X342&lt;&gt;朱色変色!W342,1,0)</f>
        <v>0</v>
      </c>
      <c r="X342">
        <f>IF(実施計画様式!Y342&lt;&gt;朱色変色!X342,1,0)</f>
        <v>0</v>
      </c>
      <c r="Y342">
        <f>IF(実施計画様式!Z342&lt;&gt;朱色変色!Y342,1,0)</f>
        <v>0</v>
      </c>
      <c r="Z342">
        <f>IF(実施計画様式!AA342&lt;&gt;朱色変色!Z342,1,0)</f>
        <v>0</v>
      </c>
      <c r="AA342">
        <f>IF(実施計画様式!AB342&lt;&gt;朱色変色!AA342,1,0)</f>
        <v>0</v>
      </c>
      <c r="AB342">
        <f>IF(実施計画様式!AC342&lt;&gt;朱色変色!AB342,1,0)</f>
        <v>0</v>
      </c>
      <c r="AC342">
        <f>IF(実施計画様式!AD342&lt;&gt;朱色変色!AC342,1,0)</f>
        <v>0</v>
      </c>
      <c r="AD342">
        <f>IF(実施計画様式!AE342&lt;&gt;朱色変色!AD342,1,0)</f>
        <v>0</v>
      </c>
      <c r="AE342">
        <f>IF(実施計画様式!AF342&lt;&gt;朱色変色!AE342,1,0)</f>
        <v>0</v>
      </c>
      <c r="AF342" s="21">
        <f>IF(実施計画様式!AG342&lt;&gt;朱色変色!AF342,1,0)</f>
        <v>0</v>
      </c>
      <c r="AG342">
        <f t="shared" si="12"/>
        <v>0</v>
      </c>
      <c r="AH342">
        <f t="shared" si="13"/>
        <v>0</v>
      </c>
      <c r="AI342">
        <f t="shared" si="14"/>
        <v>0</v>
      </c>
    </row>
    <row r="343" spans="3:35">
      <c r="C343" s="24">
        <v>271</v>
      </c>
      <c r="D343" s="24">
        <f>IF(実施計画様式!D343&lt;&gt;朱色変色!D343,1,0)</f>
        <v>0</v>
      </c>
      <c r="E343">
        <f>IF(実施計画様式!E343&lt;&gt;朱色変色!E343,1,0)</f>
        <v>0</v>
      </c>
      <c r="F343">
        <f>IF(実施計画様式!F343&lt;&gt;朱色変色!F343,1,0)</f>
        <v>0</v>
      </c>
      <c r="G343">
        <f>IF(実施計画様式!G343&lt;&gt;朱色変色!G343,1,0)</f>
        <v>0</v>
      </c>
      <c r="H343">
        <f>IF(実施計画様式!H343&lt;&gt;朱色変色!H343,1,0)</f>
        <v>0</v>
      </c>
      <c r="I343">
        <f>IF(実施計画様式!I343&lt;&gt;朱色変色!I343,1,0)</f>
        <v>0</v>
      </c>
      <c r="J343">
        <f>IF(実施計画様式!J343&lt;&gt;朱色変色!J343,1,0)</f>
        <v>0</v>
      </c>
      <c r="K343">
        <f>IF(実施計画様式!K343&lt;&gt;朱色変色!K343,1,0)</f>
        <v>0</v>
      </c>
      <c r="L343">
        <f>IF(実施計画様式!L343&lt;&gt;朱色変色!L343,1,0)</f>
        <v>0</v>
      </c>
      <c r="M343">
        <f>IF(実施計画様式!M343&lt;&gt;朱色変色!M343,1,0)</f>
        <v>0</v>
      </c>
      <c r="N343">
        <f>IF(実施計画様式!N343&lt;&gt;朱色変色!N343,1,0)</f>
        <v>0</v>
      </c>
      <c r="O343">
        <f>IF(実施計画様式!O343&lt;&gt;朱色変色!O343,1,0)</f>
        <v>0</v>
      </c>
      <c r="P343">
        <f>IF(実施計画様式!P343&lt;&gt;朱色変色!P343,1,0)</f>
        <v>0</v>
      </c>
      <c r="Q343">
        <f>IF(実施計画様式!Q343&lt;&gt;朱色変色!Q343,1,0)</f>
        <v>0</v>
      </c>
      <c r="R343">
        <f>IF(実施計画様式!R343&lt;&gt;朱色変色!R343,1,0)</f>
        <v>0</v>
      </c>
      <c r="S343">
        <f>IF(実施計画様式!S343&lt;&gt;朱色変色!S343,1,0)</f>
        <v>0</v>
      </c>
      <c r="T343">
        <f>IF(実施計画様式!U343&lt;&gt;朱色変色!T343,1,0)</f>
        <v>0</v>
      </c>
      <c r="U343">
        <f>IF(実施計画様式!V343&lt;&gt;朱色変色!U343,1,0)</f>
        <v>0</v>
      </c>
      <c r="V343">
        <f>IF(実施計画様式!W343&lt;&gt;朱色変色!V343,1,0)</f>
        <v>0</v>
      </c>
      <c r="W343">
        <f>IF(実施計画様式!X343&lt;&gt;朱色変色!W343,1,0)</f>
        <v>0</v>
      </c>
      <c r="X343">
        <f>IF(実施計画様式!Y343&lt;&gt;朱色変色!X343,1,0)</f>
        <v>0</v>
      </c>
      <c r="Y343">
        <f>IF(実施計画様式!Z343&lt;&gt;朱色変色!Y343,1,0)</f>
        <v>0</v>
      </c>
      <c r="Z343">
        <f>IF(実施計画様式!AA343&lt;&gt;朱色変色!Z343,1,0)</f>
        <v>0</v>
      </c>
      <c r="AA343">
        <f>IF(実施計画様式!AB343&lt;&gt;朱色変色!AA343,1,0)</f>
        <v>0</v>
      </c>
      <c r="AB343">
        <f>IF(実施計画様式!AC343&lt;&gt;朱色変色!AB343,1,0)</f>
        <v>0</v>
      </c>
      <c r="AC343">
        <f>IF(実施計画様式!AD343&lt;&gt;朱色変色!AC343,1,0)</f>
        <v>0</v>
      </c>
      <c r="AD343">
        <f>IF(実施計画様式!AE343&lt;&gt;朱色変色!AD343,1,0)</f>
        <v>0</v>
      </c>
      <c r="AE343">
        <f>IF(実施計画様式!AF343&lt;&gt;朱色変色!AE343,1,0)</f>
        <v>0</v>
      </c>
      <c r="AF343" s="21">
        <f>IF(実施計画様式!AG343&lt;&gt;朱色変色!AF343,1,0)</f>
        <v>0</v>
      </c>
      <c r="AG343">
        <f t="shared" si="12"/>
        <v>0</v>
      </c>
      <c r="AH343">
        <f t="shared" si="13"/>
        <v>0</v>
      </c>
      <c r="AI343">
        <f t="shared" si="14"/>
        <v>0</v>
      </c>
    </row>
    <row r="344" spans="3:35">
      <c r="C344" s="24">
        <v>272</v>
      </c>
      <c r="D344" s="24">
        <f>IF(実施計画様式!D344&lt;&gt;朱色変色!D344,1,0)</f>
        <v>0</v>
      </c>
      <c r="E344">
        <f>IF(実施計画様式!E344&lt;&gt;朱色変色!E344,1,0)</f>
        <v>0</v>
      </c>
      <c r="F344">
        <f>IF(実施計画様式!F344&lt;&gt;朱色変色!F344,1,0)</f>
        <v>0</v>
      </c>
      <c r="G344">
        <f>IF(実施計画様式!G344&lt;&gt;朱色変色!G344,1,0)</f>
        <v>0</v>
      </c>
      <c r="H344">
        <f>IF(実施計画様式!H344&lt;&gt;朱色変色!H344,1,0)</f>
        <v>0</v>
      </c>
      <c r="I344">
        <f>IF(実施計画様式!I344&lt;&gt;朱色変色!I344,1,0)</f>
        <v>0</v>
      </c>
      <c r="J344">
        <f>IF(実施計画様式!J344&lt;&gt;朱色変色!J344,1,0)</f>
        <v>0</v>
      </c>
      <c r="K344">
        <f>IF(実施計画様式!K344&lt;&gt;朱色変色!K344,1,0)</f>
        <v>0</v>
      </c>
      <c r="L344">
        <f>IF(実施計画様式!L344&lt;&gt;朱色変色!L344,1,0)</f>
        <v>0</v>
      </c>
      <c r="M344">
        <f>IF(実施計画様式!M344&lt;&gt;朱色変色!M344,1,0)</f>
        <v>0</v>
      </c>
      <c r="N344">
        <f>IF(実施計画様式!N344&lt;&gt;朱色変色!N344,1,0)</f>
        <v>0</v>
      </c>
      <c r="O344">
        <f>IF(実施計画様式!O344&lt;&gt;朱色変色!O344,1,0)</f>
        <v>0</v>
      </c>
      <c r="P344">
        <f>IF(実施計画様式!P344&lt;&gt;朱色変色!P344,1,0)</f>
        <v>0</v>
      </c>
      <c r="Q344">
        <f>IF(実施計画様式!Q344&lt;&gt;朱色変色!Q344,1,0)</f>
        <v>0</v>
      </c>
      <c r="R344">
        <f>IF(実施計画様式!R344&lt;&gt;朱色変色!R344,1,0)</f>
        <v>0</v>
      </c>
      <c r="S344">
        <f>IF(実施計画様式!S344&lt;&gt;朱色変色!S344,1,0)</f>
        <v>0</v>
      </c>
      <c r="T344">
        <f>IF(実施計画様式!U344&lt;&gt;朱色変色!T344,1,0)</f>
        <v>0</v>
      </c>
      <c r="U344">
        <f>IF(実施計画様式!V344&lt;&gt;朱色変色!U344,1,0)</f>
        <v>0</v>
      </c>
      <c r="V344">
        <f>IF(実施計画様式!W344&lt;&gt;朱色変色!V344,1,0)</f>
        <v>0</v>
      </c>
      <c r="W344">
        <f>IF(実施計画様式!X344&lt;&gt;朱色変色!W344,1,0)</f>
        <v>0</v>
      </c>
      <c r="X344">
        <f>IF(実施計画様式!Y344&lt;&gt;朱色変色!X344,1,0)</f>
        <v>0</v>
      </c>
      <c r="Y344">
        <f>IF(実施計画様式!Z344&lt;&gt;朱色変色!Y344,1,0)</f>
        <v>0</v>
      </c>
      <c r="Z344">
        <f>IF(実施計画様式!AA344&lt;&gt;朱色変色!Z344,1,0)</f>
        <v>0</v>
      </c>
      <c r="AA344">
        <f>IF(実施計画様式!AB344&lt;&gt;朱色変色!AA344,1,0)</f>
        <v>0</v>
      </c>
      <c r="AB344">
        <f>IF(実施計画様式!AC344&lt;&gt;朱色変色!AB344,1,0)</f>
        <v>0</v>
      </c>
      <c r="AC344">
        <f>IF(実施計画様式!AD344&lt;&gt;朱色変色!AC344,1,0)</f>
        <v>0</v>
      </c>
      <c r="AD344">
        <f>IF(実施計画様式!AE344&lt;&gt;朱色変色!AD344,1,0)</f>
        <v>0</v>
      </c>
      <c r="AE344">
        <f>IF(実施計画様式!AF344&lt;&gt;朱色変色!AE344,1,0)</f>
        <v>0</v>
      </c>
      <c r="AF344" s="21">
        <f>IF(実施計画様式!AG344&lt;&gt;朱色変色!AF344,1,0)</f>
        <v>0</v>
      </c>
      <c r="AG344">
        <f t="shared" si="12"/>
        <v>0</v>
      </c>
      <c r="AH344">
        <f t="shared" si="13"/>
        <v>0</v>
      </c>
      <c r="AI344">
        <f t="shared" si="14"/>
        <v>0</v>
      </c>
    </row>
    <row r="345" spans="3:35">
      <c r="C345" s="24">
        <v>273</v>
      </c>
      <c r="D345" s="24">
        <f>IF(実施計画様式!D345&lt;&gt;朱色変色!D345,1,0)</f>
        <v>0</v>
      </c>
      <c r="E345">
        <f>IF(実施計画様式!E345&lt;&gt;朱色変色!E345,1,0)</f>
        <v>0</v>
      </c>
      <c r="F345">
        <f>IF(実施計画様式!F345&lt;&gt;朱色変色!F345,1,0)</f>
        <v>0</v>
      </c>
      <c r="G345">
        <f>IF(実施計画様式!G345&lt;&gt;朱色変色!G345,1,0)</f>
        <v>0</v>
      </c>
      <c r="H345">
        <f>IF(実施計画様式!H345&lt;&gt;朱色変色!H345,1,0)</f>
        <v>0</v>
      </c>
      <c r="I345">
        <f>IF(実施計画様式!I345&lt;&gt;朱色変色!I345,1,0)</f>
        <v>0</v>
      </c>
      <c r="J345">
        <f>IF(実施計画様式!J345&lt;&gt;朱色変色!J345,1,0)</f>
        <v>0</v>
      </c>
      <c r="K345">
        <f>IF(実施計画様式!K345&lt;&gt;朱色変色!K345,1,0)</f>
        <v>0</v>
      </c>
      <c r="L345">
        <f>IF(実施計画様式!L345&lt;&gt;朱色変色!L345,1,0)</f>
        <v>0</v>
      </c>
      <c r="M345">
        <f>IF(実施計画様式!M345&lt;&gt;朱色変色!M345,1,0)</f>
        <v>0</v>
      </c>
      <c r="N345">
        <f>IF(実施計画様式!N345&lt;&gt;朱色変色!N345,1,0)</f>
        <v>0</v>
      </c>
      <c r="O345">
        <f>IF(実施計画様式!O345&lt;&gt;朱色変色!O345,1,0)</f>
        <v>0</v>
      </c>
      <c r="P345">
        <f>IF(実施計画様式!P345&lt;&gt;朱色変色!P345,1,0)</f>
        <v>0</v>
      </c>
      <c r="Q345">
        <f>IF(実施計画様式!Q345&lt;&gt;朱色変色!Q345,1,0)</f>
        <v>0</v>
      </c>
      <c r="R345">
        <f>IF(実施計画様式!R345&lt;&gt;朱色変色!R345,1,0)</f>
        <v>0</v>
      </c>
      <c r="S345">
        <f>IF(実施計画様式!S345&lt;&gt;朱色変色!S345,1,0)</f>
        <v>0</v>
      </c>
      <c r="T345">
        <f>IF(実施計画様式!U345&lt;&gt;朱色変色!T345,1,0)</f>
        <v>0</v>
      </c>
      <c r="U345">
        <f>IF(実施計画様式!V345&lt;&gt;朱色変色!U345,1,0)</f>
        <v>0</v>
      </c>
      <c r="V345">
        <f>IF(実施計画様式!W345&lt;&gt;朱色変色!V345,1,0)</f>
        <v>0</v>
      </c>
      <c r="W345">
        <f>IF(実施計画様式!X345&lt;&gt;朱色変色!W345,1,0)</f>
        <v>0</v>
      </c>
      <c r="X345">
        <f>IF(実施計画様式!Y345&lt;&gt;朱色変色!X345,1,0)</f>
        <v>0</v>
      </c>
      <c r="Y345">
        <f>IF(実施計画様式!Z345&lt;&gt;朱色変色!Y345,1,0)</f>
        <v>0</v>
      </c>
      <c r="Z345">
        <f>IF(実施計画様式!AA345&lt;&gt;朱色変色!Z345,1,0)</f>
        <v>0</v>
      </c>
      <c r="AA345">
        <f>IF(実施計画様式!AB345&lt;&gt;朱色変色!AA345,1,0)</f>
        <v>0</v>
      </c>
      <c r="AB345">
        <f>IF(実施計画様式!AC345&lt;&gt;朱色変色!AB345,1,0)</f>
        <v>0</v>
      </c>
      <c r="AC345">
        <f>IF(実施計画様式!AD345&lt;&gt;朱色変色!AC345,1,0)</f>
        <v>0</v>
      </c>
      <c r="AD345">
        <f>IF(実施計画様式!AE345&lt;&gt;朱色変色!AD345,1,0)</f>
        <v>0</v>
      </c>
      <c r="AE345">
        <f>IF(実施計画様式!AF345&lt;&gt;朱色変色!AE345,1,0)</f>
        <v>0</v>
      </c>
      <c r="AF345" s="21">
        <f>IF(実施計画様式!AG345&lt;&gt;朱色変色!AF345,1,0)</f>
        <v>0</v>
      </c>
      <c r="AG345">
        <f t="shared" si="12"/>
        <v>0</v>
      </c>
      <c r="AH345">
        <f t="shared" si="13"/>
        <v>0</v>
      </c>
      <c r="AI345">
        <f t="shared" si="14"/>
        <v>0</v>
      </c>
    </row>
    <row r="346" spans="3:35">
      <c r="C346" s="24">
        <v>274</v>
      </c>
      <c r="D346" s="24">
        <f>IF(実施計画様式!D346&lt;&gt;朱色変色!D346,1,0)</f>
        <v>0</v>
      </c>
      <c r="E346">
        <f>IF(実施計画様式!E346&lt;&gt;朱色変色!E346,1,0)</f>
        <v>0</v>
      </c>
      <c r="F346">
        <f>IF(実施計画様式!F346&lt;&gt;朱色変色!F346,1,0)</f>
        <v>0</v>
      </c>
      <c r="G346">
        <f>IF(実施計画様式!G346&lt;&gt;朱色変色!G346,1,0)</f>
        <v>0</v>
      </c>
      <c r="H346">
        <f>IF(実施計画様式!H346&lt;&gt;朱色変色!H346,1,0)</f>
        <v>0</v>
      </c>
      <c r="I346">
        <f>IF(実施計画様式!I346&lt;&gt;朱色変色!I346,1,0)</f>
        <v>0</v>
      </c>
      <c r="J346">
        <f>IF(実施計画様式!J346&lt;&gt;朱色変色!J346,1,0)</f>
        <v>0</v>
      </c>
      <c r="K346">
        <f>IF(実施計画様式!K346&lt;&gt;朱色変色!K346,1,0)</f>
        <v>0</v>
      </c>
      <c r="L346">
        <f>IF(実施計画様式!L346&lt;&gt;朱色変色!L346,1,0)</f>
        <v>0</v>
      </c>
      <c r="M346">
        <f>IF(実施計画様式!M346&lt;&gt;朱色変色!M346,1,0)</f>
        <v>0</v>
      </c>
      <c r="N346">
        <f>IF(実施計画様式!N346&lt;&gt;朱色変色!N346,1,0)</f>
        <v>0</v>
      </c>
      <c r="O346">
        <f>IF(実施計画様式!O346&lt;&gt;朱色変色!O346,1,0)</f>
        <v>0</v>
      </c>
      <c r="P346">
        <f>IF(実施計画様式!P346&lt;&gt;朱色変色!P346,1,0)</f>
        <v>0</v>
      </c>
      <c r="Q346">
        <f>IF(実施計画様式!Q346&lt;&gt;朱色変色!Q346,1,0)</f>
        <v>0</v>
      </c>
      <c r="R346">
        <f>IF(実施計画様式!R346&lt;&gt;朱色変色!R346,1,0)</f>
        <v>0</v>
      </c>
      <c r="S346">
        <f>IF(実施計画様式!S346&lt;&gt;朱色変色!S346,1,0)</f>
        <v>0</v>
      </c>
      <c r="T346">
        <f>IF(実施計画様式!U346&lt;&gt;朱色変色!T346,1,0)</f>
        <v>0</v>
      </c>
      <c r="U346">
        <f>IF(実施計画様式!V346&lt;&gt;朱色変色!U346,1,0)</f>
        <v>0</v>
      </c>
      <c r="V346">
        <f>IF(実施計画様式!W346&lt;&gt;朱色変色!V346,1,0)</f>
        <v>0</v>
      </c>
      <c r="W346">
        <f>IF(実施計画様式!X346&lt;&gt;朱色変色!W346,1,0)</f>
        <v>0</v>
      </c>
      <c r="X346">
        <f>IF(実施計画様式!Y346&lt;&gt;朱色変色!X346,1,0)</f>
        <v>0</v>
      </c>
      <c r="Y346">
        <f>IF(実施計画様式!Z346&lt;&gt;朱色変色!Y346,1,0)</f>
        <v>0</v>
      </c>
      <c r="Z346">
        <f>IF(実施計画様式!AA346&lt;&gt;朱色変色!Z346,1,0)</f>
        <v>0</v>
      </c>
      <c r="AA346">
        <f>IF(実施計画様式!AB346&lt;&gt;朱色変色!AA346,1,0)</f>
        <v>0</v>
      </c>
      <c r="AB346">
        <f>IF(実施計画様式!AC346&lt;&gt;朱色変色!AB346,1,0)</f>
        <v>0</v>
      </c>
      <c r="AC346">
        <f>IF(実施計画様式!AD346&lt;&gt;朱色変色!AC346,1,0)</f>
        <v>0</v>
      </c>
      <c r="AD346">
        <f>IF(実施計画様式!AE346&lt;&gt;朱色変色!AD346,1,0)</f>
        <v>0</v>
      </c>
      <c r="AE346">
        <f>IF(実施計画様式!AF346&lt;&gt;朱色変色!AE346,1,0)</f>
        <v>0</v>
      </c>
      <c r="AF346" s="21">
        <f>IF(実施計画様式!AG346&lt;&gt;朱色変色!AF346,1,0)</f>
        <v>0</v>
      </c>
      <c r="AG346">
        <f t="shared" si="12"/>
        <v>0</v>
      </c>
      <c r="AH346">
        <f t="shared" si="13"/>
        <v>0</v>
      </c>
      <c r="AI346">
        <f t="shared" si="14"/>
        <v>0</v>
      </c>
    </row>
    <row r="347" spans="3:35">
      <c r="C347" s="24">
        <v>275</v>
      </c>
      <c r="D347" s="24">
        <f>IF(実施計画様式!D347&lt;&gt;朱色変色!D347,1,0)</f>
        <v>0</v>
      </c>
      <c r="E347">
        <f>IF(実施計画様式!E347&lt;&gt;朱色変色!E347,1,0)</f>
        <v>0</v>
      </c>
      <c r="F347">
        <f>IF(実施計画様式!F347&lt;&gt;朱色変色!F347,1,0)</f>
        <v>0</v>
      </c>
      <c r="G347">
        <f>IF(実施計画様式!G347&lt;&gt;朱色変色!G347,1,0)</f>
        <v>0</v>
      </c>
      <c r="H347">
        <f>IF(実施計画様式!H347&lt;&gt;朱色変色!H347,1,0)</f>
        <v>0</v>
      </c>
      <c r="I347">
        <f>IF(実施計画様式!I347&lt;&gt;朱色変色!I347,1,0)</f>
        <v>0</v>
      </c>
      <c r="J347">
        <f>IF(実施計画様式!J347&lt;&gt;朱色変色!J347,1,0)</f>
        <v>0</v>
      </c>
      <c r="K347">
        <f>IF(実施計画様式!K347&lt;&gt;朱色変色!K347,1,0)</f>
        <v>0</v>
      </c>
      <c r="L347">
        <f>IF(実施計画様式!L347&lt;&gt;朱色変色!L347,1,0)</f>
        <v>0</v>
      </c>
      <c r="M347">
        <f>IF(実施計画様式!M347&lt;&gt;朱色変色!M347,1,0)</f>
        <v>0</v>
      </c>
      <c r="N347">
        <f>IF(実施計画様式!N347&lt;&gt;朱色変色!N347,1,0)</f>
        <v>0</v>
      </c>
      <c r="O347">
        <f>IF(実施計画様式!O347&lt;&gt;朱色変色!O347,1,0)</f>
        <v>0</v>
      </c>
      <c r="P347">
        <f>IF(実施計画様式!P347&lt;&gt;朱色変色!P347,1,0)</f>
        <v>0</v>
      </c>
      <c r="Q347">
        <f>IF(実施計画様式!Q347&lt;&gt;朱色変色!Q347,1,0)</f>
        <v>0</v>
      </c>
      <c r="R347">
        <f>IF(実施計画様式!R347&lt;&gt;朱色変色!R347,1,0)</f>
        <v>0</v>
      </c>
      <c r="S347">
        <f>IF(実施計画様式!S347&lt;&gt;朱色変色!S347,1,0)</f>
        <v>0</v>
      </c>
      <c r="T347">
        <f>IF(実施計画様式!U347&lt;&gt;朱色変色!T347,1,0)</f>
        <v>0</v>
      </c>
      <c r="U347">
        <f>IF(実施計画様式!V347&lt;&gt;朱色変色!U347,1,0)</f>
        <v>0</v>
      </c>
      <c r="V347">
        <f>IF(実施計画様式!W347&lt;&gt;朱色変色!V347,1,0)</f>
        <v>0</v>
      </c>
      <c r="W347">
        <f>IF(実施計画様式!X347&lt;&gt;朱色変色!W347,1,0)</f>
        <v>0</v>
      </c>
      <c r="X347">
        <f>IF(実施計画様式!Y347&lt;&gt;朱色変色!X347,1,0)</f>
        <v>0</v>
      </c>
      <c r="Y347">
        <f>IF(実施計画様式!Z347&lt;&gt;朱色変色!Y347,1,0)</f>
        <v>0</v>
      </c>
      <c r="Z347">
        <f>IF(実施計画様式!AA347&lt;&gt;朱色変色!Z347,1,0)</f>
        <v>0</v>
      </c>
      <c r="AA347">
        <f>IF(実施計画様式!AB347&lt;&gt;朱色変色!AA347,1,0)</f>
        <v>0</v>
      </c>
      <c r="AB347">
        <f>IF(実施計画様式!AC347&lt;&gt;朱色変色!AB347,1,0)</f>
        <v>0</v>
      </c>
      <c r="AC347">
        <f>IF(実施計画様式!AD347&lt;&gt;朱色変色!AC347,1,0)</f>
        <v>0</v>
      </c>
      <c r="AD347">
        <f>IF(実施計画様式!AE347&lt;&gt;朱色変色!AD347,1,0)</f>
        <v>0</v>
      </c>
      <c r="AE347">
        <f>IF(実施計画様式!AF347&lt;&gt;朱色変色!AE347,1,0)</f>
        <v>0</v>
      </c>
      <c r="AF347" s="21">
        <f>IF(実施計画様式!AG347&lt;&gt;朱色変色!AF347,1,0)</f>
        <v>0</v>
      </c>
      <c r="AG347">
        <f t="shared" si="12"/>
        <v>0</v>
      </c>
      <c r="AH347">
        <f t="shared" si="13"/>
        <v>0</v>
      </c>
      <c r="AI347">
        <f t="shared" si="14"/>
        <v>0</v>
      </c>
    </row>
    <row r="348" spans="3:35">
      <c r="C348" s="24">
        <v>276</v>
      </c>
      <c r="D348" s="24">
        <f>IF(実施計画様式!D348&lt;&gt;朱色変色!D348,1,0)</f>
        <v>0</v>
      </c>
      <c r="E348">
        <f>IF(実施計画様式!E348&lt;&gt;朱色変色!E348,1,0)</f>
        <v>0</v>
      </c>
      <c r="F348">
        <f>IF(実施計画様式!F348&lt;&gt;朱色変色!F348,1,0)</f>
        <v>0</v>
      </c>
      <c r="G348">
        <f>IF(実施計画様式!G348&lt;&gt;朱色変色!G348,1,0)</f>
        <v>0</v>
      </c>
      <c r="H348">
        <f>IF(実施計画様式!H348&lt;&gt;朱色変色!H348,1,0)</f>
        <v>0</v>
      </c>
      <c r="I348">
        <f>IF(実施計画様式!I348&lt;&gt;朱色変色!I348,1,0)</f>
        <v>0</v>
      </c>
      <c r="J348">
        <f>IF(実施計画様式!J348&lt;&gt;朱色変色!J348,1,0)</f>
        <v>0</v>
      </c>
      <c r="K348">
        <f>IF(実施計画様式!K348&lt;&gt;朱色変色!K348,1,0)</f>
        <v>0</v>
      </c>
      <c r="L348">
        <f>IF(実施計画様式!L348&lt;&gt;朱色変色!L348,1,0)</f>
        <v>0</v>
      </c>
      <c r="M348">
        <f>IF(実施計画様式!M348&lt;&gt;朱色変色!M348,1,0)</f>
        <v>0</v>
      </c>
      <c r="N348">
        <f>IF(実施計画様式!N348&lt;&gt;朱色変色!N348,1,0)</f>
        <v>0</v>
      </c>
      <c r="O348">
        <f>IF(実施計画様式!O348&lt;&gt;朱色変色!O348,1,0)</f>
        <v>0</v>
      </c>
      <c r="P348">
        <f>IF(実施計画様式!P348&lt;&gt;朱色変色!P348,1,0)</f>
        <v>0</v>
      </c>
      <c r="Q348">
        <f>IF(実施計画様式!Q348&lt;&gt;朱色変色!Q348,1,0)</f>
        <v>0</v>
      </c>
      <c r="R348">
        <f>IF(実施計画様式!R348&lt;&gt;朱色変色!R348,1,0)</f>
        <v>0</v>
      </c>
      <c r="S348">
        <f>IF(実施計画様式!S348&lt;&gt;朱色変色!S348,1,0)</f>
        <v>0</v>
      </c>
      <c r="T348">
        <f>IF(実施計画様式!U348&lt;&gt;朱色変色!T348,1,0)</f>
        <v>0</v>
      </c>
      <c r="U348">
        <f>IF(実施計画様式!V348&lt;&gt;朱色変色!U348,1,0)</f>
        <v>0</v>
      </c>
      <c r="V348">
        <f>IF(実施計画様式!W348&lt;&gt;朱色変色!V348,1,0)</f>
        <v>0</v>
      </c>
      <c r="W348">
        <f>IF(実施計画様式!X348&lt;&gt;朱色変色!W348,1,0)</f>
        <v>0</v>
      </c>
      <c r="X348">
        <f>IF(実施計画様式!Y348&lt;&gt;朱色変色!X348,1,0)</f>
        <v>0</v>
      </c>
      <c r="Y348">
        <f>IF(実施計画様式!Z348&lt;&gt;朱色変色!Y348,1,0)</f>
        <v>0</v>
      </c>
      <c r="Z348">
        <f>IF(実施計画様式!AA348&lt;&gt;朱色変色!Z348,1,0)</f>
        <v>0</v>
      </c>
      <c r="AA348">
        <f>IF(実施計画様式!AB348&lt;&gt;朱色変色!AA348,1,0)</f>
        <v>0</v>
      </c>
      <c r="AB348">
        <f>IF(実施計画様式!AC348&lt;&gt;朱色変色!AB348,1,0)</f>
        <v>0</v>
      </c>
      <c r="AC348">
        <f>IF(実施計画様式!AD348&lt;&gt;朱色変色!AC348,1,0)</f>
        <v>0</v>
      </c>
      <c r="AD348">
        <f>IF(実施計画様式!AE348&lt;&gt;朱色変色!AD348,1,0)</f>
        <v>0</v>
      </c>
      <c r="AE348">
        <f>IF(実施計画様式!AF348&lt;&gt;朱色変色!AE348,1,0)</f>
        <v>0</v>
      </c>
      <c r="AF348" s="21">
        <f>IF(実施計画様式!AG348&lt;&gt;朱色変色!AF348,1,0)</f>
        <v>0</v>
      </c>
      <c r="AG348">
        <f t="shared" si="12"/>
        <v>0</v>
      </c>
      <c r="AH348">
        <f t="shared" si="13"/>
        <v>0</v>
      </c>
      <c r="AI348">
        <f t="shared" si="14"/>
        <v>0</v>
      </c>
    </row>
    <row r="349" spans="3:35">
      <c r="C349" s="24">
        <v>277</v>
      </c>
      <c r="D349" s="24">
        <f>IF(実施計画様式!D349&lt;&gt;朱色変色!D349,1,0)</f>
        <v>0</v>
      </c>
      <c r="E349">
        <f>IF(実施計画様式!E349&lt;&gt;朱色変色!E349,1,0)</f>
        <v>0</v>
      </c>
      <c r="F349">
        <f>IF(実施計画様式!F349&lt;&gt;朱色変色!F349,1,0)</f>
        <v>0</v>
      </c>
      <c r="G349">
        <f>IF(実施計画様式!G349&lt;&gt;朱色変色!G349,1,0)</f>
        <v>0</v>
      </c>
      <c r="H349">
        <f>IF(実施計画様式!H349&lt;&gt;朱色変色!H349,1,0)</f>
        <v>0</v>
      </c>
      <c r="I349">
        <f>IF(実施計画様式!I349&lt;&gt;朱色変色!I349,1,0)</f>
        <v>0</v>
      </c>
      <c r="J349">
        <f>IF(実施計画様式!J349&lt;&gt;朱色変色!J349,1,0)</f>
        <v>0</v>
      </c>
      <c r="K349">
        <f>IF(実施計画様式!K349&lt;&gt;朱色変色!K349,1,0)</f>
        <v>0</v>
      </c>
      <c r="L349">
        <f>IF(実施計画様式!L349&lt;&gt;朱色変色!L349,1,0)</f>
        <v>0</v>
      </c>
      <c r="M349">
        <f>IF(実施計画様式!M349&lt;&gt;朱色変色!M349,1,0)</f>
        <v>0</v>
      </c>
      <c r="N349">
        <f>IF(実施計画様式!N349&lt;&gt;朱色変色!N349,1,0)</f>
        <v>0</v>
      </c>
      <c r="O349">
        <f>IF(実施計画様式!O349&lt;&gt;朱色変色!O349,1,0)</f>
        <v>0</v>
      </c>
      <c r="P349">
        <f>IF(実施計画様式!P349&lt;&gt;朱色変色!P349,1,0)</f>
        <v>0</v>
      </c>
      <c r="Q349">
        <f>IF(実施計画様式!Q349&lt;&gt;朱色変色!Q349,1,0)</f>
        <v>0</v>
      </c>
      <c r="R349">
        <f>IF(実施計画様式!R349&lt;&gt;朱色変色!R349,1,0)</f>
        <v>0</v>
      </c>
      <c r="S349">
        <f>IF(実施計画様式!S349&lt;&gt;朱色変色!S349,1,0)</f>
        <v>0</v>
      </c>
      <c r="T349">
        <f>IF(実施計画様式!U349&lt;&gt;朱色変色!T349,1,0)</f>
        <v>0</v>
      </c>
      <c r="U349">
        <f>IF(実施計画様式!V349&lt;&gt;朱色変色!U349,1,0)</f>
        <v>0</v>
      </c>
      <c r="V349">
        <f>IF(実施計画様式!W349&lt;&gt;朱色変色!V349,1,0)</f>
        <v>0</v>
      </c>
      <c r="W349">
        <f>IF(実施計画様式!X349&lt;&gt;朱色変色!W349,1,0)</f>
        <v>0</v>
      </c>
      <c r="X349">
        <f>IF(実施計画様式!Y349&lt;&gt;朱色変色!X349,1,0)</f>
        <v>0</v>
      </c>
      <c r="Y349">
        <f>IF(実施計画様式!Z349&lt;&gt;朱色変色!Y349,1,0)</f>
        <v>0</v>
      </c>
      <c r="Z349">
        <f>IF(実施計画様式!AA349&lt;&gt;朱色変色!Z349,1,0)</f>
        <v>0</v>
      </c>
      <c r="AA349">
        <f>IF(実施計画様式!AB349&lt;&gt;朱色変色!AA349,1,0)</f>
        <v>0</v>
      </c>
      <c r="AB349">
        <f>IF(実施計画様式!AC349&lt;&gt;朱色変色!AB349,1,0)</f>
        <v>0</v>
      </c>
      <c r="AC349">
        <f>IF(実施計画様式!AD349&lt;&gt;朱色変色!AC349,1,0)</f>
        <v>0</v>
      </c>
      <c r="AD349">
        <f>IF(実施計画様式!AE349&lt;&gt;朱色変色!AD349,1,0)</f>
        <v>0</v>
      </c>
      <c r="AE349">
        <f>IF(実施計画様式!AF349&lt;&gt;朱色変色!AE349,1,0)</f>
        <v>0</v>
      </c>
      <c r="AF349" s="21">
        <f>IF(実施計画様式!AG349&lt;&gt;朱色変色!AF349,1,0)</f>
        <v>0</v>
      </c>
      <c r="AG349">
        <f t="shared" si="12"/>
        <v>0</v>
      </c>
      <c r="AH349">
        <f t="shared" si="13"/>
        <v>0</v>
      </c>
      <c r="AI349">
        <f t="shared" si="14"/>
        <v>0</v>
      </c>
    </row>
    <row r="350" spans="3:35">
      <c r="C350" s="24">
        <v>278</v>
      </c>
      <c r="D350" s="24">
        <f>IF(実施計画様式!D350&lt;&gt;朱色変色!D350,1,0)</f>
        <v>0</v>
      </c>
      <c r="E350">
        <f>IF(実施計画様式!E350&lt;&gt;朱色変色!E350,1,0)</f>
        <v>0</v>
      </c>
      <c r="F350">
        <f>IF(実施計画様式!F350&lt;&gt;朱色変色!F350,1,0)</f>
        <v>0</v>
      </c>
      <c r="G350">
        <f>IF(実施計画様式!G350&lt;&gt;朱色変色!G350,1,0)</f>
        <v>0</v>
      </c>
      <c r="H350">
        <f>IF(実施計画様式!H350&lt;&gt;朱色変色!H350,1,0)</f>
        <v>0</v>
      </c>
      <c r="I350">
        <f>IF(実施計画様式!I350&lt;&gt;朱色変色!I350,1,0)</f>
        <v>0</v>
      </c>
      <c r="J350">
        <f>IF(実施計画様式!J350&lt;&gt;朱色変色!J350,1,0)</f>
        <v>0</v>
      </c>
      <c r="K350">
        <f>IF(実施計画様式!K350&lt;&gt;朱色変色!K350,1,0)</f>
        <v>0</v>
      </c>
      <c r="L350">
        <f>IF(実施計画様式!L350&lt;&gt;朱色変色!L350,1,0)</f>
        <v>0</v>
      </c>
      <c r="M350">
        <f>IF(実施計画様式!M350&lt;&gt;朱色変色!M350,1,0)</f>
        <v>0</v>
      </c>
      <c r="N350">
        <f>IF(実施計画様式!N350&lt;&gt;朱色変色!N350,1,0)</f>
        <v>0</v>
      </c>
      <c r="O350">
        <f>IF(実施計画様式!O350&lt;&gt;朱色変色!O350,1,0)</f>
        <v>0</v>
      </c>
      <c r="P350">
        <f>IF(実施計画様式!P350&lt;&gt;朱色変色!P350,1,0)</f>
        <v>0</v>
      </c>
      <c r="Q350">
        <f>IF(実施計画様式!Q350&lt;&gt;朱色変色!Q350,1,0)</f>
        <v>0</v>
      </c>
      <c r="R350">
        <f>IF(実施計画様式!R350&lt;&gt;朱色変色!R350,1,0)</f>
        <v>0</v>
      </c>
      <c r="S350">
        <f>IF(実施計画様式!S350&lt;&gt;朱色変色!S350,1,0)</f>
        <v>0</v>
      </c>
      <c r="T350">
        <f>IF(実施計画様式!U350&lt;&gt;朱色変色!T350,1,0)</f>
        <v>0</v>
      </c>
      <c r="U350">
        <f>IF(実施計画様式!V350&lt;&gt;朱色変色!U350,1,0)</f>
        <v>0</v>
      </c>
      <c r="V350">
        <f>IF(実施計画様式!W350&lt;&gt;朱色変色!V350,1,0)</f>
        <v>0</v>
      </c>
      <c r="W350">
        <f>IF(実施計画様式!X350&lt;&gt;朱色変色!W350,1,0)</f>
        <v>0</v>
      </c>
      <c r="X350">
        <f>IF(実施計画様式!Y350&lt;&gt;朱色変色!X350,1,0)</f>
        <v>0</v>
      </c>
      <c r="Y350">
        <f>IF(実施計画様式!Z350&lt;&gt;朱色変色!Y350,1,0)</f>
        <v>0</v>
      </c>
      <c r="Z350">
        <f>IF(実施計画様式!AA350&lt;&gt;朱色変色!Z350,1,0)</f>
        <v>0</v>
      </c>
      <c r="AA350">
        <f>IF(実施計画様式!AB350&lt;&gt;朱色変色!AA350,1,0)</f>
        <v>0</v>
      </c>
      <c r="AB350">
        <f>IF(実施計画様式!AC350&lt;&gt;朱色変色!AB350,1,0)</f>
        <v>0</v>
      </c>
      <c r="AC350">
        <f>IF(実施計画様式!AD350&lt;&gt;朱色変色!AC350,1,0)</f>
        <v>0</v>
      </c>
      <c r="AD350">
        <f>IF(実施計画様式!AE350&lt;&gt;朱色変色!AD350,1,0)</f>
        <v>0</v>
      </c>
      <c r="AE350">
        <f>IF(実施計画様式!AF350&lt;&gt;朱色変色!AE350,1,0)</f>
        <v>0</v>
      </c>
      <c r="AF350" s="21">
        <f>IF(実施計画様式!AG350&lt;&gt;朱色変色!AF350,1,0)</f>
        <v>0</v>
      </c>
      <c r="AG350">
        <f t="shared" si="12"/>
        <v>0</v>
      </c>
      <c r="AH350">
        <f t="shared" si="13"/>
        <v>0</v>
      </c>
      <c r="AI350">
        <f t="shared" si="14"/>
        <v>0</v>
      </c>
    </row>
    <row r="351" spans="3:35">
      <c r="C351" s="24">
        <v>279</v>
      </c>
      <c r="D351" s="24">
        <f>IF(実施計画様式!D351&lt;&gt;朱色変色!D351,1,0)</f>
        <v>0</v>
      </c>
      <c r="E351">
        <f>IF(実施計画様式!E351&lt;&gt;朱色変色!E351,1,0)</f>
        <v>0</v>
      </c>
      <c r="F351">
        <f>IF(実施計画様式!F351&lt;&gt;朱色変色!F351,1,0)</f>
        <v>0</v>
      </c>
      <c r="G351">
        <f>IF(実施計画様式!G351&lt;&gt;朱色変色!G351,1,0)</f>
        <v>0</v>
      </c>
      <c r="H351">
        <f>IF(実施計画様式!H351&lt;&gt;朱色変色!H351,1,0)</f>
        <v>0</v>
      </c>
      <c r="I351">
        <f>IF(実施計画様式!I351&lt;&gt;朱色変色!I351,1,0)</f>
        <v>0</v>
      </c>
      <c r="J351">
        <f>IF(実施計画様式!J351&lt;&gt;朱色変色!J351,1,0)</f>
        <v>0</v>
      </c>
      <c r="K351">
        <f>IF(実施計画様式!K351&lt;&gt;朱色変色!K351,1,0)</f>
        <v>0</v>
      </c>
      <c r="L351">
        <f>IF(実施計画様式!L351&lt;&gt;朱色変色!L351,1,0)</f>
        <v>0</v>
      </c>
      <c r="M351">
        <f>IF(実施計画様式!M351&lt;&gt;朱色変色!M351,1,0)</f>
        <v>0</v>
      </c>
      <c r="N351">
        <f>IF(実施計画様式!N351&lt;&gt;朱色変色!N351,1,0)</f>
        <v>0</v>
      </c>
      <c r="O351">
        <f>IF(実施計画様式!O351&lt;&gt;朱色変色!O351,1,0)</f>
        <v>0</v>
      </c>
      <c r="P351">
        <f>IF(実施計画様式!P351&lt;&gt;朱色変色!P351,1,0)</f>
        <v>0</v>
      </c>
      <c r="Q351">
        <f>IF(実施計画様式!Q351&lt;&gt;朱色変色!Q351,1,0)</f>
        <v>0</v>
      </c>
      <c r="R351">
        <f>IF(実施計画様式!R351&lt;&gt;朱色変色!R351,1,0)</f>
        <v>0</v>
      </c>
      <c r="S351">
        <f>IF(実施計画様式!S351&lt;&gt;朱色変色!S351,1,0)</f>
        <v>0</v>
      </c>
      <c r="T351">
        <f>IF(実施計画様式!U351&lt;&gt;朱色変色!T351,1,0)</f>
        <v>0</v>
      </c>
      <c r="U351">
        <f>IF(実施計画様式!V351&lt;&gt;朱色変色!U351,1,0)</f>
        <v>0</v>
      </c>
      <c r="V351">
        <f>IF(実施計画様式!W351&lt;&gt;朱色変色!V351,1,0)</f>
        <v>0</v>
      </c>
      <c r="W351">
        <f>IF(実施計画様式!X351&lt;&gt;朱色変色!W351,1,0)</f>
        <v>0</v>
      </c>
      <c r="X351">
        <f>IF(実施計画様式!Y351&lt;&gt;朱色変色!X351,1,0)</f>
        <v>0</v>
      </c>
      <c r="Y351">
        <f>IF(実施計画様式!Z351&lt;&gt;朱色変色!Y351,1,0)</f>
        <v>0</v>
      </c>
      <c r="Z351">
        <f>IF(実施計画様式!AA351&lt;&gt;朱色変色!Z351,1,0)</f>
        <v>0</v>
      </c>
      <c r="AA351">
        <f>IF(実施計画様式!AB351&lt;&gt;朱色変色!AA351,1,0)</f>
        <v>0</v>
      </c>
      <c r="AB351">
        <f>IF(実施計画様式!AC351&lt;&gt;朱色変色!AB351,1,0)</f>
        <v>0</v>
      </c>
      <c r="AC351">
        <f>IF(実施計画様式!AD351&lt;&gt;朱色変色!AC351,1,0)</f>
        <v>0</v>
      </c>
      <c r="AD351">
        <f>IF(実施計画様式!AE351&lt;&gt;朱色変色!AD351,1,0)</f>
        <v>0</v>
      </c>
      <c r="AE351">
        <f>IF(実施計画様式!AF351&lt;&gt;朱色変色!AE351,1,0)</f>
        <v>0</v>
      </c>
      <c r="AF351" s="21">
        <f>IF(実施計画様式!AG351&lt;&gt;朱色変色!AF351,1,0)</f>
        <v>0</v>
      </c>
      <c r="AG351">
        <f t="shared" si="12"/>
        <v>0</v>
      </c>
      <c r="AH351">
        <f t="shared" si="13"/>
        <v>0</v>
      </c>
      <c r="AI351">
        <f t="shared" si="14"/>
        <v>0</v>
      </c>
    </row>
    <row r="352" spans="3:35">
      <c r="C352" s="24">
        <v>280</v>
      </c>
      <c r="D352" s="24">
        <f>IF(実施計画様式!D352&lt;&gt;朱色変色!D352,1,0)</f>
        <v>0</v>
      </c>
      <c r="E352">
        <f>IF(実施計画様式!E352&lt;&gt;朱色変色!E352,1,0)</f>
        <v>0</v>
      </c>
      <c r="F352">
        <f>IF(実施計画様式!F352&lt;&gt;朱色変色!F352,1,0)</f>
        <v>0</v>
      </c>
      <c r="G352">
        <f>IF(実施計画様式!G352&lt;&gt;朱色変色!G352,1,0)</f>
        <v>0</v>
      </c>
      <c r="H352">
        <f>IF(実施計画様式!H352&lt;&gt;朱色変色!H352,1,0)</f>
        <v>0</v>
      </c>
      <c r="I352">
        <f>IF(実施計画様式!I352&lt;&gt;朱色変色!I352,1,0)</f>
        <v>0</v>
      </c>
      <c r="J352">
        <f>IF(実施計画様式!J352&lt;&gt;朱色変色!J352,1,0)</f>
        <v>0</v>
      </c>
      <c r="K352">
        <f>IF(実施計画様式!K352&lt;&gt;朱色変色!K352,1,0)</f>
        <v>0</v>
      </c>
      <c r="L352">
        <f>IF(実施計画様式!L352&lt;&gt;朱色変色!L352,1,0)</f>
        <v>0</v>
      </c>
      <c r="M352">
        <f>IF(実施計画様式!M352&lt;&gt;朱色変色!M352,1,0)</f>
        <v>0</v>
      </c>
      <c r="N352">
        <f>IF(実施計画様式!N352&lt;&gt;朱色変色!N352,1,0)</f>
        <v>0</v>
      </c>
      <c r="O352">
        <f>IF(実施計画様式!O352&lt;&gt;朱色変色!O352,1,0)</f>
        <v>0</v>
      </c>
      <c r="P352">
        <f>IF(実施計画様式!P352&lt;&gt;朱色変色!P352,1,0)</f>
        <v>0</v>
      </c>
      <c r="Q352">
        <f>IF(実施計画様式!Q352&lt;&gt;朱色変色!Q352,1,0)</f>
        <v>0</v>
      </c>
      <c r="R352">
        <f>IF(実施計画様式!R352&lt;&gt;朱色変色!R352,1,0)</f>
        <v>0</v>
      </c>
      <c r="S352">
        <f>IF(実施計画様式!S352&lt;&gt;朱色変色!S352,1,0)</f>
        <v>0</v>
      </c>
      <c r="T352">
        <f>IF(実施計画様式!U352&lt;&gt;朱色変色!T352,1,0)</f>
        <v>0</v>
      </c>
      <c r="U352">
        <f>IF(実施計画様式!V352&lt;&gt;朱色変色!U352,1,0)</f>
        <v>0</v>
      </c>
      <c r="V352">
        <f>IF(実施計画様式!W352&lt;&gt;朱色変色!V352,1,0)</f>
        <v>0</v>
      </c>
      <c r="W352">
        <f>IF(実施計画様式!X352&lt;&gt;朱色変色!W352,1,0)</f>
        <v>0</v>
      </c>
      <c r="X352">
        <f>IF(実施計画様式!Y352&lt;&gt;朱色変色!X352,1,0)</f>
        <v>0</v>
      </c>
      <c r="Y352">
        <f>IF(実施計画様式!Z352&lt;&gt;朱色変色!Y352,1,0)</f>
        <v>0</v>
      </c>
      <c r="Z352">
        <f>IF(実施計画様式!AA352&lt;&gt;朱色変色!Z352,1,0)</f>
        <v>0</v>
      </c>
      <c r="AA352">
        <f>IF(実施計画様式!AB352&lt;&gt;朱色変色!AA352,1,0)</f>
        <v>0</v>
      </c>
      <c r="AB352">
        <f>IF(実施計画様式!AC352&lt;&gt;朱色変色!AB352,1,0)</f>
        <v>0</v>
      </c>
      <c r="AC352">
        <f>IF(実施計画様式!AD352&lt;&gt;朱色変色!AC352,1,0)</f>
        <v>0</v>
      </c>
      <c r="AD352">
        <f>IF(実施計画様式!AE352&lt;&gt;朱色変色!AD352,1,0)</f>
        <v>0</v>
      </c>
      <c r="AE352">
        <f>IF(実施計画様式!AF352&lt;&gt;朱色変色!AE352,1,0)</f>
        <v>0</v>
      </c>
      <c r="AF352" s="21">
        <f>IF(実施計画様式!AG352&lt;&gt;朱色変色!AF352,1,0)</f>
        <v>0</v>
      </c>
      <c r="AG352">
        <f t="shared" si="12"/>
        <v>0</v>
      </c>
      <c r="AH352">
        <f t="shared" si="13"/>
        <v>0</v>
      </c>
      <c r="AI352">
        <f t="shared" si="14"/>
        <v>0</v>
      </c>
    </row>
    <row r="353" spans="3:35">
      <c r="C353" s="24">
        <v>281</v>
      </c>
      <c r="D353" s="24">
        <f>IF(実施計画様式!D353&lt;&gt;朱色変色!D353,1,0)</f>
        <v>0</v>
      </c>
      <c r="E353">
        <f>IF(実施計画様式!E353&lt;&gt;朱色変色!E353,1,0)</f>
        <v>0</v>
      </c>
      <c r="F353">
        <f>IF(実施計画様式!F353&lt;&gt;朱色変色!F353,1,0)</f>
        <v>0</v>
      </c>
      <c r="G353">
        <f>IF(実施計画様式!G353&lt;&gt;朱色変色!G353,1,0)</f>
        <v>0</v>
      </c>
      <c r="H353">
        <f>IF(実施計画様式!H353&lt;&gt;朱色変色!H353,1,0)</f>
        <v>0</v>
      </c>
      <c r="I353">
        <f>IF(実施計画様式!I353&lt;&gt;朱色変色!I353,1,0)</f>
        <v>0</v>
      </c>
      <c r="J353">
        <f>IF(実施計画様式!J353&lt;&gt;朱色変色!J353,1,0)</f>
        <v>0</v>
      </c>
      <c r="K353">
        <f>IF(実施計画様式!K353&lt;&gt;朱色変色!K353,1,0)</f>
        <v>0</v>
      </c>
      <c r="L353">
        <f>IF(実施計画様式!L353&lt;&gt;朱色変色!L353,1,0)</f>
        <v>0</v>
      </c>
      <c r="M353">
        <f>IF(実施計画様式!M353&lt;&gt;朱色変色!M353,1,0)</f>
        <v>0</v>
      </c>
      <c r="N353">
        <f>IF(実施計画様式!N353&lt;&gt;朱色変色!N353,1,0)</f>
        <v>0</v>
      </c>
      <c r="O353">
        <f>IF(実施計画様式!O353&lt;&gt;朱色変色!O353,1,0)</f>
        <v>0</v>
      </c>
      <c r="P353">
        <f>IF(実施計画様式!P353&lt;&gt;朱色変色!P353,1,0)</f>
        <v>0</v>
      </c>
      <c r="Q353">
        <f>IF(実施計画様式!Q353&lt;&gt;朱色変色!Q353,1,0)</f>
        <v>0</v>
      </c>
      <c r="R353">
        <f>IF(実施計画様式!R353&lt;&gt;朱色変色!R353,1,0)</f>
        <v>0</v>
      </c>
      <c r="S353">
        <f>IF(実施計画様式!S353&lt;&gt;朱色変色!S353,1,0)</f>
        <v>0</v>
      </c>
      <c r="T353">
        <f>IF(実施計画様式!U353&lt;&gt;朱色変色!T353,1,0)</f>
        <v>0</v>
      </c>
      <c r="U353">
        <f>IF(実施計画様式!V353&lt;&gt;朱色変色!U353,1,0)</f>
        <v>0</v>
      </c>
      <c r="V353">
        <f>IF(実施計画様式!W353&lt;&gt;朱色変色!V353,1,0)</f>
        <v>0</v>
      </c>
      <c r="W353">
        <f>IF(実施計画様式!X353&lt;&gt;朱色変色!W353,1,0)</f>
        <v>0</v>
      </c>
      <c r="X353">
        <f>IF(実施計画様式!Y353&lt;&gt;朱色変色!X353,1,0)</f>
        <v>0</v>
      </c>
      <c r="Y353">
        <f>IF(実施計画様式!Z353&lt;&gt;朱色変色!Y353,1,0)</f>
        <v>0</v>
      </c>
      <c r="Z353">
        <f>IF(実施計画様式!AA353&lt;&gt;朱色変色!Z353,1,0)</f>
        <v>0</v>
      </c>
      <c r="AA353">
        <f>IF(実施計画様式!AB353&lt;&gt;朱色変色!AA353,1,0)</f>
        <v>0</v>
      </c>
      <c r="AB353">
        <f>IF(実施計画様式!AC353&lt;&gt;朱色変色!AB353,1,0)</f>
        <v>0</v>
      </c>
      <c r="AC353">
        <f>IF(実施計画様式!AD353&lt;&gt;朱色変色!AC353,1,0)</f>
        <v>0</v>
      </c>
      <c r="AD353">
        <f>IF(実施計画様式!AE353&lt;&gt;朱色変色!AD353,1,0)</f>
        <v>0</v>
      </c>
      <c r="AE353">
        <f>IF(実施計画様式!AF353&lt;&gt;朱色変色!AE353,1,0)</f>
        <v>0</v>
      </c>
      <c r="AF353" s="21">
        <f>IF(実施計画様式!AG353&lt;&gt;朱色変色!AF353,1,0)</f>
        <v>0</v>
      </c>
      <c r="AG353">
        <f t="shared" si="12"/>
        <v>0</v>
      </c>
      <c r="AH353">
        <f t="shared" si="13"/>
        <v>0</v>
      </c>
      <c r="AI353">
        <f t="shared" si="14"/>
        <v>0</v>
      </c>
    </row>
    <row r="354" spans="3:35">
      <c r="C354" s="24">
        <v>282</v>
      </c>
      <c r="D354" s="24">
        <f>IF(実施計画様式!D354&lt;&gt;朱色変色!D354,1,0)</f>
        <v>0</v>
      </c>
      <c r="E354">
        <f>IF(実施計画様式!E354&lt;&gt;朱色変色!E354,1,0)</f>
        <v>0</v>
      </c>
      <c r="F354">
        <f>IF(実施計画様式!F354&lt;&gt;朱色変色!F354,1,0)</f>
        <v>0</v>
      </c>
      <c r="G354">
        <f>IF(実施計画様式!G354&lt;&gt;朱色変色!G354,1,0)</f>
        <v>0</v>
      </c>
      <c r="H354">
        <f>IF(実施計画様式!H354&lt;&gt;朱色変色!H354,1,0)</f>
        <v>0</v>
      </c>
      <c r="I354">
        <f>IF(実施計画様式!I354&lt;&gt;朱色変色!I354,1,0)</f>
        <v>0</v>
      </c>
      <c r="J354">
        <f>IF(実施計画様式!J354&lt;&gt;朱色変色!J354,1,0)</f>
        <v>0</v>
      </c>
      <c r="K354">
        <f>IF(実施計画様式!K354&lt;&gt;朱色変色!K354,1,0)</f>
        <v>0</v>
      </c>
      <c r="L354">
        <f>IF(実施計画様式!L354&lt;&gt;朱色変色!L354,1,0)</f>
        <v>0</v>
      </c>
      <c r="M354">
        <f>IF(実施計画様式!M354&lt;&gt;朱色変色!M354,1,0)</f>
        <v>0</v>
      </c>
      <c r="N354">
        <f>IF(実施計画様式!N354&lt;&gt;朱色変色!N354,1,0)</f>
        <v>0</v>
      </c>
      <c r="O354">
        <f>IF(実施計画様式!O354&lt;&gt;朱色変色!O354,1,0)</f>
        <v>0</v>
      </c>
      <c r="P354">
        <f>IF(実施計画様式!P354&lt;&gt;朱色変色!P354,1,0)</f>
        <v>0</v>
      </c>
      <c r="Q354">
        <f>IF(実施計画様式!Q354&lt;&gt;朱色変色!Q354,1,0)</f>
        <v>0</v>
      </c>
      <c r="R354">
        <f>IF(実施計画様式!R354&lt;&gt;朱色変色!R354,1,0)</f>
        <v>0</v>
      </c>
      <c r="S354">
        <f>IF(実施計画様式!S354&lt;&gt;朱色変色!S354,1,0)</f>
        <v>0</v>
      </c>
      <c r="T354">
        <f>IF(実施計画様式!U354&lt;&gt;朱色変色!T354,1,0)</f>
        <v>0</v>
      </c>
      <c r="U354">
        <f>IF(実施計画様式!V354&lt;&gt;朱色変色!U354,1,0)</f>
        <v>0</v>
      </c>
      <c r="V354">
        <f>IF(実施計画様式!W354&lt;&gt;朱色変色!V354,1,0)</f>
        <v>0</v>
      </c>
      <c r="W354">
        <f>IF(実施計画様式!X354&lt;&gt;朱色変色!W354,1,0)</f>
        <v>0</v>
      </c>
      <c r="X354">
        <f>IF(実施計画様式!Y354&lt;&gt;朱色変色!X354,1,0)</f>
        <v>0</v>
      </c>
      <c r="Y354">
        <f>IF(実施計画様式!Z354&lt;&gt;朱色変色!Y354,1,0)</f>
        <v>0</v>
      </c>
      <c r="Z354">
        <f>IF(実施計画様式!AA354&lt;&gt;朱色変色!Z354,1,0)</f>
        <v>0</v>
      </c>
      <c r="AA354">
        <f>IF(実施計画様式!AB354&lt;&gt;朱色変色!AA354,1,0)</f>
        <v>0</v>
      </c>
      <c r="AB354">
        <f>IF(実施計画様式!AC354&lt;&gt;朱色変色!AB354,1,0)</f>
        <v>0</v>
      </c>
      <c r="AC354">
        <f>IF(実施計画様式!AD354&lt;&gt;朱色変色!AC354,1,0)</f>
        <v>0</v>
      </c>
      <c r="AD354">
        <f>IF(実施計画様式!AE354&lt;&gt;朱色変色!AD354,1,0)</f>
        <v>0</v>
      </c>
      <c r="AE354">
        <f>IF(実施計画様式!AF354&lt;&gt;朱色変色!AE354,1,0)</f>
        <v>0</v>
      </c>
      <c r="AF354" s="21">
        <f>IF(実施計画様式!AG354&lt;&gt;朱色変色!AF354,1,0)</f>
        <v>0</v>
      </c>
      <c r="AG354">
        <f t="shared" si="12"/>
        <v>0</v>
      </c>
      <c r="AH354">
        <f t="shared" si="13"/>
        <v>0</v>
      </c>
      <c r="AI354">
        <f t="shared" si="14"/>
        <v>0</v>
      </c>
    </row>
    <row r="355" spans="3:35">
      <c r="C355" s="24">
        <v>283</v>
      </c>
      <c r="D355" s="24">
        <f>IF(実施計画様式!D355&lt;&gt;朱色変色!D355,1,0)</f>
        <v>0</v>
      </c>
      <c r="E355">
        <f>IF(実施計画様式!E355&lt;&gt;朱色変色!E355,1,0)</f>
        <v>0</v>
      </c>
      <c r="F355">
        <f>IF(実施計画様式!F355&lt;&gt;朱色変色!F355,1,0)</f>
        <v>0</v>
      </c>
      <c r="G355">
        <f>IF(実施計画様式!G355&lt;&gt;朱色変色!G355,1,0)</f>
        <v>0</v>
      </c>
      <c r="H355">
        <f>IF(実施計画様式!H355&lt;&gt;朱色変色!H355,1,0)</f>
        <v>0</v>
      </c>
      <c r="I355">
        <f>IF(実施計画様式!I355&lt;&gt;朱色変色!I355,1,0)</f>
        <v>0</v>
      </c>
      <c r="J355">
        <f>IF(実施計画様式!J355&lt;&gt;朱色変色!J355,1,0)</f>
        <v>0</v>
      </c>
      <c r="K355">
        <f>IF(実施計画様式!K355&lt;&gt;朱色変色!K355,1,0)</f>
        <v>0</v>
      </c>
      <c r="L355">
        <f>IF(実施計画様式!L355&lt;&gt;朱色変色!L355,1,0)</f>
        <v>0</v>
      </c>
      <c r="M355">
        <f>IF(実施計画様式!M355&lt;&gt;朱色変色!M355,1,0)</f>
        <v>0</v>
      </c>
      <c r="N355">
        <f>IF(実施計画様式!N355&lt;&gt;朱色変色!N355,1,0)</f>
        <v>0</v>
      </c>
      <c r="O355">
        <f>IF(実施計画様式!O355&lt;&gt;朱色変色!O355,1,0)</f>
        <v>0</v>
      </c>
      <c r="P355">
        <f>IF(実施計画様式!P355&lt;&gt;朱色変色!P355,1,0)</f>
        <v>0</v>
      </c>
      <c r="Q355">
        <f>IF(実施計画様式!Q355&lt;&gt;朱色変色!Q355,1,0)</f>
        <v>0</v>
      </c>
      <c r="R355">
        <f>IF(実施計画様式!R355&lt;&gt;朱色変色!R355,1,0)</f>
        <v>0</v>
      </c>
      <c r="S355">
        <f>IF(実施計画様式!S355&lt;&gt;朱色変色!S355,1,0)</f>
        <v>0</v>
      </c>
      <c r="T355">
        <f>IF(実施計画様式!U355&lt;&gt;朱色変色!T355,1,0)</f>
        <v>0</v>
      </c>
      <c r="U355">
        <f>IF(実施計画様式!V355&lt;&gt;朱色変色!U355,1,0)</f>
        <v>0</v>
      </c>
      <c r="V355">
        <f>IF(実施計画様式!W355&lt;&gt;朱色変色!V355,1,0)</f>
        <v>0</v>
      </c>
      <c r="W355">
        <f>IF(実施計画様式!X355&lt;&gt;朱色変色!W355,1,0)</f>
        <v>0</v>
      </c>
      <c r="X355">
        <f>IF(実施計画様式!Y355&lt;&gt;朱色変色!X355,1,0)</f>
        <v>0</v>
      </c>
      <c r="Y355">
        <f>IF(実施計画様式!Z355&lt;&gt;朱色変色!Y355,1,0)</f>
        <v>0</v>
      </c>
      <c r="Z355">
        <f>IF(実施計画様式!AA355&lt;&gt;朱色変色!Z355,1,0)</f>
        <v>0</v>
      </c>
      <c r="AA355">
        <f>IF(実施計画様式!AB355&lt;&gt;朱色変色!AA355,1,0)</f>
        <v>0</v>
      </c>
      <c r="AB355">
        <f>IF(実施計画様式!AC355&lt;&gt;朱色変色!AB355,1,0)</f>
        <v>0</v>
      </c>
      <c r="AC355">
        <f>IF(実施計画様式!AD355&lt;&gt;朱色変色!AC355,1,0)</f>
        <v>0</v>
      </c>
      <c r="AD355">
        <f>IF(実施計画様式!AE355&lt;&gt;朱色変色!AD355,1,0)</f>
        <v>0</v>
      </c>
      <c r="AE355">
        <f>IF(実施計画様式!AF355&lt;&gt;朱色変色!AE355,1,0)</f>
        <v>0</v>
      </c>
      <c r="AF355" s="21">
        <f>IF(実施計画様式!AG355&lt;&gt;朱色変色!AF355,1,0)</f>
        <v>0</v>
      </c>
      <c r="AG355">
        <f t="shared" si="12"/>
        <v>0</v>
      </c>
      <c r="AH355">
        <f t="shared" si="13"/>
        <v>0</v>
      </c>
      <c r="AI355">
        <f t="shared" si="14"/>
        <v>0</v>
      </c>
    </row>
    <row r="356" spans="3:35">
      <c r="C356" s="24">
        <v>284</v>
      </c>
      <c r="D356" s="24">
        <f>IF(実施計画様式!D356&lt;&gt;朱色変色!D356,1,0)</f>
        <v>0</v>
      </c>
      <c r="E356">
        <f>IF(実施計画様式!E356&lt;&gt;朱色変色!E356,1,0)</f>
        <v>0</v>
      </c>
      <c r="F356">
        <f>IF(実施計画様式!F356&lt;&gt;朱色変色!F356,1,0)</f>
        <v>0</v>
      </c>
      <c r="G356">
        <f>IF(実施計画様式!G356&lt;&gt;朱色変色!G356,1,0)</f>
        <v>0</v>
      </c>
      <c r="H356">
        <f>IF(実施計画様式!H356&lt;&gt;朱色変色!H356,1,0)</f>
        <v>0</v>
      </c>
      <c r="I356">
        <f>IF(実施計画様式!I356&lt;&gt;朱色変色!I356,1,0)</f>
        <v>0</v>
      </c>
      <c r="J356">
        <f>IF(実施計画様式!J356&lt;&gt;朱色変色!J356,1,0)</f>
        <v>0</v>
      </c>
      <c r="K356">
        <f>IF(実施計画様式!K356&lt;&gt;朱色変色!K356,1,0)</f>
        <v>0</v>
      </c>
      <c r="L356">
        <f>IF(実施計画様式!L356&lt;&gt;朱色変色!L356,1,0)</f>
        <v>0</v>
      </c>
      <c r="M356">
        <f>IF(実施計画様式!M356&lt;&gt;朱色変色!M356,1,0)</f>
        <v>0</v>
      </c>
      <c r="N356">
        <f>IF(実施計画様式!N356&lt;&gt;朱色変色!N356,1,0)</f>
        <v>0</v>
      </c>
      <c r="O356">
        <f>IF(実施計画様式!O356&lt;&gt;朱色変色!O356,1,0)</f>
        <v>0</v>
      </c>
      <c r="P356">
        <f>IF(実施計画様式!P356&lt;&gt;朱色変色!P356,1,0)</f>
        <v>0</v>
      </c>
      <c r="Q356">
        <f>IF(実施計画様式!Q356&lt;&gt;朱色変色!Q356,1,0)</f>
        <v>0</v>
      </c>
      <c r="R356">
        <f>IF(実施計画様式!R356&lt;&gt;朱色変色!R356,1,0)</f>
        <v>0</v>
      </c>
      <c r="S356">
        <f>IF(実施計画様式!S356&lt;&gt;朱色変色!S356,1,0)</f>
        <v>0</v>
      </c>
      <c r="T356">
        <f>IF(実施計画様式!U356&lt;&gt;朱色変色!T356,1,0)</f>
        <v>0</v>
      </c>
      <c r="U356">
        <f>IF(実施計画様式!V356&lt;&gt;朱色変色!U356,1,0)</f>
        <v>0</v>
      </c>
      <c r="V356">
        <f>IF(実施計画様式!W356&lt;&gt;朱色変色!V356,1,0)</f>
        <v>0</v>
      </c>
      <c r="W356">
        <f>IF(実施計画様式!X356&lt;&gt;朱色変色!W356,1,0)</f>
        <v>0</v>
      </c>
      <c r="X356">
        <f>IF(実施計画様式!Y356&lt;&gt;朱色変色!X356,1,0)</f>
        <v>0</v>
      </c>
      <c r="Y356">
        <f>IF(実施計画様式!Z356&lt;&gt;朱色変色!Y356,1,0)</f>
        <v>0</v>
      </c>
      <c r="Z356">
        <f>IF(実施計画様式!AA356&lt;&gt;朱色変色!Z356,1,0)</f>
        <v>0</v>
      </c>
      <c r="AA356">
        <f>IF(実施計画様式!AB356&lt;&gt;朱色変色!AA356,1,0)</f>
        <v>0</v>
      </c>
      <c r="AB356">
        <f>IF(実施計画様式!AC356&lt;&gt;朱色変色!AB356,1,0)</f>
        <v>0</v>
      </c>
      <c r="AC356">
        <f>IF(実施計画様式!AD356&lt;&gt;朱色変色!AC356,1,0)</f>
        <v>0</v>
      </c>
      <c r="AD356">
        <f>IF(実施計画様式!AE356&lt;&gt;朱色変色!AD356,1,0)</f>
        <v>0</v>
      </c>
      <c r="AE356">
        <f>IF(実施計画様式!AF356&lt;&gt;朱色変色!AE356,1,0)</f>
        <v>0</v>
      </c>
      <c r="AF356" s="21">
        <f>IF(実施計画様式!AG356&lt;&gt;朱色変色!AF356,1,0)</f>
        <v>0</v>
      </c>
      <c r="AG356">
        <f t="shared" si="12"/>
        <v>0</v>
      </c>
      <c r="AH356">
        <f t="shared" si="13"/>
        <v>0</v>
      </c>
      <c r="AI356">
        <f t="shared" si="14"/>
        <v>0</v>
      </c>
    </row>
    <row r="357" spans="3:35">
      <c r="C357" s="24">
        <v>285</v>
      </c>
      <c r="D357" s="24">
        <f>IF(実施計画様式!D357&lt;&gt;朱色変色!D357,1,0)</f>
        <v>0</v>
      </c>
      <c r="E357">
        <f>IF(実施計画様式!E357&lt;&gt;朱色変色!E357,1,0)</f>
        <v>0</v>
      </c>
      <c r="F357">
        <f>IF(実施計画様式!F357&lt;&gt;朱色変色!F357,1,0)</f>
        <v>0</v>
      </c>
      <c r="G357">
        <f>IF(実施計画様式!G357&lt;&gt;朱色変色!G357,1,0)</f>
        <v>0</v>
      </c>
      <c r="H357">
        <f>IF(実施計画様式!H357&lt;&gt;朱色変色!H357,1,0)</f>
        <v>0</v>
      </c>
      <c r="I357">
        <f>IF(実施計画様式!I357&lt;&gt;朱色変色!I357,1,0)</f>
        <v>0</v>
      </c>
      <c r="J357">
        <f>IF(実施計画様式!J357&lt;&gt;朱色変色!J357,1,0)</f>
        <v>0</v>
      </c>
      <c r="K357">
        <f>IF(実施計画様式!K357&lt;&gt;朱色変色!K357,1,0)</f>
        <v>0</v>
      </c>
      <c r="L357">
        <f>IF(実施計画様式!L357&lt;&gt;朱色変色!L357,1,0)</f>
        <v>0</v>
      </c>
      <c r="M357">
        <f>IF(実施計画様式!M357&lt;&gt;朱色変色!M357,1,0)</f>
        <v>0</v>
      </c>
      <c r="N357">
        <f>IF(実施計画様式!N357&lt;&gt;朱色変色!N357,1,0)</f>
        <v>0</v>
      </c>
      <c r="O357">
        <f>IF(実施計画様式!O357&lt;&gt;朱色変色!O357,1,0)</f>
        <v>0</v>
      </c>
      <c r="P357">
        <f>IF(実施計画様式!P357&lt;&gt;朱色変色!P357,1,0)</f>
        <v>0</v>
      </c>
      <c r="Q357">
        <f>IF(実施計画様式!Q357&lt;&gt;朱色変色!Q357,1,0)</f>
        <v>0</v>
      </c>
      <c r="R357">
        <f>IF(実施計画様式!R357&lt;&gt;朱色変色!R357,1,0)</f>
        <v>0</v>
      </c>
      <c r="S357">
        <f>IF(実施計画様式!S357&lt;&gt;朱色変色!S357,1,0)</f>
        <v>0</v>
      </c>
      <c r="T357">
        <f>IF(実施計画様式!U357&lt;&gt;朱色変色!T357,1,0)</f>
        <v>0</v>
      </c>
      <c r="U357">
        <f>IF(実施計画様式!V357&lt;&gt;朱色変色!U357,1,0)</f>
        <v>0</v>
      </c>
      <c r="V357">
        <f>IF(実施計画様式!W357&lt;&gt;朱色変色!V357,1,0)</f>
        <v>0</v>
      </c>
      <c r="W357">
        <f>IF(実施計画様式!X357&lt;&gt;朱色変色!W357,1,0)</f>
        <v>0</v>
      </c>
      <c r="X357">
        <f>IF(実施計画様式!Y357&lt;&gt;朱色変色!X357,1,0)</f>
        <v>0</v>
      </c>
      <c r="Y357">
        <f>IF(実施計画様式!Z357&lt;&gt;朱色変色!Y357,1,0)</f>
        <v>0</v>
      </c>
      <c r="Z357">
        <f>IF(実施計画様式!AA357&lt;&gt;朱色変色!Z357,1,0)</f>
        <v>0</v>
      </c>
      <c r="AA357">
        <f>IF(実施計画様式!AB357&lt;&gt;朱色変色!AA357,1,0)</f>
        <v>0</v>
      </c>
      <c r="AB357">
        <f>IF(実施計画様式!AC357&lt;&gt;朱色変色!AB357,1,0)</f>
        <v>0</v>
      </c>
      <c r="AC357">
        <f>IF(実施計画様式!AD357&lt;&gt;朱色変色!AC357,1,0)</f>
        <v>0</v>
      </c>
      <c r="AD357">
        <f>IF(実施計画様式!AE357&lt;&gt;朱色変色!AD357,1,0)</f>
        <v>0</v>
      </c>
      <c r="AE357">
        <f>IF(実施計画様式!AF357&lt;&gt;朱色変色!AE357,1,0)</f>
        <v>0</v>
      </c>
      <c r="AF357" s="21">
        <f>IF(実施計画様式!AG357&lt;&gt;朱色変色!AF357,1,0)</f>
        <v>0</v>
      </c>
      <c r="AG357">
        <f t="shared" si="12"/>
        <v>0</v>
      </c>
      <c r="AH357">
        <f t="shared" si="13"/>
        <v>0</v>
      </c>
      <c r="AI357">
        <f t="shared" si="14"/>
        <v>0</v>
      </c>
    </row>
    <row r="358" spans="3:35">
      <c r="C358" s="24">
        <v>286</v>
      </c>
      <c r="D358" s="24">
        <f>IF(実施計画様式!D358&lt;&gt;朱色変色!D358,1,0)</f>
        <v>0</v>
      </c>
      <c r="E358">
        <f>IF(実施計画様式!E358&lt;&gt;朱色変色!E358,1,0)</f>
        <v>0</v>
      </c>
      <c r="F358">
        <f>IF(実施計画様式!F358&lt;&gt;朱色変色!F358,1,0)</f>
        <v>0</v>
      </c>
      <c r="G358">
        <f>IF(実施計画様式!G358&lt;&gt;朱色変色!G358,1,0)</f>
        <v>0</v>
      </c>
      <c r="H358">
        <f>IF(実施計画様式!H358&lt;&gt;朱色変色!H358,1,0)</f>
        <v>0</v>
      </c>
      <c r="I358">
        <f>IF(実施計画様式!I358&lt;&gt;朱色変色!I358,1,0)</f>
        <v>0</v>
      </c>
      <c r="J358">
        <f>IF(実施計画様式!J358&lt;&gt;朱色変色!J358,1,0)</f>
        <v>0</v>
      </c>
      <c r="K358">
        <f>IF(実施計画様式!K358&lt;&gt;朱色変色!K358,1,0)</f>
        <v>0</v>
      </c>
      <c r="L358">
        <f>IF(実施計画様式!L358&lt;&gt;朱色変色!L358,1,0)</f>
        <v>0</v>
      </c>
      <c r="M358">
        <f>IF(実施計画様式!M358&lt;&gt;朱色変色!M358,1,0)</f>
        <v>0</v>
      </c>
      <c r="N358">
        <f>IF(実施計画様式!N358&lt;&gt;朱色変色!N358,1,0)</f>
        <v>0</v>
      </c>
      <c r="O358">
        <f>IF(実施計画様式!O358&lt;&gt;朱色変色!O358,1,0)</f>
        <v>0</v>
      </c>
      <c r="P358">
        <f>IF(実施計画様式!P358&lt;&gt;朱色変色!P358,1,0)</f>
        <v>0</v>
      </c>
      <c r="Q358">
        <f>IF(実施計画様式!Q358&lt;&gt;朱色変色!Q358,1,0)</f>
        <v>0</v>
      </c>
      <c r="R358">
        <f>IF(実施計画様式!R358&lt;&gt;朱色変色!R358,1,0)</f>
        <v>0</v>
      </c>
      <c r="S358">
        <f>IF(実施計画様式!S358&lt;&gt;朱色変色!S358,1,0)</f>
        <v>0</v>
      </c>
      <c r="T358">
        <f>IF(実施計画様式!U358&lt;&gt;朱色変色!T358,1,0)</f>
        <v>0</v>
      </c>
      <c r="U358">
        <f>IF(実施計画様式!V358&lt;&gt;朱色変色!U358,1,0)</f>
        <v>0</v>
      </c>
      <c r="V358">
        <f>IF(実施計画様式!W358&lt;&gt;朱色変色!V358,1,0)</f>
        <v>0</v>
      </c>
      <c r="W358">
        <f>IF(実施計画様式!X358&lt;&gt;朱色変色!W358,1,0)</f>
        <v>0</v>
      </c>
      <c r="X358">
        <f>IF(実施計画様式!Y358&lt;&gt;朱色変色!X358,1,0)</f>
        <v>0</v>
      </c>
      <c r="Y358">
        <f>IF(実施計画様式!Z358&lt;&gt;朱色変色!Y358,1,0)</f>
        <v>0</v>
      </c>
      <c r="Z358">
        <f>IF(実施計画様式!AA358&lt;&gt;朱色変色!Z358,1,0)</f>
        <v>0</v>
      </c>
      <c r="AA358">
        <f>IF(実施計画様式!AB358&lt;&gt;朱色変色!AA358,1,0)</f>
        <v>0</v>
      </c>
      <c r="AB358">
        <f>IF(実施計画様式!AC358&lt;&gt;朱色変色!AB358,1,0)</f>
        <v>0</v>
      </c>
      <c r="AC358">
        <f>IF(実施計画様式!AD358&lt;&gt;朱色変色!AC358,1,0)</f>
        <v>0</v>
      </c>
      <c r="AD358">
        <f>IF(実施計画様式!AE358&lt;&gt;朱色変色!AD358,1,0)</f>
        <v>0</v>
      </c>
      <c r="AE358">
        <f>IF(実施計画様式!AF358&lt;&gt;朱色変色!AE358,1,0)</f>
        <v>0</v>
      </c>
      <c r="AF358" s="21">
        <f>IF(実施計画様式!AG358&lt;&gt;朱色変色!AF358,1,0)</f>
        <v>0</v>
      </c>
      <c r="AG358">
        <f t="shared" si="12"/>
        <v>0</v>
      </c>
      <c r="AH358">
        <f t="shared" si="13"/>
        <v>0</v>
      </c>
      <c r="AI358">
        <f t="shared" si="14"/>
        <v>0</v>
      </c>
    </row>
    <row r="359" spans="3:35">
      <c r="C359" s="24">
        <v>287</v>
      </c>
      <c r="D359" s="24">
        <f>IF(実施計画様式!D359&lt;&gt;朱色変色!D359,1,0)</f>
        <v>0</v>
      </c>
      <c r="E359">
        <f>IF(実施計画様式!E359&lt;&gt;朱色変色!E359,1,0)</f>
        <v>0</v>
      </c>
      <c r="F359">
        <f>IF(実施計画様式!F359&lt;&gt;朱色変色!F359,1,0)</f>
        <v>0</v>
      </c>
      <c r="G359">
        <f>IF(実施計画様式!G359&lt;&gt;朱色変色!G359,1,0)</f>
        <v>0</v>
      </c>
      <c r="H359">
        <f>IF(実施計画様式!H359&lt;&gt;朱色変色!H359,1,0)</f>
        <v>0</v>
      </c>
      <c r="I359">
        <f>IF(実施計画様式!I359&lt;&gt;朱色変色!I359,1,0)</f>
        <v>0</v>
      </c>
      <c r="J359">
        <f>IF(実施計画様式!J359&lt;&gt;朱色変色!J359,1,0)</f>
        <v>0</v>
      </c>
      <c r="K359">
        <f>IF(実施計画様式!K359&lt;&gt;朱色変色!K359,1,0)</f>
        <v>0</v>
      </c>
      <c r="L359">
        <f>IF(実施計画様式!L359&lt;&gt;朱色変色!L359,1,0)</f>
        <v>0</v>
      </c>
      <c r="M359">
        <f>IF(実施計画様式!M359&lt;&gt;朱色変色!M359,1,0)</f>
        <v>0</v>
      </c>
      <c r="N359">
        <f>IF(実施計画様式!N359&lt;&gt;朱色変色!N359,1,0)</f>
        <v>0</v>
      </c>
      <c r="O359">
        <f>IF(実施計画様式!O359&lt;&gt;朱色変色!O359,1,0)</f>
        <v>0</v>
      </c>
      <c r="P359">
        <f>IF(実施計画様式!P359&lt;&gt;朱色変色!P359,1,0)</f>
        <v>0</v>
      </c>
      <c r="Q359">
        <f>IF(実施計画様式!Q359&lt;&gt;朱色変色!Q359,1,0)</f>
        <v>0</v>
      </c>
      <c r="R359">
        <f>IF(実施計画様式!R359&lt;&gt;朱色変色!R359,1,0)</f>
        <v>0</v>
      </c>
      <c r="S359">
        <f>IF(実施計画様式!S359&lt;&gt;朱色変色!S359,1,0)</f>
        <v>0</v>
      </c>
      <c r="T359">
        <f>IF(実施計画様式!U359&lt;&gt;朱色変色!T359,1,0)</f>
        <v>0</v>
      </c>
      <c r="U359">
        <f>IF(実施計画様式!V359&lt;&gt;朱色変色!U359,1,0)</f>
        <v>0</v>
      </c>
      <c r="V359">
        <f>IF(実施計画様式!W359&lt;&gt;朱色変色!V359,1,0)</f>
        <v>0</v>
      </c>
      <c r="W359">
        <f>IF(実施計画様式!X359&lt;&gt;朱色変色!W359,1,0)</f>
        <v>0</v>
      </c>
      <c r="X359">
        <f>IF(実施計画様式!Y359&lt;&gt;朱色変色!X359,1,0)</f>
        <v>0</v>
      </c>
      <c r="Y359">
        <f>IF(実施計画様式!Z359&lt;&gt;朱色変色!Y359,1,0)</f>
        <v>0</v>
      </c>
      <c r="Z359">
        <f>IF(実施計画様式!AA359&lt;&gt;朱色変色!Z359,1,0)</f>
        <v>0</v>
      </c>
      <c r="AA359">
        <f>IF(実施計画様式!AB359&lt;&gt;朱色変色!AA359,1,0)</f>
        <v>0</v>
      </c>
      <c r="AB359">
        <f>IF(実施計画様式!AC359&lt;&gt;朱色変色!AB359,1,0)</f>
        <v>0</v>
      </c>
      <c r="AC359">
        <f>IF(実施計画様式!AD359&lt;&gt;朱色変色!AC359,1,0)</f>
        <v>0</v>
      </c>
      <c r="AD359">
        <f>IF(実施計画様式!AE359&lt;&gt;朱色変色!AD359,1,0)</f>
        <v>0</v>
      </c>
      <c r="AE359">
        <f>IF(実施計画様式!AF359&lt;&gt;朱色変色!AE359,1,0)</f>
        <v>0</v>
      </c>
      <c r="AF359" s="21">
        <f>IF(実施計画様式!AG359&lt;&gt;朱色変色!AF359,1,0)</f>
        <v>0</v>
      </c>
      <c r="AG359">
        <f t="shared" si="12"/>
        <v>0</v>
      </c>
      <c r="AH359">
        <f t="shared" si="13"/>
        <v>0</v>
      </c>
      <c r="AI359">
        <f t="shared" si="14"/>
        <v>0</v>
      </c>
    </row>
    <row r="360" spans="3:35">
      <c r="C360" s="24">
        <v>288</v>
      </c>
      <c r="D360" s="24">
        <f>IF(実施計画様式!D360&lt;&gt;朱色変色!D360,1,0)</f>
        <v>0</v>
      </c>
      <c r="E360">
        <f>IF(実施計画様式!E360&lt;&gt;朱色変色!E360,1,0)</f>
        <v>0</v>
      </c>
      <c r="F360">
        <f>IF(実施計画様式!F360&lt;&gt;朱色変色!F360,1,0)</f>
        <v>0</v>
      </c>
      <c r="G360">
        <f>IF(実施計画様式!G360&lt;&gt;朱色変色!G360,1,0)</f>
        <v>0</v>
      </c>
      <c r="H360">
        <f>IF(実施計画様式!H360&lt;&gt;朱色変色!H360,1,0)</f>
        <v>0</v>
      </c>
      <c r="I360">
        <f>IF(実施計画様式!I360&lt;&gt;朱色変色!I360,1,0)</f>
        <v>0</v>
      </c>
      <c r="J360">
        <f>IF(実施計画様式!J360&lt;&gt;朱色変色!J360,1,0)</f>
        <v>0</v>
      </c>
      <c r="K360">
        <f>IF(実施計画様式!K360&lt;&gt;朱色変色!K360,1,0)</f>
        <v>0</v>
      </c>
      <c r="L360">
        <f>IF(実施計画様式!L360&lt;&gt;朱色変色!L360,1,0)</f>
        <v>0</v>
      </c>
      <c r="M360">
        <f>IF(実施計画様式!M360&lt;&gt;朱色変色!M360,1,0)</f>
        <v>0</v>
      </c>
      <c r="N360">
        <f>IF(実施計画様式!N360&lt;&gt;朱色変色!N360,1,0)</f>
        <v>0</v>
      </c>
      <c r="O360">
        <f>IF(実施計画様式!O360&lt;&gt;朱色変色!O360,1,0)</f>
        <v>0</v>
      </c>
      <c r="P360">
        <f>IF(実施計画様式!P360&lt;&gt;朱色変色!P360,1,0)</f>
        <v>0</v>
      </c>
      <c r="Q360">
        <f>IF(実施計画様式!Q360&lt;&gt;朱色変色!Q360,1,0)</f>
        <v>0</v>
      </c>
      <c r="R360">
        <f>IF(実施計画様式!R360&lt;&gt;朱色変色!R360,1,0)</f>
        <v>0</v>
      </c>
      <c r="S360">
        <f>IF(実施計画様式!S360&lt;&gt;朱色変色!S360,1,0)</f>
        <v>0</v>
      </c>
      <c r="T360">
        <f>IF(実施計画様式!U360&lt;&gt;朱色変色!T360,1,0)</f>
        <v>0</v>
      </c>
      <c r="U360">
        <f>IF(実施計画様式!V360&lt;&gt;朱色変色!U360,1,0)</f>
        <v>0</v>
      </c>
      <c r="V360">
        <f>IF(実施計画様式!W360&lt;&gt;朱色変色!V360,1,0)</f>
        <v>0</v>
      </c>
      <c r="W360">
        <f>IF(実施計画様式!X360&lt;&gt;朱色変色!W360,1,0)</f>
        <v>0</v>
      </c>
      <c r="X360">
        <f>IF(実施計画様式!Y360&lt;&gt;朱色変色!X360,1,0)</f>
        <v>0</v>
      </c>
      <c r="Y360">
        <f>IF(実施計画様式!Z360&lt;&gt;朱色変色!Y360,1,0)</f>
        <v>0</v>
      </c>
      <c r="Z360">
        <f>IF(実施計画様式!AA360&lt;&gt;朱色変色!Z360,1,0)</f>
        <v>0</v>
      </c>
      <c r="AA360">
        <f>IF(実施計画様式!AB360&lt;&gt;朱色変色!AA360,1,0)</f>
        <v>0</v>
      </c>
      <c r="AB360">
        <f>IF(実施計画様式!AC360&lt;&gt;朱色変色!AB360,1,0)</f>
        <v>0</v>
      </c>
      <c r="AC360">
        <f>IF(実施計画様式!AD360&lt;&gt;朱色変色!AC360,1,0)</f>
        <v>0</v>
      </c>
      <c r="AD360">
        <f>IF(実施計画様式!AE360&lt;&gt;朱色変色!AD360,1,0)</f>
        <v>0</v>
      </c>
      <c r="AE360">
        <f>IF(実施計画様式!AF360&lt;&gt;朱色変色!AE360,1,0)</f>
        <v>0</v>
      </c>
      <c r="AF360" s="21">
        <f>IF(実施計画様式!AG360&lt;&gt;朱色変色!AF360,1,0)</f>
        <v>0</v>
      </c>
      <c r="AG360">
        <f t="shared" si="12"/>
        <v>0</v>
      </c>
      <c r="AH360">
        <f t="shared" si="13"/>
        <v>0</v>
      </c>
      <c r="AI360">
        <f t="shared" si="14"/>
        <v>0</v>
      </c>
    </row>
    <row r="361" spans="3:35">
      <c r="C361" s="24">
        <v>289</v>
      </c>
      <c r="D361" s="24">
        <f>IF(実施計画様式!D361&lt;&gt;朱色変色!D361,1,0)</f>
        <v>0</v>
      </c>
      <c r="E361">
        <f>IF(実施計画様式!E361&lt;&gt;朱色変色!E361,1,0)</f>
        <v>0</v>
      </c>
      <c r="F361">
        <f>IF(実施計画様式!F361&lt;&gt;朱色変色!F361,1,0)</f>
        <v>0</v>
      </c>
      <c r="G361">
        <f>IF(実施計画様式!G361&lt;&gt;朱色変色!G361,1,0)</f>
        <v>0</v>
      </c>
      <c r="H361">
        <f>IF(実施計画様式!H361&lt;&gt;朱色変色!H361,1,0)</f>
        <v>0</v>
      </c>
      <c r="I361">
        <f>IF(実施計画様式!I361&lt;&gt;朱色変色!I361,1,0)</f>
        <v>0</v>
      </c>
      <c r="J361">
        <f>IF(実施計画様式!J361&lt;&gt;朱色変色!J361,1,0)</f>
        <v>0</v>
      </c>
      <c r="K361">
        <f>IF(実施計画様式!K361&lt;&gt;朱色変色!K361,1,0)</f>
        <v>0</v>
      </c>
      <c r="L361">
        <f>IF(実施計画様式!L361&lt;&gt;朱色変色!L361,1,0)</f>
        <v>0</v>
      </c>
      <c r="M361">
        <f>IF(実施計画様式!M361&lt;&gt;朱色変色!M361,1,0)</f>
        <v>0</v>
      </c>
      <c r="N361">
        <f>IF(実施計画様式!N361&lt;&gt;朱色変色!N361,1,0)</f>
        <v>0</v>
      </c>
      <c r="O361">
        <f>IF(実施計画様式!O361&lt;&gt;朱色変色!O361,1,0)</f>
        <v>0</v>
      </c>
      <c r="P361">
        <f>IF(実施計画様式!P361&lt;&gt;朱色変色!P361,1,0)</f>
        <v>0</v>
      </c>
      <c r="Q361">
        <f>IF(実施計画様式!Q361&lt;&gt;朱色変色!Q361,1,0)</f>
        <v>0</v>
      </c>
      <c r="R361">
        <f>IF(実施計画様式!R361&lt;&gt;朱色変色!R361,1,0)</f>
        <v>0</v>
      </c>
      <c r="S361">
        <f>IF(実施計画様式!S361&lt;&gt;朱色変色!S361,1,0)</f>
        <v>0</v>
      </c>
      <c r="T361">
        <f>IF(実施計画様式!U361&lt;&gt;朱色変色!T361,1,0)</f>
        <v>0</v>
      </c>
      <c r="U361">
        <f>IF(実施計画様式!V361&lt;&gt;朱色変色!U361,1,0)</f>
        <v>0</v>
      </c>
      <c r="V361">
        <f>IF(実施計画様式!W361&lt;&gt;朱色変色!V361,1,0)</f>
        <v>0</v>
      </c>
      <c r="W361">
        <f>IF(実施計画様式!X361&lt;&gt;朱色変色!W361,1,0)</f>
        <v>0</v>
      </c>
      <c r="X361">
        <f>IF(実施計画様式!Y361&lt;&gt;朱色変色!X361,1,0)</f>
        <v>0</v>
      </c>
      <c r="Y361">
        <f>IF(実施計画様式!Z361&lt;&gt;朱色変色!Y361,1,0)</f>
        <v>0</v>
      </c>
      <c r="Z361">
        <f>IF(実施計画様式!AA361&lt;&gt;朱色変色!Z361,1,0)</f>
        <v>0</v>
      </c>
      <c r="AA361">
        <f>IF(実施計画様式!AB361&lt;&gt;朱色変色!AA361,1,0)</f>
        <v>0</v>
      </c>
      <c r="AB361">
        <f>IF(実施計画様式!AC361&lt;&gt;朱色変色!AB361,1,0)</f>
        <v>0</v>
      </c>
      <c r="AC361">
        <f>IF(実施計画様式!AD361&lt;&gt;朱色変色!AC361,1,0)</f>
        <v>0</v>
      </c>
      <c r="AD361">
        <f>IF(実施計画様式!AE361&lt;&gt;朱色変色!AD361,1,0)</f>
        <v>0</v>
      </c>
      <c r="AE361">
        <f>IF(実施計画様式!AF361&lt;&gt;朱色変色!AE361,1,0)</f>
        <v>0</v>
      </c>
      <c r="AF361" s="21">
        <f>IF(実施計画様式!AG361&lt;&gt;朱色変色!AF361,1,0)</f>
        <v>0</v>
      </c>
      <c r="AG361">
        <f t="shared" si="12"/>
        <v>0</v>
      </c>
      <c r="AH361">
        <f t="shared" si="13"/>
        <v>0</v>
      </c>
      <c r="AI361">
        <f t="shared" si="14"/>
        <v>0</v>
      </c>
    </row>
    <row r="362" spans="3:35">
      <c r="C362" s="24">
        <v>290</v>
      </c>
      <c r="D362" s="24">
        <f>IF(実施計画様式!D362&lt;&gt;朱色変色!D362,1,0)</f>
        <v>0</v>
      </c>
      <c r="E362">
        <f>IF(実施計画様式!E362&lt;&gt;朱色変色!E362,1,0)</f>
        <v>0</v>
      </c>
      <c r="F362">
        <f>IF(実施計画様式!F362&lt;&gt;朱色変色!F362,1,0)</f>
        <v>0</v>
      </c>
      <c r="G362">
        <f>IF(実施計画様式!G362&lt;&gt;朱色変色!G362,1,0)</f>
        <v>0</v>
      </c>
      <c r="H362">
        <f>IF(実施計画様式!H362&lt;&gt;朱色変色!H362,1,0)</f>
        <v>0</v>
      </c>
      <c r="I362">
        <f>IF(実施計画様式!I362&lt;&gt;朱色変色!I362,1,0)</f>
        <v>0</v>
      </c>
      <c r="J362">
        <f>IF(実施計画様式!J362&lt;&gt;朱色変色!J362,1,0)</f>
        <v>0</v>
      </c>
      <c r="K362">
        <f>IF(実施計画様式!K362&lt;&gt;朱色変色!K362,1,0)</f>
        <v>0</v>
      </c>
      <c r="L362">
        <f>IF(実施計画様式!L362&lt;&gt;朱色変色!L362,1,0)</f>
        <v>0</v>
      </c>
      <c r="M362">
        <f>IF(実施計画様式!M362&lt;&gt;朱色変色!M362,1,0)</f>
        <v>0</v>
      </c>
      <c r="N362">
        <f>IF(実施計画様式!N362&lt;&gt;朱色変色!N362,1,0)</f>
        <v>0</v>
      </c>
      <c r="O362">
        <f>IF(実施計画様式!O362&lt;&gt;朱色変色!O362,1,0)</f>
        <v>0</v>
      </c>
      <c r="P362">
        <f>IF(実施計画様式!P362&lt;&gt;朱色変色!P362,1,0)</f>
        <v>0</v>
      </c>
      <c r="Q362">
        <f>IF(実施計画様式!Q362&lt;&gt;朱色変色!Q362,1,0)</f>
        <v>0</v>
      </c>
      <c r="R362">
        <f>IF(実施計画様式!R362&lt;&gt;朱色変色!R362,1,0)</f>
        <v>0</v>
      </c>
      <c r="S362">
        <f>IF(実施計画様式!S362&lt;&gt;朱色変色!S362,1,0)</f>
        <v>0</v>
      </c>
      <c r="T362">
        <f>IF(実施計画様式!U362&lt;&gt;朱色変色!T362,1,0)</f>
        <v>0</v>
      </c>
      <c r="U362">
        <f>IF(実施計画様式!V362&lt;&gt;朱色変色!U362,1,0)</f>
        <v>0</v>
      </c>
      <c r="V362">
        <f>IF(実施計画様式!W362&lt;&gt;朱色変色!V362,1,0)</f>
        <v>0</v>
      </c>
      <c r="W362">
        <f>IF(実施計画様式!X362&lt;&gt;朱色変色!W362,1,0)</f>
        <v>0</v>
      </c>
      <c r="X362">
        <f>IF(実施計画様式!Y362&lt;&gt;朱色変色!X362,1,0)</f>
        <v>0</v>
      </c>
      <c r="Y362">
        <f>IF(実施計画様式!Z362&lt;&gt;朱色変色!Y362,1,0)</f>
        <v>0</v>
      </c>
      <c r="Z362">
        <f>IF(実施計画様式!AA362&lt;&gt;朱色変色!Z362,1,0)</f>
        <v>0</v>
      </c>
      <c r="AA362">
        <f>IF(実施計画様式!AB362&lt;&gt;朱色変色!AA362,1,0)</f>
        <v>0</v>
      </c>
      <c r="AB362">
        <f>IF(実施計画様式!AC362&lt;&gt;朱色変色!AB362,1,0)</f>
        <v>0</v>
      </c>
      <c r="AC362">
        <f>IF(実施計画様式!AD362&lt;&gt;朱色変色!AC362,1,0)</f>
        <v>0</v>
      </c>
      <c r="AD362">
        <f>IF(実施計画様式!AE362&lt;&gt;朱色変色!AD362,1,0)</f>
        <v>0</v>
      </c>
      <c r="AE362">
        <f>IF(実施計画様式!AF362&lt;&gt;朱色変色!AE362,1,0)</f>
        <v>0</v>
      </c>
      <c r="AF362" s="21">
        <f>IF(実施計画様式!AG362&lt;&gt;朱色変色!AF362,1,0)</f>
        <v>0</v>
      </c>
      <c r="AG362">
        <f t="shared" si="12"/>
        <v>0</v>
      </c>
      <c r="AH362">
        <f t="shared" si="13"/>
        <v>0</v>
      </c>
      <c r="AI362">
        <f t="shared" si="14"/>
        <v>0</v>
      </c>
    </row>
    <row r="363" spans="3:35">
      <c r="C363" s="24">
        <v>291</v>
      </c>
      <c r="D363" s="24">
        <f>IF(実施計画様式!D363&lt;&gt;朱色変色!D363,1,0)</f>
        <v>0</v>
      </c>
      <c r="E363">
        <f>IF(実施計画様式!E363&lt;&gt;朱色変色!E363,1,0)</f>
        <v>0</v>
      </c>
      <c r="F363">
        <f>IF(実施計画様式!F363&lt;&gt;朱色変色!F363,1,0)</f>
        <v>0</v>
      </c>
      <c r="G363">
        <f>IF(実施計画様式!G363&lt;&gt;朱色変色!G363,1,0)</f>
        <v>0</v>
      </c>
      <c r="H363">
        <f>IF(実施計画様式!H363&lt;&gt;朱色変色!H363,1,0)</f>
        <v>0</v>
      </c>
      <c r="I363">
        <f>IF(実施計画様式!I363&lt;&gt;朱色変色!I363,1,0)</f>
        <v>0</v>
      </c>
      <c r="J363">
        <f>IF(実施計画様式!J363&lt;&gt;朱色変色!J363,1,0)</f>
        <v>0</v>
      </c>
      <c r="K363">
        <f>IF(実施計画様式!K363&lt;&gt;朱色変色!K363,1,0)</f>
        <v>0</v>
      </c>
      <c r="L363">
        <f>IF(実施計画様式!L363&lt;&gt;朱色変色!L363,1,0)</f>
        <v>0</v>
      </c>
      <c r="M363">
        <f>IF(実施計画様式!M363&lt;&gt;朱色変色!M363,1,0)</f>
        <v>0</v>
      </c>
      <c r="N363">
        <f>IF(実施計画様式!N363&lt;&gt;朱色変色!N363,1,0)</f>
        <v>0</v>
      </c>
      <c r="O363">
        <f>IF(実施計画様式!O363&lt;&gt;朱色変色!O363,1,0)</f>
        <v>0</v>
      </c>
      <c r="P363">
        <f>IF(実施計画様式!P363&lt;&gt;朱色変色!P363,1,0)</f>
        <v>0</v>
      </c>
      <c r="Q363">
        <f>IF(実施計画様式!Q363&lt;&gt;朱色変色!Q363,1,0)</f>
        <v>0</v>
      </c>
      <c r="R363">
        <f>IF(実施計画様式!R363&lt;&gt;朱色変色!R363,1,0)</f>
        <v>0</v>
      </c>
      <c r="S363">
        <f>IF(実施計画様式!S363&lt;&gt;朱色変色!S363,1,0)</f>
        <v>0</v>
      </c>
      <c r="T363">
        <f>IF(実施計画様式!U363&lt;&gt;朱色変色!T363,1,0)</f>
        <v>0</v>
      </c>
      <c r="U363">
        <f>IF(実施計画様式!V363&lt;&gt;朱色変色!U363,1,0)</f>
        <v>0</v>
      </c>
      <c r="V363">
        <f>IF(実施計画様式!W363&lt;&gt;朱色変色!V363,1,0)</f>
        <v>0</v>
      </c>
      <c r="W363">
        <f>IF(実施計画様式!X363&lt;&gt;朱色変色!W363,1,0)</f>
        <v>0</v>
      </c>
      <c r="X363">
        <f>IF(実施計画様式!Y363&lt;&gt;朱色変色!X363,1,0)</f>
        <v>0</v>
      </c>
      <c r="Y363">
        <f>IF(実施計画様式!Z363&lt;&gt;朱色変色!Y363,1,0)</f>
        <v>0</v>
      </c>
      <c r="Z363">
        <f>IF(実施計画様式!AA363&lt;&gt;朱色変色!Z363,1,0)</f>
        <v>0</v>
      </c>
      <c r="AA363">
        <f>IF(実施計画様式!AB363&lt;&gt;朱色変色!AA363,1,0)</f>
        <v>0</v>
      </c>
      <c r="AB363">
        <f>IF(実施計画様式!AC363&lt;&gt;朱色変色!AB363,1,0)</f>
        <v>0</v>
      </c>
      <c r="AC363">
        <f>IF(実施計画様式!AD363&lt;&gt;朱色変色!AC363,1,0)</f>
        <v>0</v>
      </c>
      <c r="AD363">
        <f>IF(実施計画様式!AE363&lt;&gt;朱色変色!AD363,1,0)</f>
        <v>0</v>
      </c>
      <c r="AE363">
        <f>IF(実施計画様式!AF363&lt;&gt;朱色変色!AE363,1,0)</f>
        <v>0</v>
      </c>
      <c r="AF363" s="21">
        <f>IF(実施計画様式!AG363&lt;&gt;朱色変色!AF363,1,0)</f>
        <v>0</v>
      </c>
      <c r="AG363">
        <f t="shared" si="12"/>
        <v>0</v>
      </c>
      <c r="AH363">
        <f t="shared" si="13"/>
        <v>0</v>
      </c>
      <c r="AI363">
        <f t="shared" si="14"/>
        <v>0</v>
      </c>
    </row>
    <row r="364" spans="3:35">
      <c r="C364" s="24">
        <v>292</v>
      </c>
      <c r="D364" s="24">
        <f>IF(実施計画様式!D364&lt;&gt;朱色変色!D364,1,0)</f>
        <v>0</v>
      </c>
      <c r="E364">
        <f>IF(実施計画様式!E364&lt;&gt;朱色変色!E364,1,0)</f>
        <v>0</v>
      </c>
      <c r="F364">
        <f>IF(実施計画様式!F364&lt;&gt;朱色変色!F364,1,0)</f>
        <v>0</v>
      </c>
      <c r="G364">
        <f>IF(実施計画様式!G364&lt;&gt;朱色変色!G364,1,0)</f>
        <v>0</v>
      </c>
      <c r="H364">
        <f>IF(実施計画様式!H364&lt;&gt;朱色変色!H364,1,0)</f>
        <v>0</v>
      </c>
      <c r="I364">
        <f>IF(実施計画様式!I364&lt;&gt;朱色変色!I364,1,0)</f>
        <v>0</v>
      </c>
      <c r="J364">
        <f>IF(実施計画様式!J364&lt;&gt;朱色変色!J364,1,0)</f>
        <v>0</v>
      </c>
      <c r="K364">
        <f>IF(実施計画様式!K364&lt;&gt;朱色変色!K364,1,0)</f>
        <v>0</v>
      </c>
      <c r="L364">
        <f>IF(実施計画様式!L364&lt;&gt;朱色変色!L364,1,0)</f>
        <v>0</v>
      </c>
      <c r="M364">
        <f>IF(実施計画様式!M364&lt;&gt;朱色変色!M364,1,0)</f>
        <v>0</v>
      </c>
      <c r="N364">
        <f>IF(実施計画様式!N364&lt;&gt;朱色変色!N364,1,0)</f>
        <v>0</v>
      </c>
      <c r="O364">
        <f>IF(実施計画様式!O364&lt;&gt;朱色変色!O364,1,0)</f>
        <v>0</v>
      </c>
      <c r="P364">
        <f>IF(実施計画様式!P364&lt;&gt;朱色変色!P364,1,0)</f>
        <v>0</v>
      </c>
      <c r="Q364">
        <f>IF(実施計画様式!Q364&lt;&gt;朱色変色!Q364,1,0)</f>
        <v>0</v>
      </c>
      <c r="R364">
        <f>IF(実施計画様式!R364&lt;&gt;朱色変色!R364,1,0)</f>
        <v>0</v>
      </c>
      <c r="S364">
        <f>IF(実施計画様式!S364&lt;&gt;朱色変色!S364,1,0)</f>
        <v>0</v>
      </c>
      <c r="T364">
        <f>IF(実施計画様式!U364&lt;&gt;朱色変色!T364,1,0)</f>
        <v>0</v>
      </c>
      <c r="U364">
        <f>IF(実施計画様式!V364&lt;&gt;朱色変色!U364,1,0)</f>
        <v>0</v>
      </c>
      <c r="V364">
        <f>IF(実施計画様式!W364&lt;&gt;朱色変色!V364,1,0)</f>
        <v>0</v>
      </c>
      <c r="W364">
        <f>IF(実施計画様式!X364&lt;&gt;朱色変色!W364,1,0)</f>
        <v>0</v>
      </c>
      <c r="X364">
        <f>IF(実施計画様式!Y364&lt;&gt;朱色変色!X364,1,0)</f>
        <v>0</v>
      </c>
      <c r="Y364">
        <f>IF(実施計画様式!Z364&lt;&gt;朱色変色!Y364,1,0)</f>
        <v>0</v>
      </c>
      <c r="Z364">
        <f>IF(実施計画様式!AA364&lt;&gt;朱色変色!Z364,1,0)</f>
        <v>0</v>
      </c>
      <c r="AA364">
        <f>IF(実施計画様式!AB364&lt;&gt;朱色変色!AA364,1,0)</f>
        <v>0</v>
      </c>
      <c r="AB364">
        <f>IF(実施計画様式!AC364&lt;&gt;朱色変色!AB364,1,0)</f>
        <v>0</v>
      </c>
      <c r="AC364">
        <f>IF(実施計画様式!AD364&lt;&gt;朱色変色!AC364,1,0)</f>
        <v>0</v>
      </c>
      <c r="AD364">
        <f>IF(実施計画様式!AE364&lt;&gt;朱色変色!AD364,1,0)</f>
        <v>0</v>
      </c>
      <c r="AE364">
        <f>IF(実施計画様式!AF364&lt;&gt;朱色変色!AE364,1,0)</f>
        <v>0</v>
      </c>
      <c r="AF364" s="21">
        <f>IF(実施計画様式!AG364&lt;&gt;朱色変色!AF364,1,0)</f>
        <v>0</v>
      </c>
      <c r="AG364">
        <f t="shared" si="12"/>
        <v>0</v>
      </c>
      <c r="AH364">
        <f t="shared" si="13"/>
        <v>0</v>
      </c>
      <c r="AI364">
        <f t="shared" si="14"/>
        <v>0</v>
      </c>
    </row>
    <row r="365" spans="3:35">
      <c r="C365" s="24">
        <v>293</v>
      </c>
      <c r="D365" s="24">
        <f>IF(実施計画様式!D365&lt;&gt;朱色変色!D365,1,0)</f>
        <v>0</v>
      </c>
      <c r="E365">
        <f>IF(実施計画様式!E365&lt;&gt;朱色変色!E365,1,0)</f>
        <v>0</v>
      </c>
      <c r="F365">
        <f>IF(実施計画様式!F365&lt;&gt;朱色変色!F365,1,0)</f>
        <v>0</v>
      </c>
      <c r="G365">
        <f>IF(実施計画様式!G365&lt;&gt;朱色変色!G365,1,0)</f>
        <v>0</v>
      </c>
      <c r="H365">
        <f>IF(実施計画様式!H365&lt;&gt;朱色変色!H365,1,0)</f>
        <v>0</v>
      </c>
      <c r="I365">
        <f>IF(実施計画様式!I365&lt;&gt;朱色変色!I365,1,0)</f>
        <v>0</v>
      </c>
      <c r="J365">
        <f>IF(実施計画様式!J365&lt;&gt;朱色変色!J365,1,0)</f>
        <v>0</v>
      </c>
      <c r="K365">
        <f>IF(実施計画様式!K365&lt;&gt;朱色変色!K365,1,0)</f>
        <v>0</v>
      </c>
      <c r="L365">
        <f>IF(実施計画様式!L365&lt;&gt;朱色変色!L365,1,0)</f>
        <v>0</v>
      </c>
      <c r="M365">
        <f>IF(実施計画様式!M365&lt;&gt;朱色変色!M365,1,0)</f>
        <v>0</v>
      </c>
      <c r="N365">
        <f>IF(実施計画様式!N365&lt;&gt;朱色変色!N365,1,0)</f>
        <v>0</v>
      </c>
      <c r="O365">
        <f>IF(実施計画様式!O365&lt;&gt;朱色変色!O365,1,0)</f>
        <v>0</v>
      </c>
      <c r="P365">
        <f>IF(実施計画様式!P365&lt;&gt;朱色変色!P365,1,0)</f>
        <v>0</v>
      </c>
      <c r="Q365">
        <f>IF(実施計画様式!Q365&lt;&gt;朱色変色!Q365,1,0)</f>
        <v>0</v>
      </c>
      <c r="R365">
        <f>IF(実施計画様式!R365&lt;&gt;朱色変色!R365,1,0)</f>
        <v>0</v>
      </c>
      <c r="S365">
        <f>IF(実施計画様式!S365&lt;&gt;朱色変色!S365,1,0)</f>
        <v>0</v>
      </c>
      <c r="T365">
        <f>IF(実施計画様式!U365&lt;&gt;朱色変色!T365,1,0)</f>
        <v>0</v>
      </c>
      <c r="U365">
        <f>IF(実施計画様式!V365&lt;&gt;朱色変色!U365,1,0)</f>
        <v>0</v>
      </c>
      <c r="V365">
        <f>IF(実施計画様式!W365&lt;&gt;朱色変色!V365,1,0)</f>
        <v>0</v>
      </c>
      <c r="W365">
        <f>IF(実施計画様式!X365&lt;&gt;朱色変色!W365,1,0)</f>
        <v>0</v>
      </c>
      <c r="X365">
        <f>IF(実施計画様式!Y365&lt;&gt;朱色変色!X365,1,0)</f>
        <v>0</v>
      </c>
      <c r="Y365">
        <f>IF(実施計画様式!Z365&lt;&gt;朱色変色!Y365,1,0)</f>
        <v>0</v>
      </c>
      <c r="Z365">
        <f>IF(実施計画様式!AA365&lt;&gt;朱色変色!Z365,1,0)</f>
        <v>0</v>
      </c>
      <c r="AA365">
        <f>IF(実施計画様式!AB365&lt;&gt;朱色変色!AA365,1,0)</f>
        <v>0</v>
      </c>
      <c r="AB365">
        <f>IF(実施計画様式!AC365&lt;&gt;朱色変色!AB365,1,0)</f>
        <v>0</v>
      </c>
      <c r="AC365">
        <f>IF(実施計画様式!AD365&lt;&gt;朱色変色!AC365,1,0)</f>
        <v>0</v>
      </c>
      <c r="AD365">
        <f>IF(実施計画様式!AE365&lt;&gt;朱色変色!AD365,1,0)</f>
        <v>0</v>
      </c>
      <c r="AE365">
        <f>IF(実施計画様式!AF365&lt;&gt;朱色変色!AE365,1,0)</f>
        <v>0</v>
      </c>
      <c r="AF365" s="21">
        <f>IF(実施計画様式!AG365&lt;&gt;朱色変色!AF365,1,0)</f>
        <v>0</v>
      </c>
      <c r="AG365">
        <f t="shared" si="12"/>
        <v>0</v>
      </c>
      <c r="AH365">
        <f t="shared" si="13"/>
        <v>0</v>
      </c>
      <c r="AI365">
        <f t="shared" si="14"/>
        <v>0</v>
      </c>
    </row>
    <row r="366" spans="3:35">
      <c r="C366" s="24">
        <v>294</v>
      </c>
      <c r="D366" s="24">
        <f>IF(実施計画様式!D366&lt;&gt;朱色変色!D366,1,0)</f>
        <v>0</v>
      </c>
      <c r="E366">
        <f>IF(実施計画様式!E366&lt;&gt;朱色変色!E366,1,0)</f>
        <v>0</v>
      </c>
      <c r="F366">
        <f>IF(実施計画様式!F366&lt;&gt;朱色変色!F366,1,0)</f>
        <v>0</v>
      </c>
      <c r="G366">
        <f>IF(実施計画様式!G366&lt;&gt;朱色変色!G366,1,0)</f>
        <v>0</v>
      </c>
      <c r="H366">
        <f>IF(実施計画様式!H366&lt;&gt;朱色変色!H366,1,0)</f>
        <v>0</v>
      </c>
      <c r="I366">
        <f>IF(実施計画様式!I366&lt;&gt;朱色変色!I366,1,0)</f>
        <v>0</v>
      </c>
      <c r="J366">
        <f>IF(実施計画様式!J366&lt;&gt;朱色変色!J366,1,0)</f>
        <v>0</v>
      </c>
      <c r="K366">
        <f>IF(実施計画様式!K366&lt;&gt;朱色変色!K366,1,0)</f>
        <v>0</v>
      </c>
      <c r="L366">
        <f>IF(実施計画様式!L366&lt;&gt;朱色変色!L366,1,0)</f>
        <v>0</v>
      </c>
      <c r="M366">
        <f>IF(実施計画様式!M366&lt;&gt;朱色変色!M366,1,0)</f>
        <v>0</v>
      </c>
      <c r="N366">
        <f>IF(実施計画様式!N366&lt;&gt;朱色変色!N366,1,0)</f>
        <v>0</v>
      </c>
      <c r="O366">
        <f>IF(実施計画様式!O366&lt;&gt;朱色変色!O366,1,0)</f>
        <v>0</v>
      </c>
      <c r="P366">
        <f>IF(実施計画様式!P366&lt;&gt;朱色変色!P366,1,0)</f>
        <v>0</v>
      </c>
      <c r="Q366">
        <f>IF(実施計画様式!Q366&lt;&gt;朱色変色!Q366,1,0)</f>
        <v>0</v>
      </c>
      <c r="R366">
        <f>IF(実施計画様式!R366&lt;&gt;朱色変色!R366,1,0)</f>
        <v>0</v>
      </c>
      <c r="S366">
        <f>IF(実施計画様式!S366&lt;&gt;朱色変色!S366,1,0)</f>
        <v>0</v>
      </c>
      <c r="T366">
        <f>IF(実施計画様式!U366&lt;&gt;朱色変色!T366,1,0)</f>
        <v>0</v>
      </c>
      <c r="U366">
        <f>IF(実施計画様式!V366&lt;&gt;朱色変色!U366,1,0)</f>
        <v>0</v>
      </c>
      <c r="V366">
        <f>IF(実施計画様式!W366&lt;&gt;朱色変色!V366,1,0)</f>
        <v>0</v>
      </c>
      <c r="W366">
        <f>IF(実施計画様式!X366&lt;&gt;朱色変色!W366,1,0)</f>
        <v>0</v>
      </c>
      <c r="X366">
        <f>IF(実施計画様式!Y366&lt;&gt;朱色変色!X366,1,0)</f>
        <v>0</v>
      </c>
      <c r="Y366">
        <f>IF(実施計画様式!Z366&lt;&gt;朱色変色!Y366,1,0)</f>
        <v>0</v>
      </c>
      <c r="Z366">
        <f>IF(実施計画様式!AA366&lt;&gt;朱色変色!Z366,1,0)</f>
        <v>0</v>
      </c>
      <c r="AA366">
        <f>IF(実施計画様式!AB366&lt;&gt;朱色変色!AA366,1,0)</f>
        <v>0</v>
      </c>
      <c r="AB366">
        <f>IF(実施計画様式!AC366&lt;&gt;朱色変色!AB366,1,0)</f>
        <v>0</v>
      </c>
      <c r="AC366">
        <f>IF(実施計画様式!AD366&lt;&gt;朱色変色!AC366,1,0)</f>
        <v>0</v>
      </c>
      <c r="AD366">
        <f>IF(実施計画様式!AE366&lt;&gt;朱色変色!AD366,1,0)</f>
        <v>0</v>
      </c>
      <c r="AE366">
        <f>IF(実施計画様式!AF366&lt;&gt;朱色変色!AE366,1,0)</f>
        <v>0</v>
      </c>
      <c r="AF366" s="21">
        <f>IF(実施計画様式!AG366&lt;&gt;朱色変色!AF366,1,0)</f>
        <v>0</v>
      </c>
      <c r="AG366">
        <f t="shared" si="12"/>
        <v>0</v>
      </c>
      <c r="AH366">
        <f t="shared" si="13"/>
        <v>0</v>
      </c>
      <c r="AI366">
        <f t="shared" si="14"/>
        <v>0</v>
      </c>
    </row>
    <row r="367" spans="3:35">
      <c r="C367" s="24">
        <v>295</v>
      </c>
      <c r="D367" s="24">
        <f>IF(実施計画様式!D367&lt;&gt;朱色変色!D367,1,0)</f>
        <v>0</v>
      </c>
      <c r="E367">
        <f>IF(実施計画様式!E367&lt;&gt;朱色変色!E367,1,0)</f>
        <v>0</v>
      </c>
      <c r="F367">
        <f>IF(実施計画様式!F367&lt;&gt;朱色変色!F367,1,0)</f>
        <v>0</v>
      </c>
      <c r="G367">
        <f>IF(実施計画様式!G367&lt;&gt;朱色変色!G367,1,0)</f>
        <v>0</v>
      </c>
      <c r="H367">
        <f>IF(実施計画様式!H367&lt;&gt;朱色変色!H367,1,0)</f>
        <v>0</v>
      </c>
      <c r="I367">
        <f>IF(実施計画様式!I367&lt;&gt;朱色変色!I367,1,0)</f>
        <v>0</v>
      </c>
      <c r="J367">
        <f>IF(実施計画様式!J367&lt;&gt;朱色変色!J367,1,0)</f>
        <v>0</v>
      </c>
      <c r="K367">
        <f>IF(実施計画様式!K367&lt;&gt;朱色変色!K367,1,0)</f>
        <v>0</v>
      </c>
      <c r="L367">
        <f>IF(実施計画様式!L367&lt;&gt;朱色変色!L367,1,0)</f>
        <v>0</v>
      </c>
      <c r="M367">
        <f>IF(実施計画様式!M367&lt;&gt;朱色変色!M367,1,0)</f>
        <v>0</v>
      </c>
      <c r="N367">
        <f>IF(実施計画様式!N367&lt;&gt;朱色変色!N367,1,0)</f>
        <v>0</v>
      </c>
      <c r="O367">
        <f>IF(実施計画様式!O367&lt;&gt;朱色変色!O367,1,0)</f>
        <v>0</v>
      </c>
      <c r="P367">
        <f>IF(実施計画様式!P367&lt;&gt;朱色変色!P367,1,0)</f>
        <v>0</v>
      </c>
      <c r="Q367">
        <f>IF(実施計画様式!Q367&lt;&gt;朱色変色!Q367,1,0)</f>
        <v>0</v>
      </c>
      <c r="R367">
        <f>IF(実施計画様式!R367&lt;&gt;朱色変色!R367,1,0)</f>
        <v>0</v>
      </c>
      <c r="S367">
        <f>IF(実施計画様式!S367&lt;&gt;朱色変色!S367,1,0)</f>
        <v>0</v>
      </c>
      <c r="T367">
        <f>IF(実施計画様式!U367&lt;&gt;朱色変色!T367,1,0)</f>
        <v>0</v>
      </c>
      <c r="U367">
        <f>IF(実施計画様式!V367&lt;&gt;朱色変色!U367,1,0)</f>
        <v>0</v>
      </c>
      <c r="V367">
        <f>IF(実施計画様式!W367&lt;&gt;朱色変色!V367,1,0)</f>
        <v>0</v>
      </c>
      <c r="W367">
        <f>IF(実施計画様式!X367&lt;&gt;朱色変色!W367,1,0)</f>
        <v>0</v>
      </c>
      <c r="X367">
        <f>IF(実施計画様式!Y367&lt;&gt;朱色変色!X367,1,0)</f>
        <v>0</v>
      </c>
      <c r="Y367">
        <f>IF(実施計画様式!Z367&lt;&gt;朱色変色!Y367,1,0)</f>
        <v>0</v>
      </c>
      <c r="Z367">
        <f>IF(実施計画様式!AA367&lt;&gt;朱色変色!Z367,1,0)</f>
        <v>0</v>
      </c>
      <c r="AA367">
        <f>IF(実施計画様式!AB367&lt;&gt;朱色変色!AA367,1,0)</f>
        <v>0</v>
      </c>
      <c r="AB367">
        <f>IF(実施計画様式!AC367&lt;&gt;朱色変色!AB367,1,0)</f>
        <v>0</v>
      </c>
      <c r="AC367">
        <f>IF(実施計画様式!AD367&lt;&gt;朱色変色!AC367,1,0)</f>
        <v>0</v>
      </c>
      <c r="AD367">
        <f>IF(実施計画様式!AE367&lt;&gt;朱色変色!AD367,1,0)</f>
        <v>0</v>
      </c>
      <c r="AE367">
        <f>IF(実施計画様式!AF367&lt;&gt;朱色変色!AE367,1,0)</f>
        <v>0</v>
      </c>
      <c r="AF367" s="21">
        <f>IF(実施計画様式!AG367&lt;&gt;朱色変色!AF367,1,0)</f>
        <v>0</v>
      </c>
      <c r="AG367">
        <f t="shared" si="12"/>
        <v>0</v>
      </c>
      <c r="AH367">
        <f t="shared" si="13"/>
        <v>0</v>
      </c>
      <c r="AI367">
        <f t="shared" si="14"/>
        <v>0</v>
      </c>
    </row>
    <row r="368" spans="3:35">
      <c r="C368" s="24">
        <v>296</v>
      </c>
      <c r="D368" s="24">
        <f>IF(実施計画様式!D368&lt;&gt;朱色変色!D368,1,0)</f>
        <v>0</v>
      </c>
      <c r="E368">
        <f>IF(実施計画様式!E368&lt;&gt;朱色変色!E368,1,0)</f>
        <v>0</v>
      </c>
      <c r="F368">
        <f>IF(実施計画様式!F368&lt;&gt;朱色変色!F368,1,0)</f>
        <v>0</v>
      </c>
      <c r="G368">
        <f>IF(実施計画様式!G368&lt;&gt;朱色変色!G368,1,0)</f>
        <v>0</v>
      </c>
      <c r="H368">
        <f>IF(実施計画様式!H368&lt;&gt;朱色変色!H368,1,0)</f>
        <v>0</v>
      </c>
      <c r="I368">
        <f>IF(実施計画様式!I368&lt;&gt;朱色変色!I368,1,0)</f>
        <v>0</v>
      </c>
      <c r="J368">
        <f>IF(実施計画様式!J368&lt;&gt;朱色変色!J368,1,0)</f>
        <v>0</v>
      </c>
      <c r="K368">
        <f>IF(実施計画様式!K368&lt;&gt;朱色変色!K368,1,0)</f>
        <v>0</v>
      </c>
      <c r="L368">
        <f>IF(実施計画様式!L368&lt;&gt;朱色変色!L368,1,0)</f>
        <v>0</v>
      </c>
      <c r="M368">
        <f>IF(実施計画様式!M368&lt;&gt;朱色変色!M368,1,0)</f>
        <v>0</v>
      </c>
      <c r="N368">
        <f>IF(実施計画様式!N368&lt;&gt;朱色変色!N368,1,0)</f>
        <v>0</v>
      </c>
      <c r="O368">
        <f>IF(実施計画様式!O368&lt;&gt;朱色変色!O368,1,0)</f>
        <v>0</v>
      </c>
      <c r="P368">
        <f>IF(実施計画様式!P368&lt;&gt;朱色変色!P368,1,0)</f>
        <v>0</v>
      </c>
      <c r="Q368">
        <f>IF(実施計画様式!Q368&lt;&gt;朱色変色!Q368,1,0)</f>
        <v>0</v>
      </c>
      <c r="R368">
        <f>IF(実施計画様式!R368&lt;&gt;朱色変色!R368,1,0)</f>
        <v>0</v>
      </c>
      <c r="S368">
        <f>IF(実施計画様式!S368&lt;&gt;朱色変色!S368,1,0)</f>
        <v>0</v>
      </c>
      <c r="T368">
        <f>IF(実施計画様式!U368&lt;&gt;朱色変色!T368,1,0)</f>
        <v>0</v>
      </c>
      <c r="U368">
        <f>IF(実施計画様式!V368&lt;&gt;朱色変色!U368,1,0)</f>
        <v>0</v>
      </c>
      <c r="V368">
        <f>IF(実施計画様式!W368&lt;&gt;朱色変色!V368,1,0)</f>
        <v>0</v>
      </c>
      <c r="W368">
        <f>IF(実施計画様式!X368&lt;&gt;朱色変色!W368,1,0)</f>
        <v>0</v>
      </c>
      <c r="X368">
        <f>IF(実施計画様式!Y368&lt;&gt;朱色変色!X368,1,0)</f>
        <v>0</v>
      </c>
      <c r="Y368">
        <f>IF(実施計画様式!Z368&lt;&gt;朱色変色!Y368,1,0)</f>
        <v>0</v>
      </c>
      <c r="Z368">
        <f>IF(実施計画様式!AA368&lt;&gt;朱色変色!Z368,1,0)</f>
        <v>0</v>
      </c>
      <c r="AA368">
        <f>IF(実施計画様式!AB368&lt;&gt;朱色変色!AA368,1,0)</f>
        <v>0</v>
      </c>
      <c r="AB368">
        <f>IF(実施計画様式!AC368&lt;&gt;朱色変色!AB368,1,0)</f>
        <v>0</v>
      </c>
      <c r="AC368">
        <f>IF(実施計画様式!AD368&lt;&gt;朱色変色!AC368,1,0)</f>
        <v>0</v>
      </c>
      <c r="AD368">
        <f>IF(実施計画様式!AE368&lt;&gt;朱色変色!AD368,1,0)</f>
        <v>0</v>
      </c>
      <c r="AE368">
        <f>IF(実施計画様式!AF368&lt;&gt;朱色変色!AE368,1,0)</f>
        <v>0</v>
      </c>
      <c r="AF368" s="21">
        <f>IF(実施計画様式!AG368&lt;&gt;朱色変色!AF368,1,0)</f>
        <v>0</v>
      </c>
      <c r="AG368">
        <f t="shared" si="12"/>
        <v>0</v>
      </c>
      <c r="AH368">
        <f t="shared" si="13"/>
        <v>0</v>
      </c>
      <c r="AI368">
        <f t="shared" si="14"/>
        <v>0</v>
      </c>
    </row>
    <row r="369" spans="3:35">
      <c r="C369" s="24">
        <v>297</v>
      </c>
      <c r="D369" s="24">
        <f>IF(実施計画様式!D369&lt;&gt;朱色変色!D369,1,0)</f>
        <v>0</v>
      </c>
      <c r="E369">
        <f>IF(実施計画様式!E369&lt;&gt;朱色変色!E369,1,0)</f>
        <v>0</v>
      </c>
      <c r="F369">
        <f>IF(実施計画様式!F369&lt;&gt;朱色変色!F369,1,0)</f>
        <v>0</v>
      </c>
      <c r="G369">
        <f>IF(実施計画様式!G369&lt;&gt;朱色変色!G369,1,0)</f>
        <v>0</v>
      </c>
      <c r="H369">
        <f>IF(実施計画様式!H369&lt;&gt;朱色変色!H369,1,0)</f>
        <v>0</v>
      </c>
      <c r="I369">
        <f>IF(実施計画様式!I369&lt;&gt;朱色変色!I369,1,0)</f>
        <v>0</v>
      </c>
      <c r="J369">
        <f>IF(実施計画様式!J369&lt;&gt;朱色変色!J369,1,0)</f>
        <v>0</v>
      </c>
      <c r="K369">
        <f>IF(実施計画様式!K369&lt;&gt;朱色変色!K369,1,0)</f>
        <v>0</v>
      </c>
      <c r="L369">
        <f>IF(実施計画様式!L369&lt;&gt;朱色変色!L369,1,0)</f>
        <v>0</v>
      </c>
      <c r="M369">
        <f>IF(実施計画様式!M369&lt;&gt;朱色変色!M369,1,0)</f>
        <v>0</v>
      </c>
      <c r="N369">
        <f>IF(実施計画様式!N369&lt;&gt;朱色変色!N369,1,0)</f>
        <v>0</v>
      </c>
      <c r="O369">
        <f>IF(実施計画様式!O369&lt;&gt;朱色変色!O369,1,0)</f>
        <v>0</v>
      </c>
      <c r="P369">
        <f>IF(実施計画様式!P369&lt;&gt;朱色変色!P369,1,0)</f>
        <v>0</v>
      </c>
      <c r="Q369">
        <f>IF(実施計画様式!Q369&lt;&gt;朱色変色!Q369,1,0)</f>
        <v>0</v>
      </c>
      <c r="R369">
        <f>IF(実施計画様式!R369&lt;&gt;朱色変色!R369,1,0)</f>
        <v>0</v>
      </c>
      <c r="S369">
        <f>IF(実施計画様式!S369&lt;&gt;朱色変色!S369,1,0)</f>
        <v>0</v>
      </c>
      <c r="T369">
        <f>IF(実施計画様式!U369&lt;&gt;朱色変色!T369,1,0)</f>
        <v>0</v>
      </c>
      <c r="U369">
        <f>IF(実施計画様式!V369&lt;&gt;朱色変色!U369,1,0)</f>
        <v>0</v>
      </c>
      <c r="V369">
        <f>IF(実施計画様式!W369&lt;&gt;朱色変色!V369,1,0)</f>
        <v>0</v>
      </c>
      <c r="W369">
        <f>IF(実施計画様式!X369&lt;&gt;朱色変色!W369,1,0)</f>
        <v>0</v>
      </c>
      <c r="X369">
        <f>IF(実施計画様式!Y369&lt;&gt;朱色変色!X369,1,0)</f>
        <v>0</v>
      </c>
      <c r="Y369">
        <f>IF(実施計画様式!Z369&lt;&gt;朱色変色!Y369,1,0)</f>
        <v>0</v>
      </c>
      <c r="Z369">
        <f>IF(実施計画様式!AA369&lt;&gt;朱色変色!Z369,1,0)</f>
        <v>0</v>
      </c>
      <c r="AA369">
        <f>IF(実施計画様式!AB369&lt;&gt;朱色変色!AA369,1,0)</f>
        <v>0</v>
      </c>
      <c r="AB369">
        <f>IF(実施計画様式!AC369&lt;&gt;朱色変色!AB369,1,0)</f>
        <v>0</v>
      </c>
      <c r="AC369">
        <f>IF(実施計画様式!AD369&lt;&gt;朱色変色!AC369,1,0)</f>
        <v>0</v>
      </c>
      <c r="AD369">
        <f>IF(実施計画様式!AE369&lt;&gt;朱色変色!AD369,1,0)</f>
        <v>0</v>
      </c>
      <c r="AE369">
        <f>IF(実施計画様式!AF369&lt;&gt;朱色変色!AE369,1,0)</f>
        <v>0</v>
      </c>
      <c r="AF369" s="21">
        <f>IF(実施計画様式!AG369&lt;&gt;朱色変色!AF369,1,0)</f>
        <v>0</v>
      </c>
      <c r="AG369">
        <f t="shared" si="12"/>
        <v>0</v>
      </c>
      <c r="AH369">
        <f t="shared" si="13"/>
        <v>0</v>
      </c>
      <c r="AI369">
        <f t="shared" si="14"/>
        <v>0</v>
      </c>
    </row>
    <row r="370" spans="3:35">
      <c r="C370" s="24">
        <v>298</v>
      </c>
      <c r="D370" s="24">
        <f>IF(実施計画様式!D370&lt;&gt;朱色変色!D370,1,0)</f>
        <v>0</v>
      </c>
      <c r="E370">
        <f>IF(実施計画様式!E370&lt;&gt;朱色変色!E370,1,0)</f>
        <v>0</v>
      </c>
      <c r="F370">
        <f>IF(実施計画様式!F370&lt;&gt;朱色変色!F370,1,0)</f>
        <v>0</v>
      </c>
      <c r="G370">
        <f>IF(実施計画様式!G370&lt;&gt;朱色変色!G370,1,0)</f>
        <v>0</v>
      </c>
      <c r="H370">
        <f>IF(実施計画様式!H370&lt;&gt;朱色変色!H370,1,0)</f>
        <v>0</v>
      </c>
      <c r="I370">
        <f>IF(実施計画様式!I370&lt;&gt;朱色変色!I370,1,0)</f>
        <v>0</v>
      </c>
      <c r="J370">
        <f>IF(実施計画様式!J370&lt;&gt;朱色変色!J370,1,0)</f>
        <v>0</v>
      </c>
      <c r="K370">
        <f>IF(実施計画様式!K370&lt;&gt;朱色変色!K370,1,0)</f>
        <v>0</v>
      </c>
      <c r="L370">
        <f>IF(実施計画様式!L370&lt;&gt;朱色変色!L370,1,0)</f>
        <v>0</v>
      </c>
      <c r="M370">
        <f>IF(実施計画様式!M370&lt;&gt;朱色変色!M370,1,0)</f>
        <v>0</v>
      </c>
      <c r="N370">
        <f>IF(実施計画様式!N370&lt;&gt;朱色変色!N370,1,0)</f>
        <v>0</v>
      </c>
      <c r="O370">
        <f>IF(実施計画様式!O370&lt;&gt;朱色変色!O370,1,0)</f>
        <v>0</v>
      </c>
      <c r="P370">
        <f>IF(実施計画様式!P370&lt;&gt;朱色変色!P370,1,0)</f>
        <v>0</v>
      </c>
      <c r="Q370">
        <f>IF(実施計画様式!Q370&lt;&gt;朱色変色!Q370,1,0)</f>
        <v>0</v>
      </c>
      <c r="R370">
        <f>IF(実施計画様式!R370&lt;&gt;朱色変色!R370,1,0)</f>
        <v>0</v>
      </c>
      <c r="S370">
        <f>IF(実施計画様式!S370&lt;&gt;朱色変色!S370,1,0)</f>
        <v>0</v>
      </c>
      <c r="T370">
        <f>IF(実施計画様式!U370&lt;&gt;朱色変色!T370,1,0)</f>
        <v>0</v>
      </c>
      <c r="U370">
        <f>IF(実施計画様式!V370&lt;&gt;朱色変色!U370,1,0)</f>
        <v>0</v>
      </c>
      <c r="V370">
        <f>IF(実施計画様式!W370&lt;&gt;朱色変色!V370,1,0)</f>
        <v>0</v>
      </c>
      <c r="W370">
        <f>IF(実施計画様式!X370&lt;&gt;朱色変色!W370,1,0)</f>
        <v>0</v>
      </c>
      <c r="X370">
        <f>IF(実施計画様式!Y370&lt;&gt;朱色変色!X370,1,0)</f>
        <v>0</v>
      </c>
      <c r="Y370">
        <f>IF(実施計画様式!Z370&lt;&gt;朱色変色!Y370,1,0)</f>
        <v>0</v>
      </c>
      <c r="Z370">
        <f>IF(実施計画様式!AA370&lt;&gt;朱色変色!Z370,1,0)</f>
        <v>0</v>
      </c>
      <c r="AA370">
        <f>IF(実施計画様式!AB370&lt;&gt;朱色変色!AA370,1,0)</f>
        <v>0</v>
      </c>
      <c r="AB370">
        <f>IF(実施計画様式!AC370&lt;&gt;朱色変色!AB370,1,0)</f>
        <v>0</v>
      </c>
      <c r="AC370">
        <f>IF(実施計画様式!AD370&lt;&gt;朱色変色!AC370,1,0)</f>
        <v>0</v>
      </c>
      <c r="AD370">
        <f>IF(実施計画様式!AE370&lt;&gt;朱色変色!AD370,1,0)</f>
        <v>0</v>
      </c>
      <c r="AE370">
        <f>IF(実施計画様式!AF370&lt;&gt;朱色変色!AE370,1,0)</f>
        <v>0</v>
      </c>
      <c r="AF370" s="21">
        <f>IF(実施計画様式!AG370&lt;&gt;朱色変色!AF370,1,0)</f>
        <v>0</v>
      </c>
      <c r="AG370">
        <f t="shared" si="12"/>
        <v>0</v>
      </c>
      <c r="AH370">
        <f t="shared" si="13"/>
        <v>0</v>
      </c>
      <c r="AI370">
        <f t="shared" si="14"/>
        <v>0</v>
      </c>
    </row>
    <row r="371" spans="3:35">
      <c r="C371" s="24">
        <v>299</v>
      </c>
      <c r="D371" s="24">
        <f>IF(実施計画様式!D371&lt;&gt;朱色変色!D371,1,0)</f>
        <v>0</v>
      </c>
      <c r="E371">
        <f>IF(実施計画様式!E371&lt;&gt;朱色変色!E371,1,0)</f>
        <v>0</v>
      </c>
      <c r="F371">
        <f>IF(実施計画様式!F371&lt;&gt;朱色変色!F371,1,0)</f>
        <v>0</v>
      </c>
      <c r="G371">
        <f>IF(実施計画様式!G371&lt;&gt;朱色変色!G371,1,0)</f>
        <v>0</v>
      </c>
      <c r="H371">
        <f>IF(実施計画様式!H371&lt;&gt;朱色変色!H371,1,0)</f>
        <v>0</v>
      </c>
      <c r="I371">
        <f>IF(実施計画様式!I371&lt;&gt;朱色変色!I371,1,0)</f>
        <v>0</v>
      </c>
      <c r="J371">
        <f>IF(実施計画様式!J371&lt;&gt;朱色変色!J371,1,0)</f>
        <v>0</v>
      </c>
      <c r="K371">
        <f>IF(実施計画様式!K371&lt;&gt;朱色変色!K371,1,0)</f>
        <v>0</v>
      </c>
      <c r="L371">
        <f>IF(実施計画様式!L371&lt;&gt;朱色変色!L371,1,0)</f>
        <v>0</v>
      </c>
      <c r="M371">
        <f>IF(実施計画様式!M371&lt;&gt;朱色変色!M371,1,0)</f>
        <v>0</v>
      </c>
      <c r="N371">
        <f>IF(実施計画様式!N371&lt;&gt;朱色変色!N371,1,0)</f>
        <v>0</v>
      </c>
      <c r="O371">
        <f>IF(実施計画様式!O371&lt;&gt;朱色変色!O371,1,0)</f>
        <v>0</v>
      </c>
      <c r="P371">
        <f>IF(実施計画様式!P371&lt;&gt;朱色変色!P371,1,0)</f>
        <v>0</v>
      </c>
      <c r="Q371">
        <f>IF(実施計画様式!Q371&lt;&gt;朱色変色!Q371,1,0)</f>
        <v>0</v>
      </c>
      <c r="R371">
        <f>IF(実施計画様式!R371&lt;&gt;朱色変色!R371,1,0)</f>
        <v>0</v>
      </c>
      <c r="S371">
        <f>IF(実施計画様式!S371&lt;&gt;朱色変色!S371,1,0)</f>
        <v>0</v>
      </c>
      <c r="T371">
        <f>IF(実施計画様式!U371&lt;&gt;朱色変色!T371,1,0)</f>
        <v>0</v>
      </c>
      <c r="U371">
        <f>IF(実施計画様式!V371&lt;&gt;朱色変色!U371,1,0)</f>
        <v>0</v>
      </c>
      <c r="V371">
        <f>IF(実施計画様式!W371&lt;&gt;朱色変色!V371,1,0)</f>
        <v>0</v>
      </c>
      <c r="W371">
        <f>IF(実施計画様式!X371&lt;&gt;朱色変色!W371,1,0)</f>
        <v>0</v>
      </c>
      <c r="X371">
        <f>IF(実施計画様式!Y371&lt;&gt;朱色変色!X371,1,0)</f>
        <v>0</v>
      </c>
      <c r="Y371">
        <f>IF(実施計画様式!Z371&lt;&gt;朱色変色!Y371,1,0)</f>
        <v>0</v>
      </c>
      <c r="Z371">
        <f>IF(実施計画様式!AA371&lt;&gt;朱色変色!Z371,1,0)</f>
        <v>0</v>
      </c>
      <c r="AA371">
        <f>IF(実施計画様式!AB371&lt;&gt;朱色変色!AA371,1,0)</f>
        <v>0</v>
      </c>
      <c r="AB371">
        <f>IF(実施計画様式!AC371&lt;&gt;朱色変色!AB371,1,0)</f>
        <v>0</v>
      </c>
      <c r="AC371">
        <f>IF(実施計画様式!AD371&lt;&gt;朱色変色!AC371,1,0)</f>
        <v>0</v>
      </c>
      <c r="AD371">
        <f>IF(実施計画様式!AE371&lt;&gt;朱色変色!AD371,1,0)</f>
        <v>0</v>
      </c>
      <c r="AE371">
        <f>IF(実施計画様式!AF371&lt;&gt;朱色変色!AE371,1,0)</f>
        <v>0</v>
      </c>
      <c r="AF371" s="21">
        <f>IF(実施計画様式!AG371&lt;&gt;朱色変色!AF371,1,0)</f>
        <v>0</v>
      </c>
      <c r="AG371">
        <f t="shared" si="12"/>
        <v>0</v>
      </c>
      <c r="AH371">
        <f t="shared" si="13"/>
        <v>0</v>
      </c>
      <c r="AI371">
        <f t="shared" si="14"/>
        <v>0</v>
      </c>
    </row>
    <row r="372" spans="3:35">
      <c r="C372" s="24">
        <v>300</v>
      </c>
      <c r="D372" s="24">
        <f>IF(実施計画様式!D372&lt;&gt;朱色変色!D372,1,0)</f>
        <v>0</v>
      </c>
      <c r="E372">
        <f>IF(実施計画様式!E372&lt;&gt;朱色変色!E372,1,0)</f>
        <v>0</v>
      </c>
      <c r="F372">
        <f>IF(実施計画様式!F372&lt;&gt;朱色変色!F372,1,0)</f>
        <v>0</v>
      </c>
      <c r="G372">
        <f>IF(実施計画様式!G372&lt;&gt;朱色変色!G372,1,0)</f>
        <v>0</v>
      </c>
      <c r="H372">
        <f>IF(実施計画様式!H372&lt;&gt;朱色変色!H372,1,0)</f>
        <v>0</v>
      </c>
      <c r="I372">
        <f>IF(実施計画様式!I372&lt;&gt;朱色変色!I372,1,0)</f>
        <v>0</v>
      </c>
      <c r="J372">
        <f>IF(実施計画様式!J372&lt;&gt;朱色変色!J372,1,0)</f>
        <v>0</v>
      </c>
      <c r="K372">
        <f>IF(実施計画様式!K372&lt;&gt;朱色変色!K372,1,0)</f>
        <v>0</v>
      </c>
      <c r="L372">
        <f>IF(実施計画様式!L372&lt;&gt;朱色変色!L372,1,0)</f>
        <v>0</v>
      </c>
      <c r="M372">
        <f>IF(実施計画様式!M372&lt;&gt;朱色変色!M372,1,0)</f>
        <v>0</v>
      </c>
      <c r="N372">
        <f>IF(実施計画様式!N372&lt;&gt;朱色変色!N372,1,0)</f>
        <v>0</v>
      </c>
      <c r="O372">
        <f>IF(実施計画様式!O372&lt;&gt;朱色変色!O372,1,0)</f>
        <v>0</v>
      </c>
      <c r="P372">
        <f>IF(実施計画様式!P372&lt;&gt;朱色変色!P372,1,0)</f>
        <v>0</v>
      </c>
      <c r="Q372">
        <f>IF(実施計画様式!Q372&lt;&gt;朱色変色!Q372,1,0)</f>
        <v>0</v>
      </c>
      <c r="R372">
        <f>IF(実施計画様式!R372&lt;&gt;朱色変色!R372,1,0)</f>
        <v>0</v>
      </c>
      <c r="S372">
        <f>IF(実施計画様式!S372&lt;&gt;朱色変色!S372,1,0)</f>
        <v>0</v>
      </c>
      <c r="T372">
        <f>IF(実施計画様式!U372&lt;&gt;朱色変色!T372,1,0)</f>
        <v>0</v>
      </c>
      <c r="U372">
        <f>IF(実施計画様式!V372&lt;&gt;朱色変色!U372,1,0)</f>
        <v>0</v>
      </c>
      <c r="V372">
        <f>IF(実施計画様式!W372&lt;&gt;朱色変色!V372,1,0)</f>
        <v>0</v>
      </c>
      <c r="W372">
        <f>IF(実施計画様式!X372&lt;&gt;朱色変色!W372,1,0)</f>
        <v>0</v>
      </c>
      <c r="X372">
        <f>IF(実施計画様式!Y372&lt;&gt;朱色変色!X372,1,0)</f>
        <v>0</v>
      </c>
      <c r="Y372">
        <f>IF(実施計画様式!Z372&lt;&gt;朱色変色!Y372,1,0)</f>
        <v>0</v>
      </c>
      <c r="Z372">
        <f>IF(実施計画様式!AA372&lt;&gt;朱色変色!Z372,1,0)</f>
        <v>0</v>
      </c>
      <c r="AA372">
        <f>IF(実施計画様式!AB372&lt;&gt;朱色変色!AA372,1,0)</f>
        <v>0</v>
      </c>
      <c r="AB372">
        <f>IF(実施計画様式!AC372&lt;&gt;朱色変色!AB372,1,0)</f>
        <v>0</v>
      </c>
      <c r="AC372">
        <f>IF(実施計画様式!AD372&lt;&gt;朱色変色!AC372,1,0)</f>
        <v>0</v>
      </c>
      <c r="AD372">
        <f>IF(実施計画様式!AE372&lt;&gt;朱色変色!AD372,1,0)</f>
        <v>0</v>
      </c>
      <c r="AE372">
        <f>IF(実施計画様式!AF372&lt;&gt;朱色変色!AE372,1,0)</f>
        <v>0</v>
      </c>
      <c r="AF372" s="21">
        <f>IF(実施計画様式!AG372&lt;&gt;朱色変色!AF372,1,0)</f>
        <v>0</v>
      </c>
      <c r="AG372">
        <f t="shared" si="12"/>
        <v>0</v>
      </c>
      <c r="AH372">
        <f t="shared" si="13"/>
        <v>0</v>
      </c>
      <c r="AI372">
        <f t="shared" si="14"/>
        <v>0</v>
      </c>
    </row>
    <row r="373" spans="3:35">
      <c r="C373" s="24">
        <v>301</v>
      </c>
      <c r="D373" s="24">
        <f>IF(実施計画様式!D373&lt;&gt;朱色変色!D373,1,0)</f>
        <v>0</v>
      </c>
      <c r="E373">
        <f>IF(実施計画様式!E373&lt;&gt;朱色変色!E373,1,0)</f>
        <v>0</v>
      </c>
      <c r="F373">
        <f>IF(実施計画様式!F373&lt;&gt;朱色変色!F373,1,0)</f>
        <v>0</v>
      </c>
      <c r="G373">
        <f>IF(実施計画様式!G373&lt;&gt;朱色変色!G373,1,0)</f>
        <v>0</v>
      </c>
      <c r="H373">
        <f>IF(実施計画様式!H373&lt;&gt;朱色変色!H373,1,0)</f>
        <v>0</v>
      </c>
      <c r="I373">
        <f>IF(実施計画様式!I373&lt;&gt;朱色変色!I373,1,0)</f>
        <v>0</v>
      </c>
      <c r="J373">
        <f>IF(実施計画様式!J373&lt;&gt;朱色変色!J373,1,0)</f>
        <v>0</v>
      </c>
      <c r="K373">
        <f>IF(実施計画様式!K373&lt;&gt;朱色変色!K373,1,0)</f>
        <v>0</v>
      </c>
      <c r="L373">
        <f>IF(実施計画様式!L373&lt;&gt;朱色変色!L373,1,0)</f>
        <v>0</v>
      </c>
      <c r="M373">
        <f>IF(実施計画様式!M373&lt;&gt;朱色変色!M373,1,0)</f>
        <v>0</v>
      </c>
      <c r="N373">
        <f>IF(実施計画様式!N373&lt;&gt;朱色変色!N373,1,0)</f>
        <v>0</v>
      </c>
      <c r="O373">
        <f>IF(実施計画様式!O373&lt;&gt;朱色変色!O373,1,0)</f>
        <v>0</v>
      </c>
      <c r="P373">
        <f>IF(実施計画様式!P373&lt;&gt;朱色変色!P373,1,0)</f>
        <v>0</v>
      </c>
      <c r="Q373">
        <f>IF(実施計画様式!Q373&lt;&gt;朱色変色!Q373,1,0)</f>
        <v>0</v>
      </c>
      <c r="R373">
        <f>IF(実施計画様式!R373&lt;&gt;朱色変色!R373,1,0)</f>
        <v>0</v>
      </c>
      <c r="S373">
        <f>IF(実施計画様式!S373&lt;&gt;朱色変色!S373,1,0)</f>
        <v>0</v>
      </c>
      <c r="T373">
        <f>IF(実施計画様式!U373&lt;&gt;朱色変色!T373,1,0)</f>
        <v>0</v>
      </c>
      <c r="U373">
        <f>IF(実施計画様式!V373&lt;&gt;朱色変色!U373,1,0)</f>
        <v>0</v>
      </c>
      <c r="V373">
        <f>IF(実施計画様式!W373&lt;&gt;朱色変色!V373,1,0)</f>
        <v>0</v>
      </c>
      <c r="W373">
        <f>IF(実施計画様式!X373&lt;&gt;朱色変色!W373,1,0)</f>
        <v>0</v>
      </c>
      <c r="X373">
        <f>IF(実施計画様式!Y373&lt;&gt;朱色変色!X373,1,0)</f>
        <v>0</v>
      </c>
      <c r="Y373">
        <f>IF(実施計画様式!Z373&lt;&gt;朱色変色!Y373,1,0)</f>
        <v>0</v>
      </c>
      <c r="Z373">
        <f>IF(実施計画様式!AA373&lt;&gt;朱色変色!Z373,1,0)</f>
        <v>0</v>
      </c>
      <c r="AA373">
        <f>IF(実施計画様式!AB373&lt;&gt;朱色変色!AA373,1,0)</f>
        <v>0</v>
      </c>
      <c r="AB373">
        <f>IF(実施計画様式!AC373&lt;&gt;朱色変色!AB373,1,0)</f>
        <v>0</v>
      </c>
      <c r="AC373">
        <f>IF(実施計画様式!AD373&lt;&gt;朱色変色!AC373,1,0)</f>
        <v>0</v>
      </c>
      <c r="AD373">
        <f>IF(実施計画様式!AE373&lt;&gt;朱色変色!AD373,1,0)</f>
        <v>0</v>
      </c>
      <c r="AE373">
        <f>IF(実施計画様式!AF373&lt;&gt;朱色変色!AE373,1,0)</f>
        <v>0</v>
      </c>
      <c r="AF373" s="21">
        <f>IF(実施計画様式!AG373&lt;&gt;朱色変色!AF373,1,0)</f>
        <v>0</v>
      </c>
      <c r="AG373">
        <f t="shared" si="12"/>
        <v>0</v>
      </c>
      <c r="AH373">
        <f t="shared" si="13"/>
        <v>0</v>
      </c>
      <c r="AI373">
        <f t="shared" si="14"/>
        <v>0</v>
      </c>
    </row>
    <row r="374" spans="3:35">
      <c r="C374" s="24">
        <v>302</v>
      </c>
      <c r="D374" s="24">
        <f>IF(実施計画様式!D374&lt;&gt;朱色変色!D374,1,0)</f>
        <v>0</v>
      </c>
      <c r="E374">
        <f>IF(実施計画様式!E374&lt;&gt;朱色変色!E374,1,0)</f>
        <v>0</v>
      </c>
      <c r="F374">
        <f>IF(実施計画様式!F374&lt;&gt;朱色変色!F374,1,0)</f>
        <v>0</v>
      </c>
      <c r="G374">
        <f>IF(実施計画様式!G374&lt;&gt;朱色変色!G374,1,0)</f>
        <v>0</v>
      </c>
      <c r="H374">
        <f>IF(実施計画様式!H374&lt;&gt;朱色変色!H374,1,0)</f>
        <v>0</v>
      </c>
      <c r="I374">
        <f>IF(実施計画様式!I374&lt;&gt;朱色変色!I374,1,0)</f>
        <v>0</v>
      </c>
      <c r="J374">
        <f>IF(実施計画様式!J374&lt;&gt;朱色変色!J374,1,0)</f>
        <v>0</v>
      </c>
      <c r="K374">
        <f>IF(実施計画様式!K374&lt;&gt;朱色変色!K374,1,0)</f>
        <v>0</v>
      </c>
      <c r="L374">
        <f>IF(実施計画様式!L374&lt;&gt;朱色変色!L374,1,0)</f>
        <v>0</v>
      </c>
      <c r="M374">
        <f>IF(実施計画様式!M374&lt;&gt;朱色変色!M374,1,0)</f>
        <v>0</v>
      </c>
      <c r="N374">
        <f>IF(実施計画様式!N374&lt;&gt;朱色変色!N374,1,0)</f>
        <v>0</v>
      </c>
      <c r="O374">
        <f>IF(実施計画様式!O374&lt;&gt;朱色変色!O374,1,0)</f>
        <v>0</v>
      </c>
      <c r="P374">
        <f>IF(実施計画様式!P374&lt;&gt;朱色変色!P374,1,0)</f>
        <v>0</v>
      </c>
      <c r="Q374">
        <f>IF(実施計画様式!Q374&lt;&gt;朱色変色!Q374,1,0)</f>
        <v>0</v>
      </c>
      <c r="R374">
        <f>IF(実施計画様式!R374&lt;&gt;朱色変色!R374,1,0)</f>
        <v>0</v>
      </c>
      <c r="S374">
        <f>IF(実施計画様式!S374&lt;&gt;朱色変色!S374,1,0)</f>
        <v>0</v>
      </c>
      <c r="T374">
        <f>IF(実施計画様式!U374&lt;&gt;朱色変色!T374,1,0)</f>
        <v>0</v>
      </c>
      <c r="U374">
        <f>IF(実施計画様式!V374&lt;&gt;朱色変色!U374,1,0)</f>
        <v>0</v>
      </c>
      <c r="V374">
        <f>IF(実施計画様式!W374&lt;&gt;朱色変色!V374,1,0)</f>
        <v>0</v>
      </c>
      <c r="W374">
        <f>IF(実施計画様式!X374&lt;&gt;朱色変色!W374,1,0)</f>
        <v>0</v>
      </c>
      <c r="X374">
        <f>IF(実施計画様式!Y374&lt;&gt;朱色変色!X374,1,0)</f>
        <v>0</v>
      </c>
      <c r="Y374">
        <f>IF(実施計画様式!Z374&lt;&gt;朱色変色!Y374,1,0)</f>
        <v>0</v>
      </c>
      <c r="Z374">
        <f>IF(実施計画様式!AA374&lt;&gt;朱色変色!Z374,1,0)</f>
        <v>0</v>
      </c>
      <c r="AA374">
        <f>IF(実施計画様式!AB374&lt;&gt;朱色変色!AA374,1,0)</f>
        <v>0</v>
      </c>
      <c r="AB374">
        <f>IF(実施計画様式!AC374&lt;&gt;朱色変色!AB374,1,0)</f>
        <v>0</v>
      </c>
      <c r="AC374">
        <f>IF(実施計画様式!AD374&lt;&gt;朱色変色!AC374,1,0)</f>
        <v>0</v>
      </c>
      <c r="AD374">
        <f>IF(実施計画様式!AE374&lt;&gt;朱色変色!AD374,1,0)</f>
        <v>0</v>
      </c>
      <c r="AE374">
        <f>IF(実施計画様式!AF374&lt;&gt;朱色変色!AE374,1,0)</f>
        <v>0</v>
      </c>
      <c r="AF374" s="21">
        <f>IF(実施計画様式!AG374&lt;&gt;朱色変色!AF374,1,0)</f>
        <v>0</v>
      </c>
      <c r="AG374">
        <f t="shared" si="12"/>
        <v>0</v>
      </c>
      <c r="AH374">
        <f t="shared" si="13"/>
        <v>0</v>
      </c>
      <c r="AI374">
        <f t="shared" si="14"/>
        <v>0</v>
      </c>
    </row>
    <row r="375" spans="3:35">
      <c r="C375" s="24">
        <v>303</v>
      </c>
      <c r="D375" s="24">
        <f>IF(実施計画様式!D375&lt;&gt;朱色変色!D375,1,0)</f>
        <v>0</v>
      </c>
      <c r="E375">
        <f>IF(実施計画様式!E375&lt;&gt;朱色変色!E375,1,0)</f>
        <v>0</v>
      </c>
      <c r="F375">
        <f>IF(実施計画様式!F375&lt;&gt;朱色変色!F375,1,0)</f>
        <v>0</v>
      </c>
      <c r="G375">
        <f>IF(実施計画様式!G375&lt;&gt;朱色変色!G375,1,0)</f>
        <v>0</v>
      </c>
      <c r="H375">
        <f>IF(実施計画様式!H375&lt;&gt;朱色変色!H375,1,0)</f>
        <v>0</v>
      </c>
      <c r="I375">
        <f>IF(実施計画様式!I375&lt;&gt;朱色変色!I375,1,0)</f>
        <v>0</v>
      </c>
      <c r="J375">
        <f>IF(実施計画様式!J375&lt;&gt;朱色変色!J375,1,0)</f>
        <v>0</v>
      </c>
      <c r="K375">
        <f>IF(実施計画様式!K375&lt;&gt;朱色変色!K375,1,0)</f>
        <v>0</v>
      </c>
      <c r="L375">
        <f>IF(実施計画様式!L375&lt;&gt;朱色変色!L375,1,0)</f>
        <v>0</v>
      </c>
      <c r="M375">
        <f>IF(実施計画様式!M375&lt;&gt;朱色変色!M375,1,0)</f>
        <v>0</v>
      </c>
      <c r="N375">
        <f>IF(実施計画様式!N375&lt;&gt;朱色変色!N375,1,0)</f>
        <v>0</v>
      </c>
      <c r="O375">
        <f>IF(実施計画様式!O375&lt;&gt;朱色変色!O375,1,0)</f>
        <v>0</v>
      </c>
      <c r="P375">
        <f>IF(実施計画様式!P375&lt;&gt;朱色変色!P375,1,0)</f>
        <v>0</v>
      </c>
      <c r="Q375">
        <f>IF(実施計画様式!Q375&lt;&gt;朱色変色!Q375,1,0)</f>
        <v>0</v>
      </c>
      <c r="R375">
        <f>IF(実施計画様式!R375&lt;&gt;朱色変色!R375,1,0)</f>
        <v>0</v>
      </c>
      <c r="S375">
        <f>IF(実施計画様式!S375&lt;&gt;朱色変色!S375,1,0)</f>
        <v>0</v>
      </c>
      <c r="T375">
        <f>IF(実施計画様式!U375&lt;&gt;朱色変色!T375,1,0)</f>
        <v>0</v>
      </c>
      <c r="U375">
        <f>IF(実施計画様式!V375&lt;&gt;朱色変色!U375,1,0)</f>
        <v>0</v>
      </c>
      <c r="V375">
        <f>IF(実施計画様式!W375&lt;&gt;朱色変色!V375,1,0)</f>
        <v>0</v>
      </c>
      <c r="W375">
        <f>IF(実施計画様式!X375&lt;&gt;朱色変色!W375,1,0)</f>
        <v>0</v>
      </c>
      <c r="X375">
        <f>IF(実施計画様式!Y375&lt;&gt;朱色変色!X375,1,0)</f>
        <v>0</v>
      </c>
      <c r="Y375">
        <f>IF(実施計画様式!Z375&lt;&gt;朱色変色!Y375,1,0)</f>
        <v>0</v>
      </c>
      <c r="Z375">
        <f>IF(実施計画様式!AA375&lt;&gt;朱色変色!Z375,1,0)</f>
        <v>0</v>
      </c>
      <c r="AA375">
        <f>IF(実施計画様式!AB375&lt;&gt;朱色変色!AA375,1,0)</f>
        <v>0</v>
      </c>
      <c r="AB375">
        <f>IF(実施計画様式!AC375&lt;&gt;朱色変色!AB375,1,0)</f>
        <v>0</v>
      </c>
      <c r="AC375">
        <f>IF(実施計画様式!AD375&lt;&gt;朱色変色!AC375,1,0)</f>
        <v>0</v>
      </c>
      <c r="AD375">
        <f>IF(実施計画様式!AE375&lt;&gt;朱色変色!AD375,1,0)</f>
        <v>0</v>
      </c>
      <c r="AE375">
        <f>IF(実施計画様式!AF375&lt;&gt;朱色変色!AE375,1,0)</f>
        <v>0</v>
      </c>
      <c r="AF375" s="21">
        <f>IF(実施計画様式!AG375&lt;&gt;朱色変色!AF375,1,0)</f>
        <v>0</v>
      </c>
      <c r="AG375">
        <f t="shared" si="12"/>
        <v>0</v>
      </c>
      <c r="AH375">
        <f t="shared" si="13"/>
        <v>0</v>
      </c>
      <c r="AI375">
        <f t="shared" si="14"/>
        <v>0</v>
      </c>
    </row>
    <row r="376" spans="3:35">
      <c r="C376" s="24">
        <v>304</v>
      </c>
      <c r="D376" s="24">
        <f>IF(実施計画様式!D376&lt;&gt;朱色変色!D376,1,0)</f>
        <v>0</v>
      </c>
      <c r="E376">
        <f>IF(実施計画様式!E376&lt;&gt;朱色変色!E376,1,0)</f>
        <v>0</v>
      </c>
      <c r="F376">
        <f>IF(実施計画様式!F376&lt;&gt;朱色変色!F376,1,0)</f>
        <v>0</v>
      </c>
      <c r="G376">
        <f>IF(実施計画様式!G376&lt;&gt;朱色変色!G376,1,0)</f>
        <v>0</v>
      </c>
      <c r="H376">
        <f>IF(実施計画様式!H376&lt;&gt;朱色変色!H376,1,0)</f>
        <v>0</v>
      </c>
      <c r="I376">
        <f>IF(実施計画様式!I376&lt;&gt;朱色変色!I376,1,0)</f>
        <v>0</v>
      </c>
      <c r="J376">
        <f>IF(実施計画様式!J376&lt;&gt;朱色変色!J376,1,0)</f>
        <v>0</v>
      </c>
      <c r="K376">
        <f>IF(実施計画様式!K376&lt;&gt;朱色変色!K376,1,0)</f>
        <v>0</v>
      </c>
      <c r="L376">
        <f>IF(実施計画様式!L376&lt;&gt;朱色変色!L376,1,0)</f>
        <v>0</v>
      </c>
      <c r="M376">
        <f>IF(実施計画様式!M376&lt;&gt;朱色変色!M376,1,0)</f>
        <v>0</v>
      </c>
      <c r="N376">
        <f>IF(実施計画様式!N376&lt;&gt;朱色変色!N376,1,0)</f>
        <v>0</v>
      </c>
      <c r="O376">
        <f>IF(実施計画様式!O376&lt;&gt;朱色変色!O376,1,0)</f>
        <v>0</v>
      </c>
      <c r="P376">
        <f>IF(実施計画様式!P376&lt;&gt;朱色変色!P376,1,0)</f>
        <v>0</v>
      </c>
      <c r="Q376">
        <f>IF(実施計画様式!Q376&lt;&gt;朱色変色!Q376,1,0)</f>
        <v>0</v>
      </c>
      <c r="R376">
        <f>IF(実施計画様式!R376&lt;&gt;朱色変色!R376,1,0)</f>
        <v>0</v>
      </c>
      <c r="S376">
        <f>IF(実施計画様式!S376&lt;&gt;朱色変色!S376,1,0)</f>
        <v>0</v>
      </c>
      <c r="T376">
        <f>IF(実施計画様式!U376&lt;&gt;朱色変色!T376,1,0)</f>
        <v>0</v>
      </c>
      <c r="U376">
        <f>IF(実施計画様式!V376&lt;&gt;朱色変色!U376,1,0)</f>
        <v>0</v>
      </c>
      <c r="V376">
        <f>IF(実施計画様式!W376&lt;&gt;朱色変色!V376,1,0)</f>
        <v>0</v>
      </c>
      <c r="W376">
        <f>IF(実施計画様式!X376&lt;&gt;朱色変色!W376,1,0)</f>
        <v>0</v>
      </c>
      <c r="X376">
        <f>IF(実施計画様式!Y376&lt;&gt;朱色変色!X376,1,0)</f>
        <v>0</v>
      </c>
      <c r="Y376">
        <f>IF(実施計画様式!Z376&lt;&gt;朱色変色!Y376,1,0)</f>
        <v>0</v>
      </c>
      <c r="Z376">
        <f>IF(実施計画様式!AA376&lt;&gt;朱色変色!Z376,1,0)</f>
        <v>0</v>
      </c>
      <c r="AA376">
        <f>IF(実施計画様式!AB376&lt;&gt;朱色変色!AA376,1,0)</f>
        <v>0</v>
      </c>
      <c r="AB376">
        <f>IF(実施計画様式!AC376&lt;&gt;朱色変色!AB376,1,0)</f>
        <v>0</v>
      </c>
      <c r="AC376">
        <f>IF(実施計画様式!AD376&lt;&gt;朱色変色!AC376,1,0)</f>
        <v>0</v>
      </c>
      <c r="AD376">
        <f>IF(実施計画様式!AE376&lt;&gt;朱色変色!AD376,1,0)</f>
        <v>0</v>
      </c>
      <c r="AE376">
        <f>IF(実施計画様式!AF376&lt;&gt;朱色変色!AE376,1,0)</f>
        <v>0</v>
      </c>
      <c r="AF376" s="21">
        <f>IF(実施計画様式!AG376&lt;&gt;朱色変色!AF376,1,0)</f>
        <v>0</v>
      </c>
      <c r="AG376">
        <f t="shared" si="12"/>
        <v>0</v>
      </c>
      <c r="AH376">
        <f t="shared" si="13"/>
        <v>0</v>
      </c>
      <c r="AI376">
        <f t="shared" si="14"/>
        <v>0</v>
      </c>
    </row>
    <row r="377" spans="3:35">
      <c r="C377" s="24">
        <v>305</v>
      </c>
      <c r="D377" s="24">
        <f>IF(実施計画様式!D377&lt;&gt;朱色変色!D377,1,0)</f>
        <v>0</v>
      </c>
      <c r="E377">
        <f>IF(実施計画様式!E377&lt;&gt;朱色変色!E377,1,0)</f>
        <v>0</v>
      </c>
      <c r="F377">
        <f>IF(実施計画様式!F377&lt;&gt;朱色変色!F377,1,0)</f>
        <v>0</v>
      </c>
      <c r="G377">
        <f>IF(実施計画様式!G377&lt;&gt;朱色変色!G377,1,0)</f>
        <v>0</v>
      </c>
      <c r="H377">
        <f>IF(実施計画様式!H377&lt;&gt;朱色変色!H377,1,0)</f>
        <v>0</v>
      </c>
      <c r="I377">
        <f>IF(実施計画様式!I377&lt;&gt;朱色変色!I377,1,0)</f>
        <v>0</v>
      </c>
      <c r="J377">
        <f>IF(実施計画様式!J377&lt;&gt;朱色変色!J377,1,0)</f>
        <v>0</v>
      </c>
      <c r="K377">
        <f>IF(実施計画様式!K377&lt;&gt;朱色変色!K377,1,0)</f>
        <v>0</v>
      </c>
      <c r="L377">
        <f>IF(実施計画様式!L377&lt;&gt;朱色変色!L377,1,0)</f>
        <v>0</v>
      </c>
      <c r="M377">
        <f>IF(実施計画様式!M377&lt;&gt;朱色変色!M377,1,0)</f>
        <v>0</v>
      </c>
      <c r="N377">
        <f>IF(実施計画様式!N377&lt;&gt;朱色変色!N377,1,0)</f>
        <v>0</v>
      </c>
      <c r="O377">
        <f>IF(実施計画様式!O377&lt;&gt;朱色変色!O377,1,0)</f>
        <v>0</v>
      </c>
      <c r="P377">
        <f>IF(実施計画様式!P377&lt;&gt;朱色変色!P377,1,0)</f>
        <v>0</v>
      </c>
      <c r="Q377">
        <f>IF(実施計画様式!Q377&lt;&gt;朱色変色!Q377,1,0)</f>
        <v>0</v>
      </c>
      <c r="R377">
        <f>IF(実施計画様式!R377&lt;&gt;朱色変色!R377,1,0)</f>
        <v>0</v>
      </c>
      <c r="S377">
        <f>IF(実施計画様式!S377&lt;&gt;朱色変色!S377,1,0)</f>
        <v>0</v>
      </c>
      <c r="T377">
        <f>IF(実施計画様式!U377&lt;&gt;朱色変色!T377,1,0)</f>
        <v>0</v>
      </c>
      <c r="U377">
        <f>IF(実施計画様式!V377&lt;&gt;朱色変色!U377,1,0)</f>
        <v>0</v>
      </c>
      <c r="V377">
        <f>IF(実施計画様式!W377&lt;&gt;朱色変色!V377,1,0)</f>
        <v>0</v>
      </c>
      <c r="W377">
        <f>IF(実施計画様式!X377&lt;&gt;朱色変色!W377,1,0)</f>
        <v>0</v>
      </c>
      <c r="X377">
        <f>IF(実施計画様式!Y377&lt;&gt;朱色変色!X377,1,0)</f>
        <v>0</v>
      </c>
      <c r="Y377">
        <f>IF(実施計画様式!Z377&lt;&gt;朱色変色!Y377,1,0)</f>
        <v>0</v>
      </c>
      <c r="Z377">
        <f>IF(実施計画様式!AA377&lt;&gt;朱色変色!Z377,1,0)</f>
        <v>0</v>
      </c>
      <c r="AA377">
        <f>IF(実施計画様式!AB377&lt;&gt;朱色変色!AA377,1,0)</f>
        <v>0</v>
      </c>
      <c r="AB377">
        <f>IF(実施計画様式!AC377&lt;&gt;朱色変色!AB377,1,0)</f>
        <v>0</v>
      </c>
      <c r="AC377">
        <f>IF(実施計画様式!AD377&lt;&gt;朱色変色!AC377,1,0)</f>
        <v>0</v>
      </c>
      <c r="AD377">
        <f>IF(実施計画様式!AE377&lt;&gt;朱色変色!AD377,1,0)</f>
        <v>0</v>
      </c>
      <c r="AE377">
        <f>IF(実施計画様式!AF377&lt;&gt;朱色変色!AE377,1,0)</f>
        <v>0</v>
      </c>
      <c r="AF377" s="21">
        <f>IF(実施計画様式!AG377&lt;&gt;朱色変色!AF377,1,0)</f>
        <v>0</v>
      </c>
      <c r="AG377">
        <f t="shared" si="12"/>
        <v>0</v>
      </c>
      <c r="AH377">
        <f t="shared" si="13"/>
        <v>0</v>
      </c>
      <c r="AI377">
        <f t="shared" si="14"/>
        <v>0</v>
      </c>
    </row>
    <row r="378" spans="3:35">
      <c r="C378" s="24">
        <v>306</v>
      </c>
      <c r="D378" s="24">
        <f>IF(実施計画様式!D378&lt;&gt;朱色変色!D378,1,0)</f>
        <v>0</v>
      </c>
      <c r="E378">
        <f>IF(実施計画様式!E378&lt;&gt;朱色変色!E378,1,0)</f>
        <v>0</v>
      </c>
      <c r="F378">
        <f>IF(実施計画様式!F378&lt;&gt;朱色変色!F378,1,0)</f>
        <v>0</v>
      </c>
      <c r="G378">
        <f>IF(実施計画様式!G378&lt;&gt;朱色変色!G378,1,0)</f>
        <v>0</v>
      </c>
      <c r="H378">
        <f>IF(実施計画様式!H378&lt;&gt;朱色変色!H378,1,0)</f>
        <v>0</v>
      </c>
      <c r="I378">
        <f>IF(実施計画様式!I378&lt;&gt;朱色変色!I378,1,0)</f>
        <v>0</v>
      </c>
      <c r="J378">
        <f>IF(実施計画様式!J378&lt;&gt;朱色変色!J378,1,0)</f>
        <v>0</v>
      </c>
      <c r="K378">
        <f>IF(実施計画様式!K378&lt;&gt;朱色変色!K378,1,0)</f>
        <v>0</v>
      </c>
      <c r="L378">
        <f>IF(実施計画様式!L378&lt;&gt;朱色変色!L378,1,0)</f>
        <v>0</v>
      </c>
      <c r="M378">
        <f>IF(実施計画様式!M378&lt;&gt;朱色変色!M378,1,0)</f>
        <v>0</v>
      </c>
      <c r="N378">
        <f>IF(実施計画様式!N378&lt;&gt;朱色変色!N378,1,0)</f>
        <v>0</v>
      </c>
      <c r="O378">
        <f>IF(実施計画様式!O378&lt;&gt;朱色変色!O378,1,0)</f>
        <v>0</v>
      </c>
      <c r="P378">
        <f>IF(実施計画様式!P378&lt;&gt;朱色変色!P378,1,0)</f>
        <v>0</v>
      </c>
      <c r="Q378">
        <f>IF(実施計画様式!Q378&lt;&gt;朱色変色!Q378,1,0)</f>
        <v>0</v>
      </c>
      <c r="R378">
        <f>IF(実施計画様式!R378&lt;&gt;朱色変色!R378,1,0)</f>
        <v>0</v>
      </c>
      <c r="S378">
        <f>IF(実施計画様式!S378&lt;&gt;朱色変色!S378,1,0)</f>
        <v>0</v>
      </c>
      <c r="T378">
        <f>IF(実施計画様式!U378&lt;&gt;朱色変色!T378,1,0)</f>
        <v>0</v>
      </c>
      <c r="U378">
        <f>IF(実施計画様式!V378&lt;&gt;朱色変色!U378,1,0)</f>
        <v>0</v>
      </c>
      <c r="V378">
        <f>IF(実施計画様式!W378&lt;&gt;朱色変色!V378,1,0)</f>
        <v>0</v>
      </c>
      <c r="W378">
        <f>IF(実施計画様式!X378&lt;&gt;朱色変色!W378,1,0)</f>
        <v>0</v>
      </c>
      <c r="X378">
        <f>IF(実施計画様式!Y378&lt;&gt;朱色変色!X378,1,0)</f>
        <v>0</v>
      </c>
      <c r="Y378">
        <f>IF(実施計画様式!Z378&lt;&gt;朱色変色!Y378,1,0)</f>
        <v>0</v>
      </c>
      <c r="Z378">
        <f>IF(実施計画様式!AA378&lt;&gt;朱色変色!Z378,1,0)</f>
        <v>0</v>
      </c>
      <c r="AA378">
        <f>IF(実施計画様式!AB378&lt;&gt;朱色変色!AA378,1,0)</f>
        <v>0</v>
      </c>
      <c r="AB378">
        <f>IF(実施計画様式!AC378&lt;&gt;朱色変色!AB378,1,0)</f>
        <v>0</v>
      </c>
      <c r="AC378">
        <f>IF(実施計画様式!AD378&lt;&gt;朱色変色!AC378,1,0)</f>
        <v>0</v>
      </c>
      <c r="AD378">
        <f>IF(実施計画様式!AE378&lt;&gt;朱色変色!AD378,1,0)</f>
        <v>0</v>
      </c>
      <c r="AE378">
        <f>IF(実施計画様式!AF378&lt;&gt;朱色変色!AE378,1,0)</f>
        <v>0</v>
      </c>
      <c r="AF378" s="21">
        <f>IF(実施計画様式!AG378&lt;&gt;朱色変色!AF378,1,0)</f>
        <v>0</v>
      </c>
      <c r="AG378">
        <f t="shared" si="12"/>
        <v>0</v>
      </c>
      <c r="AH378">
        <f t="shared" si="13"/>
        <v>0</v>
      </c>
      <c r="AI378">
        <f t="shared" si="14"/>
        <v>0</v>
      </c>
    </row>
    <row r="379" spans="3:35">
      <c r="C379" s="24">
        <v>307</v>
      </c>
      <c r="D379" s="24">
        <f>IF(実施計画様式!D379&lt;&gt;朱色変色!D379,1,0)</f>
        <v>0</v>
      </c>
      <c r="E379">
        <f>IF(実施計画様式!E379&lt;&gt;朱色変色!E379,1,0)</f>
        <v>0</v>
      </c>
      <c r="F379">
        <f>IF(実施計画様式!F379&lt;&gt;朱色変色!F379,1,0)</f>
        <v>0</v>
      </c>
      <c r="G379">
        <f>IF(実施計画様式!G379&lt;&gt;朱色変色!G379,1,0)</f>
        <v>0</v>
      </c>
      <c r="H379">
        <f>IF(実施計画様式!H379&lt;&gt;朱色変色!H379,1,0)</f>
        <v>0</v>
      </c>
      <c r="I379">
        <f>IF(実施計画様式!I379&lt;&gt;朱色変色!I379,1,0)</f>
        <v>0</v>
      </c>
      <c r="J379">
        <f>IF(実施計画様式!J379&lt;&gt;朱色変色!J379,1,0)</f>
        <v>0</v>
      </c>
      <c r="K379">
        <f>IF(実施計画様式!K379&lt;&gt;朱色変色!K379,1,0)</f>
        <v>0</v>
      </c>
      <c r="L379">
        <f>IF(実施計画様式!L379&lt;&gt;朱色変色!L379,1,0)</f>
        <v>0</v>
      </c>
      <c r="M379">
        <f>IF(実施計画様式!M379&lt;&gt;朱色変色!M379,1,0)</f>
        <v>0</v>
      </c>
      <c r="N379">
        <f>IF(実施計画様式!N379&lt;&gt;朱色変色!N379,1,0)</f>
        <v>0</v>
      </c>
      <c r="O379">
        <f>IF(実施計画様式!O379&lt;&gt;朱色変色!O379,1,0)</f>
        <v>0</v>
      </c>
      <c r="P379">
        <f>IF(実施計画様式!P379&lt;&gt;朱色変色!P379,1,0)</f>
        <v>0</v>
      </c>
      <c r="Q379">
        <f>IF(実施計画様式!Q379&lt;&gt;朱色変色!Q379,1,0)</f>
        <v>0</v>
      </c>
      <c r="R379">
        <f>IF(実施計画様式!R379&lt;&gt;朱色変色!R379,1,0)</f>
        <v>0</v>
      </c>
      <c r="S379">
        <f>IF(実施計画様式!S379&lt;&gt;朱色変色!S379,1,0)</f>
        <v>0</v>
      </c>
      <c r="T379">
        <f>IF(実施計画様式!U379&lt;&gt;朱色変色!T379,1,0)</f>
        <v>0</v>
      </c>
      <c r="U379">
        <f>IF(実施計画様式!V379&lt;&gt;朱色変色!U379,1,0)</f>
        <v>0</v>
      </c>
      <c r="V379">
        <f>IF(実施計画様式!W379&lt;&gt;朱色変色!V379,1,0)</f>
        <v>0</v>
      </c>
      <c r="W379">
        <f>IF(実施計画様式!X379&lt;&gt;朱色変色!W379,1,0)</f>
        <v>0</v>
      </c>
      <c r="X379">
        <f>IF(実施計画様式!Y379&lt;&gt;朱色変色!X379,1,0)</f>
        <v>0</v>
      </c>
      <c r="Y379">
        <f>IF(実施計画様式!Z379&lt;&gt;朱色変色!Y379,1,0)</f>
        <v>0</v>
      </c>
      <c r="Z379">
        <f>IF(実施計画様式!AA379&lt;&gt;朱色変色!Z379,1,0)</f>
        <v>0</v>
      </c>
      <c r="AA379">
        <f>IF(実施計画様式!AB379&lt;&gt;朱色変色!AA379,1,0)</f>
        <v>0</v>
      </c>
      <c r="AB379">
        <f>IF(実施計画様式!AC379&lt;&gt;朱色変色!AB379,1,0)</f>
        <v>0</v>
      </c>
      <c r="AC379">
        <f>IF(実施計画様式!AD379&lt;&gt;朱色変色!AC379,1,0)</f>
        <v>0</v>
      </c>
      <c r="AD379">
        <f>IF(実施計画様式!AE379&lt;&gt;朱色変色!AD379,1,0)</f>
        <v>0</v>
      </c>
      <c r="AE379">
        <f>IF(実施計画様式!AF379&lt;&gt;朱色変色!AE379,1,0)</f>
        <v>0</v>
      </c>
      <c r="AF379" s="21">
        <f>IF(実施計画様式!AG379&lt;&gt;朱色変色!AF379,1,0)</f>
        <v>0</v>
      </c>
      <c r="AG379">
        <f t="shared" si="12"/>
        <v>0</v>
      </c>
      <c r="AH379">
        <f t="shared" si="13"/>
        <v>0</v>
      </c>
      <c r="AI379">
        <f t="shared" si="14"/>
        <v>0</v>
      </c>
    </row>
    <row r="380" spans="3:35">
      <c r="C380" s="24">
        <v>308</v>
      </c>
      <c r="D380" s="24">
        <f>IF(実施計画様式!D380&lt;&gt;朱色変色!D380,1,0)</f>
        <v>0</v>
      </c>
      <c r="E380">
        <f>IF(実施計画様式!E380&lt;&gt;朱色変色!E380,1,0)</f>
        <v>0</v>
      </c>
      <c r="F380">
        <f>IF(実施計画様式!F380&lt;&gt;朱色変色!F380,1,0)</f>
        <v>0</v>
      </c>
      <c r="G380">
        <f>IF(実施計画様式!G380&lt;&gt;朱色変色!G380,1,0)</f>
        <v>0</v>
      </c>
      <c r="H380">
        <f>IF(実施計画様式!H380&lt;&gt;朱色変色!H380,1,0)</f>
        <v>0</v>
      </c>
      <c r="I380">
        <f>IF(実施計画様式!I380&lt;&gt;朱色変色!I380,1,0)</f>
        <v>0</v>
      </c>
      <c r="J380">
        <f>IF(実施計画様式!J380&lt;&gt;朱色変色!J380,1,0)</f>
        <v>0</v>
      </c>
      <c r="K380">
        <f>IF(実施計画様式!K380&lt;&gt;朱色変色!K380,1,0)</f>
        <v>0</v>
      </c>
      <c r="L380">
        <f>IF(実施計画様式!L380&lt;&gt;朱色変色!L380,1,0)</f>
        <v>0</v>
      </c>
      <c r="M380">
        <f>IF(実施計画様式!M380&lt;&gt;朱色変色!M380,1,0)</f>
        <v>0</v>
      </c>
      <c r="N380">
        <f>IF(実施計画様式!N380&lt;&gt;朱色変色!N380,1,0)</f>
        <v>0</v>
      </c>
      <c r="O380">
        <f>IF(実施計画様式!O380&lt;&gt;朱色変色!O380,1,0)</f>
        <v>0</v>
      </c>
      <c r="P380">
        <f>IF(実施計画様式!P380&lt;&gt;朱色変色!P380,1,0)</f>
        <v>0</v>
      </c>
      <c r="Q380">
        <f>IF(実施計画様式!Q380&lt;&gt;朱色変色!Q380,1,0)</f>
        <v>0</v>
      </c>
      <c r="R380">
        <f>IF(実施計画様式!R380&lt;&gt;朱色変色!R380,1,0)</f>
        <v>0</v>
      </c>
      <c r="S380">
        <f>IF(実施計画様式!S380&lt;&gt;朱色変色!S380,1,0)</f>
        <v>0</v>
      </c>
      <c r="T380">
        <f>IF(実施計画様式!U380&lt;&gt;朱色変色!T380,1,0)</f>
        <v>0</v>
      </c>
      <c r="U380">
        <f>IF(実施計画様式!V380&lt;&gt;朱色変色!U380,1,0)</f>
        <v>0</v>
      </c>
      <c r="V380">
        <f>IF(実施計画様式!W380&lt;&gt;朱色変色!V380,1,0)</f>
        <v>0</v>
      </c>
      <c r="W380">
        <f>IF(実施計画様式!X380&lt;&gt;朱色変色!W380,1,0)</f>
        <v>0</v>
      </c>
      <c r="X380">
        <f>IF(実施計画様式!Y380&lt;&gt;朱色変色!X380,1,0)</f>
        <v>0</v>
      </c>
      <c r="Y380">
        <f>IF(実施計画様式!Z380&lt;&gt;朱色変色!Y380,1,0)</f>
        <v>0</v>
      </c>
      <c r="Z380">
        <f>IF(実施計画様式!AA380&lt;&gt;朱色変色!Z380,1,0)</f>
        <v>0</v>
      </c>
      <c r="AA380">
        <f>IF(実施計画様式!AB380&lt;&gt;朱色変色!AA380,1,0)</f>
        <v>0</v>
      </c>
      <c r="AB380">
        <f>IF(実施計画様式!AC380&lt;&gt;朱色変色!AB380,1,0)</f>
        <v>0</v>
      </c>
      <c r="AC380">
        <f>IF(実施計画様式!AD380&lt;&gt;朱色変色!AC380,1,0)</f>
        <v>0</v>
      </c>
      <c r="AD380">
        <f>IF(実施計画様式!AE380&lt;&gt;朱色変色!AD380,1,0)</f>
        <v>0</v>
      </c>
      <c r="AE380">
        <f>IF(実施計画様式!AF380&lt;&gt;朱色変色!AE380,1,0)</f>
        <v>0</v>
      </c>
      <c r="AF380" s="21">
        <f>IF(実施計画様式!AG380&lt;&gt;朱色変色!AF380,1,0)</f>
        <v>0</v>
      </c>
      <c r="AG380">
        <f t="shared" si="12"/>
        <v>0</v>
      </c>
      <c r="AH380">
        <f t="shared" si="13"/>
        <v>0</v>
      </c>
      <c r="AI380">
        <f t="shared" si="14"/>
        <v>0</v>
      </c>
    </row>
    <row r="381" spans="3:35">
      <c r="C381" s="24">
        <v>309</v>
      </c>
      <c r="D381" s="24">
        <f>IF(実施計画様式!D381&lt;&gt;朱色変色!D381,1,0)</f>
        <v>0</v>
      </c>
      <c r="E381">
        <f>IF(実施計画様式!E381&lt;&gt;朱色変色!E381,1,0)</f>
        <v>0</v>
      </c>
      <c r="F381">
        <f>IF(実施計画様式!F381&lt;&gt;朱色変色!F381,1,0)</f>
        <v>0</v>
      </c>
      <c r="G381">
        <f>IF(実施計画様式!G381&lt;&gt;朱色変色!G381,1,0)</f>
        <v>0</v>
      </c>
      <c r="H381">
        <f>IF(実施計画様式!H381&lt;&gt;朱色変色!H381,1,0)</f>
        <v>0</v>
      </c>
      <c r="I381">
        <f>IF(実施計画様式!I381&lt;&gt;朱色変色!I381,1,0)</f>
        <v>0</v>
      </c>
      <c r="J381">
        <f>IF(実施計画様式!J381&lt;&gt;朱色変色!J381,1,0)</f>
        <v>0</v>
      </c>
      <c r="K381">
        <f>IF(実施計画様式!K381&lt;&gt;朱色変色!K381,1,0)</f>
        <v>0</v>
      </c>
      <c r="L381">
        <f>IF(実施計画様式!L381&lt;&gt;朱色変色!L381,1,0)</f>
        <v>0</v>
      </c>
      <c r="M381">
        <f>IF(実施計画様式!M381&lt;&gt;朱色変色!M381,1,0)</f>
        <v>0</v>
      </c>
      <c r="N381">
        <f>IF(実施計画様式!N381&lt;&gt;朱色変色!N381,1,0)</f>
        <v>0</v>
      </c>
      <c r="O381">
        <f>IF(実施計画様式!O381&lt;&gt;朱色変色!O381,1,0)</f>
        <v>0</v>
      </c>
      <c r="P381">
        <f>IF(実施計画様式!P381&lt;&gt;朱色変色!P381,1,0)</f>
        <v>0</v>
      </c>
      <c r="Q381">
        <f>IF(実施計画様式!Q381&lt;&gt;朱色変色!Q381,1,0)</f>
        <v>0</v>
      </c>
      <c r="R381">
        <f>IF(実施計画様式!R381&lt;&gt;朱色変色!R381,1,0)</f>
        <v>0</v>
      </c>
      <c r="S381">
        <f>IF(実施計画様式!S381&lt;&gt;朱色変色!S381,1,0)</f>
        <v>0</v>
      </c>
      <c r="T381">
        <f>IF(実施計画様式!U381&lt;&gt;朱色変色!T381,1,0)</f>
        <v>0</v>
      </c>
      <c r="U381">
        <f>IF(実施計画様式!V381&lt;&gt;朱色変色!U381,1,0)</f>
        <v>0</v>
      </c>
      <c r="V381">
        <f>IF(実施計画様式!W381&lt;&gt;朱色変色!V381,1,0)</f>
        <v>0</v>
      </c>
      <c r="W381">
        <f>IF(実施計画様式!X381&lt;&gt;朱色変色!W381,1,0)</f>
        <v>0</v>
      </c>
      <c r="X381">
        <f>IF(実施計画様式!Y381&lt;&gt;朱色変色!X381,1,0)</f>
        <v>0</v>
      </c>
      <c r="Y381">
        <f>IF(実施計画様式!Z381&lt;&gt;朱色変色!Y381,1,0)</f>
        <v>0</v>
      </c>
      <c r="Z381">
        <f>IF(実施計画様式!AA381&lt;&gt;朱色変色!Z381,1,0)</f>
        <v>0</v>
      </c>
      <c r="AA381">
        <f>IF(実施計画様式!AB381&lt;&gt;朱色変色!AA381,1,0)</f>
        <v>0</v>
      </c>
      <c r="AB381">
        <f>IF(実施計画様式!AC381&lt;&gt;朱色変色!AB381,1,0)</f>
        <v>0</v>
      </c>
      <c r="AC381">
        <f>IF(実施計画様式!AD381&lt;&gt;朱色変色!AC381,1,0)</f>
        <v>0</v>
      </c>
      <c r="AD381">
        <f>IF(実施計画様式!AE381&lt;&gt;朱色変色!AD381,1,0)</f>
        <v>0</v>
      </c>
      <c r="AE381">
        <f>IF(実施計画様式!AF381&lt;&gt;朱色変色!AE381,1,0)</f>
        <v>0</v>
      </c>
      <c r="AF381" s="21">
        <f>IF(実施計画様式!AG381&lt;&gt;朱色変色!AF381,1,0)</f>
        <v>0</v>
      </c>
      <c r="AG381">
        <f t="shared" si="12"/>
        <v>0</v>
      </c>
      <c r="AH381">
        <f t="shared" si="13"/>
        <v>0</v>
      </c>
      <c r="AI381">
        <f t="shared" si="14"/>
        <v>0</v>
      </c>
    </row>
    <row r="382" spans="3:35">
      <c r="C382" s="24">
        <v>310</v>
      </c>
      <c r="D382" s="24">
        <f>IF(実施計画様式!D382&lt;&gt;朱色変色!D382,1,0)</f>
        <v>0</v>
      </c>
      <c r="E382">
        <f>IF(実施計画様式!E382&lt;&gt;朱色変色!E382,1,0)</f>
        <v>0</v>
      </c>
      <c r="F382">
        <f>IF(実施計画様式!F382&lt;&gt;朱色変色!F382,1,0)</f>
        <v>0</v>
      </c>
      <c r="G382">
        <f>IF(実施計画様式!G382&lt;&gt;朱色変色!G382,1,0)</f>
        <v>0</v>
      </c>
      <c r="H382">
        <f>IF(実施計画様式!H382&lt;&gt;朱色変色!H382,1,0)</f>
        <v>0</v>
      </c>
      <c r="I382">
        <f>IF(実施計画様式!I382&lt;&gt;朱色変色!I382,1,0)</f>
        <v>0</v>
      </c>
      <c r="J382">
        <f>IF(実施計画様式!J382&lt;&gt;朱色変色!J382,1,0)</f>
        <v>0</v>
      </c>
      <c r="K382">
        <f>IF(実施計画様式!K382&lt;&gt;朱色変色!K382,1,0)</f>
        <v>0</v>
      </c>
      <c r="L382">
        <f>IF(実施計画様式!L382&lt;&gt;朱色変色!L382,1,0)</f>
        <v>0</v>
      </c>
      <c r="M382">
        <f>IF(実施計画様式!M382&lt;&gt;朱色変色!M382,1,0)</f>
        <v>0</v>
      </c>
      <c r="N382">
        <f>IF(実施計画様式!N382&lt;&gt;朱色変色!N382,1,0)</f>
        <v>0</v>
      </c>
      <c r="O382">
        <f>IF(実施計画様式!O382&lt;&gt;朱色変色!O382,1,0)</f>
        <v>0</v>
      </c>
      <c r="P382">
        <f>IF(実施計画様式!P382&lt;&gt;朱色変色!P382,1,0)</f>
        <v>0</v>
      </c>
      <c r="Q382">
        <f>IF(実施計画様式!Q382&lt;&gt;朱色変色!Q382,1,0)</f>
        <v>0</v>
      </c>
      <c r="R382">
        <f>IF(実施計画様式!R382&lt;&gt;朱色変色!R382,1,0)</f>
        <v>0</v>
      </c>
      <c r="S382">
        <f>IF(実施計画様式!S382&lt;&gt;朱色変色!S382,1,0)</f>
        <v>0</v>
      </c>
      <c r="T382">
        <f>IF(実施計画様式!U382&lt;&gt;朱色変色!T382,1,0)</f>
        <v>0</v>
      </c>
      <c r="U382">
        <f>IF(実施計画様式!V382&lt;&gt;朱色変色!U382,1,0)</f>
        <v>0</v>
      </c>
      <c r="V382">
        <f>IF(実施計画様式!W382&lt;&gt;朱色変色!V382,1,0)</f>
        <v>0</v>
      </c>
      <c r="W382">
        <f>IF(実施計画様式!X382&lt;&gt;朱色変色!W382,1,0)</f>
        <v>0</v>
      </c>
      <c r="X382">
        <f>IF(実施計画様式!Y382&lt;&gt;朱色変色!X382,1,0)</f>
        <v>0</v>
      </c>
      <c r="Y382">
        <f>IF(実施計画様式!Z382&lt;&gt;朱色変色!Y382,1,0)</f>
        <v>0</v>
      </c>
      <c r="Z382">
        <f>IF(実施計画様式!AA382&lt;&gt;朱色変色!Z382,1,0)</f>
        <v>0</v>
      </c>
      <c r="AA382">
        <f>IF(実施計画様式!AB382&lt;&gt;朱色変色!AA382,1,0)</f>
        <v>0</v>
      </c>
      <c r="AB382">
        <f>IF(実施計画様式!AC382&lt;&gt;朱色変色!AB382,1,0)</f>
        <v>0</v>
      </c>
      <c r="AC382">
        <f>IF(実施計画様式!AD382&lt;&gt;朱色変色!AC382,1,0)</f>
        <v>0</v>
      </c>
      <c r="AD382">
        <f>IF(実施計画様式!AE382&lt;&gt;朱色変色!AD382,1,0)</f>
        <v>0</v>
      </c>
      <c r="AE382">
        <f>IF(実施計画様式!AF382&lt;&gt;朱色変色!AE382,1,0)</f>
        <v>0</v>
      </c>
      <c r="AF382" s="21">
        <f>IF(実施計画様式!AG382&lt;&gt;朱色変色!AF382,1,0)</f>
        <v>0</v>
      </c>
      <c r="AG382">
        <f t="shared" si="12"/>
        <v>0</v>
      </c>
      <c r="AH382">
        <f t="shared" si="13"/>
        <v>0</v>
      </c>
      <c r="AI382">
        <f t="shared" si="14"/>
        <v>0</v>
      </c>
    </row>
    <row r="383" spans="3:35">
      <c r="C383" s="24">
        <v>311</v>
      </c>
      <c r="D383" s="24">
        <f>IF(実施計画様式!D383&lt;&gt;朱色変色!D383,1,0)</f>
        <v>0</v>
      </c>
      <c r="E383">
        <f>IF(実施計画様式!E383&lt;&gt;朱色変色!E383,1,0)</f>
        <v>0</v>
      </c>
      <c r="F383">
        <f>IF(実施計画様式!F383&lt;&gt;朱色変色!F383,1,0)</f>
        <v>0</v>
      </c>
      <c r="G383">
        <f>IF(実施計画様式!G383&lt;&gt;朱色変色!G383,1,0)</f>
        <v>0</v>
      </c>
      <c r="H383">
        <f>IF(実施計画様式!H383&lt;&gt;朱色変色!H383,1,0)</f>
        <v>0</v>
      </c>
      <c r="I383">
        <f>IF(実施計画様式!I383&lt;&gt;朱色変色!I383,1,0)</f>
        <v>0</v>
      </c>
      <c r="J383">
        <f>IF(実施計画様式!J383&lt;&gt;朱色変色!J383,1,0)</f>
        <v>0</v>
      </c>
      <c r="K383">
        <f>IF(実施計画様式!K383&lt;&gt;朱色変色!K383,1,0)</f>
        <v>0</v>
      </c>
      <c r="L383">
        <f>IF(実施計画様式!L383&lt;&gt;朱色変色!L383,1,0)</f>
        <v>0</v>
      </c>
      <c r="M383">
        <f>IF(実施計画様式!M383&lt;&gt;朱色変色!M383,1,0)</f>
        <v>0</v>
      </c>
      <c r="N383">
        <f>IF(実施計画様式!N383&lt;&gt;朱色変色!N383,1,0)</f>
        <v>0</v>
      </c>
      <c r="O383">
        <f>IF(実施計画様式!O383&lt;&gt;朱色変色!O383,1,0)</f>
        <v>0</v>
      </c>
      <c r="P383">
        <f>IF(実施計画様式!P383&lt;&gt;朱色変色!P383,1,0)</f>
        <v>0</v>
      </c>
      <c r="Q383">
        <f>IF(実施計画様式!Q383&lt;&gt;朱色変色!Q383,1,0)</f>
        <v>0</v>
      </c>
      <c r="R383">
        <f>IF(実施計画様式!R383&lt;&gt;朱色変色!R383,1,0)</f>
        <v>0</v>
      </c>
      <c r="S383">
        <f>IF(実施計画様式!S383&lt;&gt;朱色変色!S383,1,0)</f>
        <v>0</v>
      </c>
      <c r="T383">
        <f>IF(実施計画様式!U383&lt;&gt;朱色変色!T383,1,0)</f>
        <v>0</v>
      </c>
      <c r="U383">
        <f>IF(実施計画様式!V383&lt;&gt;朱色変色!U383,1,0)</f>
        <v>0</v>
      </c>
      <c r="V383">
        <f>IF(実施計画様式!W383&lt;&gt;朱色変色!V383,1,0)</f>
        <v>0</v>
      </c>
      <c r="W383">
        <f>IF(実施計画様式!X383&lt;&gt;朱色変色!W383,1,0)</f>
        <v>0</v>
      </c>
      <c r="X383">
        <f>IF(実施計画様式!Y383&lt;&gt;朱色変色!X383,1,0)</f>
        <v>0</v>
      </c>
      <c r="Y383">
        <f>IF(実施計画様式!Z383&lt;&gt;朱色変色!Y383,1,0)</f>
        <v>0</v>
      </c>
      <c r="Z383">
        <f>IF(実施計画様式!AA383&lt;&gt;朱色変色!Z383,1,0)</f>
        <v>0</v>
      </c>
      <c r="AA383">
        <f>IF(実施計画様式!AB383&lt;&gt;朱色変色!AA383,1,0)</f>
        <v>0</v>
      </c>
      <c r="AB383">
        <f>IF(実施計画様式!AC383&lt;&gt;朱色変色!AB383,1,0)</f>
        <v>0</v>
      </c>
      <c r="AC383">
        <f>IF(実施計画様式!AD383&lt;&gt;朱色変色!AC383,1,0)</f>
        <v>0</v>
      </c>
      <c r="AD383">
        <f>IF(実施計画様式!AE383&lt;&gt;朱色変色!AD383,1,0)</f>
        <v>0</v>
      </c>
      <c r="AE383">
        <f>IF(実施計画様式!AF383&lt;&gt;朱色変色!AE383,1,0)</f>
        <v>0</v>
      </c>
      <c r="AF383" s="21">
        <f>IF(実施計画様式!AG383&lt;&gt;朱色変色!AF383,1,0)</f>
        <v>0</v>
      </c>
      <c r="AG383">
        <f t="shared" si="12"/>
        <v>0</v>
      </c>
      <c r="AH383">
        <f t="shared" si="13"/>
        <v>0</v>
      </c>
      <c r="AI383">
        <f t="shared" si="14"/>
        <v>0</v>
      </c>
    </row>
    <row r="384" spans="3:35">
      <c r="C384" s="24">
        <v>312</v>
      </c>
      <c r="D384" s="24">
        <f>IF(実施計画様式!D384&lt;&gt;朱色変色!D384,1,0)</f>
        <v>0</v>
      </c>
      <c r="E384">
        <f>IF(実施計画様式!E384&lt;&gt;朱色変色!E384,1,0)</f>
        <v>0</v>
      </c>
      <c r="F384">
        <f>IF(実施計画様式!F384&lt;&gt;朱色変色!F384,1,0)</f>
        <v>0</v>
      </c>
      <c r="G384">
        <f>IF(実施計画様式!G384&lt;&gt;朱色変色!G384,1,0)</f>
        <v>0</v>
      </c>
      <c r="H384">
        <f>IF(実施計画様式!H384&lt;&gt;朱色変色!H384,1,0)</f>
        <v>0</v>
      </c>
      <c r="I384">
        <f>IF(実施計画様式!I384&lt;&gt;朱色変色!I384,1,0)</f>
        <v>0</v>
      </c>
      <c r="J384">
        <f>IF(実施計画様式!J384&lt;&gt;朱色変色!J384,1,0)</f>
        <v>0</v>
      </c>
      <c r="K384">
        <f>IF(実施計画様式!K384&lt;&gt;朱色変色!K384,1,0)</f>
        <v>0</v>
      </c>
      <c r="L384">
        <f>IF(実施計画様式!L384&lt;&gt;朱色変色!L384,1,0)</f>
        <v>0</v>
      </c>
      <c r="M384">
        <f>IF(実施計画様式!M384&lt;&gt;朱色変色!M384,1,0)</f>
        <v>0</v>
      </c>
      <c r="N384">
        <f>IF(実施計画様式!N384&lt;&gt;朱色変色!N384,1,0)</f>
        <v>0</v>
      </c>
      <c r="O384">
        <f>IF(実施計画様式!O384&lt;&gt;朱色変色!O384,1,0)</f>
        <v>0</v>
      </c>
      <c r="P384">
        <f>IF(実施計画様式!P384&lt;&gt;朱色変色!P384,1,0)</f>
        <v>0</v>
      </c>
      <c r="Q384">
        <f>IF(実施計画様式!Q384&lt;&gt;朱色変色!Q384,1,0)</f>
        <v>0</v>
      </c>
      <c r="R384">
        <f>IF(実施計画様式!R384&lt;&gt;朱色変色!R384,1,0)</f>
        <v>0</v>
      </c>
      <c r="S384">
        <f>IF(実施計画様式!S384&lt;&gt;朱色変色!S384,1,0)</f>
        <v>0</v>
      </c>
      <c r="T384">
        <f>IF(実施計画様式!U384&lt;&gt;朱色変色!T384,1,0)</f>
        <v>0</v>
      </c>
      <c r="U384">
        <f>IF(実施計画様式!V384&lt;&gt;朱色変色!U384,1,0)</f>
        <v>0</v>
      </c>
      <c r="V384">
        <f>IF(実施計画様式!W384&lt;&gt;朱色変色!V384,1,0)</f>
        <v>0</v>
      </c>
      <c r="W384">
        <f>IF(実施計画様式!X384&lt;&gt;朱色変色!W384,1,0)</f>
        <v>0</v>
      </c>
      <c r="X384">
        <f>IF(実施計画様式!Y384&lt;&gt;朱色変色!X384,1,0)</f>
        <v>0</v>
      </c>
      <c r="Y384">
        <f>IF(実施計画様式!Z384&lt;&gt;朱色変色!Y384,1,0)</f>
        <v>0</v>
      </c>
      <c r="Z384">
        <f>IF(実施計画様式!AA384&lt;&gt;朱色変色!Z384,1,0)</f>
        <v>0</v>
      </c>
      <c r="AA384">
        <f>IF(実施計画様式!AB384&lt;&gt;朱色変色!AA384,1,0)</f>
        <v>0</v>
      </c>
      <c r="AB384">
        <f>IF(実施計画様式!AC384&lt;&gt;朱色変色!AB384,1,0)</f>
        <v>0</v>
      </c>
      <c r="AC384">
        <f>IF(実施計画様式!AD384&lt;&gt;朱色変色!AC384,1,0)</f>
        <v>0</v>
      </c>
      <c r="AD384">
        <f>IF(実施計画様式!AE384&lt;&gt;朱色変色!AD384,1,0)</f>
        <v>0</v>
      </c>
      <c r="AE384">
        <f>IF(実施計画様式!AF384&lt;&gt;朱色変色!AE384,1,0)</f>
        <v>0</v>
      </c>
      <c r="AF384" s="21">
        <f>IF(実施計画様式!AG384&lt;&gt;朱色変色!AF384,1,0)</f>
        <v>0</v>
      </c>
      <c r="AG384">
        <f t="shared" si="12"/>
        <v>0</v>
      </c>
      <c r="AH384">
        <f t="shared" si="13"/>
        <v>0</v>
      </c>
      <c r="AI384">
        <f t="shared" si="14"/>
        <v>0</v>
      </c>
    </row>
    <row r="385" spans="3:35">
      <c r="C385" s="24">
        <v>313</v>
      </c>
      <c r="D385" s="24">
        <f>IF(実施計画様式!D385&lt;&gt;朱色変色!D385,1,0)</f>
        <v>0</v>
      </c>
      <c r="E385">
        <f>IF(実施計画様式!E385&lt;&gt;朱色変色!E385,1,0)</f>
        <v>0</v>
      </c>
      <c r="F385">
        <f>IF(実施計画様式!F385&lt;&gt;朱色変色!F385,1,0)</f>
        <v>0</v>
      </c>
      <c r="G385">
        <f>IF(実施計画様式!G385&lt;&gt;朱色変色!G385,1,0)</f>
        <v>0</v>
      </c>
      <c r="H385">
        <f>IF(実施計画様式!H385&lt;&gt;朱色変色!H385,1,0)</f>
        <v>0</v>
      </c>
      <c r="I385">
        <f>IF(実施計画様式!I385&lt;&gt;朱色変色!I385,1,0)</f>
        <v>0</v>
      </c>
      <c r="J385">
        <f>IF(実施計画様式!J385&lt;&gt;朱色変色!J385,1,0)</f>
        <v>0</v>
      </c>
      <c r="K385">
        <f>IF(実施計画様式!K385&lt;&gt;朱色変色!K385,1,0)</f>
        <v>0</v>
      </c>
      <c r="L385">
        <f>IF(実施計画様式!L385&lt;&gt;朱色変色!L385,1,0)</f>
        <v>0</v>
      </c>
      <c r="M385">
        <f>IF(実施計画様式!M385&lt;&gt;朱色変色!M385,1,0)</f>
        <v>0</v>
      </c>
      <c r="N385">
        <f>IF(実施計画様式!N385&lt;&gt;朱色変色!N385,1,0)</f>
        <v>0</v>
      </c>
      <c r="O385">
        <f>IF(実施計画様式!O385&lt;&gt;朱色変色!O385,1,0)</f>
        <v>0</v>
      </c>
      <c r="P385">
        <f>IF(実施計画様式!P385&lt;&gt;朱色変色!P385,1,0)</f>
        <v>0</v>
      </c>
      <c r="Q385">
        <f>IF(実施計画様式!Q385&lt;&gt;朱色変色!Q385,1,0)</f>
        <v>0</v>
      </c>
      <c r="R385">
        <f>IF(実施計画様式!R385&lt;&gt;朱色変色!R385,1,0)</f>
        <v>0</v>
      </c>
      <c r="S385">
        <f>IF(実施計画様式!S385&lt;&gt;朱色変色!S385,1,0)</f>
        <v>0</v>
      </c>
      <c r="T385">
        <f>IF(実施計画様式!U385&lt;&gt;朱色変色!T385,1,0)</f>
        <v>0</v>
      </c>
      <c r="U385">
        <f>IF(実施計画様式!V385&lt;&gt;朱色変色!U385,1,0)</f>
        <v>0</v>
      </c>
      <c r="V385">
        <f>IF(実施計画様式!W385&lt;&gt;朱色変色!V385,1,0)</f>
        <v>0</v>
      </c>
      <c r="W385">
        <f>IF(実施計画様式!X385&lt;&gt;朱色変色!W385,1,0)</f>
        <v>0</v>
      </c>
      <c r="X385">
        <f>IF(実施計画様式!Y385&lt;&gt;朱色変色!X385,1,0)</f>
        <v>0</v>
      </c>
      <c r="Y385">
        <f>IF(実施計画様式!Z385&lt;&gt;朱色変色!Y385,1,0)</f>
        <v>0</v>
      </c>
      <c r="Z385">
        <f>IF(実施計画様式!AA385&lt;&gt;朱色変色!Z385,1,0)</f>
        <v>0</v>
      </c>
      <c r="AA385">
        <f>IF(実施計画様式!AB385&lt;&gt;朱色変色!AA385,1,0)</f>
        <v>0</v>
      </c>
      <c r="AB385">
        <f>IF(実施計画様式!AC385&lt;&gt;朱色変色!AB385,1,0)</f>
        <v>0</v>
      </c>
      <c r="AC385">
        <f>IF(実施計画様式!AD385&lt;&gt;朱色変色!AC385,1,0)</f>
        <v>0</v>
      </c>
      <c r="AD385">
        <f>IF(実施計画様式!AE385&lt;&gt;朱色変色!AD385,1,0)</f>
        <v>0</v>
      </c>
      <c r="AE385">
        <f>IF(実施計画様式!AF385&lt;&gt;朱色変色!AE385,1,0)</f>
        <v>0</v>
      </c>
      <c r="AF385" s="21">
        <f>IF(実施計画様式!AG385&lt;&gt;朱色変色!AF385,1,0)</f>
        <v>0</v>
      </c>
      <c r="AG385">
        <f t="shared" si="12"/>
        <v>0</v>
      </c>
      <c r="AH385">
        <f t="shared" si="13"/>
        <v>0</v>
      </c>
      <c r="AI385">
        <f t="shared" si="14"/>
        <v>0</v>
      </c>
    </row>
    <row r="386" spans="3:35">
      <c r="C386" s="24">
        <v>314</v>
      </c>
      <c r="D386" s="24">
        <f>IF(実施計画様式!D386&lt;&gt;朱色変色!D386,1,0)</f>
        <v>0</v>
      </c>
      <c r="E386">
        <f>IF(実施計画様式!E386&lt;&gt;朱色変色!E386,1,0)</f>
        <v>0</v>
      </c>
      <c r="F386">
        <f>IF(実施計画様式!F386&lt;&gt;朱色変色!F386,1,0)</f>
        <v>0</v>
      </c>
      <c r="G386">
        <f>IF(実施計画様式!G386&lt;&gt;朱色変色!G386,1,0)</f>
        <v>0</v>
      </c>
      <c r="H386">
        <f>IF(実施計画様式!H386&lt;&gt;朱色変色!H386,1,0)</f>
        <v>0</v>
      </c>
      <c r="I386">
        <f>IF(実施計画様式!I386&lt;&gt;朱色変色!I386,1,0)</f>
        <v>0</v>
      </c>
      <c r="J386">
        <f>IF(実施計画様式!J386&lt;&gt;朱色変色!J386,1,0)</f>
        <v>0</v>
      </c>
      <c r="K386">
        <f>IF(実施計画様式!K386&lt;&gt;朱色変色!K386,1,0)</f>
        <v>0</v>
      </c>
      <c r="L386">
        <f>IF(実施計画様式!L386&lt;&gt;朱色変色!L386,1,0)</f>
        <v>0</v>
      </c>
      <c r="M386">
        <f>IF(実施計画様式!M386&lt;&gt;朱色変色!M386,1,0)</f>
        <v>0</v>
      </c>
      <c r="N386">
        <f>IF(実施計画様式!N386&lt;&gt;朱色変色!N386,1,0)</f>
        <v>0</v>
      </c>
      <c r="O386">
        <f>IF(実施計画様式!O386&lt;&gt;朱色変色!O386,1,0)</f>
        <v>0</v>
      </c>
      <c r="P386">
        <f>IF(実施計画様式!P386&lt;&gt;朱色変色!P386,1,0)</f>
        <v>0</v>
      </c>
      <c r="Q386">
        <f>IF(実施計画様式!Q386&lt;&gt;朱色変色!Q386,1,0)</f>
        <v>0</v>
      </c>
      <c r="R386">
        <f>IF(実施計画様式!R386&lt;&gt;朱色変色!R386,1,0)</f>
        <v>0</v>
      </c>
      <c r="S386">
        <f>IF(実施計画様式!S386&lt;&gt;朱色変色!S386,1,0)</f>
        <v>0</v>
      </c>
      <c r="T386">
        <f>IF(実施計画様式!U386&lt;&gt;朱色変色!T386,1,0)</f>
        <v>0</v>
      </c>
      <c r="U386">
        <f>IF(実施計画様式!V386&lt;&gt;朱色変色!U386,1,0)</f>
        <v>0</v>
      </c>
      <c r="V386">
        <f>IF(実施計画様式!W386&lt;&gt;朱色変色!V386,1,0)</f>
        <v>0</v>
      </c>
      <c r="W386">
        <f>IF(実施計画様式!X386&lt;&gt;朱色変色!W386,1,0)</f>
        <v>0</v>
      </c>
      <c r="X386">
        <f>IF(実施計画様式!Y386&lt;&gt;朱色変色!X386,1,0)</f>
        <v>0</v>
      </c>
      <c r="Y386">
        <f>IF(実施計画様式!Z386&lt;&gt;朱色変色!Y386,1,0)</f>
        <v>0</v>
      </c>
      <c r="Z386">
        <f>IF(実施計画様式!AA386&lt;&gt;朱色変色!Z386,1,0)</f>
        <v>0</v>
      </c>
      <c r="AA386">
        <f>IF(実施計画様式!AB386&lt;&gt;朱色変色!AA386,1,0)</f>
        <v>0</v>
      </c>
      <c r="AB386">
        <f>IF(実施計画様式!AC386&lt;&gt;朱色変色!AB386,1,0)</f>
        <v>0</v>
      </c>
      <c r="AC386">
        <f>IF(実施計画様式!AD386&lt;&gt;朱色変色!AC386,1,0)</f>
        <v>0</v>
      </c>
      <c r="AD386">
        <f>IF(実施計画様式!AE386&lt;&gt;朱色変色!AD386,1,0)</f>
        <v>0</v>
      </c>
      <c r="AE386">
        <f>IF(実施計画様式!AF386&lt;&gt;朱色変色!AE386,1,0)</f>
        <v>0</v>
      </c>
      <c r="AF386" s="21">
        <f>IF(実施計画様式!AG386&lt;&gt;朱色変色!AF386,1,0)</f>
        <v>0</v>
      </c>
      <c r="AG386">
        <f t="shared" si="12"/>
        <v>0</v>
      </c>
      <c r="AH386">
        <f t="shared" si="13"/>
        <v>0</v>
      </c>
      <c r="AI386">
        <f t="shared" si="14"/>
        <v>0</v>
      </c>
    </row>
    <row r="387" spans="3:35">
      <c r="C387" s="24">
        <v>315</v>
      </c>
      <c r="D387" s="24">
        <f>IF(実施計画様式!D387&lt;&gt;朱色変色!D387,1,0)</f>
        <v>0</v>
      </c>
      <c r="E387">
        <f>IF(実施計画様式!E387&lt;&gt;朱色変色!E387,1,0)</f>
        <v>0</v>
      </c>
      <c r="F387">
        <f>IF(実施計画様式!F387&lt;&gt;朱色変色!F387,1,0)</f>
        <v>0</v>
      </c>
      <c r="G387">
        <f>IF(実施計画様式!G387&lt;&gt;朱色変色!G387,1,0)</f>
        <v>0</v>
      </c>
      <c r="H387">
        <f>IF(実施計画様式!H387&lt;&gt;朱色変色!H387,1,0)</f>
        <v>0</v>
      </c>
      <c r="I387">
        <f>IF(実施計画様式!I387&lt;&gt;朱色変色!I387,1,0)</f>
        <v>0</v>
      </c>
      <c r="J387">
        <f>IF(実施計画様式!J387&lt;&gt;朱色変色!J387,1,0)</f>
        <v>0</v>
      </c>
      <c r="K387">
        <f>IF(実施計画様式!K387&lt;&gt;朱色変色!K387,1,0)</f>
        <v>0</v>
      </c>
      <c r="L387">
        <f>IF(実施計画様式!L387&lt;&gt;朱色変色!L387,1,0)</f>
        <v>0</v>
      </c>
      <c r="M387">
        <f>IF(実施計画様式!M387&lt;&gt;朱色変色!M387,1,0)</f>
        <v>0</v>
      </c>
      <c r="N387">
        <f>IF(実施計画様式!N387&lt;&gt;朱色変色!N387,1,0)</f>
        <v>0</v>
      </c>
      <c r="O387">
        <f>IF(実施計画様式!O387&lt;&gt;朱色変色!O387,1,0)</f>
        <v>0</v>
      </c>
      <c r="P387">
        <f>IF(実施計画様式!P387&lt;&gt;朱色変色!P387,1,0)</f>
        <v>0</v>
      </c>
      <c r="Q387">
        <f>IF(実施計画様式!Q387&lt;&gt;朱色変色!Q387,1,0)</f>
        <v>0</v>
      </c>
      <c r="R387">
        <f>IF(実施計画様式!R387&lt;&gt;朱色変色!R387,1,0)</f>
        <v>0</v>
      </c>
      <c r="S387">
        <f>IF(実施計画様式!S387&lt;&gt;朱色変色!S387,1,0)</f>
        <v>0</v>
      </c>
      <c r="T387">
        <f>IF(実施計画様式!U387&lt;&gt;朱色変色!T387,1,0)</f>
        <v>0</v>
      </c>
      <c r="U387">
        <f>IF(実施計画様式!V387&lt;&gt;朱色変色!U387,1,0)</f>
        <v>0</v>
      </c>
      <c r="V387">
        <f>IF(実施計画様式!W387&lt;&gt;朱色変色!V387,1,0)</f>
        <v>0</v>
      </c>
      <c r="W387">
        <f>IF(実施計画様式!X387&lt;&gt;朱色変色!W387,1,0)</f>
        <v>0</v>
      </c>
      <c r="X387">
        <f>IF(実施計画様式!Y387&lt;&gt;朱色変色!X387,1,0)</f>
        <v>0</v>
      </c>
      <c r="Y387">
        <f>IF(実施計画様式!Z387&lt;&gt;朱色変色!Y387,1,0)</f>
        <v>0</v>
      </c>
      <c r="Z387">
        <f>IF(実施計画様式!AA387&lt;&gt;朱色変色!Z387,1,0)</f>
        <v>0</v>
      </c>
      <c r="AA387">
        <f>IF(実施計画様式!AB387&lt;&gt;朱色変色!AA387,1,0)</f>
        <v>0</v>
      </c>
      <c r="AB387">
        <f>IF(実施計画様式!AC387&lt;&gt;朱色変色!AB387,1,0)</f>
        <v>0</v>
      </c>
      <c r="AC387">
        <f>IF(実施計画様式!AD387&lt;&gt;朱色変色!AC387,1,0)</f>
        <v>0</v>
      </c>
      <c r="AD387">
        <f>IF(実施計画様式!AE387&lt;&gt;朱色変色!AD387,1,0)</f>
        <v>0</v>
      </c>
      <c r="AE387">
        <f>IF(実施計画様式!AF387&lt;&gt;朱色変色!AE387,1,0)</f>
        <v>0</v>
      </c>
      <c r="AF387" s="21">
        <f>IF(実施計画様式!AG387&lt;&gt;朱色変色!AF387,1,0)</f>
        <v>0</v>
      </c>
      <c r="AG387">
        <f t="shared" si="12"/>
        <v>0</v>
      </c>
      <c r="AH387">
        <f t="shared" si="13"/>
        <v>0</v>
      </c>
      <c r="AI387">
        <f t="shared" si="14"/>
        <v>0</v>
      </c>
    </row>
    <row r="388" spans="3:35">
      <c r="C388" s="24">
        <v>316</v>
      </c>
      <c r="D388" s="24">
        <f>IF(実施計画様式!D388&lt;&gt;朱色変色!D388,1,0)</f>
        <v>0</v>
      </c>
      <c r="E388">
        <f>IF(実施計画様式!E388&lt;&gt;朱色変色!E388,1,0)</f>
        <v>0</v>
      </c>
      <c r="F388">
        <f>IF(実施計画様式!F388&lt;&gt;朱色変色!F388,1,0)</f>
        <v>0</v>
      </c>
      <c r="G388">
        <f>IF(実施計画様式!G388&lt;&gt;朱色変色!G388,1,0)</f>
        <v>0</v>
      </c>
      <c r="H388">
        <f>IF(実施計画様式!H388&lt;&gt;朱色変色!H388,1,0)</f>
        <v>0</v>
      </c>
      <c r="I388">
        <f>IF(実施計画様式!I388&lt;&gt;朱色変色!I388,1,0)</f>
        <v>0</v>
      </c>
      <c r="J388">
        <f>IF(実施計画様式!J388&lt;&gt;朱色変色!J388,1,0)</f>
        <v>0</v>
      </c>
      <c r="K388">
        <f>IF(実施計画様式!K388&lt;&gt;朱色変色!K388,1,0)</f>
        <v>0</v>
      </c>
      <c r="L388">
        <f>IF(実施計画様式!L388&lt;&gt;朱色変色!L388,1,0)</f>
        <v>0</v>
      </c>
      <c r="M388">
        <f>IF(実施計画様式!M388&lt;&gt;朱色変色!M388,1,0)</f>
        <v>0</v>
      </c>
      <c r="N388">
        <f>IF(実施計画様式!N388&lt;&gt;朱色変色!N388,1,0)</f>
        <v>0</v>
      </c>
      <c r="O388">
        <f>IF(実施計画様式!O388&lt;&gt;朱色変色!O388,1,0)</f>
        <v>0</v>
      </c>
      <c r="P388">
        <f>IF(実施計画様式!P388&lt;&gt;朱色変色!P388,1,0)</f>
        <v>0</v>
      </c>
      <c r="Q388">
        <f>IF(実施計画様式!Q388&lt;&gt;朱色変色!Q388,1,0)</f>
        <v>0</v>
      </c>
      <c r="R388">
        <f>IF(実施計画様式!R388&lt;&gt;朱色変色!R388,1,0)</f>
        <v>0</v>
      </c>
      <c r="S388">
        <f>IF(実施計画様式!S388&lt;&gt;朱色変色!S388,1,0)</f>
        <v>0</v>
      </c>
      <c r="T388">
        <f>IF(実施計画様式!U388&lt;&gt;朱色変色!T388,1,0)</f>
        <v>0</v>
      </c>
      <c r="U388">
        <f>IF(実施計画様式!V388&lt;&gt;朱色変色!U388,1,0)</f>
        <v>0</v>
      </c>
      <c r="V388">
        <f>IF(実施計画様式!W388&lt;&gt;朱色変色!V388,1,0)</f>
        <v>0</v>
      </c>
      <c r="W388">
        <f>IF(実施計画様式!X388&lt;&gt;朱色変色!W388,1,0)</f>
        <v>0</v>
      </c>
      <c r="X388">
        <f>IF(実施計画様式!Y388&lt;&gt;朱色変色!X388,1,0)</f>
        <v>0</v>
      </c>
      <c r="Y388">
        <f>IF(実施計画様式!Z388&lt;&gt;朱色変色!Y388,1,0)</f>
        <v>0</v>
      </c>
      <c r="Z388">
        <f>IF(実施計画様式!AA388&lt;&gt;朱色変色!Z388,1,0)</f>
        <v>0</v>
      </c>
      <c r="AA388">
        <f>IF(実施計画様式!AB388&lt;&gt;朱色変色!AA388,1,0)</f>
        <v>0</v>
      </c>
      <c r="AB388">
        <f>IF(実施計画様式!AC388&lt;&gt;朱色変色!AB388,1,0)</f>
        <v>0</v>
      </c>
      <c r="AC388">
        <f>IF(実施計画様式!AD388&lt;&gt;朱色変色!AC388,1,0)</f>
        <v>0</v>
      </c>
      <c r="AD388">
        <f>IF(実施計画様式!AE388&lt;&gt;朱色変色!AD388,1,0)</f>
        <v>0</v>
      </c>
      <c r="AE388">
        <f>IF(実施計画様式!AF388&lt;&gt;朱色変色!AE388,1,0)</f>
        <v>0</v>
      </c>
      <c r="AF388" s="21">
        <f>IF(実施計画様式!AG388&lt;&gt;朱色変色!AF388,1,0)</f>
        <v>0</v>
      </c>
      <c r="AG388">
        <f t="shared" si="12"/>
        <v>0</v>
      </c>
      <c r="AH388">
        <f t="shared" si="13"/>
        <v>0</v>
      </c>
      <c r="AI388">
        <f t="shared" si="14"/>
        <v>0</v>
      </c>
    </row>
    <row r="389" spans="3:35">
      <c r="C389" s="24">
        <v>317</v>
      </c>
      <c r="D389" s="24">
        <f>IF(実施計画様式!D389&lt;&gt;朱色変色!D389,1,0)</f>
        <v>0</v>
      </c>
      <c r="E389">
        <f>IF(実施計画様式!E389&lt;&gt;朱色変色!E389,1,0)</f>
        <v>0</v>
      </c>
      <c r="F389">
        <f>IF(実施計画様式!F389&lt;&gt;朱色変色!F389,1,0)</f>
        <v>0</v>
      </c>
      <c r="G389">
        <f>IF(実施計画様式!G389&lt;&gt;朱色変色!G389,1,0)</f>
        <v>0</v>
      </c>
      <c r="H389">
        <f>IF(実施計画様式!H389&lt;&gt;朱色変色!H389,1,0)</f>
        <v>0</v>
      </c>
      <c r="I389">
        <f>IF(実施計画様式!I389&lt;&gt;朱色変色!I389,1,0)</f>
        <v>0</v>
      </c>
      <c r="J389">
        <f>IF(実施計画様式!J389&lt;&gt;朱色変色!J389,1,0)</f>
        <v>0</v>
      </c>
      <c r="K389">
        <f>IF(実施計画様式!K389&lt;&gt;朱色変色!K389,1,0)</f>
        <v>0</v>
      </c>
      <c r="L389">
        <f>IF(実施計画様式!L389&lt;&gt;朱色変色!L389,1,0)</f>
        <v>0</v>
      </c>
      <c r="M389">
        <f>IF(実施計画様式!M389&lt;&gt;朱色変色!M389,1,0)</f>
        <v>0</v>
      </c>
      <c r="N389">
        <f>IF(実施計画様式!N389&lt;&gt;朱色変色!N389,1,0)</f>
        <v>0</v>
      </c>
      <c r="O389">
        <f>IF(実施計画様式!O389&lt;&gt;朱色変色!O389,1,0)</f>
        <v>0</v>
      </c>
      <c r="P389">
        <f>IF(実施計画様式!P389&lt;&gt;朱色変色!P389,1,0)</f>
        <v>0</v>
      </c>
      <c r="Q389">
        <f>IF(実施計画様式!Q389&lt;&gt;朱色変色!Q389,1,0)</f>
        <v>0</v>
      </c>
      <c r="R389">
        <f>IF(実施計画様式!R389&lt;&gt;朱色変色!R389,1,0)</f>
        <v>0</v>
      </c>
      <c r="S389">
        <f>IF(実施計画様式!S389&lt;&gt;朱色変色!S389,1,0)</f>
        <v>0</v>
      </c>
      <c r="T389">
        <f>IF(実施計画様式!U389&lt;&gt;朱色変色!T389,1,0)</f>
        <v>0</v>
      </c>
      <c r="U389">
        <f>IF(実施計画様式!V389&lt;&gt;朱色変色!U389,1,0)</f>
        <v>0</v>
      </c>
      <c r="V389">
        <f>IF(実施計画様式!W389&lt;&gt;朱色変色!V389,1,0)</f>
        <v>0</v>
      </c>
      <c r="W389">
        <f>IF(実施計画様式!X389&lt;&gt;朱色変色!W389,1,0)</f>
        <v>0</v>
      </c>
      <c r="X389">
        <f>IF(実施計画様式!Y389&lt;&gt;朱色変色!X389,1,0)</f>
        <v>0</v>
      </c>
      <c r="Y389">
        <f>IF(実施計画様式!Z389&lt;&gt;朱色変色!Y389,1,0)</f>
        <v>0</v>
      </c>
      <c r="Z389">
        <f>IF(実施計画様式!AA389&lt;&gt;朱色変色!Z389,1,0)</f>
        <v>0</v>
      </c>
      <c r="AA389">
        <f>IF(実施計画様式!AB389&lt;&gt;朱色変色!AA389,1,0)</f>
        <v>0</v>
      </c>
      <c r="AB389">
        <f>IF(実施計画様式!AC389&lt;&gt;朱色変色!AB389,1,0)</f>
        <v>0</v>
      </c>
      <c r="AC389">
        <f>IF(実施計画様式!AD389&lt;&gt;朱色変色!AC389,1,0)</f>
        <v>0</v>
      </c>
      <c r="AD389">
        <f>IF(実施計画様式!AE389&lt;&gt;朱色変色!AD389,1,0)</f>
        <v>0</v>
      </c>
      <c r="AE389">
        <f>IF(実施計画様式!AF389&lt;&gt;朱色変色!AE389,1,0)</f>
        <v>0</v>
      </c>
      <c r="AF389" s="21">
        <f>IF(実施計画様式!AG389&lt;&gt;朱色変色!AF389,1,0)</f>
        <v>0</v>
      </c>
      <c r="AG389">
        <f t="shared" si="12"/>
        <v>0</v>
      </c>
      <c r="AH389">
        <f t="shared" si="13"/>
        <v>0</v>
      </c>
      <c r="AI389">
        <f t="shared" si="14"/>
        <v>0</v>
      </c>
    </row>
    <row r="390" spans="3:35">
      <c r="C390" s="24">
        <v>318</v>
      </c>
      <c r="D390" s="24">
        <f>IF(実施計画様式!D390&lt;&gt;朱色変色!D390,1,0)</f>
        <v>0</v>
      </c>
      <c r="E390">
        <f>IF(実施計画様式!E390&lt;&gt;朱色変色!E390,1,0)</f>
        <v>0</v>
      </c>
      <c r="F390">
        <f>IF(実施計画様式!F390&lt;&gt;朱色変色!F390,1,0)</f>
        <v>0</v>
      </c>
      <c r="G390">
        <f>IF(実施計画様式!G390&lt;&gt;朱色変色!G390,1,0)</f>
        <v>0</v>
      </c>
      <c r="H390">
        <f>IF(実施計画様式!H390&lt;&gt;朱色変色!H390,1,0)</f>
        <v>0</v>
      </c>
      <c r="I390">
        <f>IF(実施計画様式!I390&lt;&gt;朱色変色!I390,1,0)</f>
        <v>0</v>
      </c>
      <c r="J390">
        <f>IF(実施計画様式!J390&lt;&gt;朱色変色!J390,1,0)</f>
        <v>0</v>
      </c>
      <c r="K390">
        <f>IF(実施計画様式!K390&lt;&gt;朱色変色!K390,1,0)</f>
        <v>0</v>
      </c>
      <c r="L390">
        <f>IF(実施計画様式!L390&lt;&gt;朱色変色!L390,1,0)</f>
        <v>0</v>
      </c>
      <c r="M390">
        <f>IF(実施計画様式!M390&lt;&gt;朱色変色!M390,1,0)</f>
        <v>0</v>
      </c>
      <c r="N390">
        <f>IF(実施計画様式!N390&lt;&gt;朱色変色!N390,1,0)</f>
        <v>0</v>
      </c>
      <c r="O390">
        <f>IF(実施計画様式!O390&lt;&gt;朱色変色!O390,1,0)</f>
        <v>0</v>
      </c>
      <c r="P390">
        <f>IF(実施計画様式!P390&lt;&gt;朱色変色!P390,1,0)</f>
        <v>0</v>
      </c>
      <c r="Q390">
        <f>IF(実施計画様式!Q390&lt;&gt;朱色変色!Q390,1,0)</f>
        <v>0</v>
      </c>
      <c r="R390">
        <f>IF(実施計画様式!R390&lt;&gt;朱色変色!R390,1,0)</f>
        <v>0</v>
      </c>
      <c r="S390">
        <f>IF(実施計画様式!S390&lt;&gt;朱色変色!S390,1,0)</f>
        <v>0</v>
      </c>
      <c r="T390">
        <f>IF(実施計画様式!U390&lt;&gt;朱色変色!T390,1,0)</f>
        <v>0</v>
      </c>
      <c r="U390">
        <f>IF(実施計画様式!V390&lt;&gt;朱色変色!U390,1,0)</f>
        <v>0</v>
      </c>
      <c r="V390">
        <f>IF(実施計画様式!W390&lt;&gt;朱色変色!V390,1,0)</f>
        <v>0</v>
      </c>
      <c r="W390">
        <f>IF(実施計画様式!X390&lt;&gt;朱色変色!W390,1,0)</f>
        <v>0</v>
      </c>
      <c r="X390">
        <f>IF(実施計画様式!Y390&lt;&gt;朱色変色!X390,1,0)</f>
        <v>0</v>
      </c>
      <c r="Y390">
        <f>IF(実施計画様式!Z390&lt;&gt;朱色変色!Y390,1,0)</f>
        <v>0</v>
      </c>
      <c r="Z390">
        <f>IF(実施計画様式!AA390&lt;&gt;朱色変色!Z390,1,0)</f>
        <v>0</v>
      </c>
      <c r="AA390">
        <f>IF(実施計画様式!AB390&lt;&gt;朱色変色!AA390,1,0)</f>
        <v>0</v>
      </c>
      <c r="AB390">
        <f>IF(実施計画様式!AC390&lt;&gt;朱色変色!AB390,1,0)</f>
        <v>0</v>
      </c>
      <c r="AC390">
        <f>IF(実施計画様式!AD390&lt;&gt;朱色変色!AC390,1,0)</f>
        <v>0</v>
      </c>
      <c r="AD390">
        <f>IF(実施計画様式!AE390&lt;&gt;朱色変色!AD390,1,0)</f>
        <v>0</v>
      </c>
      <c r="AE390">
        <f>IF(実施計画様式!AF390&lt;&gt;朱色変色!AE390,1,0)</f>
        <v>0</v>
      </c>
      <c r="AF390" s="21">
        <f>IF(実施計画様式!AG390&lt;&gt;朱色変色!AF390,1,0)</f>
        <v>0</v>
      </c>
      <c r="AG390">
        <f t="shared" si="12"/>
        <v>0</v>
      </c>
      <c r="AH390">
        <f t="shared" si="13"/>
        <v>0</v>
      </c>
      <c r="AI390">
        <f t="shared" si="14"/>
        <v>0</v>
      </c>
    </row>
    <row r="391" spans="3:35">
      <c r="C391" s="24">
        <v>319</v>
      </c>
      <c r="D391" s="24">
        <f>IF(実施計画様式!D391&lt;&gt;朱色変色!D391,1,0)</f>
        <v>0</v>
      </c>
      <c r="E391">
        <f>IF(実施計画様式!E391&lt;&gt;朱色変色!E391,1,0)</f>
        <v>0</v>
      </c>
      <c r="F391">
        <f>IF(実施計画様式!F391&lt;&gt;朱色変色!F391,1,0)</f>
        <v>0</v>
      </c>
      <c r="G391">
        <f>IF(実施計画様式!G391&lt;&gt;朱色変色!G391,1,0)</f>
        <v>0</v>
      </c>
      <c r="H391">
        <f>IF(実施計画様式!H391&lt;&gt;朱色変色!H391,1,0)</f>
        <v>0</v>
      </c>
      <c r="I391">
        <f>IF(実施計画様式!I391&lt;&gt;朱色変色!I391,1,0)</f>
        <v>0</v>
      </c>
      <c r="J391">
        <f>IF(実施計画様式!J391&lt;&gt;朱色変色!J391,1,0)</f>
        <v>0</v>
      </c>
      <c r="K391">
        <f>IF(実施計画様式!K391&lt;&gt;朱色変色!K391,1,0)</f>
        <v>0</v>
      </c>
      <c r="L391">
        <f>IF(実施計画様式!L391&lt;&gt;朱色変色!L391,1,0)</f>
        <v>0</v>
      </c>
      <c r="M391">
        <f>IF(実施計画様式!M391&lt;&gt;朱色変色!M391,1,0)</f>
        <v>0</v>
      </c>
      <c r="N391">
        <f>IF(実施計画様式!N391&lt;&gt;朱色変色!N391,1,0)</f>
        <v>0</v>
      </c>
      <c r="O391">
        <f>IF(実施計画様式!O391&lt;&gt;朱色変色!O391,1,0)</f>
        <v>0</v>
      </c>
      <c r="P391">
        <f>IF(実施計画様式!P391&lt;&gt;朱色変色!P391,1,0)</f>
        <v>0</v>
      </c>
      <c r="Q391">
        <f>IF(実施計画様式!Q391&lt;&gt;朱色変色!Q391,1,0)</f>
        <v>0</v>
      </c>
      <c r="R391">
        <f>IF(実施計画様式!R391&lt;&gt;朱色変色!R391,1,0)</f>
        <v>0</v>
      </c>
      <c r="S391">
        <f>IF(実施計画様式!S391&lt;&gt;朱色変色!S391,1,0)</f>
        <v>0</v>
      </c>
      <c r="T391">
        <f>IF(実施計画様式!U391&lt;&gt;朱色変色!T391,1,0)</f>
        <v>0</v>
      </c>
      <c r="U391">
        <f>IF(実施計画様式!V391&lt;&gt;朱色変色!U391,1,0)</f>
        <v>0</v>
      </c>
      <c r="V391">
        <f>IF(実施計画様式!W391&lt;&gt;朱色変色!V391,1,0)</f>
        <v>0</v>
      </c>
      <c r="W391">
        <f>IF(実施計画様式!X391&lt;&gt;朱色変色!W391,1,0)</f>
        <v>0</v>
      </c>
      <c r="X391">
        <f>IF(実施計画様式!Y391&lt;&gt;朱色変色!X391,1,0)</f>
        <v>0</v>
      </c>
      <c r="Y391">
        <f>IF(実施計画様式!Z391&lt;&gt;朱色変色!Y391,1,0)</f>
        <v>0</v>
      </c>
      <c r="Z391">
        <f>IF(実施計画様式!AA391&lt;&gt;朱色変色!Z391,1,0)</f>
        <v>0</v>
      </c>
      <c r="AA391">
        <f>IF(実施計画様式!AB391&lt;&gt;朱色変色!AA391,1,0)</f>
        <v>0</v>
      </c>
      <c r="AB391">
        <f>IF(実施計画様式!AC391&lt;&gt;朱色変色!AB391,1,0)</f>
        <v>0</v>
      </c>
      <c r="AC391">
        <f>IF(実施計画様式!AD391&lt;&gt;朱色変色!AC391,1,0)</f>
        <v>0</v>
      </c>
      <c r="AD391">
        <f>IF(実施計画様式!AE391&lt;&gt;朱色変色!AD391,1,0)</f>
        <v>0</v>
      </c>
      <c r="AE391">
        <f>IF(実施計画様式!AF391&lt;&gt;朱色変色!AE391,1,0)</f>
        <v>0</v>
      </c>
      <c r="AF391" s="21">
        <f>IF(実施計画様式!AG391&lt;&gt;朱色変色!AF391,1,0)</f>
        <v>0</v>
      </c>
      <c r="AG391">
        <f t="shared" si="12"/>
        <v>0</v>
      </c>
      <c r="AH391">
        <f t="shared" si="13"/>
        <v>0</v>
      </c>
      <c r="AI391">
        <f t="shared" si="14"/>
        <v>0</v>
      </c>
    </row>
    <row r="392" spans="3:35">
      <c r="C392" s="24">
        <v>320</v>
      </c>
      <c r="D392" s="24">
        <f>IF(実施計画様式!D392&lt;&gt;朱色変色!D392,1,0)</f>
        <v>0</v>
      </c>
      <c r="E392">
        <f>IF(実施計画様式!E392&lt;&gt;朱色変色!E392,1,0)</f>
        <v>0</v>
      </c>
      <c r="F392">
        <f>IF(実施計画様式!F392&lt;&gt;朱色変色!F392,1,0)</f>
        <v>0</v>
      </c>
      <c r="G392">
        <f>IF(実施計画様式!G392&lt;&gt;朱色変色!G392,1,0)</f>
        <v>0</v>
      </c>
      <c r="H392">
        <f>IF(実施計画様式!H392&lt;&gt;朱色変色!H392,1,0)</f>
        <v>0</v>
      </c>
      <c r="I392">
        <f>IF(実施計画様式!I392&lt;&gt;朱色変色!I392,1,0)</f>
        <v>0</v>
      </c>
      <c r="J392">
        <f>IF(実施計画様式!J392&lt;&gt;朱色変色!J392,1,0)</f>
        <v>0</v>
      </c>
      <c r="K392">
        <f>IF(実施計画様式!K392&lt;&gt;朱色変色!K392,1,0)</f>
        <v>0</v>
      </c>
      <c r="L392">
        <f>IF(実施計画様式!L392&lt;&gt;朱色変色!L392,1,0)</f>
        <v>0</v>
      </c>
      <c r="M392">
        <f>IF(実施計画様式!M392&lt;&gt;朱色変色!M392,1,0)</f>
        <v>0</v>
      </c>
      <c r="N392">
        <f>IF(実施計画様式!N392&lt;&gt;朱色変色!N392,1,0)</f>
        <v>0</v>
      </c>
      <c r="O392">
        <f>IF(実施計画様式!O392&lt;&gt;朱色変色!O392,1,0)</f>
        <v>0</v>
      </c>
      <c r="P392">
        <f>IF(実施計画様式!P392&lt;&gt;朱色変色!P392,1,0)</f>
        <v>0</v>
      </c>
      <c r="Q392">
        <f>IF(実施計画様式!Q392&lt;&gt;朱色変色!Q392,1,0)</f>
        <v>0</v>
      </c>
      <c r="R392">
        <f>IF(実施計画様式!R392&lt;&gt;朱色変色!R392,1,0)</f>
        <v>0</v>
      </c>
      <c r="S392">
        <f>IF(実施計画様式!S392&lt;&gt;朱色変色!S392,1,0)</f>
        <v>0</v>
      </c>
      <c r="T392">
        <f>IF(実施計画様式!U392&lt;&gt;朱色変色!T392,1,0)</f>
        <v>0</v>
      </c>
      <c r="U392">
        <f>IF(実施計画様式!V392&lt;&gt;朱色変色!U392,1,0)</f>
        <v>0</v>
      </c>
      <c r="V392">
        <f>IF(実施計画様式!W392&lt;&gt;朱色変色!V392,1,0)</f>
        <v>0</v>
      </c>
      <c r="W392">
        <f>IF(実施計画様式!X392&lt;&gt;朱色変色!W392,1,0)</f>
        <v>0</v>
      </c>
      <c r="X392">
        <f>IF(実施計画様式!Y392&lt;&gt;朱色変色!X392,1,0)</f>
        <v>0</v>
      </c>
      <c r="Y392">
        <f>IF(実施計画様式!Z392&lt;&gt;朱色変色!Y392,1,0)</f>
        <v>0</v>
      </c>
      <c r="Z392">
        <f>IF(実施計画様式!AA392&lt;&gt;朱色変色!Z392,1,0)</f>
        <v>0</v>
      </c>
      <c r="AA392">
        <f>IF(実施計画様式!AB392&lt;&gt;朱色変色!AA392,1,0)</f>
        <v>0</v>
      </c>
      <c r="AB392">
        <f>IF(実施計画様式!AC392&lt;&gt;朱色変色!AB392,1,0)</f>
        <v>0</v>
      </c>
      <c r="AC392">
        <f>IF(実施計画様式!AD392&lt;&gt;朱色変色!AC392,1,0)</f>
        <v>0</v>
      </c>
      <c r="AD392">
        <f>IF(実施計画様式!AE392&lt;&gt;朱色変色!AD392,1,0)</f>
        <v>0</v>
      </c>
      <c r="AE392">
        <f>IF(実施計画様式!AF392&lt;&gt;朱色変色!AE392,1,0)</f>
        <v>0</v>
      </c>
      <c r="AF392" s="21">
        <f>IF(実施計画様式!AG392&lt;&gt;朱色変色!AF392,1,0)</f>
        <v>0</v>
      </c>
      <c r="AG392">
        <f t="shared" si="12"/>
        <v>0</v>
      </c>
      <c r="AH392">
        <f t="shared" si="13"/>
        <v>0</v>
      </c>
      <c r="AI392">
        <f t="shared" si="14"/>
        <v>0</v>
      </c>
    </row>
    <row r="393" spans="3:35">
      <c r="C393" s="24">
        <v>321</v>
      </c>
      <c r="D393" s="24">
        <f>IF(実施計画様式!D393&lt;&gt;朱色変色!D393,1,0)</f>
        <v>0</v>
      </c>
      <c r="E393">
        <f>IF(実施計画様式!E393&lt;&gt;朱色変色!E393,1,0)</f>
        <v>0</v>
      </c>
      <c r="F393">
        <f>IF(実施計画様式!F393&lt;&gt;朱色変色!F393,1,0)</f>
        <v>0</v>
      </c>
      <c r="G393">
        <f>IF(実施計画様式!G393&lt;&gt;朱色変色!G393,1,0)</f>
        <v>0</v>
      </c>
      <c r="H393">
        <f>IF(実施計画様式!H393&lt;&gt;朱色変色!H393,1,0)</f>
        <v>0</v>
      </c>
      <c r="I393">
        <f>IF(実施計画様式!I393&lt;&gt;朱色変色!I393,1,0)</f>
        <v>0</v>
      </c>
      <c r="J393">
        <f>IF(実施計画様式!J393&lt;&gt;朱色変色!J393,1,0)</f>
        <v>0</v>
      </c>
      <c r="K393">
        <f>IF(実施計画様式!K393&lt;&gt;朱色変色!K393,1,0)</f>
        <v>0</v>
      </c>
      <c r="L393">
        <f>IF(実施計画様式!L393&lt;&gt;朱色変色!L393,1,0)</f>
        <v>0</v>
      </c>
      <c r="M393">
        <f>IF(実施計画様式!M393&lt;&gt;朱色変色!M393,1,0)</f>
        <v>0</v>
      </c>
      <c r="N393">
        <f>IF(実施計画様式!N393&lt;&gt;朱色変色!N393,1,0)</f>
        <v>0</v>
      </c>
      <c r="O393">
        <f>IF(実施計画様式!O393&lt;&gt;朱色変色!O393,1,0)</f>
        <v>0</v>
      </c>
      <c r="P393">
        <f>IF(実施計画様式!P393&lt;&gt;朱色変色!P393,1,0)</f>
        <v>0</v>
      </c>
      <c r="Q393">
        <f>IF(実施計画様式!Q393&lt;&gt;朱色変色!Q393,1,0)</f>
        <v>0</v>
      </c>
      <c r="R393">
        <f>IF(実施計画様式!R393&lt;&gt;朱色変色!R393,1,0)</f>
        <v>0</v>
      </c>
      <c r="S393">
        <f>IF(実施計画様式!S393&lt;&gt;朱色変色!S393,1,0)</f>
        <v>0</v>
      </c>
      <c r="T393">
        <f>IF(実施計画様式!U393&lt;&gt;朱色変色!T393,1,0)</f>
        <v>0</v>
      </c>
      <c r="U393">
        <f>IF(実施計画様式!V393&lt;&gt;朱色変色!U393,1,0)</f>
        <v>0</v>
      </c>
      <c r="V393">
        <f>IF(実施計画様式!W393&lt;&gt;朱色変色!V393,1,0)</f>
        <v>0</v>
      </c>
      <c r="W393">
        <f>IF(実施計画様式!X393&lt;&gt;朱色変色!W393,1,0)</f>
        <v>0</v>
      </c>
      <c r="X393">
        <f>IF(実施計画様式!Y393&lt;&gt;朱色変色!X393,1,0)</f>
        <v>0</v>
      </c>
      <c r="Y393">
        <f>IF(実施計画様式!Z393&lt;&gt;朱色変色!Y393,1,0)</f>
        <v>0</v>
      </c>
      <c r="Z393">
        <f>IF(実施計画様式!AA393&lt;&gt;朱色変色!Z393,1,0)</f>
        <v>0</v>
      </c>
      <c r="AA393">
        <f>IF(実施計画様式!AB393&lt;&gt;朱色変色!AA393,1,0)</f>
        <v>0</v>
      </c>
      <c r="AB393">
        <f>IF(実施計画様式!AC393&lt;&gt;朱色変色!AB393,1,0)</f>
        <v>0</v>
      </c>
      <c r="AC393">
        <f>IF(実施計画様式!AD393&lt;&gt;朱色変色!AC393,1,0)</f>
        <v>0</v>
      </c>
      <c r="AD393">
        <f>IF(実施計画様式!AE393&lt;&gt;朱色変色!AD393,1,0)</f>
        <v>0</v>
      </c>
      <c r="AE393">
        <f>IF(実施計画様式!AF393&lt;&gt;朱色変色!AE393,1,0)</f>
        <v>0</v>
      </c>
      <c r="AF393" s="21">
        <f>IF(実施計画様式!AG393&lt;&gt;朱色変色!AF393,1,0)</f>
        <v>0</v>
      </c>
      <c r="AG393">
        <f t="shared" ref="AG393:AG456" si="15">MIN(SUM(D393:AF393),1)</f>
        <v>0</v>
      </c>
      <c r="AH393">
        <f t="shared" ref="AH393:AH456" si="16">IF(SUM(D393:M393,U393:AF393)&gt;0,0,MIN(SUM(N393:T393),1))</f>
        <v>0</v>
      </c>
      <c r="AI393">
        <f t="shared" ref="AI393:AI456" si="17">MIN(SUM(D393:M393,U393:AF393),1)</f>
        <v>0</v>
      </c>
    </row>
    <row r="394" spans="3:35">
      <c r="C394" s="24">
        <v>322</v>
      </c>
      <c r="D394" s="24">
        <f>IF(実施計画様式!D394&lt;&gt;朱色変色!D394,1,0)</f>
        <v>0</v>
      </c>
      <c r="E394">
        <f>IF(実施計画様式!E394&lt;&gt;朱色変色!E394,1,0)</f>
        <v>0</v>
      </c>
      <c r="F394">
        <f>IF(実施計画様式!F394&lt;&gt;朱色変色!F394,1,0)</f>
        <v>0</v>
      </c>
      <c r="G394">
        <f>IF(実施計画様式!G394&lt;&gt;朱色変色!G394,1,0)</f>
        <v>0</v>
      </c>
      <c r="H394">
        <f>IF(実施計画様式!H394&lt;&gt;朱色変色!H394,1,0)</f>
        <v>0</v>
      </c>
      <c r="I394">
        <f>IF(実施計画様式!I394&lt;&gt;朱色変色!I394,1,0)</f>
        <v>0</v>
      </c>
      <c r="J394">
        <f>IF(実施計画様式!J394&lt;&gt;朱色変色!J394,1,0)</f>
        <v>0</v>
      </c>
      <c r="K394">
        <f>IF(実施計画様式!K394&lt;&gt;朱色変色!K394,1,0)</f>
        <v>0</v>
      </c>
      <c r="L394">
        <f>IF(実施計画様式!L394&lt;&gt;朱色変色!L394,1,0)</f>
        <v>0</v>
      </c>
      <c r="M394">
        <f>IF(実施計画様式!M394&lt;&gt;朱色変色!M394,1,0)</f>
        <v>0</v>
      </c>
      <c r="N394">
        <f>IF(実施計画様式!N394&lt;&gt;朱色変色!N394,1,0)</f>
        <v>0</v>
      </c>
      <c r="O394">
        <f>IF(実施計画様式!O394&lt;&gt;朱色変色!O394,1,0)</f>
        <v>0</v>
      </c>
      <c r="P394">
        <f>IF(実施計画様式!P394&lt;&gt;朱色変色!P394,1,0)</f>
        <v>0</v>
      </c>
      <c r="Q394">
        <f>IF(実施計画様式!Q394&lt;&gt;朱色変色!Q394,1,0)</f>
        <v>0</v>
      </c>
      <c r="R394">
        <f>IF(実施計画様式!R394&lt;&gt;朱色変色!R394,1,0)</f>
        <v>0</v>
      </c>
      <c r="S394">
        <f>IF(実施計画様式!S394&lt;&gt;朱色変色!S394,1,0)</f>
        <v>0</v>
      </c>
      <c r="T394">
        <f>IF(実施計画様式!U394&lt;&gt;朱色変色!T394,1,0)</f>
        <v>0</v>
      </c>
      <c r="U394">
        <f>IF(実施計画様式!V394&lt;&gt;朱色変色!U394,1,0)</f>
        <v>0</v>
      </c>
      <c r="V394">
        <f>IF(実施計画様式!W394&lt;&gt;朱色変色!V394,1,0)</f>
        <v>0</v>
      </c>
      <c r="W394">
        <f>IF(実施計画様式!X394&lt;&gt;朱色変色!W394,1,0)</f>
        <v>0</v>
      </c>
      <c r="X394">
        <f>IF(実施計画様式!Y394&lt;&gt;朱色変色!X394,1,0)</f>
        <v>0</v>
      </c>
      <c r="Y394">
        <f>IF(実施計画様式!Z394&lt;&gt;朱色変色!Y394,1,0)</f>
        <v>0</v>
      </c>
      <c r="Z394">
        <f>IF(実施計画様式!AA394&lt;&gt;朱色変色!Z394,1,0)</f>
        <v>0</v>
      </c>
      <c r="AA394">
        <f>IF(実施計画様式!AB394&lt;&gt;朱色変色!AA394,1,0)</f>
        <v>0</v>
      </c>
      <c r="AB394">
        <f>IF(実施計画様式!AC394&lt;&gt;朱色変色!AB394,1,0)</f>
        <v>0</v>
      </c>
      <c r="AC394">
        <f>IF(実施計画様式!AD394&lt;&gt;朱色変色!AC394,1,0)</f>
        <v>0</v>
      </c>
      <c r="AD394">
        <f>IF(実施計画様式!AE394&lt;&gt;朱色変色!AD394,1,0)</f>
        <v>0</v>
      </c>
      <c r="AE394">
        <f>IF(実施計画様式!AF394&lt;&gt;朱色変色!AE394,1,0)</f>
        <v>0</v>
      </c>
      <c r="AF394" s="21">
        <f>IF(実施計画様式!AG394&lt;&gt;朱色変色!AF394,1,0)</f>
        <v>0</v>
      </c>
      <c r="AG394">
        <f t="shared" si="15"/>
        <v>0</v>
      </c>
      <c r="AH394">
        <f t="shared" si="16"/>
        <v>0</v>
      </c>
      <c r="AI394">
        <f t="shared" si="17"/>
        <v>0</v>
      </c>
    </row>
    <row r="395" spans="3:35">
      <c r="C395" s="24">
        <v>323</v>
      </c>
      <c r="D395" s="24">
        <f>IF(実施計画様式!D395&lt;&gt;朱色変色!D395,1,0)</f>
        <v>0</v>
      </c>
      <c r="E395">
        <f>IF(実施計画様式!E395&lt;&gt;朱色変色!E395,1,0)</f>
        <v>0</v>
      </c>
      <c r="F395">
        <f>IF(実施計画様式!F395&lt;&gt;朱色変色!F395,1,0)</f>
        <v>0</v>
      </c>
      <c r="G395">
        <f>IF(実施計画様式!G395&lt;&gt;朱色変色!G395,1,0)</f>
        <v>0</v>
      </c>
      <c r="H395">
        <f>IF(実施計画様式!H395&lt;&gt;朱色変色!H395,1,0)</f>
        <v>0</v>
      </c>
      <c r="I395">
        <f>IF(実施計画様式!I395&lt;&gt;朱色変色!I395,1,0)</f>
        <v>0</v>
      </c>
      <c r="J395">
        <f>IF(実施計画様式!J395&lt;&gt;朱色変色!J395,1,0)</f>
        <v>0</v>
      </c>
      <c r="K395">
        <f>IF(実施計画様式!K395&lt;&gt;朱色変色!K395,1,0)</f>
        <v>0</v>
      </c>
      <c r="L395">
        <f>IF(実施計画様式!L395&lt;&gt;朱色変色!L395,1,0)</f>
        <v>0</v>
      </c>
      <c r="M395">
        <f>IF(実施計画様式!M395&lt;&gt;朱色変色!M395,1,0)</f>
        <v>0</v>
      </c>
      <c r="N395">
        <f>IF(実施計画様式!N395&lt;&gt;朱色変色!N395,1,0)</f>
        <v>0</v>
      </c>
      <c r="O395">
        <f>IF(実施計画様式!O395&lt;&gt;朱色変色!O395,1,0)</f>
        <v>0</v>
      </c>
      <c r="P395">
        <f>IF(実施計画様式!P395&lt;&gt;朱色変色!P395,1,0)</f>
        <v>0</v>
      </c>
      <c r="Q395">
        <f>IF(実施計画様式!Q395&lt;&gt;朱色変色!Q395,1,0)</f>
        <v>0</v>
      </c>
      <c r="R395">
        <f>IF(実施計画様式!R395&lt;&gt;朱色変色!R395,1,0)</f>
        <v>0</v>
      </c>
      <c r="S395">
        <f>IF(実施計画様式!S395&lt;&gt;朱色変色!S395,1,0)</f>
        <v>0</v>
      </c>
      <c r="T395">
        <f>IF(実施計画様式!U395&lt;&gt;朱色変色!T395,1,0)</f>
        <v>0</v>
      </c>
      <c r="U395">
        <f>IF(実施計画様式!V395&lt;&gt;朱色変色!U395,1,0)</f>
        <v>0</v>
      </c>
      <c r="V395">
        <f>IF(実施計画様式!W395&lt;&gt;朱色変色!V395,1,0)</f>
        <v>0</v>
      </c>
      <c r="W395">
        <f>IF(実施計画様式!X395&lt;&gt;朱色変色!W395,1,0)</f>
        <v>0</v>
      </c>
      <c r="X395">
        <f>IF(実施計画様式!Y395&lt;&gt;朱色変色!X395,1,0)</f>
        <v>0</v>
      </c>
      <c r="Y395">
        <f>IF(実施計画様式!Z395&lt;&gt;朱色変色!Y395,1,0)</f>
        <v>0</v>
      </c>
      <c r="Z395">
        <f>IF(実施計画様式!AA395&lt;&gt;朱色変色!Z395,1,0)</f>
        <v>0</v>
      </c>
      <c r="AA395">
        <f>IF(実施計画様式!AB395&lt;&gt;朱色変色!AA395,1,0)</f>
        <v>0</v>
      </c>
      <c r="AB395">
        <f>IF(実施計画様式!AC395&lt;&gt;朱色変色!AB395,1,0)</f>
        <v>0</v>
      </c>
      <c r="AC395">
        <f>IF(実施計画様式!AD395&lt;&gt;朱色変色!AC395,1,0)</f>
        <v>0</v>
      </c>
      <c r="AD395">
        <f>IF(実施計画様式!AE395&lt;&gt;朱色変色!AD395,1,0)</f>
        <v>0</v>
      </c>
      <c r="AE395">
        <f>IF(実施計画様式!AF395&lt;&gt;朱色変色!AE395,1,0)</f>
        <v>0</v>
      </c>
      <c r="AF395" s="21">
        <f>IF(実施計画様式!AG395&lt;&gt;朱色変色!AF395,1,0)</f>
        <v>0</v>
      </c>
      <c r="AG395">
        <f t="shared" si="15"/>
        <v>0</v>
      </c>
      <c r="AH395">
        <f t="shared" si="16"/>
        <v>0</v>
      </c>
      <c r="AI395">
        <f t="shared" si="17"/>
        <v>0</v>
      </c>
    </row>
    <row r="396" spans="3:35">
      <c r="C396" s="24">
        <v>324</v>
      </c>
      <c r="D396" s="24">
        <f>IF(実施計画様式!D396&lt;&gt;朱色変色!D396,1,0)</f>
        <v>0</v>
      </c>
      <c r="E396">
        <f>IF(実施計画様式!E396&lt;&gt;朱色変色!E396,1,0)</f>
        <v>0</v>
      </c>
      <c r="F396">
        <f>IF(実施計画様式!F396&lt;&gt;朱色変色!F396,1,0)</f>
        <v>0</v>
      </c>
      <c r="G396">
        <f>IF(実施計画様式!G396&lt;&gt;朱色変色!G396,1,0)</f>
        <v>0</v>
      </c>
      <c r="H396">
        <f>IF(実施計画様式!H396&lt;&gt;朱色変色!H396,1,0)</f>
        <v>0</v>
      </c>
      <c r="I396">
        <f>IF(実施計画様式!I396&lt;&gt;朱色変色!I396,1,0)</f>
        <v>0</v>
      </c>
      <c r="J396">
        <f>IF(実施計画様式!J396&lt;&gt;朱色変色!J396,1,0)</f>
        <v>0</v>
      </c>
      <c r="K396">
        <f>IF(実施計画様式!K396&lt;&gt;朱色変色!K396,1,0)</f>
        <v>0</v>
      </c>
      <c r="L396">
        <f>IF(実施計画様式!L396&lt;&gt;朱色変色!L396,1,0)</f>
        <v>0</v>
      </c>
      <c r="M396">
        <f>IF(実施計画様式!M396&lt;&gt;朱色変色!M396,1,0)</f>
        <v>0</v>
      </c>
      <c r="N396">
        <f>IF(実施計画様式!N396&lt;&gt;朱色変色!N396,1,0)</f>
        <v>0</v>
      </c>
      <c r="O396">
        <f>IF(実施計画様式!O396&lt;&gt;朱色変色!O396,1,0)</f>
        <v>0</v>
      </c>
      <c r="P396">
        <f>IF(実施計画様式!P396&lt;&gt;朱色変色!P396,1,0)</f>
        <v>0</v>
      </c>
      <c r="Q396">
        <f>IF(実施計画様式!Q396&lt;&gt;朱色変色!Q396,1,0)</f>
        <v>0</v>
      </c>
      <c r="R396">
        <f>IF(実施計画様式!R396&lt;&gt;朱色変色!R396,1,0)</f>
        <v>0</v>
      </c>
      <c r="S396">
        <f>IF(実施計画様式!S396&lt;&gt;朱色変色!S396,1,0)</f>
        <v>0</v>
      </c>
      <c r="T396">
        <f>IF(実施計画様式!U396&lt;&gt;朱色変色!T396,1,0)</f>
        <v>0</v>
      </c>
      <c r="U396">
        <f>IF(実施計画様式!V396&lt;&gt;朱色変色!U396,1,0)</f>
        <v>0</v>
      </c>
      <c r="V396">
        <f>IF(実施計画様式!W396&lt;&gt;朱色変色!V396,1,0)</f>
        <v>0</v>
      </c>
      <c r="W396">
        <f>IF(実施計画様式!X396&lt;&gt;朱色変色!W396,1,0)</f>
        <v>0</v>
      </c>
      <c r="X396">
        <f>IF(実施計画様式!Y396&lt;&gt;朱色変色!X396,1,0)</f>
        <v>0</v>
      </c>
      <c r="Y396">
        <f>IF(実施計画様式!Z396&lt;&gt;朱色変色!Y396,1,0)</f>
        <v>0</v>
      </c>
      <c r="Z396">
        <f>IF(実施計画様式!AA396&lt;&gt;朱色変色!Z396,1,0)</f>
        <v>0</v>
      </c>
      <c r="AA396">
        <f>IF(実施計画様式!AB396&lt;&gt;朱色変色!AA396,1,0)</f>
        <v>0</v>
      </c>
      <c r="AB396">
        <f>IF(実施計画様式!AC396&lt;&gt;朱色変色!AB396,1,0)</f>
        <v>0</v>
      </c>
      <c r="AC396">
        <f>IF(実施計画様式!AD396&lt;&gt;朱色変色!AC396,1,0)</f>
        <v>0</v>
      </c>
      <c r="AD396">
        <f>IF(実施計画様式!AE396&lt;&gt;朱色変色!AD396,1,0)</f>
        <v>0</v>
      </c>
      <c r="AE396">
        <f>IF(実施計画様式!AF396&lt;&gt;朱色変色!AE396,1,0)</f>
        <v>0</v>
      </c>
      <c r="AF396" s="21">
        <f>IF(実施計画様式!AG396&lt;&gt;朱色変色!AF396,1,0)</f>
        <v>0</v>
      </c>
      <c r="AG396">
        <f t="shared" si="15"/>
        <v>0</v>
      </c>
      <c r="AH396">
        <f t="shared" si="16"/>
        <v>0</v>
      </c>
      <c r="AI396">
        <f t="shared" si="17"/>
        <v>0</v>
      </c>
    </row>
    <row r="397" spans="3:35">
      <c r="C397" s="24">
        <v>325</v>
      </c>
      <c r="D397" s="24">
        <f>IF(実施計画様式!D397&lt;&gt;朱色変色!D397,1,0)</f>
        <v>0</v>
      </c>
      <c r="E397">
        <f>IF(実施計画様式!E397&lt;&gt;朱色変色!E397,1,0)</f>
        <v>0</v>
      </c>
      <c r="F397">
        <f>IF(実施計画様式!F397&lt;&gt;朱色変色!F397,1,0)</f>
        <v>0</v>
      </c>
      <c r="G397">
        <f>IF(実施計画様式!G397&lt;&gt;朱色変色!G397,1,0)</f>
        <v>0</v>
      </c>
      <c r="H397">
        <f>IF(実施計画様式!H397&lt;&gt;朱色変色!H397,1,0)</f>
        <v>0</v>
      </c>
      <c r="I397">
        <f>IF(実施計画様式!I397&lt;&gt;朱色変色!I397,1,0)</f>
        <v>0</v>
      </c>
      <c r="J397">
        <f>IF(実施計画様式!J397&lt;&gt;朱色変色!J397,1,0)</f>
        <v>0</v>
      </c>
      <c r="K397">
        <f>IF(実施計画様式!K397&lt;&gt;朱色変色!K397,1,0)</f>
        <v>0</v>
      </c>
      <c r="L397">
        <f>IF(実施計画様式!L397&lt;&gt;朱色変色!L397,1,0)</f>
        <v>0</v>
      </c>
      <c r="M397">
        <f>IF(実施計画様式!M397&lt;&gt;朱色変色!M397,1,0)</f>
        <v>0</v>
      </c>
      <c r="N397">
        <f>IF(実施計画様式!N397&lt;&gt;朱色変色!N397,1,0)</f>
        <v>0</v>
      </c>
      <c r="O397">
        <f>IF(実施計画様式!O397&lt;&gt;朱色変色!O397,1,0)</f>
        <v>0</v>
      </c>
      <c r="P397">
        <f>IF(実施計画様式!P397&lt;&gt;朱色変色!P397,1,0)</f>
        <v>0</v>
      </c>
      <c r="Q397">
        <f>IF(実施計画様式!Q397&lt;&gt;朱色変色!Q397,1,0)</f>
        <v>0</v>
      </c>
      <c r="R397">
        <f>IF(実施計画様式!R397&lt;&gt;朱色変色!R397,1,0)</f>
        <v>0</v>
      </c>
      <c r="S397">
        <f>IF(実施計画様式!S397&lt;&gt;朱色変色!S397,1,0)</f>
        <v>0</v>
      </c>
      <c r="T397">
        <f>IF(実施計画様式!U397&lt;&gt;朱色変色!T397,1,0)</f>
        <v>0</v>
      </c>
      <c r="U397">
        <f>IF(実施計画様式!V397&lt;&gt;朱色変色!U397,1,0)</f>
        <v>0</v>
      </c>
      <c r="V397">
        <f>IF(実施計画様式!W397&lt;&gt;朱色変色!V397,1,0)</f>
        <v>0</v>
      </c>
      <c r="W397">
        <f>IF(実施計画様式!X397&lt;&gt;朱色変色!W397,1,0)</f>
        <v>0</v>
      </c>
      <c r="X397">
        <f>IF(実施計画様式!Y397&lt;&gt;朱色変色!X397,1,0)</f>
        <v>0</v>
      </c>
      <c r="Y397">
        <f>IF(実施計画様式!Z397&lt;&gt;朱色変色!Y397,1,0)</f>
        <v>0</v>
      </c>
      <c r="Z397">
        <f>IF(実施計画様式!AA397&lt;&gt;朱色変色!Z397,1,0)</f>
        <v>0</v>
      </c>
      <c r="AA397">
        <f>IF(実施計画様式!AB397&lt;&gt;朱色変色!AA397,1,0)</f>
        <v>0</v>
      </c>
      <c r="AB397">
        <f>IF(実施計画様式!AC397&lt;&gt;朱色変色!AB397,1,0)</f>
        <v>0</v>
      </c>
      <c r="AC397">
        <f>IF(実施計画様式!AD397&lt;&gt;朱色変色!AC397,1,0)</f>
        <v>0</v>
      </c>
      <c r="AD397">
        <f>IF(実施計画様式!AE397&lt;&gt;朱色変色!AD397,1,0)</f>
        <v>0</v>
      </c>
      <c r="AE397">
        <f>IF(実施計画様式!AF397&lt;&gt;朱色変色!AE397,1,0)</f>
        <v>0</v>
      </c>
      <c r="AF397" s="21">
        <f>IF(実施計画様式!AG397&lt;&gt;朱色変色!AF397,1,0)</f>
        <v>0</v>
      </c>
      <c r="AG397">
        <f t="shared" si="15"/>
        <v>0</v>
      </c>
      <c r="AH397">
        <f t="shared" si="16"/>
        <v>0</v>
      </c>
      <c r="AI397">
        <f t="shared" si="17"/>
        <v>0</v>
      </c>
    </row>
    <row r="398" spans="3:35">
      <c r="C398" s="24">
        <v>326</v>
      </c>
      <c r="D398" s="24">
        <f>IF(実施計画様式!D398&lt;&gt;朱色変色!D398,1,0)</f>
        <v>0</v>
      </c>
      <c r="E398">
        <f>IF(実施計画様式!E398&lt;&gt;朱色変色!E398,1,0)</f>
        <v>0</v>
      </c>
      <c r="F398">
        <f>IF(実施計画様式!F398&lt;&gt;朱色変色!F398,1,0)</f>
        <v>0</v>
      </c>
      <c r="G398">
        <f>IF(実施計画様式!G398&lt;&gt;朱色変色!G398,1,0)</f>
        <v>0</v>
      </c>
      <c r="H398">
        <f>IF(実施計画様式!H398&lt;&gt;朱色変色!H398,1,0)</f>
        <v>0</v>
      </c>
      <c r="I398">
        <f>IF(実施計画様式!I398&lt;&gt;朱色変色!I398,1,0)</f>
        <v>0</v>
      </c>
      <c r="J398">
        <f>IF(実施計画様式!J398&lt;&gt;朱色変色!J398,1,0)</f>
        <v>0</v>
      </c>
      <c r="K398">
        <f>IF(実施計画様式!K398&lt;&gt;朱色変色!K398,1,0)</f>
        <v>0</v>
      </c>
      <c r="L398">
        <f>IF(実施計画様式!L398&lt;&gt;朱色変色!L398,1,0)</f>
        <v>0</v>
      </c>
      <c r="M398">
        <f>IF(実施計画様式!M398&lt;&gt;朱色変色!M398,1,0)</f>
        <v>0</v>
      </c>
      <c r="N398">
        <f>IF(実施計画様式!N398&lt;&gt;朱色変色!N398,1,0)</f>
        <v>0</v>
      </c>
      <c r="O398">
        <f>IF(実施計画様式!O398&lt;&gt;朱色変色!O398,1,0)</f>
        <v>0</v>
      </c>
      <c r="P398">
        <f>IF(実施計画様式!P398&lt;&gt;朱色変色!P398,1,0)</f>
        <v>0</v>
      </c>
      <c r="Q398">
        <f>IF(実施計画様式!Q398&lt;&gt;朱色変色!Q398,1,0)</f>
        <v>0</v>
      </c>
      <c r="R398">
        <f>IF(実施計画様式!R398&lt;&gt;朱色変色!R398,1,0)</f>
        <v>0</v>
      </c>
      <c r="S398">
        <f>IF(実施計画様式!S398&lt;&gt;朱色変色!S398,1,0)</f>
        <v>0</v>
      </c>
      <c r="T398">
        <f>IF(実施計画様式!U398&lt;&gt;朱色変色!T398,1,0)</f>
        <v>0</v>
      </c>
      <c r="U398">
        <f>IF(実施計画様式!V398&lt;&gt;朱色変色!U398,1,0)</f>
        <v>0</v>
      </c>
      <c r="V398">
        <f>IF(実施計画様式!W398&lt;&gt;朱色変色!V398,1,0)</f>
        <v>0</v>
      </c>
      <c r="W398">
        <f>IF(実施計画様式!X398&lt;&gt;朱色変色!W398,1,0)</f>
        <v>0</v>
      </c>
      <c r="X398">
        <f>IF(実施計画様式!Y398&lt;&gt;朱色変色!X398,1,0)</f>
        <v>0</v>
      </c>
      <c r="Y398">
        <f>IF(実施計画様式!Z398&lt;&gt;朱色変色!Y398,1,0)</f>
        <v>0</v>
      </c>
      <c r="Z398">
        <f>IF(実施計画様式!AA398&lt;&gt;朱色変色!Z398,1,0)</f>
        <v>0</v>
      </c>
      <c r="AA398">
        <f>IF(実施計画様式!AB398&lt;&gt;朱色変色!AA398,1,0)</f>
        <v>0</v>
      </c>
      <c r="AB398">
        <f>IF(実施計画様式!AC398&lt;&gt;朱色変色!AB398,1,0)</f>
        <v>0</v>
      </c>
      <c r="AC398">
        <f>IF(実施計画様式!AD398&lt;&gt;朱色変色!AC398,1,0)</f>
        <v>0</v>
      </c>
      <c r="AD398">
        <f>IF(実施計画様式!AE398&lt;&gt;朱色変色!AD398,1,0)</f>
        <v>0</v>
      </c>
      <c r="AE398">
        <f>IF(実施計画様式!AF398&lt;&gt;朱色変色!AE398,1,0)</f>
        <v>0</v>
      </c>
      <c r="AF398" s="21">
        <f>IF(実施計画様式!AG398&lt;&gt;朱色変色!AF398,1,0)</f>
        <v>0</v>
      </c>
      <c r="AG398">
        <f t="shared" si="15"/>
        <v>0</v>
      </c>
      <c r="AH398">
        <f t="shared" si="16"/>
        <v>0</v>
      </c>
      <c r="AI398">
        <f t="shared" si="17"/>
        <v>0</v>
      </c>
    </row>
    <row r="399" spans="3:35">
      <c r="C399" s="24">
        <v>327</v>
      </c>
      <c r="D399" s="24">
        <f>IF(実施計画様式!D399&lt;&gt;朱色変色!D399,1,0)</f>
        <v>0</v>
      </c>
      <c r="E399">
        <f>IF(実施計画様式!E399&lt;&gt;朱色変色!E399,1,0)</f>
        <v>0</v>
      </c>
      <c r="F399">
        <f>IF(実施計画様式!F399&lt;&gt;朱色変色!F399,1,0)</f>
        <v>0</v>
      </c>
      <c r="G399">
        <f>IF(実施計画様式!G399&lt;&gt;朱色変色!G399,1,0)</f>
        <v>0</v>
      </c>
      <c r="H399">
        <f>IF(実施計画様式!H399&lt;&gt;朱色変色!H399,1,0)</f>
        <v>0</v>
      </c>
      <c r="I399">
        <f>IF(実施計画様式!I399&lt;&gt;朱色変色!I399,1,0)</f>
        <v>0</v>
      </c>
      <c r="J399">
        <f>IF(実施計画様式!J399&lt;&gt;朱色変色!J399,1,0)</f>
        <v>0</v>
      </c>
      <c r="K399">
        <f>IF(実施計画様式!K399&lt;&gt;朱色変色!K399,1,0)</f>
        <v>0</v>
      </c>
      <c r="L399">
        <f>IF(実施計画様式!L399&lt;&gt;朱色変色!L399,1,0)</f>
        <v>0</v>
      </c>
      <c r="M399">
        <f>IF(実施計画様式!M399&lt;&gt;朱色変色!M399,1,0)</f>
        <v>0</v>
      </c>
      <c r="N399">
        <f>IF(実施計画様式!N399&lt;&gt;朱色変色!N399,1,0)</f>
        <v>0</v>
      </c>
      <c r="O399">
        <f>IF(実施計画様式!O399&lt;&gt;朱色変色!O399,1,0)</f>
        <v>0</v>
      </c>
      <c r="P399">
        <f>IF(実施計画様式!P399&lt;&gt;朱色変色!P399,1,0)</f>
        <v>0</v>
      </c>
      <c r="Q399">
        <f>IF(実施計画様式!Q399&lt;&gt;朱色変色!Q399,1,0)</f>
        <v>0</v>
      </c>
      <c r="R399">
        <f>IF(実施計画様式!R399&lt;&gt;朱色変色!R399,1,0)</f>
        <v>0</v>
      </c>
      <c r="S399">
        <f>IF(実施計画様式!S399&lt;&gt;朱色変色!S399,1,0)</f>
        <v>0</v>
      </c>
      <c r="T399">
        <f>IF(実施計画様式!U399&lt;&gt;朱色変色!T399,1,0)</f>
        <v>0</v>
      </c>
      <c r="U399">
        <f>IF(実施計画様式!V399&lt;&gt;朱色変色!U399,1,0)</f>
        <v>0</v>
      </c>
      <c r="V399">
        <f>IF(実施計画様式!W399&lt;&gt;朱色変色!V399,1,0)</f>
        <v>0</v>
      </c>
      <c r="W399">
        <f>IF(実施計画様式!X399&lt;&gt;朱色変色!W399,1,0)</f>
        <v>0</v>
      </c>
      <c r="X399">
        <f>IF(実施計画様式!Y399&lt;&gt;朱色変色!X399,1,0)</f>
        <v>0</v>
      </c>
      <c r="Y399">
        <f>IF(実施計画様式!Z399&lt;&gt;朱色変色!Y399,1,0)</f>
        <v>0</v>
      </c>
      <c r="Z399">
        <f>IF(実施計画様式!AA399&lt;&gt;朱色変色!Z399,1,0)</f>
        <v>0</v>
      </c>
      <c r="AA399">
        <f>IF(実施計画様式!AB399&lt;&gt;朱色変色!AA399,1,0)</f>
        <v>0</v>
      </c>
      <c r="AB399">
        <f>IF(実施計画様式!AC399&lt;&gt;朱色変色!AB399,1,0)</f>
        <v>0</v>
      </c>
      <c r="AC399">
        <f>IF(実施計画様式!AD399&lt;&gt;朱色変色!AC399,1,0)</f>
        <v>0</v>
      </c>
      <c r="AD399">
        <f>IF(実施計画様式!AE399&lt;&gt;朱色変色!AD399,1,0)</f>
        <v>0</v>
      </c>
      <c r="AE399">
        <f>IF(実施計画様式!AF399&lt;&gt;朱色変色!AE399,1,0)</f>
        <v>0</v>
      </c>
      <c r="AF399" s="21">
        <f>IF(実施計画様式!AG399&lt;&gt;朱色変色!AF399,1,0)</f>
        <v>0</v>
      </c>
      <c r="AG399">
        <f t="shared" si="15"/>
        <v>0</v>
      </c>
      <c r="AH399">
        <f t="shared" si="16"/>
        <v>0</v>
      </c>
      <c r="AI399">
        <f t="shared" si="17"/>
        <v>0</v>
      </c>
    </row>
    <row r="400" spans="3:35">
      <c r="C400" s="24">
        <v>328</v>
      </c>
      <c r="D400" s="24">
        <f>IF(実施計画様式!D400&lt;&gt;朱色変色!D400,1,0)</f>
        <v>0</v>
      </c>
      <c r="E400">
        <f>IF(実施計画様式!E400&lt;&gt;朱色変色!E400,1,0)</f>
        <v>0</v>
      </c>
      <c r="F400">
        <f>IF(実施計画様式!F400&lt;&gt;朱色変色!F400,1,0)</f>
        <v>0</v>
      </c>
      <c r="G400">
        <f>IF(実施計画様式!G400&lt;&gt;朱色変色!G400,1,0)</f>
        <v>0</v>
      </c>
      <c r="H400">
        <f>IF(実施計画様式!H400&lt;&gt;朱色変色!H400,1,0)</f>
        <v>0</v>
      </c>
      <c r="I400">
        <f>IF(実施計画様式!I400&lt;&gt;朱色変色!I400,1,0)</f>
        <v>0</v>
      </c>
      <c r="J400">
        <f>IF(実施計画様式!J400&lt;&gt;朱色変色!J400,1,0)</f>
        <v>0</v>
      </c>
      <c r="K400">
        <f>IF(実施計画様式!K400&lt;&gt;朱色変色!K400,1,0)</f>
        <v>0</v>
      </c>
      <c r="L400">
        <f>IF(実施計画様式!L400&lt;&gt;朱色変色!L400,1,0)</f>
        <v>0</v>
      </c>
      <c r="M400">
        <f>IF(実施計画様式!M400&lt;&gt;朱色変色!M400,1,0)</f>
        <v>0</v>
      </c>
      <c r="N400">
        <f>IF(実施計画様式!N400&lt;&gt;朱色変色!N400,1,0)</f>
        <v>0</v>
      </c>
      <c r="O400">
        <f>IF(実施計画様式!O400&lt;&gt;朱色変色!O400,1,0)</f>
        <v>0</v>
      </c>
      <c r="P400">
        <f>IF(実施計画様式!P400&lt;&gt;朱色変色!P400,1,0)</f>
        <v>0</v>
      </c>
      <c r="Q400">
        <f>IF(実施計画様式!Q400&lt;&gt;朱色変色!Q400,1,0)</f>
        <v>0</v>
      </c>
      <c r="R400">
        <f>IF(実施計画様式!R400&lt;&gt;朱色変色!R400,1,0)</f>
        <v>0</v>
      </c>
      <c r="S400">
        <f>IF(実施計画様式!S400&lt;&gt;朱色変色!S400,1,0)</f>
        <v>0</v>
      </c>
      <c r="T400">
        <f>IF(実施計画様式!U400&lt;&gt;朱色変色!T400,1,0)</f>
        <v>0</v>
      </c>
      <c r="U400">
        <f>IF(実施計画様式!V400&lt;&gt;朱色変色!U400,1,0)</f>
        <v>0</v>
      </c>
      <c r="V400">
        <f>IF(実施計画様式!W400&lt;&gt;朱色変色!V400,1,0)</f>
        <v>0</v>
      </c>
      <c r="W400">
        <f>IF(実施計画様式!X400&lt;&gt;朱色変色!W400,1,0)</f>
        <v>0</v>
      </c>
      <c r="X400">
        <f>IF(実施計画様式!Y400&lt;&gt;朱色変色!X400,1,0)</f>
        <v>0</v>
      </c>
      <c r="Y400">
        <f>IF(実施計画様式!Z400&lt;&gt;朱色変色!Y400,1,0)</f>
        <v>0</v>
      </c>
      <c r="Z400">
        <f>IF(実施計画様式!AA400&lt;&gt;朱色変色!Z400,1,0)</f>
        <v>0</v>
      </c>
      <c r="AA400">
        <f>IF(実施計画様式!AB400&lt;&gt;朱色変色!AA400,1,0)</f>
        <v>0</v>
      </c>
      <c r="AB400">
        <f>IF(実施計画様式!AC400&lt;&gt;朱色変色!AB400,1,0)</f>
        <v>0</v>
      </c>
      <c r="AC400">
        <f>IF(実施計画様式!AD400&lt;&gt;朱色変色!AC400,1,0)</f>
        <v>0</v>
      </c>
      <c r="AD400">
        <f>IF(実施計画様式!AE400&lt;&gt;朱色変色!AD400,1,0)</f>
        <v>0</v>
      </c>
      <c r="AE400">
        <f>IF(実施計画様式!AF400&lt;&gt;朱色変色!AE400,1,0)</f>
        <v>0</v>
      </c>
      <c r="AF400" s="21">
        <f>IF(実施計画様式!AG400&lt;&gt;朱色変色!AF400,1,0)</f>
        <v>0</v>
      </c>
      <c r="AG400">
        <f t="shared" si="15"/>
        <v>0</v>
      </c>
      <c r="AH400">
        <f t="shared" si="16"/>
        <v>0</v>
      </c>
      <c r="AI400">
        <f t="shared" si="17"/>
        <v>0</v>
      </c>
    </row>
    <row r="401" spans="3:35">
      <c r="C401" s="24">
        <v>329</v>
      </c>
      <c r="D401" s="24">
        <f>IF(実施計画様式!D401&lt;&gt;朱色変色!D401,1,0)</f>
        <v>0</v>
      </c>
      <c r="E401">
        <f>IF(実施計画様式!E401&lt;&gt;朱色変色!E401,1,0)</f>
        <v>0</v>
      </c>
      <c r="F401">
        <f>IF(実施計画様式!F401&lt;&gt;朱色変色!F401,1,0)</f>
        <v>0</v>
      </c>
      <c r="G401">
        <f>IF(実施計画様式!G401&lt;&gt;朱色変色!G401,1,0)</f>
        <v>0</v>
      </c>
      <c r="H401">
        <f>IF(実施計画様式!H401&lt;&gt;朱色変色!H401,1,0)</f>
        <v>0</v>
      </c>
      <c r="I401">
        <f>IF(実施計画様式!I401&lt;&gt;朱色変色!I401,1,0)</f>
        <v>0</v>
      </c>
      <c r="J401">
        <f>IF(実施計画様式!J401&lt;&gt;朱色変色!J401,1,0)</f>
        <v>0</v>
      </c>
      <c r="K401">
        <f>IF(実施計画様式!K401&lt;&gt;朱色変色!K401,1,0)</f>
        <v>0</v>
      </c>
      <c r="L401">
        <f>IF(実施計画様式!L401&lt;&gt;朱色変色!L401,1,0)</f>
        <v>0</v>
      </c>
      <c r="M401">
        <f>IF(実施計画様式!M401&lt;&gt;朱色変色!M401,1,0)</f>
        <v>0</v>
      </c>
      <c r="N401">
        <f>IF(実施計画様式!N401&lt;&gt;朱色変色!N401,1,0)</f>
        <v>0</v>
      </c>
      <c r="O401">
        <f>IF(実施計画様式!O401&lt;&gt;朱色変色!O401,1,0)</f>
        <v>0</v>
      </c>
      <c r="P401">
        <f>IF(実施計画様式!P401&lt;&gt;朱色変色!P401,1,0)</f>
        <v>0</v>
      </c>
      <c r="Q401">
        <f>IF(実施計画様式!Q401&lt;&gt;朱色変色!Q401,1,0)</f>
        <v>0</v>
      </c>
      <c r="R401">
        <f>IF(実施計画様式!R401&lt;&gt;朱色変色!R401,1,0)</f>
        <v>0</v>
      </c>
      <c r="S401">
        <f>IF(実施計画様式!S401&lt;&gt;朱色変色!S401,1,0)</f>
        <v>0</v>
      </c>
      <c r="T401">
        <f>IF(実施計画様式!U401&lt;&gt;朱色変色!T401,1,0)</f>
        <v>0</v>
      </c>
      <c r="U401">
        <f>IF(実施計画様式!V401&lt;&gt;朱色変色!U401,1,0)</f>
        <v>0</v>
      </c>
      <c r="V401">
        <f>IF(実施計画様式!W401&lt;&gt;朱色変色!V401,1,0)</f>
        <v>0</v>
      </c>
      <c r="W401">
        <f>IF(実施計画様式!X401&lt;&gt;朱色変色!W401,1,0)</f>
        <v>0</v>
      </c>
      <c r="X401">
        <f>IF(実施計画様式!Y401&lt;&gt;朱色変色!X401,1,0)</f>
        <v>0</v>
      </c>
      <c r="Y401">
        <f>IF(実施計画様式!Z401&lt;&gt;朱色変色!Y401,1,0)</f>
        <v>0</v>
      </c>
      <c r="Z401">
        <f>IF(実施計画様式!AA401&lt;&gt;朱色変色!Z401,1,0)</f>
        <v>0</v>
      </c>
      <c r="AA401">
        <f>IF(実施計画様式!AB401&lt;&gt;朱色変色!AA401,1,0)</f>
        <v>0</v>
      </c>
      <c r="AB401">
        <f>IF(実施計画様式!AC401&lt;&gt;朱色変色!AB401,1,0)</f>
        <v>0</v>
      </c>
      <c r="AC401">
        <f>IF(実施計画様式!AD401&lt;&gt;朱色変色!AC401,1,0)</f>
        <v>0</v>
      </c>
      <c r="AD401">
        <f>IF(実施計画様式!AE401&lt;&gt;朱色変色!AD401,1,0)</f>
        <v>0</v>
      </c>
      <c r="AE401">
        <f>IF(実施計画様式!AF401&lt;&gt;朱色変色!AE401,1,0)</f>
        <v>0</v>
      </c>
      <c r="AF401" s="21">
        <f>IF(実施計画様式!AG401&lt;&gt;朱色変色!AF401,1,0)</f>
        <v>0</v>
      </c>
      <c r="AG401">
        <f t="shared" si="15"/>
        <v>0</v>
      </c>
      <c r="AH401">
        <f t="shared" si="16"/>
        <v>0</v>
      </c>
      <c r="AI401">
        <f t="shared" si="17"/>
        <v>0</v>
      </c>
    </row>
    <row r="402" spans="3:35">
      <c r="C402" s="24">
        <v>330</v>
      </c>
      <c r="D402" s="24">
        <f>IF(実施計画様式!D402&lt;&gt;朱色変色!D402,1,0)</f>
        <v>0</v>
      </c>
      <c r="E402">
        <f>IF(実施計画様式!E402&lt;&gt;朱色変色!E402,1,0)</f>
        <v>0</v>
      </c>
      <c r="F402">
        <f>IF(実施計画様式!F402&lt;&gt;朱色変色!F402,1,0)</f>
        <v>0</v>
      </c>
      <c r="G402">
        <f>IF(実施計画様式!G402&lt;&gt;朱色変色!G402,1,0)</f>
        <v>0</v>
      </c>
      <c r="H402">
        <f>IF(実施計画様式!H402&lt;&gt;朱色変色!H402,1,0)</f>
        <v>0</v>
      </c>
      <c r="I402">
        <f>IF(実施計画様式!I402&lt;&gt;朱色変色!I402,1,0)</f>
        <v>0</v>
      </c>
      <c r="J402">
        <f>IF(実施計画様式!J402&lt;&gt;朱色変色!J402,1,0)</f>
        <v>0</v>
      </c>
      <c r="K402">
        <f>IF(実施計画様式!K402&lt;&gt;朱色変色!K402,1,0)</f>
        <v>0</v>
      </c>
      <c r="L402">
        <f>IF(実施計画様式!L402&lt;&gt;朱色変色!L402,1,0)</f>
        <v>0</v>
      </c>
      <c r="M402">
        <f>IF(実施計画様式!M402&lt;&gt;朱色変色!M402,1,0)</f>
        <v>0</v>
      </c>
      <c r="N402">
        <f>IF(実施計画様式!N402&lt;&gt;朱色変色!N402,1,0)</f>
        <v>0</v>
      </c>
      <c r="O402">
        <f>IF(実施計画様式!O402&lt;&gt;朱色変色!O402,1,0)</f>
        <v>0</v>
      </c>
      <c r="P402">
        <f>IF(実施計画様式!P402&lt;&gt;朱色変色!P402,1,0)</f>
        <v>0</v>
      </c>
      <c r="Q402">
        <f>IF(実施計画様式!Q402&lt;&gt;朱色変色!Q402,1,0)</f>
        <v>0</v>
      </c>
      <c r="R402">
        <f>IF(実施計画様式!R402&lt;&gt;朱色変色!R402,1,0)</f>
        <v>0</v>
      </c>
      <c r="S402">
        <f>IF(実施計画様式!S402&lt;&gt;朱色変色!S402,1,0)</f>
        <v>0</v>
      </c>
      <c r="T402">
        <f>IF(実施計画様式!U402&lt;&gt;朱色変色!T402,1,0)</f>
        <v>0</v>
      </c>
      <c r="U402">
        <f>IF(実施計画様式!V402&lt;&gt;朱色変色!U402,1,0)</f>
        <v>0</v>
      </c>
      <c r="V402">
        <f>IF(実施計画様式!W402&lt;&gt;朱色変色!V402,1,0)</f>
        <v>0</v>
      </c>
      <c r="W402">
        <f>IF(実施計画様式!X402&lt;&gt;朱色変色!W402,1,0)</f>
        <v>0</v>
      </c>
      <c r="X402">
        <f>IF(実施計画様式!Y402&lt;&gt;朱色変色!X402,1,0)</f>
        <v>0</v>
      </c>
      <c r="Y402">
        <f>IF(実施計画様式!Z402&lt;&gt;朱色変色!Y402,1,0)</f>
        <v>0</v>
      </c>
      <c r="Z402">
        <f>IF(実施計画様式!AA402&lt;&gt;朱色変色!Z402,1,0)</f>
        <v>0</v>
      </c>
      <c r="AA402">
        <f>IF(実施計画様式!AB402&lt;&gt;朱色変色!AA402,1,0)</f>
        <v>0</v>
      </c>
      <c r="AB402">
        <f>IF(実施計画様式!AC402&lt;&gt;朱色変色!AB402,1,0)</f>
        <v>0</v>
      </c>
      <c r="AC402">
        <f>IF(実施計画様式!AD402&lt;&gt;朱色変色!AC402,1,0)</f>
        <v>0</v>
      </c>
      <c r="AD402">
        <f>IF(実施計画様式!AE402&lt;&gt;朱色変色!AD402,1,0)</f>
        <v>0</v>
      </c>
      <c r="AE402">
        <f>IF(実施計画様式!AF402&lt;&gt;朱色変色!AE402,1,0)</f>
        <v>0</v>
      </c>
      <c r="AF402" s="21">
        <f>IF(実施計画様式!AG402&lt;&gt;朱色変色!AF402,1,0)</f>
        <v>0</v>
      </c>
      <c r="AG402">
        <f t="shared" si="15"/>
        <v>0</v>
      </c>
      <c r="AH402">
        <f t="shared" si="16"/>
        <v>0</v>
      </c>
      <c r="AI402">
        <f t="shared" si="17"/>
        <v>0</v>
      </c>
    </row>
    <row r="403" spans="3:35">
      <c r="C403" s="24">
        <v>331</v>
      </c>
      <c r="D403" s="24">
        <f>IF(実施計画様式!D403&lt;&gt;朱色変色!D403,1,0)</f>
        <v>0</v>
      </c>
      <c r="E403">
        <f>IF(実施計画様式!E403&lt;&gt;朱色変色!E403,1,0)</f>
        <v>0</v>
      </c>
      <c r="F403">
        <f>IF(実施計画様式!F403&lt;&gt;朱色変色!F403,1,0)</f>
        <v>0</v>
      </c>
      <c r="G403">
        <f>IF(実施計画様式!G403&lt;&gt;朱色変色!G403,1,0)</f>
        <v>0</v>
      </c>
      <c r="H403">
        <f>IF(実施計画様式!H403&lt;&gt;朱色変色!H403,1,0)</f>
        <v>0</v>
      </c>
      <c r="I403">
        <f>IF(実施計画様式!I403&lt;&gt;朱色変色!I403,1,0)</f>
        <v>0</v>
      </c>
      <c r="J403">
        <f>IF(実施計画様式!J403&lt;&gt;朱色変色!J403,1,0)</f>
        <v>0</v>
      </c>
      <c r="K403">
        <f>IF(実施計画様式!K403&lt;&gt;朱色変色!K403,1,0)</f>
        <v>0</v>
      </c>
      <c r="L403">
        <f>IF(実施計画様式!L403&lt;&gt;朱色変色!L403,1,0)</f>
        <v>0</v>
      </c>
      <c r="M403">
        <f>IF(実施計画様式!M403&lt;&gt;朱色変色!M403,1,0)</f>
        <v>0</v>
      </c>
      <c r="N403">
        <f>IF(実施計画様式!N403&lt;&gt;朱色変色!N403,1,0)</f>
        <v>0</v>
      </c>
      <c r="O403">
        <f>IF(実施計画様式!O403&lt;&gt;朱色変色!O403,1,0)</f>
        <v>0</v>
      </c>
      <c r="P403">
        <f>IF(実施計画様式!P403&lt;&gt;朱色変色!P403,1,0)</f>
        <v>0</v>
      </c>
      <c r="Q403">
        <f>IF(実施計画様式!Q403&lt;&gt;朱色変色!Q403,1,0)</f>
        <v>0</v>
      </c>
      <c r="R403">
        <f>IF(実施計画様式!R403&lt;&gt;朱色変色!R403,1,0)</f>
        <v>0</v>
      </c>
      <c r="S403">
        <f>IF(実施計画様式!S403&lt;&gt;朱色変色!S403,1,0)</f>
        <v>0</v>
      </c>
      <c r="T403">
        <f>IF(実施計画様式!U403&lt;&gt;朱色変色!T403,1,0)</f>
        <v>0</v>
      </c>
      <c r="U403">
        <f>IF(実施計画様式!V403&lt;&gt;朱色変色!U403,1,0)</f>
        <v>0</v>
      </c>
      <c r="V403">
        <f>IF(実施計画様式!W403&lt;&gt;朱色変色!V403,1,0)</f>
        <v>0</v>
      </c>
      <c r="W403">
        <f>IF(実施計画様式!X403&lt;&gt;朱色変色!W403,1,0)</f>
        <v>0</v>
      </c>
      <c r="X403">
        <f>IF(実施計画様式!Y403&lt;&gt;朱色変色!X403,1,0)</f>
        <v>0</v>
      </c>
      <c r="Y403">
        <f>IF(実施計画様式!Z403&lt;&gt;朱色変色!Y403,1,0)</f>
        <v>0</v>
      </c>
      <c r="Z403">
        <f>IF(実施計画様式!AA403&lt;&gt;朱色変色!Z403,1,0)</f>
        <v>0</v>
      </c>
      <c r="AA403">
        <f>IF(実施計画様式!AB403&lt;&gt;朱色変色!AA403,1,0)</f>
        <v>0</v>
      </c>
      <c r="AB403">
        <f>IF(実施計画様式!AC403&lt;&gt;朱色変色!AB403,1,0)</f>
        <v>0</v>
      </c>
      <c r="AC403">
        <f>IF(実施計画様式!AD403&lt;&gt;朱色変色!AC403,1,0)</f>
        <v>0</v>
      </c>
      <c r="AD403">
        <f>IF(実施計画様式!AE403&lt;&gt;朱色変色!AD403,1,0)</f>
        <v>0</v>
      </c>
      <c r="AE403">
        <f>IF(実施計画様式!AF403&lt;&gt;朱色変色!AE403,1,0)</f>
        <v>0</v>
      </c>
      <c r="AF403" s="21">
        <f>IF(実施計画様式!AG403&lt;&gt;朱色変色!AF403,1,0)</f>
        <v>0</v>
      </c>
      <c r="AG403">
        <f t="shared" si="15"/>
        <v>0</v>
      </c>
      <c r="AH403">
        <f t="shared" si="16"/>
        <v>0</v>
      </c>
      <c r="AI403">
        <f t="shared" si="17"/>
        <v>0</v>
      </c>
    </row>
    <row r="404" spans="3:35">
      <c r="C404" s="24">
        <v>332</v>
      </c>
      <c r="D404" s="24">
        <f>IF(実施計画様式!D404&lt;&gt;朱色変色!D404,1,0)</f>
        <v>0</v>
      </c>
      <c r="E404">
        <f>IF(実施計画様式!E404&lt;&gt;朱色変色!E404,1,0)</f>
        <v>0</v>
      </c>
      <c r="F404">
        <f>IF(実施計画様式!F404&lt;&gt;朱色変色!F404,1,0)</f>
        <v>0</v>
      </c>
      <c r="G404">
        <f>IF(実施計画様式!G404&lt;&gt;朱色変色!G404,1,0)</f>
        <v>0</v>
      </c>
      <c r="H404">
        <f>IF(実施計画様式!H404&lt;&gt;朱色変色!H404,1,0)</f>
        <v>0</v>
      </c>
      <c r="I404">
        <f>IF(実施計画様式!I404&lt;&gt;朱色変色!I404,1,0)</f>
        <v>0</v>
      </c>
      <c r="J404">
        <f>IF(実施計画様式!J404&lt;&gt;朱色変色!J404,1,0)</f>
        <v>0</v>
      </c>
      <c r="K404">
        <f>IF(実施計画様式!K404&lt;&gt;朱色変色!K404,1,0)</f>
        <v>0</v>
      </c>
      <c r="L404">
        <f>IF(実施計画様式!L404&lt;&gt;朱色変色!L404,1,0)</f>
        <v>0</v>
      </c>
      <c r="M404">
        <f>IF(実施計画様式!M404&lt;&gt;朱色変色!M404,1,0)</f>
        <v>0</v>
      </c>
      <c r="N404">
        <f>IF(実施計画様式!N404&lt;&gt;朱色変色!N404,1,0)</f>
        <v>0</v>
      </c>
      <c r="O404">
        <f>IF(実施計画様式!O404&lt;&gt;朱色変色!O404,1,0)</f>
        <v>0</v>
      </c>
      <c r="P404">
        <f>IF(実施計画様式!P404&lt;&gt;朱色変色!P404,1,0)</f>
        <v>0</v>
      </c>
      <c r="Q404">
        <f>IF(実施計画様式!Q404&lt;&gt;朱色変色!Q404,1,0)</f>
        <v>0</v>
      </c>
      <c r="R404">
        <f>IF(実施計画様式!R404&lt;&gt;朱色変色!R404,1,0)</f>
        <v>0</v>
      </c>
      <c r="S404">
        <f>IF(実施計画様式!S404&lt;&gt;朱色変色!S404,1,0)</f>
        <v>0</v>
      </c>
      <c r="T404">
        <f>IF(実施計画様式!U404&lt;&gt;朱色変色!T404,1,0)</f>
        <v>0</v>
      </c>
      <c r="U404">
        <f>IF(実施計画様式!V404&lt;&gt;朱色変色!U404,1,0)</f>
        <v>0</v>
      </c>
      <c r="V404">
        <f>IF(実施計画様式!W404&lt;&gt;朱色変色!V404,1,0)</f>
        <v>0</v>
      </c>
      <c r="W404">
        <f>IF(実施計画様式!X404&lt;&gt;朱色変色!W404,1,0)</f>
        <v>0</v>
      </c>
      <c r="X404">
        <f>IF(実施計画様式!Y404&lt;&gt;朱色変色!X404,1,0)</f>
        <v>0</v>
      </c>
      <c r="Y404">
        <f>IF(実施計画様式!Z404&lt;&gt;朱色変色!Y404,1,0)</f>
        <v>0</v>
      </c>
      <c r="Z404">
        <f>IF(実施計画様式!AA404&lt;&gt;朱色変色!Z404,1,0)</f>
        <v>0</v>
      </c>
      <c r="AA404">
        <f>IF(実施計画様式!AB404&lt;&gt;朱色変色!AA404,1,0)</f>
        <v>0</v>
      </c>
      <c r="AB404">
        <f>IF(実施計画様式!AC404&lt;&gt;朱色変色!AB404,1,0)</f>
        <v>0</v>
      </c>
      <c r="AC404">
        <f>IF(実施計画様式!AD404&lt;&gt;朱色変色!AC404,1,0)</f>
        <v>0</v>
      </c>
      <c r="AD404">
        <f>IF(実施計画様式!AE404&lt;&gt;朱色変色!AD404,1,0)</f>
        <v>0</v>
      </c>
      <c r="AE404">
        <f>IF(実施計画様式!AF404&lt;&gt;朱色変色!AE404,1,0)</f>
        <v>0</v>
      </c>
      <c r="AF404" s="21">
        <f>IF(実施計画様式!AG404&lt;&gt;朱色変色!AF404,1,0)</f>
        <v>0</v>
      </c>
      <c r="AG404">
        <f t="shared" si="15"/>
        <v>0</v>
      </c>
      <c r="AH404">
        <f t="shared" si="16"/>
        <v>0</v>
      </c>
      <c r="AI404">
        <f t="shared" si="17"/>
        <v>0</v>
      </c>
    </row>
    <row r="405" spans="3:35">
      <c r="C405" s="24">
        <v>333</v>
      </c>
      <c r="D405" s="24">
        <f>IF(実施計画様式!D405&lt;&gt;朱色変色!D405,1,0)</f>
        <v>0</v>
      </c>
      <c r="E405">
        <f>IF(実施計画様式!E405&lt;&gt;朱色変色!E405,1,0)</f>
        <v>0</v>
      </c>
      <c r="F405">
        <f>IF(実施計画様式!F405&lt;&gt;朱色変色!F405,1,0)</f>
        <v>0</v>
      </c>
      <c r="G405">
        <f>IF(実施計画様式!G405&lt;&gt;朱色変色!G405,1,0)</f>
        <v>0</v>
      </c>
      <c r="H405">
        <f>IF(実施計画様式!H405&lt;&gt;朱色変色!H405,1,0)</f>
        <v>0</v>
      </c>
      <c r="I405">
        <f>IF(実施計画様式!I405&lt;&gt;朱色変色!I405,1,0)</f>
        <v>0</v>
      </c>
      <c r="J405">
        <f>IF(実施計画様式!J405&lt;&gt;朱色変色!J405,1,0)</f>
        <v>0</v>
      </c>
      <c r="K405">
        <f>IF(実施計画様式!K405&lt;&gt;朱色変色!K405,1,0)</f>
        <v>0</v>
      </c>
      <c r="L405">
        <f>IF(実施計画様式!L405&lt;&gt;朱色変色!L405,1,0)</f>
        <v>0</v>
      </c>
      <c r="M405">
        <f>IF(実施計画様式!M405&lt;&gt;朱色変色!M405,1,0)</f>
        <v>0</v>
      </c>
      <c r="N405">
        <f>IF(実施計画様式!N405&lt;&gt;朱色変色!N405,1,0)</f>
        <v>0</v>
      </c>
      <c r="O405">
        <f>IF(実施計画様式!O405&lt;&gt;朱色変色!O405,1,0)</f>
        <v>0</v>
      </c>
      <c r="P405">
        <f>IF(実施計画様式!P405&lt;&gt;朱色変色!P405,1,0)</f>
        <v>0</v>
      </c>
      <c r="Q405">
        <f>IF(実施計画様式!Q405&lt;&gt;朱色変色!Q405,1,0)</f>
        <v>0</v>
      </c>
      <c r="R405">
        <f>IF(実施計画様式!R405&lt;&gt;朱色変色!R405,1,0)</f>
        <v>0</v>
      </c>
      <c r="S405">
        <f>IF(実施計画様式!S405&lt;&gt;朱色変色!S405,1,0)</f>
        <v>0</v>
      </c>
      <c r="T405">
        <f>IF(実施計画様式!U405&lt;&gt;朱色変色!T405,1,0)</f>
        <v>0</v>
      </c>
      <c r="U405">
        <f>IF(実施計画様式!V405&lt;&gt;朱色変色!U405,1,0)</f>
        <v>0</v>
      </c>
      <c r="V405">
        <f>IF(実施計画様式!W405&lt;&gt;朱色変色!V405,1,0)</f>
        <v>0</v>
      </c>
      <c r="W405">
        <f>IF(実施計画様式!X405&lt;&gt;朱色変色!W405,1,0)</f>
        <v>0</v>
      </c>
      <c r="X405">
        <f>IF(実施計画様式!Y405&lt;&gt;朱色変色!X405,1,0)</f>
        <v>0</v>
      </c>
      <c r="Y405">
        <f>IF(実施計画様式!Z405&lt;&gt;朱色変色!Y405,1,0)</f>
        <v>0</v>
      </c>
      <c r="Z405">
        <f>IF(実施計画様式!AA405&lt;&gt;朱色変色!Z405,1,0)</f>
        <v>0</v>
      </c>
      <c r="AA405">
        <f>IF(実施計画様式!AB405&lt;&gt;朱色変色!AA405,1,0)</f>
        <v>0</v>
      </c>
      <c r="AB405">
        <f>IF(実施計画様式!AC405&lt;&gt;朱色変色!AB405,1,0)</f>
        <v>0</v>
      </c>
      <c r="AC405">
        <f>IF(実施計画様式!AD405&lt;&gt;朱色変色!AC405,1,0)</f>
        <v>0</v>
      </c>
      <c r="AD405">
        <f>IF(実施計画様式!AE405&lt;&gt;朱色変色!AD405,1,0)</f>
        <v>0</v>
      </c>
      <c r="AE405">
        <f>IF(実施計画様式!AF405&lt;&gt;朱色変色!AE405,1,0)</f>
        <v>0</v>
      </c>
      <c r="AF405" s="21">
        <f>IF(実施計画様式!AG405&lt;&gt;朱色変色!AF405,1,0)</f>
        <v>0</v>
      </c>
      <c r="AG405">
        <f t="shared" si="15"/>
        <v>0</v>
      </c>
      <c r="AH405">
        <f t="shared" si="16"/>
        <v>0</v>
      </c>
      <c r="AI405">
        <f t="shared" si="17"/>
        <v>0</v>
      </c>
    </row>
    <row r="406" spans="3:35">
      <c r="C406" s="24">
        <v>334</v>
      </c>
      <c r="D406" s="24">
        <f>IF(実施計画様式!D406&lt;&gt;朱色変色!D406,1,0)</f>
        <v>0</v>
      </c>
      <c r="E406">
        <f>IF(実施計画様式!E406&lt;&gt;朱色変色!E406,1,0)</f>
        <v>0</v>
      </c>
      <c r="F406">
        <f>IF(実施計画様式!F406&lt;&gt;朱色変色!F406,1,0)</f>
        <v>0</v>
      </c>
      <c r="G406">
        <f>IF(実施計画様式!G406&lt;&gt;朱色変色!G406,1,0)</f>
        <v>0</v>
      </c>
      <c r="H406">
        <f>IF(実施計画様式!H406&lt;&gt;朱色変色!H406,1,0)</f>
        <v>0</v>
      </c>
      <c r="I406">
        <f>IF(実施計画様式!I406&lt;&gt;朱色変色!I406,1,0)</f>
        <v>0</v>
      </c>
      <c r="J406">
        <f>IF(実施計画様式!J406&lt;&gt;朱色変色!J406,1,0)</f>
        <v>0</v>
      </c>
      <c r="K406">
        <f>IF(実施計画様式!K406&lt;&gt;朱色変色!K406,1,0)</f>
        <v>0</v>
      </c>
      <c r="L406">
        <f>IF(実施計画様式!L406&lt;&gt;朱色変色!L406,1,0)</f>
        <v>0</v>
      </c>
      <c r="M406">
        <f>IF(実施計画様式!M406&lt;&gt;朱色変色!M406,1,0)</f>
        <v>0</v>
      </c>
      <c r="N406">
        <f>IF(実施計画様式!N406&lt;&gt;朱色変色!N406,1,0)</f>
        <v>0</v>
      </c>
      <c r="O406">
        <f>IF(実施計画様式!O406&lt;&gt;朱色変色!O406,1,0)</f>
        <v>0</v>
      </c>
      <c r="P406">
        <f>IF(実施計画様式!P406&lt;&gt;朱色変色!P406,1,0)</f>
        <v>0</v>
      </c>
      <c r="Q406">
        <f>IF(実施計画様式!Q406&lt;&gt;朱色変色!Q406,1,0)</f>
        <v>0</v>
      </c>
      <c r="R406">
        <f>IF(実施計画様式!R406&lt;&gt;朱色変色!R406,1,0)</f>
        <v>0</v>
      </c>
      <c r="S406">
        <f>IF(実施計画様式!S406&lt;&gt;朱色変色!S406,1,0)</f>
        <v>0</v>
      </c>
      <c r="T406">
        <f>IF(実施計画様式!U406&lt;&gt;朱色変色!T406,1,0)</f>
        <v>0</v>
      </c>
      <c r="U406">
        <f>IF(実施計画様式!V406&lt;&gt;朱色変色!U406,1,0)</f>
        <v>0</v>
      </c>
      <c r="V406">
        <f>IF(実施計画様式!W406&lt;&gt;朱色変色!V406,1,0)</f>
        <v>0</v>
      </c>
      <c r="W406">
        <f>IF(実施計画様式!X406&lt;&gt;朱色変色!W406,1,0)</f>
        <v>0</v>
      </c>
      <c r="X406">
        <f>IF(実施計画様式!Y406&lt;&gt;朱色変色!X406,1,0)</f>
        <v>0</v>
      </c>
      <c r="Y406">
        <f>IF(実施計画様式!Z406&lt;&gt;朱色変色!Y406,1,0)</f>
        <v>0</v>
      </c>
      <c r="Z406">
        <f>IF(実施計画様式!AA406&lt;&gt;朱色変色!Z406,1,0)</f>
        <v>0</v>
      </c>
      <c r="AA406">
        <f>IF(実施計画様式!AB406&lt;&gt;朱色変色!AA406,1,0)</f>
        <v>0</v>
      </c>
      <c r="AB406">
        <f>IF(実施計画様式!AC406&lt;&gt;朱色変色!AB406,1,0)</f>
        <v>0</v>
      </c>
      <c r="AC406">
        <f>IF(実施計画様式!AD406&lt;&gt;朱色変色!AC406,1,0)</f>
        <v>0</v>
      </c>
      <c r="AD406">
        <f>IF(実施計画様式!AE406&lt;&gt;朱色変色!AD406,1,0)</f>
        <v>0</v>
      </c>
      <c r="AE406">
        <f>IF(実施計画様式!AF406&lt;&gt;朱色変色!AE406,1,0)</f>
        <v>0</v>
      </c>
      <c r="AF406" s="21">
        <f>IF(実施計画様式!AG406&lt;&gt;朱色変色!AF406,1,0)</f>
        <v>0</v>
      </c>
      <c r="AG406">
        <f t="shared" si="15"/>
        <v>0</v>
      </c>
      <c r="AH406">
        <f t="shared" si="16"/>
        <v>0</v>
      </c>
      <c r="AI406">
        <f t="shared" si="17"/>
        <v>0</v>
      </c>
    </row>
    <row r="407" spans="3:35">
      <c r="C407" s="24">
        <v>335</v>
      </c>
      <c r="D407" s="24">
        <f>IF(実施計画様式!D407&lt;&gt;朱色変色!D407,1,0)</f>
        <v>0</v>
      </c>
      <c r="E407">
        <f>IF(実施計画様式!E407&lt;&gt;朱色変色!E407,1,0)</f>
        <v>0</v>
      </c>
      <c r="F407">
        <f>IF(実施計画様式!F407&lt;&gt;朱色変色!F407,1,0)</f>
        <v>0</v>
      </c>
      <c r="G407">
        <f>IF(実施計画様式!G407&lt;&gt;朱色変色!G407,1,0)</f>
        <v>0</v>
      </c>
      <c r="H407">
        <f>IF(実施計画様式!H407&lt;&gt;朱色変色!H407,1,0)</f>
        <v>0</v>
      </c>
      <c r="I407">
        <f>IF(実施計画様式!I407&lt;&gt;朱色変色!I407,1,0)</f>
        <v>0</v>
      </c>
      <c r="J407">
        <f>IF(実施計画様式!J407&lt;&gt;朱色変色!J407,1,0)</f>
        <v>0</v>
      </c>
      <c r="K407">
        <f>IF(実施計画様式!K407&lt;&gt;朱色変色!K407,1,0)</f>
        <v>0</v>
      </c>
      <c r="L407">
        <f>IF(実施計画様式!L407&lt;&gt;朱色変色!L407,1,0)</f>
        <v>0</v>
      </c>
      <c r="M407">
        <f>IF(実施計画様式!M407&lt;&gt;朱色変色!M407,1,0)</f>
        <v>0</v>
      </c>
      <c r="N407">
        <f>IF(実施計画様式!N407&lt;&gt;朱色変色!N407,1,0)</f>
        <v>0</v>
      </c>
      <c r="O407">
        <f>IF(実施計画様式!O407&lt;&gt;朱色変色!O407,1,0)</f>
        <v>0</v>
      </c>
      <c r="P407">
        <f>IF(実施計画様式!P407&lt;&gt;朱色変色!P407,1,0)</f>
        <v>0</v>
      </c>
      <c r="Q407">
        <f>IF(実施計画様式!Q407&lt;&gt;朱色変色!Q407,1,0)</f>
        <v>0</v>
      </c>
      <c r="R407">
        <f>IF(実施計画様式!R407&lt;&gt;朱色変色!R407,1,0)</f>
        <v>0</v>
      </c>
      <c r="S407">
        <f>IF(実施計画様式!S407&lt;&gt;朱色変色!S407,1,0)</f>
        <v>0</v>
      </c>
      <c r="T407">
        <f>IF(実施計画様式!U407&lt;&gt;朱色変色!T407,1,0)</f>
        <v>0</v>
      </c>
      <c r="U407">
        <f>IF(実施計画様式!V407&lt;&gt;朱色変色!U407,1,0)</f>
        <v>0</v>
      </c>
      <c r="V407">
        <f>IF(実施計画様式!W407&lt;&gt;朱色変色!V407,1,0)</f>
        <v>0</v>
      </c>
      <c r="W407">
        <f>IF(実施計画様式!X407&lt;&gt;朱色変色!W407,1,0)</f>
        <v>0</v>
      </c>
      <c r="X407">
        <f>IF(実施計画様式!Y407&lt;&gt;朱色変色!X407,1,0)</f>
        <v>0</v>
      </c>
      <c r="Y407">
        <f>IF(実施計画様式!Z407&lt;&gt;朱色変色!Y407,1,0)</f>
        <v>0</v>
      </c>
      <c r="Z407">
        <f>IF(実施計画様式!AA407&lt;&gt;朱色変色!Z407,1,0)</f>
        <v>0</v>
      </c>
      <c r="AA407">
        <f>IF(実施計画様式!AB407&lt;&gt;朱色変色!AA407,1,0)</f>
        <v>0</v>
      </c>
      <c r="AB407">
        <f>IF(実施計画様式!AC407&lt;&gt;朱色変色!AB407,1,0)</f>
        <v>0</v>
      </c>
      <c r="AC407">
        <f>IF(実施計画様式!AD407&lt;&gt;朱色変色!AC407,1,0)</f>
        <v>0</v>
      </c>
      <c r="AD407">
        <f>IF(実施計画様式!AE407&lt;&gt;朱色変色!AD407,1,0)</f>
        <v>0</v>
      </c>
      <c r="AE407">
        <f>IF(実施計画様式!AF407&lt;&gt;朱色変色!AE407,1,0)</f>
        <v>0</v>
      </c>
      <c r="AF407" s="21">
        <f>IF(実施計画様式!AG407&lt;&gt;朱色変色!AF407,1,0)</f>
        <v>0</v>
      </c>
      <c r="AG407">
        <f t="shared" si="15"/>
        <v>0</v>
      </c>
      <c r="AH407">
        <f t="shared" si="16"/>
        <v>0</v>
      </c>
      <c r="AI407">
        <f t="shared" si="17"/>
        <v>0</v>
      </c>
    </row>
    <row r="408" spans="3:35">
      <c r="C408" s="24">
        <v>336</v>
      </c>
      <c r="D408" s="24">
        <f>IF(実施計画様式!D408&lt;&gt;朱色変色!D408,1,0)</f>
        <v>0</v>
      </c>
      <c r="E408">
        <f>IF(実施計画様式!E408&lt;&gt;朱色変色!E408,1,0)</f>
        <v>0</v>
      </c>
      <c r="F408">
        <f>IF(実施計画様式!F408&lt;&gt;朱色変色!F408,1,0)</f>
        <v>0</v>
      </c>
      <c r="G408">
        <f>IF(実施計画様式!G408&lt;&gt;朱色変色!G408,1,0)</f>
        <v>0</v>
      </c>
      <c r="H408">
        <f>IF(実施計画様式!H408&lt;&gt;朱色変色!H408,1,0)</f>
        <v>0</v>
      </c>
      <c r="I408">
        <f>IF(実施計画様式!I408&lt;&gt;朱色変色!I408,1,0)</f>
        <v>0</v>
      </c>
      <c r="J408">
        <f>IF(実施計画様式!J408&lt;&gt;朱色変色!J408,1,0)</f>
        <v>0</v>
      </c>
      <c r="K408">
        <f>IF(実施計画様式!K408&lt;&gt;朱色変色!K408,1,0)</f>
        <v>0</v>
      </c>
      <c r="L408">
        <f>IF(実施計画様式!L408&lt;&gt;朱色変色!L408,1,0)</f>
        <v>0</v>
      </c>
      <c r="M408">
        <f>IF(実施計画様式!M408&lt;&gt;朱色変色!M408,1,0)</f>
        <v>0</v>
      </c>
      <c r="N408">
        <f>IF(実施計画様式!N408&lt;&gt;朱色変色!N408,1,0)</f>
        <v>0</v>
      </c>
      <c r="O408">
        <f>IF(実施計画様式!O408&lt;&gt;朱色変色!O408,1,0)</f>
        <v>0</v>
      </c>
      <c r="P408">
        <f>IF(実施計画様式!P408&lt;&gt;朱色変色!P408,1,0)</f>
        <v>0</v>
      </c>
      <c r="Q408">
        <f>IF(実施計画様式!Q408&lt;&gt;朱色変色!Q408,1,0)</f>
        <v>0</v>
      </c>
      <c r="R408">
        <f>IF(実施計画様式!R408&lt;&gt;朱色変色!R408,1,0)</f>
        <v>0</v>
      </c>
      <c r="S408">
        <f>IF(実施計画様式!S408&lt;&gt;朱色変色!S408,1,0)</f>
        <v>0</v>
      </c>
      <c r="T408">
        <f>IF(実施計画様式!U408&lt;&gt;朱色変色!T408,1,0)</f>
        <v>0</v>
      </c>
      <c r="U408">
        <f>IF(実施計画様式!V408&lt;&gt;朱色変色!U408,1,0)</f>
        <v>0</v>
      </c>
      <c r="V408">
        <f>IF(実施計画様式!W408&lt;&gt;朱色変色!V408,1,0)</f>
        <v>0</v>
      </c>
      <c r="W408">
        <f>IF(実施計画様式!X408&lt;&gt;朱色変色!W408,1,0)</f>
        <v>0</v>
      </c>
      <c r="X408">
        <f>IF(実施計画様式!Y408&lt;&gt;朱色変色!X408,1,0)</f>
        <v>0</v>
      </c>
      <c r="Y408">
        <f>IF(実施計画様式!Z408&lt;&gt;朱色変色!Y408,1,0)</f>
        <v>0</v>
      </c>
      <c r="Z408">
        <f>IF(実施計画様式!AA408&lt;&gt;朱色変色!Z408,1,0)</f>
        <v>0</v>
      </c>
      <c r="AA408">
        <f>IF(実施計画様式!AB408&lt;&gt;朱色変色!AA408,1,0)</f>
        <v>0</v>
      </c>
      <c r="AB408">
        <f>IF(実施計画様式!AC408&lt;&gt;朱色変色!AB408,1,0)</f>
        <v>0</v>
      </c>
      <c r="AC408">
        <f>IF(実施計画様式!AD408&lt;&gt;朱色変色!AC408,1,0)</f>
        <v>0</v>
      </c>
      <c r="AD408">
        <f>IF(実施計画様式!AE408&lt;&gt;朱色変色!AD408,1,0)</f>
        <v>0</v>
      </c>
      <c r="AE408">
        <f>IF(実施計画様式!AF408&lt;&gt;朱色変色!AE408,1,0)</f>
        <v>0</v>
      </c>
      <c r="AF408" s="21">
        <f>IF(実施計画様式!AG408&lt;&gt;朱色変色!AF408,1,0)</f>
        <v>0</v>
      </c>
      <c r="AG408">
        <f t="shared" si="15"/>
        <v>0</v>
      </c>
      <c r="AH408">
        <f t="shared" si="16"/>
        <v>0</v>
      </c>
      <c r="AI408">
        <f t="shared" si="17"/>
        <v>0</v>
      </c>
    </row>
    <row r="409" spans="3:35">
      <c r="C409" s="24">
        <v>337</v>
      </c>
      <c r="D409" s="24">
        <f>IF(実施計画様式!D409&lt;&gt;朱色変色!D409,1,0)</f>
        <v>0</v>
      </c>
      <c r="E409">
        <f>IF(実施計画様式!E409&lt;&gt;朱色変色!E409,1,0)</f>
        <v>0</v>
      </c>
      <c r="F409">
        <f>IF(実施計画様式!F409&lt;&gt;朱色変色!F409,1,0)</f>
        <v>0</v>
      </c>
      <c r="G409">
        <f>IF(実施計画様式!G409&lt;&gt;朱色変色!G409,1,0)</f>
        <v>0</v>
      </c>
      <c r="H409">
        <f>IF(実施計画様式!H409&lt;&gt;朱色変色!H409,1,0)</f>
        <v>0</v>
      </c>
      <c r="I409">
        <f>IF(実施計画様式!I409&lt;&gt;朱色変色!I409,1,0)</f>
        <v>0</v>
      </c>
      <c r="J409">
        <f>IF(実施計画様式!J409&lt;&gt;朱色変色!J409,1,0)</f>
        <v>0</v>
      </c>
      <c r="K409">
        <f>IF(実施計画様式!K409&lt;&gt;朱色変色!K409,1,0)</f>
        <v>0</v>
      </c>
      <c r="L409">
        <f>IF(実施計画様式!L409&lt;&gt;朱色変色!L409,1,0)</f>
        <v>0</v>
      </c>
      <c r="M409">
        <f>IF(実施計画様式!M409&lt;&gt;朱色変色!M409,1,0)</f>
        <v>0</v>
      </c>
      <c r="N409">
        <f>IF(実施計画様式!N409&lt;&gt;朱色変色!N409,1,0)</f>
        <v>0</v>
      </c>
      <c r="O409">
        <f>IF(実施計画様式!O409&lt;&gt;朱色変色!O409,1,0)</f>
        <v>0</v>
      </c>
      <c r="P409">
        <f>IF(実施計画様式!P409&lt;&gt;朱色変色!P409,1,0)</f>
        <v>0</v>
      </c>
      <c r="Q409">
        <f>IF(実施計画様式!Q409&lt;&gt;朱色変色!Q409,1,0)</f>
        <v>0</v>
      </c>
      <c r="R409">
        <f>IF(実施計画様式!R409&lt;&gt;朱色変色!R409,1,0)</f>
        <v>0</v>
      </c>
      <c r="S409">
        <f>IF(実施計画様式!S409&lt;&gt;朱色変色!S409,1,0)</f>
        <v>0</v>
      </c>
      <c r="T409">
        <f>IF(実施計画様式!U409&lt;&gt;朱色変色!T409,1,0)</f>
        <v>0</v>
      </c>
      <c r="U409">
        <f>IF(実施計画様式!V409&lt;&gt;朱色変色!U409,1,0)</f>
        <v>0</v>
      </c>
      <c r="V409">
        <f>IF(実施計画様式!W409&lt;&gt;朱色変色!V409,1,0)</f>
        <v>0</v>
      </c>
      <c r="W409">
        <f>IF(実施計画様式!X409&lt;&gt;朱色変色!W409,1,0)</f>
        <v>0</v>
      </c>
      <c r="X409">
        <f>IF(実施計画様式!Y409&lt;&gt;朱色変色!X409,1,0)</f>
        <v>0</v>
      </c>
      <c r="Y409">
        <f>IF(実施計画様式!Z409&lt;&gt;朱色変色!Y409,1,0)</f>
        <v>0</v>
      </c>
      <c r="Z409">
        <f>IF(実施計画様式!AA409&lt;&gt;朱色変色!Z409,1,0)</f>
        <v>0</v>
      </c>
      <c r="AA409">
        <f>IF(実施計画様式!AB409&lt;&gt;朱色変色!AA409,1,0)</f>
        <v>0</v>
      </c>
      <c r="AB409">
        <f>IF(実施計画様式!AC409&lt;&gt;朱色変色!AB409,1,0)</f>
        <v>0</v>
      </c>
      <c r="AC409">
        <f>IF(実施計画様式!AD409&lt;&gt;朱色変色!AC409,1,0)</f>
        <v>0</v>
      </c>
      <c r="AD409">
        <f>IF(実施計画様式!AE409&lt;&gt;朱色変色!AD409,1,0)</f>
        <v>0</v>
      </c>
      <c r="AE409">
        <f>IF(実施計画様式!AF409&lt;&gt;朱色変色!AE409,1,0)</f>
        <v>0</v>
      </c>
      <c r="AF409" s="21">
        <f>IF(実施計画様式!AG409&lt;&gt;朱色変色!AF409,1,0)</f>
        <v>0</v>
      </c>
      <c r="AG409">
        <f t="shared" si="15"/>
        <v>0</v>
      </c>
      <c r="AH409">
        <f t="shared" si="16"/>
        <v>0</v>
      </c>
      <c r="AI409">
        <f t="shared" si="17"/>
        <v>0</v>
      </c>
    </row>
    <row r="410" spans="3:35">
      <c r="C410" s="24">
        <v>338</v>
      </c>
      <c r="D410" s="24">
        <f>IF(実施計画様式!D410&lt;&gt;朱色変色!D410,1,0)</f>
        <v>0</v>
      </c>
      <c r="E410">
        <f>IF(実施計画様式!E410&lt;&gt;朱色変色!E410,1,0)</f>
        <v>0</v>
      </c>
      <c r="F410">
        <f>IF(実施計画様式!F410&lt;&gt;朱色変色!F410,1,0)</f>
        <v>0</v>
      </c>
      <c r="G410">
        <f>IF(実施計画様式!G410&lt;&gt;朱色変色!G410,1,0)</f>
        <v>0</v>
      </c>
      <c r="H410">
        <f>IF(実施計画様式!H410&lt;&gt;朱色変色!H410,1,0)</f>
        <v>0</v>
      </c>
      <c r="I410">
        <f>IF(実施計画様式!I410&lt;&gt;朱色変色!I410,1,0)</f>
        <v>0</v>
      </c>
      <c r="J410">
        <f>IF(実施計画様式!J410&lt;&gt;朱色変色!J410,1,0)</f>
        <v>0</v>
      </c>
      <c r="K410">
        <f>IF(実施計画様式!K410&lt;&gt;朱色変色!K410,1,0)</f>
        <v>0</v>
      </c>
      <c r="L410">
        <f>IF(実施計画様式!L410&lt;&gt;朱色変色!L410,1,0)</f>
        <v>0</v>
      </c>
      <c r="M410">
        <f>IF(実施計画様式!M410&lt;&gt;朱色変色!M410,1,0)</f>
        <v>0</v>
      </c>
      <c r="N410">
        <f>IF(実施計画様式!N410&lt;&gt;朱色変色!N410,1,0)</f>
        <v>0</v>
      </c>
      <c r="O410">
        <f>IF(実施計画様式!O410&lt;&gt;朱色変色!O410,1,0)</f>
        <v>0</v>
      </c>
      <c r="P410">
        <f>IF(実施計画様式!P410&lt;&gt;朱色変色!P410,1,0)</f>
        <v>0</v>
      </c>
      <c r="Q410">
        <f>IF(実施計画様式!Q410&lt;&gt;朱色変色!Q410,1,0)</f>
        <v>0</v>
      </c>
      <c r="R410">
        <f>IF(実施計画様式!R410&lt;&gt;朱色変色!R410,1,0)</f>
        <v>0</v>
      </c>
      <c r="S410">
        <f>IF(実施計画様式!S410&lt;&gt;朱色変色!S410,1,0)</f>
        <v>0</v>
      </c>
      <c r="T410">
        <f>IF(実施計画様式!U410&lt;&gt;朱色変色!T410,1,0)</f>
        <v>0</v>
      </c>
      <c r="U410">
        <f>IF(実施計画様式!V410&lt;&gt;朱色変色!U410,1,0)</f>
        <v>0</v>
      </c>
      <c r="V410">
        <f>IF(実施計画様式!W410&lt;&gt;朱色変色!V410,1,0)</f>
        <v>0</v>
      </c>
      <c r="W410">
        <f>IF(実施計画様式!X410&lt;&gt;朱色変色!W410,1,0)</f>
        <v>0</v>
      </c>
      <c r="X410">
        <f>IF(実施計画様式!Y410&lt;&gt;朱色変色!X410,1,0)</f>
        <v>0</v>
      </c>
      <c r="Y410">
        <f>IF(実施計画様式!Z410&lt;&gt;朱色変色!Y410,1,0)</f>
        <v>0</v>
      </c>
      <c r="Z410">
        <f>IF(実施計画様式!AA410&lt;&gt;朱色変色!Z410,1,0)</f>
        <v>0</v>
      </c>
      <c r="AA410">
        <f>IF(実施計画様式!AB410&lt;&gt;朱色変色!AA410,1,0)</f>
        <v>0</v>
      </c>
      <c r="AB410">
        <f>IF(実施計画様式!AC410&lt;&gt;朱色変色!AB410,1,0)</f>
        <v>0</v>
      </c>
      <c r="AC410">
        <f>IF(実施計画様式!AD410&lt;&gt;朱色変色!AC410,1,0)</f>
        <v>0</v>
      </c>
      <c r="AD410">
        <f>IF(実施計画様式!AE410&lt;&gt;朱色変色!AD410,1,0)</f>
        <v>0</v>
      </c>
      <c r="AE410">
        <f>IF(実施計画様式!AF410&lt;&gt;朱色変色!AE410,1,0)</f>
        <v>0</v>
      </c>
      <c r="AF410" s="21">
        <f>IF(実施計画様式!AG410&lt;&gt;朱色変色!AF410,1,0)</f>
        <v>0</v>
      </c>
      <c r="AG410">
        <f t="shared" si="15"/>
        <v>0</v>
      </c>
      <c r="AH410">
        <f t="shared" si="16"/>
        <v>0</v>
      </c>
      <c r="AI410">
        <f t="shared" si="17"/>
        <v>0</v>
      </c>
    </row>
    <row r="411" spans="3:35">
      <c r="C411" s="24">
        <v>339</v>
      </c>
      <c r="D411" s="24">
        <f>IF(実施計画様式!D411&lt;&gt;朱色変色!D411,1,0)</f>
        <v>0</v>
      </c>
      <c r="E411">
        <f>IF(実施計画様式!E411&lt;&gt;朱色変色!E411,1,0)</f>
        <v>0</v>
      </c>
      <c r="F411">
        <f>IF(実施計画様式!F411&lt;&gt;朱色変色!F411,1,0)</f>
        <v>0</v>
      </c>
      <c r="G411">
        <f>IF(実施計画様式!G411&lt;&gt;朱色変色!G411,1,0)</f>
        <v>0</v>
      </c>
      <c r="H411">
        <f>IF(実施計画様式!H411&lt;&gt;朱色変色!H411,1,0)</f>
        <v>0</v>
      </c>
      <c r="I411">
        <f>IF(実施計画様式!I411&lt;&gt;朱色変色!I411,1,0)</f>
        <v>0</v>
      </c>
      <c r="J411">
        <f>IF(実施計画様式!J411&lt;&gt;朱色変色!J411,1,0)</f>
        <v>0</v>
      </c>
      <c r="K411">
        <f>IF(実施計画様式!K411&lt;&gt;朱色変色!K411,1,0)</f>
        <v>0</v>
      </c>
      <c r="L411">
        <f>IF(実施計画様式!L411&lt;&gt;朱色変色!L411,1,0)</f>
        <v>0</v>
      </c>
      <c r="M411">
        <f>IF(実施計画様式!M411&lt;&gt;朱色変色!M411,1,0)</f>
        <v>0</v>
      </c>
      <c r="N411">
        <f>IF(実施計画様式!N411&lt;&gt;朱色変色!N411,1,0)</f>
        <v>0</v>
      </c>
      <c r="O411">
        <f>IF(実施計画様式!O411&lt;&gt;朱色変色!O411,1,0)</f>
        <v>0</v>
      </c>
      <c r="P411">
        <f>IF(実施計画様式!P411&lt;&gt;朱色変色!P411,1,0)</f>
        <v>0</v>
      </c>
      <c r="Q411">
        <f>IF(実施計画様式!Q411&lt;&gt;朱色変色!Q411,1,0)</f>
        <v>0</v>
      </c>
      <c r="R411">
        <f>IF(実施計画様式!R411&lt;&gt;朱色変色!R411,1,0)</f>
        <v>0</v>
      </c>
      <c r="S411">
        <f>IF(実施計画様式!S411&lt;&gt;朱色変色!S411,1,0)</f>
        <v>0</v>
      </c>
      <c r="T411">
        <f>IF(実施計画様式!U411&lt;&gt;朱色変色!T411,1,0)</f>
        <v>0</v>
      </c>
      <c r="U411">
        <f>IF(実施計画様式!V411&lt;&gt;朱色変色!U411,1,0)</f>
        <v>0</v>
      </c>
      <c r="V411">
        <f>IF(実施計画様式!W411&lt;&gt;朱色変色!V411,1,0)</f>
        <v>0</v>
      </c>
      <c r="W411">
        <f>IF(実施計画様式!X411&lt;&gt;朱色変色!W411,1,0)</f>
        <v>0</v>
      </c>
      <c r="X411">
        <f>IF(実施計画様式!Y411&lt;&gt;朱色変色!X411,1,0)</f>
        <v>0</v>
      </c>
      <c r="Y411">
        <f>IF(実施計画様式!Z411&lt;&gt;朱色変色!Y411,1,0)</f>
        <v>0</v>
      </c>
      <c r="Z411">
        <f>IF(実施計画様式!AA411&lt;&gt;朱色変色!Z411,1,0)</f>
        <v>0</v>
      </c>
      <c r="AA411">
        <f>IF(実施計画様式!AB411&lt;&gt;朱色変色!AA411,1,0)</f>
        <v>0</v>
      </c>
      <c r="AB411">
        <f>IF(実施計画様式!AC411&lt;&gt;朱色変色!AB411,1,0)</f>
        <v>0</v>
      </c>
      <c r="AC411">
        <f>IF(実施計画様式!AD411&lt;&gt;朱色変色!AC411,1,0)</f>
        <v>0</v>
      </c>
      <c r="AD411">
        <f>IF(実施計画様式!AE411&lt;&gt;朱色変色!AD411,1,0)</f>
        <v>0</v>
      </c>
      <c r="AE411">
        <f>IF(実施計画様式!AF411&lt;&gt;朱色変色!AE411,1,0)</f>
        <v>0</v>
      </c>
      <c r="AF411" s="21">
        <f>IF(実施計画様式!AG411&lt;&gt;朱色変色!AF411,1,0)</f>
        <v>0</v>
      </c>
      <c r="AG411">
        <f t="shared" si="15"/>
        <v>0</v>
      </c>
      <c r="AH411">
        <f t="shared" si="16"/>
        <v>0</v>
      </c>
      <c r="AI411">
        <f t="shared" si="17"/>
        <v>0</v>
      </c>
    </row>
    <row r="412" spans="3:35">
      <c r="C412" s="24">
        <v>340</v>
      </c>
      <c r="D412" s="24">
        <f>IF(実施計画様式!D412&lt;&gt;朱色変色!D412,1,0)</f>
        <v>0</v>
      </c>
      <c r="E412">
        <f>IF(実施計画様式!E412&lt;&gt;朱色変色!E412,1,0)</f>
        <v>0</v>
      </c>
      <c r="F412">
        <f>IF(実施計画様式!F412&lt;&gt;朱色変色!F412,1,0)</f>
        <v>0</v>
      </c>
      <c r="G412">
        <f>IF(実施計画様式!G412&lt;&gt;朱色変色!G412,1,0)</f>
        <v>0</v>
      </c>
      <c r="H412">
        <f>IF(実施計画様式!H412&lt;&gt;朱色変色!H412,1,0)</f>
        <v>0</v>
      </c>
      <c r="I412">
        <f>IF(実施計画様式!I412&lt;&gt;朱色変色!I412,1,0)</f>
        <v>0</v>
      </c>
      <c r="J412">
        <f>IF(実施計画様式!J412&lt;&gt;朱色変色!J412,1,0)</f>
        <v>0</v>
      </c>
      <c r="K412">
        <f>IF(実施計画様式!K412&lt;&gt;朱色変色!K412,1,0)</f>
        <v>0</v>
      </c>
      <c r="L412">
        <f>IF(実施計画様式!L412&lt;&gt;朱色変色!L412,1,0)</f>
        <v>0</v>
      </c>
      <c r="M412">
        <f>IF(実施計画様式!M412&lt;&gt;朱色変色!M412,1,0)</f>
        <v>0</v>
      </c>
      <c r="N412">
        <f>IF(実施計画様式!N412&lt;&gt;朱色変色!N412,1,0)</f>
        <v>0</v>
      </c>
      <c r="O412">
        <f>IF(実施計画様式!O412&lt;&gt;朱色変色!O412,1,0)</f>
        <v>0</v>
      </c>
      <c r="P412">
        <f>IF(実施計画様式!P412&lt;&gt;朱色変色!P412,1,0)</f>
        <v>0</v>
      </c>
      <c r="Q412">
        <f>IF(実施計画様式!Q412&lt;&gt;朱色変色!Q412,1,0)</f>
        <v>0</v>
      </c>
      <c r="R412">
        <f>IF(実施計画様式!R412&lt;&gt;朱色変色!R412,1,0)</f>
        <v>0</v>
      </c>
      <c r="S412">
        <f>IF(実施計画様式!S412&lt;&gt;朱色変色!S412,1,0)</f>
        <v>0</v>
      </c>
      <c r="T412">
        <f>IF(実施計画様式!U412&lt;&gt;朱色変色!T412,1,0)</f>
        <v>0</v>
      </c>
      <c r="U412">
        <f>IF(実施計画様式!V412&lt;&gt;朱色変色!U412,1,0)</f>
        <v>0</v>
      </c>
      <c r="V412">
        <f>IF(実施計画様式!W412&lt;&gt;朱色変色!V412,1,0)</f>
        <v>0</v>
      </c>
      <c r="W412">
        <f>IF(実施計画様式!X412&lt;&gt;朱色変色!W412,1,0)</f>
        <v>0</v>
      </c>
      <c r="X412">
        <f>IF(実施計画様式!Y412&lt;&gt;朱色変色!X412,1,0)</f>
        <v>0</v>
      </c>
      <c r="Y412">
        <f>IF(実施計画様式!Z412&lt;&gt;朱色変色!Y412,1,0)</f>
        <v>0</v>
      </c>
      <c r="Z412">
        <f>IF(実施計画様式!AA412&lt;&gt;朱色変色!Z412,1,0)</f>
        <v>0</v>
      </c>
      <c r="AA412">
        <f>IF(実施計画様式!AB412&lt;&gt;朱色変色!AA412,1,0)</f>
        <v>0</v>
      </c>
      <c r="AB412">
        <f>IF(実施計画様式!AC412&lt;&gt;朱色変色!AB412,1,0)</f>
        <v>0</v>
      </c>
      <c r="AC412">
        <f>IF(実施計画様式!AD412&lt;&gt;朱色変色!AC412,1,0)</f>
        <v>0</v>
      </c>
      <c r="AD412">
        <f>IF(実施計画様式!AE412&lt;&gt;朱色変色!AD412,1,0)</f>
        <v>0</v>
      </c>
      <c r="AE412">
        <f>IF(実施計画様式!AF412&lt;&gt;朱色変色!AE412,1,0)</f>
        <v>0</v>
      </c>
      <c r="AF412" s="21">
        <f>IF(実施計画様式!AG412&lt;&gt;朱色変色!AF412,1,0)</f>
        <v>0</v>
      </c>
      <c r="AG412">
        <f t="shared" si="15"/>
        <v>0</v>
      </c>
      <c r="AH412">
        <f t="shared" si="16"/>
        <v>0</v>
      </c>
      <c r="AI412">
        <f t="shared" si="17"/>
        <v>0</v>
      </c>
    </row>
    <row r="413" spans="3:35">
      <c r="C413" s="24">
        <v>341</v>
      </c>
      <c r="D413" s="24">
        <f>IF(実施計画様式!D413&lt;&gt;朱色変色!D413,1,0)</f>
        <v>0</v>
      </c>
      <c r="E413">
        <f>IF(実施計画様式!E413&lt;&gt;朱色変色!E413,1,0)</f>
        <v>0</v>
      </c>
      <c r="F413">
        <f>IF(実施計画様式!F413&lt;&gt;朱色変色!F413,1,0)</f>
        <v>0</v>
      </c>
      <c r="G413">
        <f>IF(実施計画様式!G413&lt;&gt;朱色変色!G413,1,0)</f>
        <v>0</v>
      </c>
      <c r="H413">
        <f>IF(実施計画様式!H413&lt;&gt;朱色変色!H413,1,0)</f>
        <v>0</v>
      </c>
      <c r="I413">
        <f>IF(実施計画様式!I413&lt;&gt;朱色変色!I413,1,0)</f>
        <v>0</v>
      </c>
      <c r="J413">
        <f>IF(実施計画様式!J413&lt;&gt;朱色変色!J413,1,0)</f>
        <v>0</v>
      </c>
      <c r="K413">
        <f>IF(実施計画様式!K413&lt;&gt;朱色変色!K413,1,0)</f>
        <v>0</v>
      </c>
      <c r="L413">
        <f>IF(実施計画様式!L413&lt;&gt;朱色変色!L413,1,0)</f>
        <v>0</v>
      </c>
      <c r="M413">
        <f>IF(実施計画様式!M413&lt;&gt;朱色変色!M413,1,0)</f>
        <v>0</v>
      </c>
      <c r="N413">
        <f>IF(実施計画様式!N413&lt;&gt;朱色変色!N413,1,0)</f>
        <v>0</v>
      </c>
      <c r="O413">
        <f>IF(実施計画様式!O413&lt;&gt;朱色変色!O413,1,0)</f>
        <v>0</v>
      </c>
      <c r="P413">
        <f>IF(実施計画様式!P413&lt;&gt;朱色変色!P413,1,0)</f>
        <v>0</v>
      </c>
      <c r="Q413">
        <f>IF(実施計画様式!Q413&lt;&gt;朱色変色!Q413,1,0)</f>
        <v>0</v>
      </c>
      <c r="R413">
        <f>IF(実施計画様式!R413&lt;&gt;朱色変色!R413,1,0)</f>
        <v>0</v>
      </c>
      <c r="S413">
        <f>IF(実施計画様式!S413&lt;&gt;朱色変色!S413,1,0)</f>
        <v>0</v>
      </c>
      <c r="T413">
        <f>IF(実施計画様式!U413&lt;&gt;朱色変色!T413,1,0)</f>
        <v>0</v>
      </c>
      <c r="U413">
        <f>IF(実施計画様式!V413&lt;&gt;朱色変色!U413,1,0)</f>
        <v>0</v>
      </c>
      <c r="V413">
        <f>IF(実施計画様式!W413&lt;&gt;朱色変色!V413,1,0)</f>
        <v>0</v>
      </c>
      <c r="W413">
        <f>IF(実施計画様式!X413&lt;&gt;朱色変色!W413,1,0)</f>
        <v>0</v>
      </c>
      <c r="X413">
        <f>IF(実施計画様式!Y413&lt;&gt;朱色変色!X413,1,0)</f>
        <v>0</v>
      </c>
      <c r="Y413">
        <f>IF(実施計画様式!Z413&lt;&gt;朱色変色!Y413,1,0)</f>
        <v>0</v>
      </c>
      <c r="Z413">
        <f>IF(実施計画様式!AA413&lt;&gt;朱色変色!Z413,1,0)</f>
        <v>0</v>
      </c>
      <c r="AA413">
        <f>IF(実施計画様式!AB413&lt;&gt;朱色変色!AA413,1,0)</f>
        <v>0</v>
      </c>
      <c r="AB413">
        <f>IF(実施計画様式!AC413&lt;&gt;朱色変色!AB413,1,0)</f>
        <v>0</v>
      </c>
      <c r="AC413">
        <f>IF(実施計画様式!AD413&lt;&gt;朱色変色!AC413,1,0)</f>
        <v>0</v>
      </c>
      <c r="AD413">
        <f>IF(実施計画様式!AE413&lt;&gt;朱色変色!AD413,1,0)</f>
        <v>0</v>
      </c>
      <c r="AE413">
        <f>IF(実施計画様式!AF413&lt;&gt;朱色変色!AE413,1,0)</f>
        <v>0</v>
      </c>
      <c r="AF413" s="21">
        <f>IF(実施計画様式!AG413&lt;&gt;朱色変色!AF413,1,0)</f>
        <v>0</v>
      </c>
      <c r="AG413">
        <f t="shared" si="15"/>
        <v>0</v>
      </c>
      <c r="AH413">
        <f t="shared" si="16"/>
        <v>0</v>
      </c>
      <c r="AI413">
        <f t="shared" si="17"/>
        <v>0</v>
      </c>
    </row>
    <row r="414" spans="3:35">
      <c r="C414" s="24">
        <v>342</v>
      </c>
      <c r="D414" s="24">
        <f>IF(実施計画様式!D414&lt;&gt;朱色変色!D414,1,0)</f>
        <v>0</v>
      </c>
      <c r="E414">
        <f>IF(実施計画様式!E414&lt;&gt;朱色変色!E414,1,0)</f>
        <v>0</v>
      </c>
      <c r="F414">
        <f>IF(実施計画様式!F414&lt;&gt;朱色変色!F414,1,0)</f>
        <v>0</v>
      </c>
      <c r="G414">
        <f>IF(実施計画様式!G414&lt;&gt;朱色変色!G414,1,0)</f>
        <v>0</v>
      </c>
      <c r="H414">
        <f>IF(実施計画様式!H414&lt;&gt;朱色変色!H414,1,0)</f>
        <v>0</v>
      </c>
      <c r="I414">
        <f>IF(実施計画様式!I414&lt;&gt;朱色変色!I414,1,0)</f>
        <v>0</v>
      </c>
      <c r="J414">
        <f>IF(実施計画様式!J414&lt;&gt;朱色変色!J414,1,0)</f>
        <v>0</v>
      </c>
      <c r="K414">
        <f>IF(実施計画様式!K414&lt;&gt;朱色変色!K414,1,0)</f>
        <v>0</v>
      </c>
      <c r="L414">
        <f>IF(実施計画様式!L414&lt;&gt;朱色変色!L414,1,0)</f>
        <v>0</v>
      </c>
      <c r="M414">
        <f>IF(実施計画様式!M414&lt;&gt;朱色変色!M414,1,0)</f>
        <v>0</v>
      </c>
      <c r="N414">
        <f>IF(実施計画様式!N414&lt;&gt;朱色変色!N414,1,0)</f>
        <v>0</v>
      </c>
      <c r="O414">
        <f>IF(実施計画様式!O414&lt;&gt;朱色変色!O414,1,0)</f>
        <v>0</v>
      </c>
      <c r="P414">
        <f>IF(実施計画様式!P414&lt;&gt;朱色変色!P414,1,0)</f>
        <v>0</v>
      </c>
      <c r="Q414">
        <f>IF(実施計画様式!Q414&lt;&gt;朱色変色!Q414,1,0)</f>
        <v>0</v>
      </c>
      <c r="R414">
        <f>IF(実施計画様式!R414&lt;&gt;朱色変色!R414,1,0)</f>
        <v>0</v>
      </c>
      <c r="S414">
        <f>IF(実施計画様式!S414&lt;&gt;朱色変色!S414,1,0)</f>
        <v>0</v>
      </c>
      <c r="T414">
        <f>IF(実施計画様式!U414&lt;&gt;朱色変色!T414,1,0)</f>
        <v>0</v>
      </c>
      <c r="U414">
        <f>IF(実施計画様式!V414&lt;&gt;朱色変色!U414,1,0)</f>
        <v>0</v>
      </c>
      <c r="V414">
        <f>IF(実施計画様式!W414&lt;&gt;朱色変色!V414,1,0)</f>
        <v>0</v>
      </c>
      <c r="W414">
        <f>IF(実施計画様式!X414&lt;&gt;朱色変色!W414,1,0)</f>
        <v>0</v>
      </c>
      <c r="X414">
        <f>IF(実施計画様式!Y414&lt;&gt;朱色変色!X414,1,0)</f>
        <v>0</v>
      </c>
      <c r="Y414">
        <f>IF(実施計画様式!Z414&lt;&gt;朱色変色!Y414,1,0)</f>
        <v>0</v>
      </c>
      <c r="Z414">
        <f>IF(実施計画様式!AA414&lt;&gt;朱色変色!Z414,1,0)</f>
        <v>0</v>
      </c>
      <c r="AA414">
        <f>IF(実施計画様式!AB414&lt;&gt;朱色変色!AA414,1,0)</f>
        <v>0</v>
      </c>
      <c r="AB414">
        <f>IF(実施計画様式!AC414&lt;&gt;朱色変色!AB414,1,0)</f>
        <v>0</v>
      </c>
      <c r="AC414">
        <f>IF(実施計画様式!AD414&lt;&gt;朱色変色!AC414,1,0)</f>
        <v>0</v>
      </c>
      <c r="AD414">
        <f>IF(実施計画様式!AE414&lt;&gt;朱色変色!AD414,1,0)</f>
        <v>0</v>
      </c>
      <c r="AE414">
        <f>IF(実施計画様式!AF414&lt;&gt;朱色変色!AE414,1,0)</f>
        <v>0</v>
      </c>
      <c r="AF414" s="21">
        <f>IF(実施計画様式!AG414&lt;&gt;朱色変色!AF414,1,0)</f>
        <v>0</v>
      </c>
      <c r="AG414">
        <f t="shared" si="15"/>
        <v>0</v>
      </c>
      <c r="AH414">
        <f t="shared" si="16"/>
        <v>0</v>
      </c>
      <c r="AI414">
        <f t="shared" si="17"/>
        <v>0</v>
      </c>
    </row>
    <row r="415" spans="3:35">
      <c r="C415" s="24">
        <v>343</v>
      </c>
      <c r="D415" s="24">
        <f>IF(実施計画様式!D415&lt;&gt;朱色変色!D415,1,0)</f>
        <v>0</v>
      </c>
      <c r="E415">
        <f>IF(実施計画様式!E415&lt;&gt;朱色変色!E415,1,0)</f>
        <v>0</v>
      </c>
      <c r="F415">
        <f>IF(実施計画様式!F415&lt;&gt;朱色変色!F415,1,0)</f>
        <v>0</v>
      </c>
      <c r="G415">
        <f>IF(実施計画様式!G415&lt;&gt;朱色変色!G415,1,0)</f>
        <v>0</v>
      </c>
      <c r="H415">
        <f>IF(実施計画様式!H415&lt;&gt;朱色変色!H415,1,0)</f>
        <v>0</v>
      </c>
      <c r="I415">
        <f>IF(実施計画様式!I415&lt;&gt;朱色変色!I415,1,0)</f>
        <v>0</v>
      </c>
      <c r="J415">
        <f>IF(実施計画様式!J415&lt;&gt;朱色変色!J415,1,0)</f>
        <v>0</v>
      </c>
      <c r="K415">
        <f>IF(実施計画様式!K415&lt;&gt;朱色変色!K415,1,0)</f>
        <v>0</v>
      </c>
      <c r="L415">
        <f>IF(実施計画様式!L415&lt;&gt;朱色変色!L415,1,0)</f>
        <v>0</v>
      </c>
      <c r="M415">
        <f>IF(実施計画様式!M415&lt;&gt;朱色変色!M415,1,0)</f>
        <v>0</v>
      </c>
      <c r="N415">
        <f>IF(実施計画様式!N415&lt;&gt;朱色変色!N415,1,0)</f>
        <v>0</v>
      </c>
      <c r="O415">
        <f>IF(実施計画様式!O415&lt;&gt;朱色変色!O415,1,0)</f>
        <v>0</v>
      </c>
      <c r="P415">
        <f>IF(実施計画様式!P415&lt;&gt;朱色変色!P415,1,0)</f>
        <v>0</v>
      </c>
      <c r="Q415">
        <f>IF(実施計画様式!Q415&lt;&gt;朱色変色!Q415,1,0)</f>
        <v>0</v>
      </c>
      <c r="R415">
        <f>IF(実施計画様式!R415&lt;&gt;朱色変色!R415,1,0)</f>
        <v>0</v>
      </c>
      <c r="S415">
        <f>IF(実施計画様式!S415&lt;&gt;朱色変色!S415,1,0)</f>
        <v>0</v>
      </c>
      <c r="T415">
        <f>IF(実施計画様式!U415&lt;&gt;朱色変色!T415,1,0)</f>
        <v>0</v>
      </c>
      <c r="U415">
        <f>IF(実施計画様式!V415&lt;&gt;朱色変色!U415,1,0)</f>
        <v>0</v>
      </c>
      <c r="V415">
        <f>IF(実施計画様式!W415&lt;&gt;朱色変色!V415,1,0)</f>
        <v>0</v>
      </c>
      <c r="W415">
        <f>IF(実施計画様式!X415&lt;&gt;朱色変色!W415,1,0)</f>
        <v>0</v>
      </c>
      <c r="X415">
        <f>IF(実施計画様式!Y415&lt;&gt;朱色変色!X415,1,0)</f>
        <v>0</v>
      </c>
      <c r="Y415">
        <f>IF(実施計画様式!Z415&lt;&gt;朱色変色!Y415,1,0)</f>
        <v>0</v>
      </c>
      <c r="Z415">
        <f>IF(実施計画様式!AA415&lt;&gt;朱色変色!Z415,1,0)</f>
        <v>0</v>
      </c>
      <c r="AA415">
        <f>IF(実施計画様式!AB415&lt;&gt;朱色変色!AA415,1,0)</f>
        <v>0</v>
      </c>
      <c r="AB415">
        <f>IF(実施計画様式!AC415&lt;&gt;朱色変色!AB415,1,0)</f>
        <v>0</v>
      </c>
      <c r="AC415">
        <f>IF(実施計画様式!AD415&lt;&gt;朱色変色!AC415,1,0)</f>
        <v>0</v>
      </c>
      <c r="AD415">
        <f>IF(実施計画様式!AE415&lt;&gt;朱色変色!AD415,1,0)</f>
        <v>0</v>
      </c>
      <c r="AE415">
        <f>IF(実施計画様式!AF415&lt;&gt;朱色変色!AE415,1,0)</f>
        <v>0</v>
      </c>
      <c r="AF415" s="21">
        <f>IF(実施計画様式!AG415&lt;&gt;朱色変色!AF415,1,0)</f>
        <v>0</v>
      </c>
      <c r="AG415">
        <f t="shared" si="15"/>
        <v>0</v>
      </c>
      <c r="AH415">
        <f t="shared" si="16"/>
        <v>0</v>
      </c>
      <c r="AI415">
        <f t="shared" si="17"/>
        <v>0</v>
      </c>
    </row>
    <row r="416" spans="3:35">
      <c r="C416" s="24">
        <v>344</v>
      </c>
      <c r="D416" s="24">
        <f>IF(実施計画様式!D416&lt;&gt;朱色変色!D416,1,0)</f>
        <v>0</v>
      </c>
      <c r="E416">
        <f>IF(実施計画様式!E416&lt;&gt;朱色変色!E416,1,0)</f>
        <v>0</v>
      </c>
      <c r="F416">
        <f>IF(実施計画様式!F416&lt;&gt;朱色変色!F416,1,0)</f>
        <v>0</v>
      </c>
      <c r="G416">
        <f>IF(実施計画様式!G416&lt;&gt;朱色変色!G416,1,0)</f>
        <v>0</v>
      </c>
      <c r="H416">
        <f>IF(実施計画様式!H416&lt;&gt;朱色変色!H416,1,0)</f>
        <v>0</v>
      </c>
      <c r="I416">
        <f>IF(実施計画様式!I416&lt;&gt;朱色変色!I416,1,0)</f>
        <v>0</v>
      </c>
      <c r="J416">
        <f>IF(実施計画様式!J416&lt;&gt;朱色変色!J416,1,0)</f>
        <v>0</v>
      </c>
      <c r="K416">
        <f>IF(実施計画様式!K416&lt;&gt;朱色変色!K416,1,0)</f>
        <v>0</v>
      </c>
      <c r="L416">
        <f>IF(実施計画様式!L416&lt;&gt;朱色変色!L416,1,0)</f>
        <v>0</v>
      </c>
      <c r="M416">
        <f>IF(実施計画様式!M416&lt;&gt;朱色変色!M416,1,0)</f>
        <v>0</v>
      </c>
      <c r="N416">
        <f>IF(実施計画様式!N416&lt;&gt;朱色変色!N416,1,0)</f>
        <v>0</v>
      </c>
      <c r="O416">
        <f>IF(実施計画様式!O416&lt;&gt;朱色変色!O416,1,0)</f>
        <v>0</v>
      </c>
      <c r="P416">
        <f>IF(実施計画様式!P416&lt;&gt;朱色変色!P416,1,0)</f>
        <v>0</v>
      </c>
      <c r="Q416">
        <f>IF(実施計画様式!Q416&lt;&gt;朱色変色!Q416,1,0)</f>
        <v>0</v>
      </c>
      <c r="R416">
        <f>IF(実施計画様式!R416&lt;&gt;朱色変色!R416,1,0)</f>
        <v>0</v>
      </c>
      <c r="S416">
        <f>IF(実施計画様式!S416&lt;&gt;朱色変色!S416,1,0)</f>
        <v>0</v>
      </c>
      <c r="T416">
        <f>IF(実施計画様式!U416&lt;&gt;朱色変色!T416,1,0)</f>
        <v>0</v>
      </c>
      <c r="U416">
        <f>IF(実施計画様式!V416&lt;&gt;朱色変色!U416,1,0)</f>
        <v>0</v>
      </c>
      <c r="V416">
        <f>IF(実施計画様式!W416&lt;&gt;朱色変色!V416,1,0)</f>
        <v>0</v>
      </c>
      <c r="W416">
        <f>IF(実施計画様式!X416&lt;&gt;朱色変色!W416,1,0)</f>
        <v>0</v>
      </c>
      <c r="X416">
        <f>IF(実施計画様式!Y416&lt;&gt;朱色変色!X416,1,0)</f>
        <v>0</v>
      </c>
      <c r="Y416">
        <f>IF(実施計画様式!Z416&lt;&gt;朱色変色!Y416,1,0)</f>
        <v>0</v>
      </c>
      <c r="Z416">
        <f>IF(実施計画様式!AA416&lt;&gt;朱色変色!Z416,1,0)</f>
        <v>0</v>
      </c>
      <c r="AA416">
        <f>IF(実施計画様式!AB416&lt;&gt;朱色変色!AA416,1,0)</f>
        <v>0</v>
      </c>
      <c r="AB416">
        <f>IF(実施計画様式!AC416&lt;&gt;朱色変色!AB416,1,0)</f>
        <v>0</v>
      </c>
      <c r="AC416">
        <f>IF(実施計画様式!AD416&lt;&gt;朱色変色!AC416,1,0)</f>
        <v>0</v>
      </c>
      <c r="AD416">
        <f>IF(実施計画様式!AE416&lt;&gt;朱色変色!AD416,1,0)</f>
        <v>0</v>
      </c>
      <c r="AE416">
        <f>IF(実施計画様式!AF416&lt;&gt;朱色変色!AE416,1,0)</f>
        <v>0</v>
      </c>
      <c r="AF416" s="21">
        <f>IF(実施計画様式!AG416&lt;&gt;朱色変色!AF416,1,0)</f>
        <v>0</v>
      </c>
      <c r="AG416">
        <f t="shared" si="15"/>
        <v>0</v>
      </c>
      <c r="AH416">
        <f t="shared" si="16"/>
        <v>0</v>
      </c>
      <c r="AI416">
        <f t="shared" si="17"/>
        <v>0</v>
      </c>
    </row>
    <row r="417" spans="3:35">
      <c r="C417" s="24">
        <v>345</v>
      </c>
      <c r="D417" s="24">
        <f>IF(実施計画様式!D417&lt;&gt;朱色変色!D417,1,0)</f>
        <v>0</v>
      </c>
      <c r="E417">
        <f>IF(実施計画様式!E417&lt;&gt;朱色変色!E417,1,0)</f>
        <v>0</v>
      </c>
      <c r="F417">
        <f>IF(実施計画様式!F417&lt;&gt;朱色変色!F417,1,0)</f>
        <v>0</v>
      </c>
      <c r="G417">
        <f>IF(実施計画様式!G417&lt;&gt;朱色変色!G417,1,0)</f>
        <v>0</v>
      </c>
      <c r="H417">
        <f>IF(実施計画様式!H417&lt;&gt;朱色変色!H417,1,0)</f>
        <v>0</v>
      </c>
      <c r="I417">
        <f>IF(実施計画様式!I417&lt;&gt;朱色変色!I417,1,0)</f>
        <v>0</v>
      </c>
      <c r="J417">
        <f>IF(実施計画様式!J417&lt;&gt;朱色変色!J417,1,0)</f>
        <v>0</v>
      </c>
      <c r="K417">
        <f>IF(実施計画様式!K417&lt;&gt;朱色変色!K417,1,0)</f>
        <v>0</v>
      </c>
      <c r="L417">
        <f>IF(実施計画様式!L417&lt;&gt;朱色変色!L417,1,0)</f>
        <v>0</v>
      </c>
      <c r="M417">
        <f>IF(実施計画様式!M417&lt;&gt;朱色変色!M417,1,0)</f>
        <v>0</v>
      </c>
      <c r="N417">
        <f>IF(実施計画様式!N417&lt;&gt;朱色変色!N417,1,0)</f>
        <v>0</v>
      </c>
      <c r="O417">
        <f>IF(実施計画様式!O417&lt;&gt;朱色変色!O417,1,0)</f>
        <v>0</v>
      </c>
      <c r="P417">
        <f>IF(実施計画様式!P417&lt;&gt;朱色変色!P417,1,0)</f>
        <v>0</v>
      </c>
      <c r="Q417">
        <f>IF(実施計画様式!Q417&lt;&gt;朱色変色!Q417,1,0)</f>
        <v>0</v>
      </c>
      <c r="R417">
        <f>IF(実施計画様式!R417&lt;&gt;朱色変色!R417,1,0)</f>
        <v>0</v>
      </c>
      <c r="S417">
        <f>IF(実施計画様式!S417&lt;&gt;朱色変色!S417,1,0)</f>
        <v>0</v>
      </c>
      <c r="T417">
        <f>IF(実施計画様式!U417&lt;&gt;朱色変色!T417,1,0)</f>
        <v>0</v>
      </c>
      <c r="U417">
        <f>IF(実施計画様式!V417&lt;&gt;朱色変色!U417,1,0)</f>
        <v>0</v>
      </c>
      <c r="V417">
        <f>IF(実施計画様式!W417&lt;&gt;朱色変色!V417,1,0)</f>
        <v>0</v>
      </c>
      <c r="W417">
        <f>IF(実施計画様式!X417&lt;&gt;朱色変色!W417,1,0)</f>
        <v>0</v>
      </c>
      <c r="X417">
        <f>IF(実施計画様式!Y417&lt;&gt;朱色変色!X417,1,0)</f>
        <v>0</v>
      </c>
      <c r="Y417">
        <f>IF(実施計画様式!Z417&lt;&gt;朱色変色!Y417,1,0)</f>
        <v>0</v>
      </c>
      <c r="Z417">
        <f>IF(実施計画様式!AA417&lt;&gt;朱色変色!Z417,1,0)</f>
        <v>0</v>
      </c>
      <c r="AA417">
        <f>IF(実施計画様式!AB417&lt;&gt;朱色変色!AA417,1,0)</f>
        <v>0</v>
      </c>
      <c r="AB417">
        <f>IF(実施計画様式!AC417&lt;&gt;朱色変色!AB417,1,0)</f>
        <v>0</v>
      </c>
      <c r="AC417">
        <f>IF(実施計画様式!AD417&lt;&gt;朱色変色!AC417,1,0)</f>
        <v>0</v>
      </c>
      <c r="AD417">
        <f>IF(実施計画様式!AE417&lt;&gt;朱色変色!AD417,1,0)</f>
        <v>0</v>
      </c>
      <c r="AE417">
        <f>IF(実施計画様式!AF417&lt;&gt;朱色変色!AE417,1,0)</f>
        <v>0</v>
      </c>
      <c r="AF417" s="21">
        <f>IF(実施計画様式!AG417&lt;&gt;朱色変色!AF417,1,0)</f>
        <v>0</v>
      </c>
      <c r="AG417">
        <f t="shared" si="15"/>
        <v>0</v>
      </c>
      <c r="AH417">
        <f t="shared" si="16"/>
        <v>0</v>
      </c>
      <c r="AI417">
        <f t="shared" si="17"/>
        <v>0</v>
      </c>
    </row>
    <row r="418" spans="3:35">
      <c r="C418" s="24">
        <v>346</v>
      </c>
      <c r="D418" s="24">
        <f>IF(実施計画様式!D418&lt;&gt;朱色変色!D418,1,0)</f>
        <v>0</v>
      </c>
      <c r="E418">
        <f>IF(実施計画様式!E418&lt;&gt;朱色変色!E418,1,0)</f>
        <v>0</v>
      </c>
      <c r="F418">
        <f>IF(実施計画様式!F418&lt;&gt;朱色変色!F418,1,0)</f>
        <v>0</v>
      </c>
      <c r="G418">
        <f>IF(実施計画様式!G418&lt;&gt;朱色変色!G418,1,0)</f>
        <v>0</v>
      </c>
      <c r="H418">
        <f>IF(実施計画様式!H418&lt;&gt;朱色変色!H418,1,0)</f>
        <v>0</v>
      </c>
      <c r="I418">
        <f>IF(実施計画様式!I418&lt;&gt;朱色変色!I418,1,0)</f>
        <v>0</v>
      </c>
      <c r="J418">
        <f>IF(実施計画様式!J418&lt;&gt;朱色変色!J418,1,0)</f>
        <v>0</v>
      </c>
      <c r="K418">
        <f>IF(実施計画様式!K418&lt;&gt;朱色変色!K418,1,0)</f>
        <v>0</v>
      </c>
      <c r="L418">
        <f>IF(実施計画様式!L418&lt;&gt;朱色変色!L418,1,0)</f>
        <v>0</v>
      </c>
      <c r="M418">
        <f>IF(実施計画様式!M418&lt;&gt;朱色変色!M418,1,0)</f>
        <v>0</v>
      </c>
      <c r="N418">
        <f>IF(実施計画様式!N418&lt;&gt;朱色変色!N418,1,0)</f>
        <v>0</v>
      </c>
      <c r="O418">
        <f>IF(実施計画様式!O418&lt;&gt;朱色変色!O418,1,0)</f>
        <v>0</v>
      </c>
      <c r="P418">
        <f>IF(実施計画様式!P418&lt;&gt;朱色変色!P418,1,0)</f>
        <v>0</v>
      </c>
      <c r="Q418">
        <f>IF(実施計画様式!Q418&lt;&gt;朱色変色!Q418,1,0)</f>
        <v>0</v>
      </c>
      <c r="R418">
        <f>IF(実施計画様式!R418&lt;&gt;朱色変色!R418,1,0)</f>
        <v>0</v>
      </c>
      <c r="S418">
        <f>IF(実施計画様式!S418&lt;&gt;朱色変色!S418,1,0)</f>
        <v>0</v>
      </c>
      <c r="T418">
        <f>IF(実施計画様式!U418&lt;&gt;朱色変色!T418,1,0)</f>
        <v>0</v>
      </c>
      <c r="U418">
        <f>IF(実施計画様式!V418&lt;&gt;朱色変色!U418,1,0)</f>
        <v>0</v>
      </c>
      <c r="V418">
        <f>IF(実施計画様式!W418&lt;&gt;朱色変色!V418,1,0)</f>
        <v>0</v>
      </c>
      <c r="W418">
        <f>IF(実施計画様式!X418&lt;&gt;朱色変色!W418,1,0)</f>
        <v>0</v>
      </c>
      <c r="X418">
        <f>IF(実施計画様式!Y418&lt;&gt;朱色変色!X418,1,0)</f>
        <v>0</v>
      </c>
      <c r="Y418">
        <f>IF(実施計画様式!Z418&lt;&gt;朱色変色!Y418,1,0)</f>
        <v>0</v>
      </c>
      <c r="Z418">
        <f>IF(実施計画様式!AA418&lt;&gt;朱色変色!Z418,1,0)</f>
        <v>0</v>
      </c>
      <c r="AA418">
        <f>IF(実施計画様式!AB418&lt;&gt;朱色変色!AA418,1,0)</f>
        <v>0</v>
      </c>
      <c r="AB418">
        <f>IF(実施計画様式!AC418&lt;&gt;朱色変色!AB418,1,0)</f>
        <v>0</v>
      </c>
      <c r="AC418">
        <f>IF(実施計画様式!AD418&lt;&gt;朱色変色!AC418,1,0)</f>
        <v>0</v>
      </c>
      <c r="AD418">
        <f>IF(実施計画様式!AE418&lt;&gt;朱色変色!AD418,1,0)</f>
        <v>0</v>
      </c>
      <c r="AE418">
        <f>IF(実施計画様式!AF418&lt;&gt;朱色変色!AE418,1,0)</f>
        <v>0</v>
      </c>
      <c r="AF418" s="21">
        <f>IF(実施計画様式!AG418&lt;&gt;朱色変色!AF418,1,0)</f>
        <v>0</v>
      </c>
      <c r="AG418">
        <f t="shared" si="15"/>
        <v>0</v>
      </c>
      <c r="AH418">
        <f t="shared" si="16"/>
        <v>0</v>
      </c>
      <c r="AI418">
        <f t="shared" si="17"/>
        <v>0</v>
      </c>
    </row>
    <row r="419" spans="3:35">
      <c r="C419" s="24">
        <v>347</v>
      </c>
      <c r="D419" s="24">
        <f>IF(実施計画様式!D419&lt;&gt;朱色変色!D419,1,0)</f>
        <v>0</v>
      </c>
      <c r="E419">
        <f>IF(実施計画様式!E419&lt;&gt;朱色変色!E419,1,0)</f>
        <v>0</v>
      </c>
      <c r="F419">
        <f>IF(実施計画様式!F419&lt;&gt;朱色変色!F419,1,0)</f>
        <v>0</v>
      </c>
      <c r="G419">
        <f>IF(実施計画様式!G419&lt;&gt;朱色変色!G419,1,0)</f>
        <v>0</v>
      </c>
      <c r="H419">
        <f>IF(実施計画様式!H419&lt;&gt;朱色変色!H419,1,0)</f>
        <v>0</v>
      </c>
      <c r="I419">
        <f>IF(実施計画様式!I419&lt;&gt;朱色変色!I419,1,0)</f>
        <v>0</v>
      </c>
      <c r="J419">
        <f>IF(実施計画様式!J419&lt;&gt;朱色変色!J419,1,0)</f>
        <v>0</v>
      </c>
      <c r="K419">
        <f>IF(実施計画様式!K419&lt;&gt;朱色変色!K419,1,0)</f>
        <v>0</v>
      </c>
      <c r="L419">
        <f>IF(実施計画様式!L419&lt;&gt;朱色変色!L419,1,0)</f>
        <v>0</v>
      </c>
      <c r="M419">
        <f>IF(実施計画様式!M419&lt;&gt;朱色変色!M419,1,0)</f>
        <v>0</v>
      </c>
      <c r="N419">
        <f>IF(実施計画様式!N419&lt;&gt;朱色変色!N419,1,0)</f>
        <v>0</v>
      </c>
      <c r="O419">
        <f>IF(実施計画様式!O419&lt;&gt;朱色変色!O419,1,0)</f>
        <v>0</v>
      </c>
      <c r="P419">
        <f>IF(実施計画様式!P419&lt;&gt;朱色変色!P419,1,0)</f>
        <v>0</v>
      </c>
      <c r="Q419">
        <f>IF(実施計画様式!Q419&lt;&gt;朱色変色!Q419,1,0)</f>
        <v>0</v>
      </c>
      <c r="R419">
        <f>IF(実施計画様式!R419&lt;&gt;朱色変色!R419,1,0)</f>
        <v>0</v>
      </c>
      <c r="S419">
        <f>IF(実施計画様式!S419&lt;&gt;朱色変色!S419,1,0)</f>
        <v>0</v>
      </c>
      <c r="T419">
        <f>IF(実施計画様式!U419&lt;&gt;朱色変色!T419,1,0)</f>
        <v>0</v>
      </c>
      <c r="U419">
        <f>IF(実施計画様式!V419&lt;&gt;朱色変色!U419,1,0)</f>
        <v>0</v>
      </c>
      <c r="V419">
        <f>IF(実施計画様式!W419&lt;&gt;朱色変色!V419,1,0)</f>
        <v>0</v>
      </c>
      <c r="W419">
        <f>IF(実施計画様式!X419&lt;&gt;朱色変色!W419,1,0)</f>
        <v>0</v>
      </c>
      <c r="X419">
        <f>IF(実施計画様式!Y419&lt;&gt;朱色変色!X419,1,0)</f>
        <v>0</v>
      </c>
      <c r="Y419">
        <f>IF(実施計画様式!Z419&lt;&gt;朱色変色!Y419,1,0)</f>
        <v>0</v>
      </c>
      <c r="Z419">
        <f>IF(実施計画様式!AA419&lt;&gt;朱色変色!Z419,1,0)</f>
        <v>0</v>
      </c>
      <c r="AA419">
        <f>IF(実施計画様式!AB419&lt;&gt;朱色変色!AA419,1,0)</f>
        <v>0</v>
      </c>
      <c r="AB419">
        <f>IF(実施計画様式!AC419&lt;&gt;朱色変色!AB419,1,0)</f>
        <v>0</v>
      </c>
      <c r="AC419">
        <f>IF(実施計画様式!AD419&lt;&gt;朱色変色!AC419,1,0)</f>
        <v>0</v>
      </c>
      <c r="AD419">
        <f>IF(実施計画様式!AE419&lt;&gt;朱色変色!AD419,1,0)</f>
        <v>0</v>
      </c>
      <c r="AE419">
        <f>IF(実施計画様式!AF419&lt;&gt;朱色変色!AE419,1,0)</f>
        <v>0</v>
      </c>
      <c r="AF419" s="21">
        <f>IF(実施計画様式!AG419&lt;&gt;朱色変色!AF419,1,0)</f>
        <v>0</v>
      </c>
      <c r="AG419">
        <f t="shared" si="15"/>
        <v>0</v>
      </c>
      <c r="AH419">
        <f t="shared" si="16"/>
        <v>0</v>
      </c>
      <c r="AI419">
        <f t="shared" si="17"/>
        <v>0</v>
      </c>
    </row>
    <row r="420" spans="3:35">
      <c r="C420" s="24">
        <v>348</v>
      </c>
      <c r="D420" s="24">
        <f>IF(実施計画様式!D420&lt;&gt;朱色変色!D420,1,0)</f>
        <v>0</v>
      </c>
      <c r="E420">
        <f>IF(実施計画様式!E420&lt;&gt;朱色変色!E420,1,0)</f>
        <v>0</v>
      </c>
      <c r="F420">
        <f>IF(実施計画様式!F420&lt;&gt;朱色変色!F420,1,0)</f>
        <v>0</v>
      </c>
      <c r="G420">
        <f>IF(実施計画様式!G420&lt;&gt;朱色変色!G420,1,0)</f>
        <v>0</v>
      </c>
      <c r="H420">
        <f>IF(実施計画様式!H420&lt;&gt;朱色変色!H420,1,0)</f>
        <v>0</v>
      </c>
      <c r="I420">
        <f>IF(実施計画様式!I420&lt;&gt;朱色変色!I420,1,0)</f>
        <v>0</v>
      </c>
      <c r="J420">
        <f>IF(実施計画様式!J420&lt;&gt;朱色変色!J420,1,0)</f>
        <v>0</v>
      </c>
      <c r="K420">
        <f>IF(実施計画様式!K420&lt;&gt;朱色変色!K420,1,0)</f>
        <v>0</v>
      </c>
      <c r="L420">
        <f>IF(実施計画様式!L420&lt;&gt;朱色変色!L420,1,0)</f>
        <v>0</v>
      </c>
      <c r="M420">
        <f>IF(実施計画様式!M420&lt;&gt;朱色変色!M420,1,0)</f>
        <v>0</v>
      </c>
      <c r="N420">
        <f>IF(実施計画様式!N420&lt;&gt;朱色変色!N420,1,0)</f>
        <v>0</v>
      </c>
      <c r="O420">
        <f>IF(実施計画様式!O420&lt;&gt;朱色変色!O420,1,0)</f>
        <v>0</v>
      </c>
      <c r="P420">
        <f>IF(実施計画様式!P420&lt;&gt;朱色変色!P420,1,0)</f>
        <v>0</v>
      </c>
      <c r="Q420">
        <f>IF(実施計画様式!Q420&lt;&gt;朱色変色!Q420,1,0)</f>
        <v>0</v>
      </c>
      <c r="R420">
        <f>IF(実施計画様式!R420&lt;&gt;朱色変色!R420,1,0)</f>
        <v>0</v>
      </c>
      <c r="S420">
        <f>IF(実施計画様式!S420&lt;&gt;朱色変色!S420,1,0)</f>
        <v>0</v>
      </c>
      <c r="T420">
        <f>IF(実施計画様式!U420&lt;&gt;朱色変色!T420,1,0)</f>
        <v>0</v>
      </c>
      <c r="U420">
        <f>IF(実施計画様式!V420&lt;&gt;朱色変色!U420,1,0)</f>
        <v>0</v>
      </c>
      <c r="V420">
        <f>IF(実施計画様式!W420&lt;&gt;朱色変色!V420,1,0)</f>
        <v>0</v>
      </c>
      <c r="W420">
        <f>IF(実施計画様式!X420&lt;&gt;朱色変色!W420,1,0)</f>
        <v>0</v>
      </c>
      <c r="X420">
        <f>IF(実施計画様式!Y420&lt;&gt;朱色変色!X420,1,0)</f>
        <v>0</v>
      </c>
      <c r="Y420">
        <f>IF(実施計画様式!Z420&lt;&gt;朱色変色!Y420,1,0)</f>
        <v>0</v>
      </c>
      <c r="Z420">
        <f>IF(実施計画様式!AA420&lt;&gt;朱色変色!Z420,1,0)</f>
        <v>0</v>
      </c>
      <c r="AA420">
        <f>IF(実施計画様式!AB420&lt;&gt;朱色変色!AA420,1,0)</f>
        <v>0</v>
      </c>
      <c r="AB420">
        <f>IF(実施計画様式!AC420&lt;&gt;朱色変色!AB420,1,0)</f>
        <v>0</v>
      </c>
      <c r="AC420">
        <f>IF(実施計画様式!AD420&lt;&gt;朱色変色!AC420,1,0)</f>
        <v>0</v>
      </c>
      <c r="AD420">
        <f>IF(実施計画様式!AE420&lt;&gt;朱色変色!AD420,1,0)</f>
        <v>0</v>
      </c>
      <c r="AE420">
        <f>IF(実施計画様式!AF420&lt;&gt;朱色変色!AE420,1,0)</f>
        <v>0</v>
      </c>
      <c r="AF420" s="21">
        <f>IF(実施計画様式!AG420&lt;&gt;朱色変色!AF420,1,0)</f>
        <v>0</v>
      </c>
      <c r="AG420">
        <f t="shared" si="15"/>
        <v>0</v>
      </c>
      <c r="AH420">
        <f t="shared" si="16"/>
        <v>0</v>
      </c>
      <c r="AI420">
        <f t="shared" si="17"/>
        <v>0</v>
      </c>
    </row>
    <row r="421" spans="3:35">
      <c r="C421" s="24">
        <v>349</v>
      </c>
      <c r="D421" s="24">
        <f>IF(実施計画様式!D421&lt;&gt;朱色変色!D421,1,0)</f>
        <v>0</v>
      </c>
      <c r="E421">
        <f>IF(実施計画様式!E421&lt;&gt;朱色変色!E421,1,0)</f>
        <v>0</v>
      </c>
      <c r="F421">
        <f>IF(実施計画様式!F421&lt;&gt;朱色変色!F421,1,0)</f>
        <v>0</v>
      </c>
      <c r="G421">
        <f>IF(実施計画様式!G421&lt;&gt;朱色変色!G421,1,0)</f>
        <v>0</v>
      </c>
      <c r="H421">
        <f>IF(実施計画様式!H421&lt;&gt;朱色変色!H421,1,0)</f>
        <v>0</v>
      </c>
      <c r="I421">
        <f>IF(実施計画様式!I421&lt;&gt;朱色変色!I421,1,0)</f>
        <v>0</v>
      </c>
      <c r="J421">
        <f>IF(実施計画様式!J421&lt;&gt;朱色変色!J421,1,0)</f>
        <v>0</v>
      </c>
      <c r="K421">
        <f>IF(実施計画様式!K421&lt;&gt;朱色変色!K421,1,0)</f>
        <v>0</v>
      </c>
      <c r="L421">
        <f>IF(実施計画様式!L421&lt;&gt;朱色変色!L421,1,0)</f>
        <v>0</v>
      </c>
      <c r="M421">
        <f>IF(実施計画様式!M421&lt;&gt;朱色変色!M421,1,0)</f>
        <v>0</v>
      </c>
      <c r="N421">
        <f>IF(実施計画様式!N421&lt;&gt;朱色変色!N421,1,0)</f>
        <v>0</v>
      </c>
      <c r="O421">
        <f>IF(実施計画様式!O421&lt;&gt;朱色変色!O421,1,0)</f>
        <v>0</v>
      </c>
      <c r="P421">
        <f>IF(実施計画様式!P421&lt;&gt;朱色変色!P421,1,0)</f>
        <v>0</v>
      </c>
      <c r="Q421">
        <f>IF(実施計画様式!Q421&lt;&gt;朱色変色!Q421,1,0)</f>
        <v>0</v>
      </c>
      <c r="R421">
        <f>IF(実施計画様式!R421&lt;&gt;朱色変色!R421,1,0)</f>
        <v>0</v>
      </c>
      <c r="S421">
        <f>IF(実施計画様式!S421&lt;&gt;朱色変色!S421,1,0)</f>
        <v>0</v>
      </c>
      <c r="T421">
        <f>IF(実施計画様式!U421&lt;&gt;朱色変色!T421,1,0)</f>
        <v>0</v>
      </c>
      <c r="U421">
        <f>IF(実施計画様式!V421&lt;&gt;朱色変色!U421,1,0)</f>
        <v>0</v>
      </c>
      <c r="V421">
        <f>IF(実施計画様式!W421&lt;&gt;朱色変色!V421,1,0)</f>
        <v>0</v>
      </c>
      <c r="W421">
        <f>IF(実施計画様式!X421&lt;&gt;朱色変色!W421,1,0)</f>
        <v>0</v>
      </c>
      <c r="X421">
        <f>IF(実施計画様式!Y421&lt;&gt;朱色変色!X421,1,0)</f>
        <v>0</v>
      </c>
      <c r="Y421">
        <f>IF(実施計画様式!Z421&lt;&gt;朱色変色!Y421,1,0)</f>
        <v>0</v>
      </c>
      <c r="Z421">
        <f>IF(実施計画様式!AA421&lt;&gt;朱色変色!Z421,1,0)</f>
        <v>0</v>
      </c>
      <c r="AA421">
        <f>IF(実施計画様式!AB421&lt;&gt;朱色変色!AA421,1,0)</f>
        <v>0</v>
      </c>
      <c r="AB421">
        <f>IF(実施計画様式!AC421&lt;&gt;朱色変色!AB421,1,0)</f>
        <v>0</v>
      </c>
      <c r="AC421">
        <f>IF(実施計画様式!AD421&lt;&gt;朱色変色!AC421,1,0)</f>
        <v>0</v>
      </c>
      <c r="AD421">
        <f>IF(実施計画様式!AE421&lt;&gt;朱色変色!AD421,1,0)</f>
        <v>0</v>
      </c>
      <c r="AE421">
        <f>IF(実施計画様式!AF421&lt;&gt;朱色変色!AE421,1,0)</f>
        <v>0</v>
      </c>
      <c r="AF421" s="21">
        <f>IF(実施計画様式!AG421&lt;&gt;朱色変色!AF421,1,0)</f>
        <v>0</v>
      </c>
      <c r="AG421">
        <f t="shared" si="15"/>
        <v>0</v>
      </c>
      <c r="AH421">
        <f t="shared" si="16"/>
        <v>0</v>
      </c>
      <c r="AI421">
        <f t="shared" si="17"/>
        <v>0</v>
      </c>
    </row>
    <row r="422" spans="3:35">
      <c r="C422" s="24">
        <v>350</v>
      </c>
      <c r="D422" s="24">
        <f>IF(実施計画様式!D422&lt;&gt;朱色変色!D422,1,0)</f>
        <v>0</v>
      </c>
      <c r="E422">
        <f>IF(実施計画様式!E422&lt;&gt;朱色変色!E422,1,0)</f>
        <v>0</v>
      </c>
      <c r="F422">
        <f>IF(実施計画様式!F422&lt;&gt;朱色変色!F422,1,0)</f>
        <v>0</v>
      </c>
      <c r="G422">
        <f>IF(実施計画様式!G422&lt;&gt;朱色変色!G422,1,0)</f>
        <v>0</v>
      </c>
      <c r="H422">
        <f>IF(実施計画様式!H422&lt;&gt;朱色変色!H422,1,0)</f>
        <v>0</v>
      </c>
      <c r="I422">
        <f>IF(実施計画様式!I422&lt;&gt;朱色変色!I422,1,0)</f>
        <v>0</v>
      </c>
      <c r="J422">
        <f>IF(実施計画様式!J422&lt;&gt;朱色変色!J422,1,0)</f>
        <v>0</v>
      </c>
      <c r="K422">
        <f>IF(実施計画様式!K422&lt;&gt;朱色変色!K422,1,0)</f>
        <v>0</v>
      </c>
      <c r="L422">
        <f>IF(実施計画様式!L422&lt;&gt;朱色変色!L422,1,0)</f>
        <v>0</v>
      </c>
      <c r="M422">
        <f>IF(実施計画様式!M422&lt;&gt;朱色変色!M422,1,0)</f>
        <v>0</v>
      </c>
      <c r="N422">
        <f>IF(実施計画様式!N422&lt;&gt;朱色変色!N422,1,0)</f>
        <v>0</v>
      </c>
      <c r="O422">
        <f>IF(実施計画様式!O422&lt;&gt;朱色変色!O422,1,0)</f>
        <v>0</v>
      </c>
      <c r="P422">
        <f>IF(実施計画様式!P422&lt;&gt;朱色変色!P422,1,0)</f>
        <v>0</v>
      </c>
      <c r="Q422">
        <f>IF(実施計画様式!Q422&lt;&gt;朱色変色!Q422,1,0)</f>
        <v>0</v>
      </c>
      <c r="R422">
        <f>IF(実施計画様式!R422&lt;&gt;朱色変色!R422,1,0)</f>
        <v>0</v>
      </c>
      <c r="S422">
        <f>IF(実施計画様式!S422&lt;&gt;朱色変色!S422,1,0)</f>
        <v>0</v>
      </c>
      <c r="T422">
        <f>IF(実施計画様式!U422&lt;&gt;朱色変色!T422,1,0)</f>
        <v>0</v>
      </c>
      <c r="U422">
        <f>IF(実施計画様式!V422&lt;&gt;朱色変色!U422,1,0)</f>
        <v>0</v>
      </c>
      <c r="V422">
        <f>IF(実施計画様式!W422&lt;&gt;朱色変色!V422,1,0)</f>
        <v>0</v>
      </c>
      <c r="W422">
        <f>IF(実施計画様式!X422&lt;&gt;朱色変色!W422,1,0)</f>
        <v>0</v>
      </c>
      <c r="X422">
        <f>IF(実施計画様式!Y422&lt;&gt;朱色変色!X422,1,0)</f>
        <v>0</v>
      </c>
      <c r="Y422">
        <f>IF(実施計画様式!Z422&lt;&gt;朱色変色!Y422,1,0)</f>
        <v>0</v>
      </c>
      <c r="Z422">
        <f>IF(実施計画様式!AA422&lt;&gt;朱色変色!Z422,1,0)</f>
        <v>0</v>
      </c>
      <c r="AA422">
        <f>IF(実施計画様式!AB422&lt;&gt;朱色変色!AA422,1,0)</f>
        <v>0</v>
      </c>
      <c r="AB422">
        <f>IF(実施計画様式!AC422&lt;&gt;朱色変色!AB422,1,0)</f>
        <v>0</v>
      </c>
      <c r="AC422">
        <f>IF(実施計画様式!AD422&lt;&gt;朱色変色!AC422,1,0)</f>
        <v>0</v>
      </c>
      <c r="AD422">
        <f>IF(実施計画様式!AE422&lt;&gt;朱色変色!AD422,1,0)</f>
        <v>0</v>
      </c>
      <c r="AE422">
        <f>IF(実施計画様式!AF422&lt;&gt;朱色変色!AE422,1,0)</f>
        <v>0</v>
      </c>
      <c r="AF422" s="21">
        <f>IF(実施計画様式!AG422&lt;&gt;朱色変色!AF422,1,0)</f>
        <v>0</v>
      </c>
      <c r="AG422">
        <f t="shared" si="15"/>
        <v>0</v>
      </c>
      <c r="AH422">
        <f t="shared" si="16"/>
        <v>0</v>
      </c>
      <c r="AI422">
        <f t="shared" si="17"/>
        <v>0</v>
      </c>
    </row>
    <row r="423" spans="3:35">
      <c r="C423" s="24">
        <v>351</v>
      </c>
      <c r="D423" s="24">
        <f>IF(実施計画様式!D423&lt;&gt;朱色変色!D423,1,0)</f>
        <v>0</v>
      </c>
      <c r="E423">
        <f>IF(実施計画様式!E423&lt;&gt;朱色変色!E423,1,0)</f>
        <v>0</v>
      </c>
      <c r="F423">
        <f>IF(実施計画様式!F423&lt;&gt;朱色変色!F423,1,0)</f>
        <v>0</v>
      </c>
      <c r="G423">
        <f>IF(実施計画様式!G423&lt;&gt;朱色変色!G423,1,0)</f>
        <v>0</v>
      </c>
      <c r="H423">
        <f>IF(実施計画様式!H423&lt;&gt;朱色変色!H423,1,0)</f>
        <v>0</v>
      </c>
      <c r="I423">
        <f>IF(実施計画様式!I423&lt;&gt;朱色変色!I423,1,0)</f>
        <v>0</v>
      </c>
      <c r="J423">
        <f>IF(実施計画様式!J423&lt;&gt;朱色変色!J423,1,0)</f>
        <v>0</v>
      </c>
      <c r="K423">
        <f>IF(実施計画様式!K423&lt;&gt;朱色変色!K423,1,0)</f>
        <v>0</v>
      </c>
      <c r="L423">
        <f>IF(実施計画様式!L423&lt;&gt;朱色変色!L423,1,0)</f>
        <v>0</v>
      </c>
      <c r="M423">
        <f>IF(実施計画様式!M423&lt;&gt;朱色変色!M423,1,0)</f>
        <v>0</v>
      </c>
      <c r="N423">
        <f>IF(実施計画様式!N423&lt;&gt;朱色変色!N423,1,0)</f>
        <v>0</v>
      </c>
      <c r="O423">
        <f>IF(実施計画様式!O423&lt;&gt;朱色変色!O423,1,0)</f>
        <v>0</v>
      </c>
      <c r="P423">
        <f>IF(実施計画様式!P423&lt;&gt;朱色変色!P423,1,0)</f>
        <v>0</v>
      </c>
      <c r="Q423">
        <f>IF(実施計画様式!Q423&lt;&gt;朱色変色!Q423,1,0)</f>
        <v>0</v>
      </c>
      <c r="R423">
        <f>IF(実施計画様式!R423&lt;&gt;朱色変色!R423,1,0)</f>
        <v>0</v>
      </c>
      <c r="S423">
        <f>IF(実施計画様式!S423&lt;&gt;朱色変色!S423,1,0)</f>
        <v>0</v>
      </c>
      <c r="T423">
        <f>IF(実施計画様式!U423&lt;&gt;朱色変色!T423,1,0)</f>
        <v>0</v>
      </c>
      <c r="U423">
        <f>IF(実施計画様式!V423&lt;&gt;朱色変色!U423,1,0)</f>
        <v>0</v>
      </c>
      <c r="V423">
        <f>IF(実施計画様式!W423&lt;&gt;朱色変色!V423,1,0)</f>
        <v>0</v>
      </c>
      <c r="W423">
        <f>IF(実施計画様式!X423&lt;&gt;朱色変色!W423,1,0)</f>
        <v>0</v>
      </c>
      <c r="X423">
        <f>IF(実施計画様式!Y423&lt;&gt;朱色変色!X423,1,0)</f>
        <v>0</v>
      </c>
      <c r="Y423">
        <f>IF(実施計画様式!Z423&lt;&gt;朱色変色!Y423,1,0)</f>
        <v>0</v>
      </c>
      <c r="Z423">
        <f>IF(実施計画様式!AA423&lt;&gt;朱色変色!Z423,1,0)</f>
        <v>0</v>
      </c>
      <c r="AA423">
        <f>IF(実施計画様式!AB423&lt;&gt;朱色変色!AA423,1,0)</f>
        <v>0</v>
      </c>
      <c r="AB423">
        <f>IF(実施計画様式!AC423&lt;&gt;朱色変色!AB423,1,0)</f>
        <v>0</v>
      </c>
      <c r="AC423">
        <f>IF(実施計画様式!AD423&lt;&gt;朱色変色!AC423,1,0)</f>
        <v>0</v>
      </c>
      <c r="AD423">
        <f>IF(実施計画様式!AE423&lt;&gt;朱色変色!AD423,1,0)</f>
        <v>0</v>
      </c>
      <c r="AE423">
        <f>IF(実施計画様式!AF423&lt;&gt;朱色変色!AE423,1,0)</f>
        <v>0</v>
      </c>
      <c r="AF423" s="21">
        <f>IF(実施計画様式!AG423&lt;&gt;朱色変色!AF423,1,0)</f>
        <v>0</v>
      </c>
      <c r="AG423">
        <f t="shared" si="15"/>
        <v>0</v>
      </c>
      <c r="AH423">
        <f t="shared" si="16"/>
        <v>0</v>
      </c>
      <c r="AI423">
        <f t="shared" si="17"/>
        <v>0</v>
      </c>
    </row>
    <row r="424" spans="3:35">
      <c r="C424" s="24">
        <v>352</v>
      </c>
      <c r="D424" s="24">
        <f>IF(実施計画様式!D424&lt;&gt;朱色変色!D424,1,0)</f>
        <v>0</v>
      </c>
      <c r="E424">
        <f>IF(実施計画様式!E424&lt;&gt;朱色変色!E424,1,0)</f>
        <v>0</v>
      </c>
      <c r="F424">
        <f>IF(実施計画様式!F424&lt;&gt;朱色変色!F424,1,0)</f>
        <v>0</v>
      </c>
      <c r="G424">
        <f>IF(実施計画様式!G424&lt;&gt;朱色変色!G424,1,0)</f>
        <v>0</v>
      </c>
      <c r="H424">
        <f>IF(実施計画様式!H424&lt;&gt;朱色変色!H424,1,0)</f>
        <v>0</v>
      </c>
      <c r="I424">
        <f>IF(実施計画様式!I424&lt;&gt;朱色変色!I424,1,0)</f>
        <v>0</v>
      </c>
      <c r="J424">
        <f>IF(実施計画様式!J424&lt;&gt;朱色変色!J424,1,0)</f>
        <v>0</v>
      </c>
      <c r="K424">
        <f>IF(実施計画様式!K424&lt;&gt;朱色変色!K424,1,0)</f>
        <v>0</v>
      </c>
      <c r="L424">
        <f>IF(実施計画様式!L424&lt;&gt;朱色変色!L424,1,0)</f>
        <v>0</v>
      </c>
      <c r="M424">
        <f>IF(実施計画様式!M424&lt;&gt;朱色変色!M424,1,0)</f>
        <v>0</v>
      </c>
      <c r="N424">
        <f>IF(実施計画様式!N424&lt;&gt;朱色変色!N424,1,0)</f>
        <v>0</v>
      </c>
      <c r="O424">
        <f>IF(実施計画様式!O424&lt;&gt;朱色変色!O424,1,0)</f>
        <v>0</v>
      </c>
      <c r="P424">
        <f>IF(実施計画様式!P424&lt;&gt;朱色変色!P424,1,0)</f>
        <v>0</v>
      </c>
      <c r="Q424">
        <f>IF(実施計画様式!Q424&lt;&gt;朱色変色!Q424,1,0)</f>
        <v>0</v>
      </c>
      <c r="R424">
        <f>IF(実施計画様式!R424&lt;&gt;朱色変色!R424,1,0)</f>
        <v>0</v>
      </c>
      <c r="S424">
        <f>IF(実施計画様式!S424&lt;&gt;朱色変色!S424,1,0)</f>
        <v>0</v>
      </c>
      <c r="T424">
        <f>IF(実施計画様式!U424&lt;&gt;朱色変色!T424,1,0)</f>
        <v>0</v>
      </c>
      <c r="U424">
        <f>IF(実施計画様式!V424&lt;&gt;朱色変色!U424,1,0)</f>
        <v>0</v>
      </c>
      <c r="V424">
        <f>IF(実施計画様式!W424&lt;&gt;朱色変色!V424,1,0)</f>
        <v>0</v>
      </c>
      <c r="W424">
        <f>IF(実施計画様式!X424&lt;&gt;朱色変色!W424,1,0)</f>
        <v>0</v>
      </c>
      <c r="X424">
        <f>IF(実施計画様式!Y424&lt;&gt;朱色変色!X424,1,0)</f>
        <v>0</v>
      </c>
      <c r="Y424">
        <f>IF(実施計画様式!Z424&lt;&gt;朱色変色!Y424,1,0)</f>
        <v>0</v>
      </c>
      <c r="Z424">
        <f>IF(実施計画様式!AA424&lt;&gt;朱色変色!Z424,1,0)</f>
        <v>0</v>
      </c>
      <c r="AA424">
        <f>IF(実施計画様式!AB424&lt;&gt;朱色変色!AA424,1,0)</f>
        <v>0</v>
      </c>
      <c r="AB424">
        <f>IF(実施計画様式!AC424&lt;&gt;朱色変色!AB424,1,0)</f>
        <v>0</v>
      </c>
      <c r="AC424">
        <f>IF(実施計画様式!AD424&lt;&gt;朱色変色!AC424,1,0)</f>
        <v>0</v>
      </c>
      <c r="AD424">
        <f>IF(実施計画様式!AE424&lt;&gt;朱色変色!AD424,1,0)</f>
        <v>0</v>
      </c>
      <c r="AE424">
        <f>IF(実施計画様式!AF424&lt;&gt;朱色変色!AE424,1,0)</f>
        <v>0</v>
      </c>
      <c r="AF424" s="21">
        <f>IF(実施計画様式!AG424&lt;&gt;朱色変色!AF424,1,0)</f>
        <v>0</v>
      </c>
      <c r="AG424">
        <f t="shared" si="15"/>
        <v>0</v>
      </c>
      <c r="AH424">
        <f t="shared" si="16"/>
        <v>0</v>
      </c>
      <c r="AI424">
        <f t="shared" si="17"/>
        <v>0</v>
      </c>
    </row>
    <row r="425" spans="3:35">
      <c r="C425" s="24">
        <v>353</v>
      </c>
      <c r="D425" s="24">
        <f>IF(実施計画様式!D425&lt;&gt;朱色変色!D425,1,0)</f>
        <v>0</v>
      </c>
      <c r="E425">
        <f>IF(実施計画様式!E425&lt;&gt;朱色変色!E425,1,0)</f>
        <v>0</v>
      </c>
      <c r="F425">
        <f>IF(実施計画様式!F425&lt;&gt;朱色変色!F425,1,0)</f>
        <v>0</v>
      </c>
      <c r="G425">
        <f>IF(実施計画様式!G425&lt;&gt;朱色変色!G425,1,0)</f>
        <v>0</v>
      </c>
      <c r="H425">
        <f>IF(実施計画様式!H425&lt;&gt;朱色変色!H425,1,0)</f>
        <v>0</v>
      </c>
      <c r="I425">
        <f>IF(実施計画様式!I425&lt;&gt;朱色変色!I425,1,0)</f>
        <v>0</v>
      </c>
      <c r="J425">
        <f>IF(実施計画様式!J425&lt;&gt;朱色変色!J425,1,0)</f>
        <v>0</v>
      </c>
      <c r="K425">
        <f>IF(実施計画様式!K425&lt;&gt;朱色変色!K425,1,0)</f>
        <v>0</v>
      </c>
      <c r="L425">
        <f>IF(実施計画様式!L425&lt;&gt;朱色変色!L425,1,0)</f>
        <v>0</v>
      </c>
      <c r="M425">
        <f>IF(実施計画様式!M425&lt;&gt;朱色変色!M425,1,0)</f>
        <v>0</v>
      </c>
      <c r="N425">
        <f>IF(実施計画様式!N425&lt;&gt;朱色変色!N425,1,0)</f>
        <v>0</v>
      </c>
      <c r="O425">
        <f>IF(実施計画様式!O425&lt;&gt;朱色変色!O425,1,0)</f>
        <v>0</v>
      </c>
      <c r="P425">
        <f>IF(実施計画様式!P425&lt;&gt;朱色変色!P425,1,0)</f>
        <v>0</v>
      </c>
      <c r="Q425">
        <f>IF(実施計画様式!Q425&lt;&gt;朱色変色!Q425,1,0)</f>
        <v>0</v>
      </c>
      <c r="R425">
        <f>IF(実施計画様式!R425&lt;&gt;朱色変色!R425,1,0)</f>
        <v>0</v>
      </c>
      <c r="S425">
        <f>IF(実施計画様式!S425&lt;&gt;朱色変色!S425,1,0)</f>
        <v>0</v>
      </c>
      <c r="T425">
        <f>IF(実施計画様式!U425&lt;&gt;朱色変色!T425,1,0)</f>
        <v>0</v>
      </c>
      <c r="U425">
        <f>IF(実施計画様式!V425&lt;&gt;朱色変色!U425,1,0)</f>
        <v>0</v>
      </c>
      <c r="V425">
        <f>IF(実施計画様式!W425&lt;&gt;朱色変色!V425,1,0)</f>
        <v>0</v>
      </c>
      <c r="W425">
        <f>IF(実施計画様式!X425&lt;&gt;朱色変色!W425,1,0)</f>
        <v>0</v>
      </c>
      <c r="X425">
        <f>IF(実施計画様式!Y425&lt;&gt;朱色変色!X425,1,0)</f>
        <v>0</v>
      </c>
      <c r="Y425">
        <f>IF(実施計画様式!Z425&lt;&gt;朱色変色!Y425,1,0)</f>
        <v>0</v>
      </c>
      <c r="Z425">
        <f>IF(実施計画様式!AA425&lt;&gt;朱色変色!Z425,1,0)</f>
        <v>0</v>
      </c>
      <c r="AA425">
        <f>IF(実施計画様式!AB425&lt;&gt;朱色変色!AA425,1,0)</f>
        <v>0</v>
      </c>
      <c r="AB425">
        <f>IF(実施計画様式!AC425&lt;&gt;朱色変色!AB425,1,0)</f>
        <v>0</v>
      </c>
      <c r="AC425">
        <f>IF(実施計画様式!AD425&lt;&gt;朱色変色!AC425,1,0)</f>
        <v>0</v>
      </c>
      <c r="AD425">
        <f>IF(実施計画様式!AE425&lt;&gt;朱色変色!AD425,1,0)</f>
        <v>0</v>
      </c>
      <c r="AE425">
        <f>IF(実施計画様式!AF425&lt;&gt;朱色変色!AE425,1,0)</f>
        <v>0</v>
      </c>
      <c r="AF425" s="21">
        <f>IF(実施計画様式!AG425&lt;&gt;朱色変色!AF425,1,0)</f>
        <v>0</v>
      </c>
      <c r="AG425">
        <f t="shared" si="15"/>
        <v>0</v>
      </c>
      <c r="AH425">
        <f t="shared" si="16"/>
        <v>0</v>
      </c>
      <c r="AI425">
        <f t="shared" si="17"/>
        <v>0</v>
      </c>
    </row>
    <row r="426" spans="3:35">
      <c r="C426" s="24">
        <v>354</v>
      </c>
      <c r="D426" s="24">
        <f>IF(実施計画様式!D426&lt;&gt;朱色変色!D426,1,0)</f>
        <v>0</v>
      </c>
      <c r="E426">
        <f>IF(実施計画様式!E426&lt;&gt;朱色変色!E426,1,0)</f>
        <v>0</v>
      </c>
      <c r="F426">
        <f>IF(実施計画様式!F426&lt;&gt;朱色変色!F426,1,0)</f>
        <v>0</v>
      </c>
      <c r="G426">
        <f>IF(実施計画様式!G426&lt;&gt;朱色変色!G426,1,0)</f>
        <v>0</v>
      </c>
      <c r="H426">
        <f>IF(実施計画様式!H426&lt;&gt;朱色変色!H426,1,0)</f>
        <v>0</v>
      </c>
      <c r="I426">
        <f>IF(実施計画様式!I426&lt;&gt;朱色変色!I426,1,0)</f>
        <v>0</v>
      </c>
      <c r="J426">
        <f>IF(実施計画様式!J426&lt;&gt;朱色変色!J426,1,0)</f>
        <v>0</v>
      </c>
      <c r="K426">
        <f>IF(実施計画様式!K426&lt;&gt;朱色変色!K426,1,0)</f>
        <v>0</v>
      </c>
      <c r="L426">
        <f>IF(実施計画様式!L426&lt;&gt;朱色変色!L426,1,0)</f>
        <v>0</v>
      </c>
      <c r="M426">
        <f>IF(実施計画様式!M426&lt;&gt;朱色変色!M426,1,0)</f>
        <v>0</v>
      </c>
      <c r="N426">
        <f>IF(実施計画様式!N426&lt;&gt;朱色変色!N426,1,0)</f>
        <v>0</v>
      </c>
      <c r="O426">
        <f>IF(実施計画様式!O426&lt;&gt;朱色変色!O426,1,0)</f>
        <v>0</v>
      </c>
      <c r="P426">
        <f>IF(実施計画様式!P426&lt;&gt;朱色変色!P426,1,0)</f>
        <v>0</v>
      </c>
      <c r="Q426">
        <f>IF(実施計画様式!Q426&lt;&gt;朱色変色!Q426,1,0)</f>
        <v>0</v>
      </c>
      <c r="R426">
        <f>IF(実施計画様式!R426&lt;&gt;朱色変色!R426,1,0)</f>
        <v>0</v>
      </c>
      <c r="S426">
        <f>IF(実施計画様式!S426&lt;&gt;朱色変色!S426,1,0)</f>
        <v>0</v>
      </c>
      <c r="T426">
        <f>IF(実施計画様式!U426&lt;&gt;朱色変色!T426,1,0)</f>
        <v>0</v>
      </c>
      <c r="U426">
        <f>IF(実施計画様式!V426&lt;&gt;朱色変色!U426,1,0)</f>
        <v>0</v>
      </c>
      <c r="V426">
        <f>IF(実施計画様式!W426&lt;&gt;朱色変色!V426,1,0)</f>
        <v>0</v>
      </c>
      <c r="W426">
        <f>IF(実施計画様式!X426&lt;&gt;朱色変色!W426,1,0)</f>
        <v>0</v>
      </c>
      <c r="X426">
        <f>IF(実施計画様式!Y426&lt;&gt;朱色変色!X426,1,0)</f>
        <v>0</v>
      </c>
      <c r="Y426">
        <f>IF(実施計画様式!Z426&lt;&gt;朱色変色!Y426,1,0)</f>
        <v>0</v>
      </c>
      <c r="Z426">
        <f>IF(実施計画様式!AA426&lt;&gt;朱色変色!Z426,1,0)</f>
        <v>0</v>
      </c>
      <c r="AA426">
        <f>IF(実施計画様式!AB426&lt;&gt;朱色変色!AA426,1,0)</f>
        <v>0</v>
      </c>
      <c r="AB426">
        <f>IF(実施計画様式!AC426&lt;&gt;朱色変色!AB426,1,0)</f>
        <v>0</v>
      </c>
      <c r="AC426">
        <f>IF(実施計画様式!AD426&lt;&gt;朱色変色!AC426,1,0)</f>
        <v>0</v>
      </c>
      <c r="AD426">
        <f>IF(実施計画様式!AE426&lt;&gt;朱色変色!AD426,1,0)</f>
        <v>0</v>
      </c>
      <c r="AE426">
        <f>IF(実施計画様式!AF426&lt;&gt;朱色変色!AE426,1,0)</f>
        <v>0</v>
      </c>
      <c r="AF426" s="21">
        <f>IF(実施計画様式!AG426&lt;&gt;朱色変色!AF426,1,0)</f>
        <v>0</v>
      </c>
      <c r="AG426">
        <f t="shared" si="15"/>
        <v>0</v>
      </c>
      <c r="AH426">
        <f t="shared" si="16"/>
        <v>0</v>
      </c>
      <c r="AI426">
        <f t="shared" si="17"/>
        <v>0</v>
      </c>
    </row>
    <row r="427" spans="3:35">
      <c r="C427" s="24">
        <v>355</v>
      </c>
      <c r="D427" s="24">
        <f>IF(実施計画様式!D427&lt;&gt;朱色変色!D427,1,0)</f>
        <v>0</v>
      </c>
      <c r="E427">
        <f>IF(実施計画様式!E427&lt;&gt;朱色変色!E427,1,0)</f>
        <v>0</v>
      </c>
      <c r="F427">
        <f>IF(実施計画様式!F427&lt;&gt;朱色変色!F427,1,0)</f>
        <v>0</v>
      </c>
      <c r="G427">
        <f>IF(実施計画様式!G427&lt;&gt;朱色変色!G427,1,0)</f>
        <v>0</v>
      </c>
      <c r="H427">
        <f>IF(実施計画様式!H427&lt;&gt;朱色変色!H427,1,0)</f>
        <v>0</v>
      </c>
      <c r="I427">
        <f>IF(実施計画様式!I427&lt;&gt;朱色変色!I427,1,0)</f>
        <v>0</v>
      </c>
      <c r="J427">
        <f>IF(実施計画様式!J427&lt;&gt;朱色変色!J427,1,0)</f>
        <v>0</v>
      </c>
      <c r="K427">
        <f>IF(実施計画様式!K427&lt;&gt;朱色変色!K427,1,0)</f>
        <v>0</v>
      </c>
      <c r="L427">
        <f>IF(実施計画様式!L427&lt;&gt;朱色変色!L427,1,0)</f>
        <v>0</v>
      </c>
      <c r="M427">
        <f>IF(実施計画様式!M427&lt;&gt;朱色変色!M427,1,0)</f>
        <v>0</v>
      </c>
      <c r="N427">
        <f>IF(実施計画様式!N427&lt;&gt;朱色変色!N427,1,0)</f>
        <v>0</v>
      </c>
      <c r="O427">
        <f>IF(実施計画様式!O427&lt;&gt;朱色変色!O427,1,0)</f>
        <v>0</v>
      </c>
      <c r="P427">
        <f>IF(実施計画様式!P427&lt;&gt;朱色変色!P427,1,0)</f>
        <v>0</v>
      </c>
      <c r="Q427">
        <f>IF(実施計画様式!Q427&lt;&gt;朱色変色!Q427,1,0)</f>
        <v>0</v>
      </c>
      <c r="R427">
        <f>IF(実施計画様式!R427&lt;&gt;朱色変色!R427,1,0)</f>
        <v>0</v>
      </c>
      <c r="S427">
        <f>IF(実施計画様式!S427&lt;&gt;朱色変色!S427,1,0)</f>
        <v>0</v>
      </c>
      <c r="T427">
        <f>IF(実施計画様式!U427&lt;&gt;朱色変色!T427,1,0)</f>
        <v>0</v>
      </c>
      <c r="U427">
        <f>IF(実施計画様式!V427&lt;&gt;朱色変色!U427,1,0)</f>
        <v>0</v>
      </c>
      <c r="V427">
        <f>IF(実施計画様式!W427&lt;&gt;朱色変色!V427,1,0)</f>
        <v>0</v>
      </c>
      <c r="W427">
        <f>IF(実施計画様式!X427&lt;&gt;朱色変色!W427,1,0)</f>
        <v>0</v>
      </c>
      <c r="X427">
        <f>IF(実施計画様式!Y427&lt;&gt;朱色変色!X427,1,0)</f>
        <v>0</v>
      </c>
      <c r="Y427">
        <f>IF(実施計画様式!Z427&lt;&gt;朱色変色!Y427,1,0)</f>
        <v>0</v>
      </c>
      <c r="Z427">
        <f>IF(実施計画様式!AA427&lt;&gt;朱色変色!Z427,1,0)</f>
        <v>0</v>
      </c>
      <c r="AA427">
        <f>IF(実施計画様式!AB427&lt;&gt;朱色変色!AA427,1,0)</f>
        <v>0</v>
      </c>
      <c r="AB427">
        <f>IF(実施計画様式!AC427&lt;&gt;朱色変色!AB427,1,0)</f>
        <v>0</v>
      </c>
      <c r="AC427">
        <f>IF(実施計画様式!AD427&lt;&gt;朱色変色!AC427,1,0)</f>
        <v>0</v>
      </c>
      <c r="AD427">
        <f>IF(実施計画様式!AE427&lt;&gt;朱色変色!AD427,1,0)</f>
        <v>0</v>
      </c>
      <c r="AE427">
        <f>IF(実施計画様式!AF427&lt;&gt;朱色変色!AE427,1,0)</f>
        <v>0</v>
      </c>
      <c r="AF427" s="21">
        <f>IF(実施計画様式!AG427&lt;&gt;朱色変色!AF427,1,0)</f>
        <v>0</v>
      </c>
      <c r="AG427">
        <f t="shared" si="15"/>
        <v>0</v>
      </c>
      <c r="AH427">
        <f t="shared" si="16"/>
        <v>0</v>
      </c>
      <c r="AI427">
        <f t="shared" si="17"/>
        <v>0</v>
      </c>
    </row>
    <row r="428" spans="3:35">
      <c r="C428" s="24">
        <v>356</v>
      </c>
      <c r="D428" s="24">
        <f>IF(実施計画様式!D428&lt;&gt;朱色変色!D428,1,0)</f>
        <v>0</v>
      </c>
      <c r="E428">
        <f>IF(実施計画様式!E428&lt;&gt;朱色変色!E428,1,0)</f>
        <v>0</v>
      </c>
      <c r="F428">
        <f>IF(実施計画様式!F428&lt;&gt;朱色変色!F428,1,0)</f>
        <v>0</v>
      </c>
      <c r="G428">
        <f>IF(実施計画様式!G428&lt;&gt;朱色変色!G428,1,0)</f>
        <v>0</v>
      </c>
      <c r="H428">
        <f>IF(実施計画様式!H428&lt;&gt;朱色変色!H428,1,0)</f>
        <v>0</v>
      </c>
      <c r="I428">
        <f>IF(実施計画様式!I428&lt;&gt;朱色変色!I428,1,0)</f>
        <v>0</v>
      </c>
      <c r="J428">
        <f>IF(実施計画様式!J428&lt;&gt;朱色変色!J428,1,0)</f>
        <v>0</v>
      </c>
      <c r="K428">
        <f>IF(実施計画様式!K428&lt;&gt;朱色変色!K428,1,0)</f>
        <v>0</v>
      </c>
      <c r="L428">
        <f>IF(実施計画様式!L428&lt;&gt;朱色変色!L428,1,0)</f>
        <v>0</v>
      </c>
      <c r="M428">
        <f>IF(実施計画様式!M428&lt;&gt;朱色変色!M428,1,0)</f>
        <v>0</v>
      </c>
      <c r="N428">
        <f>IF(実施計画様式!N428&lt;&gt;朱色変色!N428,1,0)</f>
        <v>0</v>
      </c>
      <c r="O428">
        <f>IF(実施計画様式!O428&lt;&gt;朱色変色!O428,1,0)</f>
        <v>0</v>
      </c>
      <c r="P428">
        <f>IF(実施計画様式!P428&lt;&gt;朱色変色!P428,1,0)</f>
        <v>0</v>
      </c>
      <c r="Q428">
        <f>IF(実施計画様式!Q428&lt;&gt;朱色変色!Q428,1,0)</f>
        <v>0</v>
      </c>
      <c r="R428">
        <f>IF(実施計画様式!R428&lt;&gt;朱色変色!R428,1,0)</f>
        <v>0</v>
      </c>
      <c r="S428">
        <f>IF(実施計画様式!S428&lt;&gt;朱色変色!S428,1,0)</f>
        <v>0</v>
      </c>
      <c r="T428">
        <f>IF(実施計画様式!U428&lt;&gt;朱色変色!T428,1,0)</f>
        <v>0</v>
      </c>
      <c r="U428">
        <f>IF(実施計画様式!V428&lt;&gt;朱色変色!U428,1,0)</f>
        <v>0</v>
      </c>
      <c r="V428">
        <f>IF(実施計画様式!W428&lt;&gt;朱色変色!V428,1,0)</f>
        <v>0</v>
      </c>
      <c r="W428">
        <f>IF(実施計画様式!X428&lt;&gt;朱色変色!W428,1,0)</f>
        <v>0</v>
      </c>
      <c r="X428">
        <f>IF(実施計画様式!Y428&lt;&gt;朱色変色!X428,1,0)</f>
        <v>0</v>
      </c>
      <c r="Y428">
        <f>IF(実施計画様式!Z428&lt;&gt;朱色変色!Y428,1,0)</f>
        <v>0</v>
      </c>
      <c r="Z428">
        <f>IF(実施計画様式!AA428&lt;&gt;朱色変色!Z428,1,0)</f>
        <v>0</v>
      </c>
      <c r="AA428">
        <f>IF(実施計画様式!AB428&lt;&gt;朱色変色!AA428,1,0)</f>
        <v>0</v>
      </c>
      <c r="AB428">
        <f>IF(実施計画様式!AC428&lt;&gt;朱色変色!AB428,1,0)</f>
        <v>0</v>
      </c>
      <c r="AC428">
        <f>IF(実施計画様式!AD428&lt;&gt;朱色変色!AC428,1,0)</f>
        <v>0</v>
      </c>
      <c r="AD428">
        <f>IF(実施計画様式!AE428&lt;&gt;朱色変色!AD428,1,0)</f>
        <v>0</v>
      </c>
      <c r="AE428">
        <f>IF(実施計画様式!AF428&lt;&gt;朱色変色!AE428,1,0)</f>
        <v>0</v>
      </c>
      <c r="AF428" s="21">
        <f>IF(実施計画様式!AG428&lt;&gt;朱色変色!AF428,1,0)</f>
        <v>0</v>
      </c>
      <c r="AG428">
        <f t="shared" si="15"/>
        <v>0</v>
      </c>
      <c r="AH428">
        <f t="shared" si="16"/>
        <v>0</v>
      </c>
      <c r="AI428">
        <f t="shared" si="17"/>
        <v>0</v>
      </c>
    </row>
    <row r="429" spans="3:35">
      <c r="C429" s="24">
        <v>357</v>
      </c>
      <c r="D429" s="24">
        <f>IF(実施計画様式!D429&lt;&gt;朱色変色!D429,1,0)</f>
        <v>0</v>
      </c>
      <c r="E429">
        <f>IF(実施計画様式!E429&lt;&gt;朱色変色!E429,1,0)</f>
        <v>0</v>
      </c>
      <c r="F429">
        <f>IF(実施計画様式!F429&lt;&gt;朱色変色!F429,1,0)</f>
        <v>0</v>
      </c>
      <c r="G429">
        <f>IF(実施計画様式!G429&lt;&gt;朱色変色!G429,1,0)</f>
        <v>0</v>
      </c>
      <c r="H429">
        <f>IF(実施計画様式!H429&lt;&gt;朱色変色!H429,1,0)</f>
        <v>0</v>
      </c>
      <c r="I429">
        <f>IF(実施計画様式!I429&lt;&gt;朱色変色!I429,1,0)</f>
        <v>0</v>
      </c>
      <c r="J429">
        <f>IF(実施計画様式!J429&lt;&gt;朱色変色!J429,1,0)</f>
        <v>0</v>
      </c>
      <c r="K429">
        <f>IF(実施計画様式!K429&lt;&gt;朱色変色!K429,1,0)</f>
        <v>0</v>
      </c>
      <c r="L429">
        <f>IF(実施計画様式!L429&lt;&gt;朱色変色!L429,1,0)</f>
        <v>0</v>
      </c>
      <c r="M429">
        <f>IF(実施計画様式!M429&lt;&gt;朱色変色!M429,1,0)</f>
        <v>0</v>
      </c>
      <c r="N429">
        <f>IF(実施計画様式!N429&lt;&gt;朱色変色!N429,1,0)</f>
        <v>0</v>
      </c>
      <c r="O429">
        <f>IF(実施計画様式!O429&lt;&gt;朱色変色!O429,1,0)</f>
        <v>0</v>
      </c>
      <c r="P429">
        <f>IF(実施計画様式!P429&lt;&gt;朱色変色!P429,1,0)</f>
        <v>0</v>
      </c>
      <c r="Q429">
        <f>IF(実施計画様式!Q429&lt;&gt;朱色変色!Q429,1,0)</f>
        <v>0</v>
      </c>
      <c r="R429">
        <f>IF(実施計画様式!R429&lt;&gt;朱色変色!R429,1,0)</f>
        <v>0</v>
      </c>
      <c r="S429">
        <f>IF(実施計画様式!S429&lt;&gt;朱色変色!S429,1,0)</f>
        <v>0</v>
      </c>
      <c r="T429">
        <f>IF(実施計画様式!U429&lt;&gt;朱色変色!T429,1,0)</f>
        <v>0</v>
      </c>
      <c r="U429">
        <f>IF(実施計画様式!V429&lt;&gt;朱色変色!U429,1,0)</f>
        <v>0</v>
      </c>
      <c r="V429">
        <f>IF(実施計画様式!W429&lt;&gt;朱色変色!V429,1,0)</f>
        <v>0</v>
      </c>
      <c r="W429">
        <f>IF(実施計画様式!X429&lt;&gt;朱色変色!W429,1,0)</f>
        <v>0</v>
      </c>
      <c r="X429">
        <f>IF(実施計画様式!Y429&lt;&gt;朱色変色!X429,1,0)</f>
        <v>0</v>
      </c>
      <c r="Y429">
        <f>IF(実施計画様式!Z429&lt;&gt;朱色変色!Y429,1,0)</f>
        <v>0</v>
      </c>
      <c r="Z429">
        <f>IF(実施計画様式!AA429&lt;&gt;朱色変色!Z429,1,0)</f>
        <v>0</v>
      </c>
      <c r="AA429">
        <f>IF(実施計画様式!AB429&lt;&gt;朱色変色!AA429,1,0)</f>
        <v>0</v>
      </c>
      <c r="AB429">
        <f>IF(実施計画様式!AC429&lt;&gt;朱色変色!AB429,1,0)</f>
        <v>0</v>
      </c>
      <c r="AC429">
        <f>IF(実施計画様式!AD429&lt;&gt;朱色変色!AC429,1,0)</f>
        <v>0</v>
      </c>
      <c r="AD429">
        <f>IF(実施計画様式!AE429&lt;&gt;朱色変色!AD429,1,0)</f>
        <v>0</v>
      </c>
      <c r="AE429">
        <f>IF(実施計画様式!AF429&lt;&gt;朱色変色!AE429,1,0)</f>
        <v>0</v>
      </c>
      <c r="AF429" s="21">
        <f>IF(実施計画様式!AG429&lt;&gt;朱色変色!AF429,1,0)</f>
        <v>0</v>
      </c>
      <c r="AG429">
        <f t="shared" si="15"/>
        <v>0</v>
      </c>
      <c r="AH429">
        <f t="shared" si="16"/>
        <v>0</v>
      </c>
      <c r="AI429">
        <f t="shared" si="17"/>
        <v>0</v>
      </c>
    </row>
    <row r="430" spans="3:35">
      <c r="C430" s="24">
        <v>358</v>
      </c>
      <c r="D430" s="24">
        <f>IF(実施計画様式!D430&lt;&gt;朱色変色!D430,1,0)</f>
        <v>0</v>
      </c>
      <c r="E430">
        <f>IF(実施計画様式!E430&lt;&gt;朱色変色!E430,1,0)</f>
        <v>0</v>
      </c>
      <c r="F430">
        <f>IF(実施計画様式!F430&lt;&gt;朱色変色!F430,1,0)</f>
        <v>0</v>
      </c>
      <c r="G430">
        <f>IF(実施計画様式!G430&lt;&gt;朱色変色!G430,1,0)</f>
        <v>0</v>
      </c>
      <c r="H430">
        <f>IF(実施計画様式!H430&lt;&gt;朱色変色!H430,1,0)</f>
        <v>0</v>
      </c>
      <c r="I430">
        <f>IF(実施計画様式!I430&lt;&gt;朱色変色!I430,1,0)</f>
        <v>0</v>
      </c>
      <c r="J430">
        <f>IF(実施計画様式!J430&lt;&gt;朱色変色!J430,1,0)</f>
        <v>0</v>
      </c>
      <c r="K430">
        <f>IF(実施計画様式!K430&lt;&gt;朱色変色!K430,1,0)</f>
        <v>0</v>
      </c>
      <c r="L430">
        <f>IF(実施計画様式!L430&lt;&gt;朱色変色!L430,1,0)</f>
        <v>0</v>
      </c>
      <c r="M430">
        <f>IF(実施計画様式!M430&lt;&gt;朱色変色!M430,1,0)</f>
        <v>0</v>
      </c>
      <c r="N430">
        <f>IF(実施計画様式!N430&lt;&gt;朱色変色!N430,1,0)</f>
        <v>0</v>
      </c>
      <c r="O430">
        <f>IF(実施計画様式!O430&lt;&gt;朱色変色!O430,1,0)</f>
        <v>0</v>
      </c>
      <c r="P430">
        <f>IF(実施計画様式!P430&lt;&gt;朱色変色!P430,1,0)</f>
        <v>0</v>
      </c>
      <c r="Q430">
        <f>IF(実施計画様式!Q430&lt;&gt;朱色変色!Q430,1,0)</f>
        <v>0</v>
      </c>
      <c r="R430">
        <f>IF(実施計画様式!R430&lt;&gt;朱色変色!R430,1,0)</f>
        <v>0</v>
      </c>
      <c r="S430">
        <f>IF(実施計画様式!S430&lt;&gt;朱色変色!S430,1,0)</f>
        <v>0</v>
      </c>
      <c r="T430">
        <f>IF(実施計画様式!U430&lt;&gt;朱色変色!T430,1,0)</f>
        <v>0</v>
      </c>
      <c r="U430">
        <f>IF(実施計画様式!V430&lt;&gt;朱色変色!U430,1,0)</f>
        <v>0</v>
      </c>
      <c r="V430">
        <f>IF(実施計画様式!W430&lt;&gt;朱色変色!V430,1,0)</f>
        <v>0</v>
      </c>
      <c r="W430">
        <f>IF(実施計画様式!X430&lt;&gt;朱色変色!W430,1,0)</f>
        <v>0</v>
      </c>
      <c r="X430">
        <f>IF(実施計画様式!Y430&lt;&gt;朱色変色!X430,1,0)</f>
        <v>0</v>
      </c>
      <c r="Y430">
        <f>IF(実施計画様式!Z430&lt;&gt;朱色変色!Y430,1,0)</f>
        <v>0</v>
      </c>
      <c r="Z430">
        <f>IF(実施計画様式!AA430&lt;&gt;朱色変色!Z430,1,0)</f>
        <v>0</v>
      </c>
      <c r="AA430">
        <f>IF(実施計画様式!AB430&lt;&gt;朱色変色!AA430,1,0)</f>
        <v>0</v>
      </c>
      <c r="AB430">
        <f>IF(実施計画様式!AC430&lt;&gt;朱色変色!AB430,1,0)</f>
        <v>0</v>
      </c>
      <c r="AC430">
        <f>IF(実施計画様式!AD430&lt;&gt;朱色変色!AC430,1,0)</f>
        <v>0</v>
      </c>
      <c r="AD430">
        <f>IF(実施計画様式!AE430&lt;&gt;朱色変色!AD430,1,0)</f>
        <v>0</v>
      </c>
      <c r="AE430">
        <f>IF(実施計画様式!AF430&lt;&gt;朱色変色!AE430,1,0)</f>
        <v>0</v>
      </c>
      <c r="AF430" s="21">
        <f>IF(実施計画様式!AG430&lt;&gt;朱色変色!AF430,1,0)</f>
        <v>0</v>
      </c>
      <c r="AG430">
        <f t="shared" si="15"/>
        <v>0</v>
      </c>
      <c r="AH430">
        <f t="shared" si="16"/>
        <v>0</v>
      </c>
      <c r="AI430">
        <f t="shared" si="17"/>
        <v>0</v>
      </c>
    </row>
    <row r="431" spans="3:35">
      <c r="C431" s="24">
        <v>359</v>
      </c>
      <c r="D431" s="24">
        <f>IF(実施計画様式!D431&lt;&gt;朱色変色!D431,1,0)</f>
        <v>0</v>
      </c>
      <c r="E431">
        <f>IF(実施計画様式!E431&lt;&gt;朱色変色!E431,1,0)</f>
        <v>0</v>
      </c>
      <c r="F431">
        <f>IF(実施計画様式!F431&lt;&gt;朱色変色!F431,1,0)</f>
        <v>0</v>
      </c>
      <c r="G431">
        <f>IF(実施計画様式!G431&lt;&gt;朱色変色!G431,1,0)</f>
        <v>0</v>
      </c>
      <c r="H431">
        <f>IF(実施計画様式!H431&lt;&gt;朱色変色!H431,1,0)</f>
        <v>0</v>
      </c>
      <c r="I431">
        <f>IF(実施計画様式!I431&lt;&gt;朱色変色!I431,1,0)</f>
        <v>0</v>
      </c>
      <c r="J431">
        <f>IF(実施計画様式!J431&lt;&gt;朱色変色!J431,1,0)</f>
        <v>0</v>
      </c>
      <c r="K431">
        <f>IF(実施計画様式!K431&lt;&gt;朱色変色!K431,1,0)</f>
        <v>0</v>
      </c>
      <c r="L431">
        <f>IF(実施計画様式!L431&lt;&gt;朱色変色!L431,1,0)</f>
        <v>0</v>
      </c>
      <c r="M431">
        <f>IF(実施計画様式!M431&lt;&gt;朱色変色!M431,1,0)</f>
        <v>0</v>
      </c>
      <c r="N431">
        <f>IF(実施計画様式!N431&lt;&gt;朱色変色!N431,1,0)</f>
        <v>0</v>
      </c>
      <c r="O431">
        <f>IF(実施計画様式!O431&lt;&gt;朱色変色!O431,1,0)</f>
        <v>0</v>
      </c>
      <c r="P431">
        <f>IF(実施計画様式!P431&lt;&gt;朱色変色!P431,1,0)</f>
        <v>0</v>
      </c>
      <c r="Q431">
        <f>IF(実施計画様式!Q431&lt;&gt;朱色変色!Q431,1,0)</f>
        <v>0</v>
      </c>
      <c r="R431">
        <f>IF(実施計画様式!R431&lt;&gt;朱色変色!R431,1,0)</f>
        <v>0</v>
      </c>
      <c r="S431">
        <f>IF(実施計画様式!S431&lt;&gt;朱色変色!S431,1,0)</f>
        <v>0</v>
      </c>
      <c r="T431">
        <f>IF(実施計画様式!U431&lt;&gt;朱色変色!T431,1,0)</f>
        <v>0</v>
      </c>
      <c r="U431">
        <f>IF(実施計画様式!V431&lt;&gt;朱色変色!U431,1,0)</f>
        <v>0</v>
      </c>
      <c r="V431">
        <f>IF(実施計画様式!W431&lt;&gt;朱色変色!V431,1,0)</f>
        <v>0</v>
      </c>
      <c r="W431">
        <f>IF(実施計画様式!X431&lt;&gt;朱色変色!W431,1,0)</f>
        <v>0</v>
      </c>
      <c r="X431">
        <f>IF(実施計画様式!Y431&lt;&gt;朱色変色!X431,1,0)</f>
        <v>0</v>
      </c>
      <c r="Y431">
        <f>IF(実施計画様式!Z431&lt;&gt;朱色変色!Y431,1,0)</f>
        <v>0</v>
      </c>
      <c r="Z431">
        <f>IF(実施計画様式!AA431&lt;&gt;朱色変色!Z431,1,0)</f>
        <v>0</v>
      </c>
      <c r="AA431">
        <f>IF(実施計画様式!AB431&lt;&gt;朱色変色!AA431,1,0)</f>
        <v>0</v>
      </c>
      <c r="AB431">
        <f>IF(実施計画様式!AC431&lt;&gt;朱色変色!AB431,1,0)</f>
        <v>0</v>
      </c>
      <c r="AC431">
        <f>IF(実施計画様式!AD431&lt;&gt;朱色変色!AC431,1,0)</f>
        <v>0</v>
      </c>
      <c r="AD431">
        <f>IF(実施計画様式!AE431&lt;&gt;朱色変色!AD431,1,0)</f>
        <v>0</v>
      </c>
      <c r="AE431">
        <f>IF(実施計画様式!AF431&lt;&gt;朱色変色!AE431,1,0)</f>
        <v>0</v>
      </c>
      <c r="AF431" s="21">
        <f>IF(実施計画様式!AG431&lt;&gt;朱色変色!AF431,1,0)</f>
        <v>0</v>
      </c>
      <c r="AG431">
        <f t="shared" si="15"/>
        <v>0</v>
      </c>
      <c r="AH431">
        <f t="shared" si="16"/>
        <v>0</v>
      </c>
      <c r="AI431">
        <f t="shared" si="17"/>
        <v>0</v>
      </c>
    </row>
    <row r="432" spans="3:35">
      <c r="C432" s="24">
        <v>360</v>
      </c>
      <c r="D432" s="24">
        <f>IF(実施計画様式!D432&lt;&gt;朱色変色!D432,1,0)</f>
        <v>0</v>
      </c>
      <c r="E432">
        <f>IF(実施計画様式!E432&lt;&gt;朱色変色!E432,1,0)</f>
        <v>0</v>
      </c>
      <c r="F432">
        <f>IF(実施計画様式!F432&lt;&gt;朱色変色!F432,1,0)</f>
        <v>0</v>
      </c>
      <c r="G432">
        <f>IF(実施計画様式!G432&lt;&gt;朱色変色!G432,1,0)</f>
        <v>0</v>
      </c>
      <c r="H432">
        <f>IF(実施計画様式!H432&lt;&gt;朱色変色!H432,1,0)</f>
        <v>0</v>
      </c>
      <c r="I432">
        <f>IF(実施計画様式!I432&lt;&gt;朱色変色!I432,1,0)</f>
        <v>0</v>
      </c>
      <c r="J432">
        <f>IF(実施計画様式!J432&lt;&gt;朱色変色!J432,1,0)</f>
        <v>0</v>
      </c>
      <c r="K432">
        <f>IF(実施計画様式!K432&lt;&gt;朱色変色!K432,1,0)</f>
        <v>0</v>
      </c>
      <c r="L432">
        <f>IF(実施計画様式!L432&lt;&gt;朱色変色!L432,1,0)</f>
        <v>0</v>
      </c>
      <c r="M432">
        <f>IF(実施計画様式!M432&lt;&gt;朱色変色!M432,1,0)</f>
        <v>0</v>
      </c>
      <c r="N432">
        <f>IF(実施計画様式!N432&lt;&gt;朱色変色!N432,1,0)</f>
        <v>0</v>
      </c>
      <c r="O432">
        <f>IF(実施計画様式!O432&lt;&gt;朱色変色!O432,1,0)</f>
        <v>0</v>
      </c>
      <c r="P432">
        <f>IF(実施計画様式!P432&lt;&gt;朱色変色!P432,1,0)</f>
        <v>0</v>
      </c>
      <c r="Q432">
        <f>IF(実施計画様式!Q432&lt;&gt;朱色変色!Q432,1,0)</f>
        <v>0</v>
      </c>
      <c r="R432">
        <f>IF(実施計画様式!R432&lt;&gt;朱色変色!R432,1,0)</f>
        <v>0</v>
      </c>
      <c r="S432">
        <f>IF(実施計画様式!S432&lt;&gt;朱色変色!S432,1,0)</f>
        <v>0</v>
      </c>
      <c r="T432">
        <f>IF(実施計画様式!U432&lt;&gt;朱色変色!T432,1,0)</f>
        <v>0</v>
      </c>
      <c r="U432">
        <f>IF(実施計画様式!V432&lt;&gt;朱色変色!U432,1,0)</f>
        <v>0</v>
      </c>
      <c r="V432">
        <f>IF(実施計画様式!W432&lt;&gt;朱色変色!V432,1,0)</f>
        <v>0</v>
      </c>
      <c r="W432">
        <f>IF(実施計画様式!X432&lt;&gt;朱色変色!W432,1,0)</f>
        <v>0</v>
      </c>
      <c r="X432">
        <f>IF(実施計画様式!Y432&lt;&gt;朱色変色!X432,1,0)</f>
        <v>0</v>
      </c>
      <c r="Y432">
        <f>IF(実施計画様式!Z432&lt;&gt;朱色変色!Y432,1,0)</f>
        <v>0</v>
      </c>
      <c r="Z432">
        <f>IF(実施計画様式!AA432&lt;&gt;朱色変色!Z432,1,0)</f>
        <v>0</v>
      </c>
      <c r="AA432">
        <f>IF(実施計画様式!AB432&lt;&gt;朱色変色!AA432,1,0)</f>
        <v>0</v>
      </c>
      <c r="AB432">
        <f>IF(実施計画様式!AC432&lt;&gt;朱色変色!AB432,1,0)</f>
        <v>0</v>
      </c>
      <c r="AC432">
        <f>IF(実施計画様式!AD432&lt;&gt;朱色変色!AC432,1,0)</f>
        <v>0</v>
      </c>
      <c r="AD432">
        <f>IF(実施計画様式!AE432&lt;&gt;朱色変色!AD432,1,0)</f>
        <v>0</v>
      </c>
      <c r="AE432">
        <f>IF(実施計画様式!AF432&lt;&gt;朱色変色!AE432,1,0)</f>
        <v>0</v>
      </c>
      <c r="AF432" s="21">
        <f>IF(実施計画様式!AG432&lt;&gt;朱色変色!AF432,1,0)</f>
        <v>0</v>
      </c>
      <c r="AG432">
        <f t="shared" si="15"/>
        <v>0</v>
      </c>
      <c r="AH432">
        <f t="shared" si="16"/>
        <v>0</v>
      </c>
      <c r="AI432">
        <f t="shared" si="17"/>
        <v>0</v>
      </c>
    </row>
    <row r="433" spans="3:35">
      <c r="C433" s="24">
        <v>361</v>
      </c>
      <c r="D433" s="24">
        <f>IF(実施計画様式!D433&lt;&gt;朱色変色!D433,1,0)</f>
        <v>0</v>
      </c>
      <c r="E433">
        <f>IF(実施計画様式!E433&lt;&gt;朱色変色!E433,1,0)</f>
        <v>0</v>
      </c>
      <c r="F433">
        <f>IF(実施計画様式!F433&lt;&gt;朱色変色!F433,1,0)</f>
        <v>0</v>
      </c>
      <c r="G433">
        <f>IF(実施計画様式!G433&lt;&gt;朱色変色!G433,1,0)</f>
        <v>0</v>
      </c>
      <c r="H433">
        <f>IF(実施計画様式!H433&lt;&gt;朱色変色!H433,1,0)</f>
        <v>0</v>
      </c>
      <c r="I433">
        <f>IF(実施計画様式!I433&lt;&gt;朱色変色!I433,1,0)</f>
        <v>0</v>
      </c>
      <c r="J433">
        <f>IF(実施計画様式!J433&lt;&gt;朱色変色!J433,1,0)</f>
        <v>0</v>
      </c>
      <c r="K433">
        <f>IF(実施計画様式!K433&lt;&gt;朱色変色!K433,1,0)</f>
        <v>0</v>
      </c>
      <c r="L433">
        <f>IF(実施計画様式!L433&lt;&gt;朱色変色!L433,1,0)</f>
        <v>0</v>
      </c>
      <c r="M433">
        <f>IF(実施計画様式!M433&lt;&gt;朱色変色!M433,1,0)</f>
        <v>0</v>
      </c>
      <c r="N433">
        <f>IF(実施計画様式!N433&lt;&gt;朱色変色!N433,1,0)</f>
        <v>0</v>
      </c>
      <c r="O433">
        <f>IF(実施計画様式!O433&lt;&gt;朱色変色!O433,1,0)</f>
        <v>0</v>
      </c>
      <c r="P433">
        <f>IF(実施計画様式!P433&lt;&gt;朱色変色!P433,1,0)</f>
        <v>0</v>
      </c>
      <c r="Q433">
        <f>IF(実施計画様式!Q433&lt;&gt;朱色変色!Q433,1,0)</f>
        <v>0</v>
      </c>
      <c r="R433">
        <f>IF(実施計画様式!R433&lt;&gt;朱色変色!R433,1,0)</f>
        <v>0</v>
      </c>
      <c r="S433">
        <f>IF(実施計画様式!S433&lt;&gt;朱色変色!S433,1,0)</f>
        <v>0</v>
      </c>
      <c r="T433">
        <f>IF(実施計画様式!U433&lt;&gt;朱色変色!T433,1,0)</f>
        <v>0</v>
      </c>
      <c r="U433">
        <f>IF(実施計画様式!V433&lt;&gt;朱色変色!U433,1,0)</f>
        <v>0</v>
      </c>
      <c r="V433">
        <f>IF(実施計画様式!W433&lt;&gt;朱色変色!V433,1,0)</f>
        <v>0</v>
      </c>
      <c r="W433">
        <f>IF(実施計画様式!X433&lt;&gt;朱色変色!W433,1,0)</f>
        <v>0</v>
      </c>
      <c r="X433">
        <f>IF(実施計画様式!Y433&lt;&gt;朱色変色!X433,1,0)</f>
        <v>0</v>
      </c>
      <c r="Y433">
        <f>IF(実施計画様式!Z433&lt;&gt;朱色変色!Y433,1,0)</f>
        <v>0</v>
      </c>
      <c r="Z433">
        <f>IF(実施計画様式!AA433&lt;&gt;朱色変色!Z433,1,0)</f>
        <v>0</v>
      </c>
      <c r="AA433">
        <f>IF(実施計画様式!AB433&lt;&gt;朱色変色!AA433,1,0)</f>
        <v>0</v>
      </c>
      <c r="AB433">
        <f>IF(実施計画様式!AC433&lt;&gt;朱色変色!AB433,1,0)</f>
        <v>0</v>
      </c>
      <c r="AC433">
        <f>IF(実施計画様式!AD433&lt;&gt;朱色変色!AC433,1,0)</f>
        <v>0</v>
      </c>
      <c r="AD433">
        <f>IF(実施計画様式!AE433&lt;&gt;朱色変色!AD433,1,0)</f>
        <v>0</v>
      </c>
      <c r="AE433">
        <f>IF(実施計画様式!AF433&lt;&gt;朱色変色!AE433,1,0)</f>
        <v>0</v>
      </c>
      <c r="AF433" s="21">
        <f>IF(実施計画様式!AG433&lt;&gt;朱色変色!AF433,1,0)</f>
        <v>0</v>
      </c>
      <c r="AG433">
        <f t="shared" si="15"/>
        <v>0</v>
      </c>
      <c r="AH433">
        <f t="shared" si="16"/>
        <v>0</v>
      </c>
      <c r="AI433">
        <f t="shared" si="17"/>
        <v>0</v>
      </c>
    </row>
    <row r="434" spans="3:35">
      <c r="C434" s="24">
        <v>362</v>
      </c>
      <c r="D434" s="24">
        <f>IF(実施計画様式!D434&lt;&gt;朱色変色!D434,1,0)</f>
        <v>0</v>
      </c>
      <c r="E434">
        <f>IF(実施計画様式!E434&lt;&gt;朱色変色!E434,1,0)</f>
        <v>0</v>
      </c>
      <c r="F434">
        <f>IF(実施計画様式!F434&lt;&gt;朱色変色!F434,1,0)</f>
        <v>0</v>
      </c>
      <c r="G434">
        <f>IF(実施計画様式!G434&lt;&gt;朱色変色!G434,1,0)</f>
        <v>0</v>
      </c>
      <c r="H434">
        <f>IF(実施計画様式!H434&lt;&gt;朱色変色!H434,1,0)</f>
        <v>0</v>
      </c>
      <c r="I434">
        <f>IF(実施計画様式!I434&lt;&gt;朱色変色!I434,1,0)</f>
        <v>0</v>
      </c>
      <c r="J434">
        <f>IF(実施計画様式!J434&lt;&gt;朱色変色!J434,1,0)</f>
        <v>0</v>
      </c>
      <c r="K434">
        <f>IF(実施計画様式!K434&lt;&gt;朱色変色!K434,1,0)</f>
        <v>0</v>
      </c>
      <c r="L434">
        <f>IF(実施計画様式!L434&lt;&gt;朱色変色!L434,1,0)</f>
        <v>0</v>
      </c>
      <c r="M434">
        <f>IF(実施計画様式!M434&lt;&gt;朱色変色!M434,1,0)</f>
        <v>0</v>
      </c>
      <c r="N434">
        <f>IF(実施計画様式!N434&lt;&gt;朱色変色!N434,1,0)</f>
        <v>0</v>
      </c>
      <c r="O434">
        <f>IF(実施計画様式!O434&lt;&gt;朱色変色!O434,1,0)</f>
        <v>0</v>
      </c>
      <c r="P434">
        <f>IF(実施計画様式!P434&lt;&gt;朱色変色!P434,1,0)</f>
        <v>0</v>
      </c>
      <c r="Q434">
        <f>IF(実施計画様式!Q434&lt;&gt;朱色変色!Q434,1,0)</f>
        <v>0</v>
      </c>
      <c r="R434">
        <f>IF(実施計画様式!R434&lt;&gt;朱色変色!R434,1,0)</f>
        <v>0</v>
      </c>
      <c r="S434">
        <f>IF(実施計画様式!S434&lt;&gt;朱色変色!S434,1,0)</f>
        <v>0</v>
      </c>
      <c r="T434">
        <f>IF(実施計画様式!U434&lt;&gt;朱色変色!T434,1,0)</f>
        <v>0</v>
      </c>
      <c r="U434">
        <f>IF(実施計画様式!V434&lt;&gt;朱色変色!U434,1,0)</f>
        <v>0</v>
      </c>
      <c r="V434">
        <f>IF(実施計画様式!W434&lt;&gt;朱色変色!V434,1,0)</f>
        <v>0</v>
      </c>
      <c r="W434">
        <f>IF(実施計画様式!X434&lt;&gt;朱色変色!W434,1,0)</f>
        <v>0</v>
      </c>
      <c r="X434">
        <f>IF(実施計画様式!Y434&lt;&gt;朱色変色!X434,1,0)</f>
        <v>0</v>
      </c>
      <c r="Y434">
        <f>IF(実施計画様式!Z434&lt;&gt;朱色変色!Y434,1,0)</f>
        <v>0</v>
      </c>
      <c r="Z434">
        <f>IF(実施計画様式!AA434&lt;&gt;朱色変色!Z434,1,0)</f>
        <v>0</v>
      </c>
      <c r="AA434">
        <f>IF(実施計画様式!AB434&lt;&gt;朱色変色!AA434,1,0)</f>
        <v>0</v>
      </c>
      <c r="AB434">
        <f>IF(実施計画様式!AC434&lt;&gt;朱色変色!AB434,1,0)</f>
        <v>0</v>
      </c>
      <c r="AC434">
        <f>IF(実施計画様式!AD434&lt;&gt;朱色変色!AC434,1,0)</f>
        <v>0</v>
      </c>
      <c r="AD434">
        <f>IF(実施計画様式!AE434&lt;&gt;朱色変色!AD434,1,0)</f>
        <v>0</v>
      </c>
      <c r="AE434">
        <f>IF(実施計画様式!AF434&lt;&gt;朱色変色!AE434,1,0)</f>
        <v>0</v>
      </c>
      <c r="AF434" s="21">
        <f>IF(実施計画様式!AG434&lt;&gt;朱色変色!AF434,1,0)</f>
        <v>0</v>
      </c>
      <c r="AG434">
        <f t="shared" si="15"/>
        <v>0</v>
      </c>
      <c r="AH434">
        <f t="shared" si="16"/>
        <v>0</v>
      </c>
      <c r="AI434">
        <f t="shared" si="17"/>
        <v>0</v>
      </c>
    </row>
    <row r="435" spans="3:35">
      <c r="C435" s="24">
        <v>363</v>
      </c>
      <c r="D435" s="24">
        <f>IF(実施計画様式!D435&lt;&gt;朱色変色!D435,1,0)</f>
        <v>0</v>
      </c>
      <c r="E435">
        <f>IF(実施計画様式!E435&lt;&gt;朱色変色!E435,1,0)</f>
        <v>0</v>
      </c>
      <c r="F435">
        <f>IF(実施計画様式!F435&lt;&gt;朱色変色!F435,1,0)</f>
        <v>0</v>
      </c>
      <c r="G435">
        <f>IF(実施計画様式!G435&lt;&gt;朱色変色!G435,1,0)</f>
        <v>0</v>
      </c>
      <c r="H435">
        <f>IF(実施計画様式!H435&lt;&gt;朱色変色!H435,1,0)</f>
        <v>0</v>
      </c>
      <c r="I435">
        <f>IF(実施計画様式!I435&lt;&gt;朱色変色!I435,1,0)</f>
        <v>0</v>
      </c>
      <c r="J435">
        <f>IF(実施計画様式!J435&lt;&gt;朱色変色!J435,1,0)</f>
        <v>0</v>
      </c>
      <c r="K435">
        <f>IF(実施計画様式!K435&lt;&gt;朱色変色!K435,1,0)</f>
        <v>0</v>
      </c>
      <c r="L435">
        <f>IF(実施計画様式!L435&lt;&gt;朱色変色!L435,1,0)</f>
        <v>0</v>
      </c>
      <c r="M435">
        <f>IF(実施計画様式!M435&lt;&gt;朱色変色!M435,1,0)</f>
        <v>0</v>
      </c>
      <c r="N435">
        <f>IF(実施計画様式!N435&lt;&gt;朱色変色!N435,1,0)</f>
        <v>0</v>
      </c>
      <c r="O435">
        <f>IF(実施計画様式!O435&lt;&gt;朱色変色!O435,1,0)</f>
        <v>0</v>
      </c>
      <c r="P435">
        <f>IF(実施計画様式!P435&lt;&gt;朱色変色!P435,1,0)</f>
        <v>0</v>
      </c>
      <c r="Q435">
        <f>IF(実施計画様式!Q435&lt;&gt;朱色変色!Q435,1,0)</f>
        <v>0</v>
      </c>
      <c r="R435">
        <f>IF(実施計画様式!R435&lt;&gt;朱色変色!R435,1,0)</f>
        <v>0</v>
      </c>
      <c r="S435">
        <f>IF(実施計画様式!S435&lt;&gt;朱色変色!S435,1,0)</f>
        <v>0</v>
      </c>
      <c r="T435">
        <f>IF(実施計画様式!U435&lt;&gt;朱色変色!T435,1,0)</f>
        <v>0</v>
      </c>
      <c r="U435">
        <f>IF(実施計画様式!V435&lt;&gt;朱色変色!U435,1,0)</f>
        <v>0</v>
      </c>
      <c r="V435">
        <f>IF(実施計画様式!W435&lt;&gt;朱色変色!V435,1,0)</f>
        <v>0</v>
      </c>
      <c r="W435">
        <f>IF(実施計画様式!X435&lt;&gt;朱色変色!W435,1,0)</f>
        <v>0</v>
      </c>
      <c r="X435">
        <f>IF(実施計画様式!Y435&lt;&gt;朱色変色!X435,1,0)</f>
        <v>0</v>
      </c>
      <c r="Y435">
        <f>IF(実施計画様式!Z435&lt;&gt;朱色変色!Y435,1,0)</f>
        <v>0</v>
      </c>
      <c r="Z435">
        <f>IF(実施計画様式!AA435&lt;&gt;朱色変色!Z435,1,0)</f>
        <v>0</v>
      </c>
      <c r="AA435">
        <f>IF(実施計画様式!AB435&lt;&gt;朱色変色!AA435,1,0)</f>
        <v>0</v>
      </c>
      <c r="AB435">
        <f>IF(実施計画様式!AC435&lt;&gt;朱色変色!AB435,1,0)</f>
        <v>0</v>
      </c>
      <c r="AC435">
        <f>IF(実施計画様式!AD435&lt;&gt;朱色変色!AC435,1,0)</f>
        <v>0</v>
      </c>
      <c r="AD435">
        <f>IF(実施計画様式!AE435&lt;&gt;朱色変色!AD435,1,0)</f>
        <v>0</v>
      </c>
      <c r="AE435">
        <f>IF(実施計画様式!AF435&lt;&gt;朱色変色!AE435,1,0)</f>
        <v>0</v>
      </c>
      <c r="AF435" s="21">
        <f>IF(実施計画様式!AG435&lt;&gt;朱色変色!AF435,1,0)</f>
        <v>0</v>
      </c>
      <c r="AG435">
        <f t="shared" si="15"/>
        <v>0</v>
      </c>
      <c r="AH435">
        <f t="shared" si="16"/>
        <v>0</v>
      </c>
      <c r="AI435">
        <f t="shared" si="17"/>
        <v>0</v>
      </c>
    </row>
    <row r="436" spans="3:35">
      <c r="C436" s="24">
        <v>364</v>
      </c>
      <c r="D436" s="24">
        <f>IF(実施計画様式!D436&lt;&gt;朱色変色!D436,1,0)</f>
        <v>0</v>
      </c>
      <c r="E436">
        <f>IF(実施計画様式!E436&lt;&gt;朱色変色!E436,1,0)</f>
        <v>0</v>
      </c>
      <c r="F436">
        <f>IF(実施計画様式!F436&lt;&gt;朱色変色!F436,1,0)</f>
        <v>0</v>
      </c>
      <c r="G436">
        <f>IF(実施計画様式!G436&lt;&gt;朱色変色!G436,1,0)</f>
        <v>0</v>
      </c>
      <c r="H436">
        <f>IF(実施計画様式!H436&lt;&gt;朱色変色!H436,1,0)</f>
        <v>0</v>
      </c>
      <c r="I436">
        <f>IF(実施計画様式!I436&lt;&gt;朱色変色!I436,1,0)</f>
        <v>0</v>
      </c>
      <c r="J436">
        <f>IF(実施計画様式!J436&lt;&gt;朱色変色!J436,1,0)</f>
        <v>0</v>
      </c>
      <c r="K436">
        <f>IF(実施計画様式!K436&lt;&gt;朱色変色!K436,1,0)</f>
        <v>0</v>
      </c>
      <c r="L436">
        <f>IF(実施計画様式!L436&lt;&gt;朱色変色!L436,1,0)</f>
        <v>0</v>
      </c>
      <c r="M436">
        <f>IF(実施計画様式!M436&lt;&gt;朱色変色!M436,1,0)</f>
        <v>0</v>
      </c>
      <c r="N436">
        <f>IF(実施計画様式!N436&lt;&gt;朱色変色!N436,1,0)</f>
        <v>0</v>
      </c>
      <c r="O436">
        <f>IF(実施計画様式!O436&lt;&gt;朱色変色!O436,1,0)</f>
        <v>0</v>
      </c>
      <c r="P436">
        <f>IF(実施計画様式!P436&lt;&gt;朱色変色!P436,1,0)</f>
        <v>0</v>
      </c>
      <c r="Q436">
        <f>IF(実施計画様式!Q436&lt;&gt;朱色変色!Q436,1,0)</f>
        <v>0</v>
      </c>
      <c r="R436">
        <f>IF(実施計画様式!R436&lt;&gt;朱色変色!R436,1,0)</f>
        <v>0</v>
      </c>
      <c r="S436">
        <f>IF(実施計画様式!S436&lt;&gt;朱色変色!S436,1,0)</f>
        <v>0</v>
      </c>
      <c r="T436">
        <f>IF(実施計画様式!U436&lt;&gt;朱色変色!T436,1,0)</f>
        <v>0</v>
      </c>
      <c r="U436">
        <f>IF(実施計画様式!V436&lt;&gt;朱色変色!U436,1,0)</f>
        <v>0</v>
      </c>
      <c r="V436">
        <f>IF(実施計画様式!W436&lt;&gt;朱色変色!V436,1,0)</f>
        <v>0</v>
      </c>
      <c r="W436">
        <f>IF(実施計画様式!X436&lt;&gt;朱色変色!W436,1,0)</f>
        <v>0</v>
      </c>
      <c r="X436">
        <f>IF(実施計画様式!Y436&lt;&gt;朱色変色!X436,1,0)</f>
        <v>0</v>
      </c>
      <c r="Y436">
        <f>IF(実施計画様式!Z436&lt;&gt;朱色変色!Y436,1,0)</f>
        <v>0</v>
      </c>
      <c r="Z436">
        <f>IF(実施計画様式!AA436&lt;&gt;朱色変色!Z436,1,0)</f>
        <v>0</v>
      </c>
      <c r="AA436">
        <f>IF(実施計画様式!AB436&lt;&gt;朱色変色!AA436,1,0)</f>
        <v>0</v>
      </c>
      <c r="AB436">
        <f>IF(実施計画様式!AC436&lt;&gt;朱色変色!AB436,1,0)</f>
        <v>0</v>
      </c>
      <c r="AC436">
        <f>IF(実施計画様式!AD436&lt;&gt;朱色変色!AC436,1,0)</f>
        <v>0</v>
      </c>
      <c r="AD436">
        <f>IF(実施計画様式!AE436&lt;&gt;朱色変色!AD436,1,0)</f>
        <v>0</v>
      </c>
      <c r="AE436">
        <f>IF(実施計画様式!AF436&lt;&gt;朱色変色!AE436,1,0)</f>
        <v>0</v>
      </c>
      <c r="AF436" s="21">
        <f>IF(実施計画様式!AG436&lt;&gt;朱色変色!AF436,1,0)</f>
        <v>0</v>
      </c>
      <c r="AG436">
        <f t="shared" si="15"/>
        <v>0</v>
      </c>
      <c r="AH436">
        <f t="shared" si="16"/>
        <v>0</v>
      </c>
      <c r="AI436">
        <f t="shared" si="17"/>
        <v>0</v>
      </c>
    </row>
    <row r="437" spans="3:35">
      <c r="C437" s="24">
        <v>365</v>
      </c>
      <c r="D437" s="24">
        <f>IF(実施計画様式!D437&lt;&gt;朱色変色!D437,1,0)</f>
        <v>0</v>
      </c>
      <c r="E437">
        <f>IF(実施計画様式!E437&lt;&gt;朱色変色!E437,1,0)</f>
        <v>0</v>
      </c>
      <c r="F437">
        <f>IF(実施計画様式!F437&lt;&gt;朱色変色!F437,1,0)</f>
        <v>0</v>
      </c>
      <c r="G437">
        <f>IF(実施計画様式!G437&lt;&gt;朱色変色!G437,1,0)</f>
        <v>0</v>
      </c>
      <c r="H437">
        <f>IF(実施計画様式!H437&lt;&gt;朱色変色!H437,1,0)</f>
        <v>0</v>
      </c>
      <c r="I437">
        <f>IF(実施計画様式!I437&lt;&gt;朱色変色!I437,1,0)</f>
        <v>0</v>
      </c>
      <c r="J437">
        <f>IF(実施計画様式!J437&lt;&gt;朱色変色!J437,1,0)</f>
        <v>0</v>
      </c>
      <c r="K437">
        <f>IF(実施計画様式!K437&lt;&gt;朱色変色!K437,1,0)</f>
        <v>0</v>
      </c>
      <c r="L437">
        <f>IF(実施計画様式!L437&lt;&gt;朱色変色!L437,1,0)</f>
        <v>0</v>
      </c>
      <c r="M437">
        <f>IF(実施計画様式!M437&lt;&gt;朱色変色!M437,1,0)</f>
        <v>0</v>
      </c>
      <c r="N437">
        <f>IF(実施計画様式!N437&lt;&gt;朱色変色!N437,1,0)</f>
        <v>0</v>
      </c>
      <c r="O437">
        <f>IF(実施計画様式!O437&lt;&gt;朱色変色!O437,1,0)</f>
        <v>0</v>
      </c>
      <c r="P437">
        <f>IF(実施計画様式!P437&lt;&gt;朱色変色!P437,1,0)</f>
        <v>0</v>
      </c>
      <c r="Q437">
        <f>IF(実施計画様式!Q437&lt;&gt;朱色変色!Q437,1,0)</f>
        <v>0</v>
      </c>
      <c r="R437">
        <f>IF(実施計画様式!R437&lt;&gt;朱色変色!R437,1,0)</f>
        <v>0</v>
      </c>
      <c r="S437">
        <f>IF(実施計画様式!S437&lt;&gt;朱色変色!S437,1,0)</f>
        <v>0</v>
      </c>
      <c r="T437">
        <f>IF(実施計画様式!U437&lt;&gt;朱色変色!T437,1,0)</f>
        <v>0</v>
      </c>
      <c r="U437">
        <f>IF(実施計画様式!V437&lt;&gt;朱色変色!U437,1,0)</f>
        <v>0</v>
      </c>
      <c r="V437">
        <f>IF(実施計画様式!W437&lt;&gt;朱色変色!V437,1,0)</f>
        <v>0</v>
      </c>
      <c r="W437">
        <f>IF(実施計画様式!X437&lt;&gt;朱色変色!W437,1,0)</f>
        <v>0</v>
      </c>
      <c r="X437">
        <f>IF(実施計画様式!Y437&lt;&gt;朱色変色!X437,1,0)</f>
        <v>0</v>
      </c>
      <c r="Y437">
        <f>IF(実施計画様式!Z437&lt;&gt;朱色変色!Y437,1,0)</f>
        <v>0</v>
      </c>
      <c r="Z437">
        <f>IF(実施計画様式!AA437&lt;&gt;朱色変色!Z437,1,0)</f>
        <v>0</v>
      </c>
      <c r="AA437">
        <f>IF(実施計画様式!AB437&lt;&gt;朱色変色!AA437,1,0)</f>
        <v>0</v>
      </c>
      <c r="AB437">
        <f>IF(実施計画様式!AC437&lt;&gt;朱色変色!AB437,1,0)</f>
        <v>0</v>
      </c>
      <c r="AC437">
        <f>IF(実施計画様式!AD437&lt;&gt;朱色変色!AC437,1,0)</f>
        <v>0</v>
      </c>
      <c r="AD437">
        <f>IF(実施計画様式!AE437&lt;&gt;朱色変色!AD437,1,0)</f>
        <v>0</v>
      </c>
      <c r="AE437">
        <f>IF(実施計画様式!AF437&lt;&gt;朱色変色!AE437,1,0)</f>
        <v>0</v>
      </c>
      <c r="AF437" s="21">
        <f>IF(実施計画様式!AG437&lt;&gt;朱色変色!AF437,1,0)</f>
        <v>0</v>
      </c>
      <c r="AG437">
        <f t="shared" si="15"/>
        <v>0</v>
      </c>
      <c r="AH437">
        <f t="shared" si="16"/>
        <v>0</v>
      </c>
      <c r="AI437">
        <f t="shared" si="17"/>
        <v>0</v>
      </c>
    </row>
    <row r="438" spans="3:35">
      <c r="C438" s="24">
        <v>366</v>
      </c>
      <c r="D438" s="24">
        <f>IF(実施計画様式!D438&lt;&gt;朱色変色!D438,1,0)</f>
        <v>0</v>
      </c>
      <c r="E438">
        <f>IF(実施計画様式!E438&lt;&gt;朱色変色!E438,1,0)</f>
        <v>0</v>
      </c>
      <c r="F438">
        <f>IF(実施計画様式!F438&lt;&gt;朱色変色!F438,1,0)</f>
        <v>0</v>
      </c>
      <c r="G438">
        <f>IF(実施計画様式!G438&lt;&gt;朱色変色!G438,1,0)</f>
        <v>0</v>
      </c>
      <c r="H438">
        <f>IF(実施計画様式!H438&lt;&gt;朱色変色!H438,1,0)</f>
        <v>0</v>
      </c>
      <c r="I438">
        <f>IF(実施計画様式!I438&lt;&gt;朱色変色!I438,1,0)</f>
        <v>0</v>
      </c>
      <c r="J438">
        <f>IF(実施計画様式!J438&lt;&gt;朱色変色!J438,1,0)</f>
        <v>0</v>
      </c>
      <c r="K438">
        <f>IF(実施計画様式!K438&lt;&gt;朱色変色!K438,1,0)</f>
        <v>0</v>
      </c>
      <c r="L438">
        <f>IF(実施計画様式!L438&lt;&gt;朱色変色!L438,1,0)</f>
        <v>0</v>
      </c>
      <c r="M438">
        <f>IF(実施計画様式!M438&lt;&gt;朱色変色!M438,1,0)</f>
        <v>0</v>
      </c>
      <c r="N438">
        <f>IF(実施計画様式!N438&lt;&gt;朱色変色!N438,1,0)</f>
        <v>0</v>
      </c>
      <c r="O438">
        <f>IF(実施計画様式!O438&lt;&gt;朱色変色!O438,1,0)</f>
        <v>0</v>
      </c>
      <c r="P438">
        <f>IF(実施計画様式!P438&lt;&gt;朱色変色!P438,1,0)</f>
        <v>0</v>
      </c>
      <c r="Q438">
        <f>IF(実施計画様式!Q438&lt;&gt;朱色変色!Q438,1,0)</f>
        <v>0</v>
      </c>
      <c r="R438">
        <f>IF(実施計画様式!R438&lt;&gt;朱色変色!R438,1,0)</f>
        <v>0</v>
      </c>
      <c r="S438">
        <f>IF(実施計画様式!S438&lt;&gt;朱色変色!S438,1,0)</f>
        <v>0</v>
      </c>
      <c r="T438">
        <f>IF(実施計画様式!U438&lt;&gt;朱色変色!T438,1,0)</f>
        <v>0</v>
      </c>
      <c r="U438">
        <f>IF(実施計画様式!V438&lt;&gt;朱色変色!U438,1,0)</f>
        <v>0</v>
      </c>
      <c r="V438">
        <f>IF(実施計画様式!W438&lt;&gt;朱色変色!V438,1,0)</f>
        <v>0</v>
      </c>
      <c r="W438">
        <f>IF(実施計画様式!X438&lt;&gt;朱色変色!W438,1,0)</f>
        <v>0</v>
      </c>
      <c r="X438">
        <f>IF(実施計画様式!Y438&lt;&gt;朱色変色!X438,1,0)</f>
        <v>0</v>
      </c>
      <c r="Y438">
        <f>IF(実施計画様式!Z438&lt;&gt;朱色変色!Y438,1,0)</f>
        <v>0</v>
      </c>
      <c r="Z438">
        <f>IF(実施計画様式!AA438&lt;&gt;朱色変色!Z438,1,0)</f>
        <v>0</v>
      </c>
      <c r="AA438">
        <f>IF(実施計画様式!AB438&lt;&gt;朱色変色!AA438,1,0)</f>
        <v>0</v>
      </c>
      <c r="AB438">
        <f>IF(実施計画様式!AC438&lt;&gt;朱色変色!AB438,1,0)</f>
        <v>0</v>
      </c>
      <c r="AC438">
        <f>IF(実施計画様式!AD438&lt;&gt;朱色変色!AC438,1,0)</f>
        <v>0</v>
      </c>
      <c r="AD438">
        <f>IF(実施計画様式!AE438&lt;&gt;朱色変色!AD438,1,0)</f>
        <v>0</v>
      </c>
      <c r="AE438">
        <f>IF(実施計画様式!AF438&lt;&gt;朱色変色!AE438,1,0)</f>
        <v>0</v>
      </c>
      <c r="AF438" s="21">
        <f>IF(実施計画様式!AG438&lt;&gt;朱色変色!AF438,1,0)</f>
        <v>0</v>
      </c>
      <c r="AG438">
        <f t="shared" si="15"/>
        <v>0</v>
      </c>
      <c r="AH438">
        <f t="shared" si="16"/>
        <v>0</v>
      </c>
      <c r="AI438">
        <f t="shared" si="17"/>
        <v>0</v>
      </c>
    </row>
    <row r="439" spans="3:35">
      <c r="C439" s="24">
        <v>367</v>
      </c>
      <c r="D439" s="24">
        <f>IF(実施計画様式!D439&lt;&gt;朱色変色!D439,1,0)</f>
        <v>0</v>
      </c>
      <c r="E439">
        <f>IF(実施計画様式!E439&lt;&gt;朱色変色!E439,1,0)</f>
        <v>0</v>
      </c>
      <c r="F439">
        <f>IF(実施計画様式!F439&lt;&gt;朱色変色!F439,1,0)</f>
        <v>0</v>
      </c>
      <c r="G439">
        <f>IF(実施計画様式!G439&lt;&gt;朱色変色!G439,1,0)</f>
        <v>0</v>
      </c>
      <c r="H439">
        <f>IF(実施計画様式!H439&lt;&gt;朱色変色!H439,1,0)</f>
        <v>0</v>
      </c>
      <c r="I439">
        <f>IF(実施計画様式!I439&lt;&gt;朱色変色!I439,1,0)</f>
        <v>0</v>
      </c>
      <c r="J439">
        <f>IF(実施計画様式!J439&lt;&gt;朱色変色!J439,1,0)</f>
        <v>0</v>
      </c>
      <c r="K439">
        <f>IF(実施計画様式!K439&lt;&gt;朱色変色!K439,1,0)</f>
        <v>0</v>
      </c>
      <c r="L439">
        <f>IF(実施計画様式!L439&lt;&gt;朱色変色!L439,1,0)</f>
        <v>0</v>
      </c>
      <c r="M439">
        <f>IF(実施計画様式!M439&lt;&gt;朱色変色!M439,1,0)</f>
        <v>0</v>
      </c>
      <c r="N439">
        <f>IF(実施計画様式!N439&lt;&gt;朱色変色!N439,1,0)</f>
        <v>0</v>
      </c>
      <c r="O439">
        <f>IF(実施計画様式!O439&lt;&gt;朱色変色!O439,1,0)</f>
        <v>0</v>
      </c>
      <c r="P439">
        <f>IF(実施計画様式!P439&lt;&gt;朱色変色!P439,1,0)</f>
        <v>0</v>
      </c>
      <c r="Q439">
        <f>IF(実施計画様式!Q439&lt;&gt;朱色変色!Q439,1,0)</f>
        <v>0</v>
      </c>
      <c r="R439">
        <f>IF(実施計画様式!R439&lt;&gt;朱色変色!R439,1,0)</f>
        <v>0</v>
      </c>
      <c r="S439">
        <f>IF(実施計画様式!S439&lt;&gt;朱色変色!S439,1,0)</f>
        <v>0</v>
      </c>
      <c r="T439">
        <f>IF(実施計画様式!U439&lt;&gt;朱色変色!T439,1,0)</f>
        <v>0</v>
      </c>
      <c r="U439">
        <f>IF(実施計画様式!V439&lt;&gt;朱色変色!U439,1,0)</f>
        <v>0</v>
      </c>
      <c r="V439">
        <f>IF(実施計画様式!W439&lt;&gt;朱色変色!V439,1,0)</f>
        <v>0</v>
      </c>
      <c r="W439">
        <f>IF(実施計画様式!X439&lt;&gt;朱色変色!W439,1,0)</f>
        <v>0</v>
      </c>
      <c r="X439">
        <f>IF(実施計画様式!Y439&lt;&gt;朱色変色!X439,1,0)</f>
        <v>0</v>
      </c>
      <c r="Y439">
        <f>IF(実施計画様式!Z439&lt;&gt;朱色変色!Y439,1,0)</f>
        <v>0</v>
      </c>
      <c r="Z439">
        <f>IF(実施計画様式!AA439&lt;&gt;朱色変色!Z439,1,0)</f>
        <v>0</v>
      </c>
      <c r="AA439">
        <f>IF(実施計画様式!AB439&lt;&gt;朱色変色!AA439,1,0)</f>
        <v>0</v>
      </c>
      <c r="AB439">
        <f>IF(実施計画様式!AC439&lt;&gt;朱色変色!AB439,1,0)</f>
        <v>0</v>
      </c>
      <c r="AC439">
        <f>IF(実施計画様式!AD439&lt;&gt;朱色変色!AC439,1,0)</f>
        <v>0</v>
      </c>
      <c r="AD439">
        <f>IF(実施計画様式!AE439&lt;&gt;朱色変色!AD439,1,0)</f>
        <v>0</v>
      </c>
      <c r="AE439">
        <f>IF(実施計画様式!AF439&lt;&gt;朱色変色!AE439,1,0)</f>
        <v>0</v>
      </c>
      <c r="AF439" s="21">
        <f>IF(実施計画様式!AG439&lt;&gt;朱色変色!AF439,1,0)</f>
        <v>0</v>
      </c>
      <c r="AG439">
        <f t="shared" si="15"/>
        <v>0</v>
      </c>
      <c r="AH439">
        <f t="shared" si="16"/>
        <v>0</v>
      </c>
      <c r="AI439">
        <f t="shared" si="17"/>
        <v>0</v>
      </c>
    </row>
    <row r="440" spans="3:35">
      <c r="C440" s="24">
        <v>368</v>
      </c>
      <c r="D440" s="24">
        <f>IF(実施計画様式!D440&lt;&gt;朱色変色!D440,1,0)</f>
        <v>0</v>
      </c>
      <c r="E440">
        <f>IF(実施計画様式!E440&lt;&gt;朱色変色!E440,1,0)</f>
        <v>0</v>
      </c>
      <c r="F440">
        <f>IF(実施計画様式!F440&lt;&gt;朱色変色!F440,1,0)</f>
        <v>0</v>
      </c>
      <c r="G440">
        <f>IF(実施計画様式!G440&lt;&gt;朱色変色!G440,1,0)</f>
        <v>0</v>
      </c>
      <c r="H440">
        <f>IF(実施計画様式!H440&lt;&gt;朱色変色!H440,1,0)</f>
        <v>0</v>
      </c>
      <c r="I440">
        <f>IF(実施計画様式!I440&lt;&gt;朱色変色!I440,1,0)</f>
        <v>0</v>
      </c>
      <c r="J440">
        <f>IF(実施計画様式!J440&lt;&gt;朱色変色!J440,1,0)</f>
        <v>0</v>
      </c>
      <c r="K440">
        <f>IF(実施計画様式!K440&lt;&gt;朱色変色!K440,1,0)</f>
        <v>0</v>
      </c>
      <c r="L440">
        <f>IF(実施計画様式!L440&lt;&gt;朱色変色!L440,1,0)</f>
        <v>0</v>
      </c>
      <c r="M440">
        <f>IF(実施計画様式!M440&lt;&gt;朱色変色!M440,1,0)</f>
        <v>0</v>
      </c>
      <c r="N440">
        <f>IF(実施計画様式!N440&lt;&gt;朱色変色!N440,1,0)</f>
        <v>0</v>
      </c>
      <c r="O440">
        <f>IF(実施計画様式!O440&lt;&gt;朱色変色!O440,1,0)</f>
        <v>0</v>
      </c>
      <c r="P440">
        <f>IF(実施計画様式!P440&lt;&gt;朱色変色!P440,1,0)</f>
        <v>0</v>
      </c>
      <c r="Q440">
        <f>IF(実施計画様式!Q440&lt;&gt;朱色変色!Q440,1,0)</f>
        <v>0</v>
      </c>
      <c r="R440">
        <f>IF(実施計画様式!R440&lt;&gt;朱色変色!R440,1,0)</f>
        <v>0</v>
      </c>
      <c r="S440">
        <f>IF(実施計画様式!S440&lt;&gt;朱色変色!S440,1,0)</f>
        <v>0</v>
      </c>
      <c r="T440">
        <f>IF(実施計画様式!U440&lt;&gt;朱色変色!T440,1,0)</f>
        <v>0</v>
      </c>
      <c r="U440">
        <f>IF(実施計画様式!V440&lt;&gt;朱色変色!U440,1,0)</f>
        <v>0</v>
      </c>
      <c r="V440">
        <f>IF(実施計画様式!W440&lt;&gt;朱色変色!V440,1,0)</f>
        <v>0</v>
      </c>
      <c r="W440">
        <f>IF(実施計画様式!X440&lt;&gt;朱色変色!W440,1,0)</f>
        <v>0</v>
      </c>
      <c r="X440">
        <f>IF(実施計画様式!Y440&lt;&gt;朱色変色!X440,1,0)</f>
        <v>0</v>
      </c>
      <c r="Y440">
        <f>IF(実施計画様式!Z440&lt;&gt;朱色変色!Y440,1,0)</f>
        <v>0</v>
      </c>
      <c r="Z440">
        <f>IF(実施計画様式!AA440&lt;&gt;朱色変色!Z440,1,0)</f>
        <v>0</v>
      </c>
      <c r="AA440">
        <f>IF(実施計画様式!AB440&lt;&gt;朱色変色!AA440,1,0)</f>
        <v>0</v>
      </c>
      <c r="AB440">
        <f>IF(実施計画様式!AC440&lt;&gt;朱色変色!AB440,1,0)</f>
        <v>0</v>
      </c>
      <c r="AC440">
        <f>IF(実施計画様式!AD440&lt;&gt;朱色変色!AC440,1,0)</f>
        <v>0</v>
      </c>
      <c r="AD440">
        <f>IF(実施計画様式!AE440&lt;&gt;朱色変色!AD440,1,0)</f>
        <v>0</v>
      </c>
      <c r="AE440">
        <f>IF(実施計画様式!AF440&lt;&gt;朱色変色!AE440,1,0)</f>
        <v>0</v>
      </c>
      <c r="AF440" s="21">
        <f>IF(実施計画様式!AG440&lt;&gt;朱色変色!AF440,1,0)</f>
        <v>0</v>
      </c>
      <c r="AG440">
        <f t="shared" si="15"/>
        <v>0</v>
      </c>
      <c r="AH440">
        <f t="shared" si="16"/>
        <v>0</v>
      </c>
      <c r="AI440">
        <f t="shared" si="17"/>
        <v>0</v>
      </c>
    </row>
    <row r="441" spans="3:35">
      <c r="C441" s="24">
        <v>369</v>
      </c>
      <c r="D441" s="24">
        <f>IF(実施計画様式!D441&lt;&gt;朱色変色!D441,1,0)</f>
        <v>0</v>
      </c>
      <c r="E441">
        <f>IF(実施計画様式!E441&lt;&gt;朱色変色!E441,1,0)</f>
        <v>0</v>
      </c>
      <c r="F441">
        <f>IF(実施計画様式!F441&lt;&gt;朱色変色!F441,1,0)</f>
        <v>0</v>
      </c>
      <c r="G441">
        <f>IF(実施計画様式!G441&lt;&gt;朱色変色!G441,1,0)</f>
        <v>0</v>
      </c>
      <c r="H441">
        <f>IF(実施計画様式!H441&lt;&gt;朱色変色!H441,1,0)</f>
        <v>0</v>
      </c>
      <c r="I441">
        <f>IF(実施計画様式!I441&lt;&gt;朱色変色!I441,1,0)</f>
        <v>0</v>
      </c>
      <c r="J441">
        <f>IF(実施計画様式!J441&lt;&gt;朱色変色!J441,1,0)</f>
        <v>0</v>
      </c>
      <c r="K441">
        <f>IF(実施計画様式!K441&lt;&gt;朱色変色!K441,1,0)</f>
        <v>0</v>
      </c>
      <c r="L441">
        <f>IF(実施計画様式!L441&lt;&gt;朱色変色!L441,1,0)</f>
        <v>0</v>
      </c>
      <c r="M441">
        <f>IF(実施計画様式!M441&lt;&gt;朱色変色!M441,1,0)</f>
        <v>0</v>
      </c>
      <c r="N441">
        <f>IF(実施計画様式!N441&lt;&gt;朱色変色!N441,1,0)</f>
        <v>0</v>
      </c>
      <c r="O441">
        <f>IF(実施計画様式!O441&lt;&gt;朱色変色!O441,1,0)</f>
        <v>0</v>
      </c>
      <c r="P441">
        <f>IF(実施計画様式!P441&lt;&gt;朱色変色!P441,1,0)</f>
        <v>0</v>
      </c>
      <c r="Q441">
        <f>IF(実施計画様式!Q441&lt;&gt;朱色変色!Q441,1,0)</f>
        <v>0</v>
      </c>
      <c r="R441">
        <f>IF(実施計画様式!R441&lt;&gt;朱色変色!R441,1,0)</f>
        <v>0</v>
      </c>
      <c r="S441">
        <f>IF(実施計画様式!S441&lt;&gt;朱色変色!S441,1,0)</f>
        <v>0</v>
      </c>
      <c r="T441">
        <f>IF(実施計画様式!U441&lt;&gt;朱色変色!T441,1,0)</f>
        <v>0</v>
      </c>
      <c r="U441">
        <f>IF(実施計画様式!V441&lt;&gt;朱色変色!U441,1,0)</f>
        <v>0</v>
      </c>
      <c r="V441">
        <f>IF(実施計画様式!W441&lt;&gt;朱色変色!V441,1,0)</f>
        <v>0</v>
      </c>
      <c r="W441">
        <f>IF(実施計画様式!X441&lt;&gt;朱色変色!W441,1,0)</f>
        <v>0</v>
      </c>
      <c r="X441">
        <f>IF(実施計画様式!Y441&lt;&gt;朱色変色!X441,1,0)</f>
        <v>0</v>
      </c>
      <c r="Y441">
        <f>IF(実施計画様式!Z441&lt;&gt;朱色変色!Y441,1,0)</f>
        <v>0</v>
      </c>
      <c r="Z441">
        <f>IF(実施計画様式!AA441&lt;&gt;朱色変色!Z441,1,0)</f>
        <v>0</v>
      </c>
      <c r="AA441">
        <f>IF(実施計画様式!AB441&lt;&gt;朱色変色!AA441,1,0)</f>
        <v>0</v>
      </c>
      <c r="AB441">
        <f>IF(実施計画様式!AC441&lt;&gt;朱色変色!AB441,1,0)</f>
        <v>0</v>
      </c>
      <c r="AC441">
        <f>IF(実施計画様式!AD441&lt;&gt;朱色変色!AC441,1,0)</f>
        <v>0</v>
      </c>
      <c r="AD441">
        <f>IF(実施計画様式!AE441&lt;&gt;朱色変色!AD441,1,0)</f>
        <v>0</v>
      </c>
      <c r="AE441">
        <f>IF(実施計画様式!AF441&lt;&gt;朱色変色!AE441,1,0)</f>
        <v>0</v>
      </c>
      <c r="AF441" s="21">
        <f>IF(実施計画様式!AG441&lt;&gt;朱色変色!AF441,1,0)</f>
        <v>0</v>
      </c>
      <c r="AG441">
        <f t="shared" si="15"/>
        <v>0</v>
      </c>
      <c r="AH441">
        <f t="shared" si="16"/>
        <v>0</v>
      </c>
      <c r="AI441">
        <f t="shared" si="17"/>
        <v>0</v>
      </c>
    </row>
    <row r="442" spans="3:35">
      <c r="C442" s="24">
        <v>370</v>
      </c>
      <c r="D442" s="24">
        <f>IF(実施計画様式!D442&lt;&gt;朱色変色!D442,1,0)</f>
        <v>0</v>
      </c>
      <c r="E442">
        <f>IF(実施計画様式!E442&lt;&gt;朱色変色!E442,1,0)</f>
        <v>0</v>
      </c>
      <c r="F442">
        <f>IF(実施計画様式!F442&lt;&gt;朱色変色!F442,1,0)</f>
        <v>0</v>
      </c>
      <c r="G442">
        <f>IF(実施計画様式!G442&lt;&gt;朱色変色!G442,1,0)</f>
        <v>0</v>
      </c>
      <c r="H442">
        <f>IF(実施計画様式!H442&lt;&gt;朱色変色!H442,1,0)</f>
        <v>0</v>
      </c>
      <c r="I442">
        <f>IF(実施計画様式!I442&lt;&gt;朱色変色!I442,1,0)</f>
        <v>0</v>
      </c>
      <c r="J442">
        <f>IF(実施計画様式!J442&lt;&gt;朱色変色!J442,1,0)</f>
        <v>0</v>
      </c>
      <c r="K442">
        <f>IF(実施計画様式!K442&lt;&gt;朱色変色!K442,1,0)</f>
        <v>0</v>
      </c>
      <c r="L442">
        <f>IF(実施計画様式!L442&lt;&gt;朱色変色!L442,1,0)</f>
        <v>0</v>
      </c>
      <c r="M442">
        <f>IF(実施計画様式!M442&lt;&gt;朱色変色!M442,1,0)</f>
        <v>0</v>
      </c>
      <c r="N442">
        <f>IF(実施計画様式!N442&lt;&gt;朱色変色!N442,1,0)</f>
        <v>0</v>
      </c>
      <c r="O442">
        <f>IF(実施計画様式!O442&lt;&gt;朱色変色!O442,1,0)</f>
        <v>0</v>
      </c>
      <c r="P442">
        <f>IF(実施計画様式!P442&lt;&gt;朱色変色!P442,1,0)</f>
        <v>0</v>
      </c>
      <c r="Q442">
        <f>IF(実施計画様式!Q442&lt;&gt;朱色変色!Q442,1,0)</f>
        <v>0</v>
      </c>
      <c r="R442">
        <f>IF(実施計画様式!R442&lt;&gt;朱色変色!R442,1,0)</f>
        <v>0</v>
      </c>
      <c r="S442">
        <f>IF(実施計画様式!S442&lt;&gt;朱色変色!S442,1,0)</f>
        <v>0</v>
      </c>
      <c r="T442">
        <f>IF(実施計画様式!U442&lt;&gt;朱色変色!T442,1,0)</f>
        <v>0</v>
      </c>
      <c r="U442">
        <f>IF(実施計画様式!V442&lt;&gt;朱色変色!U442,1,0)</f>
        <v>0</v>
      </c>
      <c r="V442">
        <f>IF(実施計画様式!W442&lt;&gt;朱色変色!V442,1,0)</f>
        <v>0</v>
      </c>
      <c r="W442">
        <f>IF(実施計画様式!X442&lt;&gt;朱色変色!W442,1,0)</f>
        <v>0</v>
      </c>
      <c r="X442">
        <f>IF(実施計画様式!Y442&lt;&gt;朱色変色!X442,1,0)</f>
        <v>0</v>
      </c>
      <c r="Y442">
        <f>IF(実施計画様式!Z442&lt;&gt;朱色変色!Y442,1,0)</f>
        <v>0</v>
      </c>
      <c r="Z442">
        <f>IF(実施計画様式!AA442&lt;&gt;朱色変色!Z442,1,0)</f>
        <v>0</v>
      </c>
      <c r="AA442">
        <f>IF(実施計画様式!AB442&lt;&gt;朱色変色!AA442,1,0)</f>
        <v>0</v>
      </c>
      <c r="AB442">
        <f>IF(実施計画様式!AC442&lt;&gt;朱色変色!AB442,1,0)</f>
        <v>0</v>
      </c>
      <c r="AC442">
        <f>IF(実施計画様式!AD442&lt;&gt;朱色変色!AC442,1,0)</f>
        <v>0</v>
      </c>
      <c r="AD442">
        <f>IF(実施計画様式!AE442&lt;&gt;朱色変色!AD442,1,0)</f>
        <v>0</v>
      </c>
      <c r="AE442">
        <f>IF(実施計画様式!AF442&lt;&gt;朱色変色!AE442,1,0)</f>
        <v>0</v>
      </c>
      <c r="AF442" s="21">
        <f>IF(実施計画様式!AG442&lt;&gt;朱色変色!AF442,1,0)</f>
        <v>0</v>
      </c>
      <c r="AG442">
        <f t="shared" si="15"/>
        <v>0</v>
      </c>
      <c r="AH442">
        <f t="shared" si="16"/>
        <v>0</v>
      </c>
      <c r="AI442">
        <f t="shared" si="17"/>
        <v>0</v>
      </c>
    </row>
    <row r="443" spans="3:35">
      <c r="C443" s="24">
        <v>371</v>
      </c>
      <c r="D443" s="24">
        <f>IF(実施計画様式!D443&lt;&gt;朱色変色!D443,1,0)</f>
        <v>0</v>
      </c>
      <c r="E443">
        <f>IF(実施計画様式!E443&lt;&gt;朱色変色!E443,1,0)</f>
        <v>0</v>
      </c>
      <c r="F443">
        <f>IF(実施計画様式!F443&lt;&gt;朱色変色!F443,1,0)</f>
        <v>0</v>
      </c>
      <c r="G443">
        <f>IF(実施計画様式!G443&lt;&gt;朱色変色!G443,1,0)</f>
        <v>0</v>
      </c>
      <c r="H443">
        <f>IF(実施計画様式!H443&lt;&gt;朱色変色!H443,1,0)</f>
        <v>0</v>
      </c>
      <c r="I443">
        <f>IF(実施計画様式!I443&lt;&gt;朱色変色!I443,1,0)</f>
        <v>0</v>
      </c>
      <c r="J443">
        <f>IF(実施計画様式!J443&lt;&gt;朱色変色!J443,1,0)</f>
        <v>0</v>
      </c>
      <c r="K443">
        <f>IF(実施計画様式!K443&lt;&gt;朱色変色!K443,1,0)</f>
        <v>0</v>
      </c>
      <c r="L443">
        <f>IF(実施計画様式!L443&lt;&gt;朱色変色!L443,1,0)</f>
        <v>0</v>
      </c>
      <c r="M443">
        <f>IF(実施計画様式!M443&lt;&gt;朱色変色!M443,1,0)</f>
        <v>0</v>
      </c>
      <c r="N443">
        <f>IF(実施計画様式!N443&lt;&gt;朱色変色!N443,1,0)</f>
        <v>0</v>
      </c>
      <c r="O443">
        <f>IF(実施計画様式!O443&lt;&gt;朱色変色!O443,1,0)</f>
        <v>0</v>
      </c>
      <c r="P443">
        <f>IF(実施計画様式!P443&lt;&gt;朱色変色!P443,1,0)</f>
        <v>0</v>
      </c>
      <c r="Q443">
        <f>IF(実施計画様式!Q443&lt;&gt;朱色変色!Q443,1,0)</f>
        <v>0</v>
      </c>
      <c r="R443">
        <f>IF(実施計画様式!R443&lt;&gt;朱色変色!R443,1,0)</f>
        <v>0</v>
      </c>
      <c r="S443">
        <f>IF(実施計画様式!S443&lt;&gt;朱色変色!S443,1,0)</f>
        <v>0</v>
      </c>
      <c r="T443">
        <f>IF(実施計画様式!U443&lt;&gt;朱色変色!T443,1,0)</f>
        <v>0</v>
      </c>
      <c r="U443">
        <f>IF(実施計画様式!V443&lt;&gt;朱色変色!U443,1,0)</f>
        <v>0</v>
      </c>
      <c r="V443">
        <f>IF(実施計画様式!W443&lt;&gt;朱色変色!V443,1,0)</f>
        <v>0</v>
      </c>
      <c r="W443">
        <f>IF(実施計画様式!X443&lt;&gt;朱色変色!W443,1,0)</f>
        <v>0</v>
      </c>
      <c r="X443">
        <f>IF(実施計画様式!Y443&lt;&gt;朱色変色!X443,1,0)</f>
        <v>0</v>
      </c>
      <c r="Y443">
        <f>IF(実施計画様式!Z443&lt;&gt;朱色変色!Y443,1,0)</f>
        <v>0</v>
      </c>
      <c r="Z443">
        <f>IF(実施計画様式!AA443&lt;&gt;朱色変色!Z443,1,0)</f>
        <v>0</v>
      </c>
      <c r="AA443">
        <f>IF(実施計画様式!AB443&lt;&gt;朱色変色!AA443,1,0)</f>
        <v>0</v>
      </c>
      <c r="AB443">
        <f>IF(実施計画様式!AC443&lt;&gt;朱色変色!AB443,1,0)</f>
        <v>0</v>
      </c>
      <c r="AC443">
        <f>IF(実施計画様式!AD443&lt;&gt;朱色変色!AC443,1,0)</f>
        <v>0</v>
      </c>
      <c r="AD443">
        <f>IF(実施計画様式!AE443&lt;&gt;朱色変色!AD443,1,0)</f>
        <v>0</v>
      </c>
      <c r="AE443">
        <f>IF(実施計画様式!AF443&lt;&gt;朱色変色!AE443,1,0)</f>
        <v>0</v>
      </c>
      <c r="AF443" s="21">
        <f>IF(実施計画様式!AG443&lt;&gt;朱色変色!AF443,1,0)</f>
        <v>0</v>
      </c>
      <c r="AG443">
        <f t="shared" si="15"/>
        <v>0</v>
      </c>
      <c r="AH443">
        <f t="shared" si="16"/>
        <v>0</v>
      </c>
      <c r="AI443">
        <f t="shared" si="17"/>
        <v>0</v>
      </c>
    </row>
    <row r="444" spans="3:35">
      <c r="C444" s="24">
        <v>372</v>
      </c>
      <c r="D444" s="24">
        <f>IF(実施計画様式!D444&lt;&gt;朱色変色!D444,1,0)</f>
        <v>0</v>
      </c>
      <c r="E444">
        <f>IF(実施計画様式!E444&lt;&gt;朱色変色!E444,1,0)</f>
        <v>0</v>
      </c>
      <c r="F444">
        <f>IF(実施計画様式!F444&lt;&gt;朱色変色!F444,1,0)</f>
        <v>0</v>
      </c>
      <c r="G444">
        <f>IF(実施計画様式!G444&lt;&gt;朱色変色!G444,1,0)</f>
        <v>0</v>
      </c>
      <c r="H444">
        <f>IF(実施計画様式!H444&lt;&gt;朱色変色!H444,1,0)</f>
        <v>0</v>
      </c>
      <c r="I444">
        <f>IF(実施計画様式!I444&lt;&gt;朱色変色!I444,1,0)</f>
        <v>0</v>
      </c>
      <c r="J444">
        <f>IF(実施計画様式!J444&lt;&gt;朱色変色!J444,1,0)</f>
        <v>0</v>
      </c>
      <c r="K444">
        <f>IF(実施計画様式!K444&lt;&gt;朱色変色!K444,1,0)</f>
        <v>0</v>
      </c>
      <c r="L444">
        <f>IF(実施計画様式!L444&lt;&gt;朱色変色!L444,1,0)</f>
        <v>0</v>
      </c>
      <c r="M444">
        <f>IF(実施計画様式!M444&lt;&gt;朱色変色!M444,1,0)</f>
        <v>0</v>
      </c>
      <c r="N444">
        <f>IF(実施計画様式!N444&lt;&gt;朱色変色!N444,1,0)</f>
        <v>0</v>
      </c>
      <c r="O444">
        <f>IF(実施計画様式!O444&lt;&gt;朱色変色!O444,1,0)</f>
        <v>0</v>
      </c>
      <c r="P444">
        <f>IF(実施計画様式!P444&lt;&gt;朱色変色!P444,1,0)</f>
        <v>0</v>
      </c>
      <c r="Q444">
        <f>IF(実施計画様式!Q444&lt;&gt;朱色変色!Q444,1,0)</f>
        <v>0</v>
      </c>
      <c r="R444">
        <f>IF(実施計画様式!R444&lt;&gt;朱色変色!R444,1,0)</f>
        <v>0</v>
      </c>
      <c r="S444">
        <f>IF(実施計画様式!S444&lt;&gt;朱色変色!S444,1,0)</f>
        <v>0</v>
      </c>
      <c r="T444">
        <f>IF(実施計画様式!U444&lt;&gt;朱色変色!T444,1,0)</f>
        <v>0</v>
      </c>
      <c r="U444">
        <f>IF(実施計画様式!V444&lt;&gt;朱色変色!U444,1,0)</f>
        <v>0</v>
      </c>
      <c r="V444">
        <f>IF(実施計画様式!W444&lt;&gt;朱色変色!V444,1,0)</f>
        <v>0</v>
      </c>
      <c r="W444">
        <f>IF(実施計画様式!X444&lt;&gt;朱色変色!W444,1,0)</f>
        <v>0</v>
      </c>
      <c r="X444">
        <f>IF(実施計画様式!Y444&lt;&gt;朱色変色!X444,1,0)</f>
        <v>0</v>
      </c>
      <c r="Y444">
        <f>IF(実施計画様式!Z444&lt;&gt;朱色変色!Y444,1,0)</f>
        <v>0</v>
      </c>
      <c r="Z444">
        <f>IF(実施計画様式!AA444&lt;&gt;朱色変色!Z444,1,0)</f>
        <v>0</v>
      </c>
      <c r="AA444">
        <f>IF(実施計画様式!AB444&lt;&gt;朱色変色!AA444,1,0)</f>
        <v>0</v>
      </c>
      <c r="AB444">
        <f>IF(実施計画様式!AC444&lt;&gt;朱色変色!AB444,1,0)</f>
        <v>0</v>
      </c>
      <c r="AC444">
        <f>IF(実施計画様式!AD444&lt;&gt;朱色変色!AC444,1,0)</f>
        <v>0</v>
      </c>
      <c r="AD444">
        <f>IF(実施計画様式!AE444&lt;&gt;朱色変色!AD444,1,0)</f>
        <v>0</v>
      </c>
      <c r="AE444">
        <f>IF(実施計画様式!AF444&lt;&gt;朱色変色!AE444,1,0)</f>
        <v>0</v>
      </c>
      <c r="AF444" s="21">
        <f>IF(実施計画様式!AG444&lt;&gt;朱色変色!AF444,1,0)</f>
        <v>0</v>
      </c>
      <c r="AG444">
        <f t="shared" si="15"/>
        <v>0</v>
      </c>
      <c r="AH444">
        <f t="shared" si="16"/>
        <v>0</v>
      </c>
      <c r="AI444">
        <f t="shared" si="17"/>
        <v>0</v>
      </c>
    </row>
    <row r="445" spans="3:35">
      <c r="C445" s="24">
        <v>373</v>
      </c>
      <c r="D445" s="24">
        <f>IF(実施計画様式!D445&lt;&gt;朱色変色!D445,1,0)</f>
        <v>0</v>
      </c>
      <c r="E445">
        <f>IF(実施計画様式!E445&lt;&gt;朱色変色!E445,1,0)</f>
        <v>0</v>
      </c>
      <c r="F445">
        <f>IF(実施計画様式!F445&lt;&gt;朱色変色!F445,1,0)</f>
        <v>0</v>
      </c>
      <c r="G445">
        <f>IF(実施計画様式!G445&lt;&gt;朱色変色!G445,1,0)</f>
        <v>0</v>
      </c>
      <c r="H445">
        <f>IF(実施計画様式!H445&lt;&gt;朱色変色!H445,1,0)</f>
        <v>0</v>
      </c>
      <c r="I445">
        <f>IF(実施計画様式!I445&lt;&gt;朱色変色!I445,1,0)</f>
        <v>0</v>
      </c>
      <c r="J445">
        <f>IF(実施計画様式!J445&lt;&gt;朱色変色!J445,1,0)</f>
        <v>0</v>
      </c>
      <c r="K445">
        <f>IF(実施計画様式!K445&lt;&gt;朱色変色!K445,1,0)</f>
        <v>0</v>
      </c>
      <c r="L445">
        <f>IF(実施計画様式!L445&lt;&gt;朱色変色!L445,1,0)</f>
        <v>0</v>
      </c>
      <c r="M445">
        <f>IF(実施計画様式!M445&lt;&gt;朱色変色!M445,1,0)</f>
        <v>0</v>
      </c>
      <c r="N445">
        <f>IF(実施計画様式!N445&lt;&gt;朱色変色!N445,1,0)</f>
        <v>0</v>
      </c>
      <c r="O445">
        <f>IF(実施計画様式!O445&lt;&gt;朱色変色!O445,1,0)</f>
        <v>0</v>
      </c>
      <c r="P445">
        <f>IF(実施計画様式!P445&lt;&gt;朱色変色!P445,1,0)</f>
        <v>0</v>
      </c>
      <c r="Q445">
        <f>IF(実施計画様式!Q445&lt;&gt;朱色変色!Q445,1,0)</f>
        <v>0</v>
      </c>
      <c r="R445">
        <f>IF(実施計画様式!R445&lt;&gt;朱色変色!R445,1,0)</f>
        <v>0</v>
      </c>
      <c r="S445">
        <f>IF(実施計画様式!S445&lt;&gt;朱色変色!S445,1,0)</f>
        <v>0</v>
      </c>
      <c r="T445">
        <f>IF(実施計画様式!U445&lt;&gt;朱色変色!T445,1,0)</f>
        <v>0</v>
      </c>
      <c r="U445">
        <f>IF(実施計画様式!V445&lt;&gt;朱色変色!U445,1,0)</f>
        <v>0</v>
      </c>
      <c r="V445">
        <f>IF(実施計画様式!W445&lt;&gt;朱色変色!V445,1,0)</f>
        <v>0</v>
      </c>
      <c r="W445">
        <f>IF(実施計画様式!X445&lt;&gt;朱色変色!W445,1,0)</f>
        <v>0</v>
      </c>
      <c r="X445">
        <f>IF(実施計画様式!Y445&lt;&gt;朱色変色!X445,1,0)</f>
        <v>0</v>
      </c>
      <c r="Y445">
        <f>IF(実施計画様式!Z445&lt;&gt;朱色変色!Y445,1,0)</f>
        <v>0</v>
      </c>
      <c r="Z445">
        <f>IF(実施計画様式!AA445&lt;&gt;朱色変色!Z445,1,0)</f>
        <v>0</v>
      </c>
      <c r="AA445">
        <f>IF(実施計画様式!AB445&lt;&gt;朱色変色!AA445,1,0)</f>
        <v>0</v>
      </c>
      <c r="AB445">
        <f>IF(実施計画様式!AC445&lt;&gt;朱色変色!AB445,1,0)</f>
        <v>0</v>
      </c>
      <c r="AC445">
        <f>IF(実施計画様式!AD445&lt;&gt;朱色変色!AC445,1,0)</f>
        <v>0</v>
      </c>
      <c r="AD445">
        <f>IF(実施計画様式!AE445&lt;&gt;朱色変色!AD445,1,0)</f>
        <v>0</v>
      </c>
      <c r="AE445">
        <f>IF(実施計画様式!AF445&lt;&gt;朱色変色!AE445,1,0)</f>
        <v>0</v>
      </c>
      <c r="AF445" s="21">
        <f>IF(実施計画様式!AG445&lt;&gt;朱色変色!AF445,1,0)</f>
        <v>0</v>
      </c>
      <c r="AG445">
        <f t="shared" si="15"/>
        <v>0</v>
      </c>
      <c r="AH445">
        <f t="shared" si="16"/>
        <v>0</v>
      </c>
      <c r="AI445">
        <f t="shared" si="17"/>
        <v>0</v>
      </c>
    </row>
    <row r="446" spans="3:35">
      <c r="C446" s="24">
        <v>374</v>
      </c>
      <c r="D446" s="24">
        <f>IF(実施計画様式!D446&lt;&gt;朱色変色!D446,1,0)</f>
        <v>0</v>
      </c>
      <c r="E446">
        <f>IF(実施計画様式!E446&lt;&gt;朱色変色!E446,1,0)</f>
        <v>0</v>
      </c>
      <c r="F446">
        <f>IF(実施計画様式!F446&lt;&gt;朱色変色!F446,1,0)</f>
        <v>0</v>
      </c>
      <c r="G446">
        <f>IF(実施計画様式!G446&lt;&gt;朱色変色!G446,1,0)</f>
        <v>0</v>
      </c>
      <c r="H446">
        <f>IF(実施計画様式!H446&lt;&gt;朱色変色!H446,1,0)</f>
        <v>0</v>
      </c>
      <c r="I446">
        <f>IF(実施計画様式!I446&lt;&gt;朱色変色!I446,1,0)</f>
        <v>0</v>
      </c>
      <c r="J446">
        <f>IF(実施計画様式!J446&lt;&gt;朱色変色!J446,1,0)</f>
        <v>0</v>
      </c>
      <c r="K446">
        <f>IF(実施計画様式!K446&lt;&gt;朱色変色!K446,1,0)</f>
        <v>0</v>
      </c>
      <c r="L446">
        <f>IF(実施計画様式!L446&lt;&gt;朱色変色!L446,1,0)</f>
        <v>0</v>
      </c>
      <c r="M446">
        <f>IF(実施計画様式!M446&lt;&gt;朱色変色!M446,1,0)</f>
        <v>0</v>
      </c>
      <c r="N446">
        <f>IF(実施計画様式!N446&lt;&gt;朱色変色!N446,1,0)</f>
        <v>0</v>
      </c>
      <c r="O446">
        <f>IF(実施計画様式!O446&lt;&gt;朱色変色!O446,1,0)</f>
        <v>0</v>
      </c>
      <c r="P446">
        <f>IF(実施計画様式!P446&lt;&gt;朱色変色!P446,1,0)</f>
        <v>0</v>
      </c>
      <c r="Q446">
        <f>IF(実施計画様式!Q446&lt;&gt;朱色変色!Q446,1,0)</f>
        <v>0</v>
      </c>
      <c r="R446">
        <f>IF(実施計画様式!R446&lt;&gt;朱色変色!R446,1,0)</f>
        <v>0</v>
      </c>
      <c r="S446">
        <f>IF(実施計画様式!S446&lt;&gt;朱色変色!S446,1,0)</f>
        <v>0</v>
      </c>
      <c r="T446">
        <f>IF(実施計画様式!U446&lt;&gt;朱色変色!T446,1,0)</f>
        <v>0</v>
      </c>
      <c r="U446">
        <f>IF(実施計画様式!V446&lt;&gt;朱色変色!U446,1,0)</f>
        <v>0</v>
      </c>
      <c r="V446">
        <f>IF(実施計画様式!W446&lt;&gt;朱色変色!V446,1,0)</f>
        <v>0</v>
      </c>
      <c r="W446">
        <f>IF(実施計画様式!X446&lt;&gt;朱色変色!W446,1,0)</f>
        <v>0</v>
      </c>
      <c r="X446">
        <f>IF(実施計画様式!Y446&lt;&gt;朱色変色!X446,1,0)</f>
        <v>0</v>
      </c>
      <c r="Y446">
        <f>IF(実施計画様式!Z446&lt;&gt;朱色変色!Y446,1,0)</f>
        <v>0</v>
      </c>
      <c r="Z446">
        <f>IF(実施計画様式!AA446&lt;&gt;朱色変色!Z446,1,0)</f>
        <v>0</v>
      </c>
      <c r="AA446">
        <f>IF(実施計画様式!AB446&lt;&gt;朱色変色!AA446,1,0)</f>
        <v>0</v>
      </c>
      <c r="AB446">
        <f>IF(実施計画様式!AC446&lt;&gt;朱色変色!AB446,1,0)</f>
        <v>0</v>
      </c>
      <c r="AC446">
        <f>IF(実施計画様式!AD446&lt;&gt;朱色変色!AC446,1,0)</f>
        <v>0</v>
      </c>
      <c r="AD446">
        <f>IF(実施計画様式!AE446&lt;&gt;朱色変色!AD446,1,0)</f>
        <v>0</v>
      </c>
      <c r="AE446">
        <f>IF(実施計画様式!AF446&lt;&gt;朱色変色!AE446,1,0)</f>
        <v>0</v>
      </c>
      <c r="AF446" s="21">
        <f>IF(実施計画様式!AG446&lt;&gt;朱色変色!AF446,1,0)</f>
        <v>0</v>
      </c>
      <c r="AG446">
        <f t="shared" si="15"/>
        <v>0</v>
      </c>
      <c r="AH446">
        <f t="shared" si="16"/>
        <v>0</v>
      </c>
      <c r="AI446">
        <f t="shared" si="17"/>
        <v>0</v>
      </c>
    </row>
    <row r="447" spans="3:35">
      <c r="C447" s="24">
        <v>375</v>
      </c>
      <c r="D447" s="24">
        <f>IF(実施計画様式!D447&lt;&gt;朱色変色!D447,1,0)</f>
        <v>0</v>
      </c>
      <c r="E447">
        <f>IF(実施計画様式!E447&lt;&gt;朱色変色!E447,1,0)</f>
        <v>0</v>
      </c>
      <c r="F447">
        <f>IF(実施計画様式!F447&lt;&gt;朱色変色!F447,1,0)</f>
        <v>0</v>
      </c>
      <c r="G447">
        <f>IF(実施計画様式!G447&lt;&gt;朱色変色!G447,1,0)</f>
        <v>0</v>
      </c>
      <c r="H447">
        <f>IF(実施計画様式!H447&lt;&gt;朱色変色!H447,1,0)</f>
        <v>0</v>
      </c>
      <c r="I447">
        <f>IF(実施計画様式!I447&lt;&gt;朱色変色!I447,1,0)</f>
        <v>0</v>
      </c>
      <c r="J447">
        <f>IF(実施計画様式!J447&lt;&gt;朱色変色!J447,1,0)</f>
        <v>0</v>
      </c>
      <c r="K447">
        <f>IF(実施計画様式!K447&lt;&gt;朱色変色!K447,1,0)</f>
        <v>0</v>
      </c>
      <c r="L447">
        <f>IF(実施計画様式!L447&lt;&gt;朱色変色!L447,1,0)</f>
        <v>0</v>
      </c>
      <c r="M447">
        <f>IF(実施計画様式!M447&lt;&gt;朱色変色!M447,1,0)</f>
        <v>0</v>
      </c>
      <c r="N447">
        <f>IF(実施計画様式!N447&lt;&gt;朱色変色!N447,1,0)</f>
        <v>0</v>
      </c>
      <c r="O447">
        <f>IF(実施計画様式!O447&lt;&gt;朱色変色!O447,1,0)</f>
        <v>0</v>
      </c>
      <c r="P447">
        <f>IF(実施計画様式!P447&lt;&gt;朱色変色!P447,1,0)</f>
        <v>0</v>
      </c>
      <c r="Q447">
        <f>IF(実施計画様式!Q447&lt;&gt;朱色変色!Q447,1,0)</f>
        <v>0</v>
      </c>
      <c r="R447">
        <f>IF(実施計画様式!R447&lt;&gt;朱色変色!R447,1,0)</f>
        <v>0</v>
      </c>
      <c r="S447">
        <f>IF(実施計画様式!S447&lt;&gt;朱色変色!S447,1,0)</f>
        <v>0</v>
      </c>
      <c r="T447">
        <f>IF(実施計画様式!U447&lt;&gt;朱色変色!T447,1,0)</f>
        <v>0</v>
      </c>
      <c r="U447">
        <f>IF(実施計画様式!V447&lt;&gt;朱色変色!U447,1,0)</f>
        <v>0</v>
      </c>
      <c r="V447">
        <f>IF(実施計画様式!W447&lt;&gt;朱色変色!V447,1,0)</f>
        <v>0</v>
      </c>
      <c r="W447">
        <f>IF(実施計画様式!X447&lt;&gt;朱色変色!W447,1,0)</f>
        <v>0</v>
      </c>
      <c r="X447">
        <f>IF(実施計画様式!Y447&lt;&gt;朱色変色!X447,1,0)</f>
        <v>0</v>
      </c>
      <c r="Y447">
        <f>IF(実施計画様式!Z447&lt;&gt;朱色変色!Y447,1,0)</f>
        <v>0</v>
      </c>
      <c r="Z447">
        <f>IF(実施計画様式!AA447&lt;&gt;朱色変色!Z447,1,0)</f>
        <v>0</v>
      </c>
      <c r="AA447">
        <f>IF(実施計画様式!AB447&lt;&gt;朱色変色!AA447,1,0)</f>
        <v>0</v>
      </c>
      <c r="AB447">
        <f>IF(実施計画様式!AC447&lt;&gt;朱色変色!AB447,1,0)</f>
        <v>0</v>
      </c>
      <c r="AC447">
        <f>IF(実施計画様式!AD447&lt;&gt;朱色変色!AC447,1,0)</f>
        <v>0</v>
      </c>
      <c r="AD447">
        <f>IF(実施計画様式!AE447&lt;&gt;朱色変色!AD447,1,0)</f>
        <v>0</v>
      </c>
      <c r="AE447">
        <f>IF(実施計画様式!AF447&lt;&gt;朱色変色!AE447,1,0)</f>
        <v>0</v>
      </c>
      <c r="AF447" s="21">
        <f>IF(実施計画様式!AG447&lt;&gt;朱色変色!AF447,1,0)</f>
        <v>0</v>
      </c>
      <c r="AG447">
        <f t="shared" si="15"/>
        <v>0</v>
      </c>
      <c r="AH447">
        <f t="shared" si="16"/>
        <v>0</v>
      </c>
      <c r="AI447">
        <f t="shared" si="17"/>
        <v>0</v>
      </c>
    </row>
    <row r="448" spans="3:35">
      <c r="C448" s="24">
        <v>376</v>
      </c>
      <c r="D448" s="24">
        <f>IF(実施計画様式!D448&lt;&gt;朱色変色!D448,1,0)</f>
        <v>0</v>
      </c>
      <c r="E448">
        <f>IF(実施計画様式!E448&lt;&gt;朱色変色!E448,1,0)</f>
        <v>0</v>
      </c>
      <c r="F448">
        <f>IF(実施計画様式!F448&lt;&gt;朱色変色!F448,1,0)</f>
        <v>0</v>
      </c>
      <c r="G448">
        <f>IF(実施計画様式!G448&lt;&gt;朱色変色!G448,1,0)</f>
        <v>0</v>
      </c>
      <c r="H448">
        <f>IF(実施計画様式!H448&lt;&gt;朱色変色!H448,1,0)</f>
        <v>0</v>
      </c>
      <c r="I448">
        <f>IF(実施計画様式!I448&lt;&gt;朱色変色!I448,1,0)</f>
        <v>0</v>
      </c>
      <c r="J448">
        <f>IF(実施計画様式!J448&lt;&gt;朱色変色!J448,1,0)</f>
        <v>0</v>
      </c>
      <c r="K448">
        <f>IF(実施計画様式!K448&lt;&gt;朱色変色!K448,1,0)</f>
        <v>0</v>
      </c>
      <c r="L448">
        <f>IF(実施計画様式!L448&lt;&gt;朱色変色!L448,1,0)</f>
        <v>0</v>
      </c>
      <c r="M448">
        <f>IF(実施計画様式!M448&lt;&gt;朱色変色!M448,1,0)</f>
        <v>0</v>
      </c>
      <c r="N448">
        <f>IF(実施計画様式!N448&lt;&gt;朱色変色!N448,1,0)</f>
        <v>0</v>
      </c>
      <c r="O448">
        <f>IF(実施計画様式!O448&lt;&gt;朱色変色!O448,1,0)</f>
        <v>0</v>
      </c>
      <c r="P448">
        <f>IF(実施計画様式!P448&lt;&gt;朱色変色!P448,1,0)</f>
        <v>0</v>
      </c>
      <c r="Q448">
        <f>IF(実施計画様式!Q448&lt;&gt;朱色変色!Q448,1,0)</f>
        <v>0</v>
      </c>
      <c r="R448">
        <f>IF(実施計画様式!R448&lt;&gt;朱色変色!R448,1,0)</f>
        <v>0</v>
      </c>
      <c r="S448">
        <f>IF(実施計画様式!S448&lt;&gt;朱色変色!S448,1,0)</f>
        <v>0</v>
      </c>
      <c r="T448">
        <f>IF(実施計画様式!U448&lt;&gt;朱色変色!T448,1,0)</f>
        <v>0</v>
      </c>
      <c r="U448">
        <f>IF(実施計画様式!V448&lt;&gt;朱色変色!U448,1,0)</f>
        <v>0</v>
      </c>
      <c r="V448">
        <f>IF(実施計画様式!W448&lt;&gt;朱色変色!V448,1,0)</f>
        <v>0</v>
      </c>
      <c r="W448">
        <f>IF(実施計画様式!X448&lt;&gt;朱色変色!W448,1,0)</f>
        <v>0</v>
      </c>
      <c r="X448">
        <f>IF(実施計画様式!Y448&lt;&gt;朱色変色!X448,1,0)</f>
        <v>0</v>
      </c>
      <c r="Y448">
        <f>IF(実施計画様式!Z448&lt;&gt;朱色変色!Y448,1,0)</f>
        <v>0</v>
      </c>
      <c r="Z448">
        <f>IF(実施計画様式!AA448&lt;&gt;朱色変色!Z448,1,0)</f>
        <v>0</v>
      </c>
      <c r="AA448">
        <f>IF(実施計画様式!AB448&lt;&gt;朱色変色!AA448,1,0)</f>
        <v>0</v>
      </c>
      <c r="AB448">
        <f>IF(実施計画様式!AC448&lt;&gt;朱色変色!AB448,1,0)</f>
        <v>0</v>
      </c>
      <c r="AC448">
        <f>IF(実施計画様式!AD448&lt;&gt;朱色変色!AC448,1,0)</f>
        <v>0</v>
      </c>
      <c r="AD448">
        <f>IF(実施計画様式!AE448&lt;&gt;朱色変色!AD448,1,0)</f>
        <v>0</v>
      </c>
      <c r="AE448">
        <f>IF(実施計画様式!AF448&lt;&gt;朱色変色!AE448,1,0)</f>
        <v>0</v>
      </c>
      <c r="AF448" s="21">
        <f>IF(実施計画様式!AG448&lt;&gt;朱色変色!AF448,1,0)</f>
        <v>0</v>
      </c>
      <c r="AG448">
        <f t="shared" si="15"/>
        <v>0</v>
      </c>
      <c r="AH448">
        <f t="shared" si="16"/>
        <v>0</v>
      </c>
      <c r="AI448">
        <f t="shared" si="17"/>
        <v>0</v>
      </c>
    </row>
    <row r="449" spans="3:35">
      <c r="C449" s="24">
        <v>377</v>
      </c>
      <c r="D449" s="24">
        <f>IF(実施計画様式!D449&lt;&gt;朱色変色!D449,1,0)</f>
        <v>0</v>
      </c>
      <c r="E449">
        <f>IF(実施計画様式!E449&lt;&gt;朱色変色!E449,1,0)</f>
        <v>0</v>
      </c>
      <c r="F449">
        <f>IF(実施計画様式!F449&lt;&gt;朱色変色!F449,1,0)</f>
        <v>0</v>
      </c>
      <c r="G449">
        <f>IF(実施計画様式!G449&lt;&gt;朱色変色!G449,1,0)</f>
        <v>0</v>
      </c>
      <c r="H449">
        <f>IF(実施計画様式!H449&lt;&gt;朱色変色!H449,1,0)</f>
        <v>0</v>
      </c>
      <c r="I449">
        <f>IF(実施計画様式!I449&lt;&gt;朱色変色!I449,1,0)</f>
        <v>0</v>
      </c>
      <c r="J449">
        <f>IF(実施計画様式!J449&lt;&gt;朱色変色!J449,1,0)</f>
        <v>0</v>
      </c>
      <c r="K449">
        <f>IF(実施計画様式!K449&lt;&gt;朱色変色!K449,1,0)</f>
        <v>0</v>
      </c>
      <c r="L449">
        <f>IF(実施計画様式!L449&lt;&gt;朱色変色!L449,1,0)</f>
        <v>0</v>
      </c>
      <c r="M449">
        <f>IF(実施計画様式!M449&lt;&gt;朱色変色!M449,1,0)</f>
        <v>0</v>
      </c>
      <c r="N449">
        <f>IF(実施計画様式!N449&lt;&gt;朱色変色!N449,1,0)</f>
        <v>0</v>
      </c>
      <c r="O449">
        <f>IF(実施計画様式!O449&lt;&gt;朱色変色!O449,1,0)</f>
        <v>0</v>
      </c>
      <c r="P449">
        <f>IF(実施計画様式!P449&lt;&gt;朱色変色!P449,1,0)</f>
        <v>0</v>
      </c>
      <c r="Q449">
        <f>IF(実施計画様式!Q449&lt;&gt;朱色変色!Q449,1,0)</f>
        <v>0</v>
      </c>
      <c r="R449">
        <f>IF(実施計画様式!R449&lt;&gt;朱色変色!R449,1,0)</f>
        <v>0</v>
      </c>
      <c r="S449">
        <f>IF(実施計画様式!S449&lt;&gt;朱色変色!S449,1,0)</f>
        <v>0</v>
      </c>
      <c r="T449">
        <f>IF(実施計画様式!U449&lt;&gt;朱色変色!T449,1,0)</f>
        <v>0</v>
      </c>
      <c r="U449">
        <f>IF(実施計画様式!V449&lt;&gt;朱色変色!U449,1,0)</f>
        <v>0</v>
      </c>
      <c r="V449">
        <f>IF(実施計画様式!W449&lt;&gt;朱色変色!V449,1,0)</f>
        <v>0</v>
      </c>
      <c r="W449">
        <f>IF(実施計画様式!X449&lt;&gt;朱色変色!W449,1,0)</f>
        <v>0</v>
      </c>
      <c r="X449">
        <f>IF(実施計画様式!Y449&lt;&gt;朱色変色!X449,1,0)</f>
        <v>0</v>
      </c>
      <c r="Y449">
        <f>IF(実施計画様式!Z449&lt;&gt;朱色変色!Y449,1,0)</f>
        <v>0</v>
      </c>
      <c r="Z449">
        <f>IF(実施計画様式!AA449&lt;&gt;朱色変色!Z449,1,0)</f>
        <v>0</v>
      </c>
      <c r="AA449">
        <f>IF(実施計画様式!AB449&lt;&gt;朱色変色!AA449,1,0)</f>
        <v>0</v>
      </c>
      <c r="AB449">
        <f>IF(実施計画様式!AC449&lt;&gt;朱色変色!AB449,1,0)</f>
        <v>0</v>
      </c>
      <c r="AC449">
        <f>IF(実施計画様式!AD449&lt;&gt;朱色変色!AC449,1,0)</f>
        <v>0</v>
      </c>
      <c r="AD449">
        <f>IF(実施計画様式!AE449&lt;&gt;朱色変色!AD449,1,0)</f>
        <v>0</v>
      </c>
      <c r="AE449">
        <f>IF(実施計画様式!AF449&lt;&gt;朱色変色!AE449,1,0)</f>
        <v>0</v>
      </c>
      <c r="AF449" s="21">
        <f>IF(実施計画様式!AG449&lt;&gt;朱色変色!AF449,1,0)</f>
        <v>0</v>
      </c>
      <c r="AG449">
        <f t="shared" si="15"/>
        <v>0</v>
      </c>
      <c r="AH449">
        <f t="shared" si="16"/>
        <v>0</v>
      </c>
      <c r="AI449">
        <f t="shared" si="17"/>
        <v>0</v>
      </c>
    </row>
    <row r="450" spans="3:35">
      <c r="C450" s="24">
        <v>378</v>
      </c>
      <c r="D450" s="24">
        <f>IF(実施計画様式!D450&lt;&gt;朱色変色!D450,1,0)</f>
        <v>0</v>
      </c>
      <c r="E450">
        <f>IF(実施計画様式!E450&lt;&gt;朱色変色!E450,1,0)</f>
        <v>0</v>
      </c>
      <c r="F450">
        <f>IF(実施計画様式!F450&lt;&gt;朱色変色!F450,1,0)</f>
        <v>0</v>
      </c>
      <c r="G450">
        <f>IF(実施計画様式!G450&lt;&gt;朱色変色!G450,1,0)</f>
        <v>0</v>
      </c>
      <c r="H450">
        <f>IF(実施計画様式!H450&lt;&gt;朱色変色!H450,1,0)</f>
        <v>0</v>
      </c>
      <c r="I450">
        <f>IF(実施計画様式!I450&lt;&gt;朱色変色!I450,1,0)</f>
        <v>0</v>
      </c>
      <c r="J450">
        <f>IF(実施計画様式!J450&lt;&gt;朱色変色!J450,1,0)</f>
        <v>0</v>
      </c>
      <c r="K450">
        <f>IF(実施計画様式!K450&lt;&gt;朱色変色!K450,1,0)</f>
        <v>0</v>
      </c>
      <c r="L450">
        <f>IF(実施計画様式!L450&lt;&gt;朱色変色!L450,1,0)</f>
        <v>0</v>
      </c>
      <c r="M450">
        <f>IF(実施計画様式!M450&lt;&gt;朱色変色!M450,1,0)</f>
        <v>0</v>
      </c>
      <c r="N450">
        <f>IF(実施計画様式!N450&lt;&gt;朱色変色!N450,1,0)</f>
        <v>0</v>
      </c>
      <c r="O450">
        <f>IF(実施計画様式!O450&lt;&gt;朱色変色!O450,1,0)</f>
        <v>0</v>
      </c>
      <c r="P450">
        <f>IF(実施計画様式!P450&lt;&gt;朱色変色!P450,1,0)</f>
        <v>0</v>
      </c>
      <c r="Q450">
        <f>IF(実施計画様式!Q450&lt;&gt;朱色変色!Q450,1,0)</f>
        <v>0</v>
      </c>
      <c r="R450">
        <f>IF(実施計画様式!R450&lt;&gt;朱色変色!R450,1,0)</f>
        <v>0</v>
      </c>
      <c r="S450">
        <f>IF(実施計画様式!S450&lt;&gt;朱色変色!S450,1,0)</f>
        <v>0</v>
      </c>
      <c r="T450">
        <f>IF(実施計画様式!U450&lt;&gt;朱色変色!T450,1,0)</f>
        <v>0</v>
      </c>
      <c r="U450">
        <f>IF(実施計画様式!V450&lt;&gt;朱色変色!U450,1,0)</f>
        <v>0</v>
      </c>
      <c r="V450">
        <f>IF(実施計画様式!W450&lt;&gt;朱色変色!V450,1,0)</f>
        <v>0</v>
      </c>
      <c r="W450">
        <f>IF(実施計画様式!X450&lt;&gt;朱色変色!W450,1,0)</f>
        <v>0</v>
      </c>
      <c r="X450">
        <f>IF(実施計画様式!Y450&lt;&gt;朱色変色!X450,1,0)</f>
        <v>0</v>
      </c>
      <c r="Y450">
        <f>IF(実施計画様式!Z450&lt;&gt;朱色変色!Y450,1,0)</f>
        <v>0</v>
      </c>
      <c r="Z450">
        <f>IF(実施計画様式!AA450&lt;&gt;朱色変色!Z450,1,0)</f>
        <v>0</v>
      </c>
      <c r="AA450">
        <f>IF(実施計画様式!AB450&lt;&gt;朱色変色!AA450,1,0)</f>
        <v>0</v>
      </c>
      <c r="AB450">
        <f>IF(実施計画様式!AC450&lt;&gt;朱色変色!AB450,1,0)</f>
        <v>0</v>
      </c>
      <c r="AC450">
        <f>IF(実施計画様式!AD450&lt;&gt;朱色変色!AC450,1,0)</f>
        <v>0</v>
      </c>
      <c r="AD450">
        <f>IF(実施計画様式!AE450&lt;&gt;朱色変色!AD450,1,0)</f>
        <v>0</v>
      </c>
      <c r="AE450">
        <f>IF(実施計画様式!AF450&lt;&gt;朱色変色!AE450,1,0)</f>
        <v>0</v>
      </c>
      <c r="AF450" s="21">
        <f>IF(実施計画様式!AG450&lt;&gt;朱色変色!AF450,1,0)</f>
        <v>0</v>
      </c>
      <c r="AG450">
        <f t="shared" si="15"/>
        <v>0</v>
      </c>
      <c r="AH450">
        <f t="shared" si="16"/>
        <v>0</v>
      </c>
      <c r="AI450">
        <f t="shared" si="17"/>
        <v>0</v>
      </c>
    </row>
    <row r="451" spans="3:35">
      <c r="C451" s="24">
        <v>379</v>
      </c>
      <c r="D451" s="24">
        <f>IF(実施計画様式!D451&lt;&gt;朱色変色!D451,1,0)</f>
        <v>0</v>
      </c>
      <c r="E451">
        <f>IF(実施計画様式!E451&lt;&gt;朱色変色!E451,1,0)</f>
        <v>0</v>
      </c>
      <c r="F451">
        <f>IF(実施計画様式!F451&lt;&gt;朱色変色!F451,1,0)</f>
        <v>0</v>
      </c>
      <c r="G451">
        <f>IF(実施計画様式!G451&lt;&gt;朱色変色!G451,1,0)</f>
        <v>0</v>
      </c>
      <c r="H451">
        <f>IF(実施計画様式!H451&lt;&gt;朱色変色!H451,1,0)</f>
        <v>0</v>
      </c>
      <c r="I451">
        <f>IF(実施計画様式!I451&lt;&gt;朱色変色!I451,1,0)</f>
        <v>0</v>
      </c>
      <c r="J451">
        <f>IF(実施計画様式!J451&lt;&gt;朱色変色!J451,1,0)</f>
        <v>0</v>
      </c>
      <c r="K451">
        <f>IF(実施計画様式!K451&lt;&gt;朱色変色!K451,1,0)</f>
        <v>0</v>
      </c>
      <c r="L451">
        <f>IF(実施計画様式!L451&lt;&gt;朱色変色!L451,1,0)</f>
        <v>0</v>
      </c>
      <c r="M451">
        <f>IF(実施計画様式!M451&lt;&gt;朱色変色!M451,1,0)</f>
        <v>0</v>
      </c>
      <c r="N451">
        <f>IF(実施計画様式!N451&lt;&gt;朱色変色!N451,1,0)</f>
        <v>0</v>
      </c>
      <c r="O451">
        <f>IF(実施計画様式!O451&lt;&gt;朱色変色!O451,1,0)</f>
        <v>0</v>
      </c>
      <c r="P451">
        <f>IF(実施計画様式!P451&lt;&gt;朱色変色!P451,1,0)</f>
        <v>0</v>
      </c>
      <c r="Q451">
        <f>IF(実施計画様式!Q451&lt;&gt;朱色変色!Q451,1,0)</f>
        <v>0</v>
      </c>
      <c r="R451">
        <f>IF(実施計画様式!R451&lt;&gt;朱色変色!R451,1,0)</f>
        <v>0</v>
      </c>
      <c r="S451">
        <f>IF(実施計画様式!S451&lt;&gt;朱色変色!S451,1,0)</f>
        <v>0</v>
      </c>
      <c r="T451">
        <f>IF(実施計画様式!U451&lt;&gt;朱色変色!T451,1,0)</f>
        <v>0</v>
      </c>
      <c r="U451">
        <f>IF(実施計画様式!V451&lt;&gt;朱色変色!U451,1,0)</f>
        <v>0</v>
      </c>
      <c r="V451">
        <f>IF(実施計画様式!W451&lt;&gt;朱色変色!V451,1,0)</f>
        <v>0</v>
      </c>
      <c r="W451">
        <f>IF(実施計画様式!X451&lt;&gt;朱色変色!W451,1,0)</f>
        <v>0</v>
      </c>
      <c r="X451">
        <f>IF(実施計画様式!Y451&lt;&gt;朱色変色!X451,1,0)</f>
        <v>0</v>
      </c>
      <c r="Y451">
        <f>IF(実施計画様式!Z451&lt;&gt;朱色変色!Y451,1,0)</f>
        <v>0</v>
      </c>
      <c r="Z451">
        <f>IF(実施計画様式!AA451&lt;&gt;朱色変色!Z451,1,0)</f>
        <v>0</v>
      </c>
      <c r="AA451">
        <f>IF(実施計画様式!AB451&lt;&gt;朱色変色!AA451,1,0)</f>
        <v>0</v>
      </c>
      <c r="AB451">
        <f>IF(実施計画様式!AC451&lt;&gt;朱色変色!AB451,1,0)</f>
        <v>0</v>
      </c>
      <c r="AC451">
        <f>IF(実施計画様式!AD451&lt;&gt;朱色変色!AC451,1,0)</f>
        <v>0</v>
      </c>
      <c r="AD451">
        <f>IF(実施計画様式!AE451&lt;&gt;朱色変色!AD451,1,0)</f>
        <v>0</v>
      </c>
      <c r="AE451">
        <f>IF(実施計画様式!AF451&lt;&gt;朱色変色!AE451,1,0)</f>
        <v>0</v>
      </c>
      <c r="AF451" s="21">
        <f>IF(実施計画様式!AG451&lt;&gt;朱色変色!AF451,1,0)</f>
        <v>0</v>
      </c>
      <c r="AG451">
        <f t="shared" si="15"/>
        <v>0</v>
      </c>
      <c r="AH451">
        <f t="shared" si="16"/>
        <v>0</v>
      </c>
      <c r="AI451">
        <f t="shared" si="17"/>
        <v>0</v>
      </c>
    </row>
    <row r="452" spans="3:35">
      <c r="C452" s="24">
        <v>380</v>
      </c>
      <c r="D452" s="24">
        <f>IF(実施計画様式!D452&lt;&gt;朱色変色!D452,1,0)</f>
        <v>0</v>
      </c>
      <c r="E452">
        <f>IF(実施計画様式!E452&lt;&gt;朱色変色!E452,1,0)</f>
        <v>0</v>
      </c>
      <c r="F452">
        <f>IF(実施計画様式!F452&lt;&gt;朱色変色!F452,1,0)</f>
        <v>0</v>
      </c>
      <c r="G452">
        <f>IF(実施計画様式!G452&lt;&gt;朱色変色!G452,1,0)</f>
        <v>0</v>
      </c>
      <c r="H452">
        <f>IF(実施計画様式!H452&lt;&gt;朱色変色!H452,1,0)</f>
        <v>0</v>
      </c>
      <c r="I452">
        <f>IF(実施計画様式!I452&lt;&gt;朱色変色!I452,1,0)</f>
        <v>0</v>
      </c>
      <c r="J452">
        <f>IF(実施計画様式!J452&lt;&gt;朱色変色!J452,1,0)</f>
        <v>0</v>
      </c>
      <c r="K452">
        <f>IF(実施計画様式!K452&lt;&gt;朱色変色!K452,1,0)</f>
        <v>0</v>
      </c>
      <c r="L452">
        <f>IF(実施計画様式!L452&lt;&gt;朱色変色!L452,1,0)</f>
        <v>0</v>
      </c>
      <c r="M452">
        <f>IF(実施計画様式!M452&lt;&gt;朱色変色!M452,1,0)</f>
        <v>0</v>
      </c>
      <c r="N452">
        <f>IF(実施計画様式!N452&lt;&gt;朱色変色!N452,1,0)</f>
        <v>0</v>
      </c>
      <c r="O452">
        <f>IF(実施計画様式!O452&lt;&gt;朱色変色!O452,1,0)</f>
        <v>0</v>
      </c>
      <c r="P452">
        <f>IF(実施計画様式!P452&lt;&gt;朱色変色!P452,1,0)</f>
        <v>0</v>
      </c>
      <c r="Q452">
        <f>IF(実施計画様式!Q452&lt;&gt;朱色変色!Q452,1,0)</f>
        <v>0</v>
      </c>
      <c r="R452">
        <f>IF(実施計画様式!R452&lt;&gt;朱色変色!R452,1,0)</f>
        <v>0</v>
      </c>
      <c r="S452">
        <f>IF(実施計画様式!S452&lt;&gt;朱色変色!S452,1,0)</f>
        <v>0</v>
      </c>
      <c r="T452">
        <f>IF(実施計画様式!U452&lt;&gt;朱色変色!T452,1,0)</f>
        <v>0</v>
      </c>
      <c r="U452">
        <f>IF(実施計画様式!V452&lt;&gt;朱色変色!U452,1,0)</f>
        <v>0</v>
      </c>
      <c r="V452">
        <f>IF(実施計画様式!W452&lt;&gt;朱色変色!V452,1,0)</f>
        <v>0</v>
      </c>
      <c r="W452">
        <f>IF(実施計画様式!X452&lt;&gt;朱色変色!W452,1,0)</f>
        <v>0</v>
      </c>
      <c r="X452">
        <f>IF(実施計画様式!Y452&lt;&gt;朱色変色!X452,1,0)</f>
        <v>0</v>
      </c>
      <c r="Y452">
        <f>IF(実施計画様式!Z452&lt;&gt;朱色変色!Y452,1,0)</f>
        <v>0</v>
      </c>
      <c r="Z452">
        <f>IF(実施計画様式!AA452&lt;&gt;朱色変色!Z452,1,0)</f>
        <v>0</v>
      </c>
      <c r="AA452">
        <f>IF(実施計画様式!AB452&lt;&gt;朱色変色!AA452,1,0)</f>
        <v>0</v>
      </c>
      <c r="AB452">
        <f>IF(実施計画様式!AC452&lt;&gt;朱色変色!AB452,1,0)</f>
        <v>0</v>
      </c>
      <c r="AC452">
        <f>IF(実施計画様式!AD452&lt;&gt;朱色変色!AC452,1,0)</f>
        <v>0</v>
      </c>
      <c r="AD452">
        <f>IF(実施計画様式!AE452&lt;&gt;朱色変色!AD452,1,0)</f>
        <v>0</v>
      </c>
      <c r="AE452">
        <f>IF(実施計画様式!AF452&lt;&gt;朱色変色!AE452,1,0)</f>
        <v>0</v>
      </c>
      <c r="AF452" s="21">
        <f>IF(実施計画様式!AG452&lt;&gt;朱色変色!AF452,1,0)</f>
        <v>0</v>
      </c>
      <c r="AG452">
        <f t="shared" si="15"/>
        <v>0</v>
      </c>
      <c r="AH452">
        <f t="shared" si="16"/>
        <v>0</v>
      </c>
      <c r="AI452">
        <f t="shared" si="17"/>
        <v>0</v>
      </c>
    </row>
    <row r="453" spans="3:35">
      <c r="C453" s="24">
        <v>381</v>
      </c>
      <c r="D453" s="24">
        <f>IF(実施計画様式!D453&lt;&gt;朱色変色!D453,1,0)</f>
        <v>0</v>
      </c>
      <c r="E453">
        <f>IF(実施計画様式!E453&lt;&gt;朱色変色!E453,1,0)</f>
        <v>0</v>
      </c>
      <c r="F453">
        <f>IF(実施計画様式!F453&lt;&gt;朱色変色!F453,1,0)</f>
        <v>0</v>
      </c>
      <c r="G453">
        <f>IF(実施計画様式!G453&lt;&gt;朱色変色!G453,1,0)</f>
        <v>0</v>
      </c>
      <c r="H453">
        <f>IF(実施計画様式!H453&lt;&gt;朱色変色!H453,1,0)</f>
        <v>0</v>
      </c>
      <c r="I453">
        <f>IF(実施計画様式!I453&lt;&gt;朱色変色!I453,1,0)</f>
        <v>0</v>
      </c>
      <c r="J453">
        <f>IF(実施計画様式!J453&lt;&gt;朱色変色!J453,1,0)</f>
        <v>0</v>
      </c>
      <c r="K453">
        <f>IF(実施計画様式!K453&lt;&gt;朱色変色!K453,1,0)</f>
        <v>0</v>
      </c>
      <c r="L453">
        <f>IF(実施計画様式!L453&lt;&gt;朱色変色!L453,1,0)</f>
        <v>0</v>
      </c>
      <c r="M453">
        <f>IF(実施計画様式!M453&lt;&gt;朱色変色!M453,1,0)</f>
        <v>0</v>
      </c>
      <c r="N453">
        <f>IF(実施計画様式!N453&lt;&gt;朱色変色!N453,1,0)</f>
        <v>0</v>
      </c>
      <c r="O453">
        <f>IF(実施計画様式!O453&lt;&gt;朱色変色!O453,1,0)</f>
        <v>0</v>
      </c>
      <c r="P453">
        <f>IF(実施計画様式!P453&lt;&gt;朱色変色!P453,1,0)</f>
        <v>0</v>
      </c>
      <c r="Q453">
        <f>IF(実施計画様式!Q453&lt;&gt;朱色変色!Q453,1,0)</f>
        <v>0</v>
      </c>
      <c r="R453">
        <f>IF(実施計画様式!R453&lt;&gt;朱色変色!R453,1,0)</f>
        <v>0</v>
      </c>
      <c r="S453">
        <f>IF(実施計画様式!S453&lt;&gt;朱色変色!S453,1,0)</f>
        <v>0</v>
      </c>
      <c r="T453">
        <f>IF(実施計画様式!U453&lt;&gt;朱色変色!T453,1,0)</f>
        <v>0</v>
      </c>
      <c r="U453">
        <f>IF(実施計画様式!V453&lt;&gt;朱色変色!U453,1,0)</f>
        <v>0</v>
      </c>
      <c r="V453">
        <f>IF(実施計画様式!W453&lt;&gt;朱色変色!V453,1,0)</f>
        <v>0</v>
      </c>
      <c r="W453">
        <f>IF(実施計画様式!X453&lt;&gt;朱色変色!W453,1,0)</f>
        <v>0</v>
      </c>
      <c r="X453">
        <f>IF(実施計画様式!Y453&lt;&gt;朱色変色!X453,1,0)</f>
        <v>0</v>
      </c>
      <c r="Y453">
        <f>IF(実施計画様式!Z453&lt;&gt;朱色変色!Y453,1,0)</f>
        <v>0</v>
      </c>
      <c r="Z453">
        <f>IF(実施計画様式!AA453&lt;&gt;朱色変色!Z453,1,0)</f>
        <v>0</v>
      </c>
      <c r="AA453">
        <f>IF(実施計画様式!AB453&lt;&gt;朱色変色!AA453,1,0)</f>
        <v>0</v>
      </c>
      <c r="AB453">
        <f>IF(実施計画様式!AC453&lt;&gt;朱色変色!AB453,1,0)</f>
        <v>0</v>
      </c>
      <c r="AC453">
        <f>IF(実施計画様式!AD453&lt;&gt;朱色変色!AC453,1,0)</f>
        <v>0</v>
      </c>
      <c r="AD453">
        <f>IF(実施計画様式!AE453&lt;&gt;朱色変色!AD453,1,0)</f>
        <v>0</v>
      </c>
      <c r="AE453">
        <f>IF(実施計画様式!AF453&lt;&gt;朱色変色!AE453,1,0)</f>
        <v>0</v>
      </c>
      <c r="AF453" s="21">
        <f>IF(実施計画様式!AG453&lt;&gt;朱色変色!AF453,1,0)</f>
        <v>0</v>
      </c>
      <c r="AG453">
        <f t="shared" si="15"/>
        <v>0</v>
      </c>
      <c r="AH453">
        <f t="shared" si="16"/>
        <v>0</v>
      </c>
      <c r="AI453">
        <f t="shared" si="17"/>
        <v>0</v>
      </c>
    </row>
    <row r="454" spans="3:35">
      <c r="C454" s="24">
        <v>382</v>
      </c>
      <c r="D454" s="24">
        <f>IF(実施計画様式!D454&lt;&gt;朱色変色!D454,1,0)</f>
        <v>0</v>
      </c>
      <c r="E454">
        <f>IF(実施計画様式!E454&lt;&gt;朱色変色!E454,1,0)</f>
        <v>0</v>
      </c>
      <c r="F454">
        <f>IF(実施計画様式!F454&lt;&gt;朱色変色!F454,1,0)</f>
        <v>0</v>
      </c>
      <c r="G454">
        <f>IF(実施計画様式!G454&lt;&gt;朱色変色!G454,1,0)</f>
        <v>0</v>
      </c>
      <c r="H454">
        <f>IF(実施計画様式!H454&lt;&gt;朱色変色!H454,1,0)</f>
        <v>0</v>
      </c>
      <c r="I454">
        <f>IF(実施計画様式!I454&lt;&gt;朱色変色!I454,1,0)</f>
        <v>0</v>
      </c>
      <c r="J454">
        <f>IF(実施計画様式!J454&lt;&gt;朱色変色!J454,1,0)</f>
        <v>0</v>
      </c>
      <c r="K454">
        <f>IF(実施計画様式!K454&lt;&gt;朱色変色!K454,1,0)</f>
        <v>0</v>
      </c>
      <c r="L454">
        <f>IF(実施計画様式!L454&lt;&gt;朱色変色!L454,1,0)</f>
        <v>0</v>
      </c>
      <c r="M454">
        <f>IF(実施計画様式!M454&lt;&gt;朱色変色!M454,1,0)</f>
        <v>0</v>
      </c>
      <c r="N454">
        <f>IF(実施計画様式!N454&lt;&gt;朱色変色!N454,1,0)</f>
        <v>0</v>
      </c>
      <c r="O454">
        <f>IF(実施計画様式!O454&lt;&gt;朱色変色!O454,1,0)</f>
        <v>0</v>
      </c>
      <c r="P454">
        <f>IF(実施計画様式!P454&lt;&gt;朱色変色!P454,1,0)</f>
        <v>0</v>
      </c>
      <c r="Q454">
        <f>IF(実施計画様式!Q454&lt;&gt;朱色変色!Q454,1,0)</f>
        <v>0</v>
      </c>
      <c r="R454">
        <f>IF(実施計画様式!R454&lt;&gt;朱色変色!R454,1,0)</f>
        <v>0</v>
      </c>
      <c r="S454">
        <f>IF(実施計画様式!S454&lt;&gt;朱色変色!S454,1,0)</f>
        <v>0</v>
      </c>
      <c r="T454">
        <f>IF(実施計画様式!U454&lt;&gt;朱色変色!T454,1,0)</f>
        <v>0</v>
      </c>
      <c r="U454">
        <f>IF(実施計画様式!V454&lt;&gt;朱色変色!U454,1,0)</f>
        <v>0</v>
      </c>
      <c r="V454">
        <f>IF(実施計画様式!W454&lt;&gt;朱色変色!V454,1,0)</f>
        <v>0</v>
      </c>
      <c r="W454">
        <f>IF(実施計画様式!X454&lt;&gt;朱色変色!W454,1,0)</f>
        <v>0</v>
      </c>
      <c r="X454">
        <f>IF(実施計画様式!Y454&lt;&gt;朱色変色!X454,1,0)</f>
        <v>0</v>
      </c>
      <c r="Y454">
        <f>IF(実施計画様式!Z454&lt;&gt;朱色変色!Y454,1,0)</f>
        <v>0</v>
      </c>
      <c r="Z454">
        <f>IF(実施計画様式!AA454&lt;&gt;朱色変色!Z454,1,0)</f>
        <v>0</v>
      </c>
      <c r="AA454">
        <f>IF(実施計画様式!AB454&lt;&gt;朱色変色!AA454,1,0)</f>
        <v>0</v>
      </c>
      <c r="AB454">
        <f>IF(実施計画様式!AC454&lt;&gt;朱色変色!AB454,1,0)</f>
        <v>0</v>
      </c>
      <c r="AC454">
        <f>IF(実施計画様式!AD454&lt;&gt;朱色変色!AC454,1,0)</f>
        <v>0</v>
      </c>
      <c r="AD454">
        <f>IF(実施計画様式!AE454&lt;&gt;朱色変色!AD454,1,0)</f>
        <v>0</v>
      </c>
      <c r="AE454">
        <f>IF(実施計画様式!AF454&lt;&gt;朱色変色!AE454,1,0)</f>
        <v>0</v>
      </c>
      <c r="AF454" s="21">
        <f>IF(実施計画様式!AG454&lt;&gt;朱色変色!AF454,1,0)</f>
        <v>0</v>
      </c>
      <c r="AG454">
        <f t="shared" si="15"/>
        <v>0</v>
      </c>
      <c r="AH454">
        <f t="shared" si="16"/>
        <v>0</v>
      </c>
      <c r="AI454">
        <f t="shared" si="17"/>
        <v>0</v>
      </c>
    </row>
    <row r="455" spans="3:35">
      <c r="C455" s="24">
        <v>383</v>
      </c>
      <c r="D455" s="24">
        <f>IF(実施計画様式!D455&lt;&gt;朱色変色!D455,1,0)</f>
        <v>0</v>
      </c>
      <c r="E455">
        <f>IF(実施計画様式!E455&lt;&gt;朱色変色!E455,1,0)</f>
        <v>0</v>
      </c>
      <c r="F455">
        <f>IF(実施計画様式!F455&lt;&gt;朱色変色!F455,1,0)</f>
        <v>0</v>
      </c>
      <c r="G455">
        <f>IF(実施計画様式!G455&lt;&gt;朱色変色!G455,1,0)</f>
        <v>0</v>
      </c>
      <c r="H455">
        <f>IF(実施計画様式!H455&lt;&gt;朱色変色!H455,1,0)</f>
        <v>0</v>
      </c>
      <c r="I455">
        <f>IF(実施計画様式!I455&lt;&gt;朱色変色!I455,1,0)</f>
        <v>0</v>
      </c>
      <c r="J455">
        <f>IF(実施計画様式!J455&lt;&gt;朱色変色!J455,1,0)</f>
        <v>0</v>
      </c>
      <c r="K455">
        <f>IF(実施計画様式!K455&lt;&gt;朱色変色!K455,1,0)</f>
        <v>0</v>
      </c>
      <c r="L455">
        <f>IF(実施計画様式!L455&lt;&gt;朱色変色!L455,1,0)</f>
        <v>0</v>
      </c>
      <c r="M455">
        <f>IF(実施計画様式!M455&lt;&gt;朱色変色!M455,1,0)</f>
        <v>0</v>
      </c>
      <c r="N455">
        <f>IF(実施計画様式!N455&lt;&gt;朱色変色!N455,1,0)</f>
        <v>0</v>
      </c>
      <c r="O455">
        <f>IF(実施計画様式!O455&lt;&gt;朱色変色!O455,1,0)</f>
        <v>0</v>
      </c>
      <c r="P455">
        <f>IF(実施計画様式!P455&lt;&gt;朱色変色!P455,1,0)</f>
        <v>0</v>
      </c>
      <c r="Q455">
        <f>IF(実施計画様式!Q455&lt;&gt;朱色変色!Q455,1,0)</f>
        <v>0</v>
      </c>
      <c r="R455">
        <f>IF(実施計画様式!R455&lt;&gt;朱色変色!R455,1,0)</f>
        <v>0</v>
      </c>
      <c r="S455">
        <f>IF(実施計画様式!S455&lt;&gt;朱色変色!S455,1,0)</f>
        <v>0</v>
      </c>
      <c r="T455">
        <f>IF(実施計画様式!U455&lt;&gt;朱色変色!T455,1,0)</f>
        <v>0</v>
      </c>
      <c r="U455">
        <f>IF(実施計画様式!V455&lt;&gt;朱色変色!U455,1,0)</f>
        <v>0</v>
      </c>
      <c r="V455">
        <f>IF(実施計画様式!W455&lt;&gt;朱色変色!V455,1,0)</f>
        <v>0</v>
      </c>
      <c r="W455">
        <f>IF(実施計画様式!X455&lt;&gt;朱色変色!W455,1,0)</f>
        <v>0</v>
      </c>
      <c r="X455">
        <f>IF(実施計画様式!Y455&lt;&gt;朱色変色!X455,1,0)</f>
        <v>0</v>
      </c>
      <c r="Y455">
        <f>IF(実施計画様式!Z455&lt;&gt;朱色変色!Y455,1,0)</f>
        <v>0</v>
      </c>
      <c r="Z455">
        <f>IF(実施計画様式!AA455&lt;&gt;朱色変色!Z455,1,0)</f>
        <v>0</v>
      </c>
      <c r="AA455">
        <f>IF(実施計画様式!AB455&lt;&gt;朱色変色!AA455,1,0)</f>
        <v>0</v>
      </c>
      <c r="AB455">
        <f>IF(実施計画様式!AC455&lt;&gt;朱色変色!AB455,1,0)</f>
        <v>0</v>
      </c>
      <c r="AC455">
        <f>IF(実施計画様式!AD455&lt;&gt;朱色変色!AC455,1,0)</f>
        <v>0</v>
      </c>
      <c r="AD455">
        <f>IF(実施計画様式!AE455&lt;&gt;朱色変色!AD455,1,0)</f>
        <v>0</v>
      </c>
      <c r="AE455">
        <f>IF(実施計画様式!AF455&lt;&gt;朱色変色!AE455,1,0)</f>
        <v>0</v>
      </c>
      <c r="AF455" s="21">
        <f>IF(実施計画様式!AG455&lt;&gt;朱色変色!AF455,1,0)</f>
        <v>0</v>
      </c>
      <c r="AG455">
        <f t="shared" si="15"/>
        <v>0</v>
      </c>
      <c r="AH455">
        <f t="shared" si="16"/>
        <v>0</v>
      </c>
      <c r="AI455">
        <f t="shared" si="17"/>
        <v>0</v>
      </c>
    </row>
    <row r="456" spans="3:35">
      <c r="C456" s="24">
        <v>384</v>
      </c>
      <c r="D456" s="24">
        <f>IF(実施計画様式!D456&lt;&gt;朱色変色!D456,1,0)</f>
        <v>0</v>
      </c>
      <c r="E456">
        <f>IF(実施計画様式!E456&lt;&gt;朱色変色!E456,1,0)</f>
        <v>0</v>
      </c>
      <c r="F456">
        <f>IF(実施計画様式!F456&lt;&gt;朱色変色!F456,1,0)</f>
        <v>0</v>
      </c>
      <c r="G456">
        <f>IF(実施計画様式!G456&lt;&gt;朱色変色!G456,1,0)</f>
        <v>0</v>
      </c>
      <c r="H456">
        <f>IF(実施計画様式!H456&lt;&gt;朱色変色!H456,1,0)</f>
        <v>0</v>
      </c>
      <c r="I456">
        <f>IF(実施計画様式!I456&lt;&gt;朱色変色!I456,1,0)</f>
        <v>0</v>
      </c>
      <c r="J456">
        <f>IF(実施計画様式!J456&lt;&gt;朱色変色!J456,1,0)</f>
        <v>0</v>
      </c>
      <c r="K456">
        <f>IF(実施計画様式!K456&lt;&gt;朱色変色!K456,1,0)</f>
        <v>0</v>
      </c>
      <c r="L456">
        <f>IF(実施計画様式!L456&lt;&gt;朱色変色!L456,1,0)</f>
        <v>0</v>
      </c>
      <c r="M456">
        <f>IF(実施計画様式!M456&lt;&gt;朱色変色!M456,1,0)</f>
        <v>0</v>
      </c>
      <c r="N456">
        <f>IF(実施計画様式!N456&lt;&gt;朱色変色!N456,1,0)</f>
        <v>0</v>
      </c>
      <c r="O456">
        <f>IF(実施計画様式!O456&lt;&gt;朱色変色!O456,1,0)</f>
        <v>0</v>
      </c>
      <c r="P456">
        <f>IF(実施計画様式!P456&lt;&gt;朱色変色!P456,1,0)</f>
        <v>0</v>
      </c>
      <c r="Q456">
        <f>IF(実施計画様式!Q456&lt;&gt;朱色変色!Q456,1,0)</f>
        <v>0</v>
      </c>
      <c r="R456">
        <f>IF(実施計画様式!R456&lt;&gt;朱色変色!R456,1,0)</f>
        <v>0</v>
      </c>
      <c r="S456">
        <f>IF(実施計画様式!S456&lt;&gt;朱色変色!S456,1,0)</f>
        <v>0</v>
      </c>
      <c r="T456">
        <f>IF(実施計画様式!U456&lt;&gt;朱色変色!T456,1,0)</f>
        <v>0</v>
      </c>
      <c r="U456">
        <f>IF(実施計画様式!V456&lt;&gt;朱色変色!U456,1,0)</f>
        <v>0</v>
      </c>
      <c r="V456">
        <f>IF(実施計画様式!W456&lt;&gt;朱色変色!V456,1,0)</f>
        <v>0</v>
      </c>
      <c r="W456">
        <f>IF(実施計画様式!X456&lt;&gt;朱色変色!W456,1,0)</f>
        <v>0</v>
      </c>
      <c r="X456">
        <f>IF(実施計画様式!Y456&lt;&gt;朱色変色!X456,1,0)</f>
        <v>0</v>
      </c>
      <c r="Y456">
        <f>IF(実施計画様式!Z456&lt;&gt;朱色変色!Y456,1,0)</f>
        <v>0</v>
      </c>
      <c r="Z456">
        <f>IF(実施計画様式!AA456&lt;&gt;朱色変色!Z456,1,0)</f>
        <v>0</v>
      </c>
      <c r="AA456">
        <f>IF(実施計画様式!AB456&lt;&gt;朱色変色!AA456,1,0)</f>
        <v>0</v>
      </c>
      <c r="AB456">
        <f>IF(実施計画様式!AC456&lt;&gt;朱色変色!AB456,1,0)</f>
        <v>0</v>
      </c>
      <c r="AC456">
        <f>IF(実施計画様式!AD456&lt;&gt;朱色変色!AC456,1,0)</f>
        <v>0</v>
      </c>
      <c r="AD456">
        <f>IF(実施計画様式!AE456&lt;&gt;朱色変色!AD456,1,0)</f>
        <v>0</v>
      </c>
      <c r="AE456">
        <f>IF(実施計画様式!AF456&lt;&gt;朱色変色!AE456,1,0)</f>
        <v>0</v>
      </c>
      <c r="AF456" s="21">
        <f>IF(実施計画様式!AG456&lt;&gt;朱色変色!AF456,1,0)</f>
        <v>0</v>
      </c>
      <c r="AG456">
        <f t="shared" si="15"/>
        <v>0</v>
      </c>
      <c r="AH456">
        <f t="shared" si="16"/>
        <v>0</v>
      </c>
      <c r="AI456">
        <f t="shared" si="17"/>
        <v>0</v>
      </c>
    </row>
    <row r="457" spans="3:35">
      <c r="C457" s="24">
        <v>385</v>
      </c>
      <c r="D457" s="24">
        <f>IF(実施計画様式!D457&lt;&gt;朱色変色!D457,1,0)</f>
        <v>0</v>
      </c>
      <c r="E457">
        <f>IF(実施計画様式!E457&lt;&gt;朱色変色!E457,1,0)</f>
        <v>0</v>
      </c>
      <c r="F457">
        <f>IF(実施計画様式!F457&lt;&gt;朱色変色!F457,1,0)</f>
        <v>0</v>
      </c>
      <c r="G457">
        <f>IF(実施計画様式!G457&lt;&gt;朱色変色!G457,1,0)</f>
        <v>0</v>
      </c>
      <c r="H457">
        <f>IF(実施計画様式!H457&lt;&gt;朱色変色!H457,1,0)</f>
        <v>0</v>
      </c>
      <c r="I457">
        <f>IF(実施計画様式!I457&lt;&gt;朱色変色!I457,1,0)</f>
        <v>0</v>
      </c>
      <c r="J457">
        <f>IF(実施計画様式!J457&lt;&gt;朱色変色!J457,1,0)</f>
        <v>0</v>
      </c>
      <c r="K457">
        <f>IF(実施計画様式!K457&lt;&gt;朱色変色!K457,1,0)</f>
        <v>0</v>
      </c>
      <c r="L457">
        <f>IF(実施計画様式!L457&lt;&gt;朱色変色!L457,1,0)</f>
        <v>0</v>
      </c>
      <c r="M457">
        <f>IF(実施計画様式!M457&lt;&gt;朱色変色!M457,1,0)</f>
        <v>0</v>
      </c>
      <c r="N457">
        <f>IF(実施計画様式!N457&lt;&gt;朱色変色!N457,1,0)</f>
        <v>0</v>
      </c>
      <c r="O457">
        <f>IF(実施計画様式!O457&lt;&gt;朱色変色!O457,1,0)</f>
        <v>0</v>
      </c>
      <c r="P457">
        <f>IF(実施計画様式!P457&lt;&gt;朱色変色!P457,1,0)</f>
        <v>0</v>
      </c>
      <c r="Q457">
        <f>IF(実施計画様式!Q457&lt;&gt;朱色変色!Q457,1,0)</f>
        <v>0</v>
      </c>
      <c r="R457">
        <f>IF(実施計画様式!R457&lt;&gt;朱色変色!R457,1,0)</f>
        <v>0</v>
      </c>
      <c r="S457">
        <f>IF(実施計画様式!S457&lt;&gt;朱色変色!S457,1,0)</f>
        <v>0</v>
      </c>
      <c r="T457">
        <f>IF(実施計画様式!U457&lt;&gt;朱色変色!T457,1,0)</f>
        <v>0</v>
      </c>
      <c r="U457">
        <f>IF(実施計画様式!V457&lt;&gt;朱色変色!U457,1,0)</f>
        <v>0</v>
      </c>
      <c r="V457">
        <f>IF(実施計画様式!W457&lt;&gt;朱色変色!V457,1,0)</f>
        <v>0</v>
      </c>
      <c r="W457">
        <f>IF(実施計画様式!X457&lt;&gt;朱色変色!W457,1,0)</f>
        <v>0</v>
      </c>
      <c r="X457">
        <f>IF(実施計画様式!Y457&lt;&gt;朱色変色!X457,1,0)</f>
        <v>0</v>
      </c>
      <c r="Y457">
        <f>IF(実施計画様式!Z457&lt;&gt;朱色変色!Y457,1,0)</f>
        <v>0</v>
      </c>
      <c r="Z457">
        <f>IF(実施計画様式!AA457&lt;&gt;朱色変色!Z457,1,0)</f>
        <v>0</v>
      </c>
      <c r="AA457">
        <f>IF(実施計画様式!AB457&lt;&gt;朱色変色!AA457,1,0)</f>
        <v>0</v>
      </c>
      <c r="AB457">
        <f>IF(実施計画様式!AC457&lt;&gt;朱色変色!AB457,1,0)</f>
        <v>0</v>
      </c>
      <c r="AC457">
        <f>IF(実施計画様式!AD457&lt;&gt;朱色変色!AC457,1,0)</f>
        <v>0</v>
      </c>
      <c r="AD457">
        <f>IF(実施計画様式!AE457&lt;&gt;朱色変色!AD457,1,0)</f>
        <v>0</v>
      </c>
      <c r="AE457">
        <f>IF(実施計画様式!AF457&lt;&gt;朱色変色!AE457,1,0)</f>
        <v>0</v>
      </c>
      <c r="AF457" s="21">
        <f>IF(実施計画様式!AG457&lt;&gt;朱色変色!AF457,1,0)</f>
        <v>0</v>
      </c>
      <c r="AG457">
        <f t="shared" ref="AG457:AG472" si="18">MIN(SUM(D457:AF457),1)</f>
        <v>0</v>
      </c>
      <c r="AH457">
        <f t="shared" ref="AH457:AH472" si="19">IF(SUM(D457:M457,U457:AF457)&gt;0,0,MIN(SUM(N457:T457),1))</f>
        <v>0</v>
      </c>
      <c r="AI457">
        <f t="shared" ref="AI457:AI472" si="20">MIN(SUM(D457:M457,U457:AF457),1)</f>
        <v>0</v>
      </c>
    </row>
    <row r="458" spans="3:35">
      <c r="C458" s="24">
        <v>386</v>
      </c>
      <c r="D458" s="24">
        <f>IF(実施計画様式!D458&lt;&gt;朱色変色!D458,1,0)</f>
        <v>0</v>
      </c>
      <c r="E458">
        <f>IF(実施計画様式!E458&lt;&gt;朱色変色!E458,1,0)</f>
        <v>0</v>
      </c>
      <c r="F458">
        <f>IF(実施計画様式!F458&lt;&gt;朱色変色!F458,1,0)</f>
        <v>0</v>
      </c>
      <c r="G458">
        <f>IF(実施計画様式!G458&lt;&gt;朱色変色!G458,1,0)</f>
        <v>0</v>
      </c>
      <c r="H458">
        <f>IF(実施計画様式!H458&lt;&gt;朱色変色!H458,1,0)</f>
        <v>0</v>
      </c>
      <c r="I458">
        <f>IF(実施計画様式!I458&lt;&gt;朱色変色!I458,1,0)</f>
        <v>0</v>
      </c>
      <c r="J458">
        <f>IF(実施計画様式!J458&lt;&gt;朱色変色!J458,1,0)</f>
        <v>0</v>
      </c>
      <c r="K458">
        <f>IF(実施計画様式!K458&lt;&gt;朱色変色!K458,1,0)</f>
        <v>0</v>
      </c>
      <c r="L458">
        <f>IF(実施計画様式!L458&lt;&gt;朱色変色!L458,1,0)</f>
        <v>0</v>
      </c>
      <c r="M458">
        <f>IF(実施計画様式!M458&lt;&gt;朱色変色!M458,1,0)</f>
        <v>0</v>
      </c>
      <c r="N458">
        <f>IF(実施計画様式!N458&lt;&gt;朱色変色!N458,1,0)</f>
        <v>0</v>
      </c>
      <c r="O458">
        <f>IF(実施計画様式!O458&lt;&gt;朱色変色!O458,1,0)</f>
        <v>0</v>
      </c>
      <c r="P458">
        <f>IF(実施計画様式!P458&lt;&gt;朱色変色!P458,1,0)</f>
        <v>0</v>
      </c>
      <c r="Q458">
        <f>IF(実施計画様式!Q458&lt;&gt;朱色変色!Q458,1,0)</f>
        <v>0</v>
      </c>
      <c r="R458">
        <f>IF(実施計画様式!R458&lt;&gt;朱色変色!R458,1,0)</f>
        <v>0</v>
      </c>
      <c r="S458">
        <f>IF(実施計画様式!S458&lt;&gt;朱色変色!S458,1,0)</f>
        <v>0</v>
      </c>
      <c r="T458">
        <f>IF(実施計画様式!U458&lt;&gt;朱色変色!T458,1,0)</f>
        <v>0</v>
      </c>
      <c r="U458">
        <f>IF(実施計画様式!V458&lt;&gt;朱色変色!U458,1,0)</f>
        <v>0</v>
      </c>
      <c r="V458">
        <f>IF(実施計画様式!W458&lt;&gt;朱色変色!V458,1,0)</f>
        <v>0</v>
      </c>
      <c r="W458">
        <f>IF(実施計画様式!X458&lt;&gt;朱色変色!W458,1,0)</f>
        <v>0</v>
      </c>
      <c r="X458">
        <f>IF(実施計画様式!Y458&lt;&gt;朱色変色!X458,1,0)</f>
        <v>0</v>
      </c>
      <c r="Y458">
        <f>IF(実施計画様式!Z458&lt;&gt;朱色変色!Y458,1,0)</f>
        <v>0</v>
      </c>
      <c r="Z458">
        <f>IF(実施計画様式!AA458&lt;&gt;朱色変色!Z458,1,0)</f>
        <v>0</v>
      </c>
      <c r="AA458">
        <f>IF(実施計画様式!AB458&lt;&gt;朱色変色!AA458,1,0)</f>
        <v>0</v>
      </c>
      <c r="AB458">
        <f>IF(実施計画様式!AC458&lt;&gt;朱色変色!AB458,1,0)</f>
        <v>0</v>
      </c>
      <c r="AC458">
        <f>IF(実施計画様式!AD458&lt;&gt;朱色変色!AC458,1,0)</f>
        <v>0</v>
      </c>
      <c r="AD458">
        <f>IF(実施計画様式!AE458&lt;&gt;朱色変色!AD458,1,0)</f>
        <v>0</v>
      </c>
      <c r="AE458">
        <f>IF(実施計画様式!AF458&lt;&gt;朱色変色!AE458,1,0)</f>
        <v>0</v>
      </c>
      <c r="AF458" s="21">
        <f>IF(実施計画様式!AG458&lt;&gt;朱色変色!AF458,1,0)</f>
        <v>0</v>
      </c>
      <c r="AG458">
        <f t="shared" si="18"/>
        <v>0</v>
      </c>
      <c r="AH458">
        <f t="shared" si="19"/>
        <v>0</v>
      </c>
      <c r="AI458">
        <f t="shared" si="20"/>
        <v>0</v>
      </c>
    </row>
    <row r="459" spans="3:35">
      <c r="C459" s="24">
        <v>387</v>
      </c>
      <c r="D459" s="24">
        <f>IF(実施計画様式!D459&lt;&gt;朱色変色!D459,1,0)</f>
        <v>0</v>
      </c>
      <c r="E459">
        <f>IF(実施計画様式!E459&lt;&gt;朱色変色!E459,1,0)</f>
        <v>0</v>
      </c>
      <c r="F459">
        <f>IF(実施計画様式!F459&lt;&gt;朱色変色!F459,1,0)</f>
        <v>0</v>
      </c>
      <c r="G459">
        <f>IF(実施計画様式!G459&lt;&gt;朱色変色!G459,1,0)</f>
        <v>0</v>
      </c>
      <c r="H459">
        <f>IF(実施計画様式!H459&lt;&gt;朱色変色!H459,1,0)</f>
        <v>0</v>
      </c>
      <c r="I459">
        <f>IF(実施計画様式!I459&lt;&gt;朱色変色!I459,1,0)</f>
        <v>0</v>
      </c>
      <c r="J459">
        <f>IF(実施計画様式!J459&lt;&gt;朱色変色!J459,1,0)</f>
        <v>0</v>
      </c>
      <c r="K459">
        <f>IF(実施計画様式!K459&lt;&gt;朱色変色!K459,1,0)</f>
        <v>0</v>
      </c>
      <c r="L459">
        <f>IF(実施計画様式!L459&lt;&gt;朱色変色!L459,1,0)</f>
        <v>0</v>
      </c>
      <c r="M459">
        <f>IF(実施計画様式!M459&lt;&gt;朱色変色!M459,1,0)</f>
        <v>0</v>
      </c>
      <c r="N459">
        <f>IF(実施計画様式!N459&lt;&gt;朱色変色!N459,1,0)</f>
        <v>0</v>
      </c>
      <c r="O459">
        <f>IF(実施計画様式!O459&lt;&gt;朱色変色!O459,1,0)</f>
        <v>0</v>
      </c>
      <c r="P459">
        <f>IF(実施計画様式!P459&lt;&gt;朱色変色!P459,1,0)</f>
        <v>0</v>
      </c>
      <c r="Q459">
        <f>IF(実施計画様式!Q459&lt;&gt;朱色変色!Q459,1,0)</f>
        <v>0</v>
      </c>
      <c r="R459">
        <f>IF(実施計画様式!R459&lt;&gt;朱色変色!R459,1,0)</f>
        <v>0</v>
      </c>
      <c r="S459">
        <f>IF(実施計画様式!S459&lt;&gt;朱色変色!S459,1,0)</f>
        <v>0</v>
      </c>
      <c r="T459">
        <f>IF(実施計画様式!U459&lt;&gt;朱色変色!T459,1,0)</f>
        <v>0</v>
      </c>
      <c r="U459">
        <f>IF(実施計画様式!V459&lt;&gt;朱色変色!U459,1,0)</f>
        <v>0</v>
      </c>
      <c r="V459">
        <f>IF(実施計画様式!W459&lt;&gt;朱色変色!V459,1,0)</f>
        <v>0</v>
      </c>
      <c r="W459">
        <f>IF(実施計画様式!X459&lt;&gt;朱色変色!W459,1,0)</f>
        <v>0</v>
      </c>
      <c r="X459">
        <f>IF(実施計画様式!Y459&lt;&gt;朱色変色!X459,1,0)</f>
        <v>0</v>
      </c>
      <c r="Y459">
        <f>IF(実施計画様式!Z459&lt;&gt;朱色変色!Y459,1,0)</f>
        <v>0</v>
      </c>
      <c r="Z459">
        <f>IF(実施計画様式!AA459&lt;&gt;朱色変色!Z459,1,0)</f>
        <v>0</v>
      </c>
      <c r="AA459">
        <f>IF(実施計画様式!AB459&lt;&gt;朱色変色!AA459,1,0)</f>
        <v>0</v>
      </c>
      <c r="AB459">
        <f>IF(実施計画様式!AC459&lt;&gt;朱色変色!AB459,1,0)</f>
        <v>0</v>
      </c>
      <c r="AC459">
        <f>IF(実施計画様式!AD459&lt;&gt;朱色変色!AC459,1,0)</f>
        <v>0</v>
      </c>
      <c r="AD459">
        <f>IF(実施計画様式!AE459&lt;&gt;朱色変色!AD459,1,0)</f>
        <v>0</v>
      </c>
      <c r="AE459">
        <f>IF(実施計画様式!AF459&lt;&gt;朱色変色!AE459,1,0)</f>
        <v>0</v>
      </c>
      <c r="AF459" s="21">
        <f>IF(実施計画様式!AG459&lt;&gt;朱色変色!AF459,1,0)</f>
        <v>0</v>
      </c>
      <c r="AG459">
        <f t="shared" si="18"/>
        <v>0</v>
      </c>
      <c r="AH459">
        <f t="shared" si="19"/>
        <v>0</v>
      </c>
      <c r="AI459">
        <f t="shared" si="20"/>
        <v>0</v>
      </c>
    </row>
    <row r="460" spans="3:35">
      <c r="C460" s="24">
        <v>388</v>
      </c>
      <c r="D460" s="24">
        <f>IF(実施計画様式!D460&lt;&gt;朱色変色!D460,1,0)</f>
        <v>0</v>
      </c>
      <c r="E460">
        <f>IF(実施計画様式!E460&lt;&gt;朱色変色!E460,1,0)</f>
        <v>0</v>
      </c>
      <c r="F460">
        <f>IF(実施計画様式!F460&lt;&gt;朱色変色!F460,1,0)</f>
        <v>0</v>
      </c>
      <c r="G460">
        <f>IF(実施計画様式!G460&lt;&gt;朱色変色!G460,1,0)</f>
        <v>0</v>
      </c>
      <c r="H460">
        <f>IF(実施計画様式!H460&lt;&gt;朱色変色!H460,1,0)</f>
        <v>0</v>
      </c>
      <c r="I460">
        <f>IF(実施計画様式!I460&lt;&gt;朱色変色!I460,1,0)</f>
        <v>0</v>
      </c>
      <c r="J460">
        <f>IF(実施計画様式!J460&lt;&gt;朱色変色!J460,1,0)</f>
        <v>0</v>
      </c>
      <c r="K460">
        <f>IF(実施計画様式!K460&lt;&gt;朱色変色!K460,1,0)</f>
        <v>0</v>
      </c>
      <c r="L460">
        <f>IF(実施計画様式!L460&lt;&gt;朱色変色!L460,1,0)</f>
        <v>0</v>
      </c>
      <c r="M460">
        <f>IF(実施計画様式!M460&lt;&gt;朱色変色!M460,1,0)</f>
        <v>0</v>
      </c>
      <c r="N460">
        <f>IF(実施計画様式!N460&lt;&gt;朱色変色!N460,1,0)</f>
        <v>0</v>
      </c>
      <c r="O460">
        <f>IF(実施計画様式!O460&lt;&gt;朱色変色!O460,1,0)</f>
        <v>0</v>
      </c>
      <c r="P460">
        <f>IF(実施計画様式!P460&lt;&gt;朱色変色!P460,1,0)</f>
        <v>0</v>
      </c>
      <c r="Q460">
        <f>IF(実施計画様式!Q460&lt;&gt;朱色変色!Q460,1,0)</f>
        <v>0</v>
      </c>
      <c r="R460">
        <f>IF(実施計画様式!R460&lt;&gt;朱色変色!R460,1,0)</f>
        <v>0</v>
      </c>
      <c r="S460">
        <f>IF(実施計画様式!S460&lt;&gt;朱色変色!S460,1,0)</f>
        <v>0</v>
      </c>
      <c r="T460">
        <f>IF(実施計画様式!U460&lt;&gt;朱色変色!T460,1,0)</f>
        <v>0</v>
      </c>
      <c r="U460">
        <f>IF(実施計画様式!V460&lt;&gt;朱色変色!U460,1,0)</f>
        <v>0</v>
      </c>
      <c r="V460">
        <f>IF(実施計画様式!W460&lt;&gt;朱色変色!V460,1,0)</f>
        <v>0</v>
      </c>
      <c r="W460">
        <f>IF(実施計画様式!X460&lt;&gt;朱色変色!W460,1,0)</f>
        <v>0</v>
      </c>
      <c r="X460">
        <f>IF(実施計画様式!Y460&lt;&gt;朱色変色!X460,1,0)</f>
        <v>0</v>
      </c>
      <c r="Y460">
        <f>IF(実施計画様式!Z460&lt;&gt;朱色変色!Y460,1,0)</f>
        <v>0</v>
      </c>
      <c r="Z460">
        <f>IF(実施計画様式!AA460&lt;&gt;朱色変色!Z460,1,0)</f>
        <v>0</v>
      </c>
      <c r="AA460">
        <f>IF(実施計画様式!AB460&lt;&gt;朱色変色!AA460,1,0)</f>
        <v>0</v>
      </c>
      <c r="AB460">
        <f>IF(実施計画様式!AC460&lt;&gt;朱色変色!AB460,1,0)</f>
        <v>0</v>
      </c>
      <c r="AC460">
        <f>IF(実施計画様式!AD460&lt;&gt;朱色変色!AC460,1,0)</f>
        <v>0</v>
      </c>
      <c r="AD460">
        <f>IF(実施計画様式!AE460&lt;&gt;朱色変色!AD460,1,0)</f>
        <v>0</v>
      </c>
      <c r="AE460">
        <f>IF(実施計画様式!AF460&lt;&gt;朱色変色!AE460,1,0)</f>
        <v>0</v>
      </c>
      <c r="AF460" s="21">
        <f>IF(実施計画様式!AG460&lt;&gt;朱色変色!AF460,1,0)</f>
        <v>0</v>
      </c>
      <c r="AG460">
        <f t="shared" si="18"/>
        <v>0</v>
      </c>
      <c r="AH460">
        <f t="shared" si="19"/>
        <v>0</v>
      </c>
      <c r="AI460">
        <f t="shared" si="20"/>
        <v>0</v>
      </c>
    </row>
    <row r="461" spans="3:35">
      <c r="C461" s="24">
        <v>389</v>
      </c>
      <c r="D461" s="24">
        <f>IF(実施計画様式!D461&lt;&gt;朱色変色!D461,1,0)</f>
        <v>0</v>
      </c>
      <c r="E461">
        <f>IF(実施計画様式!E461&lt;&gt;朱色変色!E461,1,0)</f>
        <v>0</v>
      </c>
      <c r="F461">
        <f>IF(実施計画様式!F461&lt;&gt;朱色変色!F461,1,0)</f>
        <v>0</v>
      </c>
      <c r="G461">
        <f>IF(実施計画様式!G461&lt;&gt;朱色変色!G461,1,0)</f>
        <v>0</v>
      </c>
      <c r="H461">
        <f>IF(実施計画様式!H461&lt;&gt;朱色変色!H461,1,0)</f>
        <v>0</v>
      </c>
      <c r="I461">
        <f>IF(実施計画様式!I461&lt;&gt;朱色変色!I461,1,0)</f>
        <v>0</v>
      </c>
      <c r="J461">
        <f>IF(実施計画様式!J461&lt;&gt;朱色変色!J461,1,0)</f>
        <v>0</v>
      </c>
      <c r="K461">
        <f>IF(実施計画様式!K461&lt;&gt;朱色変色!K461,1,0)</f>
        <v>0</v>
      </c>
      <c r="L461">
        <f>IF(実施計画様式!L461&lt;&gt;朱色変色!L461,1,0)</f>
        <v>0</v>
      </c>
      <c r="M461">
        <f>IF(実施計画様式!M461&lt;&gt;朱色変色!M461,1,0)</f>
        <v>0</v>
      </c>
      <c r="N461">
        <f>IF(実施計画様式!N461&lt;&gt;朱色変色!N461,1,0)</f>
        <v>0</v>
      </c>
      <c r="O461">
        <f>IF(実施計画様式!O461&lt;&gt;朱色変色!O461,1,0)</f>
        <v>0</v>
      </c>
      <c r="P461">
        <f>IF(実施計画様式!P461&lt;&gt;朱色変色!P461,1,0)</f>
        <v>0</v>
      </c>
      <c r="Q461">
        <f>IF(実施計画様式!Q461&lt;&gt;朱色変色!Q461,1,0)</f>
        <v>0</v>
      </c>
      <c r="R461">
        <f>IF(実施計画様式!R461&lt;&gt;朱色変色!R461,1,0)</f>
        <v>0</v>
      </c>
      <c r="S461">
        <f>IF(実施計画様式!S461&lt;&gt;朱色変色!S461,1,0)</f>
        <v>0</v>
      </c>
      <c r="T461">
        <f>IF(実施計画様式!U461&lt;&gt;朱色変色!T461,1,0)</f>
        <v>0</v>
      </c>
      <c r="U461">
        <f>IF(実施計画様式!V461&lt;&gt;朱色変色!U461,1,0)</f>
        <v>0</v>
      </c>
      <c r="V461">
        <f>IF(実施計画様式!W461&lt;&gt;朱色変色!V461,1,0)</f>
        <v>0</v>
      </c>
      <c r="W461">
        <f>IF(実施計画様式!X461&lt;&gt;朱色変色!W461,1,0)</f>
        <v>0</v>
      </c>
      <c r="X461">
        <f>IF(実施計画様式!Y461&lt;&gt;朱色変色!X461,1,0)</f>
        <v>0</v>
      </c>
      <c r="Y461">
        <f>IF(実施計画様式!Z461&lt;&gt;朱色変色!Y461,1,0)</f>
        <v>0</v>
      </c>
      <c r="Z461">
        <f>IF(実施計画様式!AA461&lt;&gt;朱色変色!Z461,1,0)</f>
        <v>0</v>
      </c>
      <c r="AA461">
        <f>IF(実施計画様式!AB461&lt;&gt;朱色変色!AA461,1,0)</f>
        <v>0</v>
      </c>
      <c r="AB461">
        <f>IF(実施計画様式!AC461&lt;&gt;朱色変色!AB461,1,0)</f>
        <v>0</v>
      </c>
      <c r="AC461">
        <f>IF(実施計画様式!AD461&lt;&gt;朱色変色!AC461,1,0)</f>
        <v>0</v>
      </c>
      <c r="AD461">
        <f>IF(実施計画様式!AE461&lt;&gt;朱色変色!AD461,1,0)</f>
        <v>0</v>
      </c>
      <c r="AE461">
        <f>IF(実施計画様式!AF461&lt;&gt;朱色変色!AE461,1,0)</f>
        <v>0</v>
      </c>
      <c r="AF461" s="21">
        <f>IF(実施計画様式!AG461&lt;&gt;朱色変色!AF461,1,0)</f>
        <v>0</v>
      </c>
      <c r="AG461">
        <f t="shared" si="18"/>
        <v>0</v>
      </c>
      <c r="AH461">
        <f t="shared" si="19"/>
        <v>0</v>
      </c>
      <c r="AI461">
        <f t="shared" si="20"/>
        <v>0</v>
      </c>
    </row>
    <row r="462" spans="3:35">
      <c r="C462" s="24">
        <v>390</v>
      </c>
      <c r="D462" s="24">
        <f>IF(実施計画様式!D462&lt;&gt;朱色変色!D462,1,0)</f>
        <v>0</v>
      </c>
      <c r="E462">
        <f>IF(実施計画様式!E462&lt;&gt;朱色変色!E462,1,0)</f>
        <v>0</v>
      </c>
      <c r="F462">
        <f>IF(実施計画様式!F462&lt;&gt;朱色変色!F462,1,0)</f>
        <v>0</v>
      </c>
      <c r="G462">
        <f>IF(実施計画様式!G462&lt;&gt;朱色変色!G462,1,0)</f>
        <v>0</v>
      </c>
      <c r="H462">
        <f>IF(実施計画様式!H462&lt;&gt;朱色変色!H462,1,0)</f>
        <v>0</v>
      </c>
      <c r="I462">
        <f>IF(実施計画様式!I462&lt;&gt;朱色変色!I462,1,0)</f>
        <v>0</v>
      </c>
      <c r="J462">
        <f>IF(実施計画様式!J462&lt;&gt;朱色変色!J462,1,0)</f>
        <v>0</v>
      </c>
      <c r="K462">
        <f>IF(実施計画様式!K462&lt;&gt;朱色変色!K462,1,0)</f>
        <v>0</v>
      </c>
      <c r="L462">
        <f>IF(実施計画様式!L462&lt;&gt;朱色変色!L462,1,0)</f>
        <v>0</v>
      </c>
      <c r="M462">
        <f>IF(実施計画様式!M462&lt;&gt;朱色変色!M462,1,0)</f>
        <v>0</v>
      </c>
      <c r="N462">
        <f>IF(実施計画様式!N462&lt;&gt;朱色変色!N462,1,0)</f>
        <v>0</v>
      </c>
      <c r="O462">
        <f>IF(実施計画様式!O462&lt;&gt;朱色変色!O462,1,0)</f>
        <v>0</v>
      </c>
      <c r="P462">
        <f>IF(実施計画様式!P462&lt;&gt;朱色変色!P462,1,0)</f>
        <v>0</v>
      </c>
      <c r="Q462">
        <f>IF(実施計画様式!Q462&lt;&gt;朱色変色!Q462,1,0)</f>
        <v>0</v>
      </c>
      <c r="R462">
        <f>IF(実施計画様式!R462&lt;&gt;朱色変色!R462,1,0)</f>
        <v>0</v>
      </c>
      <c r="S462">
        <f>IF(実施計画様式!S462&lt;&gt;朱色変色!S462,1,0)</f>
        <v>0</v>
      </c>
      <c r="T462">
        <f>IF(実施計画様式!U462&lt;&gt;朱色変色!T462,1,0)</f>
        <v>0</v>
      </c>
      <c r="U462">
        <f>IF(実施計画様式!V462&lt;&gt;朱色変色!U462,1,0)</f>
        <v>0</v>
      </c>
      <c r="V462">
        <f>IF(実施計画様式!W462&lt;&gt;朱色変色!V462,1,0)</f>
        <v>0</v>
      </c>
      <c r="W462">
        <f>IF(実施計画様式!X462&lt;&gt;朱色変色!W462,1,0)</f>
        <v>0</v>
      </c>
      <c r="X462">
        <f>IF(実施計画様式!Y462&lt;&gt;朱色変色!X462,1,0)</f>
        <v>0</v>
      </c>
      <c r="Y462">
        <f>IF(実施計画様式!Z462&lt;&gt;朱色変色!Y462,1,0)</f>
        <v>0</v>
      </c>
      <c r="Z462">
        <f>IF(実施計画様式!AA462&lt;&gt;朱色変色!Z462,1,0)</f>
        <v>0</v>
      </c>
      <c r="AA462">
        <f>IF(実施計画様式!AB462&lt;&gt;朱色変色!AA462,1,0)</f>
        <v>0</v>
      </c>
      <c r="AB462">
        <f>IF(実施計画様式!AC462&lt;&gt;朱色変色!AB462,1,0)</f>
        <v>0</v>
      </c>
      <c r="AC462">
        <f>IF(実施計画様式!AD462&lt;&gt;朱色変色!AC462,1,0)</f>
        <v>0</v>
      </c>
      <c r="AD462">
        <f>IF(実施計画様式!AE462&lt;&gt;朱色変色!AD462,1,0)</f>
        <v>0</v>
      </c>
      <c r="AE462">
        <f>IF(実施計画様式!AF462&lt;&gt;朱色変色!AE462,1,0)</f>
        <v>0</v>
      </c>
      <c r="AF462" s="21">
        <f>IF(実施計画様式!AG462&lt;&gt;朱色変色!AF462,1,0)</f>
        <v>0</v>
      </c>
      <c r="AG462">
        <f t="shared" si="18"/>
        <v>0</v>
      </c>
      <c r="AH462">
        <f t="shared" si="19"/>
        <v>0</v>
      </c>
      <c r="AI462">
        <f t="shared" si="20"/>
        <v>0</v>
      </c>
    </row>
    <row r="463" spans="3:35">
      <c r="C463" s="24">
        <v>391</v>
      </c>
      <c r="D463" s="24">
        <f>IF(実施計画様式!D463&lt;&gt;朱色変色!D463,1,0)</f>
        <v>0</v>
      </c>
      <c r="E463">
        <f>IF(実施計画様式!E463&lt;&gt;朱色変色!E463,1,0)</f>
        <v>0</v>
      </c>
      <c r="F463">
        <f>IF(実施計画様式!F463&lt;&gt;朱色変色!F463,1,0)</f>
        <v>0</v>
      </c>
      <c r="G463">
        <f>IF(実施計画様式!G463&lt;&gt;朱色変色!G463,1,0)</f>
        <v>0</v>
      </c>
      <c r="H463">
        <f>IF(実施計画様式!H463&lt;&gt;朱色変色!H463,1,0)</f>
        <v>0</v>
      </c>
      <c r="I463">
        <f>IF(実施計画様式!I463&lt;&gt;朱色変色!I463,1,0)</f>
        <v>0</v>
      </c>
      <c r="J463">
        <f>IF(実施計画様式!J463&lt;&gt;朱色変色!J463,1,0)</f>
        <v>0</v>
      </c>
      <c r="K463">
        <f>IF(実施計画様式!K463&lt;&gt;朱色変色!K463,1,0)</f>
        <v>0</v>
      </c>
      <c r="L463">
        <f>IF(実施計画様式!L463&lt;&gt;朱色変色!L463,1,0)</f>
        <v>0</v>
      </c>
      <c r="M463">
        <f>IF(実施計画様式!M463&lt;&gt;朱色変色!M463,1,0)</f>
        <v>0</v>
      </c>
      <c r="N463">
        <f>IF(実施計画様式!N463&lt;&gt;朱色変色!N463,1,0)</f>
        <v>0</v>
      </c>
      <c r="O463">
        <f>IF(実施計画様式!O463&lt;&gt;朱色変色!O463,1,0)</f>
        <v>0</v>
      </c>
      <c r="P463">
        <f>IF(実施計画様式!P463&lt;&gt;朱色変色!P463,1,0)</f>
        <v>0</v>
      </c>
      <c r="Q463">
        <f>IF(実施計画様式!Q463&lt;&gt;朱色変色!Q463,1,0)</f>
        <v>0</v>
      </c>
      <c r="R463">
        <f>IF(実施計画様式!R463&lt;&gt;朱色変色!R463,1,0)</f>
        <v>0</v>
      </c>
      <c r="S463">
        <f>IF(実施計画様式!S463&lt;&gt;朱色変色!S463,1,0)</f>
        <v>0</v>
      </c>
      <c r="T463">
        <f>IF(実施計画様式!U463&lt;&gt;朱色変色!T463,1,0)</f>
        <v>0</v>
      </c>
      <c r="U463">
        <f>IF(実施計画様式!V463&lt;&gt;朱色変色!U463,1,0)</f>
        <v>0</v>
      </c>
      <c r="V463">
        <f>IF(実施計画様式!W463&lt;&gt;朱色変色!V463,1,0)</f>
        <v>0</v>
      </c>
      <c r="W463">
        <f>IF(実施計画様式!X463&lt;&gt;朱色変色!W463,1,0)</f>
        <v>0</v>
      </c>
      <c r="X463">
        <f>IF(実施計画様式!Y463&lt;&gt;朱色変色!X463,1,0)</f>
        <v>0</v>
      </c>
      <c r="Y463">
        <f>IF(実施計画様式!Z463&lt;&gt;朱色変色!Y463,1,0)</f>
        <v>0</v>
      </c>
      <c r="Z463">
        <f>IF(実施計画様式!AA463&lt;&gt;朱色変色!Z463,1,0)</f>
        <v>0</v>
      </c>
      <c r="AA463">
        <f>IF(実施計画様式!AB463&lt;&gt;朱色変色!AA463,1,0)</f>
        <v>0</v>
      </c>
      <c r="AB463">
        <f>IF(実施計画様式!AC463&lt;&gt;朱色変色!AB463,1,0)</f>
        <v>0</v>
      </c>
      <c r="AC463">
        <f>IF(実施計画様式!AD463&lt;&gt;朱色変色!AC463,1,0)</f>
        <v>0</v>
      </c>
      <c r="AD463">
        <f>IF(実施計画様式!AE463&lt;&gt;朱色変色!AD463,1,0)</f>
        <v>0</v>
      </c>
      <c r="AE463">
        <f>IF(実施計画様式!AF463&lt;&gt;朱色変色!AE463,1,0)</f>
        <v>0</v>
      </c>
      <c r="AF463" s="21">
        <f>IF(実施計画様式!AG463&lt;&gt;朱色変色!AF463,1,0)</f>
        <v>0</v>
      </c>
      <c r="AG463">
        <f t="shared" si="18"/>
        <v>0</v>
      </c>
      <c r="AH463">
        <f t="shared" si="19"/>
        <v>0</v>
      </c>
      <c r="AI463">
        <f t="shared" si="20"/>
        <v>0</v>
      </c>
    </row>
    <row r="464" spans="3:35">
      <c r="C464" s="24">
        <v>392</v>
      </c>
      <c r="D464" s="24">
        <f>IF(実施計画様式!D464&lt;&gt;朱色変色!D464,1,0)</f>
        <v>0</v>
      </c>
      <c r="E464">
        <f>IF(実施計画様式!E464&lt;&gt;朱色変色!E464,1,0)</f>
        <v>0</v>
      </c>
      <c r="F464">
        <f>IF(実施計画様式!F464&lt;&gt;朱色変色!F464,1,0)</f>
        <v>0</v>
      </c>
      <c r="G464">
        <f>IF(実施計画様式!G464&lt;&gt;朱色変色!G464,1,0)</f>
        <v>0</v>
      </c>
      <c r="H464">
        <f>IF(実施計画様式!H464&lt;&gt;朱色変色!H464,1,0)</f>
        <v>0</v>
      </c>
      <c r="I464">
        <f>IF(実施計画様式!I464&lt;&gt;朱色変色!I464,1,0)</f>
        <v>0</v>
      </c>
      <c r="J464">
        <f>IF(実施計画様式!J464&lt;&gt;朱色変色!J464,1,0)</f>
        <v>0</v>
      </c>
      <c r="K464">
        <f>IF(実施計画様式!K464&lt;&gt;朱色変色!K464,1,0)</f>
        <v>0</v>
      </c>
      <c r="L464">
        <f>IF(実施計画様式!L464&lt;&gt;朱色変色!L464,1,0)</f>
        <v>0</v>
      </c>
      <c r="M464">
        <f>IF(実施計画様式!M464&lt;&gt;朱色変色!M464,1,0)</f>
        <v>0</v>
      </c>
      <c r="N464">
        <f>IF(実施計画様式!N464&lt;&gt;朱色変色!N464,1,0)</f>
        <v>0</v>
      </c>
      <c r="O464">
        <f>IF(実施計画様式!O464&lt;&gt;朱色変色!O464,1,0)</f>
        <v>0</v>
      </c>
      <c r="P464">
        <f>IF(実施計画様式!P464&lt;&gt;朱色変色!P464,1,0)</f>
        <v>0</v>
      </c>
      <c r="Q464">
        <f>IF(実施計画様式!Q464&lt;&gt;朱色変色!Q464,1,0)</f>
        <v>0</v>
      </c>
      <c r="R464">
        <f>IF(実施計画様式!R464&lt;&gt;朱色変色!R464,1,0)</f>
        <v>0</v>
      </c>
      <c r="S464">
        <f>IF(実施計画様式!S464&lt;&gt;朱色変色!S464,1,0)</f>
        <v>0</v>
      </c>
      <c r="T464">
        <f>IF(実施計画様式!U464&lt;&gt;朱色変色!T464,1,0)</f>
        <v>0</v>
      </c>
      <c r="U464">
        <f>IF(実施計画様式!V464&lt;&gt;朱色変色!U464,1,0)</f>
        <v>0</v>
      </c>
      <c r="V464">
        <f>IF(実施計画様式!W464&lt;&gt;朱色変色!V464,1,0)</f>
        <v>0</v>
      </c>
      <c r="W464">
        <f>IF(実施計画様式!X464&lt;&gt;朱色変色!W464,1,0)</f>
        <v>0</v>
      </c>
      <c r="X464">
        <f>IF(実施計画様式!Y464&lt;&gt;朱色変色!X464,1,0)</f>
        <v>0</v>
      </c>
      <c r="Y464">
        <f>IF(実施計画様式!Z464&lt;&gt;朱色変色!Y464,1,0)</f>
        <v>0</v>
      </c>
      <c r="Z464">
        <f>IF(実施計画様式!AA464&lt;&gt;朱色変色!Z464,1,0)</f>
        <v>0</v>
      </c>
      <c r="AA464">
        <f>IF(実施計画様式!AB464&lt;&gt;朱色変色!AA464,1,0)</f>
        <v>0</v>
      </c>
      <c r="AB464">
        <f>IF(実施計画様式!AC464&lt;&gt;朱色変色!AB464,1,0)</f>
        <v>0</v>
      </c>
      <c r="AC464">
        <f>IF(実施計画様式!AD464&lt;&gt;朱色変色!AC464,1,0)</f>
        <v>0</v>
      </c>
      <c r="AD464">
        <f>IF(実施計画様式!AE464&lt;&gt;朱色変色!AD464,1,0)</f>
        <v>0</v>
      </c>
      <c r="AE464">
        <f>IF(実施計画様式!AF464&lt;&gt;朱色変色!AE464,1,0)</f>
        <v>0</v>
      </c>
      <c r="AF464" s="21">
        <f>IF(実施計画様式!AG464&lt;&gt;朱色変色!AF464,1,0)</f>
        <v>0</v>
      </c>
      <c r="AG464">
        <f t="shared" si="18"/>
        <v>0</v>
      </c>
      <c r="AH464">
        <f t="shared" si="19"/>
        <v>0</v>
      </c>
      <c r="AI464">
        <f t="shared" si="20"/>
        <v>0</v>
      </c>
    </row>
    <row r="465" spans="3:35">
      <c r="C465" s="24">
        <v>393</v>
      </c>
      <c r="D465" s="24">
        <f>IF(実施計画様式!D465&lt;&gt;朱色変色!D465,1,0)</f>
        <v>0</v>
      </c>
      <c r="E465">
        <f>IF(実施計画様式!E465&lt;&gt;朱色変色!E465,1,0)</f>
        <v>0</v>
      </c>
      <c r="F465">
        <f>IF(実施計画様式!F465&lt;&gt;朱色変色!F465,1,0)</f>
        <v>0</v>
      </c>
      <c r="G465">
        <f>IF(実施計画様式!G465&lt;&gt;朱色変色!G465,1,0)</f>
        <v>0</v>
      </c>
      <c r="H465">
        <f>IF(実施計画様式!H465&lt;&gt;朱色変色!H465,1,0)</f>
        <v>0</v>
      </c>
      <c r="I465">
        <f>IF(実施計画様式!I465&lt;&gt;朱色変色!I465,1,0)</f>
        <v>0</v>
      </c>
      <c r="J465">
        <f>IF(実施計画様式!J465&lt;&gt;朱色変色!J465,1,0)</f>
        <v>0</v>
      </c>
      <c r="K465">
        <f>IF(実施計画様式!K465&lt;&gt;朱色変色!K465,1,0)</f>
        <v>0</v>
      </c>
      <c r="L465">
        <f>IF(実施計画様式!L465&lt;&gt;朱色変色!L465,1,0)</f>
        <v>0</v>
      </c>
      <c r="M465">
        <f>IF(実施計画様式!M465&lt;&gt;朱色変色!M465,1,0)</f>
        <v>0</v>
      </c>
      <c r="N465">
        <f>IF(実施計画様式!N465&lt;&gt;朱色変色!N465,1,0)</f>
        <v>0</v>
      </c>
      <c r="O465">
        <f>IF(実施計画様式!O465&lt;&gt;朱色変色!O465,1,0)</f>
        <v>0</v>
      </c>
      <c r="P465">
        <f>IF(実施計画様式!P465&lt;&gt;朱色変色!P465,1,0)</f>
        <v>0</v>
      </c>
      <c r="Q465">
        <f>IF(実施計画様式!Q465&lt;&gt;朱色変色!Q465,1,0)</f>
        <v>0</v>
      </c>
      <c r="R465">
        <f>IF(実施計画様式!R465&lt;&gt;朱色変色!R465,1,0)</f>
        <v>0</v>
      </c>
      <c r="S465">
        <f>IF(実施計画様式!S465&lt;&gt;朱色変色!S465,1,0)</f>
        <v>0</v>
      </c>
      <c r="T465">
        <f>IF(実施計画様式!U465&lt;&gt;朱色変色!T465,1,0)</f>
        <v>0</v>
      </c>
      <c r="U465">
        <f>IF(実施計画様式!V465&lt;&gt;朱色変色!U465,1,0)</f>
        <v>0</v>
      </c>
      <c r="V465">
        <f>IF(実施計画様式!W465&lt;&gt;朱色変色!V465,1,0)</f>
        <v>0</v>
      </c>
      <c r="W465">
        <f>IF(実施計画様式!X465&lt;&gt;朱色変色!W465,1,0)</f>
        <v>0</v>
      </c>
      <c r="X465">
        <f>IF(実施計画様式!Y465&lt;&gt;朱色変色!X465,1,0)</f>
        <v>0</v>
      </c>
      <c r="Y465">
        <f>IF(実施計画様式!Z465&lt;&gt;朱色変色!Y465,1,0)</f>
        <v>0</v>
      </c>
      <c r="Z465">
        <f>IF(実施計画様式!AA465&lt;&gt;朱色変色!Z465,1,0)</f>
        <v>0</v>
      </c>
      <c r="AA465">
        <f>IF(実施計画様式!AB465&lt;&gt;朱色変色!AA465,1,0)</f>
        <v>0</v>
      </c>
      <c r="AB465">
        <f>IF(実施計画様式!AC465&lt;&gt;朱色変色!AB465,1,0)</f>
        <v>0</v>
      </c>
      <c r="AC465">
        <f>IF(実施計画様式!AD465&lt;&gt;朱色変色!AC465,1,0)</f>
        <v>0</v>
      </c>
      <c r="AD465">
        <f>IF(実施計画様式!AE465&lt;&gt;朱色変色!AD465,1,0)</f>
        <v>0</v>
      </c>
      <c r="AE465">
        <f>IF(実施計画様式!AF465&lt;&gt;朱色変色!AE465,1,0)</f>
        <v>0</v>
      </c>
      <c r="AF465" s="21">
        <f>IF(実施計画様式!AG465&lt;&gt;朱色変色!AF465,1,0)</f>
        <v>0</v>
      </c>
      <c r="AG465">
        <f t="shared" si="18"/>
        <v>0</v>
      </c>
      <c r="AH465">
        <f t="shared" si="19"/>
        <v>0</v>
      </c>
      <c r="AI465">
        <f t="shared" si="20"/>
        <v>0</v>
      </c>
    </row>
    <row r="466" spans="3:35">
      <c r="C466" s="24">
        <v>394</v>
      </c>
      <c r="D466" s="24">
        <f>IF(実施計画様式!D466&lt;&gt;朱色変色!D466,1,0)</f>
        <v>0</v>
      </c>
      <c r="E466">
        <f>IF(実施計画様式!E466&lt;&gt;朱色変色!E466,1,0)</f>
        <v>0</v>
      </c>
      <c r="F466">
        <f>IF(実施計画様式!F466&lt;&gt;朱色変色!F466,1,0)</f>
        <v>0</v>
      </c>
      <c r="G466">
        <f>IF(実施計画様式!G466&lt;&gt;朱色変色!G466,1,0)</f>
        <v>0</v>
      </c>
      <c r="H466">
        <f>IF(実施計画様式!H466&lt;&gt;朱色変色!H466,1,0)</f>
        <v>0</v>
      </c>
      <c r="I466">
        <f>IF(実施計画様式!I466&lt;&gt;朱色変色!I466,1,0)</f>
        <v>0</v>
      </c>
      <c r="J466">
        <f>IF(実施計画様式!J466&lt;&gt;朱色変色!J466,1,0)</f>
        <v>0</v>
      </c>
      <c r="K466">
        <f>IF(実施計画様式!K466&lt;&gt;朱色変色!K466,1,0)</f>
        <v>0</v>
      </c>
      <c r="L466">
        <f>IF(実施計画様式!L466&lt;&gt;朱色変色!L466,1,0)</f>
        <v>0</v>
      </c>
      <c r="M466">
        <f>IF(実施計画様式!M466&lt;&gt;朱色変色!M466,1,0)</f>
        <v>0</v>
      </c>
      <c r="N466">
        <f>IF(実施計画様式!N466&lt;&gt;朱色変色!N466,1,0)</f>
        <v>0</v>
      </c>
      <c r="O466">
        <f>IF(実施計画様式!O466&lt;&gt;朱色変色!O466,1,0)</f>
        <v>0</v>
      </c>
      <c r="P466">
        <f>IF(実施計画様式!P466&lt;&gt;朱色変色!P466,1,0)</f>
        <v>0</v>
      </c>
      <c r="Q466">
        <f>IF(実施計画様式!Q466&lt;&gt;朱色変色!Q466,1,0)</f>
        <v>0</v>
      </c>
      <c r="R466">
        <f>IF(実施計画様式!R466&lt;&gt;朱色変色!R466,1,0)</f>
        <v>0</v>
      </c>
      <c r="S466">
        <f>IF(実施計画様式!S466&lt;&gt;朱色変色!S466,1,0)</f>
        <v>0</v>
      </c>
      <c r="T466">
        <f>IF(実施計画様式!U466&lt;&gt;朱色変色!T466,1,0)</f>
        <v>0</v>
      </c>
      <c r="U466">
        <f>IF(実施計画様式!V466&lt;&gt;朱色変色!U466,1,0)</f>
        <v>0</v>
      </c>
      <c r="V466">
        <f>IF(実施計画様式!W466&lt;&gt;朱色変色!V466,1,0)</f>
        <v>0</v>
      </c>
      <c r="W466">
        <f>IF(実施計画様式!X466&lt;&gt;朱色変色!W466,1,0)</f>
        <v>0</v>
      </c>
      <c r="X466">
        <f>IF(実施計画様式!Y466&lt;&gt;朱色変色!X466,1,0)</f>
        <v>0</v>
      </c>
      <c r="Y466">
        <f>IF(実施計画様式!Z466&lt;&gt;朱色変色!Y466,1,0)</f>
        <v>0</v>
      </c>
      <c r="Z466">
        <f>IF(実施計画様式!AA466&lt;&gt;朱色変色!Z466,1,0)</f>
        <v>0</v>
      </c>
      <c r="AA466">
        <f>IF(実施計画様式!AB466&lt;&gt;朱色変色!AA466,1,0)</f>
        <v>0</v>
      </c>
      <c r="AB466">
        <f>IF(実施計画様式!AC466&lt;&gt;朱色変色!AB466,1,0)</f>
        <v>0</v>
      </c>
      <c r="AC466">
        <f>IF(実施計画様式!AD466&lt;&gt;朱色変色!AC466,1,0)</f>
        <v>0</v>
      </c>
      <c r="AD466">
        <f>IF(実施計画様式!AE466&lt;&gt;朱色変色!AD466,1,0)</f>
        <v>0</v>
      </c>
      <c r="AE466">
        <f>IF(実施計画様式!AF466&lt;&gt;朱色変色!AE466,1,0)</f>
        <v>0</v>
      </c>
      <c r="AF466" s="21">
        <f>IF(実施計画様式!AG466&lt;&gt;朱色変色!AF466,1,0)</f>
        <v>0</v>
      </c>
      <c r="AG466">
        <f t="shared" si="18"/>
        <v>0</v>
      </c>
      <c r="AH466">
        <f t="shared" si="19"/>
        <v>0</v>
      </c>
      <c r="AI466">
        <f t="shared" si="20"/>
        <v>0</v>
      </c>
    </row>
    <row r="467" spans="3:35">
      <c r="C467" s="24">
        <v>395</v>
      </c>
      <c r="D467" s="24">
        <f>IF(実施計画様式!D467&lt;&gt;朱色変色!D467,1,0)</f>
        <v>0</v>
      </c>
      <c r="E467">
        <f>IF(実施計画様式!E467&lt;&gt;朱色変色!E467,1,0)</f>
        <v>0</v>
      </c>
      <c r="F467">
        <f>IF(実施計画様式!F467&lt;&gt;朱色変色!F467,1,0)</f>
        <v>0</v>
      </c>
      <c r="G467">
        <f>IF(実施計画様式!G467&lt;&gt;朱色変色!G467,1,0)</f>
        <v>0</v>
      </c>
      <c r="H467">
        <f>IF(実施計画様式!H467&lt;&gt;朱色変色!H467,1,0)</f>
        <v>0</v>
      </c>
      <c r="I467">
        <f>IF(実施計画様式!I467&lt;&gt;朱色変色!I467,1,0)</f>
        <v>0</v>
      </c>
      <c r="J467">
        <f>IF(実施計画様式!J467&lt;&gt;朱色変色!J467,1,0)</f>
        <v>0</v>
      </c>
      <c r="K467">
        <f>IF(実施計画様式!K467&lt;&gt;朱色変色!K467,1,0)</f>
        <v>0</v>
      </c>
      <c r="L467">
        <f>IF(実施計画様式!L467&lt;&gt;朱色変色!L467,1,0)</f>
        <v>0</v>
      </c>
      <c r="M467">
        <f>IF(実施計画様式!M467&lt;&gt;朱色変色!M467,1,0)</f>
        <v>0</v>
      </c>
      <c r="N467">
        <f>IF(実施計画様式!N467&lt;&gt;朱色変色!N467,1,0)</f>
        <v>0</v>
      </c>
      <c r="O467">
        <f>IF(実施計画様式!O467&lt;&gt;朱色変色!O467,1,0)</f>
        <v>0</v>
      </c>
      <c r="P467">
        <f>IF(実施計画様式!P467&lt;&gt;朱色変色!P467,1,0)</f>
        <v>0</v>
      </c>
      <c r="Q467">
        <f>IF(実施計画様式!Q467&lt;&gt;朱色変色!Q467,1,0)</f>
        <v>0</v>
      </c>
      <c r="R467">
        <f>IF(実施計画様式!R467&lt;&gt;朱色変色!R467,1,0)</f>
        <v>0</v>
      </c>
      <c r="S467">
        <f>IF(実施計画様式!S467&lt;&gt;朱色変色!S467,1,0)</f>
        <v>0</v>
      </c>
      <c r="T467">
        <f>IF(実施計画様式!U467&lt;&gt;朱色変色!T467,1,0)</f>
        <v>0</v>
      </c>
      <c r="U467">
        <f>IF(実施計画様式!V467&lt;&gt;朱色変色!U467,1,0)</f>
        <v>0</v>
      </c>
      <c r="V467">
        <f>IF(実施計画様式!W467&lt;&gt;朱色変色!V467,1,0)</f>
        <v>0</v>
      </c>
      <c r="W467">
        <f>IF(実施計画様式!X467&lt;&gt;朱色変色!W467,1,0)</f>
        <v>0</v>
      </c>
      <c r="X467">
        <f>IF(実施計画様式!Y467&lt;&gt;朱色変色!X467,1,0)</f>
        <v>0</v>
      </c>
      <c r="Y467">
        <f>IF(実施計画様式!Z467&lt;&gt;朱色変色!Y467,1,0)</f>
        <v>0</v>
      </c>
      <c r="Z467">
        <f>IF(実施計画様式!AA467&lt;&gt;朱色変色!Z467,1,0)</f>
        <v>0</v>
      </c>
      <c r="AA467">
        <f>IF(実施計画様式!AB467&lt;&gt;朱色変色!AA467,1,0)</f>
        <v>0</v>
      </c>
      <c r="AB467">
        <f>IF(実施計画様式!AC467&lt;&gt;朱色変色!AB467,1,0)</f>
        <v>0</v>
      </c>
      <c r="AC467">
        <f>IF(実施計画様式!AD467&lt;&gt;朱色変色!AC467,1,0)</f>
        <v>0</v>
      </c>
      <c r="AD467">
        <f>IF(実施計画様式!AE467&lt;&gt;朱色変色!AD467,1,0)</f>
        <v>0</v>
      </c>
      <c r="AE467">
        <f>IF(実施計画様式!AF467&lt;&gt;朱色変色!AE467,1,0)</f>
        <v>0</v>
      </c>
      <c r="AF467" s="21">
        <f>IF(実施計画様式!AG467&lt;&gt;朱色変色!AF467,1,0)</f>
        <v>0</v>
      </c>
      <c r="AG467">
        <f t="shared" si="18"/>
        <v>0</v>
      </c>
      <c r="AH467">
        <f t="shared" si="19"/>
        <v>0</v>
      </c>
      <c r="AI467">
        <f t="shared" si="20"/>
        <v>0</v>
      </c>
    </row>
    <row r="468" spans="3:35">
      <c r="C468" s="24">
        <v>396</v>
      </c>
      <c r="D468" s="24">
        <f>IF(実施計画様式!D468&lt;&gt;朱色変色!D468,1,0)</f>
        <v>0</v>
      </c>
      <c r="E468">
        <f>IF(実施計画様式!E468&lt;&gt;朱色変色!E468,1,0)</f>
        <v>0</v>
      </c>
      <c r="F468">
        <f>IF(実施計画様式!F468&lt;&gt;朱色変色!F468,1,0)</f>
        <v>0</v>
      </c>
      <c r="G468">
        <f>IF(実施計画様式!G468&lt;&gt;朱色変色!G468,1,0)</f>
        <v>0</v>
      </c>
      <c r="H468">
        <f>IF(実施計画様式!H468&lt;&gt;朱色変色!H468,1,0)</f>
        <v>0</v>
      </c>
      <c r="I468">
        <f>IF(実施計画様式!I468&lt;&gt;朱色変色!I468,1,0)</f>
        <v>0</v>
      </c>
      <c r="J468">
        <f>IF(実施計画様式!J468&lt;&gt;朱色変色!J468,1,0)</f>
        <v>0</v>
      </c>
      <c r="K468">
        <f>IF(実施計画様式!K468&lt;&gt;朱色変色!K468,1,0)</f>
        <v>0</v>
      </c>
      <c r="L468">
        <f>IF(実施計画様式!L468&lt;&gt;朱色変色!L468,1,0)</f>
        <v>0</v>
      </c>
      <c r="M468">
        <f>IF(実施計画様式!M468&lt;&gt;朱色変色!M468,1,0)</f>
        <v>0</v>
      </c>
      <c r="N468">
        <f>IF(実施計画様式!N468&lt;&gt;朱色変色!N468,1,0)</f>
        <v>0</v>
      </c>
      <c r="O468">
        <f>IF(実施計画様式!O468&lt;&gt;朱色変色!O468,1,0)</f>
        <v>0</v>
      </c>
      <c r="P468">
        <f>IF(実施計画様式!P468&lt;&gt;朱色変色!P468,1,0)</f>
        <v>0</v>
      </c>
      <c r="Q468">
        <f>IF(実施計画様式!Q468&lt;&gt;朱色変色!Q468,1,0)</f>
        <v>0</v>
      </c>
      <c r="R468">
        <f>IF(実施計画様式!R468&lt;&gt;朱色変色!R468,1,0)</f>
        <v>0</v>
      </c>
      <c r="S468">
        <f>IF(実施計画様式!S468&lt;&gt;朱色変色!S468,1,0)</f>
        <v>0</v>
      </c>
      <c r="T468">
        <f>IF(実施計画様式!U468&lt;&gt;朱色変色!T468,1,0)</f>
        <v>0</v>
      </c>
      <c r="U468">
        <f>IF(実施計画様式!V468&lt;&gt;朱色変色!U468,1,0)</f>
        <v>0</v>
      </c>
      <c r="V468">
        <f>IF(実施計画様式!W468&lt;&gt;朱色変色!V468,1,0)</f>
        <v>0</v>
      </c>
      <c r="W468">
        <f>IF(実施計画様式!X468&lt;&gt;朱色変色!W468,1,0)</f>
        <v>0</v>
      </c>
      <c r="X468">
        <f>IF(実施計画様式!Y468&lt;&gt;朱色変色!X468,1,0)</f>
        <v>0</v>
      </c>
      <c r="Y468">
        <f>IF(実施計画様式!Z468&lt;&gt;朱色変色!Y468,1,0)</f>
        <v>0</v>
      </c>
      <c r="Z468">
        <f>IF(実施計画様式!AA468&lt;&gt;朱色変色!Z468,1,0)</f>
        <v>0</v>
      </c>
      <c r="AA468">
        <f>IF(実施計画様式!AB468&lt;&gt;朱色変色!AA468,1,0)</f>
        <v>0</v>
      </c>
      <c r="AB468">
        <f>IF(実施計画様式!AC468&lt;&gt;朱色変色!AB468,1,0)</f>
        <v>0</v>
      </c>
      <c r="AC468">
        <f>IF(実施計画様式!AD468&lt;&gt;朱色変色!AC468,1,0)</f>
        <v>0</v>
      </c>
      <c r="AD468">
        <f>IF(実施計画様式!AE468&lt;&gt;朱色変色!AD468,1,0)</f>
        <v>0</v>
      </c>
      <c r="AE468">
        <f>IF(実施計画様式!AF468&lt;&gt;朱色変色!AE468,1,0)</f>
        <v>0</v>
      </c>
      <c r="AF468" s="21">
        <f>IF(実施計画様式!AG468&lt;&gt;朱色変色!AF468,1,0)</f>
        <v>0</v>
      </c>
      <c r="AG468">
        <f t="shared" si="18"/>
        <v>0</v>
      </c>
      <c r="AH468">
        <f t="shared" si="19"/>
        <v>0</v>
      </c>
      <c r="AI468">
        <f t="shared" si="20"/>
        <v>0</v>
      </c>
    </row>
    <row r="469" spans="3:35">
      <c r="C469" s="24">
        <v>397</v>
      </c>
      <c r="D469" s="24">
        <f>IF(実施計画様式!D469&lt;&gt;朱色変色!D469,1,0)</f>
        <v>0</v>
      </c>
      <c r="E469">
        <f>IF(実施計画様式!E469&lt;&gt;朱色変色!E469,1,0)</f>
        <v>0</v>
      </c>
      <c r="F469">
        <f>IF(実施計画様式!F469&lt;&gt;朱色変色!F469,1,0)</f>
        <v>0</v>
      </c>
      <c r="G469">
        <f>IF(実施計画様式!G469&lt;&gt;朱色変色!G469,1,0)</f>
        <v>0</v>
      </c>
      <c r="H469">
        <f>IF(実施計画様式!H469&lt;&gt;朱色変色!H469,1,0)</f>
        <v>0</v>
      </c>
      <c r="I469">
        <f>IF(実施計画様式!I469&lt;&gt;朱色変色!I469,1,0)</f>
        <v>0</v>
      </c>
      <c r="J469">
        <f>IF(実施計画様式!J469&lt;&gt;朱色変色!J469,1,0)</f>
        <v>0</v>
      </c>
      <c r="K469">
        <f>IF(実施計画様式!K469&lt;&gt;朱色変色!K469,1,0)</f>
        <v>0</v>
      </c>
      <c r="L469">
        <f>IF(実施計画様式!L469&lt;&gt;朱色変色!L469,1,0)</f>
        <v>0</v>
      </c>
      <c r="M469">
        <f>IF(実施計画様式!M469&lt;&gt;朱色変色!M469,1,0)</f>
        <v>0</v>
      </c>
      <c r="N469">
        <f>IF(実施計画様式!N469&lt;&gt;朱色変色!N469,1,0)</f>
        <v>0</v>
      </c>
      <c r="O469">
        <f>IF(実施計画様式!O469&lt;&gt;朱色変色!O469,1,0)</f>
        <v>0</v>
      </c>
      <c r="P469">
        <f>IF(実施計画様式!P469&lt;&gt;朱色変色!P469,1,0)</f>
        <v>0</v>
      </c>
      <c r="Q469">
        <f>IF(実施計画様式!Q469&lt;&gt;朱色変色!Q469,1,0)</f>
        <v>0</v>
      </c>
      <c r="R469">
        <f>IF(実施計画様式!R469&lt;&gt;朱色変色!R469,1,0)</f>
        <v>0</v>
      </c>
      <c r="S469">
        <f>IF(実施計画様式!S469&lt;&gt;朱色変色!S469,1,0)</f>
        <v>0</v>
      </c>
      <c r="T469">
        <f>IF(実施計画様式!U469&lt;&gt;朱色変色!T469,1,0)</f>
        <v>0</v>
      </c>
      <c r="U469">
        <f>IF(実施計画様式!V469&lt;&gt;朱色変色!U469,1,0)</f>
        <v>0</v>
      </c>
      <c r="V469">
        <f>IF(実施計画様式!W469&lt;&gt;朱色変色!V469,1,0)</f>
        <v>0</v>
      </c>
      <c r="W469">
        <f>IF(実施計画様式!X469&lt;&gt;朱色変色!W469,1,0)</f>
        <v>0</v>
      </c>
      <c r="X469">
        <f>IF(実施計画様式!Y469&lt;&gt;朱色変色!X469,1,0)</f>
        <v>0</v>
      </c>
      <c r="Y469">
        <f>IF(実施計画様式!Z469&lt;&gt;朱色変色!Y469,1,0)</f>
        <v>0</v>
      </c>
      <c r="Z469">
        <f>IF(実施計画様式!AA469&lt;&gt;朱色変色!Z469,1,0)</f>
        <v>0</v>
      </c>
      <c r="AA469">
        <f>IF(実施計画様式!AB469&lt;&gt;朱色変色!AA469,1,0)</f>
        <v>0</v>
      </c>
      <c r="AB469">
        <f>IF(実施計画様式!AC469&lt;&gt;朱色変色!AB469,1,0)</f>
        <v>0</v>
      </c>
      <c r="AC469">
        <f>IF(実施計画様式!AD469&lt;&gt;朱色変色!AC469,1,0)</f>
        <v>0</v>
      </c>
      <c r="AD469">
        <f>IF(実施計画様式!AE469&lt;&gt;朱色変色!AD469,1,0)</f>
        <v>0</v>
      </c>
      <c r="AE469">
        <f>IF(実施計画様式!AF469&lt;&gt;朱色変色!AE469,1,0)</f>
        <v>0</v>
      </c>
      <c r="AF469" s="21">
        <f>IF(実施計画様式!AG469&lt;&gt;朱色変色!AF469,1,0)</f>
        <v>0</v>
      </c>
      <c r="AG469">
        <f t="shared" si="18"/>
        <v>0</v>
      </c>
      <c r="AH469">
        <f t="shared" si="19"/>
        <v>0</v>
      </c>
      <c r="AI469">
        <f t="shared" si="20"/>
        <v>0</v>
      </c>
    </row>
    <row r="470" spans="3:35">
      <c r="C470" s="24">
        <v>398</v>
      </c>
      <c r="D470" s="24">
        <f>IF(実施計画様式!D470&lt;&gt;朱色変色!D470,1,0)</f>
        <v>0</v>
      </c>
      <c r="E470">
        <f>IF(実施計画様式!E470&lt;&gt;朱色変色!E470,1,0)</f>
        <v>0</v>
      </c>
      <c r="F470">
        <f>IF(実施計画様式!F470&lt;&gt;朱色変色!F470,1,0)</f>
        <v>0</v>
      </c>
      <c r="G470">
        <f>IF(実施計画様式!G470&lt;&gt;朱色変色!G470,1,0)</f>
        <v>0</v>
      </c>
      <c r="H470">
        <f>IF(実施計画様式!H470&lt;&gt;朱色変色!H470,1,0)</f>
        <v>0</v>
      </c>
      <c r="I470">
        <f>IF(実施計画様式!I470&lt;&gt;朱色変色!I470,1,0)</f>
        <v>0</v>
      </c>
      <c r="J470">
        <f>IF(実施計画様式!J470&lt;&gt;朱色変色!J470,1,0)</f>
        <v>0</v>
      </c>
      <c r="K470">
        <f>IF(実施計画様式!K470&lt;&gt;朱色変色!K470,1,0)</f>
        <v>0</v>
      </c>
      <c r="L470">
        <f>IF(実施計画様式!L470&lt;&gt;朱色変色!L470,1,0)</f>
        <v>0</v>
      </c>
      <c r="M470">
        <f>IF(実施計画様式!M470&lt;&gt;朱色変色!M470,1,0)</f>
        <v>0</v>
      </c>
      <c r="N470">
        <f>IF(実施計画様式!N470&lt;&gt;朱色変色!N470,1,0)</f>
        <v>0</v>
      </c>
      <c r="O470">
        <f>IF(実施計画様式!O470&lt;&gt;朱色変色!O470,1,0)</f>
        <v>0</v>
      </c>
      <c r="P470">
        <f>IF(実施計画様式!P470&lt;&gt;朱色変色!P470,1,0)</f>
        <v>0</v>
      </c>
      <c r="Q470">
        <f>IF(実施計画様式!Q470&lt;&gt;朱色変色!Q470,1,0)</f>
        <v>0</v>
      </c>
      <c r="R470">
        <f>IF(実施計画様式!R470&lt;&gt;朱色変色!R470,1,0)</f>
        <v>0</v>
      </c>
      <c r="S470">
        <f>IF(実施計画様式!S470&lt;&gt;朱色変色!S470,1,0)</f>
        <v>0</v>
      </c>
      <c r="T470">
        <f>IF(実施計画様式!U470&lt;&gt;朱色変色!T470,1,0)</f>
        <v>0</v>
      </c>
      <c r="U470">
        <f>IF(実施計画様式!V470&lt;&gt;朱色変色!U470,1,0)</f>
        <v>0</v>
      </c>
      <c r="V470">
        <f>IF(実施計画様式!W470&lt;&gt;朱色変色!V470,1,0)</f>
        <v>0</v>
      </c>
      <c r="W470">
        <f>IF(実施計画様式!X470&lt;&gt;朱色変色!W470,1,0)</f>
        <v>0</v>
      </c>
      <c r="X470">
        <f>IF(実施計画様式!Y470&lt;&gt;朱色変色!X470,1,0)</f>
        <v>0</v>
      </c>
      <c r="Y470">
        <f>IF(実施計画様式!Z470&lt;&gt;朱色変色!Y470,1,0)</f>
        <v>0</v>
      </c>
      <c r="Z470">
        <f>IF(実施計画様式!AA470&lt;&gt;朱色変色!Z470,1,0)</f>
        <v>0</v>
      </c>
      <c r="AA470">
        <f>IF(実施計画様式!AB470&lt;&gt;朱色変色!AA470,1,0)</f>
        <v>0</v>
      </c>
      <c r="AB470">
        <f>IF(実施計画様式!AC470&lt;&gt;朱色変色!AB470,1,0)</f>
        <v>0</v>
      </c>
      <c r="AC470">
        <f>IF(実施計画様式!AD470&lt;&gt;朱色変色!AC470,1,0)</f>
        <v>0</v>
      </c>
      <c r="AD470">
        <f>IF(実施計画様式!AE470&lt;&gt;朱色変色!AD470,1,0)</f>
        <v>0</v>
      </c>
      <c r="AE470">
        <f>IF(実施計画様式!AF470&lt;&gt;朱色変色!AE470,1,0)</f>
        <v>0</v>
      </c>
      <c r="AF470" s="21">
        <f>IF(実施計画様式!AG470&lt;&gt;朱色変色!AF470,1,0)</f>
        <v>0</v>
      </c>
      <c r="AG470">
        <f t="shared" si="18"/>
        <v>0</v>
      </c>
      <c r="AH470">
        <f t="shared" si="19"/>
        <v>0</v>
      </c>
      <c r="AI470">
        <f t="shared" si="20"/>
        <v>0</v>
      </c>
    </row>
    <row r="471" spans="3:35">
      <c r="C471" s="24">
        <v>399</v>
      </c>
      <c r="D471" s="24">
        <f>IF(実施計画様式!D471&lt;&gt;朱色変色!D471,1,0)</f>
        <v>0</v>
      </c>
      <c r="E471">
        <f>IF(実施計画様式!E471&lt;&gt;朱色変色!E471,1,0)</f>
        <v>0</v>
      </c>
      <c r="F471">
        <f>IF(実施計画様式!F471&lt;&gt;朱色変色!F471,1,0)</f>
        <v>0</v>
      </c>
      <c r="G471">
        <f>IF(実施計画様式!G471&lt;&gt;朱色変色!G471,1,0)</f>
        <v>0</v>
      </c>
      <c r="H471">
        <f>IF(実施計画様式!H471&lt;&gt;朱色変色!H471,1,0)</f>
        <v>0</v>
      </c>
      <c r="I471">
        <f>IF(実施計画様式!I471&lt;&gt;朱色変色!I471,1,0)</f>
        <v>0</v>
      </c>
      <c r="J471">
        <f>IF(実施計画様式!J471&lt;&gt;朱色変色!J471,1,0)</f>
        <v>0</v>
      </c>
      <c r="K471">
        <f>IF(実施計画様式!K471&lt;&gt;朱色変色!K471,1,0)</f>
        <v>0</v>
      </c>
      <c r="L471">
        <f>IF(実施計画様式!L471&lt;&gt;朱色変色!L471,1,0)</f>
        <v>0</v>
      </c>
      <c r="M471">
        <f>IF(実施計画様式!M471&lt;&gt;朱色変色!M471,1,0)</f>
        <v>0</v>
      </c>
      <c r="N471">
        <f>IF(実施計画様式!N471&lt;&gt;朱色変色!N471,1,0)</f>
        <v>0</v>
      </c>
      <c r="O471">
        <f>IF(実施計画様式!O471&lt;&gt;朱色変色!O471,1,0)</f>
        <v>0</v>
      </c>
      <c r="P471">
        <f>IF(実施計画様式!P471&lt;&gt;朱色変色!P471,1,0)</f>
        <v>0</v>
      </c>
      <c r="Q471">
        <f>IF(実施計画様式!Q471&lt;&gt;朱色変色!Q471,1,0)</f>
        <v>0</v>
      </c>
      <c r="R471">
        <f>IF(実施計画様式!R471&lt;&gt;朱色変色!R471,1,0)</f>
        <v>0</v>
      </c>
      <c r="S471">
        <f>IF(実施計画様式!S471&lt;&gt;朱色変色!S471,1,0)</f>
        <v>0</v>
      </c>
      <c r="T471">
        <f>IF(実施計画様式!U471&lt;&gt;朱色変色!T471,1,0)</f>
        <v>0</v>
      </c>
      <c r="U471">
        <f>IF(実施計画様式!V471&lt;&gt;朱色変色!U471,1,0)</f>
        <v>0</v>
      </c>
      <c r="V471">
        <f>IF(実施計画様式!W471&lt;&gt;朱色変色!V471,1,0)</f>
        <v>0</v>
      </c>
      <c r="W471">
        <f>IF(実施計画様式!X471&lt;&gt;朱色変色!W471,1,0)</f>
        <v>0</v>
      </c>
      <c r="X471">
        <f>IF(実施計画様式!Y471&lt;&gt;朱色変色!X471,1,0)</f>
        <v>0</v>
      </c>
      <c r="Y471">
        <f>IF(実施計画様式!Z471&lt;&gt;朱色変色!Y471,1,0)</f>
        <v>0</v>
      </c>
      <c r="Z471">
        <f>IF(実施計画様式!AA471&lt;&gt;朱色変色!Z471,1,0)</f>
        <v>0</v>
      </c>
      <c r="AA471">
        <f>IF(実施計画様式!AB471&lt;&gt;朱色変色!AA471,1,0)</f>
        <v>0</v>
      </c>
      <c r="AB471">
        <f>IF(実施計画様式!AC471&lt;&gt;朱色変色!AB471,1,0)</f>
        <v>0</v>
      </c>
      <c r="AC471">
        <f>IF(実施計画様式!AD471&lt;&gt;朱色変色!AC471,1,0)</f>
        <v>0</v>
      </c>
      <c r="AD471">
        <f>IF(実施計画様式!AE471&lt;&gt;朱色変色!AD471,1,0)</f>
        <v>0</v>
      </c>
      <c r="AE471">
        <f>IF(実施計画様式!AF471&lt;&gt;朱色変色!AE471,1,0)</f>
        <v>0</v>
      </c>
      <c r="AF471" s="21">
        <f>IF(実施計画様式!AG471&lt;&gt;朱色変色!AF471,1,0)</f>
        <v>0</v>
      </c>
      <c r="AG471">
        <f t="shared" si="18"/>
        <v>0</v>
      </c>
      <c r="AH471">
        <f t="shared" si="19"/>
        <v>0</v>
      </c>
      <c r="AI471">
        <f t="shared" si="20"/>
        <v>0</v>
      </c>
    </row>
    <row r="472" spans="3:35" ht="14.25" thickBot="1">
      <c r="C472" s="25">
        <v>400</v>
      </c>
      <c r="D472" s="25">
        <f>IF(実施計画様式!D472&lt;&gt;朱色変色!D472,1,0)</f>
        <v>0</v>
      </c>
      <c r="E472" s="27">
        <f>IF(実施計画様式!E472&lt;&gt;朱色変色!E472,1,0)</f>
        <v>0</v>
      </c>
      <c r="F472" s="27">
        <f>IF(実施計画様式!F472&lt;&gt;朱色変色!F472,1,0)</f>
        <v>0</v>
      </c>
      <c r="G472" s="27">
        <f>IF(実施計画様式!G472&lt;&gt;朱色変色!G472,1,0)</f>
        <v>0</v>
      </c>
      <c r="H472" s="27">
        <f>IF(実施計画様式!H472&lt;&gt;朱色変色!H472,1,0)</f>
        <v>0</v>
      </c>
      <c r="I472" s="27">
        <f>IF(実施計画様式!I472&lt;&gt;朱色変色!I472,1,0)</f>
        <v>0</v>
      </c>
      <c r="J472" s="27">
        <f>IF(実施計画様式!J472&lt;&gt;朱色変色!J472,1,0)</f>
        <v>0</v>
      </c>
      <c r="K472" s="27">
        <f>IF(実施計画様式!K472&lt;&gt;朱色変色!K472,1,0)</f>
        <v>0</v>
      </c>
      <c r="L472" s="27">
        <f>IF(実施計画様式!L472&lt;&gt;朱色変色!L472,1,0)</f>
        <v>0</v>
      </c>
      <c r="M472" s="27">
        <f>IF(実施計画様式!M472&lt;&gt;朱色変色!M472,1,0)</f>
        <v>0</v>
      </c>
      <c r="N472" s="27">
        <f>IF(実施計画様式!N472&lt;&gt;朱色変色!N472,1,0)</f>
        <v>0</v>
      </c>
      <c r="O472" s="27">
        <f>IF(実施計画様式!O472&lt;&gt;朱色変色!O472,1,0)</f>
        <v>0</v>
      </c>
      <c r="P472" s="27">
        <f>IF(実施計画様式!P472&lt;&gt;朱色変色!P472,1,0)</f>
        <v>0</v>
      </c>
      <c r="Q472" s="27">
        <f>IF(実施計画様式!Q472&lt;&gt;朱色変色!Q472,1,0)</f>
        <v>0</v>
      </c>
      <c r="R472" s="27">
        <f>IF(実施計画様式!R472&lt;&gt;朱色変色!R472,1,0)</f>
        <v>0</v>
      </c>
      <c r="S472" s="27">
        <f>IF(実施計画様式!S472&lt;&gt;朱色変色!S472,1,0)</f>
        <v>0</v>
      </c>
      <c r="T472" s="27">
        <f>IF(実施計画様式!U472&lt;&gt;朱色変色!T472,1,0)</f>
        <v>0</v>
      </c>
      <c r="U472" s="27">
        <f>IF(実施計画様式!V472&lt;&gt;朱色変色!U472,1,0)</f>
        <v>0</v>
      </c>
      <c r="V472" s="27">
        <f>IF(実施計画様式!W472&lt;&gt;朱色変色!V472,1,0)</f>
        <v>0</v>
      </c>
      <c r="W472" s="27">
        <f>IF(実施計画様式!X472&lt;&gt;朱色変色!W472,1,0)</f>
        <v>0</v>
      </c>
      <c r="X472" s="27">
        <f>IF(実施計画様式!Y472&lt;&gt;朱色変色!X472,1,0)</f>
        <v>0</v>
      </c>
      <c r="Y472" s="27">
        <f>IF(実施計画様式!Z472&lt;&gt;朱色変色!Y472,1,0)</f>
        <v>0</v>
      </c>
      <c r="Z472" s="27">
        <f>IF(実施計画様式!AA472&lt;&gt;朱色変色!Z472,1,0)</f>
        <v>0</v>
      </c>
      <c r="AA472" s="27">
        <f>IF(実施計画様式!AB472&lt;&gt;朱色変色!AA472,1,0)</f>
        <v>0</v>
      </c>
      <c r="AB472" s="27">
        <f>IF(実施計画様式!AC472&lt;&gt;朱色変色!AB472,1,0)</f>
        <v>0</v>
      </c>
      <c r="AC472" s="27">
        <f>IF(実施計画様式!AD472&lt;&gt;朱色変色!AC472,1,0)</f>
        <v>0</v>
      </c>
      <c r="AD472" s="27">
        <f>IF(実施計画様式!AE472&lt;&gt;朱色変色!AD472,1,0)</f>
        <v>0</v>
      </c>
      <c r="AE472" s="27">
        <f>IF(実施計画様式!AF472&lt;&gt;朱色変色!AE472,1,0)</f>
        <v>0</v>
      </c>
      <c r="AF472" s="22">
        <f>IF(実施計画様式!AG472&lt;&gt;朱色変色!AF472,1,0)</f>
        <v>0</v>
      </c>
      <c r="AG472">
        <f t="shared" si="18"/>
        <v>0</v>
      </c>
      <c r="AH472">
        <f t="shared" si="19"/>
        <v>0</v>
      </c>
      <c r="AI472">
        <f t="shared" si="20"/>
        <v>0</v>
      </c>
    </row>
  </sheetData>
  <sheetProtection algorithmName="SHA-512" hashValue="iWMqlr+i0qSe31dbTLcI4VkXUrUgRlxf51MqwPjYGj2bBTCusT3nxot2HkVjA/M1UfckZso5nspT3FoA0rbYyw==" saltValue="EBU9PGUAy8oEeyzmqErXJw==" spinCount="100000" sheet="1" objects="1" scenarios="1"/>
  <mergeCells count="31">
    <mergeCell ref="AD69:AD72"/>
    <mergeCell ref="AE69:AE72"/>
    <mergeCell ref="AF69:AF72"/>
    <mergeCell ref="AA69:AA72"/>
    <mergeCell ref="U69:U72"/>
    <mergeCell ref="Y69:Y72"/>
    <mergeCell ref="Z69:Z72"/>
    <mergeCell ref="AB69:AB72"/>
    <mergeCell ref="AC69:AC72"/>
    <mergeCell ref="V69:V72"/>
    <mergeCell ref="W69:W72"/>
    <mergeCell ref="X69:X72"/>
    <mergeCell ref="T70:T71"/>
    <mergeCell ref="Q70:R70"/>
    <mergeCell ref="P71:P72"/>
    <mergeCell ref="Q71:Q72"/>
    <mergeCell ref="R71:R72"/>
    <mergeCell ref="S71:S72"/>
    <mergeCell ref="N70:N72"/>
    <mergeCell ref="O70:O71"/>
    <mergeCell ref="H69:H72"/>
    <mergeCell ref="C69:C72"/>
    <mergeCell ref="D69:D72"/>
    <mergeCell ref="E69:E72"/>
    <mergeCell ref="F69:F72"/>
    <mergeCell ref="G69:G72"/>
    <mergeCell ref="I69:I72"/>
    <mergeCell ref="J69:J72"/>
    <mergeCell ref="K69:K72"/>
    <mergeCell ref="L69:L72"/>
    <mergeCell ref="M70:M72"/>
  </mergeCells>
  <phoneticPr fontId="29"/>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
  <dimension ref="A1:BE1789"/>
  <sheetViews>
    <sheetView workbookViewId="0">
      <selection activeCell="D6" sqref="D6:E6"/>
    </sheetView>
  </sheetViews>
  <sheetFormatPr defaultColWidth="8.85546875" defaultRowHeight="13.5"/>
  <cols>
    <col min="1" max="1" width="24.85546875" customWidth="1"/>
    <col min="2" max="2" width="19.42578125" customWidth="1"/>
    <col min="3" max="3" width="21.85546875" bestFit="1" customWidth="1"/>
    <col min="4" max="5" width="14.42578125" customWidth="1"/>
    <col min="6" max="7" width="22.42578125" customWidth="1"/>
    <col min="8" max="9" width="24.85546875" customWidth="1"/>
    <col min="10" max="10" width="23" customWidth="1"/>
    <col min="11" max="23" width="14.42578125" customWidth="1"/>
    <col min="24" max="24" width="16.42578125" customWidth="1"/>
    <col min="25" max="39" width="14.42578125" customWidth="1"/>
    <col min="40" max="40" width="16.42578125" customWidth="1"/>
    <col min="41" max="55" width="14.42578125" customWidth="1"/>
    <col min="56" max="56" width="16.42578125" customWidth="1"/>
    <col min="57" max="57" width="14.42578125" customWidth="1"/>
  </cols>
  <sheetData>
    <row r="1" spans="1:57" ht="14.25" thickBot="1">
      <c r="A1" s="182" t="s">
        <v>4181</v>
      </c>
      <c r="B1" s="182" t="s">
        <v>4182</v>
      </c>
      <c r="C1" s="182" t="s">
        <v>4183</v>
      </c>
      <c r="D1" s="182" t="s">
        <v>4184</v>
      </c>
      <c r="E1" s="182" t="s">
        <v>4185</v>
      </c>
      <c r="F1" s="182" t="s">
        <v>4186</v>
      </c>
      <c r="G1" s="182" t="s">
        <v>4187</v>
      </c>
      <c r="H1" s="182" t="s">
        <v>4188</v>
      </c>
      <c r="I1" s="182" t="s">
        <v>4189</v>
      </c>
      <c r="J1" s="182" t="s">
        <v>4190</v>
      </c>
      <c r="K1" s="182" t="s">
        <v>4191</v>
      </c>
      <c r="L1" s="182" t="s">
        <v>4192</v>
      </c>
      <c r="M1" s="182" t="s">
        <v>4193</v>
      </c>
      <c r="N1" s="182" t="s">
        <v>4194</v>
      </c>
      <c r="O1" s="182" t="s">
        <v>4195</v>
      </c>
      <c r="P1" s="182" t="s">
        <v>4196</v>
      </c>
      <c r="Q1" s="182" t="s">
        <v>4197</v>
      </c>
      <c r="R1" s="182" t="s">
        <v>4198</v>
      </c>
      <c r="S1" s="182" t="s">
        <v>4199</v>
      </c>
      <c r="T1" s="182" t="s">
        <v>4200</v>
      </c>
      <c r="U1" s="182" t="s">
        <v>4201</v>
      </c>
      <c r="V1" s="182" t="s">
        <v>4202</v>
      </c>
      <c r="W1" s="182" t="s">
        <v>4203</v>
      </c>
      <c r="X1" s="182" t="s">
        <v>4204</v>
      </c>
      <c r="Y1" s="182" t="s">
        <v>4205</v>
      </c>
      <c r="Z1" s="182" t="s">
        <v>4206</v>
      </c>
      <c r="AA1" s="182" t="s">
        <v>4207</v>
      </c>
      <c r="AB1" s="182" t="s">
        <v>4208</v>
      </c>
      <c r="AC1" s="182" t="s">
        <v>4209</v>
      </c>
      <c r="AD1" s="182" t="s">
        <v>4210</v>
      </c>
      <c r="AE1" s="182" t="s">
        <v>4211</v>
      </c>
      <c r="AF1" s="182" t="s">
        <v>4212</v>
      </c>
      <c r="AG1" s="182" t="s">
        <v>4213</v>
      </c>
      <c r="AH1" s="182" t="s">
        <v>4214</v>
      </c>
      <c r="AI1" s="182" t="s">
        <v>4215</v>
      </c>
      <c r="AJ1" s="182" t="s">
        <v>4216</v>
      </c>
      <c r="AK1" s="182" t="s">
        <v>4217</v>
      </c>
      <c r="AL1" s="182" t="s">
        <v>4218</v>
      </c>
      <c r="AM1" s="182" t="s">
        <v>4219</v>
      </c>
      <c r="AN1" s="182" t="s">
        <v>4220</v>
      </c>
      <c r="AO1" s="182" t="s">
        <v>4221</v>
      </c>
      <c r="AP1" s="182" t="s">
        <v>4222</v>
      </c>
      <c r="AQ1" s="182" t="s">
        <v>4223</v>
      </c>
      <c r="AR1" s="182" t="s">
        <v>4224</v>
      </c>
      <c r="AS1" s="182" t="s">
        <v>4225</v>
      </c>
      <c r="AT1" s="182" t="s">
        <v>4226</v>
      </c>
      <c r="AU1" s="182" t="s">
        <v>4227</v>
      </c>
      <c r="AV1" s="182" t="s">
        <v>4228</v>
      </c>
      <c r="AW1" s="182" t="s">
        <v>4229</v>
      </c>
      <c r="AX1" s="182" t="s">
        <v>4</v>
      </c>
      <c r="AY1" s="182" t="s">
        <v>4230</v>
      </c>
      <c r="AZ1" s="182" t="s">
        <v>4231</v>
      </c>
      <c r="BA1" s="182" t="s">
        <v>4232</v>
      </c>
      <c r="BB1" s="182" t="s">
        <v>4233</v>
      </c>
      <c r="BC1" s="182" t="s">
        <v>4234</v>
      </c>
      <c r="BD1" s="182" t="s">
        <v>4235</v>
      </c>
      <c r="BE1" s="182" t="s">
        <v>4236</v>
      </c>
    </row>
    <row r="2" spans="1:57" ht="14.25" thickTop="1">
      <c r="A2" t="s">
        <v>4237</v>
      </c>
      <c r="B2">
        <v>1000</v>
      </c>
      <c r="C2" t="s">
        <v>4191</v>
      </c>
      <c r="D2" t="s">
        <v>433</v>
      </c>
      <c r="E2" t="s">
        <v>4238</v>
      </c>
      <c r="F2" t="s">
        <v>432</v>
      </c>
      <c r="G2" t="s">
        <v>4239</v>
      </c>
      <c r="H2" t="s">
        <v>433</v>
      </c>
      <c r="J2" t="s">
        <v>4191</v>
      </c>
      <c r="K2" t="s">
        <v>4237</v>
      </c>
      <c r="L2" t="s">
        <v>4240</v>
      </c>
      <c r="M2" t="s">
        <v>4241</v>
      </c>
      <c r="N2" t="s">
        <v>4242</v>
      </c>
      <c r="O2" t="s">
        <v>4243</v>
      </c>
      <c r="P2" t="s">
        <v>4244</v>
      </c>
      <c r="Q2" t="s">
        <v>4245</v>
      </c>
      <c r="R2" t="s">
        <v>4246</v>
      </c>
      <c r="S2" t="s">
        <v>4247</v>
      </c>
      <c r="T2" t="s">
        <v>4248</v>
      </c>
      <c r="U2" t="s">
        <v>4249</v>
      </c>
      <c r="V2" t="s">
        <v>4250</v>
      </c>
      <c r="W2" t="s">
        <v>4251</v>
      </c>
      <c r="X2" t="s">
        <v>4252</v>
      </c>
      <c r="Y2" t="s">
        <v>4253</v>
      </c>
      <c r="Z2" t="s">
        <v>4254</v>
      </c>
      <c r="AA2" t="s">
        <v>4255</v>
      </c>
      <c r="AB2" t="s">
        <v>4256</v>
      </c>
      <c r="AC2" t="s">
        <v>4257</v>
      </c>
      <c r="AD2" t="s">
        <v>4258</v>
      </c>
      <c r="AE2" t="s">
        <v>4259</v>
      </c>
      <c r="AF2" t="s">
        <v>4260</v>
      </c>
      <c r="AG2" t="s">
        <v>4261</v>
      </c>
      <c r="AH2" t="s">
        <v>4262</v>
      </c>
      <c r="AI2" t="s">
        <v>4263</v>
      </c>
      <c r="AJ2" t="s">
        <v>4264</v>
      </c>
      <c r="AK2" t="s">
        <v>4265</v>
      </c>
      <c r="AL2" t="s">
        <v>4266</v>
      </c>
      <c r="AM2" t="s">
        <v>4267</v>
      </c>
      <c r="AN2" t="s">
        <v>4268</v>
      </c>
      <c r="AO2" t="s">
        <v>4269</v>
      </c>
      <c r="AP2" t="s">
        <v>4270</v>
      </c>
      <c r="AQ2" t="s">
        <v>4271</v>
      </c>
      <c r="AR2" t="s">
        <v>4272</v>
      </c>
      <c r="AS2" t="s">
        <v>4273</v>
      </c>
      <c r="AT2" t="s">
        <v>4274</v>
      </c>
      <c r="AU2" t="s">
        <v>4275</v>
      </c>
      <c r="AV2" t="s">
        <v>4276</v>
      </c>
      <c r="AW2" t="s">
        <v>4277</v>
      </c>
      <c r="AX2" t="s">
        <v>4278</v>
      </c>
      <c r="AY2" t="s">
        <v>4279</v>
      </c>
      <c r="AZ2" t="s">
        <v>4280</v>
      </c>
      <c r="BA2" t="s">
        <v>4281</v>
      </c>
      <c r="BB2" t="s">
        <v>4282</v>
      </c>
      <c r="BC2" t="s">
        <v>4283</v>
      </c>
      <c r="BD2" t="s">
        <v>4284</v>
      </c>
      <c r="BE2" t="s">
        <v>4285</v>
      </c>
    </row>
    <row r="3" spans="1:57">
      <c r="A3" t="s">
        <v>4286</v>
      </c>
      <c r="B3">
        <v>1100</v>
      </c>
      <c r="C3" t="s">
        <v>4191</v>
      </c>
      <c r="D3" t="s">
        <v>435</v>
      </c>
      <c r="E3" t="s">
        <v>4287</v>
      </c>
      <c r="F3" t="s">
        <v>434</v>
      </c>
      <c r="G3" t="s">
        <v>4288</v>
      </c>
      <c r="H3" t="s">
        <v>433</v>
      </c>
      <c r="I3" t="s">
        <v>435</v>
      </c>
      <c r="J3" t="s">
        <v>4192</v>
      </c>
      <c r="K3" t="s">
        <v>4286</v>
      </c>
      <c r="L3" t="s">
        <v>4289</v>
      </c>
      <c r="M3" t="s">
        <v>4290</v>
      </c>
      <c r="N3" t="s">
        <v>4291</v>
      </c>
      <c r="O3" t="s">
        <v>4292</v>
      </c>
      <c r="P3" t="s">
        <v>4293</v>
      </c>
      <c r="Q3" t="s">
        <v>4294</v>
      </c>
      <c r="R3" t="s">
        <v>4295</v>
      </c>
      <c r="S3" t="s">
        <v>4296</v>
      </c>
      <c r="T3" t="s">
        <v>4297</v>
      </c>
      <c r="U3" t="s">
        <v>4298</v>
      </c>
      <c r="V3" t="s">
        <v>4299</v>
      </c>
      <c r="W3" t="s">
        <v>4300</v>
      </c>
      <c r="X3" t="s">
        <v>4301</v>
      </c>
      <c r="Y3" t="s">
        <v>4302</v>
      </c>
      <c r="Z3" t="s">
        <v>4303</v>
      </c>
      <c r="AA3" t="s">
        <v>4304</v>
      </c>
      <c r="AB3" t="s">
        <v>4305</v>
      </c>
      <c r="AC3" t="s">
        <v>4306</v>
      </c>
      <c r="AD3" t="s">
        <v>4307</v>
      </c>
      <c r="AE3" t="s">
        <v>4308</v>
      </c>
      <c r="AF3" t="s">
        <v>4309</v>
      </c>
      <c r="AG3" t="s">
        <v>4310</v>
      </c>
      <c r="AH3" t="s">
        <v>4311</v>
      </c>
      <c r="AI3" t="s">
        <v>4312</v>
      </c>
      <c r="AJ3" t="s">
        <v>4313</v>
      </c>
      <c r="AK3" t="s">
        <v>4314</v>
      </c>
      <c r="AL3" t="s">
        <v>4315</v>
      </c>
      <c r="AM3" t="s">
        <v>4316</v>
      </c>
      <c r="AN3" t="s">
        <v>4317</v>
      </c>
      <c r="AO3" t="s">
        <v>4318</v>
      </c>
      <c r="AP3" t="s">
        <v>4319</v>
      </c>
      <c r="AQ3" t="s">
        <v>4320</v>
      </c>
      <c r="AR3" t="s">
        <v>4321</v>
      </c>
      <c r="AS3" t="s">
        <v>4322</v>
      </c>
      <c r="AT3" t="s">
        <v>4323</v>
      </c>
      <c r="AU3" t="s">
        <v>4324</v>
      </c>
      <c r="AV3" t="s">
        <v>4325</v>
      </c>
      <c r="AW3" t="s">
        <v>4326</v>
      </c>
      <c r="AX3" t="s">
        <v>4327</v>
      </c>
      <c r="AY3" t="s">
        <v>4328</v>
      </c>
      <c r="AZ3" t="s">
        <v>4329</v>
      </c>
      <c r="BA3" t="s">
        <v>4330</v>
      </c>
      <c r="BB3" t="s">
        <v>4331</v>
      </c>
      <c r="BC3" t="s">
        <v>4332</v>
      </c>
      <c r="BD3" t="s">
        <v>4333</v>
      </c>
      <c r="BE3" t="s">
        <v>4334</v>
      </c>
    </row>
    <row r="4" spans="1:57">
      <c r="A4" t="s">
        <v>4335</v>
      </c>
      <c r="B4">
        <v>1202</v>
      </c>
      <c r="C4" t="s">
        <v>4191</v>
      </c>
      <c r="D4" t="s">
        <v>437</v>
      </c>
      <c r="E4" t="s">
        <v>4287</v>
      </c>
      <c r="F4" t="s">
        <v>436</v>
      </c>
      <c r="G4" t="s">
        <v>4336</v>
      </c>
      <c r="H4" t="s">
        <v>433</v>
      </c>
      <c r="I4" t="s">
        <v>437</v>
      </c>
      <c r="J4" t="s">
        <v>4193</v>
      </c>
      <c r="K4" t="s">
        <v>4335</v>
      </c>
      <c r="L4" t="s">
        <v>4337</v>
      </c>
      <c r="M4" t="s">
        <v>4338</v>
      </c>
      <c r="N4" t="s">
        <v>4339</v>
      </c>
      <c r="O4" t="s">
        <v>4340</v>
      </c>
      <c r="P4" t="s">
        <v>4341</v>
      </c>
      <c r="Q4" t="s">
        <v>4342</v>
      </c>
      <c r="R4" t="s">
        <v>4343</v>
      </c>
      <c r="S4" t="s">
        <v>4344</v>
      </c>
      <c r="T4" t="s">
        <v>4345</v>
      </c>
      <c r="U4" t="s">
        <v>4346</v>
      </c>
      <c r="V4" t="s">
        <v>4347</v>
      </c>
      <c r="W4" t="s">
        <v>4348</v>
      </c>
      <c r="X4" t="s">
        <v>4349</v>
      </c>
      <c r="Y4" t="s">
        <v>4350</v>
      </c>
      <c r="Z4" t="s">
        <v>4351</v>
      </c>
      <c r="AA4" t="s">
        <v>4352</v>
      </c>
      <c r="AB4" t="s">
        <v>4353</v>
      </c>
      <c r="AC4" t="s">
        <v>4354</v>
      </c>
      <c r="AD4" t="s">
        <v>4355</v>
      </c>
      <c r="AE4" t="s">
        <v>4356</v>
      </c>
      <c r="AF4" t="s">
        <v>4357</v>
      </c>
      <c r="AG4" t="s">
        <v>4358</v>
      </c>
      <c r="AH4" t="s">
        <v>4359</v>
      </c>
      <c r="AI4" t="s">
        <v>4360</v>
      </c>
      <c r="AJ4" t="s">
        <v>4361</v>
      </c>
      <c r="AK4" t="s">
        <v>4362</v>
      </c>
      <c r="AL4" t="s">
        <v>4363</v>
      </c>
      <c r="AM4" t="s">
        <v>4364</v>
      </c>
      <c r="AN4" t="s">
        <v>4365</v>
      </c>
      <c r="AO4" t="s">
        <v>4366</v>
      </c>
      <c r="AP4" t="s">
        <v>4367</v>
      </c>
      <c r="AQ4" t="s">
        <v>4368</v>
      </c>
      <c r="AR4" t="s">
        <v>4369</v>
      </c>
      <c r="AS4" t="s">
        <v>4370</v>
      </c>
      <c r="AT4" t="s">
        <v>4371</v>
      </c>
      <c r="AU4" t="s">
        <v>4372</v>
      </c>
      <c r="AV4" t="s">
        <v>4373</v>
      </c>
      <c r="AW4" t="s">
        <v>4374</v>
      </c>
      <c r="AX4" t="s">
        <v>4375</v>
      </c>
      <c r="AY4" t="s">
        <v>4376</v>
      </c>
      <c r="AZ4" t="s">
        <v>4377</v>
      </c>
      <c r="BA4" t="s">
        <v>4378</v>
      </c>
      <c r="BB4" t="s">
        <v>4379</v>
      </c>
      <c r="BC4" t="s">
        <v>4380</v>
      </c>
      <c r="BD4" t="s">
        <v>4381</v>
      </c>
      <c r="BE4" t="s">
        <v>4382</v>
      </c>
    </row>
    <row r="5" spans="1:57">
      <c r="A5" t="s">
        <v>4383</v>
      </c>
      <c r="B5">
        <v>1203</v>
      </c>
      <c r="C5" t="s">
        <v>4191</v>
      </c>
      <c r="D5" t="s">
        <v>439</v>
      </c>
      <c r="E5" t="s">
        <v>4287</v>
      </c>
      <c r="F5" t="s">
        <v>438</v>
      </c>
      <c r="G5" t="s">
        <v>4384</v>
      </c>
      <c r="H5" t="s">
        <v>433</v>
      </c>
      <c r="I5" t="s">
        <v>439</v>
      </c>
      <c r="J5" t="s">
        <v>4194</v>
      </c>
      <c r="K5" t="s">
        <v>4383</v>
      </c>
      <c r="L5" t="s">
        <v>4385</v>
      </c>
      <c r="M5" t="s">
        <v>4386</v>
      </c>
      <c r="N5" t="s">
        <v>4387</v>
      </c>
      <c r="O5" t="s">
        <v>4388</v>
      </c>
      <c r="P5" t="s">
        <v>4389</v>
      </c>
      <c r="Q5" t="s">
        <v>4390</v>
      </c>
      <c r="R5" t="s">
        <v>4391</v>
      </c>
      <c r="S5" t="s">
        <v>4392</v>
      </c>
      <c r="T5" t="s">
        <v>4393</v>
      </c>
      <c r="U5" t="s">
        <v>4394</v>
      </c>
      <c r="V5" t="s">
        <v>4395</v>
      </c>
      <c r="W5" t="s">
        <v>4396</v>
      </c>
      <c r="X5" t="s">
        <v>4397</v>
      </c>
      <c r="Y5" t="s">
        <v>4398</v>
      </c>
      <c r="Z5" t="s">
        <v>4399</v>
      </c>
      <c r="AA5" t="s">
        <v>4400</v>
      </c>
      <c r="AB5" t="s">
        <v>4401</v>
      </c>
      <c r="AC5" t="s">
        <v>4402</v>
      </c>
      <c r="AD5" t="s">
        <v>4403</v>
      </c>
      <c r="AE5" t="s">
        <v>4404</v>
      </c>
      <c r="AF5" t="s">
        <v>4405</v>
      </c>
      <c r="AG5" t="s">
        <v>4406</v>
      </c>
      <c r="AH5" t="s">
        <v>4407</v>
      </c>
      <c r="AI5" t="s">
        <v>4408</v>
      </c>
      <c r="AJ5" t="s">
        <v>4409</v>
      </c>
      <c r="AK5" t="s">
        <v>4410</v>
      </c>
      <c r="AL5" t="s">
        <v>4411</v>
      </c>
      <c r="AM5" t="s">
        <v>4412</v>
      </c>
      <c r="AN5" t="s">
        <v>4413</v>
      </c>
      <c r="AO5" t="s">
        <v>4414</v>
      </c>
      <c r="AP5" t="s">
        <v>4415</v>
      </c>
      <c r="AQ5" t="s">
        <v>4416</v>
      </c>
      <c r="AR5" t="s">
        <v>4417</v>
      </c>
      <c r="AS5" t="s">
        <v>4418</v>
      </c>
      <c r="AT5" t="s">
        <v>4419</v>
      </c>
      <c r="AU5" t="s">
        <v>4420</v>
      </c>
      <c r="AV5" t="s">
        <v>4421</v>
      </c>
      <c r="AW5" t="s">
        <v>4422</v>
      </c>
      <c r="AX5" t="s">
        <v>4423</v>
      </c>
      <c r="AY5" t="s">
        <v>4424</v>
      </c>
      <c r="AZ5" t="s">
        <v>4425</v>
      </c>
      <c r="BA5" t="s">
        <v>4426</v>
      </c>
      <c r="BB5" t="s">
        <v>4427</v>
      </c>
      <c r="BC5" t="s">
        <v>4428</v>
      </c>
      <c r="BD5" t="s">
        <v>4429</v>
      </c>
      <c r="BE5" t="s">
        <v>4430</v>
      </c>
    </row>
    <row r="6" spans="1:57">
      <c r="A6" t="s">
        <v>4431</v>
      </c>
      <c r="B6">
        <v>1204</v>
      </c>
      <c r="C6" t="s">
        <v>4191</v>
      </c>
      <c r="D6" t="s">
        <v>441</v>
      </c>
      <c r="E6" t="s">
        <v>4287</v>
      </c>
      <c r="F6" t="s">
        <v>440</v>
      </c>
      <c r="G6" t="s">
        <v>4432</v>
      </c>
      <c r="H6" t="s">
        <v>433</v>
      </c>
      <c r="I6" t="s">
        <v>441</v>
      </c>
      <c r="J6" t="s">
        <v>4195</v>
      </c>
      <c r="K6" t="s">
        <v>4431</v>
      </c>
      <c r="L6" t="s">
        <v>4433</v>
      </c>
      <c r="M6" t="s">
        <v>4434</v>
      </c>
      <c r="N6" t="s">
        <v>4435</v>
      </c>
      <c r="O6" t="s">
        <v>4436</v>
      </c>
      <c r="P6" t="s">
        <v>4437</v>
      </c>
      <c r="Q6" t="s">
        <v>4438</v>
      </c>
      <c r="R6" t="s">
        <v>4439</v>
      </c>
      <c r="S6" t="s">
        <v>4440</v>
      </c>
      <c r="T6" t="s">
        <v>4441</v>
      </c>
      <c r="U6" t="s">
        <v>4442</v>
      </c>
      <c r="V6" t="s">
        <v>4443</v>
      </c>
      <c r="W6" t="s">
        <v>4444</v>
      </c>
      <c r="X6" t="s">
        <v>4445</v>
      </c>
      <c r="Y6" t="s">
        <v>4446</v>
      </c>
      <c r="Z6" t="s">
        <v>4447</v>
      </c>
      <c r="AA6" t="s">
        <v>4448</v>
      </c>
      <c r="AB6" t="s">
        <v>4449</v>
      </c>
      <c r="AC6" t="s">
        <v>4450</v>
      </c>
      <c r="AD6" t="s">
        <v>4451</v>
      </c>
      <c r="AE6" t="s">
        <v>4452</v>
      </c>
      <c r="AF6" t="s">
        <v>4453</v>
      </c>
      <c r="AG6" t="s">
        <v>4454</v>
      </c>
      <c r="AH6" t="s">
        <v>4455</v>
      </c>
      <c r="AI6" t="s">
        <v>4456</v>
      </c>
      <c r="AJ6" t="s">
        <v>4457</v>
      </c>
      <c r="AK6" t="s">
        <v>4458</v>
      </c>
      <c r="AL6" t="s">
        <v>4459</v>
      </c>
      <c r="AM6" t="s">
        <v>4460</v>
      </c>
      <c r="AN6" t="s">
        <v>4461</v>
      </c>
      <c r="AO6" t="s">
        <v>4462</v>
      </c>
      <c r="AP6" t="s">
        <v>4463</v>
      </c>
      <c r="AQ6" t="s">
        <v>4464</v>
      </c>
      <c r="AR6" t="s">
        <v>4465</v>
      </c>
      <c r="AS6" t="s">
        <v>4466</v>
      </c>
      <c r="AT6" t="s">
        <v>4467</v>
      </c>
      <c r="AU6" t="s">
        <v>4468</v>
      </c>
      <c r="AV6" t="s">
        <v>4469</v>
      </c>
      <c r="AW6" t="s">
        <v>4470</v>
      </c>
      <c r="AX6" t="s">
        <v>4471</v>
      </c>
      <c r="AY6" t="s">
        <v>4472</v>
      </c>
      <c r="AZ6" t="s">
        <v>4473</v>
      </c>
      <c r="BA6" t="s">
        <v>4474</v>
      </c>
      <c r="BB6" t="s">
        <v>4475</v>
      </c>
      <c r="BC6" t="s">
        <v>4476</v>
      </c>
      <c r="BD6" t="s">
        <v>4477</v>
      </c>
      <c r="BE6" t="s">
        <v>4478</v>
      </c>
    </row>
    <row r="7" spans="1:57">
      <c r="A7" t="s">
        <v>4479</v>
      </c>
      <c r="B7">
        <v>1205</v>
      </c>
      <c r="C7" t="s">
        <v>4191</v>
      </c>
      <c r="D7" t="s">
        <v>443</v>
      </c>
      <c r="E7" t="s">
        <v>4287</v>
      </c>
      <c r="F7" t="s">
        <v>442</v>
      </c>
      <c r="G7" t="s">
        <v>4480</v>
      </c>
      <c r="H7" t="s">
        <v>433</v>
      </c>
      <c r="I7" t="s">
        <v>443</v>
      </c>
      <c r="J7" t="s">
        <v>4196</v>
      </c>
      <c r="K7" t="s">
        <v>4479</v>
      </c>
      <c r="L7" t="s">
        <v>4481</v>
      </c>
      <c r="M7" t="s">
        <v>4482</v>
      </c>
      <c r="N7" t="s">
        <v>4483</v>
      </c>
      <c r="O7" t="s">
        <v>4484</v>
      </c>
      <c r="P7" t="s">
        <v>4485</v>
      </c>
      <c r="Q7" t="s">
        <v>4486</v>
      </c>
      <c r="R7" t="s">
        <v>4487</v>
      </c>
      <c r="S7" t="s">
        <v>4488</v>
      </c>
      <c r="T7" t="s">
        <v>4489</v>
      </c>
      <c r="U7" t="s">
        <v>4490</v>
      </c>
      <c r="V7" t="s">
        <v>4491</v>
      </c>
      <c r="W7" t="s">
        <v>4492</v>
      </c>
      <c r="X7" t="s">
        <v>4493</v>
      </c>
      <c r="Y7" t="s">
        <v>4494</v>
      </c>
      <c r="Z7" t="s">
        <v>4495</v>
      </c>
      <c r="AA7" t="s">
        <v>4496</v>
      </c>
      <c r="AB7" t="s">
        <v>4497</v>
      </c>
      <c r="AC7" t="s">
        <v>4498</v>
      </c>
      <c r="AD7" t="s">
        <v>4499</v>
      </c>
      <c r="AE7" t="s">
        <v>4500</v>
      </c>
      <c r="AF7" t="s">
        <v>4501</v>
      </c>
      <c r="AG7" t="s">
        <v>4502</v>
      </c>
      <c r="AH7" t="s">
        <v>4503</v>
      </c>
      <c r="AI7" t="s">
        <v>4504</v>
      </c>
      <c r="AJ7" t="s">
        <v>4505</v>
      </c>
      <c r="AK7" t="s">
        <v>4506</v>
      </c>
      <c r="AL7" t="s">
        <v>4507</v>
      </c>
      <c r="AM7" t="s">
        <v>4508</v>
      </c>
      <c r="AN7" t="s">
        <v>4509</v>
      </c>
      <c r="AO7" t="s">
        <v>4510</v>
      </c>
      <c r="AP7" t="s">
        <v>4511</v>
      </c>
      <c r="AQ7" t="s">
        <v>4512</v>
      </c>
      <c r="AR7" t="s">
        <v>4513</v>
      </c>
      <c r="AS7" t="s">
        <v>4514</v>
      </c>
      <c r="AT7" t="s">
        <v>4515</v>
      </c>
      <c r="AU7" t="s">
        <v>4516</v>
      </c>
      <c r="AV7" t="s">
        <v>4517</v>
      </c>
      <c r="AW7" t="s">
        <v>4518</v>
      </c>
      <c r="AX7" t="s">
        <v>4519</v>
      </c>
      <c r="AY7" t="s">
        <v>4520</v>
      </c>
      <c r="AZ7" t="s">
        <v>4521</v>
      </c>
      <c r="BA7" t="s">
        <v>4522</v>
      </c>
      <c r="BB7" t="s">
        <v>4523</v>
      </c>
      <c r="BC7" t="s">
        <v>4524</v>
      </c>
      <c r="BD7" t="s">
        <v>4525</v>
      </c>
      <c r="BE7" t="s">
        <v>4526</v>
      </c>
    </row>
    <row r="8" spans="1:57">
      <c r="A8" t="s">
        <v>4527</v>
      </c>
      <c r="B8">
        <v>1206</v>
      </c>
      <c r="C8" t="s">
        <v>4191</v>
      </c>
      <c r="D8" t="s">
        <v>445</v>
      </c>
      <c r="E8" t="s">
        <v>4287</v>
      </c>
      <c r="F8" t="s">
        <v>444</v>
      </c>
      <c r="G8" t="s">
        <v>4528</v>
      </c>
      <c r="H8" t="s">
        <v>433</v>
      </c>
      <c r="I8" t="s">
        <v>445</v>
      </c>
      <c r="J8" t="s">
        <v>4197</v>
      </c>
      <c r="K8" t="s">
        <v>4527</v>
      </c>
      <c r="L8" t="s">
        <v>4529</v>
      </c>
      <c r="M8" t="s">
        <v>4530</v>
      </c>
      <c r="N8" t="s">
        <v>4531</v>
      </c>
      <c r="O8" t="s">
        <v>4532</v>
      </c>
      <c r="P8" t="s">
        <v>4533</v>
      </c>
      <c r="Q8" t="s">
        <v>4534</v>
      </c>
      <c r="R8" t="s">
        <v>4535</v>
      </c>
      <c r="S8" t="s">
        <v>4536</v>
      </c>
      <c r="T8" t="s">
        <v>4537</v>
      </c>
      <c r="U8" t="s">
        <v>4538</v>
      </c>
      <c r="V8" t="s">
        <v>4539</v>
      </c>
      <c r="W8" t="s">
        <v>4540</v>
      </c>
      <c r="X8" t="s">
        <v>4541</v>
      </c>
      <c r="Y8" t="s">
        <v>4542</v>
      </c>
      <c r="Z8" t="s">
        <v>4543</v>
      </c>
      <c r="AA8" t="s">
        <v>4544</v>
      </c>
      <c r="AB8" t="s">
        <v>4545</v>
      </c>
      <c r="AC8" t="s">
        <v>4546</v>
      </c>
      <c r="AD8" t="s">
        <v>4547</v>
      </c>
      <c r="AE8" t="s">
        <v>4548</v>
      </c>
      <c r="AF8" t="s">
        <v>4549</v>
      </c>
      <c r="AG8" t="s">
        <v>4550</v>
      </c>
      <c r="AH8" t="s">
        <v>4551</v>
      </c>
      <c r="AI8" t="s">
        <v>4552</v>
      </c>
      <c r="AJ8" t="s">
        <v>4553</v>
      </c>
      <c r="AK8" t="s">
        <v>4554</v>
      </c>
      <c r="AL8" t="s">
        <v>4555</v>
      </c>
      <c r="AM8" t="s">
        <v>4556</v>
      </c>
      <c r="AN8" t="s">
        <v>4557</v>
      </c>
      <c r="AO8" t="s">
        <v>4558</v>
      </c>
      <c r="AP8" t="s">
        <v>4559</v>
      </c>
      <c r="AQ8" t="s">
        <v>4560</v>
      </c>
      <c r="AR8" t="s">
        <v>4561</v>
      </c>
      <c r="AS8" t="s">
        <v>4562</v>
      </c>
      <c r="AT8" t="s">
        <v>4563</v>
      </c>
      <c r="AU8" t="s">
        <v>4564</v>
      </c>
      <c r="AV8" t="s">
        <v>4565</v>
      </c>
      <c r="AW8" t="s">
        <v>4566</v>
      </c>
      <c r="AX8" t="s">
        <v>4567</v>
      </c>
      <c r="AY8" t="s">
        <v>4568</v>
      </c>
      <c r="AZ8" t="s">
        <v>4569</v>
      </c>
      <c r="BA8" t="s">
        <v>4570</v>
      </c>
      <c r="BB8" t="s">
        <v>4571</v>
      </c>
      <c r="BC8" t="s">
        <v>4572</v>
      </c>
      <c r="BD8" t="s">
        <v>4573</v>
      </c>
      <c r="BE8" t="s">
        <v>4574</v>
      </c>
    </row>
    <row r="9" spans="1:57">
      <c r="A9" t="s">
        <v>4575</v>
      </c>
      <c r="B9">
        <v>1207</v>
      </c>
      <c r="C9" t="s">
        <v>4191</v>
      </c>
      <c r="D9" t="s">
        <v>447</v>
      </c>
      <c r="E9" t="s">
        <v>4287</v>
      </c>
      <c r="F9" t="s">
        <v>446</v>
      </c>
      <c r="G9" t="s">
        <v>4576</v>
      </c>
      <c r="H9" t="s">
        <v>433</v>
      </c>
      <c r="I9" t="s">
        <v>447</v>
      </c>
      <c r="J9" t="s">
        <v>4198</v>
      </c>
      <c r="K9" t="s">
        <v>4575</v>
      </c>
      <c r="L9" t="s">
        <v>4577</v>
      </c>
      <c r="M9" t="s">
        <v>4578</v>
      </c>
      <c r="N9" t="s">
        <v>4579</v>
      </c>
      <c r="O9" t="s">
        <v>4580</v>
      </c>
      <c r="P9" t="s">
        <v>4581</v>
      </c>
      <c r="Q9" t="s">
        <v>4582</v>
      </c>
      <c r="R9" t="s">
        <v>4583</v>
      </c>
      <c r="S9" t="s">
        <v>4584</v>
      </c>
      <c r="T9" t="s">
        <v>4585</v>
      </c>
      <c r="U9" t="s">
        <v>4586</v>
      </c>
      <c r="V9" t="s">
        <v>4587</v>
      </c>
      <c r="W9" t="s">
        <v>4588</v>
      </c>
      <c r="X9" t="s">
        <v>4589</v>
      </c>
      <c r="Y9" t="s">
        <v>4590</v>
      </c>
      <c r="Z9" t="s">
        <v>4591</v>
      </c>
      <c r="AA9" t="s">
        <v>4592</v>
      </c>
      <c r="AB9" t="s">
        <v>4593</v>
      </c>
      <c r="AC9" t="s">
        <v>4594</v>
      </c>
      <c r="AD9" t="s">
        <v>4595</v>
      </c>
      <c r="AE9" t="s">
        <v>4596</v>
      </c>
      <c r="AF9" t="s">
        <v>4597</v>
      </c>
      <c r="AG9" t="s">
        <v>4598</v>
      </c>
      <c r="AH9" t="s">
        <v>4599</v>
      </c>
      <c r="AI9" t="s">
        <v>4600</v>
      </c>
      <c r="AJ9" t="s">
        <v>4601</v>
      </c>
      <c r="AK9" t="s">
        <v>4602</v>
      </c>
      <c r="AL9" t="s">
        <v>4603</v>
      </c>
      <c r="AM9" t="s">
        <v>4604</v>
      </c>
      <c r="AN9" t="s">
        <v>4605</v>
      </c>
      <c r="AO9" t="s">
        <v>4606</v>
      </c>
      <c r="AP9" t="s">
        <v>4607</v>
      </c>
      <c r="AQ9" t="s">
        <v>4608</v>
      </c>
      <c r="AR9" t="s">
        <v>4609</v>
      </c>
      <c r="AS9" t="s">
        <v>4610</v>
      </c>
      <c r="AT9" t="s">
        <v>4611</v>
      </c>
      <c r="AU9" t="s">
        <v>4612</v>
      </c>
      <c r="AV9" t="s">
        <v>4613</v>
      </c>
      <c r="AW9" t="s">
        <v>4614</v>
      </c>
      <c r="AX9" t="s">
        <v>4615</v>
      </c>
      <c r="AY9" t="s">
        <v>4616</v>
      </c>
      <c r="AZ9" t="s">
        <v>4617</v>
      </c>
      <c r="BA9" t="s">
        <v>4618</v>
      </c>
      <c r="BB9" t="s">
        <v>4619</v>
      </c>
      <c r="BC9" t="s">
        <v>4620</v>
      </c>
      <c r="BD9" t="s">
        <v>4621</v>
      </c>
      <c r="BE9" t="s">
        <v>4622</v>
      </c>
    </row>
    <row r="10" spans="1:57">
      <c r="A10" t="s">
        <v>4623</v>
      </c>
      <c r="B10">
        <v>1208</v>
      </c>
      <c r="C10" t="s">
        <v>4191</v>
      </c>
      <c r="D10" t="s">
        <v>449</v>
      </c>
      <c r="E10" t="s">
        <v>4287</v>
      </c>
      <c r="F10" t="s">
        <v>448</v>
      </c>
      <c r="G10" t="s">
        <v>4624</v>
      </c>
      <c r="H10" t="s">
        <v>433</v>
      </c>
      <c r="I10" t="s">
        <v>449</v>
      </c>
      <c r="J10" t="s">
        <v>4199</v>
      </c>
      <c r="K10" t="s">
        <v>4623</v>
      </c>
      <c r="L10" t="s">
        <v>4625</v>
      </c>
      <c r="M10" t="s">
        <v>4626</v>
      </c>
      <c r="N10" t="s">
        <v>4627</v>
      </c>
      <c r="O10" t="s">
        <v>4628</v>
      </c>
      <c r="P10" t="s">
        <v>4629</v>
      </c>
      <c r="Q10" t="s">
        <v>4630</v>
      </c>
      <c r="R10" t="s">
        <v>4631</v>
      </c>
      <c r="S10" t="s">
        <v>4632</v>
      </c>
      <c r="T10" t="s">
        <v>4633</v>
      </c>
      <c r="U10" t="s">
        <v>4634</v>
      </c>
      <c r="V10" t="s">
        <v>4635</v>
      </c>
      <c r="W10" t="s">
        <v>4636</v>
      </c>
      <c r="X10" t="s">
        <v>4637</v>
      </c>
      <c r="Y10" t="s">
        <v>4638</v>
      </c>
      <c r="Z10" t="s">
        <v>4639</v>
      </c>
      <c r="AA10" t="s">
        <v>4640</v>
      </c>
      <c r="AB10" t="s">
        <v>4641</v>
      </c>
      <c r="AC10" t="s">
        <v>4642</v>
      </c>
      <c r="AD10" t="s">
        <v>4643</v>
      </c>
      <c r="AE10" t="s">
        <v>4644</v>
      </c>
      <c r="AF10" t="s">
        <v>4645</v>
      </c>
      <c r="AG10" t="s">
        <v>4646</v>
      </c>
      <c r="AH10" t="s">
        <v>4647</v>
      </c>
      <c r="AI10" t="s">
        <v>4648</v>
      </c>
      <c r="AJ10" t="s">
        <v>4649</v>
      </c>
      <c r="AK10" t="s">
        <v>4650</v>
      </c>
      <c r="AL10" t="s">
        <v>4651</v>
      </c>
      <c r="AM10" t="s">
        <v>4652</v>
      </c>
      <c r="AN10" t="s">
        <v>4653</v>
      </c>
      <c r="AO10" t="s">
        <v>4654</v>
      </c>
      <c r="AP10" t="s">
        <v>4655</v>
      </c>
      <c r="AQ10" t="s">
        <v>4656</v>
      </c>
      <c r="AR10" t="s">
        <v>4657</v>
      </c>
      <c r="AS10" t="s">
        <v>4658</v>
      </c>
      <c r="AT10" t="s">
        <v>4659</v>
      </c>
      <c r="AU10" t="s">
        <v>4660</v>
      </c>
      <c r="AV10" t="s">
        <v>4661</v>
      </c>
      <c r="AW10" t="s">
        <v>4662</v>
      </c>
      <c r="AX10" t="s">
        <v>4663</v>
      </c>
      <c r="AY10" t="s">
        <v>4664</v>
      </c>
      <c r="AZ10" t="s">
        <v>4665</v>
      </c>
      <c r="BA10" t="s">
        <v>4666</v>
      </c>
      <c r="BB10" t="s">
        <v>4667</v>
      </c>
      <c r="BC10" t="s">
        <v>4668</v>
      </c>
      <c r="BD10" t="s">
        <v>4669</v>
      </c>
      <c r="BE10" t="s">
        <v>4670</v>
      </c>
    </row>
    <row r="11" spans="1:57">
      <c r="A11" t="s">
        <v>4671</v>
      </c>
      <c r="B11">
        <v>1209</v>
      </c>
      <c r="C11" t="s">
        <v>4191</v>
      </c>
      <c r="D11" t="s">
        <v>451</v>
      </c>
      <c r="E11" t="s">
        <v>4287</v>
      </c>
      <c r="F11" t="s">
        <v>450</v>
      </c>
      <c r="G11" t="s">
        <v>4672</v>
      </c>
      <c r="H11" t="s">
        <v>433</v>
      </c>
      <c r="I11" t="s">
        <v>451</v>
      </c>
      <c r="J11" t="s">
        <v>4200</v>
      </c>
      <c r="K11" t="s">
        <v>4671</v>
      </c>
      <c r="L11" t="s">
        <v>4673</v>
      </c>
      <c r="M11" t="s">
        <v>4674</v>
      </c>
      <c r="N11" t="s">
        <v>4675</v>
      </c>
      <c r="O11" t="s">
        <v>4676</v>
      </c>
      <c r="P11" t="s">
        <v>4677</v>
      </c>
      <c r="Q11" t="s">
        <v>4678</v>
      </c>
      <c r="R11" t="s">
        <v>4679</v>
      </c>
      <c r="S11" t="s">
        <v>4680</v>
      </c>
      <c r="T11" t="s">
        <v>4681</v>
      </c>
      <c r="U11" t="s">
        <v>4682</v>
      </c>
      <c r="V11" t="s">
        <v>4683</v>
      </c>
      <c r="W11" t="s">
        <v>4684</v>
      </c>
      <c r="X11" t="s">
        <v>4685</v>
      </c>
      <c r="Y11" t="s">
        <v>4686</v>
      </c>
      <c r="Z11" t="s">
        <v>4687</v>
      </c>
      <c r="AA11" t="s">
        <v>4688</v>
      </c>
      <c r="AB11" t="s">
        <v>4689</v>
      </c>
      <c r="AC11" t="s">
        <v>4690</v>
      </c>
      <c r="AD11" t="s">
        <v>4691</v>
      </c>
      <c r="AE11" t="s">
        <v>4692</v>
      </c>
      <c r="AF11" t="s">
        <v>4693</v>
      </c>
      <c r="AG11" t="s">
        <v>4694</v>
      </c>
      <c r="AH11" t="s">
        <v>4695</v>
      </c>
      <c r="AI11" t="s">
        <v>4696</v>
      </c>
      <c r="AJ11" t="s">
        <v>4697</v>
      </c>
      <c r="AK11" t="s">
        <v>4698</v>
      </c>
      <c r="AL11" t="s">
        <v>4699</v>
      </c>
      <c r="AM11" t="s">
        <v>4700</v>
      </c>
      <c r="AN11" t="s">
        <v>4701</v>
      </c>
      <c r="AO11" t="s">
        <v>4702</v>
      </c>
      <c r="AP11" t="s">
        <v>4703</v>
      </c>
      <c r="AQ11" t="s">
        <v>4704</v>
      </c>
      <c r="AR11" t="s">
        <v>4705</v>
      </c>
      <c r="AS11" t="s">
        <v>4706</v>
      </c>
      <c r="AT11" t="s">
        <v>4707</v>
      </c>
      <c r="AU11" t="s">
        <v>4708</v>
      </c>
      <c r="AV11" t="s">
        <v>4709</v>
      </c>
      <c r="AW11" t="s">
        <v>4710</v>
      </c>
      <c r="AX11" t="s">
        <v>4711</v>
      </c>
      <c r="AY11" t="s">
        <v>4712</v>
      </c>
      <c r="AZ11" t="s">
        <v>4713</v>
      </c>
      <c r="BA11" t="s">
        <v>4714</v>
      </c>
      <c r="BB11" t="s">
        <v>4715</v>
      </c>
      <c r="BC11" t="s">
        <v>4716</v>
      </c>
      <c r="BD11" t="s">
        <v>4717</v>
      </c>
      <c r="BE11" t="s">
        <v>4718</v>
      </c>
    </row>
    <row r="12" spans="1:57">
      <c r="A12" t="s">
        <v>4719</v>
      </c>
      <c r="B12">
        <v>1210</v>
      </c>
      <c r="C12" t="s">
        <v>4191</v>
      </c>
      <c r="D12" t="s">
        <v>453</v>
      </c>
      <c r="E12" t="s">
        <v>4287</v>
      </c>
      <c r="F12" t="s">
        <v>452</v>
      </c>
      <c r="G12" t="s">
        <v>4720</v>
      </c>
      <c r="H12" t="s">
        <v>433</v>
      </c>
      <c r="I12" t="s">
        <v>453</v>
      </c>
      <c r="J12" t="s">
        <v>4201</v>
      </c>
      <c r="K12" t="s">
        <v>4719</v>
      </c>
      <c r="L12" t="s">
        <v>4721</v>
      </c>
      <c r="M12" t="s">
        <v>4722</v>
      </c>
      <c r="N12" t="s">
        <v>4723</v>
      </c>
      <c r="O12" t="s">
        <v>4724</v>
      </c>
      <c r="P12" t="s">
        <v>4725</v>
      </c>
      <c r="Q12" t="s">
        <v>4726</v>
      </c>
      <c r="R12" t="s">
        <v>4727</v>
      </c>
      <c r="S12" t="s">
        <v>4728</v>
      </c>
      <c r="T12" t="s">
        <v>4729</v>
      </c>
      <c r="U12" t="s">
        <v>4730</v>
      </c>
      <c r="V12" t="s">
        <v>4731</v>
      </c>
      <c r="W12" t="s">
        <v>4732</v>
      </c>
      <c r="X12" t="s">
        <v>4733</v>
      </c>
      <c r="Y12" t="s">
        <v>4734</v>
      </c>
      <c r="Z12" t="s">
        <v>4735</v>
      </c>
      <c r="AA12" t="s">
        <v>4736</v>
      </c>
      <c r="AB12" t="s">
        <v>4737</v>
      </c>
      <c r="AC12" t="s">
        <v>4738</v>
      </c>
      <c r="AD12" t="s">
        <v>4739</v>
      </c>
      <c r="AE12" t="s">
        <v>4740</v>
      </c>
      <c r="AF12" t="s">
        <v>4741</v>
      </c>
      <c r="AG12" t="s">
        <v>4742</v>
      </c>
      <c r="AH12" t="s">
        <v>4743</v>
      </c>
      <c r="AI12" t="s">
        <v>4744</v>
      </c>
      <c r="AJ12" t="s">
        <v>4745</v>
      </c>
      <c r="AK12" t="s">
        <v>4746</v>
      </c>
      <c r="AL12" t="s">
        <v>4747</v>
      </c>
      <c r="AM12" t="s">
        <v>4748</v>
      </c>
      <c r="AN12" t="s">
        <v>4749</v>
      </c>
      <c r="AO12" t="s">
        <v>4750</v>
      </c>
      <c r="AP12" t="s">
        <v>4751</v>
      </c>
      <c r="AQ12" t="s">
        <v>4752</v>
      </c>
      <c r="AR12" t="s">
        <v>4753</v>
      </c>
      <c r="AS12" t="s">
        <v>4754</v>
      </c>
      <c r="AT12" t="s">
        <v>4755</v>
      </c>
      <c r="AU12" t="s">
        <v>4756</v>
      </c>
      <c r="AV12" t="s">
        <v>4757</v>
      </c>
      <c r="AW12" t="s">
        <v>4758</v>
      </c>
      <c r="AX12" t="s">
        <v>4759</v>
      </c>
      <c r="AY12" t="s">
        <v>4760</v>
      </c>
      <c r="AZ12" t="s">
        <v>4761</v>
      </c>
      <c r="BA12" t="s">
        <v>4762</v>
      </c>
      <c r="BB12" t="s">
        <v>4763</v>
      </c>
      <c r="BC12" t="s">
        <v>4764</v>
      </c>
      <c r="BD12" t="s">
        <v>4765</v>
      </c>
      <c r="BE12" t="s">
        <v>4766</v>
      </c>
    </row>
    <row r="13" spans="1:57">
      <c r="A13" t="s">
        <v>4767</v>
      </c>
      <c r="B13">
        <v>1211</v>
      </c>
      <c r="C13" t="s">
        <v>4191</v>
      </c>
      <c r="D13" t="s">
        <v>455</v>
      </c>
      <c r="E13" t="s">
        <v>4287</v>
      </c>
      <c r="F13" t="s">
        <v>454</v>
      </c>
      <c r="G13" t="s">
        <v>4768</v>
      </c>
      <c r="H13" t="s">
        <v>433</v>
      </c>
      <c r="I13" t="s">
        <v>455</v>
      </c>
      <c r="J13" t="s">
        <v>4202</v>
      </c>
      <c r="K13" t="s">
        <v>4767</v>
      </c>
      <c r="L13" t="s">
        <v>4769</v>
      </c>
      <c r="M13" t="s">
        <v>4770</v>
      </c>
      <c r="N13" t="s">
        <v>4771</v>
      </c>
      <c r="O13" t="s">
        <v>4772</v>
      </c>
      <c r="P13" t="s">
        <v>4773</v>
      </c>
      <c r="Q13" t="s">
        <v>4774</v>
      </c>
      <c r="R13" t="s">
        <v>4775</v>
      </c>
      <c r="S13" t="s">
        <v>4776</v>
      </c>
      <c r="T13" t="s">
        <v>4777</v>
      </c>
      <c r="U13" t="s">
        <v>4778</v>
      </c>
      <c r="V13" t="s">
        <v>4779</v>
      </c>
      <c r="W13" t="s">
        <v>4780</v>
      </c>
      <c r="X13" t="s">
        <v>4781</v>
      </c>
      <c r="Y13" t="s">
        <v>4782</v>
      </c>
      <c r="Z13" t="s">
        <v>4783</v>
      </c>
      <c r="AA13" t="s">
        <v>4784</v>
      </c>
      <c r="AB13" t="s">
        <v>4785</v>
      </c>
      <c r="AC13" t="s">
        <v>4786</v>
      </c>
      <c r="AD13" t="s">
        <v>4787</v>
      </c>
      <c r="AE13" t="s">
        <v>4788</v>
      </c>
      <c r="AF13" t="s">
        <v>4789</v>
      </c>
      <c r="AG13" t="s">
        <v>4790</v>
      </c>
      <c r="AH13" t="s">
        <v>4791</v>
      </c>
      <c r="AI13" t="s">
        <v>4792</v>
      </c>
      <c r="AJ13" t="s">
        <v>4793</v>
      </c>
      <c r="AK13" t="s">
        <v>4794</v>
      </c>
      <c r="AL13" t="s">
        <v>4795</v>
      </c>
      <c r="AM13" t="s">
        <v>4796</v>
      </c>
      <c r="AN13" t="s">
        <v>4797</v>
      </c>
      <c r="AO13" t="s">
        <v>4798</v>
      </c>
      <c r="AP13" t="s">
        <v>4799</v>
      </c>
      <c r="AQ13" t="s">
        <v>4800</v>
      </c>
      <c r="AR13" t="s">
        <v>4801</v>
      </c>
      <c r="AS13" t="s">
        <v>4802</v>
      </c>
      <c r="AT13" t="s">
        <v>4803</v>
      </c>
      <c r="AU13" t="s">
        <v>4804</v>
      </c>
      <c r="AV13" t="s">
        <v>4805</v>
      </c>
      <c r="AW13" t="s">
        <v>4806</v>
      </c>
      <c r="AX13" t="s">
        <v>4807</v>
      </c>
      <c r="AY13" t="s">
        <v>4808</v>
      </c>
      <c r="AZ13" t="s">
        <v>4809</v>
      </c>
      <c r="BA13" t="s">
        <v>4810</v>
      </c>
      <c r="BB13" t="s">
        <v>4811</v>
      </c>
      <c r="BC13" t="s">
        <v>4812</v>
      </c>
      <c r="BD13" t="s">
        <v>4813</v>
      </c>
      <c r="BE13" t="s">
        <v>4814</v>
      </c>
    </row>
    <row r="14" spans="1:57">
      <c r="A14" t="s">
        <v>4815</v>
      </c>
      <c r="B14">
        <v>1212</v>
      </c>
      <c r="C14" t="s">
        <v>4191</v>
      </c>
      <c r="D14" t="s">
        <v>457</v>
      </c>
      <c r="E14" t="s">
        <v>4287</v>
      </c>
      <c r="F14" t="s">
        <v>456</v>
      </c>
      <c r="G14" t="s">
        <v>4816</v>
      </c>
      <c r="H14" t="s">
        <v>433</v>
      </c>
      <c r="I14" t="s">
        <v>457</v>
      </c>
      <c r="J14" t="s">
        <v>4203</v>
      </c>
      <c r="K14" t="s">
        <v>4815</v>
      </c>
      <c r="L14" t="s">
        <v>4817</v>
      </c>
      <c r="M14" t="s">
        <v>4818</v>
      </c>
      <c r="N14" t="s">
        <v>4819</v>
      </c>
      <c r="O14" t="s">
        <v>4820</v>
      </c>
      <c r="P14" t="s">
        <v>4821</v>
      </c>
      <c r="Q14" t="s">
        <v>4822</v>
      </c>
      <c r="R14" t="s">
        <v>4823</v>
      </c>
      <c r="S14" t="s">
        <v>4824</v>
      </c>
      <c r="T14" t="s">
        <v>4825</v>
      </c>
      <c r="U14" t="s">
        <v>4826</v>
      </c>
      <c r="V14" t="s">
        <v>4827</v>
      </c>
      <c r="W14" t="s">
        <v>4828</v>
      </c>
      <c r="X14" t="s">
        <v>4829</v>
      </c>
      <c r="Y14" t="s">
        <v>4830</v>
      </c>
      <c r="Z14" t="s">
        <v>4831</v>
      </c>
      <c r="AA14" t="s">
        <v>4832</v>
      </c>
      <c r="AB14" t="s">
        <v>4833</v>
      </c>
      <c r="AC14" t="s">
        <v>4834</v>
      </c>
      <c r="AD14" t="s">
        <v>4835</v>
      </c>
      <c r="AE14" t="s">
        <v>4836</v>
      </c>
      <c r="AF14" t="s">
        <v>4837</v>
      </c>
      <c r="AG14" t="s">
        <v>4838</v>
      </c>
      <c r="AH14" t="s">
        <v>4839</v>
      </c>
      <c r="AI14" t="s">
        <v>4840</v>
      </c>
      <c r="AJ14" t="s">
        <v>4841</v>
      </c>
      <c r="AK14" t="s">
        <v>4842</v>
      </c>
      <c r="AL14" t="s">
        <v>4843</v>
      </c>
      <c r="AM14" t="s">
        <v>4844</v>
      </c>
      <c r="AN14" t="s">
        <v>4845</v>
      </c>
      <c r="AO14" t="s">
        <v>4846</v>
      </c>
      <c r="AP14" t="s">
        <v>4847</v>
      </c>
      <c r="AQ14" t="s">
        <v>4848</v>
      </c>
      <c r="AR14" t="s">
        <v>4849</v>
      </c>
      <c r="AS14" t="s">
        <v>4850</v>
      </c>
      <c r="AT14" t="s">
        <v>4851</v>
      </c>
      <c r="AU14" t="s">
        <v>4852</v>
      </c>
      <c r="AV14" t="s">
        <v>4853</v>
      </c>
      <c r="AW14" t="s">
        <v>4854</v>
      </c>
      <c r="AX14" t="s">
        <v>4855</v>
      </c>
      <c r="AY14" t="s">
        <v>4856</v>
      </c>
      <c r="AZ14" t="s">
        <v>4857</v>
      </c>
      <c r="BA14" t="s">
        <v>4858</v>
      </c>
      <c r="BB14" t="s">
        <v>4859</v>
      </c>
      <c r="BC14" t="s">
        <v>4860</v>
      </c>
      <c r="BD14" t="s">
        <v>4861</v>
      </c>
      <c r="BE14" t="s">
        <v>4862</v>
      </c>
    </row>
    <row r="15" spans="1:57">
      <c r="A15" t="s">
        <v>4863</v>
      </c>
      <c r="B15">
        <v>1213</v>
      </c>
      <c r="C15" t="s">
        <v>4191</v>
      </c>
      <c r="D15" t="s">
        <v>459</v>
      </c>
      <c r="E15" t="s">
        <v>4287</v>
      </c>
      <c r="F15" t="s">
        <v>458</v>
      </c>
      <c r="G15" t="s">
        <v>4864</v>
      </c>
      <c r="H15" t="s">
        <v>433</v>
      </c>
      <c r="I15" t="s">
        <v>459</v>
      </c>
      <c r="J15" t="s">
        <v>4204</v>
      </c>
      <c r="K15" t="s">
        <v>4863</v>
      </c>
      <c r="L15" t="s">
        <v>4865</v>
      </c>
      <c r="M15" t="s">
        <v>4866</v>
      </c>
      <c r="N15" t="s">
        <v>4867</v>
      </c>
      <c r="O15" t="s">
        <v>4868</v>
      </c>
      <c r="P15" t="s">
        <v>4869</v>
      </c>
      <c r="Q15" t="s">
        <v>4870</v>
      </c>
      <c r="R15" t="s">
        <v>4871</v>
      </c>
      <c r="S15" t="s">
        <v>4872</v>
      </c>
      <c r="T15" t="s">
        <v>4873</v>
      </c>
      <c r="U15" t="s">
        <v>4874</v>
      </c>
      <c r="V15" t="s">
        <v>4875</v>
      </c>
      <c r="W15" t="s">
        <v>4876</v>
      </c>
      <c r="X15" t="s">
        <v>4877</v>
      </c>
      <c r="Y15" t="s">
        <v>4878</v>
      </c>
      <c r="Z15" t="s">
        <v>4879</v>
      </c>
      <c r="AA15" t="s">
        <v>4880</v>
      </c>
      <c r="AB15" t="s">
        <v>4881</v>
      </c>
      <c r="AC15" t="s">
        <v>4882</v>
      </c>
      <c r="AD15" t="s">
        <v>4883</v>
      </c>
      <c r="AE15" t="s">
        <v>4884</v>
      </c>
      <c r="AF15" t="s">
        <v>4885</v>
      </c>
      <c r="AG15" t="s">
        <v>4886</v>
      </c>
      <c r="AH15" t="s">
        <v>4887</v>
      </c>
      <c r="AI15" t="s">
        <v>4888</v>
      </c>
      <c r="AJ15" t="s">
        <v>4889</v>
      </c>
      <c r="AK15" t="s">
        <v>4890</v>
      </c>
      <c r="AL15" t="s">
        <v>4891</v>
      </c>
      <c r="AM15" t="s">
        <v>4892</v>
      </c>
      <c r="AN15" t="s">
        <v>4893</v>
      </c>
      <c r="AO15" t="s">
        <v>4894</v>
      </c>
      <c r="AP15" t="s">
        <v>4895</v>
      </c>
      <c r="AQ15" t="s">
        <v>4896</v>
      </c>
      <c r="AR15" t="s">
        <v>4897</v>
      </c>
      <c r="AS15" t="s">
        <v>4898</v>
      </c>
      <c r="AT15" t="s">
        <v>4899</v>
      </c>
      <c r="AU15" t="s">
        <v>4900</v>
      </c>
      <c r="AV15" t="s">
        <v>4901</v>
      </c>
      <c r="AW15" t="s">
        <v>4902</v>
      </c>
      <c r="AX15" t="s">
        <v>4903</v>
      </c>
      <c r="AY15" t="s">
        <v>4904</v>
      </c>
      <c r="AZ15" t="s">
        <v>4905</v>
      </c>
      <c r="BA15" t="s">
        <v>4906</v>
      </c>
      <c r="BB15" t="s">
        <v>4907</v>
      </c>
      <c r="BC15" t="s">
        <v>4908</v>
      </c>
      <c r="BD15" t="s">
        <v>4909</v>
      </c>
      <c r="BE15" t="s">
        <v>4910</v>
      </c>
    </row>
    <row r="16" spans="1:57">
      <c r="A16" t="s">
        <v>4911</v>
      </c>
      <c r="B16">
        <v>1214</v>
      </c>
      <c r="C16" t="s">
        <v>4191</v>
      </c>
      <c r="D16" t="s">
        <v>461</v>
      </c>
      <c r="E16" t="s">
        <v>4287</v>
      </c>
      <c r="F16" t="s">
        <v>460</v>
      </c>
      <c r="G16" t="s">
        <v>4912</v>
      </c>
      <c r="H16" t="s">
        <v>433</v>
      </c>
      <c r="I16" t="s">
        <v>461</v>
      </c>
      <c r="J16" t="s">
        <v>4205</v>
      </c>
      <c r="K16" t="s">
        <v>4911</v>
      </c>
      <c r="L16" t="s">
        <v>4913</v>
      </c>
      <c r="M16" t="s">
        <v>4914</v>
      </c>
      <c r="N16" t="s">
        <v>4915</v>
      </c>
      <c r="O16" t="s">
        <v>4916</v>
      </c>
      <c r="P16" t="s">
        <v>4917</v>
      </c>
      <c r="Q16" t="s">
        <v>4918</v>
      </c>
      <c r="R16" t="s">
        <v>4919</v>
      </c>
      <c r="S16" t="s">
        <v>4920</v>
      </c>
      <c r="T16" t="s">
        <v>4921</v>
      </c>
      <c r="U16" t="s">
        <v>4922</v>
      </c>
      <c r="V16" t="s">
        <v>4923</v>
      </c>
      <c r="W16" t="s">
        <v>4924</v>
      </c>
      <c r="X16" t="s">
        <v>4925</v>
      </c>
      <c r="Y16" t="s">
        <v>4926</v>
      </c>
      <c r="Z16" t="s">
        <v>4927</v>
      </c>
      <c r="AA16" t="s">
        <v>4928</v>
      </c>
      <c r="AB16" t="s">
        <v>4929</v>
      </c>
      <c r="AC16" t="s">
        <v>4930</v>
      </c>
      <c r="AD16" t="s">
        <v>4931</v>
      </c>
      <c r="AE16" t="s">
        <v>4932</v>
      </c>
      <c r="AF16" t="s">
        <v>4933</v>
      </c>
      <c r="AG16" t="s">
        <v>4934</v>
      </c>
      <c r="AH16" t="s">
        <v>4935</v>
      </c>
      <c r="AI16" t="s">
        <v>4936</v>
      </c>
      <c r="AJ16" t="s">
        <v>4937</v>
      </c>
      <c r="AK16" t="s">
        <v>4938</v>
      </c>
      <c r="AL16" t="s">
        <v>4939</v>
      </c>
      <c r="AM16" t="s">
        <v>4940</v>
      </c>
      <c r="AN16" t="s">
        <v>4941</v>
      </c>
      <c r="AO16" t="s">
        <v>4942</v>
      </c>
      <c r="AP16" t="s">
        <v>4943</v>
      </c>
      <c r="AQ16" t="s">
        <v>4944</v>
      </c>
      <c r="AR16" t="s">
        <v>4945</v>
      </c>
      <c r="AS16" t="s">
        <v>4946</v>
      </c>
      <c r="AT16" t="s">
        <v>4947</v>
      </c>
      <c r="AU16" t="s">
        <v>4948</v>
      </c>
      <c r="AV16" t="s">
        <v>4949</v>
      </c>
      <c r="AW16" t="s">
        <v>4950</v>
      </c>
      <c r="AX16" t="s">
        <v>4951</v>
      </c>
      <c r="AY16" t="s">
        <v>4952</v>
      </c>
      <c r="AZ16" t="s">
        <v>4953</v>
      </c>
      <c r="BA16" t="s">
        <v>4954</v>
      </c>
      <c r="BB16" t="s">
        <v>4955</v>
      </c>
      <c r="BC16" t="s">
        <v>4956</v>
      </c>
      <c r="BD16" t="s">
        <v>4957</v>
      </c>
      <c r="BE16" t="s">
        <v>4958</v>
      </c>
    </row>
    <row r="17" spans="1:57">
      <c r="A17" t="s">
        <v>4959</v>
      </c>
      <c r="B17">
        <v>1215</v>
      </c>
      <c r="C17" t="s">
        <v>4191</v>
      </c>
      <c r="D17" t="s">
        <v>463</v>
      </c>
      <c r="E17" t="s">
        <v>4287</v>
      </c>
      <c r="F17" t="s">
        <v>462</v>
      </c>
      <c r="G17" t="s">
        <v>4960</v>
      </c>
      <c r="H17" t="s">
        <v>433</v>
      </c>
      <c r="I17" t="s">
        <v>463</v>
      </c>
      <c r="J17" t="s">
        <v>4206</v>
      </c>
      <c r="K17" t="s">
        <v>4959</v>
      </c>
      <c r="L17" t="s">
        <v>4961</v>
      </c>
      <c r="M17" t="s">
        <v>4962</v>
      </c>
      <c r="N17" t="s">
        <v>4963</v>
      </c>
      <c r="O17" t="s">
        <v>4964</v>
      </c>
      <c r="P17" t="s">
        <v>4965</v>
      </c>
      <c r="Q17" t="s">
        <v>4966</v>
      </c>
      <c r="R17" t="s">
        <v>4967</v>
      </c>
      <c r="S17" t="s">
        <v>4968</v>
      </c>
      <c r="T17" t="s">
        <v>4969</v>
      </c>
      <c r="U17" t="s">
        <v>4970</v>
      </c>
      <c r="V17" t="s">
        <v>4971</v>
      </c>
      <c r="W17" t="s">
        <v>4972</v>
      </c>
      <c r="X17" t="s">
        <v>4973</v>
      </c>
      <c r="Y17" t="s">
        <v>4974</v>
      </c>
      <c r="Z17" t="s">
        <v>4975</v>
      </c>
      <c r="AA17" t="s">
        <v>4976</v>
      </c>
      <c r="AB17" t="s">
        <v>4977</v>
      </c>
      <c r="AC17" t="s">
        <v>4978</v>
      </c>
      <c r="AD17" t="s">
        <v>4979</v>
      </c>
      <c r="AE17" t="s">
        <v>4980</v>
      </c>
      <c r="AF17" t="s">
        <v>4981</v>
      </c>
      <c r="AG17" t="s">
        <v>4982</v>
      </c>
      <c r="AH17" t="s">
        <v>4983</v>
      </c>
      <c r="AI17" t="s">
        <v>4984</v>
      </c>
      <c r="AJ17" t="s">
        <v>4985</v>
      </c>
      <c r="AK17" t="s">
        <v>4986</v>
      </c>
      <c r="AL17" t="s">
        <v>4987</v>
      </c>
      <c r="AM17" t="s">
        <v>4988</v>
      </c>
      <c r="AN17" t="s">
        <v>4989</v>
      </c>
      <c r="AO17" t="s">
        <v>4990</v>
      </c>
      <c r="AP17" t="s">
        <v>4991</v>
      </c>
      <c r="AQ17" t="s">
        <v>4992</v>
      </c>
      <c r="AR17" t="s">
        <v>4993</v>
      </c>
      <c r="AS17" t="s">
        <v>4994</v>
      </c>
      <c r="AT17" t="s">
        <v>4995</v>
      </c>
      <c r="AU17" t="s">
        <v>4996</v>
      </c>
      <c r="AV17" t="s">
        <v>4997</v>
      </c>
      <c r="AW17" t="s">
        <v>4998</v>
      </c>
      <c r="AX17" t="s">
        <v>4999</v>
      </c>
      <c r="AY17" t="s">
        <v>5000</v>
      </c>
      <c r="AZ17" t="s">
        <v>5001</v>
      </c>
      <c r="BA17" t="s">
        <v>5002</v>
      </c>
      <c r="BB17" t="s">
        <v>5003</v>
      </c>
      <c r="BC17" t="s">
        <v>5004</v>
      </c>
      <c r="BD17" t="s">
        <v>5005</v>
      </c>
      <c r="BE17" t="s">
        <v>5006</v>
      </c>
    </row>
    <row r="18" spans="1:57">
      <c r="A18" t="s">
        <v>5007</v>
      </c>
      <c r="B18">
        <v>1216</v>
      </c>
      <c r="C18" t="s">
        <v>4191</v>
      </c>
      <c r="D18" t="s">
        <v>465</v>
      </c>
      <c r="E18" t="s">
        <v>4287</v>
      </c>
      <c r="F18" t="s">
        <v>464</v>
      </c>
      <c r="G18" t="s">
        <v>5008</v>
      </c>
      <c r="H18" t="s">
        <v>433</v>
      </c>
      <c r="I18" t="s">
        <v>465</v>
      </c>
      <c r="J18" t="s">
        <v>4207</v>
      </c>
      <c r="K18" t="s">
        <v>5007</v>
      </c>
      <c r="L18" t="s">
        <v>5009</v>
      </c>
      <c r="M18" t="s">
        <v>5010</v>
      </c>
      <c r="N18" t="s">
        <v>5011</v>
      </c>
      <c r="O18" t="s">
        <v>5012</v>
      </c>
      <c r="P18" t="s">
        <v>5013</v>
      </c>
      <c r="Q18" t="s">
        <v>5014</v>
      </c>
      <c r="R18" t="s">
        <v>5015</v>
      </c>
      <c r="S18" t="s">
        <v>5016</v>
      </c>
      <c r="T18" t="s">
        <v>5017</v>
      </c>
      <c r="U18" t="s">
        <v>5018</v>
      </c>
      <c r="V18" t="s">
        <v>5019</v>
      </c>
      <c r="W18" t="s">
        <v>5020</v>
      </c>
      <c r="X18" t="s">
        <v>5021</v>
      </c>
      <c r="Y18" t="s">
        <v>5022</v>
      </c>
      <c r="AA18" t="s">
        <v>5023</v>
      </c>
      <c r="AB18" t="s">
        <v>5024</v>
      </c>
      <c r="AC18" t="s">
        <v>5025</v>
      </c>
      <c r="AD18" t="s">
        <v>5026</v>
      </c>
      <c r="AE18" t="s">
        <v>5027</v>
      </c>
      <c r="AF18" t="s">
        <v>5028</v>
      </c>
      <c r="AG18" t="s">
        <v>5029</v>
      </c>
      <c r="AH18" t="s">
        <v>5030</v>
      </c>
      <c r="AI18" t="s">
        <v>5031</v>
      </c>
      <c r="AJ18" t="s">
        <v>5032</v>
      </c>
      <c r="AK18" t="s">
        <v>5033</v>
      </c>
      <c r="AL18" t="s">
        <v>5034</v>
      </c>
      <c r="AM18" t="s">
        <v>5035</v>
      </c>
      <c r="AN18" t="s">
        <v>5036</v>
      </c>
      <c r="AO18" t="s">
        <v>5037</v>
      </c>
      <c r="AP18" t="s">
        <v>5038</v>
      </c>
      <c r="AQ18" t="s">
        <v>5039</v>
      </c>
      <c r="AR18" t="s">
        <v>5040</v>
      </c>
      <c r="AS18" t="s">
        <v>5041</v>
      </c>
      <c r="AT18" t="s">
        <v>5042</v>
      </c>
      <c r="AU18" t="s">
        <v>5043</v>
      </c>
      <c r="AV18" t="s">
        <v>5044</v>
      </c>
      <c r="AW18" t="s">
        <v>5045</v>
      </c>
      <c r="AX18" t="s">
        <v>5046</v>
      </c>
      <c r="AY18" t="s">
        <v>5047</v>
      </c>
      <c r="AZ18" t="s">
        <v>5048</v>
      </c>
      <c r="BA18" t="s">
        <v>5049</v>
      </c>
      <c r="BB18" t="s">
        <v>5050</v>
      </c>
      <c r="BC18" t="s">
        <v>5051</v>
      </c>
      <c r="BD18" t="s">
        <v>5052</v>
      </c>
      <c r="BE18" t="s">
        <v>5053</v>
      </c>
    </row>
    <row r="19" spans="1:57">
      <c r="A19" t="s">
        <v>5054</v>
      </c>
      <c r="B19">
        <v>1217</v>
      </c>
      <c r="C19" t="s">
        <v>4191</v>
      </c>
      <c r="D19" t="s">
        <v>467</v>
      </c>
      <c r="E19" t="s">
        <v>4287</v>
      </c>
      <c r="F19" t="s">
        <v>466</v>
      </c>
      <c r="G19" t="s">
        <v>5055</v>
      </c>
      <c r="H19" t="s">
        <v>433</v>
      </c>
      <c r="I19" t="s">
        <v>467</v>
      </c>
      <c r="J19" t="s">
        <v>4208</v>
      </c>
      <c r="K19" t="s">
        <v>5054</v>
      </c>
      <c r="L19" t="s">
        <v>5056</v>
      </c>
      <c r="M19" t="s">
        <v>5057</v>
      </c>
      <c r="N19" t="s">
        <v>5058</v>
      </c>
      <c r="O19" t="s">
        <v>5059</v>
      </c>
      <c r="P19" t="s">
        <v>5060</v>
      </c>
      <c r="Q19" t="s">
        <v>5061</v>
      </c>
      <c r="R19" t="s">
        <v>5062</v>
      </c>
      <c r="S19" t="s">
        <v>5063</v>
      </c>
      <c r="T19" t="s">
        <v>5064</v>
      </c>
      <c r="U19" t="s">
        <v>5065</v>
      </c>
      <c r="V19" t="s">
        <v>5066</v>
      </c>
      <c r="W19" t="s">
        <v>5067</v>
      </c>
      <c r="X19" t="s">
        <v>5068</v>
      </c>
      <c r="Y19" t="s">
        <v>5069</v>
      </c>
      <c r="AA19" t="s">
        <v>5070</v>
      </c>
      <c r="AB19" t="s">
        <v>5071</v>
      </c>
      <c r="AC19" t="s">
        <v>5072</v>
      </c>
      <c r="AD19" t="s">
        <v>5073</v>
      </c>
      <c r="AE19" t="s">
        <v>5074</v>
      </c>
      <c r="AF19" t="s">
        <v>5075</v>
      </c>
      <c r="AG19" t="s">
        <v>5076</v>
      </c>
      <c r="AH19" t="s">
        <v>5077</v>
      </c>
      <c r="AI19" t="s">
        <v>5078</v>
      </c>
      <c r="AJ19" t="s">
        <v>5079</v>
      </c>
      <c r="AK19" t="s">
        <v>5080</v>
      </c>
      <c r="AL19" t="s">
        <v>5081</v>
      </c>
      <c r="AM19" t="s">
        <v>5082</v>
      </c>
      <c r="AN19" t="s">
        <v>5083</v>
      </c>
      <c r="AO19" t="s">
        <v>5084</v>
      </c>
      <c r="AP19" t="s">
        <v>5085</v>
      </c>
      <c r="AQ19" t="s">
        <v>5086</v>
      </c>
      <c r="AR19" t="s">
        <v>5087</v>
      </c>
      <c r="AS19" t="s">
        <v>5088</v>
      </c>
      <c r="AT19" t="s">
        <v>5089</v>
      </c>
      <c r="AU19" t="s">
        <v>5090</v>
      </c>
      <c r="AV19" t="s">
        <v>5091</v>
      </c>
      <c r="AW19" t="s">
        <v>5092</v>
      </c>
      <c r="AX19" t="s">
        <v>5093</v>
      </c>
      <c r="AY19" t="s">
        <v>5094</v>
      </c>
      <c r="AZ19" t="s">
        <v>5095</v>
      </c>
      <c r="BA19" t="s">
        <v>5096</v>
      </c>
      <c r="BB19" t="s">
        <v>5097</v>
      </c>
      <c r="BC19" t="s">
        <v>5098</v>
      </c>
      <c r="BD19" t="s">
        <v>5099</v>
      </c>
      <c r="BE19" t="s">
        <v>5100</v>
      </c>
    </row>
    <row r="20" spans="1:57">
      <c r="A20" t="s">
        <v>5101</v>
      </c>
      <c r="B20">
        <v>1218</v>
      </c>
      <c r="C20" t="s">
        <v>4191</v>
      </c>
      <c r="D20" t="s">
        <v>469</v>
      </c>
      <c r="E20" t="s">
        <v>4287</v>
      </c>
      <c r="F20" t="s">
        <v>468</v>
      </c>
      <c r="G20" t="s">
        <v>5102</v>
      </c>
      <c r="H20" t="s">
        <v>433</v>
      </c>
      <c r="I20" t="s">
        <v>469</v>
      </c>
      <c r="J20" t="s">
        <v>4209</v>
      </c>
      <c r="K20" t="s">
        <v>5101</v>
      </c>
      <c r="L20" t="s">
        <v>5103</v>
      </c>
      <c r="M20" t="s">
        <v>5104</v>
      </c>
      <c r="N20" t="s">
        <v>5105</v>
      </c>
      <c r="O20" t="s">
        <v>5106</v>
      </c>
      <c r="P20" t="s">
        <v>5107</v>
      </c>
      <c r="Q20" t="s">
        <v>5108</v>
      </c>
      <c r="R20" t="s">
        <v>5109</v>
      </c>
      <c r="S20" t="s">
        <v>5110</v>
      </c>
      <c r="T20" t="s">
        <v>5111</v>
      </c>
      <c r="U20" t="s">
        <v>5112</v>
      </c>
      <c r="V20" t="s">
        <v>5113</v>
      </c>
      <c r="W20" t="s">
        <v>5114</v>
      </c>
      <c r="X20" t="s">
        <v>5115</v>
      </c>
      <c r="Y20" t="s">
        <v>5116</v>
      </c>
      <c r="AA20" t="s">
        <v>5117</v>
      </c>
      <c r="AC20" t="s">
        <v>5118</v>
      </c>
      <c r="AD20" t="s">
        <v>5119</v>
      </c>
      <c r="AE20" t="s">
        <v>5120</v>
      </c>
      <c r="AF20" t="s">
        <v>5121</v>
      </c>
      <c r="AG20" t="s">
        <v>5122</v>
      </c>
      <c r="AH20" t="s">
        <v>5123</v>
      </c>
      <c r="AI20" t="s">
        <v>5124</v>
      </c>
      <c r="AJ20" t="s">
        <v>5125</v>
      </c>
      <c r="AK20" t="s">
        <v>5126</v>
      </c>
      <c r="AL20" t="s">
        <v>5127</v>
      </c>
      <c r="AM20" t="s">
        <v>5128</v>
      </c>
      <c r="AN20" t="s">
        <v>5129</v>
      </c>
      <c r="AO20" t="s">
        <v>5130</v>
      </c>
      <c r="AP20" t="s">
        <v>5131</v>
      </c>
      <c r="AQ20" t="s">
        <v>5132</v>
      </c>
      <c r="AR20" t="s">
        <v>5133</v>
      </c>
      <c r="AS20" t="s">
        <v>5134</v>
      </c>
      <c r="AT20" t="s">
        <v>5135</v>
      </c>
      <c r="AV20" t="s">
        <v>5136</v>
      </c>
      <c r="AW20" t="s">
        <v>5137</v>
      </c>
      <c r="AX20" t="s">
        <v>5138</v>
      </c>
      <c r="AY20" t="s">
        <v>5139</v>
      </c>
      <c r="AZ20" t="s">
        <v>5140</v>
      </c>
      <c r="BA20" t="s">
        <v>5141</v>
      </c>
      <c r="BB20" t="s">
        <v>5142</v>
      </c>
      <c r="BC20" t="s">
        <v>5143</v>
      </c>
      <c r="BD20" t="s">
        <v>5144</v>
      </c>
      <c r="BE20" t="s">
        <v>5145</v>
      </c>
    </row>
    <row r="21" spans="1:57">
      <c r="A21" t="s">
        <v>5146</v>
      </c>
      <c r="B21">
        <v>1219</v>
      </c>
      <c r="C21" t="s">
        <v>4191</v>
      </c>
      <c r="D21" t="s">
        <v>471</v>
      </c>
      <c r="E21" t="s">
        <v>4287</v>
      </c>
      <c r="F21" t="s">
        <v>470</v>
      </c>
      <c r="G21" t="s">
        <v>5147</v>
      </c>
      <c r="H21" t="s">
        <v>433</v>
      </c>
      <c r="I21" t="s">
        <v>471</v>
      </c>
      <c r="J21" t="s">
        <v>4210</v>
      </c>
      <c r="K21" t="s">
        <v>5146</v>
      </c>
      <c r="L21" t="s">
        <v>5148</v>
      </c>
      <c r="M21" t="s">
        <v>5149</v>
      </c>
      <c r="N21" t="s">
        <v>5150</v>
      </c>
      <c r="O21" t="s">
        <v>5151</v>
      </c>
      <c r="P21" t="s">
        <v>5152</v>
      </c>
      <c r="Q21" t="s">
        <v>5153</v>
      </c>
      <c r="R21" t="s">
        <v>5154</v>
      </c>
      <c r="S21" t="s">
        <v>5155</v>
      </c>
      <c r="T21" t="s">
        <v>5156</v>
      </c>
      <c r="U21" t="s">
        <v>5157</v>
      </c>
      <c r="V21" t="s">
        <v>5158</v>
      </c>
      <c r="W21" t="s">
        <v>5159</v>
      </c>
      <c r="X21" t="s">
        <v>5160</v>
      </c>
      <c r="Y21" t="s">
        <v>5161</v>
      </c>
      <c r="AA21" t="s">
        <v>5162</v>
      </c>
      <c r="AC21" t="s">
        <v>5163</v>
      </c>
      <c r="AD21" t="s">
        <v>5164</v>
      </c>
      <c r="AE21" t="s">
        <v>5165</v>
      </c>
      <c r="AF21" t="s">
        <v>5166</v>
      </c>
      <c r="AG21" t="s">
        <v>5167</v>
      </c>
      <c r="AH21" t="s">
        <v>5168</v>
      </c>
      <c r="AI21" t="s">
        <v>5169</v>
      </c>
      <c r="AJ21" t="s">
        <v>5170</v>
      </c>
      <c r="AK21" t="s">
        <v>5171</v>
      </c>
      <c r="AL21" t="s">
        <v>5172</v>
      </c>
      <c r="AM21" t="s">
        <v>5173</v>
      </c>
      <c r="AN21" t="s">
        <v>5174</v>
      </c>
      <c r="AO21" t="s">
        <v>5175</v>
      </c>
      <c r="AP21" t="s">
        <v>5176</v>
      </c>
      <c r="AQ21" t="s">
        <v>5177</v>
      </c>
      <c r="AR21" t="s">
        <v>5178</v>
      </c>
      <c r="AS21" t="s">
        <v>5179</v>
      </c>
      <c r="AT21" t="s">
        <v>5180</v>
      </c>
      <c r="AV21" t="s">
        <v>5181</v>
      </c>
      <c r="AW21" t="s">
        <v>5182</v>
      </c>
      <c r="AX21" t="s">
        <v>5183</v>
      </c>
      <c r="AY21" t="s">
        <v>5184</v>
      </c>
      <c r="AZ21" t="s">
        <v>5185</v>
      </c>
      <c r="BA21" t="s">
        <v>5186</v>
      </c>
      <c r="BC21" t="s">
        <v>5187</v>
      </c>
      <c r="BD21" t="s">
        <v>5188</v>
      </c>
      <c r="BE21" t="s">
        <v>5189</v>
      </c>
    </row>
    <row r="22" spans="1:57">
      <c r="A22" t="s">
        <v>5190</v>
      </c>
      <c r="B22">
        <v>1220</v>
      </c>
      <c r="C22" t="s">
        <v>4191</v>
      </c>
      <c r="D22" t="s">
        <v>473</v>
      </c>
      <c r="E22" t="s">
        <v>4287</v>
      </c>
      <c r="F22" t="s">
        <v>472</v>
      </c>
      <c r="G22" t="s">
        <v>5191</v>
      </c>
      <c r="H22" t="s">
        <v>433</v>
      </c>
      <c r="I22" t="s">
        <v>473</v>
      </c>
      <c r="J22" t="s">
        <v>4211</v>
      </c>
      <c r="K22" t="s">
        <v>5190</v>
      </c>
      <c r="L22" t="s">
        <v>5192</v>
      </c>
      <c r="M22" t="s">
        <v>5193</v>
      </c>
      <c r="N22" t="s">
        <v>5194</v>
      </c>
      <c r="O22" t="s">
        <v>5195</v>
      </c>
      <c r="P22" t="s">
        <v>5196</v>
      </c>
      <c r="Q22" t="s">
        <v>5197</v>
      </c>
      <c r="R22" t="s">
        <v>5198</v>
      </c>
      <c r="S22" t="s">
        <v>5199</v>
      </c>
      <c r="T22" t="s">
        <v>5200</v>
      </c>
      <c r="U22" t="s">
        <v>5201</v>
      </c>
      <c r="V22" t="s">
        <v>5202</v>
      </c>
      <c r="W22" t="s">
        <v>5203</v>
      </c>
      <c r="X22" t="s">
        <v>5204</v>
      </c>
      <c r="Y22" t="s">
        <v>5205</v>
      </c>
      <c r="AC22" t="s">
        <v>5206</v>
      </c>
      <c r="AD22" t="s">
        <v>5207</v>
      </c>
      <c r="AE22" t="s">
        <v>5208</v>
      </c>
      <c r="AF22" t="s">
        <v>5209</v>
      </c>
      <c r="AG22" t="s">
        <v>5210</v>
      </c>
      <c r="AH22" t="s">
        <v>5211</v>
      </c>
      <c r="AJ22" t="s">
        <v>5212</v>
      </c>
      <c r="AK22" t="s">
        <v>5213</v>
      </c>
      <c r="AL22" t="s">
        <v>5214</v>
      </c>
      <c r="AM22" t="s">
        <v>5215</v>
      </c>
      <c r="AN22" t="s">
        <v>5216</v>
      </c>
      <c r="AQ22" t="s">
        <v>5217</v>
      </c>
      <c r="AR22" t="s">
        <v>5218</v>
      </c>
      <c r="AT22" t="s">
        <v>5219</v>
      </c>
      <c r="AV22" t="s">
        <v>5220</v>
      </c>
      <c r="AW22" t="s">
        <v>5221</v>
      </c>
      <c r="AX22" t="s">
        <v>5222</v>
      </c>
      <c r="AY22" t="s">
        <v>5223</v>
      </c>
      <c r="AZ22" t="s">
        <v>5224</v>
      </c>
      <c r="BA22" t="s">
        <v>5225</v>
      </c>
      <c r="BC22" t="s">
        <v>5226</v>
      </c>
      <c r="BD22" t="s">
        <v>5227</v>
      </c>
      <c r="BE22" t="s">
        <v>5228</v>
      </c>
    </row>
    <row r="23" spans="1:57">
      <c r="A23" t="s">
        <v>5229</v>
      </c>
      <c r="B23">
        <v>1221</v>
      </c>
      <c r="C23" t="s">
        <v>4191</v>
      </c>
      <c r="D23" t="s">
        <v>475</v>
      </c>
      <c r="E23" t="s">
        <v>4287</v>
      </c>
      <c r="F23" t="s">
        <v>474</v>
      </c>
      <c r="G23" t="s">
        <v>5230</v>
      </c>
      <c r="H23" t="s">
        <v>433</v>
      </c>
      <c r="I23" t="s">
        <v>475</v>
      </c>
      <c r="J23" t="s">
        <v>4212</v>
      </c>
      <c r="K23" t="s">
        <v>5229</v>
      </c>
      <c r="L23" t="s">
        <v>5231</v>
      </c>
      <c r="M23" t="s">
        <v>5232</v>
      </c>
      <c r="N23" t="s">
        <v>5233</v>
      </c>
      <c r="O23" t="s">
        <v>5234</v>
      </c>
      <c r="P23" t="s">
        <v>5235</v>
      </c>
      <c r="Q23" t="s">
        <v>5236</v>
      </c>
      <c r="R23" t="s">
        <v>5237</v>
      </c>
      <c r="S23" t="s">
        <v>5238</v>
      </c>
      <c r="T23" t="s">
        <v>5239</v>
      </c>
      <c r="U23" t="s">
        <v>5240</v>
      </c>
      <c r="V23" t="s">
        <v>5241</v>
      </c>
      <c r="W23" t="s">
        <v>5242</v>
      </c>
      <c r="X23" t="s">
        <v>5243</v>
      </c>
      <c r="Y23" t="s">
        <v>5244</v>
      </c>
      <c r="AC23" t="s">
        <v>5245</v>
      </c>
      <c r="AD23" t="s">
        <v>5246</v>
      </c>
      <c r="AE23" t="s">
        <v>5247</v>
      </c>
      <c r="AF23" t="s">
        <v>5248</v>
      </c>
      <c r="AG23" t="s">
        <v>5249</v>
      </c>
      <c r="AH23" t="s">
        <v>5250</v>
      </c>
      <c r="AJ23" t="s">
        <v>5251</v>
      </c>
      <c r="AK23" t="s">
        <v>5252</v>
      </c>
      <c r="AL23" t="s">
        <v>5253</v>
      </c>
      <c r="AM23" t="s">
        <v>5254</v>
      </c>
      <c r="AN23" t="s">
        <v>5255</v>
      </c>
      <c r="AQ23" t="s">
        <v>5256</v>
      </c>
      <c r="AR23" t="s">
        <v>5257</v>
      </c>
      <c r="AT23" t="s">
        <v>5258</v>
      </c>
      <c r="AW23" t="s">
        <v>5259</v>
      </c>
      <c r="AX23" t="s">
        <v>5260</v>
      </c>
      <c r="AZ23" t="s">
        <v>5261</v>
      </c>
      <c r="BA23" t="s">
        <v>5262</v>
      </c>
      <c r="BC23" t="s">
        <v>5263</v>
      </c>
      <c r="BD23" t="s">
        <v>5264</v>
      </c>
      <c r="BE23" t="s">
        <v>5265</v>
      </c>
    </row>
    <row r="24" spans="1:57">
      <c r="A24" t="s">
        <v>5266</v>
      </c>
      <c r="B24">
        <v>1222</v>
      </c>
      <c r="C24" t="s">
        <v>4191</v>
      </c>
      <c r="D24" t="s">
        <v>477</v>
      </c>
      <c r="E24" t="s">
        <v>4287</v>
      </c>
      <c r="F24" t="s">
        <v>476</v>
      </c>
      <c r="G24" t="s">
        <v>5267</v>
      </c>
      <c r="H24" t="s">
        <v>433</v>
      </c>
      <c r="I24" t="s">
        <v>477</v>
      </c>
      <c r="J24" t="s">
        <v>4213</v>
      </c>
      <c r="K24" t="s">
        <v>5266</v>
      </c>
      <c r="L24" t="s">
        <v>5268</v>
      </c>
      <c r="M24" t="s">
        <v>5269</v>
      </c>
      <c r="N24" t="s">
        <v>5270</v>
      </c>
      <c r="O24" t="s">
        <v>5271</v>
      </c>
      <c r="P24" t="s">
        <v>5272</v>
      </c>
      <c r="Q24" t="s">
        <v>5273</v>
      </c>
      <c r="R24" t="s">
        <v>5274</v>
      </c>
      <c r="S24" t="s">
        <v>5275</v>
      </c>
      <c r="T24" t="s">
        <v>5276</v>
      </c>
      <c r="U24" t="s">
        <v>5277</v>
      </c>
      <c r="V24" t="s">
        <v>5278</v>
      </c>
      <c r="W24" t="s">
        <v>5279</v>
      </c>
      <c r="X24" t="s">
        <v>5280</v>
      </c>
      <c r="Y24" t="s">
        <v>5281</v>
      </c>
      <c r="AC24" t="s">
        <v>5282</v>
      </c>
      <c r="AD24" t="s">
        <v>5283</v>
      </c>
      <c r="AE24" t="s">
        <v>5284</v>
      </c>
      <c r="AF24" t="s">
        <v>5285</v>
      </c>
      <c r="AG24" t="s">
        <v>5286</v>
      </c>
      <c r="AH24" t="s">
        <v>5287</v>
      </c>
      <c r="AJ24" t="s">
        <v>5288</v>
      </c>
      <c r="AK24" t="s">
        <v>5289</v>
      </c>
      <c r="AL24" t="s">
        <v>5290</v>
      </c>
      <c r="AM24" t="s">
        <v>5291</v>
      </c>
      <c r="AN24" t="s">
        <v>5292</v>
      </c>
      <c r="AQ24" t="s">
        <v>5293</v>
      </c>
      <c r="AR24" t="s">
        <v>5294</v>
      </c>
      <c r="AT24" t="s">
        <v>5295</v>
      </c>
      <c r="AW24" t="s">
        <v>5296</v>
      </c>
      <c r="AX24" t="s">
        <v>5297</v>
      </c>
      <c r="BA24" t="s">
        <v>5298</v>
      </c>
      <c r="BC24" t="s">
        <v>5299</v>
      </c>
      <c r="BD24" t="s">
        <v>5300</v>
      </c>
      <c r="BE24" t="s">
        <v>5301</v>
      </c>
    </row>
    <row r="25" spans="1:57">
      <c r="A25" t="s">
        <v>5302</v>
      </c>
      <c r="B25">
        <v>1223</v>
      </c>
      <c r="C25" t="s">
        <v>4191</v>
      </c>
      <c r="D25" t="s">
        <v>479</v>
      </c>
      <c r="E25" t="s">
        <v>4287</v>
      </c>
      <c r="F25" t="s">
        <v>478</v>
      </c>
      <c r="G25" t="s">
        <v>5303</v>
      </c>
      <c r="H25" t="s">
        <v>433</v>
      </c>
      <c r="I25" t="s">
        <v>479</v>
      </c>
      <c r="J25" t="s">
        <v>4214</v>
      </c>
      <c r="K25" t="s">
        <v>5302</v>
      </c>
      <c r="L25" t="s">
        <v>5304</v>
      </c>
      <c r="M25" t="s">
        <v>5305</v>
      </c>
      <c r="N25" t="s">
        <v>5306</v>
      </c>
      <c r="O25" t="s">
        <v>5307</v>
      </c>
      <c r="P25" t="s">
        <v>5308</v>
      </c>
      <c r="Q25" t="s">
        <v>5309</v>
      </c>
      <c r="R25" t="s">
        <v>5310</v>
      </c>
      <c r="S25" t="s">
        <v>5311</v>
      </c>
      <c r="T25" t="s">
        <v>5312</v>
      </c>
      <c r="U25" t="s">
        <v>5313</v>
      </c>
      <c r="V25" t="s">
        <v>5314</v>
      </c>
      <c r="W25" t="s">
        <v>5315</v>
      </c>
      <c r="X25" t="s">
        <v>5316</v>
      </c>
      <c r="Y25" t="s">
        <v>5317</v>
      </c>
      <c r="AC25" t="s">
        <v>5318</v>
      </c>
      <c r="AD25" t="s">
        <v>5319</v>
      </c>
      <c r="AE25" t="s">
        <v>5320</v>
      </c>
      <c r="AF25" t="s">
        <v>5321</v>
      </c>
      <c r="AG25" t="s">
        <v>5322</v>
      </c>
      <c r="AH25" t="s">
        <v>5323</v>
      </c>
      <c r="AJ25" t="s">
        <v>5324</v>
      </c>
      <c r="AK25" t="s">
        <v>5325</v>
      </c>
      <c r="AL25" t="s">
        <v>5326</v>
      </c>
      <c r="AM25" t="s">
        <v>5327</v>
      </c>
      <c r="AN25" t="s">
        <v>5328</v>
      </c>
      <c r="AQ25" t="s">
        <v>5329</v>
      </c>
      <c r="AR25" t="s">
        <v>5330</v>
      </c>
      <c r="AT25" t="s">
        <v>5331</v>
      </c>
      <c r="AW25" t="s">
        <v>5332</v>
      </c>
      <c r="AX25" t="s">
        <v>5333</v>
      </c>
      <c r="BA25" t="s">
        <v>5334</v>
      </c>
      <c r="BC25" t="s">
        <v>5335</v>
      </c>
      <c r="BD25" t="s">
        <v>5336</v>
      </c>
      <c r="BE25" t="s">
        <v>5337</v>
      </c>
    </row>
    <row r="26" spans="1:57">
      <c r="A26" t="s">
        <v>5338</v>
      </c>
      <c r="B26">
        <v>1224</v>
      </c>
      <c r="C26" t="s">
        <v>4191</v>
      </c>
      <c r="D26" t="s">
        <v>481</v>
      </c>
      <c r="E26" t="s">
        <v>4287</v>
      </c>
      <c r="F26" t="s">
        <v>480</v>
      </c>
      <c r="G26" t="s">
        <v>5339</v>
      </c>
      <c r="H26" t="s">
        <v>433</v>
      </c>
      <c r="I26" t="s">
        <v>481</v>
      </c>
      <c r="J26" t="s">
        <v>4215</v>
      </c>
      <c r="K26" t="s">
        <v>5338</v>
      </c>
      <c r="L26" t="s">
        <v>5340</v>
      </c>
      <c r="M26" t="s">
        <v>5341</v>
      </c>
      <c r="N26" t="s">
        <v>5342</v>
      </c>
      <c r="O26" t="s">
        <v>5343</v>
      </c>
      <c r="P26" t="s">
        <v>5344</v>
      </c>
      <c r="Q26" t="s">
        <v>5345</v>
      </c>
      <c r="R26" t="s">
        <v>5346</v>
      </c>
      <c r="S26" t="s">
        <v>5347</v>
      </c>
      <c r="T26" t="s">
        <v>5348</v>
      </c>
      <c r="U26" t="s">
        <v>5349</v>
      </c>
      <c r="V26" t="s">
        <v>5350</v>
      </c>
      <c r="W26" t="s">
        <v>5351</v>
      </c>
      <c r="X26" t="s">
        <v>5352</v>
      </c>
      <c r="Y26" t="s">
        <v>5353</v>
      </c>
      <c r="AC26" t="s">
        <v>5354</v>
      </c>
      <c r="AD26" t="s">
        <v>5355</v>
      </c>
      <c r="AE26" t="s">
        <v>5356</v>
      </c>
      <c r="AF26" t="s">
        <v>5357</v>
      </c>
      <c r="AG26" t="s">
        <v>5358</v>
      </c>
      <c r="AH26" t="s">
        <v>5359</v>
      </c>
      <c r="AJ26" t="s">
        <v>5360</v>
      </c>
      <c r="AK26" t="s">
        <v>5361</v>
      </c>
      <c r="AL26" t="s">
        <v>5362</v>
      </c>
      <c r="AM26" t="s">
        <v>5363</v>
      </c>
      <c r="AN26" t="s">
        <v>5364</v>
      </c>
      <c r="AQ26" t="s">
        <v>5365</v>
      </c>
      <c r="AT26" t="s">
        <v>5366</v>
      </c>
      <c r="AW26" t="s">
        <v>5367</v>
      </c>
      <c r="AX26" t="s">
        <v>5368</v>
      </c>
      <c r="BA26" t="s">
        <v>5369</v>
      </c>
      <c r="BC26" t="s">
        <v>5370</v>
      </c>
      <c r="BD26" t="s">
        <v>5371</v>
      </c>
      <c r="BE26" t="s">
        <v>5372</v>
      </c>
    </row>
    <row r="27" spans="1:57">
      <c r="A27" t="s">
        <v>5373</v>
      </c>
      <c r="B27">
        <v>1225</v>
      </c>
      <c r="C27" t="s">
        <v>4191</v>
      </c>
      <c r="D27" t="s">
        <v>483</v>
      </c>
      <c r="E27" t="s">
        <v>4287</v>
      </c>
      <c r="F27" t="s">
        <v>482</v>
      </c>
      <c r="G27" t="s">
        <v>5374</v>
      </c>
      <c r="H27" t="s">
        <v>433</v>
      </c>
      <c r="I27" t="s">
        <v>483</v>
      </c>
      <c r="J27" t="s">
        <v>4216</v>
      </c>
      <c r="K27" t="s">
        <v>5373</v>
      </c>
      <c r="L27" t="s">
        <v>5375</v>
      </c>
      <c r="M27" t="s">
        <v>5376</v>
      </c>
      <c r="N27" t="s">
        <v>5377</v>
      </c>
      <c r="O27" t="s">
        <v>5378</v>
      </c>
      <c r="P27" t="s">
        <v>5379</v>
      </c>
      <c r="Q27" t="s">
        <v>5380</v>
      </c>
      <c r="R27" t="s">
        <v>5381</v>
      </c>
      <c r="S27" t="s">
        <v>5382</v>
      </c>
      <c r="T27" t="s">
        <v>5383</v>
      </c>
      <c r="U27" t="s">
        <v>5384</v>
      </c>
      <c r="V27" t="s">
        <v>5385</v>
      </c>
      <c r="W27" t="s">
        <v>5386</v>
      </c>
      <c r="X27" t="s">
        <v>5387</v>
      </c>
      <c r="Y27" t="s">
        <v>5388</v>
      </c>
      <c r="AC27" t="s">
        <v>5389</v>
      </c>
      <c r="AD27" t="s">
        <v>5390</v>
      </c>
      <c r="AE27" t="s">
        <v>5391</v>
      </c>
      <c r="AF27" t="s">
        <v>5392</v>
      </c>
      <c r="AG27" t="s">
        <v>5393</v>
      </c>
      <c r="AH27" t="s">
        <v>5394</v>
      </c>
      <c r="AJ27" t="s">
        <v>5395</v>
      </c>
      <c r="AK27" t="s">
        <v>5396</v>
      </c>
      <c r="AL27" t="s">
        <v>5397</v>
      </c>
      <c r="AM27" t="s">
        <v>5398</v>
      </c>
      <c r="AN27" t="s">
        <v>5399</v>
      </c>
      <c r="AQ27" t="s">
        <v>5400</v>
      </c>
      <c r="AW27" t="s">
        <v>5401</v>
      </c>
      <c r="AX27" t="s">
        <v>5402</v>
      </c>
      <c r="BA27" t="s">
        <v>5403</v>
      </c>
      <c r="BC27" t="s">
        <v>5404</v>
      </c>
      <c r="BD27" t="s">
        <v>5405</v>
      </c>
      <c r="BE27" t="s">
        <v>5406</v>
      </c>
    </row>
    <row r="28" spans="1:57">
      <c r="A28" t="s">
        <v>5407</v>
      </c>
      <c r="B28">
        <v>1226</v>
      </c>
      <c r="C28" t="s">
        <v>4191</v>
      </c>
      <c r="D28" t="s">
        <v>485</v>
      </c>
      <c r="E28" t="s">
        <v>4287</v>
      </c>
      <c r="F28" t="s">
        <v>484</v>
      </c>
      <c r="G28" t="s">
        <v>5408</v>
      </c>
      <c r="H28" t="s">
        <v>433</v>
      </c>
      <c r="I28" t="s">
        <v>485</v>
      </c>
      <c r="J28" t="s">
        <v>4217</v>
      </c>
      <c r="K28" t="s">
        <v>5407</v>
      </c>
      <c r="L28" t="s">
        <v>5409</v>
      </c>
      <c r="M28" t="s">
        <v>5410</v>
      </c>
      <c r="N28" t="s">
        <v>5411</v>
      </c>
      <c r="P28" t="s">
        <v>5412</v>
      </c>
      <c r="Q28" t="s">
        <v>5413</v>
      </c>
      <c r="R28" t="s">
        <v>5414</v>
      </c>
      <c r="T28" t="s">
        <v>5415</v>
      </c>
      <c r="U28" t="s">
        <v>5416</v>
      </c>
      <c r="V28" t="s">
        <v>5417</v>
      </c>
      <c r="W28" t="s">
        <v>5418</v>
      </c>
      <c r="X28" t="s">
        <v>5419</v>
      </c>
      <c r="Y28" t="s">
        <v>5420</v>
      </c>
      <c r="AC28" t="s">
        <v>5421</v>
      </c>
      <c r="AD28" t="s">
        <v>5422</v>
      </c>
      <c r="AE28" t="s">
        <v>5423</v>
      </c>
      <c r="AF28" t="s">
        <v>5424</v>
      </c>
      <c r="AG28" t="s">
        <v>5425</v>
      </c>
      <c r="AH28" t="s">
        <v>5426</v>
      </c>
      <c r="AJ28" t="s">
        <v>5427</v>
      </c>
      <c r="AK28" t="s">
        <v>5428</v>
      </c>
      <c r="AL28" t="s">
        <v>5429</v>
      </c>
      <c r="AM28" t="s">
        <v>5430</v>
      </c>
      <c r="AN28" t="s">
        <v>5431</v>
      </c>
      <c r="AQ28" t="s">
        <v>5432</v>
      </c>
      <c r="AW28" t="s">
        <v>5433</v>
      </c>
      <c r="AX28" t="s">
        <v>5434</v>
      </c>
      <c r="BA28" t="s">
        <v>5435</v>
      </c>
      <c r="BC28" t="s">
        <v>5436</v>
      </c>
      <c r="BD28" t="s">
        <v>5437</v>
      </c>
      <c r="BE28" t="s">
        <v>5438</v>
      </c>
    </row>
    <row r="29" spans="1:57">
      <c r="A29" t="s">
        <v>5439</v>
      </c>
      <c r="B29">
        <v>1227</v>
      </c>
      <c r="C29" t="s">
        <v>4191</v>
      </c>
      <c r="D29" t="s">
        <v>487</v>
      </c>
      <c r="E29" t="s">
        <v>4287</v>
      </c>
      <c r="F29" t="s">
        <v>486</v>
      </c>
      <c r="G29" t="s">
        <v>5440</v>
      </c>
      <c r="H29" t="s">
        <v>433</v>
      </c>
      <c r="I29" t="s">
        <v>487</v>
      </c>
      <c r="J29" t="s">
        <v>4218</v>
      </c>
      <c r="K29" t="s">
        <v>5439</v>
      </c>
      <c r="L29" t="s">
        <v>5441</v>
      </c>
      <c r="M29" t="s">
        <v>5442</v>
      </c>
      <c r="N29" t="s">
        <v>5443</v>
      </c>
      <c r="P29" t="s">
        <v>5444</v>
      </c>
      <c r="Q29" t="s">
        <v>5445</v>
      </c>
      <c r="R29" t="s">
        <v>5446</v>
      </c>
      <c r="T29" t="s">
        <v>5447</v>
      </c>
      <c r="U29" t="s">
        <v>5448</v>
      </c>
      <c r="V29" t="s">
        <v>5449</v>
      </c>
      <c r="W29" t="s">
        <v>5450</v>
      </c>
      <c r="X29" t="s">
        <v>5451</v>
      </c>
      <c r="Y29" t="s">
        <v>5452</v>
      </c>
      <c r="AC29" t="s">
        <v>5453</v>
      </c>
      <c r="AD29" t="s">
        <v>5454</v>
      </c>
      <c r="AE29" t="s">
        <v>5455</v>
      </c>
      <c r="AF29" t="s">
        <v>5456</v>
      </c>
      <c r="AG29" t="s">
        <v>5457</v>
      </c>
      <c r="AH29" t="s">
        <v>5458</v>
      </c>
      <c r="AK29" t="s">
        <v>5459</v>
      </c>
      <c r="AL29" t="s">
        <v>5460</v>
      </c>
      <c r="AM29" t="s">
        <v>5461</v>
      </c>
      <c r="AN29" t="s">
        <v>5462</v>
      </c>
      <c r="AQ29" t="s">
        <v>5463</v>
      </c>
      <c r="AW29" t="s">
        <v>5464</v>
      </c>
      <c r="AX29" t="s">
        <v>5465</v>
      </c>
      <c r="BA29" t="s">
        <v>5466</v>
      </c>
      <c r="BD29" t="s">
        <v>5467</v>
      </c>
      <c r="BE29" t="s">
        <v>5468</v>
      </c>
    </row>
    <row r="30" spans="1:57">
      <c r="A30" t="s">
        <v>5469</v>
      </c>
      <c r="B30">
        <v>1228</v>
      </c>
      <c r="C30" t="s">
        <v>4191</v>
      </c>
      <c r="D30" t="s">
        <v>489</v>
      </c>
      <c r="E30" t="s">
        <v>4287</v>
      </c>
      <c r="F30" t="s">
        <v>488</v>
      </c>
      <c r="G30" t="s">
        <v>5470</v>
      </c>
      <c r="H30" t="s">
        <v>433</v>
      </c>
      <c r="I30" t="s">
        <v>489</v>
      </c>
      <c r="J30" t="s">
        <v>4219</v>
      </c>
      <c r="K30" t="s">
        <v>5469</v>
      </c>
      <c r="L30" t="s">
        <v>5471</v>
      </c>
      <c r="M30" t="s">
        <v>5472</v>
      </c>
      <c r="N30" t="s">
        <v>5473</v>
      </c>
      <c r="P30" t="s">
        <v>5474</v>
      </c>
      <c r="Q30" t="s">
        <v>5475</v>
      </c>
      <c r="R30" t="s">
        <v>5476</v>
      </c>
      <c r="T30" t="s">
        <v>5477</v>
      </c>
      <c r="U30" t="s">
        <v>5478</v>
      </c>
      <c r="V30" t="s">
        <v>5479</v>
      </c>
      <c r="W30" t="s">
        <v>5480</v>
      </c>
      <c r="X30" t="s">
        <v>5481</v>
      </c>
      <c r="Y30" t="s">
        <v>5482</v>
      </c>
      <c r="AD30" t="s">
        <v>5483</v>
      </c>
      <c r="AE30" t="s">
        <v>5484</v>
      </c>
      <c r="AF30" t="s">
        <v>5485</v>
      </c>
      <c r="AG30" t="s">
        <v>5486</v>
      </c>
      <c r="AH30" t="s">
        <v>5487</v>
      </c>
      <c r="AK30" t="s">
        <v>5488</v>
      </c>
      <c r="AL30" t="s">
        <v>5489</v>
      </c>
      <c r="AM30" t="s">
        <v>5490</v>
      </c>
      <c r="AN30" t="s">
        <v>5491</v>
      </c>
      <c r="AW30" t="s">
        <v>5492</v>
      </c>
      <c r="AX30" t="s">
        <v>5493</v>
      </c>
      <c r="BA30" t="s">
        <v>5494</v>
      </c>
      <c r="BD30" t="s">
        <v>5495</v>
      </c>
      <c r="BE30" t="s">
        <v>5496</v>
      </c>
    </row>
    <row r="31" spans="1:57">
      <c r="A31" t="s">
        <v>5497</v>
      </c>
      <c r="B31">
        <v>1229</v>
      </c>
      <c r="C31" t="s">
        <v>4191</v>
      </c>
      <c r="D31" t="s">
        <v>491</v>
      </c>
      <c r="E31" t="s">
        <v>4287</v>
      </c>
      <c r="F31" t="s">
        <v>490</v>
      </c>
      <c r="G31" t="s">
        <v>5498</v>
      </c>
      <c r="H31" t="s">
        <v>433</v>
      </c>
      <c r="I31" t="s">
        <v>491</v>
      </c>
      <c r="J31" t="s">
        <v>4220</v>
      </c>
      <c r="K31" t="s">
        <v>5497</v>
      </c>
      <c r="L31" t="s">
        <v>5499</v>
      </c>
      <c r="M31" t="s">
        <v>5500</v>
      </c>
      <c r="N31" t="s">
        <v>5501</v>
      </c>
      <c r="P31" t="s">
        <v>5502</v>
      </c>
      <c r="Q31" t="s">
        <v>5503</v>
      </c>
      <c r="R31" t="s">
        <v>5504</v>
      </c>
      <c r="T31" t="s">
        <v>5505</v>
      </c>
      <c r="U31" t="s">
        <v>5506</v>
      </c>
      <c r="V31" t="s">
        <v>5507</v>
      </c>
      <c r="W31" t="s">
        <v>5508</v>
      </c>
      <c r="X31" t="s">
        <v>5509</v>
      </c>
      <c r="Y31" t="s">
        <v>5510</v>
      </c>
      <c r="AD31" t="s">
        <v>5511</v>
      </c>
      <c r="AE31" t="s">
        <v>5512</v>
      </c>
      <c r="AF31" t="s">
        <v>5513</v>
      </c>
      <c r="AG31" t="s">
        <v>5514</v>
      </c>
      <c r="AH31" t="s">
        <v>5515</v>
      </c>
      <c r="AK31" t="s">
        <v>5516</v>
      </c>
      <c r="AL31" t="s">
        <v>5517</v>
      </c>
      <c r="AM31" t="s">
        <v>5518</v>
      </c>
      <c r="AN31" t="s">
        <v>5519</v>
      </c>
      <c r="AW31" t="s">
        <v>5520</v>
      </c>
      <c r="AX31" t="s">
        <v>5521</v>
      </c>
      <c r="BA31" t="s">
        <v>5522</v>
      </c>
      <c r="BD31" t="s">
        <v>5523</v>
      </c>
      <c r="BE31" t="s">
        <v>5524</v>
      </c>
    </row>
    <row r="32" spans="1:57">
      <c r="A32" t="s">
        <v>5525</v>
      </c>
      <c r="B32">
        <v>1230</v>
      </c>
      <c r="C32" t="s">
        <v>4191</v>
      </c>
      <c r="D32" t="s">
        <v>493</v>
      </c>
      <c r="E32" t="s">
        <v>4287</v>
      </c>
      <c r="F32" t="s">
        <v>492</v>
      </c>
      <c r="G32" t="s">
        <v>5526</v>
      </c>
      <c r="H32" t="s">
        <v>433</v>
      </c>
      <c r="I32" t="s">
        <v>493</v>
      </c>
      <c r="J32" t="s">
        <v>4221</v>
      </c>
      <c r="K32" t="s">
        <v>5525</v>
      </c>
      <c r="L32" t="s">
        <v>5527</v>
      </c>
      <c r="M32" t="s">
        <v>5528</v>
      </c>
      <c r="N32" t="s">
        <v>5529</v>
      </c>
      <c r="P32" t="s">
        <v>5530</v>
      </c>
      <c r="Q32" t="s">
        <v>5531</v>
      </c>
      <c r="R32" t="s">
        <v>5532</v>
      </c>
      <c r="T32" t="s">
        <v>5533</v>
      </c>
      <c r="U32" t="s">
        <v>5534</v>
      </c>
      <c r="V32" t="s">
        <v>5535</v>
      </c>
      <c r="W32" t="s">
        <v>5536</v>
      </c>
      <c r="X32" t="s">
        <v>5537</v>
      </c>
      <c r="Y32" t="s">
        <v>5538</v>
      </c>
      <c r="AD32" t="s">
        <v>5539</v>
      </c>
      <c r="AE32" t="s">
        <v>5540</v>
      </c>
      <c r="AF32" t="s">
        <v>5541</v>
      </c>
      <c r="AG32" t="s">
        <v>5542</v>
      </c>
      <c r="AK32" t="s">
        <v>5543</v>
      </c>
      <c r="AL32" t="s">
        <v>5544</v>
      </c>
      <c r="AM32" t="s">
        <v>5545</v>
      </c>
      <c r="AN32" t="s">
        <v>5546</v>
      </c>
      <c r="AW32" t="s">
        <v>5547</v>
      </c>
      <c r="AX32" t="s">
        <v>5548</v>
      </c>
      <c r="BA32" t="s">
        <v>5549</v>
      </c>
      <c r="BD32" t="s">
        <v>5550</v>
      </c>
      <c r="BE32" t="s">
        <v>5551</v>
      </c>
    </row>
    <row r="33" spans="1:57">
      <c r="A33" t="s">
        <v>5552</v>
      </c>
      <c r="B33">
        <v>1231</v>
      </c>
      <c r="C33" t="s">
        <v>4191</v>
      </c>
      <c r="D33" t="s">
        <v>495</v>
      </c>
      <c r="E33" t="s">
        <v>4287</v>
      </c>
      <c r="F33" t="s">
        <v>494</v>
      </c>
      <c r="G33" t="s">
        <v>5553</v>
      </c>
      <c r="H33" t="s">
        <v>433</v>
      </c>
      <c r="I33" t="s">
        <v>495</v>
      </c>
      <c r="J33" t="s">
        <v>4222</v>
      </c>
      <c r="K33" t="s">
        <v>5552</v>
      </c>
      <c r="L33" t="s">
        <v>5554</v>
      </c>
      <c r="M33" t="s">
        <v>5555</v>
      </c>
      <c r="N33" t="s">
        <v>5556</v>
      </c>
      <c r="P33" t="s">
        <v>5557</v>
      </c>
      <c r="Q33" t="s">
        <v>5558</v>
      </c>
      <c r="R33" t="s">
        <v>5559</v>
      </c>
      <c r="T33" t="s">
        <v>5560</v>
      </c>
      <c r="U33" t="s">
        <v>5561</v>
      </c>
      <c r="V33" t="s">
        <v>5562</v>
      </c>
      <c r="W33" t="s">
        <v>5563</v>
      </c>
      <c r="X33" t="s">
        <v>5564</v>
      </c>
      <c r="AD33" t="s">
        <v>5565</v>
      </c>
      <c r="AE33" t="s">
        <v>5566</v>
      </c>
      <c r="AF33" t="s">
        <v>5567</v>
      </c>
      <c r="AG33" t="s">
        <v>5568</v>
      </c>
      <c r="AK33" t="s">
        <v>5569</v>
      </c>
      <c r="AL33" t="s">
        <v>5570</v>
      </c>
      <c r="AM33" t="s">
        <v>5571</v>
      </c>
      <c r="AW33" t="s">
        <v>5572</v>
      </c>
      <c r="AX33" t="s">
        <v>5573</v>
      </c>
      <c r="BA33" t="s">
        <v>5574</v>
      </c>
      <c r="BD33" t="s">
        <v>5575</v>
      </c>
      <c r="BE33" t="s">
        <v>5576</v>
      </c>
    </row>
    <row r="34" spans="1:57">
      <c r="A34" t="s">
        <v>5577</v>
      </c>
      <c r="B34">
        <v>1233</v>
      </c>
      <c r="C34" t="s">
        <v>4191</v>
      </c>
      <c r="D34" t="s">
        <v>497</v>
      </c>
      <c r="E34" t="s">
        <v>4287</v>
      </c>
      <c r="F34" t="s">
        <v>496</v>
      </c>
      <c r="G34" t="s">
        <v>5578</v>
      </c>
      <c r="H34" t="s">
        <v>433</v>
      </c>
      <c r="I34" t="s">
        <v>497</v>
      </c>
      <c r="J34" t="s">
        <v>4223</v>
      </c>
      <c r="K34" t="s">
        <v>5577</v>
      </c>
      <c r="L34" t="s">
        <v>5579</v>
      </c>
      <c r="M34" t="s">
        <v>5580</v>
      </c>
      <c r="N34" t="s">
        <v>5581</v>
      </c>
      <c r="P34" t="s">
        <v>5582</v>
      </c>
      <c r="Q34" t="s">
        <v>5583</v>
      </c>
      <c r="R34" t="s">
        <v>5584</v>
      </c>
      <c r="T34" t="s">
        <v>5585</v>
      </c>
      <c r="U34" t="s">
        <v>5586</v>
      </c>
      <c r="V34" t="s">
        <v>5587</v>
      </c>
      <c r="W34" t="s">
        <v>5588</v>
      </c>
      <c r="X34" t="s">
        <v>5589</v>
      </c>
      <c r="AD34" t="s">
        <v>5590</v>
      </c>
      <c r="AE34" t="s">
        <v>5591</v>
      </c>
      <c r="AF34" t="s">
        <v>5592</v>
      </c>
      <c r="AG34" t="s">
        <v>5593</v>
      </c>
      <c r="AK34" t="s">
        <v>5594</v>
      </c>
      <c r="AL34" t="s">
        <v>5595</v>
      </c>
      <c r="AM34" t="s">
        <v>5596</v>
      </c>
      <c r="AW34" t="s">
        <v>5597</v>
      </c>
      <c r="AX34" t="s">
        <v>5598</v>
      </c>
      <c r="BA34" t="s">
        <v>5599</v>
      </c>
      <c r="BD34" t="s">
        <v>5600</v>
      </c>
      <c r="BE34" t="s">
        <v>5601</v>
      </c>
    </row>
    <row r="35" spans="1:57">
      <c r="A35" t="s">
        <v>5602</v>
      </c>
      <c r="B35">
        <v>1234</v>
      </c>
      <c r="C35" t="s">
        <v>4191</v>
      </c>
      <c r="D35" t="s">
        <v>499</v>
      </c>
      <c r="E35" t="s">
        <v>4287</v>
      </c>
      <c r="F35" t="s">
        <v>498</v>
      </c>
      <c r="G35" t="s">
        <v>5603</v>
      </c>
      <c r="H35" t="s">
        <v>433</v>
      </c>
      <c r="I35" t="s">
        <v>499</v>
      </c>
      <c r="J35" t="s">
        <v>4224</v>
      </c>
      <c r="K35" t="s">
        <v>5602</v>
      </c>
      <c r="L35" t="s">
        <v>5604</v>
      </c>
      <c r="M35" t="s">
        <v>5605</v>
      </c>
      <c r="N35" t="s">
        <v>5606</v>
      </c>
      <c r="P35" t="s">
        <v>5607</v>
      </c>
      <c r="Q35" t="s">
        <v>5608</v>
      </c>
      <c r="R35" t="s">
        <v>5609</v>
      </c>
      <c r="T35" t="s">
        <v>5610</v>
      </c>
      <c r="U35" t="s">
        <v>5611</v>
      </c>
      <c r="V35" t="s">
        <v>5612</v>
      </c>
      <c r="W35" t="s">
        <v>5613</v>
      </c>
      <c r="X35" t="s">
        <v>5614</v>
      </c>
      <c r="AD35" t="s">
        <v>5615</v>
      </c>
      <c r="AE35" t="s">
        <v>5616</v>
      </c>
      <c r="AF35" t="s">
        <v>5617</v>
      </c>
      <c r="AG35" t="s">
        <v>5618</v>
      </c>
      <c r="AK35" t="s">
        <v>5619</v>
      </c>
      <c r="AL35" t="s">
        <v>5620</v>
      </c>
      <c r="AM35" t="s">
        <v>5621</v>
      </c>
      <c r="AW35" t="s">
        <v>5622</v>
      </c>
      <c r="AX35" t="s">
        <v>5623</v>
      </c>
      <c r="BA35" t="s">
        <v>5624</v>
      </c>
      <c r="BD35" t="s">
        <v>5625</v>
      </c>
      <c r="BE35" t="s">
        <v>5626</v>
      </c>
    </row>
    <row r="36" spans="1:57">
      <c r="A36" t="s">
        <v>5627</v>
      </c>
      <c r="B36">
        <v>1235</v>
      </c>
      <c r="C36" t="s">
        <v>4191</v>
      </c>
      <c r="D36" t="s">
        <v>501</v>
      </c>
      <c r="E36" t="s">
        <v>4287</v>
      </c>
      <c r="F36" t="s">
        <v>500</v>
      </c>
      <c r="G36" t="s">
        <v>5628</v>
      </c>
      <c r="H36" t="s">
        <v>433</v>
      </c>
      <c r="I36" t="s">
        <v>501</v>
      </c>
      <c r="J36" t="s">
        <v>4225</v>
      </c>
      <c r="K36" t="s">
        <v>5627</v>
      </c>
      <c r="L36" t="s">
        <v>5629</v>
      </c>
      <c r="N36" t="s">
        <v>5630</v>
      </c>
      <c r="P36" t="s">
        <v>5631</v>
      </c>
      <c r="Q36" t="s">
        <v>5632</v>
      </c>
      <c r="R36" t="s">
        <v>5633</v>
      </c>
      <c r="T36" t="s">
        <v>5634</v>
      </c>
      <c r="U36" t="s">
        <v>5635</v>
      </c>
      <c r="V36" t="s">
        <v>5636</v>
      </c>
      <c r="W36" t="s">
        <v>5637</v>
      </c>
      <c r="AD36" t="s">
        <v>5638</v>
      </c>
      <c r="AE36" t="s">
        <v>5639</v>
      </c>
      <c r="AF36" t="s">
        <v>5640</v>
      </c>
      <c r="AG36" t="s">
        <v>5641</v>
      </c>
      <c r="AK36" t="s">
        <v>5642</v>
      </c>
      <c r="AL36" t="s">
        <v>5643</v>
      </c>
      <c r="AM36" t="s">
        <v>5644</v>
      </c>
      <c r="AW36" t="s">
        <v>5645</v>
      </c>
      <c r="AX36" t="s">
        <v>5646</v>
      </c>
      <c r="BA36" t="s">
        <v>5647</v>
      </c>
      <c r="BD36" t="s">
        <v>5648</v>
      </c>
      <c r="BE36" t="s">
        <v>5649</v>
      </c>
    </row>
    <row r="37" spans="1:57">
      <c r="A37" t="s">
        <v>5650</v>
      </c>
      <c r="B37">
        <v>1236</v>
      </c>
      <c r="C37" t="s">
        <v>4191</v>
      </c>
      <c r="D37" t="s">
        <v>503</v>
      </c>
      <c r="E37" t="s">
        <v>4287</v>
      </c>
      <c r="F37" t="s">
        <v>502</v>
      </c>
      <c r="G37" t="s">
        <v>5651</v>
      </c>
      <c r="H37" t="s">
        <v>433</v>
      </c>
      <c r="I37" t="s">
        <v>503</v>
      </c>
      <c r="J37" t="s">
        <v>4226</v>
      </c>
      <c r="K37" t="s">
        <v>5650</v>
      </c>
      <c r="L37" t="s">
        <v>5652</v>
      </c>
      <c r="N37" t="s">
        <v>5653</v>
      </c>
      <c r="P37" t="s">
        <v>5654</v>
      </c>
      <c r="Q37" t="s">
        <v>5655</v>
      </c>
      <c r="R37" t="s">
        <v>5656</v>
      </c>
      <c r="T37" t="s">
        <v>5657</v>
      </c>
      <c r="U37" t="s">
        <v>5658</v>
      </c>
      <c r="V37" t="s">
        <v>5659</v>
      </c>
      <c r="W37" t="s">
        <v>5660</v>
      </c>
      <c r="AD37" t="s">
        <v>5661</v>
      </c>
      <c r="AE37" t="s">
        <v>5662</v>
      </c>
      <c r="AF37" t="s">
        <v>5663</v>
      </c>
      <c r="AG37" t="s">
        <v>5664</v>
      </c>
      <c r="AK37" t="s">
        <v>5665</v>
      </c>
      <c r="AL37" t="s">
        <v>5666</v>
      </c>
      <c r="AM37" t="s">
        <v>5667</v>
      </c>
      <c r="AX37" t="s">
        <v>5668</v>
      </c>
      <c r="BA37" t="s">
        <v>5669</v>
      </c>
      <c r="BD37" t="s">
        <v>5670</v>
      </c>
      <c r="BE37" t="s">
        <v>5671</v>
      </c>
    </row>
    <row r="38" spans="1:57">
      <c r="A38" t="s">
        <v>5672</v>
      </c>
      <c r="B38">
        <v>1303</v>
      </c>
      <c r="C38" t="s">
        <v>4191</v>
      </c>
      <c r="D38" t="s">
        <v>505</v>
      </c>
      <c r="E38" t="s">
        <v>4287</v>
      </c>
      <c r="F38" t="s">
        <v>504</v>
      </c>
      <c r="G38" t="s">
        <v>5673</v>
      </c>
      <c r="H38" t="s">
        <v>433</v>
      </c>
      <c r="I38" t="s">
        <v>505</v>
      </c>
      <c r="J38" t="s">
        <v>4227</v>
      </c>
      <c r="K38" t="s">
        <v>5672</v>
      </c>
      <c r="L38" t="s">
        <v>5674</v>
      </c>
      <c r="Q38" t="s">
        <v>5675</v>
      </c>
      <c r="R38" t="s">
        <v>5676</v>
      </c>
      <c r="U38" t="s">
        <v>5677</v>
      </c>
      <c r="V38" t="s">
        <v>5678</v>
      </c>
      <c r="W38" t="s">
        <v>5679</v>
      </c>
      <c r="AD38" t="s">
        <v>5680</v>
      </c>
      <c r="AE38" t="s">
        <v>5681</v>
      </c>
      <c r="AG38" t="s">
        <v>5682</v>
      </c>
      <c r="AK38" t="s">
        <v>5683</v>
      </c>
      <c r="AL38" t="s">
        <v>5684</v>
      </c>
      <c r="AM38" t="s">
        <v>5685</v>
      </c>
      <c r="AX38" t="s">
        <v>5686</v>
      </c>
      <c r="BA38" t="s">
        <v>5687</v>
      </c>
      <c r="BD38" t="s">
        <v>5688</v>
      </c>
      <c r="BE38" t="s">
        <v>5689</v>
      </c>
    </row>
    <row r="39" spans="1:57">
      <c r="A39" t="s">
        <v>5690</v>
      </c>
      <c r="B39">
        <v>1304</v>
      </c>
      <c r="C39" t="s">
        <v>4191</v>
      </c>
      <c r="D39" t="s">
        <v>507</v>
      </c>
      <c r="E39" t="s">
        <v>4287</v>
      </c>
      <c r="F39" t="s">
        <v>506</v>
      </c>
      <c r="G39" t="s">
        <v>5691</v>
      </c>
      <c r="H39" t="s">
        <v>433</v>
      </c>
      <c r="I39" t="s">
        <v>507</v>
      </c>
      <c r="J39" t="s">
        <v>4228</v>
      </c>
      <c r="K39" t="s">
        <v>5690</v>
      </c>
      <c r="L39" t="s">
        <v>5692</v>
      </c>
      <c r="Q39" t="s">
        <v>5693</v>
      </c>
      <c r="R39" t="s">
        <v>5694</v>
      </c>
      <c r="U39" t="s">
        <v>5695</v>
      </c>
      <c r="V39" t="s">
        <v>5696</v>
      </c>
      <c r="W39" t="s">
        <v>5697</v>
      </c>
      <c r="AD39" t="s">
        <v>5698</v>
      </c>
      <c r="AE39" t="s">
        <v>5699</v>
      </c>
      <c r="AG39" t="s">
        <v>5700</v>
      </c>
      <c r="AK39" t="s">
        <v>5701</v>
      </c>
      <c r="AL39" t="s">
        <v>5702</v>
      </c>
      <c r="AM39" t="s">
        <v>5703</v>
      </c>
      <c r="AX39" t="s">
        <v>5704</v>
      </c>
      <c r="BA39" t="s">
        <v>5705</v>
      </c>
      <c r="BD39" t="s">
        <v>5706</v>
      </c>
      <c r="BE39" t="s">
        <v>5707</v>
      </c>
    </row>
    <row r="40" spans="1:57">
      <c r="A40" t="s">
        <v>5708</v>
      </c>
      <c r="B40">
        <v>1331</v>
      </c>
      <c r="C40" t="s">
        <v>4191</v>
      </c>
      <c r="D40" t="s">
        <v>509</v>
      </c>
      <c r="E40" t="s">
        <v>4287</v>
      </c>
      <c r="F40" t="s">
        <v>508</v>
      </c>
      <c r="G40" t="s">
        <v>5709</v>
      </c>
      <c r="H40" t="s">
        <v>433</v>
      </c>
      <c r="I40" t="s">
        <v>509</v>
      </c>
      <c r="J40" t="s">
        <v>4229</v>
      </c>
      <c r="K40" t="s">
        <v>5708</v>
      </c>
      <c r="L40" t="s">
        <v>5710</v>
      </c>
      <c r="Q40" t="s">
        <v>5711</v>
      </c>
      <c r="R40" t="s">
        <v>5712</v>
      </c>
      <c r="U40" t="s">
        <v>5713</v>
      </c>
      <c r="V40" t="s">
        <v>5714</v>
      </c>
      <c r="W40" t="s">
        <v>5715</v>
      </c>
      <c r="AD40" t="s">
        <v>5716</v>
      </c>
      <c r="AE40" t="s">
        <v>5717</v>
      </c>
      <c r="AG40" t="s">
        <v>5718</v>
      </c>
      <c r="AK40" t="s">
        <v>5719</v>
      </c>
      <c r="AL40" t="s">
        <v>5720</v>
      </c>
      <c r="AM40" t="s">
        <v>5721</v>
      </c>
      <c r="AX40" t="s">
        <v>5722</v>
      </c>
      <c r="BA40" t="s">
        <v>5723</v>
      </c>
      <c r="BD40" t="s">
        <v>5724</v>
      </c>
      <c r="BE40" t="s">
        <v>5725</v>
      </c>
    </row>
    <row r="41" spans="1:57">
      <c r="A41" t="s">
        <v>5726</v>
      </c>
      <c r="B41">
        <v>1332</v>
      </c>
      <c r="C41" t="s">
        <v>4191</v>
      </c>
      <c r="D41" t="s">
        <v>511</v>
      </c>
      <c r="E41" t="s">
        <v>4287</v>
      </c>
      <c r="F41" t="s">
        <v>510</v>
      </c>
      <c r="G41" t="s">
        <v>5727</v>
      </c>
      <c r="H41" t="s">
        <v>433</v>
      </c>
      <c r="I41" t="s">
        <v>511</v>
      </c>
      <c r="J41" t="s">
        <v>4</v>
      </c>
      <c r="K41" t="s">
        <v>5726</v>
      </c>
      <c r="L41" t="s">
        <v>5728</v>
      </c>
      <c r="Q41" t="s">
        <v>5729</v>
      </c>
      <c r="R41" t="s">
        <v>5730</v>
      </c>
      <c r="U41" t="s">
        <v>5731</v>
      </c>
      <c r="V41" t="s">
        <v>5732</v>
      </c>
      <c r="W41" t="s">
        <v>5733</v>
      </c>
      <c r="AD41" t="s">
        <v>5734</v>
      </c>
      <c r="AE41" t="s">
        <v>5735</v>
      </c>
      <c r="AG41" t="s">
        <v>5736</v>
      </c>
      <c r="AK41" t="s">
        <v>5737</v>
      </c>
      <c r="AL41" t="s">
        <v>5738</v>
      </c>
      <c r="AM41" t="s">
        <v>5739</v>
      </c>
      <c r="AX41" t="s">
        <v>5740</v>
      </c>
      <c r="BA41" t="s">
        <v>5741</v>
      </c>
      <c r="BD41" t="s">
        <v>5742</v>
      </c>
      <c r="BE41" t="s">
        <v>5743</v>
      </c>
    </row>
    <row r="42" spans="1:57">
      <c r="A42" t="s">
        <v>5744</v>
      </c>
      <c r="B42">
        <v>1333</v>
      </c>
      <c r="C42" t="s">
        <v>4191</v>
      </c>
      <c r="D42" t="s">
        <v>513</v>
      </c>
      <c r="E42" t="s">
        <v>4287</v>
      </c>
      <c r="F42" t="s">
        <v>512</v>
      </c>
      <c r="G42" t="s">
        <v>5745</v>
      </c>
      <c r="H42" t="s">
        <v>433</v>
      </c>
      <c r="I42" t="s">
        <v>513</v>
      </c>
      <c r="J42" t="s">
        <v>4230</v>
      </c>
      <c r="K42" t="s">
        <v>5744</v>
      </c>
      <c r="L42" t="s">
        <v>5746</v>
      </c>
      <c r="Q42" t="s">
        <v>5747</v>
      </c>
      <c r="R42" t="s">
        <v>5748</v>
      </c>
      <c r="U42" t="s">
        <v>5749</v>
      </c>
      <c r="V42" t="s">
        <v>5750</v>
      </c>
      <c r="W42" t="s">
        <v>5751</v>
      </c>
      <c r="AD42" t="s">
        <v>5752</v>
      </c>
      <c r="AE42" t="s">
        <v>5753</v>
      </c>
      <c r="AG42" t="s">
        <v>5754</v>
      </c>
      <c r="AK42" t="s">
        <v>5755</v>
      </c>
      <c r="AL42" t="s">
        <v>5756</v>
      </c>
      <c r="AX42" t="s">
        <v>5757</v>
      </c>
      <c r="BA42" t="s">
        <v>5758</v>
      </c>
      <c r="BD42" t="s">
        <v>5759</v>
      </c>
      <c r="BE42" t="s">
        <v>5760</v>
      </c>
    </row>
    <row r="43" spans="1:57">
      <c r="A43" t="s">
        <v>5761</v>
      </c>
      <c r="B43">
        <v>1334</v>
      </c>
      <c r="C43" t="s">
        <v>4191</v>
      </c>
      <c r="D43" t="s">
        <v>515</v>
      </c>
      <c r="E43" t="s">
        <v>4287</v>
      </c>
      <c r="F43" t="s">
        <v>514</v>
      </c>
      <c r="G43" t="s">
        <v>5762</v>
      </c>
      <c r="H43" t="s">
        <v>433</v>
      </c>
      <c r="I43" t="s">
        <v>515</v>
      </c>
      <c r="J43" t="s">
        <v>4231</v>
      </c>
      <c r="K43" t="s">
        <v>5761</v>
      </c>
      <c r="Q43" t="s">
        <v>5763</v>
      </c>
      <c r="R43" t="s">
        <v>5764</v>
      </c>
      <c r="U43" t="s">
        <v>5765</v>
      </c>
      <c r="V43" t="s">
        <v>5766</v>
      </c>
      <c r="W43" t="s">
        <v>5767</v>
      </c>
      <c r="AD43" t="s">
        <v>5768</v>
      </c>
      <c r="AE43" t="s">
        <v>5769</v>
      </c>
      <c r="AG43" t="s">
        <v>5770</v>
      </c>
      <c r="AK43" t="s">
        <v>5771</v>
      </c>
      <c r="AL43" t="s">
        <v>5772</v>
      </c>
      <c r="AX43" t="s">
        <v>5773</v>
      </c>
      <c r="BA43" t="s">
        <v>5774</v>
      </c>
      <c r="BD43" t="s">
        <v>5775</v>
      </c>
      <c r="BE43" t="s">
        <v>5776</v>
      </c>
    </row>
    <row r="44" spans="1:57">
      <c r="A44" t="s">
        <v>5777</v>
      </c>
      <c r="B44">
        <v>1337</v>
      </c>
      <c r="C44" t="s">
        <v>4191</v>
      </c>
      <c r="D44" t="s">
        <v>517</v>
      </c>
      <c r="E44" t="s">
        <v>4287</v>
      </c>
      <c r="F44" t="s">
        <v>516</v>
      </c>
      <c r="G44" t="s">
        <v>5778</v>
      </c>
      <c r="H44" t="s">
        <v>433</v>
      </c>
      <c r="I44" t="s">
        <v>517</v>
      </c>
      <c r="J44" t="s">
        <v>4232</v>
      </c>
      <c r="K44" t="s">
        <v>5777</v>
      </c>
      <c r="Q44" t="s">
        <v>5779</v>
      </c>
      <c r="R44" t="s">
        <v>5780</v>
      </c>
      <c r="U44" t="s">
        <v>5781</v>
      </c>
      <c r="V44" t="s">
        <v>5782</v>
      </c>
      <c r="W44" t="s">
        <v>5783</v>
      </c>
      <c r="AD44" t="s">
        <v>5784</v>
      </c>
      <c r="AE44" t="s">
        <v>5785</v>
      </c>
      <c r="AG44" t="s">
        <v>5786</v>
      </c>
      <c r="AK44" t="s">
        <v>5787</v>
      </c>
      <c r="AX44" t="s">
        <v>5788</v>
      </c>
      <c r="BA44" t="s">
        <v>5789</v>
      </c>
      <c r="BD44" t="s">
        <v>5790</v>
      </c>
    </row>
    <row r="45" spans="1:57">
      <c r="A45" t="s">
        <v>5791</v>
      </c>
      <c r="B45">
        <v>1343</v>
      </c>
      <c r="C45" t="s">
        <v>4191</v>
      </c>
      <c r="D45" t="s">
        <v>519</v>
      </c>
      <c r="E45" t="s">
        <v>4287</v>
      </c>
      <c r="F45" t="s">
        <v>518</v>
      </c>
      <c r="G45" t="s">
        <v>5792</v>
      </c>
      <c r="H45" t="s">
        <v>433</v>
      </c>
      <c r="I45" t="s">
        <v>519</v>
      </c>
      <c r="J45" t="s">
        <v>4233</v>
      </c>
      <c r="K45" t="s">
        <v>5791</v>
      </c>
      <c r="Q45" t="s">
        <v>5793</v>
      </c>
      <c r="R45" t="s">
        <v>5794</v>
      </c>
      <c r="U45" t="s">
        <v>5795</v>
      </c>
      <c r="V45" t="s">
        <v>5796</v>
      </c>
      <c r="W45" t="s">
        <v>5797</v>
      </c>
      <c r="AD45" t="s">
        <v>5798</v>
      </c>
      <c r="AG45" t="s">
        <v>5799</v>
      </c>
      <c r="AK45" t="s">
        <v>5800</v>
      </c>
      <c r="AX45" t="s">
        <v>5801</v>
      </c>
      <c r="BA45" t="s">
        <v>5802</v>
      </c>
      <c r="BD45" t="s">
        <v>5803</v>
      </c>
    </row>
    <row r="46" spans="1:57">
      <c r="A46" t="s">
        <v>5804</v>
      </c>
      <c r="B46">
        <v>1345</v>
      </c>
      <c r="C46" t="s">
        <v>4191</v>
      </c>
      <c r="D46" t="s">
        <v>521</v>
      </c>
      <c r="E46" t="s">
        <v>4287</v>
      </c>
      <c r="F46" t="s">
        <v>520</v>
      </c>
      <c r="G46" t="s">
        <v>5805</v>
      </c>
      <c r="H46" t="s">
        <v>433</v>
      </c>
      <c r="I46" t="s">
        <v>521</v>
      </c>
      <c r="J46" t="s">
        <v>4234</v>
      </c>
      <c r="K46" t="s">
        <v>5804</v>
      </c>
      <c r="Q46" t="s">
        <v>5806</v>
      </c>
      <c r="R46" t="s">
        <v>5807</v>
      </c>
      <c r="U46" t="s">
        <v>5808</v>
      </c>
      <c r="V46" t="s">
        <v>5809</v>
      </c>
      <c r="W46" t="s">
        <v>5810</v>
      </c>
      <c r="AD46" t="s">
        <v>5811</v>
      </c>
      <c r="AG46" t="s">
        <v>5812</v>
      </c>
      <c r="AX46" t="s">
        <v>5813</v>
      </c>
      <c r="BA46" t="s">
        <v>5814</v>
      </c>
    </row>
    <row r="47" spans="1:57">
      <c r="A47" t="s">
        <v>5815</v>
      </c>
      <c r="B47">
        <v>1346</v>
      </c>
      <c r="C47" t="s">
        <v>4191</v>
      </c>
      <c r="D47" t="s">
        <v>523</v>
      </c>
      <c r="E47" t="s">
        <v>4287</v>
      </c>
      <c r="F47" t="s">
        <v>522</v>
      </c>
      <c r="G47" t="s">
        <v>5816</v>
      </c>
      <c r="H47" t="s">
        <v>433</v>
      </c>
      <c r="I47" t="s">
        <v>523</v>
      </c>
      <c r="J47" t="s">
        <v>4235</v>
      </c>
      <c r="K47" t="s">
        <v>5815</v>
      </c>
      <c r="Q47" t="s">
        <v>5817</v>
      </c>
      <c r="U47" t="s">
        <v>5818</v>
      </c>
      <c r="V47" t="s">
        <v>5819</v>
      </c>
      <c r="W47" t="s">
        <v>5820</v>
      </c>
      <c r="AD47" t="s">
        <v>5821</v>
      </c>
      <c r="AG47" t="s">
        <v>5822</v>
      </c>
      <c r="AX47" t="s">
        <v>5823</v>
      </c>
      <c r="BA47" t="s">
        <v>5824</v>
      </c>
    </row>
    <row r="48" spans="1:57">
      <c r="A48" t="s">
        <v>5825</v>
      </c>
      <c r="B48">
        <v>1347</v>
      </c>
      <c r="C48" t="s">
        <v>4191</v>
      </c>
      <c r="D48" t="s">
        <v>525</v>
      </c>
      <c r="E48" t="s">
        <v>4287</v>
      </c>
      <c r="F48" t="s">
        <v>524</v>
      </c>
      <c r="G48" t="s">
        <v>5826</v>
      </c>
      <c r="H48" t="s">
        <v>433</v>
      </c>
      <c r="I48" t="s">
        <v>525</v>
      </c>
      <c r="J48" t="s">
        <v>4236</v>
      </c>
      <c r="K48" t="s">
        <v>5825</v>
      </c>
      <c r="Q48" t="s">
        <v>5827</v>
      </c>
      <c r="U48" t="s">
        <v>5828</v>
      </c>
      <c r="V48" t="s">
        <v>5829</v>
      </c>
      <c r="W48" t="s">
        <v>5830</v>
      </c>
      <c r="AD48" t="s">
        <v>5831</v>
      </c>
      <c r="AG48" t="s">
        <v>5832</v>
      </c>
      <c r="AX48" t="s">
        <v>18</v>
      </c>
    </row>
    <row r="49" spans="1:50">
      <c r="A49" t="s">
        <v>5833</v>
      </c>
      <c r="B49">
        <v>1361</v>
      </c>
      <c r="C49" t="s">
        <v>4191</v>
      </c>
      <c r="D49" t="s">
        <v>527</v>
      </c>
      <c r="E49" t="s">
        <v>4287</v>
      </c>
      <c r="F49" t="s">
        <v>526</v>
      </c>
      <c r="G49" t="s">
        <v>5834</v>
      </c>
      <c r="H49" t="s">
        <v>433</v>
      </c>
      <c r="I49" t="s">
        <v>527</v>
      </c>
      <c r="K49" t="s">
        <v>5833</v>
      </c>
      <c r="Q49" t="s">
        <v>5835</v>
      </c>
      <c r="U49" t="s">
        <v>5836</v>
      </c>
      <c r="V49" t="s">
        <v>5837</v>
      </c>
      <c r="W49" t="s">
        <v>5838</v>
      </c>
      <c r="AD49" t="s">
        <v>5839</v>
      </c>
      <c r="AG49" t="s">
        <v>5840</v>
      </c>
      <c r="AX49" t="s">
        <v>5841</v>
      </c>
    </row>
    <row r="50" spans="1:50">
      <c r="A50" t="s">
        <v>5842</v>
      </c>
      <c r="B50">
        <v>1362</v>
      </c>
      <c r="C50" t="s">
        <v>4191</v>
      </c>
      <c r="D50" t="s">
        <v>529</v>
      </c>
      <c r="E50" t="s">
        <v>4287</v>
      </c>
      <c r="F50" t="s">
        <v>528</v>
      </c>
      <c r="G50" t="s">
        <v>5843</v>
      </c>
      <c r="H50" t="s">
        <v>433</v>
      </c>
      <c r="I50" t="s">
        <v>529</v>
      </c>
      <c r="K50" t="s">
        <v>5842</v>
      </c>
      <c r="Q50" t="s">
        <v>5844</v>
      </c>
      <c r="U50" t="s">
        <v>5845</v>
      </c>
      <c r="V50" t="s">
        <v>5846</v>
      </c>
      <c r="W50" t="s">
        <v>5847</v>
      </c>
      <c r="AD50" t="s">
        <v>5848</v>
      </c>
      <c r="AG50" t="s">
        <v>5849</v>
      </c>
      <c r="AX50" t="s">
        <v>5850</v>
      </c>
    </row>
    <row r="51" spans="1:50">
      <c r="A51" t="s">
        <v>5851</v>
      </c>
      <c r="B51">
        <v>1363</v>
      </c>
      <c r="C51" t="s">
        <v>4191</v>
      </c>
      <c r="D51" t="s">
        <v>531</v>
      </c>
      <c r="E51" t="s">
        <v>4287</v>
      </c>
      <c r="F51" t="s">
        <v>530</v>
      </c>
      <c r="G51" t="s">
        <v>5852</v>
      </c>
      <c r="H51" t="s">
        <v>433</v>
      </c>
      <c r="I51" t="s">
        <v>531</v>
      </c>
      <c r="K51" t="s">
        <v>5851</v>
      </c>
      <c r="Q51" t="s">
        <v>5853</v>
      </c>
      <c r="U51" t="s">
        <v>5854</v>
      </c>
      <c r="V51" t="s">
        <v>5855</v>
      </c>
      <c r="W51" t="s">
        <v>5856</v>
      </c>
      <c r="AD51" t="s">
        <v>5857</v>
      </c>
      <c r="AG51" t="s">
        <v>5858</v>
      </c>
      <c r="AX51" t="s">
        <v>5859</v>
      </c>
    </row>
    <row r="52" spans="1:50">
      <c r="A52" t="s">
        <v>5860</v>
      </c>
      <c r="B52">
        <v>1364</v>
      </c>
      <c r="C52" t="s">
        <v>4191</v>
      </c>
      <c r="D52" t="s">
        <v>533</v>
      </c>
      <c r="E52" t="s">
        <v>4287</v>
      </c>
      <c r="F52" t="s">
        <v>532</v>
      </c>
      <c r="G52" t="s">
        <v>5861</v>
      </c>
      <c r="H52" t="s">
        <v>433</v>
      </c>
      <c r="I52" t="s">
        <v>533</v>
      </c>
      <c r="K52" t="s">
        <v>5860</v>
      </c>
      <c r="Q52" t="s">
        <v>5862</v>
      </c>
      <c r="U52" t="s">
        <v>5863</v>
      </c>
      <c r="V52" t="s">
        <v>5864</v>
      </c>
      <c r="W52" t="s">
        <v>5865</v>
      </c>
      <c r="AD52" t="s">
        <v>5866</v>
      </c>
      <c r="AG52" t="s">
        <v>5867</v>
      </c>
      <c r="AX52" t="s">
        <v>5868</v>
      </c>
    </row>
    <row r="53" spans="1:50">
      <c r="A53" t="s">
        <v>5869</v>
      </c>
      <c r="B53">
        <v>1367</v>
      </c>
      <c r="C53" t="s">
        <v>4191</v>
      </c>
      <c r="D53" t="s">
        <v>535</v>
      </c>
      <c r="E53" t="s">
        <v>4287</v>
      </c>
      <c r="F53" t="s">
        <v>534</v>
      </c>
      <c r="G53" t="s">
        <v>5870</v>
      </c>
      <c r="H53" t="s">
        <v>433</v>
      </c>
      <c r="I53" t="s">
        <v>535</v>
      </c>
      <c r="K53" t="s">
        <v>5869</v>
      </c>
      <c r="Q53" t="s">
        <v>5871</v>
      </c>
      <c r="U53" t="s">
        <v>5872</v>
      </c>
      <c r="V53" t="s">
        <v>5873</v>
      </c>
      <c r="W53" t="s">
        <v>5874</v>
      </c>
      <c r="AD53" t="s">
        <v>5875</v>
      </c>
      <c r="AG53" t="s">
        <v>5876</v>
      </c>
      <c r="AX53" t="s">
        <v>5877</v>
      </c>
    </row>
    <row r="54" spans="1:50">
      <c r="A54" t="s">
        <v>5878</v>
      </c>
      <c r="B54">
        <v>1370</v>
      </c>
      <c r="C54" t="s">
        <v>4191</v>
      </c>
      <c r="D54" t="s">
        <v>537</v>
      </c>
      <c r="E54" t="s">
        <v>4287</v>
      </c>
      <c r="F54" t="s">
        <v>536</v>
      </c>
      <c r="G54" t="s">
        <v>5879</v>
      </c>
      <c r="H54" t="s">
        <v>433</v>
      </c>
      <c r="I54" t="s">
        <v>537</v>
      </c>
      <c r="K54" t="s">
        <v>5878</v>
      </c>
      <c r="Q54" t="s">
        <v>5880</v>
      </c>
      <c r="U54" t="s">
        <v>5881</v>
      </c>
      <c r="V54" t="s">
        <v>5882</v>
      </c>
      <c r="W54" t="s">
        <v>5883</v>
      </c>
      <c r="AD54" t="s">
        <v>5884</v>
      </c>
      <c r="AG54" t="s">
        <v>5885</v>
      </c>
      <c r="AX54" t="s">
        <v>5886</v>
      </c>
    </row>
    <row r="55" spans="1:50">
      <c r="A55" t="s">
        <v>5887</v>
      </c>
      <c r="B55">
        <v>1371</v>
      </c>
      <c r="C55" t="s">
        <v>4191</v>
      </c>
      <c r="D55" t="s">
        <v>539</v>
      </c>
      <c r="E55" t="s">
        <v>4287</v>
      </c>
      <c r="F55" t="s">
        <v>538</v>
      </c>
      <c r="G55" t="s">
        <v>5888</v>
      </c>
      <c r="H55" t="s">
        <v>433</v>
      </c>
      <c r="I55" t="s">
        <v>539</v>
      </c>
      <c r="K55" t="s">
        <v>5887</v>
      </c>
      <c r="Q55" t="s">
        <v>5889</v>
      </c>
      <c r="U55" t="s">
        <v>5890</v>
      </c>
      <c r="V55" t="s">
        <v>5891</v>
      </c>
      <c r="W55" t="s">
        <v>5892</v>
      </c>
      <c r="AD55" t="s">
        <v>5893</v>
      </c>
      <c r="AG55" t="s">
        <v>5894</v>
      </c>
      <c r="AX55" t="s">
        <v>5895</v>
      </c>
    </row>
    <row r="56" spans="1:50">
      <c r="A56" t="s">
        <v>5896</v>
      </c>
      <c r="B56">
        <v>1391</v>
      </c>
      <c r="C56" t="s">
        <v>4191</v>
      </c>
      <c r="D56" t="s">
        <v>541</v>
      </c>
      <c r="E56" t="s">
        <v>4287</v>
      </c>
      <c r="F56" t="s">
        <v>540</v>
      </c>
      <c r="G56" t="s">
        <v>5897</v>
      </c>
      <c r="H56" t="s">
        <v>433</v>
      </c>
      <c r="I56" t="s">
        <v>541</v>
      </c>
      <c r="K56" t="s">
        <v>5896</v>
      </c>
      <c r="Q56" t="s">
        <v>5898</v>
      </c>
      <c r="U56" t="s">
        <v>5899</v>
      </c>
      <c r="V56" t="s">
        <v>5900</v>
      </c>
      <c r="W56" t="s">
        <v>5901</v>
      </c>
      <c r="AD56" t="s">
        <v>5902</v>
      </c>
      <c r="AG56" t="s">
        <v>5903</v>
      </c>
      <c r="AX56" t="s">
        <v>5904</v>
      </c>
    </row>
    <row r="57" spans="1:50">
      <c r="A57" t="s">
        <v>5905</v>
      </c>
      <c r="B57">
        <v>1392</v>
      </c>
      <c r="C57" t="s">
        <v>4191</v>
      </c>
      <c r="D57" t="s">
        <v>543</v>
      </c>
      <c r="E57" t="s">
        <v>4287</v>
      </c>
      <c r="F57" t="s">
        <v>542</v>
      </c>
      <c r="G57" t="s">
        <v>5906</v>
      </c>
      <c r="H57" t="s">
        <v>433</v>
      </c>
      <c r="I57" t="s">
        <v>543</v>
      </c>
      <c r="K57" t="s">
        <v>5905</v>
      </c>
      <c r="Q57" t="s">
        <v>5907</v>
      </c>
      <c r="U57" t="s">
        <v>5908</v>
      </c>
      <c r="W57" t="s">
        <v>5909</v>
      </c>
      <c r="AD57" t="s">
        <v>5910</v>
      </c>
      <c r="AX57" t="s">
        <v>5911</v>
      </c>
    </row>
    <row r="58" spans="1:50">
      <c r="A58" t="s">
        <v>5912</v>
      </c>
      <c r="B58">
        <v>1393</v>
      </c>
      <c r="C58" t="s">
        <v>4191</v>
      </c>
      <c r="D58" t="s">
        <v>545</v>
      </c>
      <c r="E58" t="s">
        <v>4287</v>
      </c>
      <c r="F58" t="s">
        <v>544</v>
      </c>
      <c r="G58" t="s">
        <v>5913</v>
      </c>
      <c r="H58" t="s">
        <v>433</v>
      </c>
      <c r="I58" t="s">
        <v>545</v>
      </c>
      <c r="K58" t="s">
        <v>5912</v>
      </c>
      <c r="Q58" t="s">
        <v>5914</v>
      </c>
      <c r="U58" t="s">
        <v>5915</v>
      </c>
      <c r="W58" t="s">
        <v>5916</v>
      </c>
      <c r="AD58" t="s">
        <v>5917</v>
      </c>
      <c r="AX58" t="s">
        <v>5918</v>
      </c>
    </row>
    <row r="59" spans="1:50">
      <c r="A59" t="s">
        <v>5919</v>
      </c>
      <c r="B59">
        <v>1394</v>
      </c>
      <c r="C59" t="s">
        <v>4191</v>
      </c>
      <c r="D59" t="s">
        <v>547</v>
      </c>
      <c r="E59" t="s">
        <v>4287</v>
      </c>
      <c r="F59" t="s">
        <v>546</v>
      </c>
      <c r="G59" t="s">
        <v>5920</v>
      </c>
      <c r="H59" t="s">
        <v>433</v>
      </c>
      <c r="I59" t="s">
        <v>547</v>
      </c>
      <c r="K59" t="s">
        <v>5919</v>
      </c>
      <c r="Q59" t="s">
        <v>5921</v>
      </c>
      <c r="U59" t="s">
        <v>5922</v>
      </c>
      <c r="W59" t="s">
        <v>5923</v>
      </c>
      <c r="AD59" t="s">
        <v>5924</v>
      </c>
      <c r="AX59" t="s">
        <v>5925</v>
      </c>
    </row>
    <row r="60" spans="1:50">
      <c r="A60" t="s">
        <v>5926</v>
      </c>
      <c r="B60">
        <v>1395</v>
      </c>
      <c r="C60" t="s">
        <v>4191</v>
      </c>
      <c r="D60" t="s">
        <v>549</v>
      </c>
      <c r="E60" t="s">
        <v>4287</v>
      </c>
      <c r="F60" t="s">
        <v>548</v>
      </c>
      <c r="G60" t="s">
        <v>5927</v>
      </c>
      <c r="H60" t="s">
        <v>433</v>
      </c>
      <c r="I60" t="s">
        <v>549</v>
      </c>
      <c r="K60" t="s">
        <v>5926</v>
      </c>
      <c r="Q60" t="s">
        <v>5928</v>
      </c>
      <c r="U60" t="s">
        <v>5929</v>
      </c>
      <c r="W60" t="s">
        <v>5930</v>
      </c>
      <c r="AD60" t="s">
        <v>5931</v>
      </c>
      <c r="AX60" t="s">
        <v>5932</v>
      </c>
    </row>
    <row r="61" spans="1:50">
      <c r="A61" t="s">
        <v>5933</v>
      </c>
      <c r="B61">
        <v>1396</v>
      </c>
      <c r="C61" t="s">
        <v>4191</v>
      </c>
      <c r="D61" t="s">
        <v>551</v>
      </c>
      <c r="E61" t="s">
        <v>4287</v>
      </c>
      <c r="F61" t="s">
        <v>550</v>
      </c>
      <c r="G61" t="s">
        <v>5934</v>
      </c>
      <c r="H61" t="s">
        <v>433</v>
      </c>
      <c r="I61" t="s">
        <v>551</v>
      </c>
      <c r="K61" t="s">
        <v>5933</v>
      </c>
      <c r="Q61" t="s">
        <v>5935</v>
      </c>
      <c r="U61" t="s">
        <v>5936</v>
      </c>
      <c r="W61" t="s">
        <v>5937</v>
      </c>
      <c r="AD61" t="s">
        <v>5938</v>
      </c>
      <c r="AX61" t="s">
        <v>5939</v>
      </c>
    </row>
    <row r="62" spans="1:50">
      <c r="A62" t="s">
        <v>5940</v>
      </c>
      <c r="B62">
        <v>1397</v>
      </c>
      <c r="C62" t="s">
        <v>4191</v>
      </c>
      <c r="D62" t="s">
        <v>553</v>
      </c>
      <c r="E62" t="s">
        <v>4287</v>
      </c>
      <c r="F62" t="s">
        <v>552</v>
      </c>
      <c r="G62" t="s">
        <v>5941</v>
      </c>
      <c r="H62" t="s">
        <v>433</v>
      </c>
      <c r="I62" t="s">
        <v>553</v>
      </c>
      <c r="K62" t="s">
        <v>5940</v>
      </c>
      <c r="U62" t="s">
        <v>5942</v>
      </c>
      <c r="W62" t="s">
        <v>5943</v>
      </c>
      <c r="AD62" t="s">
        <v>5944</v>
      </c>
      <c r="AX62" t="s">
        <v>5945</v>
      </c>
    </row>
    <row r="63" spans="1:50">
      <c r="A63" t="s">
        <v>5946</v>
      </c>
      <c r="B63">
        <v>1398</v>
      </c>
      <c r="C63" t="s">
        <v>4191</v>
      </c>
      <c r="D63" t="s">
        <v>555</v>
      </c>
      <c r="E63" t="s">
        <v>4287</v>
      </c>
      <c r="F63" t="s">
        <v>554</v>
      </c>
      <c r="G63" t="s">
        <v>5947</v>
      </c>
      <c r="H63" t="s">
        <v>433</v>
      </c>
      <c r="I63" t="s">
        <v>555</v>
      </c>
      <c r="K63" t="s">
        <v>5946</v>
      </c>
      <c r="U63" t="s">
        <v>5948</v>
      </c>
      <c r="W63" t="s">
        <v>5949</v>
      </c>
      <c r="AD63" t="s">
        <v>5950</v>
      </c>
    </row>
    <row r="64" spans="1:50">
      <c r="A64" t="s">
        <v>5951</v>
      </c>
      <c r="B64">
        <v>1399</v>
      </c>
      <c r="C64" t="s">
        <v>4191</v>
      </c>
      <c r="D64" t="s">
        <v>557</v>
      </c>
      <c r="E64" t="s">
        <v>4287</v>
      </c>
      <c r="F64" t="s">
        <v>556</v>
      </c>
      <c r="G64" t="s">
        <v>5952</v>
      </c>
      <c r="H64" t="s">
        <v>433</v>
      </c>
      <c r="I64" t="s">
        <v>557</v>
      </c>
      <c r="K64" t="s">
        <v>5951</v>
      </c>
      <c r="U64" t="s">
        <v>5953</v>
      </c>
      <c r="W64" t="s">
        <v>5954</v>
      </c>
      <c r="AD64" t="s">
        <v>5955</v>
      </c>
    </row>
    <row r="65" spans="1:30">
      <c r="A65" t="s">
        <v>5956</v>
      </c>
      <c r="B65">
        <v>1400</v>
      </c>
      <c r="C65" t="s">
        <v>4191</v>
      </c>
      <c r="D65" t="s">
        <v>559</v>
      </c>
      <c r="E65" t="s">
        <v>4287</v>
      </c>
      <c r="F65" t="s">
        <v>558</v>
      </c>
      <c r="G65" t="s">
        <v>5957</v>
      </c>
      <c r="H65" t="s">
        <v>433</v>
      </c>
      <c r="I65" t="s">
        <v>559</v>
      </c>
      <c r="K65" t="s">
        <v>5956</v>
      </c>
      <c r="U65" t="s">
        <v>5958</v>
      </c>
      <c r="AD65" t="s">
        <v>5959</v>
      </c>
    </row>
    <row r="66" spans="1:30">
      <c r="A66" t="s">
        <v>5960</v>
      </c>
      <c r="B66">
        <v>1401</v>
      </c>
      <c r="C66" t="s">
        <v>4191</v>
      </c>
      <c r="D66" t="s">
        <v>561</v>
      </c>
      <c r="E66" t="s">
        <v>4287</v>
      </c>
      <c r="F66" t="s">
        <v>560</v>
      </c>
      <c r="G66" t="s">
        <v>5961</v>
      </c>
      <c r="H66" t="s">
        <v>433</v>
      </c>
      <c r="I66" t="s">
        <v>561</v>
      </c>
      <c r="K66" t="s">
        <v>5960</v>
      </c>
      <c r="AD66" t="s">
        <v>5962</v>
      </c>
    </row>
    <row r="67" spans="1:30">
      <c r="A67" t="s">
        <v>5963</v>
      </c>
      <c r="B67">
        <v>1402</v>
      </c>
      <c r="C67" t="s">
        <v>4191</v>
      </c>
      <c r="D67" t="s">
        <v>563</v>
      </c>
      <c r="E67" t="s">
        <v>4287</v>
      </c>
      <c r="F67" t="s">
        <v>562</v>
      </c>
      <c r="G67" t="s">
        <v>5964</v>
      </c>
      <c r="H67" t="s">
        <v>433</v>
      </c>
      <c r="I67" t="s">
        <v>563</v>
      </c>
      <c r="K67" t="s">
        <v>5963</v>
      </c>
      <c r="AD67" t="s">
        <v>5965</v>
      </c>
    </row>
    <row r="68" spans="1:30">
      <c r="A68" t="s">
        <v>5966</v>
      </c>
      <c r="B68">
        <v>1403</v>
      </c>
      <c r="C68" t="s">
        <v>4191</v>
      </c>
      <c r="D68" t="s">
        <v>565</v>
      </c>
      <c r="E68" t="s">
        <v>4287</v>
      </c>
      <c r="F68" t="s">
        <v>564</v>
      </c>
      <c r="G68" t="s">
        <v>5967</v>
      </c>
      <c r="H68" t="s">
        <v>433</v>
      </c>
      <c r="I68" t="s">
        <v>565</v>
      </c>
      <c r="K68" t="s">
        <v>5966</v>
      </c>
      <c r="AD68" t="s">
        <v>5968</v>
      </c>
    </row>
    <row r="69" spans="1:30">
      <c r="A69" t="s">
        <v>5969</v>
      </c>
      <c r="B69">
        <v>1404</v>
      </c>
      <c r="C69" t="s">
        <v>4191</v>
      </c>
      <c r="D69" t="s">
        <v>567</v>
      </c>
      <c r="E69" t="s">
        <v>4287</v>
      </c>
      <c r="F69" t="s">
        <v>566</v>
      </c>
      <c r="G69" t="s">
        <v>5970</v>
      </c>
      <c r="H69" t="s">
        <v>433</v>
      </c>
      <c r="I69" t="s">
        <v>567</v>
      </c>
      <c r="K69" t="s">
        <v>5969</v>
      </c>
      <c r="AD69" t="s">
        <v>5971</v>
      </c>
    </row>
    <row r="70" spans="1:30">
      <c r="A70" t="s">
        <v>5972</v>
      </c>
      <c r="B70">
        <v>1405</v>
      </c>
      <c r="C70" t="s">
        <v>4191</v>
      </c>
      <c r="D70" t="s">
        <v>569</v>
      </c>
      <c r="E70" t="s">
        <v>4287</v>
      </c>
      <c r="F70" t="s">
        <v>568</v>
      </c>
      <c r="G70" t="s">
        <v>5973</v>
      </c>
      <c r="H70" t="s">
        <v>433</v>
      </c>
      <c r="I70" t="s">
        <v>569</v>
      </c>
      <c r="K70" t="s">
        <v>5972</v>
      </c>
      <c r="AD70" t="s">
        <v>5974</v>
      </c>
    </row>
    <row r="71" spans="1:30">
      <c r="A71" t="s">
        <v>5975</v>
      </c>
      <c r="B71">
        <v>1406</v>
      </c>
      <c r="C71" t="s">
        <v>4191</v>
      </c>
      <c r="D71" t="s">
        <v>571</v>
      </c>
      <c r="E71" t="s">
        <v>4287</v>
      </c>
      <c r="F71" t="s">
        <v>570</v>
      </c>
      <c r="G71" t="s">
        <v>5976</v>
      </c>
      <c r="H71" t="s">
        <v>433</v>
      </c>
      <c r="I71" t="s">
        <v>571</v>
      </c>
      <c r="K71" t="s">
        <v>5975</v>
      </c>
      <c r="AD71" t="s">
        <v>5977</v>
      </c>
    </row>
    <row r="72" spans="1:30">
      <c r="A72" t="s">
        <v>5978</v>
      </c>
      <c r="B72">
        <v>1407</v>
      </c>
      <c r="C72" t="s">
        <v>4191</v>
      </c>
      <c r="D72" t="s">
        <v>573</v>
      </c>
      <c r="E72" t="s">
        <v>4287</v>
      </c>
      <c r="F72" t="s">
        <v>572</v>
      </c>
      <c r="G72" t="s">
        <v>5979</v>
      </c>
      <c r="H72" t="s">
        <v>433</v>
      </c>
      <c r="I72" t="s">
        <v>573</v>
      </c>
      <c r="K72" t="s">
        <v>5978</v>
      </c>
      <c r="AD72" t="s">
        <v>5980</v>
      </c>
    </row>
    <row r="73" spans="1:30">
      <c r="A73" t="s">
        <v>5981</v>
      </c>
      <c r="B73">
        <v>1408</v>
      </c>
      <c r="C73" t="s">
        <v>4191</v>
      </c>
      <c r="D73" t="s">
        <v>575</v>
      </c>
      <c r="E73" t="s">
        <v>4287</v>
      </c>
      <c r="F73" t="s">
        <v>574</v>
      </c>
      <c r="G73" t="s">
        <v>5982</v>
      </c>
      <c r="H73" t="s">
        <v>433</v>
      </c>
      <c r="I73" t="s">
        <v>575</v>
      </c>
      <c r="K73" t="s">
        <v>5981</v>
      </c>
      <c r="AD73" t="s">
        <v>5983</v>
      </c>
    </row>
    <row r="74" spans="1:30">
      <c r="A74" t="s">
        <v>5984</v>
      </c>
      <c r="B74">
        <v>1409</v>
      </c>
      <c r="C74" t="s">
        <v>4191</v>
      </c>
      <c r="D74" t="s">
        <v>577</v>
      </c>
      <c r="E74" t="s">
        <v>4287</v>
      </c>
      <c r="F74" t="s">
        <v>576</v>
      </c>
      <c r="G74" t="s">
        <v>5985</v>
      </c>
      <c r="H74" t="s">
        <v>433</v>
      </c>
      <c r="I74" t="s">
        <v>577</v>
      </c>
      <c r="K74" t="s">
        <v>5984</v>
      </c>
      <c r="AD74" t="s">
        <v>5986</v>
      </c>
    </row>
    <row r="75" spans="1:30">
      <c r="A75" t="s">
        <v>5987</v>
      </c>
      <c r="B75">
        <v>1423</v>
      </c>
      <c r="C75" t="s">
        <v>4191</v>
      </c>
      <c r="D75" t="s">
        <v>579</v>
      </c>
      <c r="E75" t="s">
        <v>4287</v>
      </c>
      <c r="F75" t="s">
        <v>578</v>
      </c>
      <c r="G75" t="s">
        <v>5988</v>
      </c>
      <c r="H75" t="s">
        <v>433</v>
      </c>
      <c r="I75" t="s">
        <v>579</v>
      </c>
      <c r="K75" t="s">
        <v>5987</v>
      </c>
      <c r="AD75" t="s">
        <v>5989</v>
      </c>
    </row>
    <row r="76" spans="1:30">
      <c r="A76" t="s">
        <v>5990</v>
      </c>
      <c r="B76">
        <v>1424</v>
      </c>
      <c r="C76" t="s">
        <v>4191</v>
      </c>
      <c r="D76" t="s">
        <v>581</v>
      </c>
      <c r="E76" t="s">
        <v>4287</v>
      </c>
      <c r="F76" t="s">
        <v>580</v>
      </c>
      <c r="G76" t="s">
        <v>5991</v>
      </c>
      <c r="H76" t="s">
        <v>433</v>
      </c>
      <c r="I76" t="s">
        <v>581</v>
      </c>
      <c r="K76" t="s">
        <v>5990</v>
      </c>
      <c r="AD76" t="s">
        <v>5992</v>
      </c>
    </row>
    <row r="77" spans="1:30">
      <c r="A77" t="s">
        <v>5993</v>
      </c>
      <c r="B77">
        <v>1425</v>
      </c>
      <c r="C77" t="s">
        <v>4191</v>
      </c>
      <c r="D77" t="s">
        <v>583</v>
      </c>
      <c r="E77" t="s">
        <v>4287</v>
      </c>
      <c r="F77" t="s">
        <v>582</v>
      </c>
      <c r="G77" t="s">
        <v>5994</v>
      </c>
      <c r="H77" t="s">
        <v>433</v>
      </c>
      <c r="I77" t="s">
        <v>583</v>
      </c>
      <c r="K77" t="s">
        <v>5993</v>
      </c>
      <c r="AD77" t="s">
        <v>5995</v>
      </c>
    </row>
    <row r="78" spans="1:30">
      <c r="A78" t="s">
        <v>5996</v>
      </c>
      <c r="B78">
        <v>1427</v>
      </c>
      <c r="C78" t="s">
        <v>4191</v>
      </c>
      <c r="D78" t="s">
        <v>585</v>
      </c>
      <c r="E78" t="s">
        <v>4287</v>
      </c>
      <c r="F78" t="s">
        <v>584</v>
      </c>
      <c r="G78" t="s">
        <v>5997</v>
      </c>
      <c r="H78" t="s">
        <v>433</v>
      </c>
      <c r="I78" t="s">
        <v>585</v>
      </c>
      <c r="K78" t="s">
        <v>5996</v>
      </c>
      <c r="AD78" t="s">
        <v>5998</v>
      </c>
    </row>
    <row r="79" spans="1:30">
      <c r="A79" t="s">
        <v>5999</v>
      </c>
      <c r="B79">
        <v>1428</v>
      </c>
      <c r="C79" t="s">
        <v>4191</v>
      </c>
      <c r="D79" t="s">
        <v>587</v>
      </c>
      <c r="E79" t="s">
        <v>4287</v>
      </c>
      <c r="F79" t="s">
        <v>586</v>
      </c>
      <c r="G79" t="s">
        <v>6000</v>
      </c>
      <c r="H79" t="s">
        <v>433</v>
      </c>
      <c r="I79" t="s">
        <v>587</v>
      </c>
      <c r="K79" t="s">
        <v>5999</v>
      </c>
      <c r="AD79" t="s">
        <v>6001</v>
      </c>
    </row>
    <row r="80" spans="1:30">
      <c r="A80" t="s">
        <v>6002</v>
      </c>
      <c r="B80">
        <v>1429</v>
      </c>
      <c r="C80" t="s">
        <v>4191</v>
      </c>
      <c r="D80" t="s">
        <v>589</v>
      </c>
      <c r="E80" t="s">
        <v>4287</v>
      </c>
      <c r="F80" t="s">
        <v>588</v>
      </c>
      <c r="G80" t="s">
        <v>6003</v>
      </c>
      <c r="H80" t="s">
        <v>433</v>
      </c>
      <c r="I80" t="s">
        <v>589</v>
      </c>
      <c r="K80" t="s">
        <v>6002</v>
      </c>
    </row>
    <row r="81" spans="1:11">
      <c r="A81" t="s">
        <v>6004</v>
      </c>
      <c r="B81">
        <v>1430</v>
      </c>
      <c r="C81" t="s">
        <v>4191</v>
      </c>
      <c r="D81" t="s">
        <v>591</v>
      </c>
      <c r="E81" t="s">
        <v>4287</v>
      </c>
      <c r="F81" t="s">
        <v>590</v>
      </c>
      <c r="G81" t="s">
        <v>6005</v>
      </c>
      <c r="H81" t="s">
        <v>433</v>
      </c>
      <c r="I81" t="s">
        <v>591</v>
      </c>
      <c r="K81" t="s">
        <v>6004</v>
      </c>
    </row>
    <row r="82" spans="1:11">
      <c r="A82" t="s">
        <v>6006</v>
      </c>
      <c r="B82">
        <v>1431</v>
      </c>
      <c r="C82" t="s">
        <v>4191</v>
      </c>
      <c r="D82" t="s">
        <v>593</v>
      </c>
      <c r="E82" t="s">
        <v>4287</v>
      </c>
      <c r="F82" t="s">
        <v>592</v>
      </c>
      <c r="G82" t="s">
        <v>6007</v>
      </c>
      <c r="H82" t="s">
        <v>433</v>
      </c>
      <c r="I82" t="s">
        <v>593</v>
      </c>
      <c r="K82" t="s">
        <v>6006</v>
      </c>
    </row>
    <row r="83" spans="1:11">
      <c r="A83" t="s">
        <v>6008</v>
      </c>
      <c r="B83">
        <v>1432</v>
      </c>
      <c r="C83" t="s">
        <v>4191</v>
      </c>
      <c r="D83" t="s">
        <v>595</v>
      </c>
      <c r="E83" t="s">
        <v>4287</v>
      </c>
      <c r="F83" t="s">
        <v>594</v>
      </c>
      <c r="G83" t="s">
        <v>6009</v>
      </c>
      <c r="H83" t="s">
        <v>433</v>
      </c>
      <c r="I83" t="s">
        <v>595</v>
      </c>
      <c r="K83" t="s">
        <v>6008</v>
      </c>
    </row>
    <row r="84" spans="1:11">
      <c r="A84" t="s">
        <v>6010</v>
      </c>
      <c r="B84">
        <v>1433</v>
      </c>
      <c r="C84" t="s">
        <v>4191</v>
      </c>
      <c r="D84" t="s">
        <v>597</v>
      </c>
      <c r="E84" t="s">
        <v>4287</v>
      </c>
      <c r="F84" t="s">
        <v>596</v>
      </c>
      <c r="G84" t="s">
        <v>6011</v>
      </c>
      <c r="H84" t="s">
        <v>433</v>
      </c>
      <c r="I84" t="s">
        <v>597</v>
      </c>
      <c r="K84" t="s">
        <v>6010</v>
      </c>
    </row>
    <row r="85" spans="1:11">
      <c r="A85" t="s">
        <v>6012</v>
      </c>
      <c r="B85">
        <v>1434</v>
      </c>
      <c r="C85" t="s">
        <v>4191</v>
      </c>
      <c r="D85" t="s">
        <v>599</v>
      </c>
      <c r="E85" t="s">
        <v>4287</v>
      </c>
      <c r="F85" t="s">
        <v>598</v>
      </c>
      <c r="G85" t="s">
        <v>6013</v>
      </c>
      <c r="H85" t="s">
        <v>433</v>
      </c>
      <c r="I85" t="s">
        <v>599</v>
      </c>
      <c r="K85" t="s">
        <v>6012</v>
      </c>
    </row>
    <row r="86" spans="1:11">
      <c r="A86" t="s">
        <v>6014</v>
      </c>
      <c r="B86">
        <v>1436</v>
      </c>
      <c r="C86" t="s">
        <v>4191</v>
      </c>
      <c r="D86" t="s">
        <v>601</v>
      </c>
      <c r="E86" t="s">
        <v>4287</v>
      </c>
      <c r="F86" t="s">
        <v>600</v>
      </c>
      <c r="G86" t="s">
        <v>6015</v>
      </c>
      <c r="H86" t="s">
        <v>433</v>
      </c>
      <c r="I86" t="s">
        <v>601</v>
      </c>
      <c r="K86" t="s">
        <v>6014</v>
      </c>
    </row>
    <row r="87" spans="1:11">
      <c r="A87" t="s">
        <v>6016</v>
      </c>
      <c r="B87">
        <v>1437</v>
      </c>
      <c r="C87" t="s">
        <v>4191</v>
      </c>
      <c r="D87" t="s">
        <v>603</v>
      </c>
      <c r="E87" t="s">
        <v>4287</v>
      </c>
      <c r="F87" t="s">
        <v>602</v>
      </c>
      <c r="G87" t="s">
        <v>6017</v>
      </c>
      <c r="H87" t="s">
        <v>433</v>
      </c>
      <c r="I87" t="s">
        <v>603</v>
      </c>
      <c r="K87" t="s">
        <v>6016</v>
      </c>
    </row>
    <row r="88" spans="1:11">
      <c r="A88" t="s">
        <v>6018</v>
      </c>
      <c r="B88">
        <v>1438</v>
      </c>
      <c r="C88" t="s">
        <v>4191</v>
      </c>
      <c r="D88" t="s">
        <v>605</v>
      </c>
      <c r="E88" t="s">
        <v>4287</v>
      </c>
      <c r="F88" t="s">
        <v>604</v>
      </c>
      <c r="G88" t="s">
        <v>6019</v>
      </c>
      <c r="H88" t="s">
        <v>433</v>
      </c>
      <c r="I88" t="s">
        <v>605</v>
      </c>
      <c r="K88" t="s">
        <v>6018</v>
      </c>
    </row>
    <row r="89" spans="1:11">
      <c r="A89" t="s">
        <v>6020</v>
      </c>
      <c r="B89">
        <v>1452</v>
      </c>
      <c r="C89" t="s">
        <v>4191</v>
      </c>
      <c r="D89" t="s">
        <v>607</v>
      </c>
      <c r="E89" t="s">
        <v>4287</v>
      </c>
      <c r="F89" t="s">
        <v>606</v>
      </c>
      <c r="G89" t="s">
        <v>6021</v>
      </c>
      <c r="H89" t="s">
        <v>433</v>
      </c>
      <c r="I89" t="s">
        <v>607</v>
      </c>
      <c r="K89" t="s">
        <v>6020</v>
      </c>
    </row>
    <row r="90" spans="1:11">
      <c r="A90" t="s">
        <v>6022</v>
      </c>
      <c r="B90">
        <v>1453</v>
      </c>
      <c r="C90" t="s">
        <v>4191</v>
      </c>
      <c r="D90" t="s">
        <v>609</v>
      </c>
      <c r="E90" t="s">
        <v>4287</v>
      </c>
      <c r="F90" t="s">
        <v>608</v>
      </c>
      <c r="G90" t="s">
        <v>6023</v>
      </c>
      <c r="H90" t="s">
        <v>433</v>
      </c>
      <c r="I90" t="s">
        <v>609</v>
      </c>
      <c r="K90" t="s">
        <v>6022</v>
      </c>
    </row>
    <row r="91" spans="1:11">
      <c r="A91" t="s">
        <v>6024</v>
      </c>
      <c r="B91">
        <v>1454</v>
      </c>
      <c r="C91" t="s">
        <v>4191</v>
      </c>
      <c r="D91" t="s">
        <v>611</v>
      </c>
      <c r="E91" t="s">
        <v>4287</v>
      </c>
      <c r="F91" t="s">
        <v>610</v>
      </c>
      <c r="G91" t="s">
        <v>6025</v>
      </c>
      <c r="H91" t="s">
        <v>433</v>
      </c>
      <c r="I91" t="s">
        <v>611</v>
      </c>
      <c r="K91" t="s">
        <v>6024</v>
      </c>
    </row>
    <row r="92" spans="1:11">
      <c r="A92" t="s">
        <v>6026</v>
      </c>
      <c r="B92">
        <v>1455</v>
      </c>
      <c r="C92" t="s">
        <v>4191</v>
      </c>
      <c r="D92" t="s">
        <v>613</v>
      </c>
      <c r="E92" t="s">
        <v>4287</v>
      </c>
      <c r="F92" t="s">
        <v>612</v>
      </c>
      <c r="G92" t="s">
        <v>6027</v>
      </c>
      <c r="H92" t="s">
        <v>433</v>
      </c>
      <c r="I92" t="s">
        <v>613</v>
      </c>
      <c r="K92" t="s">
        <v>6026</v>
      </c>
    </row>
    <row r="93" spans="1:11">
      <c r="A93" t="s">
        <v>6028</v>
      </c>
      <c r="B93">
        <v>1456</v>
      </c>
      <c r="C93" t="s">
        <v>4191</v>
      </c>
      <c r="D93" t="s">
        <v>615</v>
      </c>
      <c r="E93" t="s">
        <v>4287</v>
      </c>
      <c r="F93" t="s">
        <v>614</v>
      </c>
      <c r="G93" t="s">
        <v>6029</v>
      </c>
      <c r="H93" t="s">
        <v>433</v>
      </c>
      <c r="I93" t="s">
        <v>615</v>
      </c>
      <c r="K93" t="s">
        <v>6028</v>
      </c>
    </row>
    <row r="94" spans="1:11">
      <c r="A94" t="s">
        <v>6030</v>
      </c>
      <c r="B94">
        <v>1457</v>
      </c>
      <c r="C94" t="s">
        <v>4191</v>
      </c>
      <c r="D94" t="s">
        <v>617</v>
      </c>
      <c r="E94" t="s">
        <v>4287</v>
      </c>
      <c r="F94" t="s">
        <v>616</v>
      </c>
      <c r="G94" t="s">
        <v>6031</v>
      </c>
      <c r="H94" t="s">
        <v>433</v>
      </c>
      <c r="I94" t="s">
        <v>617</v>
      </c>
      <c r="K94" t="s">
        <v>6030</v>
      </c>
    </row>
    <row r="95" spans="1:11">
      <c r="A95" t="s">
        <v>6032</v>
      </c>
      <c r="B95">
        <v>1458</v>
      </c>
      <c r="C95" t="s">
        <v>4191</v>
      </c>
      <c r="D95" t="s">
        <v>619</v>
      </c>
      <c r="E95" t="s">
        <v>4287</v>
      </c>
      <c r="F95" t="s">
        <v>618</v>
      </c>
      <c r="G95" t="s">
        <v>6033</v>
      </c>
      <c r="H95" t="s">
        <v>433</v>
      </c>
      <c r="I95" t="s">
        <v>619</v>
      </c>
      <c r="K95" t="s">
        <v>6032</v>
      </c>
    </row>
    <row r="96" spans="1:11">
      <c r="A96" t="s">
        <v>6034</v>
      </c>
      <c r="B96">
        <v>1459</v>
      </c>
      <c r="C96" t="s">
        <v>4191</v>
      </c>
      <c r="D96" t="s">
        <v>621</v>
      </c>
      <c r="E96" t="s">
        <v>4287</v>
      </c>
      <c r="F96" t="s">
        <v>620</v>
      </c>
      <c r="G96" t="s">
        <v>6035</v>
      </c>
      <c r="H96" t="s">
        <v>433</v>
      </c>
      <c r="I96" t="s">
        <v>621</v>
      </c>
      <c r="K96" t="s">
        <v>6034</v>
      </c>
    </row>
    <row r="97" spans="1:11">
      <c r="A97" t="s">
        <v>6036</v>
      </c>
      <c r="B97">
        <v>1460</v>
      </c>
      <c r="C97" t="s">
        <v>4191</v>
      </c>
      <c r="D97" t="s">
        <v>623</v>
      </c>
      <c r="E97" t="s">
        <v>4287</v>
      </c>
      <c r="F97" t="s">
        <v>622</v>
      </c>
      <c r="G97" t="s">
        <v>6037</v>
      </c>
      <c r="H97" t="s">
        <v>433</v>
      </c>
      <c r="I97" t="s">
        <v>623</v>
      </c>
      <c r="K97" t="s">
        <v>6036</v>
      </c>
    </row>
    <row r="98" spans="1:11">
      <c r="A98" t="s">
        <v>6038</v>
      </c>
      <c r="B98">
        <v>1461</v>
      </c>
      <c r="C98" t="s">
        <v>4191</v>
      </c>
      <c r="D98" t="s">
        <v>625</v>
      </c>
      <c r="E98" t="s">
        <v>4287</v>
      </c>
      <c r="F98" t="s">
        <v>624</v>
      </c>
      <c r="G98" t="s">
        <v>6039</v>
      </c>
      <c r="H98" t="s">
        <v>433</v>
      </c>
      <c r="I98" t="s">
        <v>625</v>
      </c>
      <c r="K98" t="s">
        <v>6038</v>
      </c>
    </row>
    <row r="99" spans="1:11">
      <c r="A99" t="s">
        <v>6040</v>
      </c>
      <c r="B99">
        <v>1462</v>
      </c>
      <c r="C99" t="s">
        <v>4191</v>
      </c>
      <c r="D99" t="s">
        <v>627</v>
      </c>
      <c r="E99" t="s">
        <v>4287</v>
      </c>
      <c r="F99" t="s">
        <v>626</v>
      </c>
      <c r="G99" t="s">
        <v>6041</v>
      </c>
      <c r="H99" t="s">
        <v>433</v>
      </c>
      <c r="I99" t="s">
        <v>627</v>
      </c>
      <c r="K99" t="s">
        <v>6040</v>
      </c>
    </row>
    <row r="100" spans="1:11">
      <c r="A100" t="s">
        <v>6042</v>
      </c>
      <c r="B100">
        <v>1463</v>
      </c>
      <c r="C100" t="s">
        <v>4191</v>
      </c>
      <c r="D100" t="s">
        <v>629</v>
      </c>
      <c r="E100" t="s">
        <v>4287</v>
      </c>
      <c r="F100" t="s">
        <v>628</v>
      </c>
      <c r="G100" t="s">
        <v>6043</v>
      </c>
      <c r="H100" t="s">
        <v>433</v>
      </c>
      <c r="I100" t="s">
        <v>629</v>
      </c>
      <c r="K100" t="s">
        <v>6042</v>
      </c>
    </row>
    <row r="101" spans="1:11">
      <c r="A101" t="s">
        <v>6044</v>
      </c>
      <c r="B101">
        <v>1464</v>
      </c>
      <c r="C101" t="s">
        <v>4191</v>
      </c>
      <c r="D101" t="s">
        <v>631</v>
      </c>
      <c r="E101" t="s">
        <v>4287</v>
      </c>
      <c r="F101" t="s">
        <v>630</v>
      </c>
      <c r="G101" t="s">
        <v>6045</v>
      </c>
      <c r="H101" t="s">
        <v>433</v>
      </c>
      <c r="I101" t="s">
        <v>631</v>
      </c>
      <c r="K101" t="s">
        <v>6044</v>
      </c>
    </row>
    <row r="102" spans="1:11">
      <c r="A102" t="s">
        <v>6046</v>
      </c>
      <c r="B102">
        <v>1465</v>
      </c>
      <c r="C102" t="s">
        <v>4191</v>
      </c>
      <c r="D102" t="s">
        <v>633</v>
      </c>
      <c r="E102" t="s">
        <v>4287</v>
      </c>
      <c r="F102" t="s">
        <v>632</v>
      </c>
      <c r="G102" t="s">
        <v>6047</v>
      </c>
      <c r="H102" t="s">
        <v>433</v>
      </c>
      <c r="I102" t="s">
        <v>633</v>
      </c>
      <c r="K102" t="s">
        <v>6046</v>
      </c>
    </row>
    <row r="103" spans="1:11">
      <c r="A103" t="s">
        <v>6048</v>
      </c>
      <c r="B103">
        <v>1468</v>
      </c>
      <c r="C103" t="s">
        <v>4191</v>
      </c>
      <c r="D103" t="s">
        <v>635</v>
      </c>
      <c r="E103" t="s">
        <v>4287</v>
      </c>
      <c r="F103" t="s">
        <v>634</v>
      </c>
      <c r="G103" t="s">
        <v>6049</v>
      </c>
      <c r="H103" t="s">
        <v>433</v>
      </c>
      <c r="I103" t="s">
        <v>635</v>
      </c>
      <c r="K103" t="s">
        <v>6048</v>
      </c>
    </row>
    <row r="104" spans="1:11">
      <c r="A104" t="s">
        <v>6050</v>
      </c>
      <c r="B104">
        <v>1469</v>
      </c>
      <c r="C104" t="s">
        <v>4191</v>
      </c>
      <c r="D104" t="s">
        <v>637</v>
      </c>
      <c r="E104" t="s">
        <v>4287</v>
      </c>
      <c r="F104" t="s">
        <v>636</v>
      </c>
      <c r="G104" t="s">
        <v>6051</v>
      </c>
      <c r="H104" t="s">
        <v>433</v>
      </c>
      <c r="I104" t="s">
        <v>637</v>
      </c>
      <c r="K104" t="s">
        <v>6050</v>
      </c>
    </row>
    <row r="105" spans="1:11">
      <c r="A105" t="s">
        <v>6052</v>
      </c>
      <c r="B105">
        <v>1470</v>
      </c>
      <c r="C105" t="s">
        <v>4191</v>
      </c>
      <c r="D105" t="s">
        <v>639</v>
      </c>
      <c r="E105" t="s">
        <v>4287</v>
      </c>
      <c r="F105" t="s">
        <v>638</v>
      </c>
      <c r="G105" t="s">
        <v>6053</v>
      </c>
      <c r="H105" t="s">
        <v>433</v>
      </c>
      <c r="I105" t="s">
        <v>639</v>
      </c>
      <c r="K105" t="s">
        <v>6052</v>
      </c>
    </row>
    <row r="106" spans="1:11">
      <c r="A106" t="s">
        <v>6054</v>
      </c>
      <c r="B106">
        <v>1471</v>
      </c>
      <c r="C106" t="s">
        <v>4191</v>
      </c>
      <c r="D106" t="s">
        <v>641</v>
      </c>
      <c r="E106" t="s">
        <v>4287</v>
      </c>
      <c r="F106" t="s">
        <v>640</v>
      </c>
      <c r="G106" t="s">
        <v>6055</v>
      </c>
      <c r="H106" t="s">
        <v>433</v>
      </c>
      <c r="I106" t="s">
        <v>641</v>
      </c>
      <c r="K106" t="s">
        <v>6054</v>
      </c>
    </row>
    <row r="107" spans="1:11">
      <c r="A107" t="s">
        <v>6056</v>
      </c>
      <c r="B107">
        <v>1472</v>
      </c>
      <c r="C107" t="s">
        <v>4191</v>
      </c>
      <c r="D107" t="s">
        <v>643</v>
      </c>
      <c r="E107" t="s">
        <v>4287</v>
      </c>
      <c r="F107" t="s">
        <v>642</v>
      </c>
      <c r="G107" t="s">
        <v>6057</v>
      </c>
      <c r="H107" t="s">
        <v>433</v>
      </c>
      <c r="I107" t="s">
        <v>643</v>
      </c>
      <c r="K107" t="s">
        <v>6056</v>
      </c>
    </row>
    <row r="108" spans="1:11">
      <c r="A108" t="s">
        <v>6058</v>
      </c>
      <c r="B108">
        <v>1481</v>
      </c>
      <c r="C108" t="s">
        <v>4191</v>
      </c>
      <c r="D108" t="s">
        <v>645</v>
      </c>
      <c r="E108" t="s">
        <v>4287</v>
      </c>
      <c r="F108" t="s">
        <v>644</v>
      </c>
      <c r="G108" t="s">
        <v>6059</v>
      </c>
      <c r="H108" t="s">
        <v>433</v>
      </c>
      <c r="I108" t="s">
        <v>645</v>
      </c>
      <c r="K108" t="s">
        <v>6058</v>
      </c>
    </row>
    <row r="109" spans="1:11">
      <c r="A109" t="s">
        <v>6060</v>
      </c>
      <c r="B109">
        <v>1482</v>
      </c>
      <c r="C109" t="s">
        <v>4191</v>
      </c>
      <c r="D109" t="s">
        <v>647</v>
      </c>
      <c r="E109" t="s">
        <v>4287</v>
      </c>
      <c r="F109" t="s">
        <v>646</v>
      </c>
      <c r="G109" t="s">
        <v>6061</v>
      </c>
      <c r="H109" t="s">
        <v>433</v>
      </c>
      <c r="I109" t="s">
        <v>647</v>
      </c>
      <c r="K109" t="s">
        <v>6060</v>
      </c>
    </row>
    <row r="110" spans="1:11">
      <c r="A110" t="s">
        <v>6062</v>
      </c>
      <c r="B110">
        <v>1483</v>
      </c>
      <c r="C110" t="s">
        <v>4191</v>
      </c>
      <c r="D110" t="s">
        <v>649</v>
      </c>
      <c r="E110" t="s">
        <v>4287</v>
      </c>
      <c r="F110" t="s">
        <v>648</v>
      </c>
      <c r="G110" t="s">
        <v>6063</v>
      </c>
      <c r="H110" t="s">
        <v>433</v>
      </c>
      <c r="I110" t="s">
        <v>649</v>
      </c>
      <c r="K110" t="s">
        <v>6062</v>
      </c>
    </row>
    <row r="111" spans="1:11">
      <c r="A111" t="s">
        <v>6064</v>
      </c>
      <c r="B111">
        <v>1484</v>
      </c>
      <c r="C111" t="s">
        <v>4191</v>
      </c>
      <c r="D111" t="s">
        <v>651</v>
      </c>
      <c r="E111" t="s">
        <v>4287</v>
      </c>
      <c r="F111" t="s">
        <v>650</v>
      </c>
      <c r="G111" t="s">
        <v>6065</v>
      </c>
      <c r="H111" t="s">
        <v>433</v>
      </c>
      <c r="I111" t="s">
        <v>651</v>
      </c>
      <c r="K111" t="s">
        <v>6064</v>
      </c>
    </row>
    <row r="112" spans="1:11">
      <c r="A112" t="s">
        <v>6066</v>
      </c>
      <c r="B112">
        <v>1485</v>
      </c>
      <c r="C112" t="s">
        <v>4191</v>
      </c>
      <c r="D112" t="s">
        <v>653</v>
      </c>
      <c r="E112" t="s">
        <v>4287</v>
      </c>
      <c r="F112" t="s">
        <v>652</v>
      </c>
      <c r="G112" t="s">
        <v>6067</v>
      </c>
      <c r="H112" t="s">
        <v>433</v>
      </c>
      <c r="I112" t="s">
        <v>653</v>
      </c>
      <c r="K112" t="s">
        <v>6066</v>
      </c>
    </row>
    <row r="113" spans="1:11">
      <c r="A113" t="s">
        <v>6068</v>
      </c>
      <c r="B113">
        <v>1486</v>
      </c>
      <c r="C113" t="s">
        <v>4191</v>
      </c>
      <c r="D113" t="s">
        <v>655</v>
      </c>
      <c r="E113" t="s">
        <v>4287</v>
      </c>
      <c r="F113" t="s">
        <v>654</v>
      </c>
      <c r="G113" t="s">
        <v>6069</v>
      </c>
      <c r="H113" t="s">
        <v>433</v>
      </c>
      <c r="I113" t="s">
        <v>655</v>
      </c>
      <c r="K113" t="s">
        <v>6068</v>
      </c>
    </row>
    <row r="114" spans="1:11">
      <c r="A114" t="s">
        <v>6070</v>
      </c>
      <c r="B114">
        <v>1487</v>
      </c>
      <c r="C114" t="s">
        <v>4191</v>
      </c>
      <c r="D114" t="s">
        <v>657</v>
      </c>
      <c r="E114" t="s">
        <v>4287</v>
      </c>
      <c r="F114" t="s">
        <v>656</v>
      </c>
      <c r="G114" t="s">
        <v>6071</v>
      </c>
      <c r="H114" t="s">
        <v>433</v>
      </c>
      <c r="I114" t="s">
        <v>657</v>
      </c>
      <c r="K114" t="s">
        <v>6070</v>
      </c>
    </row>
    <row r="115" spans="1:11">
      <c r="A115" t="s">
        <v>6072</v>
      </c>
      <c r="B115">
        <v>1511</v>
      </c>
      <c r="C115" t="s">
        <v>4191</v>
      </c>
      <c r="D115" t="s">
        <v>659</v>
      </c>
      <c r="E115" t="s">
        <v>4287</v>
      </c>
      <c r="F115" t="s">
        <v>658</v>
      </c>
      <c r="G115" t="s">
        <v>6073</v>
      </c>
      <c r="H115" t="s">
        <v>433</v>
      </c>
      <c r="I115" t="s">
        <v>659</v>
      </c>
      <c r="K115" t="s">
        <v>6072</v>
      </c>
    </row>
    <row r="116" spans="1:11">
      <c r="A116" t="s">
        <v>6074</v>
      </c>
      <c r="B116">
        <v>1512</v>
      </c>
      <c r="C116" t="s">
        <v>4191</v>
      </c>
      <c r="D116" t="s">
        <v>661</v>
      </c>
      <c r="E116" t="s">
        <v>4287</v>
      </c>
      <c r="F116" t="s">
        <v>660</v>
      </c>
      <c r="G116" t="s">
        <v>6075</v>
      </c>
      <c r="H116" t="s">
        <v>433</v>
      </c>
      <c r="I116" t="s">
        <v>661</v>
      </c>
      <c r="K116" t="s">
        <v>6074</v>
      </c>
    </row>
    <row r="117" spans="1:11">
      <c r="A117" t="s">
        <v>6076</v>
      </c>
      <c r="B117">
        <v>1513</v>
      </c>
      <c r="C117" t="s">
        <v>4191</v>
      </c>
      <c r="D117" t="s">
        <v>663</v>
      </c>
      <c r="E117" t="s">
        <v>4287</v>
      </c>
      <c r="F117" t="s">
        <v>662</v>
      </c>
      <c r="G117" t="s">
        <v>6077</v>
      </c>
      <c r="H117" t="s">
        <v>433</v>
      </c>
      <c r="I117" t="s">
        <v>663</v>
      </c>
      <c r="K117" t="s">
        <v>6076</v>
      </c>
    </row>
    <row r="118" spans="1:11">
      <c r="A118" t="s">
        <v>6078</v>
      </c>
      <c r="B118">
        <v>1514</v>
      </c>
      <c r="C118" t="s">
        <v>4191</v>
      </c>
      <c r="D118" t="s">
        <v>665</v>
      </c>
      <c r="E118" t="s">
        <v>4287</v>
      </c>
      <c r="F118" t="s">
        <v>664</v>
      </c>
      <c r="G118" t="s">
        <v>6079</v>
      </c>
      <c r="H118" t="s">
        <v>433</v>
      </c>
      <c r="I118" t="s">
        <v>665</v>
      </c>
      <c r="K118" t="s">
        <v>6078</v>
      </c>
    </row>
    <row r="119" spans="1:11">
      <c r="A119" t="s">
        <v>6080</v>
      </c>
      <c r="B119">
        <v>1516</v>
      </c>
      <c r="C119" t="s">
        <v>4191</v>
      </c>
      <c r="D119" t="s">
        <v>667</v>
      </c>
      <c r="E119" t="s">
        <v>4287</v>
      </c>
      <c r="F119" t="s">
        <v>666</v>
      </c>
      <c r="G119" t="s">
        <v>6081</v>
      </c>
      <c r="H119" t="s">
        <v>433</v>
      </c>
      <c r="I119" t="s">
        <v>667</v>
      </c>
      <c r="K119" t="s">
        <v>6080</v>
      </c>
    </row>
    <row r="120" spans="1:11">
      <c r="A120" t="s">
        <v>6082</v>
      </c>
      <c r="B120">
        <v>1517</v>
      </c>
      <c r="C120" t="s">
        <v>4191</v>
      </c>
      <c r="D120" t="s">
        <v>669</v>
      </c>
      <c r="E120" t="s">
        <v>4287</v>
      </c>
      <c r="F120" t="s">
        <v>668</v>
      </c>
      <c r="G120" t="s">
        <v>6083</v>
      </c>
      <c r="H120" t="s">
        <v>433</v>
      </c>
      <c r="I120" t="s">
        <v>669</v>
      </c>
      <c r="K120" t="s">
        <v>6082</v>
      </c>
    </row>
    <row r="121" spans="1:11">
      <c r="A121" t="s">
        <v>6084</v>
      </c>
      <c r="B121">
        <v>1518</v>
      </c>
      <c r="C121" t="s">
        <v>4191</v>
      </c>
      <c r="D121" t="s">
        <v>671</v>
      </c>
      <c r="E121" t="s">
        <v>4287</v>
      </c>
      <c r="F121" t="s">
        <v>670</v>
      </c>
      <c r="G121" t="s">
        <v>6085</v>
      </c>
      <c r="H121" t="s">
        <v>433</v>
      </c>
      <c r="I121" t="s">
        <v>671</v>
      </c>
      <c r="K121" t="s">
        <v>6084</v>
      </c>
    </row>
    <row r="122" spans="1:11">
      <c r="A122" t="s">
        <v>6086</v>
      </c>
      <c r="B122">
        <v>1519</v>
      </c>
      <c r="C122" t="s">
        <v>4191</v>
      </c>
      <c r="D122" t="s">
        <v>673</v>
      </c>
      <c r="E122" t="s">
        <v>4287</v>
      </c>
      <c r="F122" t="s">
        <v>672</v>
      </c>
      <c r="G122" t="s">
        <v>6087</v>
      </c>
      <c r="H122" t="s">
        <v>433</v>
      </c>
      <c r="I122" t="s">
        <v>673</v>
      </c>
      <c r="K122" t="s">
        <v>6086</v>
      </c>
    </row>
    <row r="123" spans="1:11">
      <c r="A123" t="s">
        <v>6088</v>
      </c>
      <c r="B123">
        <v>1520</v>
      </c>
      <c r="C123" t="s">
        <v>4191</v>
      </c>
      <c r="D123" t="s">
        <v>675</v>
      </c>
      <c r="E123" t="s">
        <v>4287</v>
      </c>
      <c r="F123" t="s">
        <v>674</v>
      </c>
      <c r="G123" t="s">
        <v>6089</v>
      </c>
      <c r="H123" t="s">
        <v>433</v>
      </c>
      <c r="I123" t="s">
        <v>675</v>
      </c>
      <c r="K123" t="s">
        <v>6088</v>
      </c>
    </row>
    <row r="124" spans="1:11">
      <c r="A124" t="s">
        <v>6090</v>
      </c>
      <c r="B124">
        <v>1543</v>
      </c>
      <c r="C124" t="s">
        <v>4191</v>
      </c>
      <c r="D124" t="s">
        <v>677</v>
      </c>
      <c r="E124" t="s">
        <v>4287</v>
      </c>
      <c r="F124" t="s">
        <v>676</v>
      </c>
      <c r="G124" t="s">
        <v>6091</v>
      </c>
      <c r="H124" t="s">
        <v>433</v>
      </c>
      <c r="I124" t="s">
        <v>677</v>
      </c>
      <c r="K124" t="s">
        <v>6090</v>
      </c>
    </row>
    <row r="125" spans="1:11">
      <c r="A125" t="s">
        <v>6092</v>
      </c>
      <c r="B125">
        <v>1544</v>
      </c>
      <c r="C125" t="s">
        <v>4191</v>
      </c>
      <c r="D125" t="s">
        <v>679</v>
      </c>
      <c r="E125" t="s">
        <v>4287</v>
      </c>
      <c r="F125" t="s">
        <v>678</v>
      </c>
      <c r="G125" t="s">
        <v>6093</v>
      </c>
      <c r="H125" t="s">
        <v>433</v>
      </c>
      <c r="I125" t="s">
        <v>679</v>
      </c>
      <c r="K125" t="s">
        <v>6092</v>
      </c>
    </row>
    <row r="126" spans="1:11">
      <c r="A126" t="s">
        <v>6094</v>
      </c>
      <c r="B126">
        <v>1545</v>
      </c>
      <c r="C126" t="s">
        <v>4191</v>
      </c>
      <c r="D126" t="s">
        <v>681</v>
      </c>
      <c r="E126" t="s">
        <v>4287</v>
      </c>
      <c r="F126" t="s">
        <v>680</v>
      </c>
      <c r="G126" t="s">
        <v>6095</v>
      </c>
      <c r="H126" t="s">
        <v>433</v>
      </c>
      <c r="I126" t="s">
        <v>681</v>
      </c>
      <c r="K126" t="s">
        <v>6094</v>
      </c>
    </row>
    <row r="127" spans="1:11">
      <c r="A127" t="s">
        <v>6096</v>
      </c>
      <c r="B127">
        <v>1546</v>
      </c>
      <c r="C127" t="s">
        <v>4191</v>
      </c>
      <c r="D127" t="s">
        <v>683</v>
      </c>
      <c r="E127" t="s">
        <v>4287</v>
      </c>
      <c r="F127" t="s">
        <v>682</v>
      </c>
      <c r="G127" t="s">
        <v>6097</v>
      </c>
      <c r="H127" t="s">
        <v>433</v>
      </c>
      <c r="I127" t="s">
        <v>683</v>
      </c>
      <c r="K127" t="s">
        <v>6096</v>
      </c>
    </row>
    <row r="128" spans="1:11">
      <c r="A128" t="s">
        <v>6098</v>
      </c>
      <c r="B128">
        <v>1547</v>
      </c>
      <c r="C128" t="s">
        <v>4191</v>
      </c>
      <c r="D128" t="s">
        <v>685</v>
      </c>
      <c r="E128" t="s">
        <v>4287</v>
      </c>
      <c r="F128" t="s">
        <v>684</v>
      </c>
      <c r="G128" t="s">
        <v>6099</v>
      </c>
      <c r="H128" t="s">
        <v>433</v>
      </c>
      <c r="I128" t="s">
        <v>685</v>
      </c>
      <c r="K128" t="s">
        <v>6098</v>
      </c>
    </row>
    <row r="129" spans="1:11">
      <c r="A129" t="s">
        <v>6100</v>
      </c>
      <c r="B129">
        <v>1549</v>
      </c>
      <c r="C129" t="s">
        <v>4191</v>
      </c>
      <c r="D129" t="s">
        <v>687</v>
      </c>
      <c r="E129" t="s">
        <v>4287</v>
      </c>
      <c r="F129" t="s">
        <v>686</v>
      </c>
      <c r="G129" t="s">
        <v>6101</v>
      </c>
      <c r="H129" t="s">
        <v>433</v>
      </c>
      <c r="I129" t="s">
        <v>687</v>
      </c>
      <c r="K129" t="s">
        <v>6100</v>
      </c>
    </row>
    <row r="130" spans="1:11">
      <c r="A130" t="s">
        <v>6102</v>
      </c>
      <c r="B130">
        <v>1550</v>
      </c>
      <c r="C130" t="s">
        <v>4191</v>
      </c>
      <c r="D130" t="s">
        <v>689</v>
      </c>
      <c r="E130" t="s">
        <v>4287</v>
      </c>
      <c r="F130" t="s">
        <v>688</v>
      </c>
      <c r="G130" t="s">
        <v>6103</v>
      </c>
      <c r="H130" t="s">
        <v>433</v>
      </c>
      <c r="I130" t="s">
        <v>689</v>
      </c>
      <c r="K130" t="s">
        <v>6102</v>
      </c>
    </row>
    <row r="131" spans="1:11">
      <c r="A131" t="s">
        <v>6104</v>
      </c>
      <c r="B131">
        <v>1552</v>
      </c>
      <c r="C131" t="s">
        <v>4191</v>
      </c>
      <c r="D131" t="s">
        <v>691</v>
      </c>
      <c r="E131" t="s">
        <v>4287</v>
      </c>
      <c r="F131" t="s">
        <v>690</v>
      </c>
      <c r="G131" t="s">
        <v>6105</v>
      </c>
      <c r="H131" t="s">
        <v>433</v>
      </c>
      <c r="I131" t="s">
        <v>691</v>
      </c>
      <c r="K131" t="s">
        <v>6104</v>
      </c>
    </row>
    <row r="132" spans="1:11">
      <c r="A132" t="s">
        <v>6106</v>
      </c>
      <c r="B132">
        <v>1555</v>
      </c>
      <c r="C132" t="s">
        <v>4191</v>
      </c>
      <c r="D132" t="s">
        <v>693</v>
      </c>
      <c r="E132" t="s">
        <v>4287</v>
      </c>
      <c r="F132" t="s">
        <v>692</v>
      </c>
      <c r="G132" t="s">
        <v>6107</v>
      </c>
      <c r="H132" t="s">
        <v>433</v>
      </c>
      <c r="I132" t="s">
        <v>693</v>
      </c>
      <c r="K132" t="s">
        <v>6106</v>
      </c>
    </row>
    <row r="133" spans="1:11">
      <c r="A133" t="s">
        <v>6108</v>
      </c>
      <c r="B133">
        <v>1559</v>
      </c>
      <c r="C133" t="s">
        <v>4191</v>
      </c>
      <c r="D133" t="s">
        <v>695</v>
      </c>
      <c r="E133" t="s">
        <v>4287</v>
      </c>
      <c r="F133" t="s">
        <v>694</v>
      </c>
      <c r="G133" t="s">
        <v>6109</v>
      </c>
      <c r="H133" t="s">
        <v>433</v>
      </c>
      <c r="I133" t="s">
        <v>695</v>
      </c>
      <c r="K133" t="s">
        <v>6108</v>
      </c>
    </row>
    <row r="134" spans="1:11">
      <c r="A134" t="s">
        <v>6110</v>
      </c>
      <c r="B134">
        <v>1560</v>
      </c>
      <c r="C134" t="s">
        <v>4191</v>
      </c>
      <c r="D134" t="s">
        <v>697</v>
      </c>
      <c r="E134" t="s">
        <v>4287</v>
      </c>
      <c r="F134" t="s">
        <v>696</v>
      </c>
      <c r="G134" t="s">
        <v>6111</v>
      </c>
      <c r="H134" t="s">
        <v>433</v>
      </c>
      <c r="I134" t="s">
        <v>697</v>
      </c>
      <c r="K134" t="s">
        <v>6110</v>
      </c>
    </row>
    <row r="135" spans="1:11">
      <c r="A135" t="s">
        <v>6112</v>
      </c>
      <c r="B135">
        <v>1561</v>
      </c>
      <c r="C135" t="s">
        <v>4191</v>
      </c>
      <c r="D135" t="s">
        <v>699</v>
      </c>
      <c r="E135" t="s">
        <v>4287</v>
      </c>
      <c r="F135" t="s">
        <v>698</v>
      </c>
      <c r="G135" t="s">
        <v>6113</v>
      </c>
      <c r="H135" t="s">
        <v>433</v>
      </c>
      <c r="I135" t="s">
        <v>699</v>
      </c>
      <c r="K135" t="s">
        <v>6112</v>
      </c>
    </row>
    <row r="136" spans="1:11">
      <c r="A136" t="s">
        <v>6114</v>
      </c>
      <c r="B136">
        <v>1562</v>
      </c>
      <c r="C136" t="s">
        <v>4191</v>
      </c>
      <c r="D136" t="s">
        <v>701</v>
      </c>
      <c r="E136" t="s">
        <v>4287</v>
      </c>
      <c r="F136" t="s">
        <v>700</v>
      </c>
      <c r="G136" t="s">
        <v>6115</v>
      </c>
      <c r="H136" t="s">
        <v>433</v>
      </c>
      <c r="I136" t="s">
        <v>701</v>
      </c>
      <c r="K136" t="s">
        <v>6114</v>
      </c>
    </row>
    <row r="137" spans="1:11">
      <c r="A137" t="s">
        <v>6116</v>
      </c>
      <c r="B137">
        <v>1563</v>
      </c>
      <c r="C137" t="s">
        <v>4191</v>
      </c>
      <c r="D137" t="s">
        <v>703</v>
      </c>
      <c r="E137" t="s">
        <v>4287</v>
      </c>
      <c r="F137" t="s">
        <v>702</v>
      </c>
      <c r="G137" t="s">
        <v>6117</v>
      </c>
      <c r="H137" t="s">
        <v>433</v>
      </c>
      <c r="I137" t="s">
        <v>703</v>
      </c>
      <c r="K137" t="s">
        <v>6116</v>
      </c>
    </row>
    <row r="138" spans="1:11">
      <c r="A138" t="s">
        <v>6118</v>
      </c>
      <c r="B138">
        <v>1564</v>
      </c>
      <c r="C138" t="s">
        <v>4191</v>
      </c>
      <c r="D138" t="s">
        <v>705</v>
      </c>
      <c r="E138" t="s">
        <v>4287</v>
      </c>
      <c r="F138" t="s">
        <v>704</v>
      </c>
      <c r="G138" t="s">
        <v>6119</v>
      </c>
      <c r="H138" t="s">
        <v>433</v>
      </c>
      <c r="I138" t="s">
        <v>705</v>
      </c>
      <c r="K138" t="s">
        <v>6118</v>
      </c>
    </row>
    <row r="139" spans="1:11">
      <c r="A139" t="s">
        <v>6120</v>
      </c>
      <c r="B139">
        <v>1571</v>
      </c>
      <c r="C139" t="s">
        <v>4191</v>
      </c>
      <c r="D139" t="s">
        <v>707</v>
      </c>
      <c r="E139" t="s">
        <v>4287</v>
      </c>
      <c r="F139" t="s">
        <v>706</v>
      </c>
      <c r="G139" t="s">
        <v>6121</v>
      </c>
      <c r="H139" t="s">
        <v>433</v>
      </c>
      <c r="I139" t="s">
        <v>707</v>
      </c>
      <c r="K139" t="s">
        <v>6120</v>
      </c>
    </row>
    <row r="140" spans="1:11">
      <c r="A140" t="s">
        <v>6122</v>
      </c>
      <c r="B140">
        <v>1575</v>
      </c>
      <c r="C140" t="s">
        <v>4191</v>
      </c>
      <c r="D140" t="s">
        <v>709</v>
      </c>
      <c r="E140" t="s">
        <v>4287</v>
      </c>
      <c r="F140" t="s">
        <v>708</v>
      </c>
      <c r="G140" t="s">
        <v>6123</v>
      </c>
      <c r="H140" t="s">
        <v>433</v>
      </c>
      <c r="I140" t="s">
        <v>709</v>
      </c>
      <c r="K140" t="s">
        <v>6122</v>
      </c>
    </row>
    <row r="141" spans="1:11">
      <c r="A141" t="s">
        <v>6124</v>
      </c>
      <c r="B141">
        <v>1578</v>
      </c>
      <c r="C141" t="s">
        <v>4191</v>
      </c>
      <c r="D141" t="s">
        <v>711</v>
      </c>
      <c r="E141" t="s">
        <v>4287</v>
      </c>
      <c r="F141" t="s">
        <v>710</v>
      </c>
      <c r="G141" t="s">
        <v>6125</v>
      </c>
      <c r="H141" t="s">
        <v>433</v>
      </c>
      <c r="I141" t="s">
        <v>711</v>
      </c>
      <c r="K141" t="s">
        <v>6124</v>
      </c>
    </row>
    <row r="142" spans="1:11">
      <c r="A142" t="s">
        <v>6126</v>
      </c>
      <c r="B142">
        <v>1581</v>
      </c>
      <c r="C142" t="s">
        <v>4191</v>
      </c>
      <c r="D142" t="s">
        <v>713</v>
      </c>
      <c r="E142" t="s">
        <v>4287</v>
      </c>
      <c r="F142" t="s">
        <v>712</v>
      </c>
      <c r="G142" t="s">
        <v>6127</v>
      </c>
      <c r="H142" t="s">
        <v>433</v>
      </c>
      <c r="I142" t="s">
        <v>713</v>
      </c>
      <c r="K142" t="s">
        <v>6126</v>
      </c>
    </row>
    <row r="143" spans="1:11">
      <c r="A143" t="s">
        <v>6128</v>
      </c>
      <c r="B143">
        <v>1584</v>
      </c>
      <c r="C143" t="s">
        <v>4191</v>
      </c>
      <c r="D143" t="s">
        <v>715</v>
      </c>
      <c r="E143" t="s">
        <v>4287</v>
      </c>
      <c r="F143" t="s">
        <v>714</v>
      </c>
      <c r="G143" t="s">
        <v>6129</v>
      </c>
      <c r="H143" t="s">
        <v>433</v>
      </c>
      <c r="I143" t="s">
        <v>715</v>
      </c>
      <c r="K143" t="s">
        <v>6128</v>
      </c>
    </row>
    <row r="144" spans="1:11">
      <c r="A144" t="s">
        <v>6130</v>
      </c>
      <c r="B144">
        <v>1585</v>
      </c>
      <c r="C144" t="s">
        <v>4191</v>
      </c>
      <c r="D144" t="s">
        <v>717</v>
      </c>
      <c r="E144" t="s">
        <v>4287</v>
      </c>
      <c r="F144" t="s">
        <v>716</v>
      </c>
      <c r="G144" t="s">
        <v>6131</v>
      </c>
      <c r="H144" t="s">
        <v>433</v>
      </c>
      <c r="I144" t="s">
        <v>717</v>
      </c>
      <c r="K144" t="s">
        <v>6130</v>
      </c>
    </row>
    <row r="145" spans="1:11">
      <c r="A145" t="s">
        <v>6132</v>
      </c>
      <c r="B145">
        <v>1586</v>
      </c>
      <c r="C145" t="s">
        <v>4191</v>
      </c>
      <c r="D145" t="s">
        <v>719</v>
      </c>
      <c r="E145" t="s">
        <v>4287</v>
      </c>
      <c r="F145" t="s">
        <v>718</v>
      </c>
      <c r="G145" t="s">
        <v>6133</v>
      </c>
      <c r="H145" t="s">
        <v>433</v>
      </c>
      <c r="I145" t="s">
        <v>719</v>
      </c>
      <c r="K145" t="s">
        <v>6132</v>
      </c>
    </row>
    <row r="146" spans="1:11">
      <c r="A146" t="s">
        <v>6134</v>
      </c>
      <c r="B146">
        <v>1601</v>
      </c>
      <c r="C146" t="s">
        <v>4191</v>
      </c>
      <c r="D146" t="s">
        <v>721</v>
      </c>
      <c r="E146" t="s">
        <v>4287</v>
      </c>
      <c r="F146" t="s">
        <v>720</v>
      </c>
      <c r="G146" t="s">
        <v>6135</v>
      </c>
      <c r="H146" t="s">
        <v>433</v>
      </c>
      <c r="I146" t="s">
        <v>721</v>
      </c>
      <c r="K146" t="s">
        <v>6134</v>
      </c>
    </row>
    <row r="147" spans="1:11">
      <c r="A147" t="s">
        <v>6136</v>
      </c>
      <c r="B147">
        <v>1602</v>
      </c>
      <c r="C147" t="s">
        <v>4191</v>
      </c>
      <c r="D147" t="s">
        <v>723</v>
      </c>
      <c r="E147" t="s">
        <v>4287</v>
      </c>
      <c r="F147" t="s">
        <v>722</v>
      </c>
      <c r="G147" t="s">
        <v>6137</v>
      </c>
      <c r="H147" t="s">
        <v>433</v>
      </c>
      <c r="I147" t="s">
        <v>723</v>
      </c>
      <c r="K147" t="s">
        <v>6136</v>
      </c>
    </row>
    <row r="148" spans="1:11">
      <c r="A148" t="s">
        <v>6138</v>
      </c>
      <c r="B148">
        <v>1604</v>
      </c>
      <c r="C148" t="s">
        <v>4191</v>
      </c>
      <c r="D148" t="s">
        <v>725</v>
      </c>
      <c r="E148" t="s">
        <v>4287</v>
      </c>
      <c r="F148" t="s">
        <v>724</v>
      </c>
      <c r="G148" t="s">
        <v>6139</v>
      </c>
      <c r="H148" t="s">
        <v>433</v>
      </c>
      <c r="I148" t="s">
        <v>725</v>
      </c>
      <c r="K148" t="s">
        <v>6138</v>
      </c>
    </row>
    <row r="149" spans="1:11">
      <c r="A149" t="s">
        <v>6140</v>
      </c>
      <c r="B149">
        <v>1607</v>
      </c>
      <c r="C149" t="s">
        <v>4191</v>
      </c>
      <c r="D149" t="s">
        <v>727</v>
      </c>
      <c r="E149" t="s">
        <v>4287</v>
      </c>
      <c r="F149" t="s">
        <v>726</v>
      </c>
      <c r="G149" t="s">
        <v>6141</v>
      </c>
      <c r="H149" t="s">
        <v>433</v>
      </c>
      <c r="I149" t="s">
        <v>727</v>
      </c>
      <c r="K149" t="s">
        <v>6140</v>
      </c>
    </row>
    <row r="150" spans="1:11">
      <c r="A150" t="s">
        <v>6142</v>
      </c>
      <c r="B150">
        <v>1608</v>
      </c>
      <c r="C150" t="s">
        <v>4191</v>
      </c>
      <c r="D150" t="s">
        <v>729</v>
      </c>
      <c r="E150" t="s">
        <v>4287</v>
      </c>
      <c r="F150" t="s">
        <v>728</v>
      </c>
      <c r="G150" t="s">
        <v>6143</v>
      </c>
      <c r="H150" t="s">
        <v>433</v>
      </c>
      <c r="I150" t="s">
        <v>729</v>
      </c>
      <c r="K150" t="s">
        <v>6142</v>
      </c>
    </row>
    <row r="151" spans="1:11">
      <c r="A151" t="s">
        <v>6144</v>
      </c>
      <c r="B151">
        <v>1609</v>
      </c>
      <c r="C151" t="s">
        <v>4191</v>
      </c>
      <c r="D151" t="s">
        <v>731</v>
      </c>
      <c r="E151" t="s">
        <v>4287</v>
      </c>
      <c r="F151" t="s">
        <v>730</v>
      </c>
      <c r="G151" t="s">
        <v>6145</v>
      </c>
      <c r="H151" t="s">
        <v>433</v>
      </c>
      <c r="I151" t="s">
        <v>731</v>
      </c>
      <c r="K151" t="s">
        <v>6144</v>
      </c>
    </row>
    <row r="152" spans="1:11">
      <c r="A152" t="s">
        <v>6146</v>
      </c>
      <c r="B152">
        <v>1610</v>
      </c>
      <c r="C152" t="s">
        <v>4191</v>
      </c>
      <c r="D152" t="s">
        <v>733</v>
      </c>
      <c r="E152" t="s">
        <v>4287</v>
      </c>
      <c r="F152" t="s">
        <v>732</v>
      </c>
      <c r="G152" t="s">
        <v>6147</v>
      </c>
      <c r="H152" t="s">
        <v>433</v>
      </c>
      <c r="I152" t="s">
        <v>733</v>
      </c>
      <c r="K152" t="s">
        <v>6146</v>
      </c>
    </row>
    <row r="153" spans="1:11">
      <c r="A153" t="s">
        <v>6148</v>
      </c>
      <c r="B153">
        <v>1631</v>
      </c>
      <c r="C153" t="s">
        <v>4191</v>
      </c>
      <c r="D153" t="s">
        <v>735</v>
      </c>
      <c r="E153" t="s">
        <v>4287</v>
      </c>
      <c r="F153" t="s">
        <v>734</v>
      </c>
      <c r="G153" t="s">
        <v>6149</v>
      </c>
      <c r="H153" t="s">
        <v>433</v>
      </c>
      <c r="I153" t="s">
        <v>735</v>
      </c>
      <c r="K153" t="s">
        <v>6148</v>
      </c>
    </row>
    <row r="154" spans="1:11">
      <c r="A154" t="s">
        <v>6150</v>
      </c>
      <c r="B154">
        <v>1632</v>
      </c>
      <c r="C154" t="s">
        <v>4191</v>
      </c>
      <c r="D154" t="s">
        <v>737</v>
      </c>
      <c r="E154" t="s">
        <v>4287</v>
      </c>
      <c r="F154" t="s">
        <v>736</v>
      </c>
      <c r="G154" t="s">
        <v>6151</v>
      </c>
      <c r="H154" t="s">
        <v>433</v>
      </c>
      <c r="I154" t="s">
        <v>737</v>
      </c>
      <c r="K154" t="s">
        <v>6150</v>
      </c>
    </row>
    <row r="155" spans="1:11">
      <c r="A155" t="s">
        <v>6152</v>
      </c>
      <c r="B155">
        <v>1633</v>
      </c>
      <c r="C155" t="s">
        <v>4191</v>
      </c>
      <c r="D155" t="s">
        <v>739</v>
      </c>
      <c r="E155" t="s">
        <v>4287</v>
      </c>
      <c r="F155" t="s">
        <v>738</v>
      </c>
      <c r="G155" t="s">
        <v>6153</v>
      </c>
      <c r="H155" t="s">
        <v>433</v>
      </c>
      <c r="I155" t="s">
        <v>739</v>
      </c>
      <c r="K155" t="s">
        <v>6152</v>
      </c>
    </row>
    <row r="156" spans="1:11">
      <c r="A156" t="s">
        <v>6154</v>
      </c>
      <c r="B156">
        <v>1634</v>
      </c>
      <c r="C156" t="s">
        <v>4191</v>
      </c>
      <c r="D156" t="s">
        <v>741</v>
      </c>
      <c r="E156" t="s">
        <v>4287</v>
      </c>
      <c r="F156" t="s">
        <v>740</v>
      </c>
      <c r="G156" t="s">
        <v>6155</v>
      </c>
      <c r="H156" t="s">
        <v>433</v>
      </c>
      <c r="I156" t="s">
        <v>741</v>
      </c>
      <c r="K156" t="s">
        <v>6154</v>
      </c>
    </row>
    <row r="157" spans="1:11">
      <c r="A157" t="s">
        <v>6156</v>
      </c>
      <c r="B157">
        <v>1635</v>
      </c>
      <c r="C157" t="s">
        <v>4191</v>
      </c>
      <c r="D157" t="s">
        <v>743</v>
      </c>
      <c r="E157" t="s">
        <v>4287</v>
      </c>
      <c r="F157" t="s">
        <v>742</v>
      </c>
      <c r="G157" t="s">
        <v>6157</v>
      </c>
      <c r="H157" t="s">
        <v>433</v>
      </c>
      <c r="I157" t="s">
        <v>743</v>
      </c>
      <c r="K157" t="s">
        <v>6156</v>
      </c>
    </row>
    <row r="158" spans="1:11">
      <c r="A158" t="s">
        <v>6158</v>
      </c>
      <c r="B158">
        <v>1636</v>
      </c>
      <c r="C158" t="s">
        <v>4191</v>
      </c>
      <c r="D158" t="s">
        <v>745</v>
      </c>
      <c r="E158" t="s">
        <v>4287</v>
      </c>
      <c r="F158" t="s">
        <v>744</v>
      </c>
      <c r="G158" t="s">
        <v>6159</v>
      </c>
      <c r="H158" t="s">
        <v>433</v>
      </c>
      <c r="I158" t="s">
        <v>745</v>
      </c>
      <c r="K158" t="s">
        <v>6158</v>
      </c>
    </row>
    <row r="159" spans="1:11">
      <c r="A159" t="s">
        <v>6160</v>
      </c>
      <c r="B159">
        <v>1637</v>
      </c>
      <c r="C159" t="s">
        <v>4191</v>
      </c>
      <c r="D159" t="s">
        <v>747</v>
      </c>
      <c r="E159" t="s">
        <v>4287</v>
      </c>
      <c r="F159" t="s">
        <v>746</v>
      </c>
      <c r="G159" t="s">
        <v>6161</v>
      </c>
      <c r="H159" t="s">
        <v>433</v>
      </c>
      <c r="I159" t="s">
        <v>747</v>
      </c>
      <c r="K159" t="s">
        <v>6160</v>
      </c>
    </row>
    <row r="160" spans="1:11">
      <c r="A160" t="s">
        <v>6162</v>
      </c>
      <c r="B160">
        <v>1638</v>
      </c>
      <c r="C160" t="s">
        <v>4191</v>
      </c>
      <c r="D160" t="s">
        <v>749</v>
      </c>
      <c r="E160" t="s">
        <v>4287</v>
      </c>
      <c r="F160" t="s">
        <v>748</v>
      </c>
      <c r="G160" t="s">
        <v>6163</v>
      </c>
      <c r="H160" t="s">
        <v>433</v>
      </c>
      <c r="I160" t="s">
        <v>749</v>
      </c>
      <c r="K160" t="s">
        <v>6162</v>
      </c>
    </row>
    <row r="161" spans="1:11">
      <c r="A161" t="s">
        <v>6164</v>
      </c>
      <c r="B161">
        <v>1639</v>
      </c>
      <c r="C161" t="s">
        <v>4191</v>
      </c>
      <c r="D161" t="s">
        <v>751</v>
      </c>
      <c r="E161" t="s">
        <v>4287</v>
      </c>
      <c r="F161" t="s">
        <v>750</v>
      </c>
      <c r="G161" t="s">
        <v>6165</v>
      </c>
      <c r="H161" t="s">
        <v>433</v>
      </c>
      <c r="I161" t="s">
        <v>751</v>
      </c>
      <c r="K161" t="s">
        <v>6164</v>
      </c>
    </row>
    <row r="162" spans="1:11">
      <c r="A162" t="s">
        <v>6166</v>
      </c>
      <c r="B162">
        <v>1641</v>
      </c>
      <c r="C162" t="s">
        <v>4191</v>
      </c>
      <c r="D162" t="s">
        <v>753</v>
      </c>
      <c r="E162" t="s">
        <v>4287</v>
      </c>
      <c r="F162" t="s">
        <v>752</v>
      </c>
      <c r="G162" t="s">
        <v>6167</v>
      </c>
      <c r="H162" t="s">
        <v>433</v>
      </c>
      <c r="I162" t="s">
        <v>753</v>
      </c>
      <c r="K162" t="s">
        <v>6166</v>
      </c>
    </row>
    <row r="163" spans="1:11">
      <c r="A163" t="s">
        <v>6168</v>
      </c>
      <c r="B163">
        <v>1642</v>
      </c>
      <c r="C163" t="s">
        <v>4191</v>
      </c>
      <c r="D163" t="s">
        <v>755</v>
      </c>
      <c r="E163" t="s">
        <v>4287</v>
      </c>
      <c r="F163" t="s">
        <v>754</v>
      </c>
      <c r="G163" t="s">
        <v>6169</v>
      </c>
      <c r="H163" t="s">
        <v>433</v>
      </c>
      <c r="I163" t="s">
        <v>755</v>
      </c>
      <c r="K163" t="s">
        <v>6168</v>
      </c>
    </row>
    <row r="164" spans="1:11">
      <c r="A164" t="s">
        <v>6170</v>
      </c>
      <c r="B164">
        <v>1643</v>
      </c>
      <c r="C164" t="s">
        <v>4191</v>
      </c>
      <c r="D164" t="s">
        <v>757</v>
      </c>
      <c r="E164" t="s">
        <v>4287</v>
      </c>
      <c r="F164" t="s">
        <v>756</v>
      </c>
      <c r="G164" t="s">
        <v>6171</v>
      </c>
      <c r="H164" t="s">
        <v>433</v>
      </c>
      <c r="I164" t="s">
        <v>757</v>
      </c>
      <c r="K164" t="s">
        <v>6170</v>
      </c>
    </row>
    <row r="165" spans="1:11">
      <c r="A165" t="s">
        <v>6172</v>
      </c>
      <c r="B165">
        <v>1644</v>
      </c>
      <c r="C165" t="s">
        <v>4191</v>
      </c>
      <c r="D165" t="s">
        <v>759</v>
      </c>
      <c r="E165" t="s">
        <v>4287</v>
      </c>
      <c r="F165" t="s">
        <v>758</v>
      </c>
      <c r="G165" t="s">
        <v>6173</v>
      </c>
      <c r="H165" t="s">
        <v>433</v>
      </c>
      <c r="I165" t="s">
        <v>759</v>
      </c>
      <c r="K165" t="s">
        <v>6172</v>
      </c>
    </row>
    <row r="166" spans="1:11">
      <c r="A166" t="s">
        <v>6174</v>
      </c>
      <c r="B166">
        <v>1645</v>
      </c>
      <c r="C166" t="s">
        <v>4191</v>
      </c>
      <c r="D166" t="s">
        <v>761</v>
      </c>
      <c r="E166" t="s">
        <v>4287</v>
      </c>
      <c r="F166" t="s">
        <v>760</v>
      </c>
      <c r="G166" t="s">
        <v>6175</v>
      </c>
      <c r="H166" t="s">
        <v>433</v>
      </c>
      <c r="I166" t="s">
        <v>761</v>
      </c>
      <c r="K166" t="s">
        <v>6174</v>
      </c>
    </row>
    <row r="167" spans="1:11">
      <c r="A167" t="s">
        <v>6176</v>
      </c>
      <c r="B167">
        <v>1646</v>
      </c>
      <c r="C167" t="s">
        <v>4191</v>
      </c>
      <c r="D167" t="s">
        <v>763</v>
      </c>
      <c r="E167" t="s">
        <v>4287</v>
      </c>
      <c r="F167" t="s">
        <v>762</v>
      </c>
      <c r="G167" t="s">
        <v>6177</v>
      </c>
      <c r="H167" t="s">
        <v>433</v>
      </c>
      <c r="I167" t="s">
        <v>763</v>
      </c>
      <c r="K167" t="s">
        <v>6176</v>
      </c>
    </row>
    <row r="168" spans="1:11">
      <c r="A168" t="s">
        <v>6178</v>
      </c>
      <c r="B168">
        <v>1647</v>
      </c>
      <c r="C168" t="s">
        <v>4191</v>
      </c>
      <c r="D168" t="s">
        <v>765</v>
      </c>
      <c r="E168" t="s">
        <v>4287</v>
      </c>
      <c r="F168" t="s">
        <v>764</v>
      </c>
      <c r="G168" t="s">
        <v>6179</v>
      </c>
      <c r="H168" t="s">
        <v>433</v>
      </c>
      <c r="I168" t="s">
        <v>765</v>
      </c>
      <c r="K168" t="s">
        <v>6178</v>
      </c>
    </row>
    <row r="169" spans="1:11">
      <c r="A169" t="s">
        <v>6180</v>
      </c>
      <c r="B169">
        <v>1648</v>
      </c>
      <c r="C169" t="s">
        <v>4191</v>
      </c>
      <c r="D169" t="s">
        <v>767</v>
      </c>
      <c r="E169" t="s">
        <v>4287</v>
      </c>
      <c r="F169" t="s">
        <v>766</v>
      </c>
      <c r="G169" t="s">
        <v>6181</v>
      </c>
      <c r="H169" t="s">
        <v>433</v>
      </c>
      <c r="I169" t="s">
        <v>767</v>
      </c>
      <c r="K169" t="s">
        <v>6180</v>
      </c>
    </row>
    <row r="170" spans="1:11">
      <c r="A170" t="s">
        <v>6182</v>
      </c>
      <c r="B170">
        <v>1649</v>
      </c>
      <c r="C170" t="s">
        <v>4191</v>
      </c>
      <c r="D170" t="s">
        <v>769</v>
      </c>
      <c r="E170" t="s">
        <v>4287</v>
      </c>
      <c r="F170" t="s">
        <v>768</v>
      </c>
      <c r="G170" t="s">
        <v>6183</v>
      </c>
      <c r="H170" t="s">
        <v>433</v>
      </c>
      <c r="I170" t="s">
        <v>769</v>
      </c>
      <c r="K170" t="s">
        <v>6182</v>
      </c>
    </row>
    <row r="171" spans="1:11">
      <c r="A171" t="s">
        <v>6184</v>
      </c>
      <c r="B171">
        <v>1661</v>
      </c>
      <c r="C171" t="s">
        <v>4191</v>
      </c>
      <c r="D171" t="s">
        <v>771</v>
      </c>
      <c r="E171" t="s">
        <v>4287</v>
      </c>
      <c r="F171" t="s">
        <v>770</v>
      </c>
      <c r="G171" t="s">
        <v>6185</v>
      </c>
      <c r="H171" t="s">
        <v>433</v>
      </c>
      <c r="I171" t="s">
        <v>771</v>
      </c>
      <c r="K171" t="s">
        <v>6184</v>
      </c>
    </row>
    <row r="172" spans="1:11">
      <c r="A172" t="s">
        <v>6186</v>
      </c>
      <c r="B172">
        <v>1662</v>
      </c>
      <c r="C172" t="s">
        <v>4191</v>
      </c>
      <c r="D172" t="s">
        <v>773</v>
      </c>
      <c r="E172" t="s">
        <v>4287</v>
      </c>
      <c r="F172" t="s">
        <v>772</v>
      </c>
      <c r="G172" t="s">
        <v>6187</v>
      </c>
      <c r="H172" t="s">
        <v>433</v>
      </c>
      <c r="I172" t="s">
        <v>773</v>
      </c>
      <c r="K172" t="s">
        <v>6186</v>
      </c>
    </row>
    <row r="173" spans="1:11">
      <c r="A173" t="s">
        <v>6188</v>
      </c>
      <c r="B173">
        <v>1663</v>
      </c>
      <c r="C173" t="s">
        <v>4191</v>
      </c>
      <c r="D173" t="s">
        <v>775</v>
      </c>
      <c r="E173" t="s">
        <v>4287</v>
      </c>
      <c r="F173" t="s">
        <v>774</v>
      </c>
      <c r="G173" t="s">
        <v>6189</v>
      </c>
      <c r="H173" t="s">
        <v>433</v>
      </c>
      <c r="I173" t="s">
        <v>775</v>
      </c>
      <c r="K173" t="s">
        <v>6188</v>
      </c>
    </row>
    <row r="174" spans="1:11">
      <c r="A174" t="s">
        <v>6190</v>
      </c>
      <c r="B174">
        <v>1664</v>
      </c>
      <c r="C174" t="s">
        <v>4191</v>
      </c>
      <c r="D174" t="s">
        <v>777</v>
      </c>
      <c r="E174" t="s">
        <v>4287</v>
      </c>
      <c r="F174" t="s">
        <v>776</v>
      </c>
      <c r="G174" t="s">
        <v>6191</v>
      </c>
      <c r="H174" t="s">
        <v>433</v>
      </c>
      <c r="I174" t="s">
        <v>777</v>
      </c>
      <c r="K174" t="s">
        <v>6190</v>
      </c>
    </row>
    <row r="175" spans="1:11">
      <c r="A175" t="s">
        <v>6192</v>
      </c>
      <c r="B175">
        <v>1665</v>
      </c>
      <c r="C175" t="s">
        <v>4191</v>
      </c>
      <c r="D175" t="s">
        <v>779</v>
      </c>
      <c r="E175" t="s">
        <v>4287</v>
      </c>
      <c r="F175" t="s">
        <v>778</v>
      </c>
      <c r="G175" t="s">
        <v>6193</v>
      </c>
      <c r="H175" t="s">
        <v>433</v>
      </c>
      <c r="I175" t="s">
        <v>779</v>
      </c>
      <c r="K175" t="s">
        <v>6192</v>
      </c>
    </row>
    <row r="176" spans="1:11">
      <c r="A176" t="s">
        <v>6194</v>
      </c>
      <c r="B176">
        <v>1667</v>
      </c>
      <c r="C176" t="s">
        <v>4191</v>
      </c>
      <c r="D176" t="s">
        <v>781</v>
      </c>
      <c r="E176" t="s">
        <v>4287</v>
      </c>
      <c r="F176" t="s">
        <v>780</v>
      </c>
      <c r="G176" t="s">
        <v>6195</v>
      </c>
      <c r="H176" t="s">
        <v>433</v>
      </c>
      <c r="I176" t="s">
        <v>781</v>
      </c>
      <c r="K176" t="s">
        <v>6194</v>
      </c>
    </row>
    <row r="177" spans="1:11">
      <c r="A177" t="s">
        <v>6196</v>
      </c>
      <c r="B177">
        <v>1668</v>
      </c>
      <c r="C177" t="s">
        <v>4191</v>
      </c>
      <c r="D177" t="s">
        <v>783</v>
      </c>
      <c r="E177" t="s">
        <v>4287</v>
      </c>
      <c r="F177" t="s">
        <v>782</v>
      </c>
      <c r="G177" t="s">
        <v>6197</v>
      </c>
      <c r="H177" t="s">
        <v>433</v>
      </c>
      <c r="I177" t="s">
        <v>783</v>
      </c>
      <c r="K177" t="s">
        <v>6196</v>
      </c>
    </row>
    <row r="178" spans="1:11">
      <c r="A178" t="s">
        <v>6198</v>
      </c>
      <c r="B178">
        <v>1691</v>
      </c>
      <c r="C178" t="s">
        <v>4191</v>
      </c>
      <c r="D178" t="s">
        <v>785</v>
      </c>
      <c r="E178" t="s">
        <v>4287</v>
      </c>
      <c r="F178" t="s">
        <v>784</v>
      </c>
      <c r="G178" t="s">
        <v>6199</v>
      </c>
      <c r="H178" t="s">
        <v>433</v>
      </c>
      <c r="I178" t="s">
        <v>785</v>
      </c>
      <c r="K178" t="s">
        <v>6198</v>
      </c>
    </row>
    <row r="179" spans="1:11">
      <c r="A179" t="s">
        <v>6200</v>
      </c>
      <c r="B179">
        <v>1692</v>
      </c>
      <c r="C179" t="s">
        <v>4191</v>
      </c>
      <c r="D179" t="s">
        <v>787</v>
      </c>
      <c r="E179" t="s">
        <v>4287</v>
      </c>
      <c r="F179" t="s">
        <v>786</v>
      </c>
      <c r="G179" t="s">
        <v>6201</v>
      </c>
      <c r="H179" t="s">
        <v>433</v>
      </c>
      <c r="I179" t="s">
        <v>787</v>
      </c>
      <c r="K179" t="s">
        <v>6200</v>
      </c>
    </row>
    <row r="180" spans="1:11">
      <c r="A180" t="s">
        <v>6202</v>
      </c>
      <c r="B180">
        <v>1693</v>
      </c>
      <c r="C180" t="s">
        <v>4191</v>
      </c>
      <c r="D180" t="s">
        <v>789</v>
      </c>
      <c r="E180" t="s">
        <v>4287</v>
      </c>
      <c r="F180" t="s">
        <v>788</v>
      </c>
      <c r="G180" t="s">
        <v>6203</v>
      </c>
      <c r="H180" t="s">
        <v>433</v>
      </c>
      <c r="I180" t="s">
        <v>789</v>
      </c>
      <c r="K180" t="s">
        <v>6202</v>
      </c>
    </row>
    <row r="181" spans="1:11">
      <c r="A181" t="s">
        <v>6204</v>
      </c>
      <c r="B181">
        <v>1694</v>
      </c>
      <c r="C181" t="s">
        <v>4191</v>
      </c>
      <c r="D181" t="s">
        <v>791</v>
      </c>
      <c r="E181" t="s">
        <v>4287</v>
      </c>
      <c r="F181" t="s">
        <v>790</v>
      </c>
      <c r="G181" t="s">
        <v>6205</v>
      </c>
      <c r="H181" t="s">
        <v>433</v>
      </c>
      <c r="I181" t="s">
        <v>791</v>
      </c>
      <c r="K181" t="s">
        <v>6204</v>
      </c>
    </row>
    <row r="182" spans="1:11">
      <c r="A182" t="s">
        <v>4240</v>
      </c>
      <c r="B182">
        <v>2000</v>
      </c>
      <c r="C182" t="s">
        <v>4192</v>
      </c>
      <c r="D182" t="s">
        <v>793</v>
      </c>
      <c r="E182" t="s">
        <v>4238</v>
      </c>
      <c r="F182" t="s">
        <v>792</v>
      </c>
      <c r="G182" t="s">
        <v>6206</v>
      </c>
      <c r="H182" t="s">
        <v>793</v>
      </c>
    </row>
    <row r="183" spans="1:11">
      <c r="A183" t="s">
        <v>4289</v>
      </c>
      <c r="B183">
        <v>2201</v>
      </c>
      <c r="C183" t="s">
        <v>4192</v>
      </c>
      <c r="D183" t="s">
        <v>795</v>
      </c>
      <c r="E183" t="s">
        <v>4287</v>
      </c>
      <c r="F183" t="s">
        <v>794</v>
      </c>
      <c r="G183" t="s">
        <v>6207</v>
      </c>
      <c r="H183" t="s">
        <v>793</v>
      </c>
      <c r="I183" t="s">
        <v>795</v>
      </c>
    </row>
    <row r="184" spans="1:11">
      <c r="A184" t="s">
        <v>4337</v>
      </c>
      <c r="B184">
        <v>2202</v>
      </c>
      <c r="C184" t="s">
        <v>4192</v>
      </c>
      <c r="D184" t="s">
        <v>797</v>
      </c>
      <c r="E184" t="s">
        <v>4287</v>
      </c>
      <c r="F184" t="s">
        <v>796</v>
      </c>
      <c r="G184" t="s">
        <v>6208</v>
      </c>
      <c r="H184" t="s">
        <v>793</v>
      </c>
      <c r="I184" t="s">
        <v>797</v>
      </c>
    </row>
    <row r="185" spans="1:11">
      <c r="A185" t="s">
        <v>4385</v>
      </c>
      <c r="B185">
        <v>2203</v>
      </c>
      <c r="C185" t="s">
        <v>4192</v>
      </c>
      <c r="D185" t="s">
        <v>799</v>
      </c>
      <c r="E185" t="s">
        <v>4287</v>
      </c>
      <c r="F185" t="s">
        <v>798</v>
      </c>
      <c r="G185" t="s">
        <v>6209</v>
      </c>
      <c r="H185" t="s">
        <v>793</v>
      </c>
      <c r="I185" t="s">
        <v>799</v>
      </c>
    </row>
    <row r="186" spans="1:11">
      <c r="A186" t="s">
        <v>4433</v>
      </c>
      <c r="B186">
        <v>2204</v>
      </c>
      <c r="C186" t="s">
        <v>4192</v>
      </c>
      <c r="D186" t="s">
        <v>801</v>
      </c>
      <c r="E186" t="s">
        <v>4287</v>
      </c>
      <c r="F186" t="s">
        <v>800</v>
      </c>
      <c r="G186" t="s">
        <v>6210</v>
      </c>
      <c r="H186" t="s">
        <v>793</v>
      </c>
      <c r="I186" t="s">
        <v>801</v>
      </c>
    </row>
    <row r="187" spans="1:11">
      <c r="A187" t="s">
        <v>4481</v>
      </c>
      <c r="B187">
        <v>2205</v>
      </c>
      <c r="C187" t="s">
        <v>4192</v>
      </c>
      <c r="D187" t="s">
        <v>803</v>
      </c>
      <c r="E187" t="s">
        <v>4287</v>
      </c>
      <c r="F187" t="s">
        <v>802</v>
      </c>
      <c r="G187" t="s">
        <v>6211</v>
      </c>
      <c r="H187" t="s">
        <v>793</v>
      </c>
      <c r="I187" t="s">
        <v>803</v>
      </c>
    </row>
    <row r="188" spans="1:11">
      <c r="A188" t="s">
        <v>6212</v>
      </c>
      <c r="B188">
        <v>2206</v>
      </c>
      <c r="C188" t="s">
        <v>4192</v>
      </c>
      <c r="D188" t="s">
        <v>805</v>
      </c>
      <c r="E188" t="s">
        <v>4287</v>
      </c>
      <c r="F188" t="s">
        <v>804</v>
      </c>
      <c r="G188" t="s">
        <v>6213</v>
      </c>
      <c r="H188" t="s">
        <v>793</v>
      </c>
      <c r="I188" t="s">
        <v>805</v>
      </c>
    </row>
    <row r="189" spans="1:11">
      <c r="A189" t="s">
        <v>4577</v>
      </c>
      <c r="B189">
        <v>2207</v>
      </c>
      <c r="C189" t="s">
        <v>4192</v>
      </c>
      <c r="D189" t="s">
        <v>807</v>
      </c>
      <c r="E189" t="s">
        <v>4287</v>
      </c>
      <c r="F189" t="s">
        <v>806</v>
      </c>
      <c r="G189" t="s">
        <v>6214</v>
      </c>
      <c r="H189" t="s">
        <v>793</v>
      </c>
      <c r="I189" t="s">
        <v>807</v>
      </c>
    </row>
    <row r="190" spans="1:11">
      <c r="A190" t="s">
        <v>4625</v>
      </c>
      <c r="B190">
        <v>2208</v>
      </c>
      <c r="C190" t="s">
        <v>4192</v>
      </c>
      <c r="D190" t="s">
        <v>809</v>
      </c>
      <c r="E190" t="s">
        <v>4287</v>
      </c>
      <c r="F190" t="s">
        <v>808</v>
      </c>
      <c r="G190" t="s">
        <v>6215</v>
      </c>
      <c r="H190" t="s">
        <v>793</v>
      </c>
      <c r="I190" t="s">
        <v>809</v>
      </c>
    </row>
    <row r="191" spans="1:11">
      <c r="A191" t="s">
        <v>4673</v>
      </c>
      <c r="B191">
        <v>2209</v>
      </c>
      <c r="C191" t="s">
        <v>4192</v>
      </c>
      <c r="D191" t="s">
        <v>811</v>
      </c>
      <c r="E191" t="s">
        <v>4287</v>
      </c>
      <c r="F191" t="s">
        <v>810</v>
      </c>
      <c r="G191" t="s">
        <v>6216</v>
      </c>
      <c r="H191" t="s">
        <v>793</v>
      </c>
      <c r="I191" t="s">
        <v>811</v>
      </c>
    </row>
    <row r="192" spans="1:11">
      <c r="A192" t="s">
        <v>4721</v>
      </c>
      <c r="B192">
        <v>2210</v>
      </c>
      <c r="C192" t="s">
        <v>4192</v>
      </c>
      <c r="D192" t="s">
        <v>813</v>
      </c>
      <c r="E192" t="s">
        <v>4287</v>
      </c>
      <c r="F192" t="s">
        <v>812</v>
      </c>
      <c r="G192" t="s">
        <v>6217</v>
      </c>
      <c r="H192" t="s">
        <v>793</v>
      </c>
      <c r="I192" t="s">
        <v>813</v>
      </c>
    </row>
    <row r="193" spans="1:9">
      <c r="A193" t="s">
        <v>4769</v>
      </c>
      <c r="B193">
        <v>2301</v>
      </c>
      <c r="C193" t="s">
        <v>4192</v>
      </c>
      <c r="D193" t="s">
        <v>815</v>
      </c>
      <c r="E193" t="s">
        <v>4287</v>
      </c>
      <c r="F193" t="s">
        <v>814</v>
      </c>
      <c r="G193" t="s">
        <v>6218</v>
      </c>
      <c r="H193" t="s">
        <v>793</v>
      </c>
      <c r="I193" t="s">
        <v>815</v>
      </c>
    </row>
    <row r="194" spans="1:9">
      <c r="A194" t="s">
        <v>4817</v>
      </c>
      <c r="B194">
        <v>2303</v>
      </c>
      <c r="C194" t="s">
        <v>4192</v>
      </c>
      <c r="D194" t="s">
        <v>817</v>
      </c>
      <c r="E194" t="s">
        <v>4287</v>
      </c>
      <c r="F194" t="s">
        <v>816</v>
      </c>
      <c r="G194" t="s">
        <v>6219</v>
      </c>
      <c r="H194" t="s">
        <v>793</v>
      </c>
      <c r="I194" t="s">
        <v>817</v>
      </c>
    </row>
    <row r="195" spans="1:9">
      <c r="A195" t="s">
        <v>4865</v>
      </c>
      <c r="B195">
        <v>2304</v>
      </c>
      <c r="C195" t="s">
        <v>4192</v>
      </c>
      <c r="D195" t="s">
        <v>819</v>
      </c>
      <c r="E195" t="s">
        <v>4287</v>
      </c>
      <c r="F195" t="s">
        <v>818</v>
      </c>
      <c r="G195" t="s">
        <v>6220</v>
      </c>
      <c r="H195" t="s">
        <v>793</v>
      </c>
      <c r="I195" t="s">
        <v>819</v>
      </c>
    </row>
    <row r="196" spans="1:9">
      <c r="A196" t="s">
        <v>4913</v>
      </c>
      <c r="B196">
        <v>2307</v>
      </c>
      <c r="C196" t="s">
        <v>4192</v>
      </c>
      <c r="D196" t="s">
        <v>821</v>
      </c>
      <c r="E196" t="s">
        <v>4287</v>
      </c>
      <c r="F196" t="s">
        <v>820</v>
      </c>
      <c r="G196" t="s">
        <v>6221</v>
      </c>
      <c r="H196" t="s">
        <v>793</v>
      </c>
      <c r="I196" t="s">
        <v>821</v>
      </c>
    </row>
    <row r="197" spans="1:9">
      <c r="A197" t="s">
        <v>4961</v>
      </c>
      <c r="B197">
        <v>2321</v>
      </c>
      <c r="C197" t="s">
        <v>4192</v>
      </c>
      <c r="D197" t="s">
        <v>823</v>
      </c>
      <c r="E197" t="s">
        <v>4287</v>
      </c>
      <c r="F197" t="s">
        <v>822</v>
      </c>
      <c r="G197" t="s">
        <v>6222</v>
      </c>
      <c r="H197" t="s">
        <v>793</v>
      </c>
      <c r="I197" t="s">
        <v>823</v>
      </c>
    </row>
    <row r="198" spans="1:9">
      <c r="A198" t="s">
        <v>5009</v>
      </c>
      <c r="B198">
        <v>2323</v>
      </c>
      <c r="C198" t="s">
        <v>4192</v>
      </c>
      <c r="D198" t="s">
        <v>825</v>
      </c>
      <c r="E198" t="s">
        <v>4287</v>
      </c>
      <c r="F198" t="s">
        <v>824</v>
      </c>
      <c r="G198" t="s">
        <v>6223</v>
      </c>
      <c r="H198" t="s">
        <v>793</v>
      </c>
      <c r="I198" t="s">
        <v>825</v>
      </c>
    </row>
    <row r="199" spans="1:9">
      <c r="A199" t="s">
        <v>5056</v>
      </c>
      <c r="B199">
        <v>2343</v>
      </c>
      <c r="C199" t="s">
        <v>4192</v>
      </c>
      <c r="D199" t="s">
        <v>827</v>
      </c>
      <c r="E199" t="s">
        <v>4287</v>
      </c>
      <c r="F199" t="s">
        <v>826</v>
      </c>
      <c r="G199" t="s">
        <v>6224</v>
      </c>
      <c r="H199" t="s">
        <v>793</v>
      </c>
      <c r="I199" t="s">
        <v>827</v>
      </c>
    </row>
    <row r="200" spans="1:9">
      <c r="A200" t="s">
        <v>5103</v>
      </c>
      <c r="B200">
        <v>2361</v>
      </c>
      <c r="C200" t="s">
        <v>4192</v>
      </c>
      <c r="D200" t="s">
        <v>829</v>
      </c>
      <c r="E200" t="s">
        <v>4287</v>
      </c>
      <c r="F200" t="s">
        <v>828</v>
      </c>
      <c r="G200" t="s">
        <v>6225</v>
      </c>
      <c r="H200" t="s">
        <v>793</v>
      </c>
      <c r="I200" t="s">
        <v>829</v>
      </c>
    </row>
    <row r="201" spans="1:9">
      <c r="A201" t="s">
        <v>5148</v>
      </c>
      <c r="B201">
        <v>2362</v>
      </c>
      <c r="C201" t="s">
        <v>4192</v>
      </c>
      <c r="D201" t="s">
        <v>831</v>
      </c>
      <c r="E201" t="s">
        <v>4287</v>
      </c>
      <c r="F201" t="s">
        <v>830</v>
      </c>
      <c r="G201" t="s">
        <v>6226</v>
      </c>
      <c r="H201" t="s">
        <v>793</v>
      </c>
      <c r="I201" t="s">
        <v>831</v>
      </c>
    </row>
    <row r="202" spans="1:9">
      <c r="A202" t="s">
        <v>5192</v>
      </c>
      <c r="B202">
        <v>2367</v>
      </c>
      <c r="C202" t="s">
        <v>4192</v>
      </c>
      <c r="D202" t="s">
        <v>833</v>
      </c>
      <c r="E202" t="s">
        <v>4287</v>
      </c>
      <c r="F202" t="s">
        <v>832</v>
      </c>
      <c r="G202" t="s">
        <v>6227</v>
      </c>
      <c r="H202" t="s">
        <v>793</v>
      </c>
      <c r="I202" t="s">
        <v>833</v>
      </c>
    </row>
    <row r="203" spans="1:9">
      <c r="A203" t="s">
        <v>5231</v>
      </c>
      <c r="B203">
        <v>2381</v>
      </c>
      <c r="C203" t="s">
        <v>4192</v>
      </c>
      <c r="D203" t="s">
        <v>835</v>
      </c>
      <c r="E203" t="s">
        <v>4287</v>
      </c>
      <c r="F203" t="s">
        <v>834</v>
      </c>
      <c r="G203" t="s">
        <v>6228</v>
      </c>
      <c r="H203" t="s">
        <v>793</v>
      </c>
      <c r="I203" t="s">
        <v>835</v>
      </c>
    </row>
    <row r="204" spans="1:9">
      <c r="A204" t="s">
        <v>5268</v>
      </c>
      <c r="B204">
        <v>2384</v>
      </c>
      <c r="C204" t="s">
        <v>4192</v>
      </c>
      <c r="D204" t="s">
        <v>837</v>
      </c>
      <c r="E204" t="s">
        <v>4287</v>
      </c>
      <c r="F204" t="s">
        <v>836</v>
      </c>
      <c r="G204" t="s">
        <v>6229</v>
      </c>
      <c r="H204" t="s">
        <v>793</v>
      </c>
      <c r="I204" t="s">
        <v>837</v>
      </c>
    </row>
    <row r="205" spans="1:9">
      <c r="A205" t="s">
        <v>5304</v>
      </c>
      <c r="B205">
        <v>2387</v>
      </c>
      <c r="C205" t="s">
        <v>4192</v>
      </c>
      <c r="D205" t="s">
        <v>839</v>
      </c>
      <c r="E205" t="s">
        <v>4287</v>
      </c>
      <c r="F205" t="s">
        <v>838</v>
      </c>
      <c r="G205" t="s">
        <v>6230</v>
      </c>
      <c r="H205" t="s">
        <v>793</v>
      </c>
      <c r="I205" t="s">
        <v>839</v>
      </c>
    </row>
    <row r="206" spans="1:9">
      <c r="A206" t="s">
        <v>5340</v>
      </c>
      <c r="B206">
        <v>2401</v>
      </c>
      <c r="C206" t="s">
        <v>4192</v>
      </c>
      <c r="D206" t="s">
        <v>841</v>
      </c>
      <c r="E206" t="s">
        <v>4287</v>
      </c>
      <c r="F206" t="s">
        <v>840</v>
      </c>
      <c r="G206" t="s">
        <v>6231</v>
      </c>
      <c r="H206" t="s">
        <v>793</v>
      </c>
      <c r="I206" t="s">
        <v>841</v>
      </c>
    </row>
    <row r="207" spans="1:9">
      <c r="A207" t="s">
        <v>5375</v>
      </c>
      <c r="B207">
        <v>2402</v>
      </c>
      <c r="C207" t="s">
        <v>4192</v>
      </c>
      <c r="D207" t="s">
        <v>843</v>
      </c>
      <c r="E207" t="s">
        <v>4287</v>
      </c>
      <c r="F207" t="s">
        <v>842</v>
      </c>
      <c r="G207" t="s">
        <v>6232</v>
      </c>
      <c r="H207" t="s">
        <v>793</v>
      </c>
      <c r="I207" t="s">
        <v>843</v>
      </c>
    </row>
    <row r="208" spans="1:9">
      <c r="A208" t="s">
        <v>5409</v>
      </c>
      <c r="B208">
        <v>2405</v>
      </c>
      <c r="C208" t="s">
        <v>4192</v>
      </c>
      <c r="D208" t="s">
        <v>845</v>
      </c>
      <c r="E208" t="s">
        <v>4287</v>
      </c>
      <c r="F208" t="s">
        <v>844</v>
      </c>
      <c r="G208" t="s">
        <v>6233</v>
      </c>
      <c r="H208" t="s">
        <v>793</v>
      </c>
      <c r="I208" t="s">
        <v>845</v>
      </c>
    </row>
    <row r="209" spans="1:9">
      <c r="A209" t="s">
        <v>5441</v>
      </c>
      <c r="B209">
        <v>2406</v>
      </c>
      <c r="C209" t="s">
        <v>4192</v>
      </c>
      <c r="D209" t="s">
        <v>847</v>
      </c>
      <c r="E209" t="s">
        <v>4287</v>
      </c>
      <c r="F209" t="s">
        <v>846</v>
      </c>
      <c r="G209" t="s">
        <v>6234</v>
      </c>
      <c r="H209" t="s">
        <v>793</v>
      </c>
      <c r="I209" t="s">
        <v>847</v>
      </c>
    </row>
    <row r="210" spans="1:9">
      <c r="A210" t="s">
        <v>5471</v>
      </c>
      <c r="B210">
        <v>2408</v>
      </c>
      <c r="C210" t="s">
        <v>4192</v>
      </c>
      <c r="D210" t="s">
        <v>849</v>
      </c>
      <c r="E210" t="s">
        <v>4287</v>
      </c>
      <c r="F210" t="s">
        <v>848</v>
      </c>
      <c r="G210" t="s">
        <v>6235</v>
      </c>
      <c r="H210" t="s">
        <v>793</v>
      </c>
      <c r="I210" t="s">
        <v>849</v>
      </c>
    </row>
    <row r="211" spans="1:9">
      <c r="A211" t="s">
        <v>5499</v>
      </c>
      <c r="B211">
        <v>2411</v>
      </c>
      <c r="C211" t="s">
        <v>4192</v>
      </c>
      <c r="D211" t="s">
        <v>851</v>
      </c>
      <c r="E211" t="s">
        <v>4287</v>
      </c>
      <c r="F211" t="s">
        <v>850</v>
      </c>
      <c r="G211" t="s">
        <v>6236</v>
      </c>
      <c r="H211" t="s">
        <v>793</v>
      </c>
      <c r="I211" t="s">
        <v>851</v>
      </c>
    </row>
    <row r="212" spans="1:9">
      <c r="A212" t="s">
        <v>5527</v>
      </c>
      <c r="B212">
        <v>2412</v>
      </c>
      <c r="C212" t="s">
        <v>4192</v>
      </c>
      <c r="D212" t="s">
        <v>853</v>
      </c>
      <c r="E212" t="s">
        <v>4287</v>
      </c>
      <c r="F212" t="s">
        <v>852</v>
      </c>
      <c r="G212" t="s">
        <v>6237</v>
      </c>
      <c r="H212" t="s">
        <v>793</v>
      </c>
      <c r="I212" t="s">
        <v>853</v>
      </c>
    </row>
    <row r="213" spans="1:9">
      <c r="A213" t="s">
        <v>5554</v>
      </c>
      <c r="B213">
        <v>2423</v>
      </c>
      <c r="C213" t="s">
        <v>4192</v>
      </c>
      <c r="D213" t="s">
        <v>855</v>
      </c>
      <c r="E213" t="s">
        <v>4287</v>
      </c>
      <c r="F213" t="s">
        <v>854</v>
      </c>
      <c r="G213" t="s">
        <v>6238</v>
      </c>
      <c r="H213" t="s">
        <v>793</v>
      </c>
      <c r="I213" t="s">
        <v>855</v>
      </c>
    </row>
    <row r="214" spans="1:9">
      <c r="A214" t="s">
        <v>5579</v>
      </c>
      <c r="B214">
        <v>2424</v>
      </c>
      <c r="C214" t="s">
        <v>4192</v>
      </c>
      <c r="D214" t="s">
        <v>857</v>
      </c>
      <c r="E214" t="s">
        <v>4287</v>
      </c>
      <c r="F214" t="s">
        <v>856</v>
      </c>
      <c r="G214" t="s">
        <v>6239</v>
      </c>
      <c r="H214" t="s">
        <v>793</v>
      </c>
      <c r="I214" t="s">
        <v>857</v>
      </c>
    </row>
    <row r="215" spans="1:9">
      <c r="A215" t="s">
        <v>5604</v>
      </c>
      <c r="B215">
        <v>2425</v>
      </c>
      <c r="C215" t="s">
        <v>4192</v>
      </c>
      <c r="D215" t="s">
        <v>859</v>
      </c>
      <c r="E215" t="s">
        <v>4287</v>
      </c>
      <c r="F215" t="s">
        <v>858</v>
      </c>
      <c r="G215" t="s">
        <v>6240</v>
      </c>
      <c r="H215" t="s">
        <v>793</v>
      </c>
      <c r="I215" t="s">
        <v>859</v>
      </c>
    </row>
    <row r="216" spans="1:9">
      <c r="A216" t="s">
        <v>5629</v>
      </c>
      <c r="B216">
        <v>2426</v>
      </c>
      <c r="C216" t="s">
        <v>4192</v>
      </c>
      <c r="D216" t="s">
        <v>861</v>
      </c>
      <c r="E216" t="s">
        <v>4287</v>
      </c>
      <c r="F216" t="s">
        <v>860</v>
      </c>
      <c r="G216" t="s">
        <v>6241</v>
      </c>
      <c r="H216" t="s">
        <v>793</v>
      </c>
      <c r="I216" t="s">
        <v>861</v>
      </c>
    </row>
    <row r="217" spans="1:9">
      <c r="A217" t="s">
        <v>5652</v>
      </c>
      <c r="B217">
        <v>2441</v>
      </c>
      <c r="C217" t="s">
        <v>4192</v>
      </c>
      <c r="D217" t="s">
        <v>863</v>
      </c>
      <c r="E217" t="s">
        <v>4287</v>
      </c>
      <c r="F217" t="s">
        <v>862</v>
      </c>
      <c r="G217" t="s">
        <v>6242</v>
      </c>
      <c r="H217" t="s">
        <v>793</v>
      </c>
      <c r="I217" t="s">
        <v>863</v>
      </c>
    </row>
    <row r="218" spans="1:9">
      <c r="A218" t="s">
        <v>5674</v>
      </c>
      <c r="B218">
        <v>2442</v>
      </c>
      <c r="C218" t="s">
        <v>4192</v>
      </c>
      <c r="D218" t="s">
        <v>865</v>
      </c>
      <c r="E218" t="s">
        <v>4287</v>
      </c>
      <c r="F218" t="s">
        <v>864</v>
      </c>
      <c r="G218" t="s">
        <v>6243</v>
      </c>
      <c r="H218" t="s">
        <v>793</v>
      </c>
      <c r="I218" t="s">
        <v>865</v>
      </c>
    </row>
    <row r="219" spans="1:9">
      <c r="A219" t="s">
        <v>5692</v>
      </c>
      <c r="B219">
        <v>2443</v>
      </c>
      <c r="C219" t="s">
        <v>4192</v>
      </c>
      <c r="D219" t="s">
        <v>867</v>
      </c>
      <c r="E219" t="s">
        <v>4287</v>
      </c>
      <c r="F219" t="s">
        <v>866</v>
      </c>
      <c r="G219" t="s">
        <v>6244</v>
      </c>
      <c r="H219" t="s">
        <v>793</v>
      </c>
      <c r="I219" t="s">
        <v>867</v>
      </c>
    </row>
    <row r="220" spans="1:9">
      <c r="A220" t="s">
        <v>5710</v>
      </c>
      <c r="B220">
        <v>2445</v>
      </c>
      <c r="C220" t="s">
        <v>4192</v>
      </c>
      <c r="D220" t="s">
        <v>869</v>
      </c>
      <c r="E220" t="s">
        <v>4287</v>
      </c>
      <c r="F220" t="s">
        <v>868</v>
      </c>
      <c r="G220" t="s">
        <v>6245</v>
      </c>
      <c r="H220" t="s">
        <v>793</v>
      </c>
      <c r="I220" t="s">
        <v>869</v>
      </c>
    </row>
    <row r="221" spans="1:9">
      <c r="A221" t="s">
        <v>5728</v>
      </c>
      <c r="B221">
        <v>2446</v>
      </c>
      <c r="C221" t="s">
        <v>4192</v>
      </c>
      <c r="D221" t="s">
        <v>871</v>
      </c>
      <c r="E221" t="s">
        <v>4287</v>
      </c>
      <c r="F221" t="s">
        <v>870</v>
      </c>
      <c r="G221" t="s">
        <v>6246</v>
      </c>
      <c r="H221" t="s">
        <v>793</v>
      </c>
      <c r="I221" t="s">
        <v>871</v>
      </c>
    </row>
    <row r="222" spans="1:9">
      <c r="A222" t="s">
        <v>5746</v>
      </c>
      <c r="B222">
        <v>2450</v>
      </c>
      <c r="C222" t="s">
        <v>4192</v>
      </c>
      <c r="D222" t="s">
        <v>873</v>
      </c>
      <c r="E222" t="s">
        <v>4287</v>
      </c>
      <c r="F222" t="s">
        <v>872</v>
      </c>
      <c r="G222" t="s">
        <v>6247</v>
      </c>
      <c r="H222" t="s">
        <v>793</v>
      </c>
      <c r="I222" t="s">
        <v>873</v>
      </c>
    </row>
    <row r="223" spans="1:9">
      <c r="A223" t="s">
        <v>4241</v>
      </c>
      <c r="B223">
        <v>3000</v>
      </c>
      <c r="C223" t="s">
        <v>4193</v>
      </c>
      <c r="D223" t="s">
        <v>875</v>
      </c>
      <c r="E223" t="s">
        <v>4238</v>
      </c>
      <c r="F223" t="s">
        <v>874</v>
      </c>
      <c r="G223" t="s">
        <v>6248</v>
      </c>
      <c r="H223" t="s">
        <v>875</v>
      </c>
    </row>
    <row r="224" spans="1:9">
      <c r="A224" t="s">
        <v>4290</v>
      </c>
      <c r="B224">
        <v>3201</v>
      </c>
      <c r="C224" t="s">
        <v>4193</v>
      </c>
      <c r="D224" t="s">
        <v>877</v>
      </c>
      <c r="E224" t="s">
        <v>4287</v>
      </c>
      <c r="F224" t="s">
        <v>876</v>
      </c>
      <c r="G224" t="s">
        <v>6249</v>
      </c>
      <c r="H224" t="s">
        <v>875</v>
      </c>
      <c r="I224" t="s">
        <v>877</v>
      </c>
    </row>
    <row r="225" spans="1:9">
      <c r="A225" t="s">
        <v>4338</v>
      </c>
      <c r="B225">
        <v>3202</v>
      </c>
      <c r="C225" t="s">
        <v>4193</v>
      </c>
      <c r="D225" t="s">
        <v>879</v>
      </c>
      <c r="E225" t="s">
        <v>4287</v>
      </c>
      <c r="F225" t="s">
        <v>878</v>
      </c>
      <c r="G225" t="s">
        <v>6250</v>
      </c>
      <c r="H225" t="s">
        <v>875</v>
      </c>
      <c r="I225" t="s">
        <v>879</v>
      </c>
    </row>
    <row r="226" spans="1:9">
      <c r="A226" t="s">
        <v>4386</v>
      </c>
      <c r="B226">
        <v>3203</v>
      </c>
      <c r="C226" t="s">
        <v>4193</v>
      </c>
      <c r="D226" t="s">
        <v>881</v>
      </c>
      <c r="E226" t="s">
        <v>4287</v>
      </c>
      <c r="F226" t="s">
        <v>880</v>
      </c>
      <c r="G226" t="s">
        <v>6251</v>
      </c>
      <c r="H226" t="s">
        <v>875</v>
      </c>
      <c r="I226" t="s">
        <v>881</v>
      </c>
    </row>
    <row r="227" spans="1:9">
      <c r="A227" t="s">
        <v>4434</v>
      </c>
      <c r="B227">
        <v>3205</v>
      </c>
      <c r="C227" t="s">
        <v>4193</v>
      </c>
      <c r="D227" t="s">
        <v>883</v>
      </c>
      <c r="E227" t="s">
        <v>4287</v>
      </c>
      <c r="F227" t="s">
        <v>882</v>
      </c>
      <c r="G227" t="s">
        <v>6252</v>
      </c>
      <c r="H227" t="s">
        <v>875</v>
      </c>
      <c r="I227" t="s">
        <v>883</v>
      </c>
    </row>
    <row r="228" spans="1:9">
      <c r="A228" t="s">
        <v>4482</v>
      </c>
      <c r="B228">
        <v>3206</v>
      </c>
      <c r="C228" t="s">
        <v>4193</v>
      </c>
      <c r="D228" t="s">
        <v>885</v>
      </c>
      <c r="E228" t="s">
        <v>4287</v>
      </c>
      <c r="F228" t="s">
        <v>884</v>
      </c>
      <c r="G228" t="s">
        <v>6253</v>
      </c>
      <c r="H228" t="s">
        <v>875</v>
      </c>
      <c r="I228" t="s">
        <v>885</v>
      </c>
    </row>
    <row r="229" spans="1:9">
      <c r="A229" t="s">
        <v>4530</v>
      </c>
      <c r="B229">
        <v>3207</v>
      </c>
      <c r="C229" t="s">
        <v>4193</v>
      </c>
      <c r="D229" t="s">
        <v>887</v>
      </c>
      <c r="E229" t="s">
        <v>4287</v>
      </c>
      <c r="F229" t="s">
        <v>886</v>
      </c>
      <c r="G229" t="s">
        <v>6254</v>
      </c>
      <c r="H229" t="s">
        <v>875</v>
      </c>
      <c r="I229" t="s">
        <v>887</v>
      </c>
    </row>
    <row r="230" spans="1:9">
      <c r="A230" t="s">
        <v>4578</v>
      </c>
      <c r="B230">
        <v>3208</v>
      </c>
      <c r="C230" t="s">
        <v>4193</v>
      </c>
      <c r="D230" t="s">
        <v>889</v>
      </c>
      <c r="E230" t="s">
        <v>4287</v>
      </c>
      <c r="F230" t="s">
        <v>888</v>
      </c>
      <c r="G230" t="s">
        <v>6255</v>
      </c>
      <c r="H230" t="s">
        <v>875</v>
      </c>
      <c r="I230" t="s">
        <v>889</v>
      </c>
    </row>
    <row r="231" spans="1:9">
      <c r="A231" t="s">
        <v>4626</v>
      </c>
      <c r="B231">
        <v>3209</v>
      </c>
      <c r="C231" t="s">
        <v>4193</v>
      </c>
      <c r="D231" t="s">
        <v>891</v>
      </c>
      <c r="E231" t="s">
        <v>4287</v>
      </c>
      <c r="F231" t="s">
        <v>890</v>
      </c>
      <c r="G231" t="s">
        <v>6256</v>
      </c>
      <c r="H231" t="s">
        <v>875</v>
      </c>
      <c r="I231" t="s">
        <v>891</v>
      </c>
    </row>
    <row r="232" spans="1:9">
      <c r="A232" t="s">
        <v>4674</v>
      </c>
      <c r="B232">
        <v>3210</v>
      </c>
      <c r="C232" t="s">
        <v>4193</v>
      </c>
      <c r="D232" t="s">
        <v>893</v>
      </c>
      <c r="E232" t="s">
        <v>4287</v>
      </c>
      <c r="F232" t="s">
        <v>892</v>
      </c>
      <c r="G232" t="s">
        <v>6257</v>
      </c>
      <c r="H232" t="s">
        <v>875</v>
      </c>
      <c r="I232" t="s">
        <v>893</v>
      </c>
    </row>
    <row r="233" spans="1:9">
      <c r="A233" t="s">
        <v>4722</v>
      </c>
      <c r="B233">
        <v>3211</v>
      </c>
      <c r="C233" t="s">
        <v>4193</v>
      </c>
      <c r="D233" t="s">
        <v>895</v>
      </c>
      <c r="E233" t="s">
        <v>4287</v>
      </c>
      <c r="F233" t="s">
        <v>894</v>
      </c>
      <c r="G233" t="s">
        <v>6258</v>
      </c>
      <c r="H233" t="s">
        <v>875</v>
      </c>
      <c r="I233" t="s">
        <v>895</v>
      </c>
    </row>
    <row r="234" spans="1:9">
      <c r="A234" t="s">
        <v>4770</v>
      </c>
      <c r="B234">
        <v>3213</v>
      </c>
      <c r="C234" t="s">
        <v>4193</v>
      </c>
      <c r="D234" t="s">
        <v>897</v>
      </c>
      <c r="E234" t="s">
        <v>4287</v>
      </c>
      <c r="F234" t="s">
        <v>896</v>
      </c>
      <c r="G234" t="s">
        <v>6259</v>
      </c>
      <c r="H234" t="s">
        <v>875</v>
      </c>
      <c r="I234" t="s">
        <v>897</v>
      </c>
    </row>
    <row r="235" spans="1:9">
      <c r="A235" t="s">
        <v>4818</v>
      </c>
      <c r="B235">
        <v>3214</v>
      </c>
      <c r="C235" t="s">
        <v>4193</v>
      </c>
      <c r="D235" t="s">
        <v>899</v>
      </c>
      <c r="E235" t="s">
        <v>4287</v>
      </c>
      <c r="F235" t="s">
        <v>898</v>
      </c>
      <c r="G235" t="s">
        <v>6260</v>
      </c>
      <c r="H235" t="s">
        <v>875</v>
      </c>
      <c r="I235" t="s">
        <v>899</v>
      </c>
    </row>
    <row r="236" spans="1:9">
      <c r="A236" t="s">
        <v>4866</v>
      </c>
      <c r="B236">
        <v>3215</v>
      </c>
      <c r="C236" t="s">
        <v>4193</v>
      </c>
      <c r="D236" t="s">
        <v>901</v>
      </c>
      <c r="E236" t="s">
        <v>4287</v>
      </c>
      <c r="F236" t="s">
        <v>900</v>
      </c>
      <c r="G236" t="s">
        <v>6261</v>
      </c>
      <c r="H236" t="s">
        <v>875</v>
      </c>
      <c r="I236" t="s">
        <v>901</v>
      </c>
    </row>
    <row r="237" spans="1:9">
      <c r="A237" t="s">
        <v>4914</v>
      </c>
      <c r="B237">
        <v>3216</v>
      </c>
      <c r="C237" t="s">
        <v>4193</v>
      </c>
      <c r="D237" t="s">
        <v>903</v>
      </c>
      <c r="E237" t="s">
        <v>4287</v>
      </c>
      <c r="F237" t="s">
        <v>902</v>
      </c>
      <c r="G237" t="s">
        <v>6262</v>
      </c>
      <c r="H237" t="s">
        <v>875</v>
      </c>
      <c r="I237" t="s">
        <v>6263</v>
      </c>
    </row>
    <row r="238" spans="1:9">
      <c r="A238" t="s">
        <v>4962</v>
      </c>
      <c r="B238">
        <v>3301</v>
      </c>
      <c r="C238" t="s">
        <v>4193</v>
      </c>
      <c r="D238" t="s">
        <v>905</v>
      </c>
      <c r="E238" t="s">
        <v>4287</v>
      </c>
      <c r="F238" t="s">
        <v>904</v>
      </c>
      <c r="G238" t="s">
        <v>6264</v>
      </c>
      <c r="H238" t="s">
        <v>875</v>
      </c>
      <c r="I238" t="s">
        <v>905</v>
      </c>
    </row>
    <row r="239" spans="1:9">
      <c r="A239" t="s">
        <v>5010</v>
      </c>
      <c r="B239">
        <v>3302</v>
      </c>
      <c r="C239" t="s">
        <v>4193</v>
      </c>
      <c r="D239" t="s">
        <v>907</v>
      </c>
      <c r="E239" t="s">
        <v>4287</v>
      </c>
      <c r="F239" t="s">
        <v>906</v>
      </c>
      <c r="G239" t="s">
        <v>6265</v>
      </c>
      <c r="H239" t="s">
        <v>875</v>
      </c>
      <c r="I239" t="s">
        <v>907</v>
      </c>
    </row>
    <row r="240" spans="1:9">
      <c r="A240" t="s">
        <v>5057</v>
      </c>
      <c r="B240">
        <v>3303</v>
      </c>
      <c r="C240" t="s">
        <v>4193</v>
      </c>
      <c r="D240" t="s">
        <v>909</v>
      </c>
      <c r="E240" t="s">
        <v>4287</v>
      </c>
      <c r="F240" t="s">
        <v>908</v>
      </c>
      <c r="G240" t="s">
        <v>6266</v>
      </c>
      <c r="H240" t="s">
        <v>875</v>
      </c>
      <c r="I240" t="s">
        <v>909</v>
      </c>
    </row>
    <row r="241" spans="1:9">
      <c r="A241" t="s">
        <v>5104</v>
      </c>
      <c r="B241">
        <v>3321</v>
      </c>
      <c r="C241" t="s">
        <v>4193</v>
      </c>
      <c r="D241" t="s">
        <v>911</v>
      </c>
      <c r="E241" t="s">
        <v>4287</v>
      </c>
      <c r="F241" t="s">
        <v>910</v>
      </c>
      <c r="G241" t="s">
        <v>6267</v>
      </c>
      <c r="H241" t="s">
        <v>875</v>
      </c>
      <c r="I241" t="s">
        <v>911</v>
      </c>
    </row>
    <row r="242" spans="1:9">
      <c r="A242" t="s">
        <v>5149</v>
      </c>
      <c r="B242">
        <v>3322</v>
      </c>
      <c r="C242" t="s">
        <v>4193</v>
      </c>
      <c r="D242" t="s">
        <v>913</v>
      </c>
      <c r="E242" t="s">
        <v>4287</v>
      </c>
      <c r="F242" t="s">
        <v>912</v>
      </c>
      <c r="G242" t="s">
        <v>6268</v>
      </c>
      <c r="H242" t="s">
        <v>875</v>
      </c>
      <c r="I242" t="s">
        <v>913</v>
      </c>
    </row>
    <row r="243" spans="1:9">
      <c r="A243" t="s">
        <v>5193</v>
      </c>
      <c r="B243">
        <v>3366</v>
      </c>
      <c r="C243" t="s">
        <v>4193</v>
      </c>
      <c r="D243" t="s">
        <v>915</v>
      </c>
      <c r="E243" t="s">
        <v>4287</v>
      </c>
      <c r="F243" t="s">
        <v>914</v>
      </c>
      <c r="G243" t="s">
        <v>6269</v>
      </c>
      <c r="H243" t="s">
        <v>875</v>
      </c>
      <c r="I243" t="s">
        <v>915</v>
      </c>
    </row>
    <row r="244" spans="1:9">
      <c r="A244" t="s">
        <v>5232</v>
      </c>
      <c r="B244">
        <v>3381</v>
      </c>
      <c r="C244" t="s">
        <v>4193</v>
      </c>
      <c r="D244" t="s">
        <v>6270</v>
      </c>
      <c r="E244" t="s">
        <v>4287</v>
      </c>
      <c r="F244" t="s">
        <v>916</v>
      </c>
      <c r="G244" t="s">
        <v>6271</v>
      </c>
      <c r="H244" t="s">
        <v>875</v>
      </c>
      <c r="I244" t="s">
        <v>917</v>
      </c>
    </row>
    <row r="245" spans="1:9">
      <c r="A245" t="s">
        <v>5269</v>
      </c>
      <c r="B245">
        <v>3402</v>
      </c>
      <c r="C245" t="s">
        <v>4193</v>
      </c>
      <c r="D245" t="s">
        <v>919</v>
      </c>
      <c r="E245" t="s">
        <v>4287</v>
      </c>
      <c r="F245" t="s">
        <v>918</v>
      </c>
      <c r="G245" t="s">
        <v>6272</v>
      </c>
      <c r="H245" t="s">
        <v>875</v>
      </c>
      <c r="I245" t="s">
        <v>919</v>
      </c>
    </row>
    <row r="246" spans="1:9">
      <c r="A246" t="s">
        <v>5305</v>
      </c>
      <c r="B246">
        <v>3441</v>
      </c>
      <c r="C246" t="s">
        <v>4193</v>
      </c>
      <c r="D246" t="s">
        <v>921</v>
      </c>
      <c r="E246" t="s">
        <v>4287</v>
      </c>
      <c r="F246" t="s">
        <v>920</v>
      </c>
      <c r="G246" t="s">
        <v>6273</v>
      </c>
      <c r="H246" t="s">
        <v>875</v>
      </c>
      <c r="I246" t="s">
        <v>921</v>
      </c>
    </row>
    <row r="247" spans="1:9">
      <c r="A247" t="s">
        <v>5341</v>
      </c>
      <c r="B247">
        <v>3461</v>
      </c>
      <c r="C247" t="s">
        <v>4193</v>
      </c>
      <c r="D247" t="s">
        <v>923</v>
      </c>
      <c r="E247" t="s">
        <v>4287</v>
      </c>
      <c r="F247" t="s">
        <v>922</v>
      </c>
      <c r="G247" t="s">
        <v>6274</v>
      </c>
      <c r="H247" t="s">
        <v>875</v>
      </c>
      <c r="I247" t="s">
        <v>923</v>
      </c>
    </row>
    <row r="248" spans="1:9">
      <c r="A248" t="s">
        <v>5376</v>
      </c>
      <c r="B248">
        <v>3482</v>
      </c>
      <c r="C248" t="s">
        <v>4193</v>
      </c>
      <c r="D248" t="s">
        <v>925</v>
      </c>
      <c r="E248" t="s">
        <v>4287</v>
      </c>
      <c r="F248" t="s">
        <v>924</v>
      </c>
      <c r="G248" t="s">
        <v>6275</v>
      </c>
      <c r="H248" t="s">
        <v>875</v>
      </c>
      <c r="I248" t="s">
        <v>925</v>
      </c>
    </row>
    <row r="249" spans="1:9">
      <c r="A249" t="s">
        <v>5410</v>
      </c>
      <c r="B249">
        <v>3483</v>
      </c>
      <c r="C249" t="s">
        <v>4193</v>
      </c>
      <c r="D249" t="s">
        <v>927</v>
      </c>
      <c r="E249" t="s">
        <v>4287</v>
      </c>
      <c r="F249" t="s">
        <v>926</v>
      </c>
      <c r="G249" t="s">
        <v>6276</v>
      </c>
      <c r="H249" t="s">
        <v>875</v>
      </c>
      <c r="I249" t="s">
        <v>927</v>
      </c>
    </row>
    <row r="250" spans="1:9">
      <c r="A250" t="s">
        <v>5442</v>
      </c>
      <c r="B250">
        <v>3484</v>
      </c>
      <c r="C250" t="s">
        <v>4193</v>
      </c>
      <c r="D250" t="s">
        <v>929</v>
      </c>
      <c r="E250" t="s">
        <v>4287</v>
      </c>
      <c r="F250" t="s">
        <v>928</v>
      </c>
      <c r="G250" t="s">
        <v>6277</v>
      </c>
      <c r="H250" t="s">
        <v>875</v>
      </c>
      <c r="I250" t="s">
        <v>929</v>
      </c>
    </row>
    <row r="251" spans="1:9">
      <c r="A251" t="s">
        <v>5472</v>
      </c>
      <c r="B251">
        <v>3485</v>
      </c>
      <c r="C251" t="s">
        <v>4193</v>
      </c>
      <c r="D251" t="s">
        <v>931</v>
      </c>
      <c r="E251" t="s">
        <v>4287</v>
      </c>
      <c r="F251" t="s">
        <v>930</v>
      </c>
      <c r="G251" t="s">
        <v>6278</v>
      </c>
      <c r="H251" t="s">
        <v>875</v>
      </c>
      <c r="I251" t="s">
        <v>931</v>
      </c>
    </row>
    <row r="252" spans="1:9">
      <c r="A252" t="s">
        <v>5500</v>
      </c>
      <c r="B252">
        <v>3501</v>
      </c>
      <c r="C252" t="s">
        <v>4193</v>
      </c>
      <c r="D252" t="s">
        <v>933</v>
      </c>
      <c r="E252" t="s">
        <v>4287</v>
      </c>
      <c r="F252" t="s">
        <v>932</v>
      </c>
      <c r="G252" t="s">
        <v>6279</v>
      </c>
      <c r="H252" t="s">
        <v>875</v>
      </c>
      <c r="I252" t="s">
        <v>933</v>
      </c>
    </row>
    <row r="253" spans="1:9">
      <c r="A253" t="s">
        <v>5528</v>
      </c>
      <c r="B253">
        <v>3503</v>
      </c>
      <c r="C253" t="s">
        <v>4193</v>
      </c>
      <c r="D253" t="s">
        <v>935</v>
      </c>
      <c r="E253" t="s">
        <v>4287</v>
      </c>
      <c r="F253" t="s">
        <v>934</v>
      </c>
      <c r="G253" t="s">
        <v>6280</v>
      </c>
      <c r="H253" t="s">
        <v>875</v>
      </c>
      <c r="I253" t="s">
        <v>935</v>
      </c>
    </row>
    <row r="254" spans="1:9">
      <c r="A254" t="s">
        <v>5555</v>
      </c>
      <c r="B254">
        <v>3506</v>
      </c>
      <c r="C254" t="s">
        <v>4193</v>
      </c>
      <c r="D254" t="s">
        <v>937</v>
      </c>
      <c r="E254" t="s">
        <v>4287</v>
      </c>
      <c r="F254" t="s">
        <v>936</v>
      </c>
      <c r="G254" t="s">
        <v>6281</v>
      </c>
      <c r="H254" t="s">
        <v>875</v>
      </c>
      <c r="I254" t="s">
        <v>937</v>
      </c>
    </row>
    <row r="255" spans="1:9">
      <c r="A255" t="s">
        <v>5580</v>
      </c>
      <c r="B255">
        <v>3507</v>
      </c>
      <c r="C255" t="s">
        <v>4193</v>
      </c>
      <c r="D255" t="s">
        <v>939</v>
      </c>
      <c r="E255" t="s">
        <v>4287</v>
      </c>
      <c r="F255" t="s">
        <v>938</v>
      </c>
      <c r="G255" t="s">
        <v>6282</v>
      </c>
      <c r="H255" t="s">
        <v>875</v>
      </c>
      <c r="I255" t="s">
        <v>939</v>
      </c>
    </row>
    <row r="256" spans="1:9">
      <c r="A256" t="s">
        <v>5605</v>
      </c>
      <c r="B256">
        <v>3524</v>
      </c>
      <c r="C256" t="s">
        <v>4193</v>
      </c>
      <c r="D256" t="s">
        <v>941</v>
      </c>
      <c r="E256" t="s">
        <v>4287</v>
      </c>
      <c r="F256" t="s">
        <v>940</v>
      </c>
      <c r="G256" t="s">
        <v>6283</v>
      </c>
      <c r="H256" t="s">
        <v>875</v>
      </c>
      <c r="I256" t="s">
        <v>941</v>
      </c>
    </row>
    <row r="257" spans="1:9">
      <c r="A257" t="s">
        <v>4242</v>
      </c>
      <c r="B257">
        <v>4000</v>
      </c>
      <c r="C257" t="s">
        <v>4194</v>
      </c>
      <c r="D257" t="s">
        <v>943</v>
      </c>
      <c r="E257" t="s">
        <v>4238</v>
      </c>
      <c r="F257" t="s">
        <v>942</v>
      </c>
      <c r="G257" t="s">
        <v>6284</v>
      </c>
      <c r="H257" t="s">
        <v>943</v>
      </c>
    </row>
    <row r="258" spans="1:9">
      <c r="A258" t="s">
        <v>4291</v>
      </c>
      <c r="B258">
        <v>4100</v>
      </c>
      <c r="C258" t="s">
        <v>4194</v>
      </c>
      <c r="D258" t="s">
        <v>945</v>
      </c>
      <c r="E258" t="s">
        <v>4287</v>
      </c>
      <c r="F258" t="s">
        <v>944</v>
      </c>
      <c r="G258" t="s">
        <v>6285</v>
      </c>
      <c r="H258" t="s">
        <v>943</v>
      </c>
      <c r="I258" t="s">
        <v>945</v>
      </c>
    </row>
    <row r="259" spans="1:9">
      <c r="A259" t="s">
        <v>4339</v>
      </c>
      <c r="B259">
        <v>4202</v>
      </c>
      <c r="C259" t="s">
        <v>4194</v>
      </c>
      <c r="D259" t="s">
        <v>947</v>
      </c>
      <c r="E259" t="s">
        <v>4287</v>
      </c>
      <c r="F259" t="s">
        <v>946</v>
      </c>
      <c r="G259" t="s">
        <v>6286</v>
      </c>
      <c r="H259" t="s">
        <v>943</v>
      </c>
      <c r="I259" t="s">
        <v>947</v>
      </c>
    </row>
    <row r="260" spans="1:9">
      <c r="A260" t="s">
        <v>4387</v>
      </c>
      <c r="B260">
        <v>4203</v>
      </c>
      <c r="C260" t="s">
        <v>4194</v>
      </c>
      <c r="D260" t="s">
        <v>949</v>
      </c>
      <c r="E260" t="s">
        <v>4287</v>
      </c>
      <c r="F260" t="s">
        <v>948</v>
      </c>
      <c r="G260" t="s">
        <v>6287</v>
      </c>
      <c r="H260" t="s">
        <v>943</v>
      </c>
      <c r="I260" t="s">
        <v>949</v>
      </c>
    </row>
    <row r="261" spans="1:9">
      <c r="A261" t="s">
        <v>4435</v>
      </c>
      <c r="B261">
        <v>4205</v>
      </c>
      <c r="C261" t="s">
        <v>4194</v>
      </c>
      <c r="D261" t="s">
        <v>951</v>
      </c>
      <c r="E261" t="s">
        <v>4287</v>
      </c>
      <c r="F261" t="s">
        <v>950</v>
      </c>
      <c r="G261" t="s">
        <v>6288</v>
      </c>
      <c r="H261" t="s">
        <v>943</v>
      </c>
      <c r="I261" t="s">
        <v>951</v>
      </c>
    </row>
    <row r="262" spans="1:9">
      <c r="A262" t="s">
        <v>4483</v>
      </c>
      <c r="B262">
        <v>4206</v>
      </c>
      <c r="C262" t="s">
        <v>4194</v>
      </c>
      <c r="D262" t="s">
        <v>953</v>
      </c>
      <c r="E262" t="s">
        <v>4287</v>
      </c>
      <c r="F262" t="s">
        <v>952</v>
      </c>
      <c r="G262" t="s">
        <v>6289</v>
      </c>
      <c r="H262" t="s">
        <v>943</v>
      </c>
      <c r="I262" t="s">
        <v>953</v>
      </c>
    </row>
    <row r="263" spans="1:9">
      <c r="A263" t="s">
        <v>4531</v>
      </c>
      <c r="B263">
        <v>4207</v>
      </c>
      <c r="C263" t="s">
        <v>4194</v>
      </c>
      <c r="D263" t="s">
        <v>955</v>
      </c>
      <c r="E263" t="s">
        <v>4287</v>
      </c>
      <c r="F263" t="s">
        <v>954</v>
      </c>
      <c r="G263" t="s">
        <v>6290</v>
      </c>
      <c r="H263" t="s">
        <v>943</v>
      </c>
      <c r="I263" t="s">
        <v>955</v>
      </c>
    </row>
    <row r="264" spans="1:9">
      <c r="A264" t="s">
        <v>4579</v>
      </c>
      <c r="B264">
        <v>4208</v>
      </c>
      <c r="C264" t="s">
        <v>4194</v>
      </c>
      <c r="D264" t="s">
        <v>957</v>
      </c>
      <c r="E264" t="s">
        <v>4287</v>
      </c>
      <c r="F264" t="s">
        <v>956</v>
      </c>
      <c r="G264" t="s">
        <v>6291</v>
      </c>
      <c r="H264" t="s">
        <v>943</v>
      </c>
      <c r="I264" t="s">
        <v>957</v>
      </c>
    </row>
    <row r="265" spans="1:9">
      <c r="A265" t="s">
        <v>4627</v>
      </c>
      <c r="B265">
        <v>4209</v>
      </c>
      <c r="C265" t="s">
        <v>4194</v>
      </c>
      <c r="D265" t="s">
        <v>959</v>
      </c>
      <c r="E265" t="s">
        <v>4287</v>
      </c>
      <c r="F265" t="s">
        <v>958</v>
      </c>
      <c r="G265" t="s">
        <v>6292</v>
      </c>
      <c r="H265" t="s">
        <v>943</v>
      </c>
      <c r="I265" t="s">
        <v>959</v>
      </c>
    </row>
    <row r="266" spans="1:9">
      <c r="A266" t="s">
        <v>4675</v>
      </c>
      <c r="B266">
        <v>4211</v>
      </c>
      <c r="C266" t="s">
        <v>4194</v>
      </c>
      <c r="D266" t="s">
        <v>961</v>
      </c>
      <c r="E266" t="s">
        <v>4287</v>
      </c>
      <c r="F266" t="s">
        <v>960</v>
      </c>
      <c r="G266" t="s">
        <v>6293</v>
      </c>
      <c r="H266" t="s">
        <v>943</v>
      </c>
      <c r="I266" t="s">
        <v>961</v>
      </c>
    </row>
    <row r="267" spans="1:9">
      <c r="A267" t="s">
        <v>4723</v>
      </c>
      <c r="B267">
        <v>4212</v>
      </c>
      <c r="C267" t="s">
        <v>4194</v>
      </c>
      <c r="D267" t="s">
        <v>963</v>
      </c>
      <c r="E267" t="s">
        <v>4287</v>
      </c>
      <c r="F267" t="s">
        <v>962</v>
      </c>
      <c r="G267" t="s">
        <v>6294</v>
      </c>
      <c r="H267" t="s">
        <v>943</v>
      </c>
      <c r="I267" t="s">
        <v>963</v>
      </c>
    </row>
    <row r="268" spans="1:9">
      <c r="A268" t="s">
        <v>4771</v>
      </c>
      <c r="B268">
        <v>4213</v>
      </c>
      <c r="C268" t="s">
        <v>4194</v>
      </c>
      <c r="D268" t="s">
        <v>965</v>
      </c>
      <c r="E268" t="s">
        <v>4287</v>
      </c>
      <c r="F268" t="s">
        <v>964</v>
      </c>
      <c r="G268" t="s">
        <v>6295</v>
      </c>
      <c r="H268" t="s">
        <v>943</v>
      </c>
      <c r="I268" t="s">
        <v>965</v>
      </c>
    </row>
    <row r="269" spans="1:9">
      <c r="A269" t="s">
        <v>4819</v>
      </c>
      <c r="B269">
        <v>4214</v>
      </c>
      <c r="C269" t="s">
        <v>4194</v>
      </c>
      <c r="D269" t="s">
        <v>967</v>
      </c>
      <c r="E269" t="s">
        <v>4287</v>
      </c>
      <c r="F269" t="s">
        <v>966</v>
      </c>
      <c r="G269" t="s">
        <v>6296</v>
      </c>
      <c r="H269" t="s">
        <v>943</v>
      </c>
      <c r="I269" t="s">
        <v>967</v>
      </c>
    </row>
    <row r="270" spans="1:9">
      <c r="A270" t="s">
        <v>4867</v>
      </c>
      <c r="B270">
        <v>4215</v>
      </c>
      <c r="C270" t="s">
        <v>4194</v>
      </c>
      <c r="D270" t="s">
        <v>969</v>
      </c>
      <c r="E270" t="s">
        <v>4287</v>
      </c>
      <c r="F270" t="s">
        <v>968</v>
      </c>
      <c r="G270" t="s">
        <v>6297</v>
      </c>
      <c r="H270" t="s">
        <v>943</v>
      </c>
      <c r="I270" t="s">
        <v>969</v>
      </c>
    </row>
    <row r="271" spans="1:9">
      <c r="A271" t="s">
        <v>4915</v>
      </c>
      <c r="B271">
        <v>4216</v>
      </c>
      <c r="C271" t="s">
        <v>4194</v>
      </c>
      <c r="D271" t="s">
        <v>971</v>
      </c>
      <c r="E271" t="s">
        <v>4287</v>
      </c>
      <c r="F271" t="s">
        <v>970</v>
      </c>
      <c r="G271" t="s">
        <v>6298</v>
      </c>
      <c r="H271" t="s">
        <v>943</v>
      </c>
      <c r="I271" t="s">
        <v>6299</v>
      </c>
    </row>
    <row r="272" spans="1:9">
      <c r="A272" t="s">
        <v>4963</v>
      </c>
      <c r="B272">
        <v>4301</v>
      </c>
      <c r="C272" t="s">
        <v>4194</v>
      </c>
      <c r="D272" t="s">
        <v>973</v>
      </c>
      <c r="E272" t="s">
        <v>4287</v>
      </c>
      <c r="F272" t="s">
        <v>972</v>
      </c>
      <c r="G272" t="s">
        <v>6300</v>
      </c>
      <c r="H272" t="s">
        <v>943</v>
      </c>
      <c r="I272" t="s">
        <v>973</v>
      </c>
    </row>
    <row r="273" spans="1:9">
      <c r="A273" t="s">
        <v>5011</v>
      </c>
      <c r="B273">
        <v>4302</v>
      </c>
      <c r="C273" t="s">
        <v>4194</v>
      </c>
      <c r="D273" t="s">
        <v>975</v>
      </c>
      <c r="E273" t="s">
        <v>4287</v>
      </c>
      <c r="F273" t="s">
        <v>974</v>
      </c>
      <c r="G273" t="s">
        <v>6301</v>
      </c>
      <c r="H273" t="s">
        <v>943</v>
      </c>
      <c r="I273" t="s">
        <v>975</v>
      </c>
    </row>
    <row r="274" spans="1:9">
      <c r="A274" t="s">
        <v>5058</v>
      </c>
      <c r="B274">
        <v>4321</v>
      </c>
      <c r="C274" t="s">
        <v>4194</v>
      </c>
      <c r="D274" t="s">
        <v>977</v>
      </c>
      <c r="E274" t="s">
        <v>4287</v>
      </c>
      <c r="F274" t="s">
        <v>976</v>
      </c>
      <c r="G274" t="s">
        <v>6302</v>
      </c>
      <c r="H274" t="s">
        <v>943</v>
      </c>
      <c r="I274" t="s">
        <v>977</v>
      </c>
    </row>
    <row r="275" spans="1:9">
      <c r="A275" t="s">
        <v>5105</v>
      </c>
      <c r="B275">
        <v>4322</v>
      </c>
      <c r="C275" t="s">
        <v>4194</v>
      </c>
      <c r="D275" t="s">
        <v>979</v>
      </c>
      <c r="E275" t="s">
        <v>4287</v>
      </c>
      <c r="F275" t="s">
        <v>978</v>
      </c>
      <c r="G275" t="s">
        <v>6303</v>
      </c>
      <c r="H275" t="s">
        <v>943</v>
      </c>
      <c r="I275" t="s">
        <v>979</v>
      </c>
    </row>
    <row r="276" spans="1:9">
      <c r="A276" t="s">
        <v>5150</v>
      </c>
      <c r="B276">
        <v>4323</v>
      </c>
      <c r="C276" t="s">
        <v>4194</v>
      </c>
      <c r="D276" t="s">
        <v>981</v>
      </c>
      <c r="E276" t="s">
        <v>4287</v>
      </c>
      <c r="F276" t="s">
        <v>980</v>
      </c>
      <c r="G276" t="s">
        <v>6304</v>
      </c>
      <c r="H276" t="s">
        <v>943</v>
      </c>
      <c r="I276" t="s">
        <v>981</v>
      </c>
    </row>
    <row r="277" spans="1:9">
      <c r="A277" t="s">
        <v>5194</v>
      </c>
      <c r="B277">
        <v>4324</v>
      </c>
      <c r="C277" t="s">
        <v>4194</v>
      </c>
      <c r="D277" t="s">
        <v>983</v>
      </c>
      <c r="E277" t="s">
        <v>4287</v>
      </c>
      <c r="F277" t="s">
        <v>982</v>
      </c>
      <c r="G277" t="s">
        <v>6305</v>
      </c>
      <c r="H277" t="s">
        <v>943</v>
      </c>
      <c r="I277" t="s">
        <v>983</v>
      </c>
    </row>
    <row r="278" spans="1:9">
      <c r="A278" t="s">
        <v>5233</v>
      </c>
      <c r="B278">
        <v>4341</v>
      </c>
      <c r="C278" t="s">
        <v>4194</v>
      </c>
      <c r="D278" t="s">
        <v>985</v>
      </c>
      <c r="E278" t="s">
        <v>4287</v>
      </c>
      <c r="F278" t="s">
        <v>984</v>
      </c>
      <c r="G278" t="s">
        <v>6306</v>
      </c>
      <c r="H278" t="s">
        <v>943</v>
      </c>
      <c r="I278" t="s">
        <v>985</v>
      </c>
    </row>
    <row r="279" spans="1:9">
      <c r="A279" t="s">
        <v>5270</v>
      </c>
      <c r="B279">
        <v>4361</v>
      </c>
      <c r="C279" t="s">
        <v>4194</v>
      </c>
      <c r="D279" t="s">
        <v>987</v>
      </c>
      <c r="E279" t="s">
        <v>4287</v>
      </c>
      <c r="F279" t="s">
        <v>986</v>
      </c>
      <c r="G279" t="s">
        <v>6307</v>
      </c>
      <c r="H279" t="s">
        <v>943</v>
      </c>
      <c r="I279" t="s">
        <v>987</v>
      </c>
    </row>
    <row r="280" spans="1:9">
      <c r="A280" t="s">
        <v>5306</v>
      </c>
      <c r="B280">
        <v>4362</v>
      </c>
      <c r="C280" t="s">
        <v>4194</v>
      </c>
      <c r="D280" t="s">
        <v>989</v>
      </c>
      <c r="E280" t="s">
        <v>4287</v>
      </c>
      <c r="F280" t="s">
        <v>988</v>
      </c>
      <c r="G280" t="s">
        <v>6308</v>
      </c>
      <c r="H280" t="s">
        <v>943</v>
      </c>
      <c r="I280" t="s">
        <v>989</v>
      </c>
    </row>
    <row r="281" spans="1:9">
      <c r="A281" t="s">
        <v>5342</v>
      </c>
      <c r="B281">
        <v>4401</v>
      </c>
      <c r="C281" t="s">
        <v>4194</v>
      </c>
      <c r="D281" t="s">
        <v>991</v>
      </c>
      <c r="E281" t="s">
        <v>4287</v>
      </c>
      <c r="F281" t="s">
        <v>990</v>
      </c>
      <c r="G281" t="s">
        <v>6309</v>
      </c>
      <c r="H281" t="s">
        <v>943</v>
      </c>
      <c r="I281" t="s">
        <v>991</v>
      </c>
    </row>
    <row r="282" spans="1:9">
      <c r="A282" t="s">
        <v>5377</v>
      </c>
      <c r="B282">
        <v>4404</v>
      </c>
      <c r="C282" t="s">
        <v>4194</v>
      </c>
      <c r="D282" t="s">
        <v>993</v>
      </c>
      <c r="E282" t="s">
        <v>4287</v>
      </c>
      <c r="F282" t="s">
        <v>992</v>
      </c>
      <c r="G282" t="s">
        <v>6310</v>
      </c>
      <c r="H282" t="s">
        <v>943</v>
      </c>
      <c r="I282" t="s">
        <v>993</v>
      </c>
    </row>
    <row r="283" spans="1:9">
      <c r="A283" t="s">
        <v>5411</v>
      </c>
      <c r="B283">
        <v>4406</v>
      </c>
      <c r="C283" t="s">
        <v>4194</v>
      </c>
      <c r="D283" t="s">
        <v>995</v>
      </c>
      <c r="E283" t="s">
        <v>4287</v>
      </c>
      <c r="F283" t="s">
        <v>994</v>
      </c>
      <c r="G283" t="s">
        <v>6311</v>
      </c>
      <c r="H283" t="s">
        <v>943</v>
      </c>
      <c r="I283" t="s">
        <v>995</v>
      </c>
    </row>
    <row r="284" spans="1:9">
      <c r="A284" t="s">
        <v>5443</v>
      </c>
      <c r="B284">
        <v>4421</v>
      </c>
      <c r="C284" t="s">
        <v>4194</v>
      </c>
      <c r="D284" t="s">
        <v>997</v>
      </c>
      <c r="E284" t="s">
        <v>4287</v>
      </c>
      <c r="F284" t="s">
        <v>996</v>
      </c>
      <c r="G284" t="s">
        <v>6312</v>
      </c>
      <c r="H284" t="s">
        <v>943</v>
      </c>
      <c r="I284" t="s">
        <v>997</v>
      </c>
    </row>
    <row r="285" spans="1:9">
      <c r="A285" t="s">
        <v>5473</v>
      </c>
      <c r="B285">
        <v>4422</v>
      </c>
      <c r="C285" t="s">
        <v>4194</v>
      </c>
      <c r="D285" t="s">
        <v>999</v>
      </c>
      <c r="E285" t="s">
        <v>4287</v>
      </c>
      <c r="F285" t="s">
        <v>998</v>
      </c>
      <c r="G285" t="s">
        <v>6313</v>
      </c>
      <c r="H285" t="s">
        <v>943</v>
      </c>
      <c r="I285" t="s">
        <v>999</v>
      </c>
    </row>
    <row r="286" spans="1:9">
      <c r="A286" t="s">
        <v>5501</v>
      </c>
      <c r="B286">
        <v>4424</v>
      </c>
      <c r="C286" t="s">
        <v>4194</v>
      </c>
      <c r="D286" t="s">
        <v>1001</v>
      </c>
      <c r="E286" t="s">
        <v>4287</v>
      </c>
      <c r="F286" t="s">
        <v>1000</v>
      </c>
      <c r="G286" t="s">
        <v>6314</v>
      </c>
      <c r="H286" t="s">
        <v>943</v>
      </c>
      <c r="I286" t="s">
        <v>1001</v>
      </c>
    </row>
    <row r="287" spans="1:9">
      <c r="A287" t="s">
        <v>5529</v>
      </c>
      <c r="B287">
        <v>4444</v>
      </c>
      <c r="C287" t="s">
        <v>4194</v>
      </c>
      <c r="D287" t="s">
        <v>1003</v>
      </c>
      <c r="E287" t="s">
        <v>4287</v>
      </c>
      <c r="F287" t="s">
        <v>1002</v>
      </c>
      <c r="G287" t="s">
        <v>6315</v>
      </c>
      <c r="H287" t="s">
        <v>943</v>
      </c>
      <c r="I287" t="s">
        <v>1003</v>
      </c>
    </row>
    <row r="288" spans="1:9">
      <c r="A288" t="s">
        <v>5556</v>
      </c>
      <c r="B288">
        <v>4445</v>
      </c>
      <c r="C288" t="s">
        <v>4194</v>
      </c>
      <c r="D288" t="s">
        <v>1005</v>
      </c>
      <c r="E288" t="s">
        <v>4287</v>
      </c>
      <c r="F288" t="s">
        <v>1004</v>
      </c>
      <c r="G288" t="s">
        <v>6316</v>
      </c>
      <c r="H288" t="s">
        <v>943</v>
      </c>
      <c r="I288" t="s">
        <v>1005</v>
      </c>
    </row>
    <row r="289" spans="1:9">
      <c r="A289" t="s">
        <v>5581</v>
      </c>
      <c r="B289">
        <v>4501</v>
      </c>
      <c r="C289" t="s">
        <v>4194</v>
      </c>
      <c r="D289" t="s">
        <v>1007</v>
      </c>
      <c r="E289" t="s">
        <v>4287</v>
      </c>
      <c r="F289" t="s">
        <v>1006</v>
      </c>
      <c r="G289" t="s">
        <v>6317</v>
      </c>
      <c r="H289" t="s">
        <v>943</v>
      </c>
      <c r="I289" t="s">
        <v>1007</v>
      </c>
    </row>
    <row r="290" spans="1:9">
      <c r="A290" t="s">
        <v>5606</v>
      </c>
      <c r="B290">
        <v>4505</v>
      </c>
      <c r="C290" t="s">
        <v>4194</v>
      </c>
      <c r="D290" t="s">
        <v>1009</v>
      </c>
      <c r="E290" t="s">
        <v>4287</v>
      </c>
      <c r="F290" t="s">
        <v>1008</v>
      </c>
      <c r="G290" t="s">
        <v>6318</v>
      </c>
      <c r="H290" t="s">
        <v>943</v>
      </c>
      <c r="I290" t="s">
        <v>1009</v>
      </c>
    </row>
    <row r="291" spans="1:9">
      <c r="A291" t="s">
        <v>5630</v>
      </c>
      <c r="B291">
        <v>4581</v>
      </c>
      <c r="C291" t="s">
        <v>4194</v>
      </c>
      <c r="D291" t="s">
        <v>1011</v>
      </c>
      <c r="E291" t="s">
        <v>4287</v>
      </c>
      <c r="F291" t="s">
        <v>1010</v>
      </c>
      <c r="G291" t="s">
        <v>6319</v>
      </c>
      <c r="H291" t="s">
        <v>943</v>
      </c>
      <c r="I291" t="s">
        <v>1011</v>
      </c>
    </row>
    <row r="292" spans="1:9">
      <c r="A292" t="s">
        <v>5653</v>
      </c>
      <c r="B292">
        <v>4606</v>
      </c>
      <c r="C292" t="s">
        <v>4194</v>
      </c>
      <c r="D292" t="s">
        <v>1013</v>
      </c>
      <c r="E292" t="s">
        <v>4287</v>
      </c>
      <c r="F292" t="s">
        <v>1012</v>
      </c>
      <c r="G292" t="s">
        <v>6320</v>
      </c>
      <c r="H292" t="s">
        <v>943</v>
      </c>
      <c r="I292" t="s">
        <v>1013</v>
      </c>
    </row>
    <row r="293" spans="1:9">
      <c r="A293" t="s">
        <v>4243</v>
      </c>
      <c r="B293">
        <v>5000</v>
      </c>
      <c r="C293" t="s">
        <v>4195</v>
      </c>
      <c r="D293" t="s">
        <v>1015</v>
      </c>
      <c r="E293" t="s">
        <v>4238</v>
      </c>
      <c r="F293" t="s">
        <v>1014</v>
      </c>
      <c r="G293" t="s">
        <v>6321</v>
      </c>
      <c r="H293" t="s">
        <v>1015</v>
      </c>
    </row>
    <row r="294" spans="1:9">
      <c r="A294" t="s">
        <v>4292</v>
      </c>
      <c r="B294">
        <v>5201</v>
      </c>
      <c r="C294" t="s">
        <v>4195</v>
      </c>
      <c r="D294" t="s">
        <v>1017</v>
      </c>
      <c r="E294" t="s">
        <v>4287</v>
      </c>
      <c r="F294" t="s">
        <v>1016</v>
      </c>
      <c r="G294" t="s">
        <v>6322</v>
      </c>
      <c r="H294" t="s">
        <v>1015</v>
      </c>
      <c r="I294" t="s">
        <v>1017</v>
      </c>
    </row>
    <row r="295" spans="1:9">
      <c r="A295" t="s">
        <v>4340</v>
      </c>
      <c r="B295">
        <v>5202</v>
      </c>
      <c r="C295" t="s">
        <v>4195</v>
      </c>
      <c r="D295" t="s">
        <v>1019</v>
      </c>
      <c r="E295" t="s">
        <v>4287</v>
      </c>
      <c r="F295" t="s">
        <v>1018</v>
      </c>
      <c r="G295" t="s">
        <v>6323</v>
      </c>
      <c r="H295" t="s">
        <v>1015</v>
      </c>
      <c r="I295" t="s">
        <v>1019</v>
      </c>
    </row>
    <row r="296" spans="1:9">
      <c r="A296" t="s">
        <v>4388</v>
      </c>
      <c r="B296">
        <v>5203</v>
      </c>
      <c r="C296" t="s">
        <v>4195</v>
      </c>
      <c r="D296" t="s">
        <v>1021</v>
      </c>
      <c r="E296" t="s">
        <v>4287</v>
      </c>
      <c r="F296" t="s">
        <v>1020</v>
      </c>
      <c r="G296" t="s">
        <v>6324</v>
      </c>
      <c r="H296" t="s">
        <v>1015</v>
      </c>
      <c r="I296" t="s">
        <v>1021</v>
      </c>
    </row>
    <row r="297" spans="1:9">
      <c r="A297" t="s">
        <v>4436</v>
      </c>
      <c r="B297">
        <v>5204</v>
      </c>
      <c r="C297" t="s">
        <v>4195</v>
      </c>
      <c r="D297" t="s">
        <v>1023</v>
      </c>
      <c r="E297" t="s">
        <v>4287</v>
      </c>
      <c r="F297" t="s">
        <v>1022</v>
      </c>
      <c r="G297" t="s">
        <v>6325</v>
      </c>
      <c r="H297" t="s">
        <v>1015</v>
      </c>
      <c r="I297" t="s">
        <v>1023</v>
      </c>
    </row>
    <row r="298" spans="1:9">
      <c r="A298" t="s">
        <v>4484</v>
      </c>
      <c r="B298">
        <v>5206</v>
      </c>
      <c r="C298" t="s">
        <v>4195</v>
      </c>
      <c r="D298" t="s">
        <v>1025</v>
      </c>
      <c r="E298" t="s">
        <v>4287</v>
      </c>
      <c r="F298" t="s">
        <v>1024</v>
      </c>
      <c r="G298" t="s">
        <v>6326</v>
      </c>
      <c r="H298" t="s">
        <v>1015</v>
      </c>
      <c r="I298" t="s">
        <v>1025</v>
      </c>
    </row>
    <row r="299" spans="1:9">
      <c r="A299" t="s">
        <v>4532</v>
      </c>
      <c r="B299">
        <v>5207</v>
      </c>
      <c r="C299" t="s">
        <v>4195</v>
      </c>
      <c r="D299" t="s">
        <v>1027</v>
      </c>
      <c r="E299" t="s">
        <v>4287</v>
      </c>
      <c r="F299" t="s">
        <v>1026</v>
      </c>
      <c r="G299" t="s">
        <v>6327</v>
      </c>
      <c r="H299" t="s">
        <v>1015</v>
      </c>
      <c r="I299" t="s">
        <v>1027</v>
      </c>
    </row>
    <row r="300" spans="1:9">
      <c r="A300" t="s">
        <v>4580</v>
      </c>
      <c r="B300">
        <v>5209</v>
      </c>
      <c r="C300" t="s">
        <v>4195</v>
      </c>
      <c r="D300" t="s">
        <v>1029</v>
      </c>
      <c r="E300" t="s">
        <v>4287</v>
      </c>
      <c r="F300" t="s">
        <v>1028</v>
      </c>
      <c r="G300" t="s">
        <v>6328</v>
      </c>
      <c r="H300" t="s">
        <v>1015</v>
      </c>
      <c r="I300" t="s">
        <v>1029</v>
      </c>
    </row>
    <row r="301" spans="1:9">
      <c r="A301" t="s">
        <v>4628</v>
      </c>
      <c r="B301">
        <v>5210</v>
      </c>
      <c r="C301" t="s">
        <v>4195</v>
      </c>
      <c r="D301" t="s">
        <v>1031</v>
      </c>
      <c r="E301" t="s">
        <v>4287</v>
      </c>
      <c r="F301" t="s">
        <v>1030</v>
      </c>
      <c r="G301" t="s">
        <v>6329</v>
      </c>
      <c r="H301" t="s">
        <v>1015</v>
      </c>
      <c r="I301" t="s">
        <v>1031</v>
      </c>
    </row>
    <row r="302" spans="1:9">
      <c r="A302" t="s">
        <v>4676</v>
      </c>
      <c r="B302">
        <v>5211</v>
      </c>
      <c r="C302" t="s">
        <v>4195</v>
      </c>
      <c r="D302" t="s">
        <v>1033</v>
      </c>
      <c r="E302" t="s">
        <v>4287</v>
      </c>
      <c r="F302" t="s">
        <v>1032</v>
      </c>
      <c r="G302" t="s">
        <v>6330</v>
      </c>
      <c r="H302" t="s">
        <v>1015</v>
      </c>
      <c r="I302" t="s">
        <v>1033</v>
      </c>
    </row>
    <row r="303" spans="1:9">
      <c r="A303" t="s">
        <v>4724</v>
      </c>
      <c r="B303">
        <v>5212</v>
      </c>
      <c r="C303" t="s">
        <v>4195</v>
      </c>
      <c r="D303" t="s">
        <v>1035</v>
      </c>
      <c r="E303" t="s">
        <v>4287</v>
      </c>
      <c r="F303" t="s">
        <v>1034</v>
      </c>
      <c r="G303" t="s">
        <v>6331</v>
      </c>
      <c r="H303" t="s">
        <v>1015</v>
      </c>
      <c r="I303" t="s">
        <v>1035</v>
      </c>
    </row>
    <row r="304" spans="1:9">
      <c r="A304" t="s">
        <v>4772</v>
      </c>
      <c r="B304">
        <v>5213</v>
      </c>
      <c r="C304" t="s">
        <v>4195</v>
      </c>
      <c r="D304" t="s">
        <v>1037</v>
      </c>
      <c r="E304" t="s">
        <v>4287</v>
      </c>
      <c r="F304" t="s">
        <v>1036</v>
      </c>
      <c r="G304" t="s">
        <v>6332</v>
      </c>
      <c r="H304" t="s">
        <v>1015</v>
      </c>
      <c r="I304" t="s">
        <v>1037</v>
      </c>
    </row>
    <row r="305" spans="1:9">
      <c r="A305" t="s">
        <v>4820</v>
      </c>
      <c r="B305">
        <v>5214</v>
      </c>
      <c r="C305" t="s">
        <v>4195</v>
      </c>
      <c r="D305" t="s">
        <v>1039</v>
      </c>
      <c r="E305" t="s">
        <v>4287</v>
      </c>
      <c r="F305" t="s">
        <v>1038</v>
      </c>
      <c r="G305" t="s">
        <v>6333</v>
      </c>
      <c r="H305" t="s">
        <v>1015</v>
      </c>
      <c r="I305" t="s">
        <v>1039</v>
      </c>
    </row>
    <row r="306" spans="1:9">
      <c r="A306" t="s">
        <v>4868</v>
      </c>
      <c r="B306">
        <v>5215</v>
      </c>
      <c r="C306" t="s">
        <v>4195</v>
      </c>
      <c r="D306" t="s">
        <v>1041</v>
      </c>
      <c r="E306" t="s">
        <v>4287</v>
      </c>
      <c r="F306" t="s">
        <v>1040</v>
      </c>
      <c r="G306" t="s">
        <v>6334</v>
      </c>
      <c r="H306" t="s">
        <v>1015</v>
      </c>
      <c r="I306" t="s">
        <v>1041</v>
      </c>
    </row>
    <row r="307" spans="1:9">
      <c r="A307" t="s">
        <v>4916</v>
      </c>
      <c r="B307">
        <v>5303</v>
      </c>
      <c r="C307" t="s">
        <v>4195</v>
      </c>
      <c r="D307" t="s">
        <v>1043</v>
      </c>
      <c r="E307" t="s">
        <v>4287</v>
      </c>
      <c r="F307" t="s">
        <v>1042</v>
      </c>
      <c r="G307" t="s">
        <v>6335</v>
      </c>
      <c r="H307" t="s">
        <v>1015</v>
      </c>
      <c r="I307" t="s">
        <v>1043</v>
      </c>
    </row>
    <row r="308" spans="1:9">
      <c r="A308" t="s">
        <v>4964</v>
      </c>
      <c r="B308">
        <v>5327</v>
      </c>
      <c r="C308" t="s">
        <v>4195</v>
      </c>
      <c r="D308" t="s">
        <v>1045</v>
      </c>
      <c r="E308" t="s">
        <v>4287</v>
      </c>
      <c r="F308" t="s">
        <v>1044</v>
      </c>
      <c r="G308" t="s">
        <v>6336</v>
      </c>
      <c r="H308" t="s">
        <v>1015</v>
      </c>
      <c r="I308" t="s">
        <v>1045</v>
      </c>
    </row>
    <row r="309" spans="1:9">
      <c r="A309" t="s">
        <v>5012</v>
      </c>
      <c r="B309">
        <v>5346</v>
      </c>
      <c r="C309" t="s">
        <v>4195</v>
      </c>
      <c r="D309" t="s">
        <v>1047</v>
      </c>
      <c r="E309" t="s">
        <v>4287</v>
      </c>
      <c r="F309" t="s">
        <v>1046</v>
      </c>
      <c r="G309" t="s">
        <v>6337</v>
      </c>
      <c r="H309" t="s">
        <v>1015</v>
      </c>
      <c r="I309" t="s">
        <v>1047</v>
      </c>
    </row>
    <row r="310" spans="1:9">
      <c r="A310" t="s">
        <v>5059</v>
      </c>
      <c r="B310">
        <v>5348</v>
      </c>
      <c r="C310" t="s">
        <v>4195</v>
      </c>
      <c r="D310" t="s">
        <v>1049</v>
      </c>
      <c r="E310" t="s">
        <v>4287</v>
      </c>
      <c r="F310" t="s">
        <v>1048</v>
      </c>
      <c r="G310" t="s">
        <v>6338</v>
      </c>
      <c r="H310" t="s">
        <v>1015</v>
      </c>
      <c r="I310" t="s">
        <v>1049</v>
      </c>
    </row>
    <row r="311" spans="1:9">
      <c r="A311" t="s">
        <v>5106</v>
      </c>
      <c r="B311">
        <v>5349</v>
      </c>
      <c r="C311" t="s">
        <v>4195</v>
      </c>
      <c r="D311" t="s">
        <v>1051</v>
      </c>
      <c r="E311" t="s">
        <v>4287</v>
      </c>
      <c r="F311" t="s">
        <v>1050</v>
      </c>
      <c r="G311" t="s">
        <v>6339</v>
      </c>
      <c r="H311" t="s">
        <v>1015</v>
      </c>
      <c r="I311" t="s">
        <v>1051</v>
      </c>
    </row>
    <row r="312" spans="1:9">
      <c r="A312" t="s">
        <v>5151</v>
      </c>
      <c r="B312">
        <v>5361</v>
      </c>
      <c r="C312" t="s">
        <v>4195</v>
      </c>
      <c r="D312" t="s">
        <v>1053</v>
      </c>
      <c r="E312" t="s">
        <v>4287</v>
      </c>
      <c r="F312" t="s">
        <v>1052</v>
      </c>
      <c r="G312" t="s">
        <v>6340</v>
      </c>
      <c r="H312" t="s">
        <v>1015</v>
      </c>
      <c r="I312" t="s">
        <v>1053</v>
      </c>
    </row>
    <row r="313" spans="1:9">
      <c r="A313" t="s">
        <v>5195</v>
      </c>
      <c r="B313">
        <v>5363</v>
      </c>
      <c r="C313" t="s">
        <v>4195</v>
      </c>
      <c r="D313" t="s">
        <v>1055</v>
      </c>
      <c r="E313" t="s">
        <v>4287</v>
      </c>
      <c r="F313" t="s">
        <v>1054</v>
      </c>
      <c r="G313" t="s">
        <v>6341</v>
      </c>
      <c r="H313" t="s">
        <v>1015</v>
      </c>
      <c r="I313" t="s">
        <v>1055</v>
      </c>
    </row>
    <row r="314" spans="1:9">
      <c r="A314" t="s">
        <v>5234</v>
      </c>
      <c r="B314">
        <v>5366</v>
      </c>
      <c r="C314" t="s">
        <v>4195</v>
      </c>
      <c r="D314" t="s">
        <v>1057</v>
      </c>
      <c r="E314" t="s">
        <v>4287</v>
      </c>
      <c r="F314" t="s">
        <v>1056</v>
      </c>
      <c r="G314" t="s">
        <v>6342</v>
      </c>
      <c r="H314" t="s">
        <v>1015</v>
      </c>
      <c r="I314" t="s">
        <v>1057</v>
      </c>
    </row>
    <row r="315" spans="1:9">
      <c r="A315" t="s">
        <v>5271</v>
      </c>
      <c r="B315">
        <v>5368</v>
      </c>
      <c r="C315" t="s">
        <v>4195</v>
      </c>
      <c r="D315" t="s">
        <v>1059</v>
      </c>
      <c r="E315" t="s">
        <v>4287</v>
      </c>
      <c r="F315" t="s">
        <v>1058</v>
      </c>
      <c r="G315" t="s">
        <v>6343</v>
      </c>
      <c r="H315" t="s">
        <v>1015</v>
      </c>
      <c r="I315" t="s">
        <v>1059</v>
      </c>
    </row>
    <row r="316" spans="1:9">
      <c r="A316" t="s">
        <v>5307</v>
      </c>
      <c r="B316">
        <v>5434</v>
      </c>
      <c r="C316" t="s">
        <v>4195</v>
      </c>
      <c r="D316" t="s">
        <v>1061</v>
      </c>
      <c r="E316" t="s">
        <v>4287</v>
      </c>
      <c r="F316" t="s">
        <v>1060</v>
      </c>
      <c r="G316" t="s">
        <v>6344</v>
      </c>
      <c r="H316" t="s">
        <v>1015</v>
      </c>
      <c r="I316" t="s">
        <v>1061</v>
      </c>
    </row>
    <row r="317" spans="1:9">
      <c r="A317" t="s">
        <v>5343</v>
      </c>
      <c r="B317">
        <v>5463</v>
      </c>
      <c r="C317" t="s">
        <v>4195</v>
      </c>
      <c r="D317" t="s">
        <v>1063</v>
      </c>
      <c r="E317" t="s">
        <v>4287</v>
      </c>
      <c r="F317" t="s">
        <v>1062</v>
      </c>
      <c r="G317" t="s">
        <v>6345</v>
      </c>
      <c r="H317" t="s">
        <v>1015</v>
      </c>
      <c r="I317" t="s">
        <v>1063</v>
      </c>
    </row>
    <row r="318" spans="1:9">
      <c r="A318" t="s">
        <v>5378</v>
      </c>
      <c r="B318">
        <v>5464</v>
      </c>
      <c r="C318" t="s">
        <v>4195</v>
      </c>
      <c r="D318" t="s">
        <v>1065</v>
      </c>
      <c r="E318" t="s">
        <v>4287</v>
      </c>
      <c r="F318" t="s">
        <v>1064</v>
      </c>
      <c r="G318" t="s">
        <v>6346</v>
      </c>
      <c r="H318" t="s">
        <v>1015</v>
      </c>
      <c r="I318" t="s">
        <v>1065</v>
      </c>
    </row>
    <row r="319" spans="1:9">
      <c r="A319" t="s">
        <v>4244</v>
      </c>
      <c r="B319">
        <v>6000</v>
      </c>
      <c r="C319" t="s">
        <v>4196</v>
      </c>
      <c r="D319" t="s">
        <v>1067</v>
      </c>
      <c r="E319" t="s">
        <v>4238</v>
      </c>
      <c r="F319" t="s">
        <v>1066</v>
      </c>
      <c r="G319" t="s">
        <v>6347</v>
      </c>
      <c r="H319" t="s">
        <v>1067</v>
      </c>
    </row>
    <row r="320" spans="1:9">
      <c r="A320" t="s">
        <v>4293</v>
      </c>
      <c r="B320">
        <v>6201</v>
      </c>
      <c r="C320" t="s">
        <v>4196</v>
      </c>
      <c r="D320" t="s">
        <v>1069</v>
      </c>
      <c r="E320" t="s">
        <v>4287</v>
      </c>
      <c r="F320" t="s">
        <v>1068</v>
      </c>
      <c r="G320" t="s">
        <v>6348</v>
      </c>
      <c r="H320" t="s">
        <v>1067</v>
      </c>
      <c r="I320" t="s">
        <v>1069</v>
      </c>
    </row>
    <row r="321" spans="1:9">
      <c r="A321" t="s">
        <v>4341</v>
      </c>
      <c r="B321">
        <v>6202</v>
      </c>
      <c r="C321" t="s">
        <v>4196</v>
      </c>
      <c r="D321" t="s">
        <v>1071</v>
      </c>
      <c r="E321" t="s">
        <v>4287</v>
      </c>
      <c r="F321" t="s">
        <v>1070</v>
      </c>
      <c r="G321" t="s">
        <v>6349</v>
      </c>
      <c r="H321" t="s">
        <v>1067</v>
      </c>
      <c r="I321" t="s">
        <v>1071</v>
      </c>
    </row>
    <row r="322" spans="1:9">
      <c r="A322" t="s">
        <v>4389</v>
      </c>
      <c r="B322">
        <v>6203</v>
      </c>
      <c r="C322" t="s">
        <v>4196</v>
      </c>
      <c r="D322" t="s">
        <v>1073</v>
      </c>
      <c r="E322" t="s">
        <v>4287</v>
      </c>
      <c r="F322" t="s">
        <v>1072</v>
      </c>
      <c r="G322" t="s">
        <v>6350</v>
      </c>
      <c r="H322" t="s">
        <v>1067</v>
      </c>
      <c r="I322" t="s">
        <v>1073</v>
      </c>
    </row>
    <row r="323" spans="1:9">
      <c r="A323" t="s">
        <v>4437</v>
      </c>
      <c r="B323">
        <v>6204</v>
      </c>
      <c r="C323" t="s">
        <v>4196</v>
      </c>
      <c r="D323" t="s">
        <v>1075</v>
      </c>
      <c r="E323" t="s">
        <v>4287</v>
      </c>
      <c r="F323" t="s">
        <v>1074</v>
      </c>
      <c r="G323" t="s">
        <v>6351</v>
      </c>
      <c r="H323" t="s">
        <v>1067</v>
      </c>
      <c r="I323" t="s">
        <v>1075</v>
      </c>
    </row>
    <row r="324" spans="1:9">
      <c r="A324" t="s">
        <v>4485</v>
      </c>
      <c r="B324">
        <v>6205</v>
      </c>
      <c r="C324" t="s">
        <v>4196</v>
      </c>
      <c r="D324" t="s">
        <v>1077</v>
      </c>
      <c r="E324" t="s">
        <v>4287</v>
      </c>
      <c r="F324" t="s">
        <v>1076</v>
      </c>
      <c r="G324" t="s">
        <v>6352</v>
      </c>
      <c r="H324" t="s">
        <v>1067</v>
      </c>
      <c r="I324" t="s">
        <v>1077</v>
      </c>
    </row>
    <row r="325" spans="1:9">
      <c r="A325" t="s">
        <v>4533</v>
      </c>
      <c r="B325">
        <v>6206</v>
      </c>
      <c r="C325" t="s">
        <v>4196</v>
      </c>
      <c r="D325" t="s">
        <v>1079</v>
      </c>
      <c r="E325" t="s">
        <v>4287</v>
      </c>
      <c r="F325" t="s">
        <v>1078</v>
      </c>
      <c r="G325" t="s">
        <v>6353</v>
      </c>
      <c r="H325" t="s">
        <v>1067</v>
      </c>
      <c r="I325" t="s">
        <v>1079</v>
      </c>
    </row>
    <row r="326" spans="1:9">
      <c r="A326" t="s">
        <v>4581</v>
      </c>
      <c r="B326">
        <v>6207</v>
      </c>
      <c r="C326" t="s">
        <v>4196</v>
      </c>
      <c r="D326" t="s">
        <v>1081</v>
      </c>
      <c r="E326" t="s">
        <v>4287</v>
      </c>
      <c r="F326" t="s">
        <v>1080</v>
      </c>
      <c r="G326" t="s">
        <v>6354</v>
      </c>
      <c r="H326" t="s">
        <v>1067</v>
      </c>
      <c r="I326" t="s">
        <v>1081</v>
      </c>
    </row>
    <row r="327" spans="1:9">
      <c r="A327" t="s">
        <v>4629</v>
      </c>
      <c r="B327">
        <v>6208</v>
      </c>
      <c r="C327" t="s">
        <v>4196</v>
      </c>
      <c r="D327" t="s">
        <v>1083</v>
      </c>
      <c r="E327" t="s">
        <v>4287</v>
      </c>
      <c r="F327" t="s">
        <v>1082</v>
      </c>
      <c r="G327" t="s">
        <v>6355</v>
      </c>
      <c r="H327" t="s">
        <v>1067</v>
      </c>
      <c r="I327" t="s">
        <v>1083</v>
      </c>
    </row>
    <row r="328" spans="1:9">
      <c r="A328" t="s">
        <v>4677</v>
      </c>
      <c r="B328">
        <v>6209</v>
      </c>
      <c r="C328" t="s">
        <v>4196</v>
      </c>
      <c r="D328" t="s">
        <v>1085</v>
      </c>
      <c r="E328" t="s">
        <v>4287</v>
      </c>
      <c r="F328" t="s">
        <v>1084</v>
      </c>
      <c r="G328" t="s">
        <v>6356</v>
      </c>
      <c r="H328" t="s">
        <v>1067</v>
      </c>
      <c r="I328" t="s">
        <v>1085</v>
      </c>
    </row>
    <row r="329" spans="1:9">
      <c r="A329" t="s">
        <v>4725</v>
      </c>
      <c r="B329">
        <v>6210</v>
      </c>
      <c r="C329" t="s">
        <v>4196</v>
      </c>
      <c r="D329" t="s">
        <v>1087</v>
      </c>
      <c r="E329" t="s">
        <v>4287</v>
      </c>
      <c r="F329" t="s">
        <v>1086</v>
      </c>
      <c r="G329" t="s">
        <v>6357</v>
      </c>
      <c r="H329" t="s">
        <v>1067</v>
      </c>
      <c r="I329" t="s">
        <v>1087</v>
      </c>
    </row>
    <row r="330" spans="1:9">
      <c r="A330" t="s">
        <v>4773</v>
      </c>
      <c r="B330">
        <v>6211</v>
      </c>
      <c r="C330" t="s">
        <v>4196</v>
      </c>
      <c r="D330" t="s">
        <v>1089</v>
      </c>
      <c r="E330" t="s">
        <v>4287</v>
      </c>
      <c r="F330" t="s">
        <v>1088</v>
      </c>
      <c r="G330" t="s">
        <v>6358</v>
      </c>
      <c r="H330" t="s">
        <v>1067</v>
      </c>
      <c r="I330" t="s">
        <v>1089</v>
      </c>
    </row>
    <row r="331" spans="1:9">
      <c r="A331" t="s">
        <v>4821</v>
      </c>
      <c r="B331">
        <v>6212</v>
      </c>
      <c r="C331" t="s">
        <v>4196</v>
      </c>
      <c r="D331" t="s">
        <v>1091</v>
      </c>
      <c r="E331" t="s">
        <v>4287</v>
      </c>
      <c r="F331" t="s">
        <v>1090</v>
      </c>
      <c r="G331" t="s">
        <v>6359</v>
      </c>
      <c r="H331" t="s">
        <v>1067</v>
      </c>
      <c r="I331" t="s">
        <v>1091</v>
      </c>
    </row>
    <row r="332" spans="1:9">
      <c r="A332" t="s">
        <v>4869</v>
      </c>
      <c r="B332">
        <v>6213</v>
      </c>
      <c r="C332" t="s">
        <v>4196</v>
      </c>
      <c r="D332" t="s">
        <v>1093</v>
      </c>
      <c r="E332" t="s">
        <v>4287</v>
      </c>
      <c r="F332" t="s">
        <v>1092</v>
      </c>
      <c r="G332" t="s">
        <v>6360</v>
      </c>
      <c r="H332" t="s">
        <v>1067</v>
      </c>
      <c r="I332" t="s">
        <v>1093</v>
      </c>
    </row>
    <row r="333" spans="1:9">
      <c r="A333" t="s">
        <v>4917</v>
      </c>
      <c r="B333">
        <v>6301</v>
      </c>
      <c r="C333" t="s">
        <v>4196</v>
      </c>
      <c r="D333" t="s">
        <v>1095</v>
      </c>
      <c r="E333" t="s">
        <v>4287</v>
      </c>
      <c r="F333" t="s">
        <v>1094</v>
      </c>
      <c r="G333" t="s">
        <v>6361</v>
      </c>
      <c r="H333" t="s">
        <v>1067</v>
      </c>
      <c r="I333" t="s">
        <v>1095</v>
      </c>
    </row>
    <row r="334" spans="1:9">
      <c r="A334" t="s">
        <v>4965</v>
      </c>
      <c r="B334">
        <v>6302</v>
      </c>
      <c r="C334" t="s">
        <v>4196</v>
      </c>
      <c r="D334" t="s">
        <v>1097</v>
      </c>
      <c r="E334" t="s">
        <v>4287</v>
      </c>
      <c r="F334" t="s">
        <v>1096</v>
      </c>
      <c r="G334" t="s">
        <v>6362</v>
      </c>
      <c r="H334" t="s">
        <v>1067</v>
      </c>
      <c r="I334" t="s">
        <v>1097</v>
      </c>
    </row>
    <row r="335" spans="1:9">
      <c r="A335" t="s">
        <v>5013</v>
      </c>
      <c r="B335">
        <v>6321</v>
      </c>
      <c r="C335" t="s">
        <v>4196</v>
      </c>
      <c r="D335" t="s">
        <v>1099</v>
      </c>
      <c r="E335" t="s">
        <v>4287</v>
      </c>
      <c r="F335" t="s">
        <v>1098</v>
      </c>
      <c r="G335" t="s">
        <v>6363</v>
      </c>
      <c r="H335" t="s">
        <v>1067</v>
      </c>
      <c r="I335" t="s">
        <v>1099</v>
      </c>
    </row>
    <row r="336" spans="1:9">
      <c r="A336" t="s">
        <v>5060</v>
      </c>
      <c r="B336">
        <v>6322</v>
      </c>
      <c r="C336" t="s">
        <v>4196</v>
      </c>
      <c r="D336" t="s">
        <v>1101</v>
      </c>
      <c r="E336" t="s">
        <v>4287</v>
      </c>
      <c r="F336" t="s">
        <v>1100</v>
      </c>
      <c r="G336" t="s">
        <v>6364</v>
      </c>
      <c r="H336" t="s">
        <v>1067</v>
      </c>
      <c r="I336" t="s">
        <v>1101</v>
      </c>
    </row>
    <row r="337" spans="1:9">
      <c r="A337" t="s">
        <v>5107</v>
      </c>
      <c r="B337">
        <v>6323</v>
      </c>
      <c r="C337" t="s">
        <v>4196</v>
      </c>
      <c r="D337" t="s">
        <v>1103</v>
      </c>
      <c r="E337" t="s">
        <v>4287</v>
      </c>
      <c r="F337" t="s">
        <v>1102</v>
      </c>
      <c r="G337" t="s">
        <v>6365</v>
      </c>
      <c r="H337" t="s">
        <v>1067</v>
      </c>
      <c r="I337" t="s">
        <v>1103</v>
      </c>
    </row>
    <row r="338" spans="1:9">
      <c r="A338" t="s">
        <v>5152</v>
      </c>
      <c r="B338">
        <v>6324</v>
      </c>
      <c r="C338" t="s">
        <v>4196</v>
      </c>
      <c r="D338" t="s">
        <v>1105</v>
      </c>
      <c r="E338" t="s">
        <v>4287</v>
      </c>
      <c r="F338" t="s">
        <v>1104</v>
      </c>
      <c r="G338" t="s">
        <v>6366</v>
      </c>
      <c r="H338" t="s">
        <v>1067</v>
      </c>
      <c r="I338" t="s">
        <v>1105</v>
      </c>
    </row>
    <row r="339" spans="1:9">
      <c r="A339" t="s">
        <v>5196</v>
      </c>
      <c r="B339">
        <v>6341</v>
      </c>
      <c r="C339" t="s">
        <v>4196</v>
      </c>
      <c r="D339" t="s">
        <v>1107</v>
      </c>
      <c r="E339" t="s">
        <v>4287</v>
      </c>
      <c r="F339" t="s">
        <v>1106</v>
      </c>
      <c r="G339" t="s">
        <v>6367</v>
      </c>
      <c r="H339" t="s">
        <v>1067</v>
      </c>
      <c r="I339" t="s">
        <v>1107</v>
      </c>
    </row>
    <row r="340" spans="1:9">
      <c r="A340" t="s">
        <v>5235</v>
      </c>
      <c r="B340">
        <v>6361</v>
      </c>
      <c r="C340" t="s">
        <v>4196</v>
      </c>
      <c r="D340" t="s">
        <v>1109</v>
      </c>
      <c r="E340" t="s">
        <v>4287</v>
      </c>
      <c r="F340" t="s">
        <v>1108</v>
      </c>
      <c r="G340" t="s">
        <v>6368</v>
      </c>
      <c r="H340" t="s">
        <v>1067</v>
      </c>
      <c r="I340" t="s">
        <v>1109</v>
      </c>
    </row>
    <row r="341" spans="1:9">
      <c r="A341" t="s">
        <v>5272</v>
      </c>
      <c r="B341">
        <v>6362</v>
      </c>
      <c r="C341" t="s">
        <v>4196</v>
      </c>
      <c r="D341" t="s">
        <v>1111</v>
      </c>
      <c r="E341" t="s">
        <v>4287</v>
      </c>
      <c r="F341" t="s">
        <v>1110</v>
      </c>
      <c r="G341" t="s">
        <v>6369</v>
      </c>
      <c r="H341" t="s">
        <v>1067</v>
      </c>
      <c r="I341" t="s">
        <v>1111</v>
      </c>
    </row>
    <row r="342" spans="1:9">
      <c r="A342" t="s">
        <v>5308</v>
      </c>
      <c r="B342">
        <v>6363</v>
      </c>
      <c r="C342" t="s">
        <v>4196</v>
      </c>
      <c r="D342" t="s">
        <v>1113</v>
      </c>
      <c r="E342" t="s">
        <v>4287</v>
      </c>
      <c r="F342" t="s">
        <v>1112</v>
      </c>
      <c r="G342" t="s">
        <v>6370</v>
      </c>
      <c r="H342" t="s">
        <v>1067</v>
      </c>
      <c r="I342" t="s">
        <v>1113</v>
      </c>
    </row>
    <row r="343" spans="1:9">
      <c r="A343" t="s">
        <v>5344</v>
      </c>
      <c r="B343">
        <v>6364</v>
      </c>
      <c r="C343" t="s">
        <v>4196</v>
      </c>
      <c r="D343" t="s">
        <v>1115</v>
      </c>
      <c r="E343" t="s">
        <v>4287</v>
      </c>
      <c r="F343" t="s">
        <v>1114</v>
      </c>
      <c r="G343" t="s">
        <v>6371</v>
      </c>
      <c r="H343" t="s">
        <v>1067</v>
      </c>
      <c r="I343" t="s">
        <v>1115</v>
      </c>
    </row>
    <row r="344" spans="1:9">
      <c r="A344" t="s">
        <v>5379</v>
      </c>
      <c r="B344">
        <v>6365</v>
      </c>
      <c r="C344" t="s">
        <v>4196</v>
      </c>
      <c r="D344" t="s">
        <v>1117</v>
      </c>
      <c r="E344" t="s">
        <v>4287</v>
      </c>
      <c r="F344" t="s">
        <v>1116</v>
      </c>
      <c r="G344" t="s">
        <v>6372</v>
      </c>
      <c r="H344" t="s">
        <v>1067</v>
      </c>
      <c r="I344" t="s">
        <v>1117</v>
      </c>
    </row>
    <row r="345" spans="1:9">
      <c r="A345" t="s">
        <v>5412</v>
      </c>
      <c r="B345">
        <v>6366</v>
      </c>
      <c r="C345" t="s">
        <v>4196</v>
      </c>
      <c r="D345" t="s">
        <v>1119</v>
      </c>
      <c r="E345" t="s">
        <v>4287</v>
      </c>
      <c r="F345" t="s">
        <v>1118</v>
      </c>
      <c r="G345" t="s">
        <v>6373</v>
      </c>
      <c r="H345" t="s">
        <v>1067</v>
      </c>
      <c r="I345" t="s">
        <v>1119</v>
      </c>
    </row>
    <row r="346" spans="1:9">
      <c r="A346" t="s">
        <v>5444</v>
      </c>
      <c r="B346">
        <v>6367</v>
      </c>
      <c r="C346" t="s">
        <v>4196</v>
      </c>
      <c r="D346" t="s">
        <v>1121</v>
      </c>
      <c r="E346" t="s">
        <v>4287</v>
      </c>
      <c r="F346" t="s">
        <v>1120</v>
      </c>
      <c r="G346" t="s">
        <v>6374</v>
      </c>
      <c r="H346" t="s">
        <v>1067</v>
      </c>
      <c r="I346" t="s">
        <v>1121</v>
      </c>
    </row>
    <row r="347" spans="1:9">
      <c r="A347" t="s">
        <v>5474</v>
      </c>
      <c r="B347">
        <v>6381</v>
      </c>
      <c r="C347" t="s">
        <v>4196</v>
      </c>
      <c r="D347" t="s">
        <v>1123</v>
      </c>
      <c r="E347" t="s">
        <v>4287</v>
      </c>
      <c r="F347" t="s">
        <v>1122</v>
      </c>
      <c r="G347" t="s">
        <v>6375</v>
      </c>
      <c r="H347" t="s">
        <v>1067</v>
      </c>
      <c r="I347" t="s">
        <v>1123</v>
      </c>
    </row>
    <row r="348" spans="1:9">
      <c r="A348" t="s">
        <v>5502</v>
      </c>
      <c r="B348">
        <v>6382</v>
      </c>
      <c r="C348" t="s">
        <v>4196</v>
      </c>
      <c r="D348" t="s">
        <v>1125</v>
      </c>
      <c r="E348" t="s">
        <v>4287</v>
      </c>
      <c r="F348" t="s">
        <v>1124</v>
      </c>
      <c r="G348" t="s">
        <v>6376</v>
      </c>
      <c r="H348" t="s">
        <v>1067</v>
      </c>
      <c r="I348" t="s">
        <v>1125</v>
      </c>
    </row>
    <row r="349" spans="1:9">
      <c r="A349" t="s">
        <v>5530</v>
      </c>
      <c r="B349">
        <v>6401</v>
      </c>
      <c r="C349" t="s">
        <v>4196</v>
      </c>
      <c r="D349" t="s">
        <v>1127</v>
      </c>
      <c r="E349" t="s">
        <v>4287</v>
      </c>
      <c r="F349" t="s">
        <v>1126</v>
      </c>
      <c r="G349" t="s">
        <v>6377</v>
      </c>
      <c r="H349" t="s">
        <v>1067</v>
      </c>
      <c r="I349" t="s">
        <v>1127</v>
      </c>
    </row>
    <row r="350" spans="1:9">
      <c r="A350" t="s">
        <v>5557</v>
      </c>
      <c r="B350">
        <v>6402</v>
      </c>
      <c r="C350" t="s">
        <v>4196</v>
      </c>
      <c r="D350" t="s">
        <v>1129</v>
      </c>
      <c r="E350" t="s">
        <v>4287</v>
      </c>
      <c r="F350" t="s">
        <v>1128</v>
      </c>
      <c r="G350" t="s">
        <v>6378</v>
      </c>
      <c r="H350" t="s">
        <v>1067</v>
      </c>
      <c r="I350" t="s">
        <v>1129</v>
      </c>
    </row>
    <row r="351" spans="1:9">
      <c r="A351" t="s">
        <v>5582</v>
      </c>
      <c r="B351">
        <v>6403</v>
      </c>
      <c r="C351" t="s">
        <v>4196</v>
      </c>
      <c r="D351" t="s">
        <v>1131</v>
      </c>
      <c r="E351" t="s">
        <v>4287</v>
      </c>
      <c r="F351" t="s">
        <v>1130</v>
      </c>
      <c r="G351" t="s">
        <v>6379</v>
      </c>
      <c r="H351" t="s">
        <v>1067</v>
      </c>
      <c r="I351" t="s">
        <v>1131</v>
      </c>
    </row>
    <row r="352" spans="1:9">
      <c r="A352" t="s">
        <v>5607</v>
      </c>
      <c r="B352">
        <v>6426</v>
      </c>
      <c r="C352" t="s">
        <v>4196</v>
      </c>
      <c r="D352" t="s">
        <v>1133</v>
      </c>
      <c r="E352" t="s">
        <v>4287</v>
      </c>
      <c r="F352" t="s">
        <v>1132</v>
      </c>
      <c r="G352" t="s">
        <v>6380</v>
      </c>
      <c r="H352" t="s">
        <v>1067</v>
      </c>
      <c r="I352" t="s">
        <v>1133</v>
      </c>
    </row>
    <row r="353" spans="1:9">
      <c r="A353" t="s">
        <v>5631</v>
      </c>
      <c r="B353">
        <v>6428</v>
      </c>
      <c r="C353" t="s">
        <v>4196</v>
      </c>
      <c r="D353" t="s">
        <v>1135</v>
      </c>
      <c r="E353" t="s">
        <v>4287</v>
      </c>
      <c r="F353" t="s">
        <v>1134</v>
      </c>
      <c r="G353" t="s">
        <v>6381</v>
      </c>
      <c r="H353" t="s">
        <v>1067</v>
      </c>
      <c r="I353" t="s">
        <v>1135</v>
      </c>
    </row>
    <row r="354" spans="1:9">
      <c r="A354" t="s">
        <v>5654</v>
      </c>
      <c r="B354">
        <v>6461</v>
      </c>
      <c r="C354" t="s">
        <v>4196</v>
      </c>
      <c r="D354" t="s">
        <v>1137</v>
      </c>
      <c r="E354" t="s">
        <v>4287</v>
      </c>
      <c r="F354" t="s">
        <v>1136</v>
      </c>
      <c r="G354" t="s">
        <v>6382</v>
      </c>
      <c r="H354" t="s">
        <v>1067</v>
      </c>
      <c r="I354" t="s">
        <v>1137</v>
      </c>
    </row>
    <row r="355" spans="1:9">
      <c r="A355" t="s">
        <v>4245</v>
      </c>
      <c r="B355">
        <v>7000</v>
      </c>
      <c r="C355" t="s">
        <v>4197</v>
      </c>
      <c r="D355" t="s">
        <v>1139</v>
      </c>
      <c r="E355" t="s">
        <v>4238</v>
      </c>
      <c r="F355" t="s">
        <v>1138</v>
      </c>
      <c r="G355" t="s">
        <v>6383</v>
      </c>
      <c r="H355" t="s">
        <v>1139</v>
      </c>
    </row>
    <row r="356" spans="1:9">
      <c r="A356" t="s">
        <v>4294</v>
      </c>
      <c r="B356">
        <v>7201</v>
      </c>
      <c r="C356" t="s">
        <v>4197</v>
      </c>
      <c r="D356" t="s">
        <v>1141</v>
      </c>
      <c r="E356" t="s">
        <v>4287</v>
      </c>
      <c r="F356" t="s">
        <v>1140</v>
      </c>
      <c r="G356" t="s">
        <v>6384</v>
      </c>
      <c r="H356" t="s">
        <v>1139</v>
      </c>
      <c r="I356" t="s">
        <v>1141</v>
      </c>
    </row>
    <row r="357" spans="1:9">
      <c r="A357" t="s">
        <v>4342</v>
      </c>
      <c r="B357">
        <v>7202</v>
      </c>
      <c r="C357" t="s">
        <v>4197</v>
      </c>
      <c r="D357" t="s">
        <v>1143</v>
      </c>
      <c r="E357" t="s">
        <v>4287</v>
      </c>
      <c r="F357" t="s">
        <v>1142</v>
      </c>
      <c r="G357" t="s">
        <v>6385</v>
      </c>
      <c r="H357" t="s">
        <v>1139</v>
      </c>
      <c r="I357" t="s">
        <v>1143</v>
      </c>
    </row>
    <row r="358" spans="1:9">
      <c r="A358" t="s">
        <v>4390</v>
      </c>
      <c r="B358">
        <v>7203</v>
      </c>
      <c r="C358" t="s">
        <v>4197</v>
      </c>
      <c r="D358" t="s">
        <v>1145</v>
      </c>
      <c r="E358" t="s">
        <v>4287</v>
      </c>
      <c r="F358" t="s">
        <v>1144</v>
      </c>
      <c r="G358" t="s">
        <v>6386</v>
      </c>
      <c r="H358" t="s">
        <v>1139</v>
      </c>
      <c r="I358" t="s">
        <v>1145</v>
      </c>
    </row>
    <row r="359" spans="1:9">
      <c r="A359" t="s">
        <v>4438</v>
      </c>
      <c r="B359">
        <v>7204</v>
      </c>
      <c r="C359" t="s">
        <v>4197</v>
      </c>
      <c r="D359" t="s">
        <v>1147</v>
      </c>
      <c r="E359" t="s">
        <v>4287</v>
      </c>
      <c r="F359" t="s">
        <v>1146</v>
      </c>
      <c r="G359" t="s">
        <v>6387</v>
      </c>
      <c r="H359" t="s">
        <v>1139</v>
      </c>
      <c r="I359" t="s">
        <v>1147</v>
      </c>
    </row>
    <row r="360" spans="1:9">
      <c r="A360" t="s">
        <v>4486</v>
      </c>
      <c r="B360">
        <v>7205</v>
      </c>
      <c r="C360" t="s">
        <v>4197</v>
      </c>
      <c r="D360" t="s">
        <v>1149</v>
      </c>
      <c r="E360" t="s">
        <v>4287</v>
      </c>
      <c r="F360" t="s">
        <v>1148</v>
      </c>
      <c r="G360" t="s">
        <v>6388</v>
      </c>
      <c r="H360" t="s">
        <v>1139</v>
      </c>
      <c r="I360" t="s">
        <v>1149</v>
      </c>
    </row>
    <row r="361" spans="1:9">
      <c r="A361" t="s">
        <v>4534</v>
      </c>
      <c r="B361">
        <v>7207</v>
      </c>
      <c r="C361" t="s">
        <v>4197</v>
      </c>
      <c r="D361" t="s">
        <v>1151</v>
      </c>
      <c r="E361" t="s">
        <v>4287</v>
      </c>
      <c r="F361" t="s">
        <v>1150</v>
      </c>
      <c r="G361" t="s">
        <v>6389</v>
      </c>
      <c r="H361" t="s">
        <v>1139</v>
      </c>
      <c r="I361" t="s">
        <v>1151</v>
      </c>
    </row>
    <row r="362" spans="1:9">
      <c r="A362" t="s">
        <v>4582</v>
      </c>
      <c r="B362">
        <v>7208</v>
      </c>
      <c r="C362" t="s">
        <v>4197</v>
      </c>
      <c r="D362" t="s">
        <v>1153</v>
      </c>
      <c r="E362" t="s">
        <v>4287</v>
      </c>
      <c r="F362" t="s">
        <v>1152</v>
      </c>
      <c r="G362" t="s">
        <v>6390</v>
      </c>
      <c r="H362" t="s">
        <v>1139</v>
      </c>
      <c r="I362" t="s">
        <v>1153</v>
      </c>
    </row>
    <row r="363" spans="1:9">
      <c r="A363" t="s">
        <v>4630</v>
      </c>
      <c r="B363">
        <v>7209</v>
      </c>
      <c r="C363" t="s">
        <v>4197</v>
      </c>
      <c r="D363" t="s">
        <v>1155</v>
      </c>
      <c r="E363" t="s">
        <v>4287</v>
      </c>
      <c r="F363" t="s">
        <v>1154</v>
      </c>
      <c r="G363" t="s">
        <v>6391</v>
      </c>
      <c r="H363" t="s">
        <v>1139</v>
      </c>
      <c r="I363" t="s">
        <v>1155</v>
      </c>
    </row>
    <row r="364" spans="1:9">
      <c r="A364" t="s">
        <v>4678</v>
      </c>
      <c r="B364">
        <v>7210</v>
      </c>
      <c r="C364" t="s">
        <v>4197</v>
      </c>
      <c r="D364" t="s">
        <v>1157</v>
      </c>
      <c r="E364" t="s">
        <v>4287</v>
      </c>
      <c r="F364" t="s">
        <v>1156</v>
      </c>
      <c r="G364" t="s">
        <v>6392</v>
      </c>
      <c r="H364" t="s">
        <v>1139</v>
      </c>
      <c r="I364" t="s">
        <v>1157</v>
      </c>
    </row>
    <row r="365" spans="1:9">
      <c r="A365" t="s">
        <v>4726</v>
      </c>
      <c r="B365">
        <v>7211</v>
      </c>
      <c r="C365" t="s">
        <v>4197</v>
      </c>
      <c r="D365" t="s">
        <v>1159</v>
      </c>
      <c r="E365" t="s">
        <v>4287</v>
      </c>
      <c r="F365" t="s">
        <v>1158</v>
      </c>
      <c r="G365" t="s">
        <v>6393</v>
      </c>
      <c r="H365" t="s">
        <v>1139</v>
      </c>
      <c r="I365" t="s">
        <v>1159</v>
      </c>
    </row>
    <row r="366" spans="1:9">
      <c r="A366" t="s">
        <v>4774</v>
      </c>
      <c r="B366">
        <v>7212</v>
      </c>
      <c r="C366" t="s">
        <v>4197</v>
      </c>
      <c r="D366" t="s">
        <v>1161</v>
      </c>
      <c r="E366" t="s">
        <v>4287</v>
      </c>
      <c r="F366" t="s">
        <v>1160</v>
      </c>
      <c r="G366" t="s">
        <v>6394</v>
      </c>
      <c r="H366" t="s">
        <v>1139</v>
      </c>
      <c r="I366" t="s">
        <v>1161</v>
      </c>
    </row>
    <row r="367" spans="1:9">
      <c r="A367" t="s">
        <v>4822</v>
      </c>
      <c r="B367">
        <v>7213</v>
      </c>
      <c r="C367" t="s">
        <v>4197</v>
      </c>
      <c r="D367" t="s">
        <v>497</v>
      </c>
      <c r="E367" t="s">
        <v>4287</v>
      </c>
      <c r="F367" t="s">
        <v>1162</v>
      </c>
      <c r="G367" t="s">
        <v>6395</v>
      </c>
      <c r="H367" t="s">
        <v>1139</v>
      </c>
      <c r="I367" t="s">
        <v>497</v>
      </c>
    </row>
    <row r="368" spans="1:9">
      <c r="A368" t="s">
        <v>4870</v>
      </c>
      <c r="B368">
        <v>7214</v>
      </c>
      <c r="C368" t="s">
        <v>4197</v>
      </c>
      <c r="D368" t="s">
        <v>1164</v>
      </c>
      <c r="E368" t="s">
        <v>4287</v>
      </c>
      <c r="F368" t="s">
        <v>1163</v>
      </c>
      <c r="G368" t="s">
        <v>6396</v>
      </c>
      <c r="H368" t="s">
        <v>1139</v>
      </c>
      <c r="I368" t="s">
        <v>1164</v>
      </c>
    </row>
    <row r="369" spans="1:9">
      <c r="A369" t="s">
        <v>4918</v>
      </c>
      <c r="B369">
        <v>7301</v>
      </c>
      <c r="C369" t="s">
        <v>4197</v>
      </c>
      <c r="D369" t="s">
        <v>1166</v>
      </c>
      <c r="E369" t="s">
        <v>4287</v>
      </c>
      <c r="F369" t="s">
        <v>1165</v>
      </c>
      <c r="G369" t="s">
        <v>6397</v>
      </c>
      <c r="H369" t="s">
        <v>1139</v>
      </c>
      <c r="I369" t="s">
        <v>1166</v>
      </c>
    </row>
    <row r="370" spans="1:9">
      <c r="A370" t="s">
        <v>4966</v>
      </c>
      <c r="B370">
        <v>7303</v>
      </c>
      <c r="C370" t="s">
        <v>4197</v>
      </c>
      <c r="D370" t="s">
        <v>1168</v>
      </c>
      <c r="E370" t="s">
        <v>4287</v>
      </c>
      <c r="F370" t="s">
        <v>1167</v>
      </c>
      <c r="G370" t="s">
        <v>6398</v>
      </c>
      <c r="H370" t="s">
        <v>1139</v>
      </c>
      <c r="I370" t="s">
        <v>1168</v>
      </c>
    </row>
    <row r="371" spans="1:9">
      <c r="A371" t="s">
        <v>5014</v>
      </c>
      <c r="B371">
        <v>7308</v>
      </c>
      <c r="C371" t="s">
        <v>4197</v>
      </c>
      <c r="D371" t="s">
        <v>1170</v>
      </c>
      <c r="E371" t="s">
        <v>4287</v>
      </c>
      <c r="F371" t="s">
        <v>1169</v>
      </c>
      <c r="G371" t="s">
        <v>6399</v>
      </c>
      <c r="H371" t="s">
        <v>1139</v>
      </c>
      <c r="I371" t="s">
        <v>1170</v>
      </c>
    </row>
    <row r="372" spans="1:9">
      <c r="A372" t="s">
        <v>5061</v>
      </c>
      <c r="B372">
        <v>7322</v>
      </c>
      <c r="C372" t="s">
        <v>4197</v>
      </c>
      <c r="D372" t="s">
        <v>1172</v>
      </c>
      <c r="E372" t="s">
        <v>4287</v>
      </c>
      <c r="F372" t="s">
        <v>1171</v>
      </c>
      <c r="G372" t="s">
        <v>6400</v>
      </c>
      <c r="H372" t="s">
        <v>1139</v>
      </c>
      <c r="I372" t="s">
        <v>1172</v>
      </c>
    </row>
    <row r="373" spans="1:9">
      <c r="A373" t="s">
        <v>5108</v>
      </c>
      <c r="B373">
        <v>7342</v>
      </c>
      <c r="C373" t="s">
        <v>4197</v>
      </c>
      <c r="D373" t="s">
        <v>1174</v>
      </c>
      <c r="E373" t="s">
        <v>4287</v>
      </c>
      <c r="F373" t="s">
        <v>1173</v>
      </c>
      <c r="G373" t="s">
        <v>6401</v>
      </c>
      <c r="H373" t="s">
        <v>1139</v>
      </c>
      <c r="I373" t="s">
        <v>1174</v>
      </c>
    </row>
    <row r="374" spans="1:9">
      <c r="A374" t="s">
        <v>5153</v>
      </c>
      <c r="B374">
        <v>7344</v>
      </c>
      <c r="C374" t="s">
        <v>4197</v>
      </c>
      <c r="D374" t="s">
        <v>1176</v>
      </c>
      <c r="E374" t="s">
        <v>4287</v>
      </c>
      <c r="F374" t="s">
        <v>1175</v>
      </c>
      <c r="G374" t="s">
        <v>6402</v>
      </c>
      <c r="H374" t="s">
        <v>1139</v>
      </c>
      <c r="I374" t="s">
        <v>1176</v>
      </c>
    </row>
    <row r="375" spans="1:9">
      <c r="A375" t="s">
        <v>5197</v>
      </c>
      <c r="B375">
        <v>7362</v>
      </c>
      <c r="C375" t="s">
        <v>4197</v>
      </c>
      <c r="D375" t="s">
        <v>1178</v>
      </c>
      <c r="E375" t="s">
        <v>4287</v>
      </c>
      <c r="F375" t="s">
        <v>1177</v>
      </c>
      <c r="G375" t="s">
        <v>6403</v>
      </c>
      <c r="H375" t="s">
        <v>1139</v>
      </c>
      <c r="I375" t="s">
        <v>1178</v>
      </c>
    </row>
    <row r="376" spans="1:9">
      <c r="A376" t="s">
        <v>5236</v>
      </c>
      <c r="B376">
        <v>7364</v>
      </c>
      <c r="C376" t="s">
        <v>4197</v>
      </c>
      <c r="D376" t="s">
        <v>1180</v>
      </c>
      <c r="E376" t="s">
        <v>4287</v>
      </c>
      <c r="F376" t="s">
        <v>1179</v>
      </c>
      <c r="G376" t="s">
        <v>6404</v>
      </c>
      <c r="H376" t="s">
        <v>1139</v>
      </c>
      <c r="I376" t="s">
        <v>1180</v>
      </c>
    </row>
    <row r="377" spans="1:9">
      <c r="A377" t="s">
        <v>5273</v>
      </c>
      <c r="B377">
        <v>7367</v>
      </c>
      <c r="C377" t="s">
        <v>4197</v>
      </c>
      <c r="D377" t="s">
        <v>1182</v>
      </c>
      <c r="E377" t="s">
        <v>4287</v>
      </c>
      <c r="F377" t="s">
        <v>1181</v>
      </c>
      <c r="G377" t="s">
        <v>6405</v>
      </c>
      <c r="H377" t="s">
        <v>1139</v>
      </c>
      <c r="I377" t="s">
        <v>1182</v>
      </c>
    </row>
    <row r="378" spans="1:9">
      <c r="A378" t="s">
        <v>5309</v>
      </c>
      <c r="B378">
        <v>7368</v>
      </c>
      <c r="C378" t="s">
        <v>4197</v>
      </c>
      <c r="D378" t="s">
        <v>1184</v>
      </c>
      <c r="E378" t="s">
        <v>4287</v>
      </c>
      <c r="F378" t="s">
        <v>1183</v>
      </c>
      <c r="G378" t="s">
        <v>6406</v>
      </c>
      <c r="H378" t="s">
        <v>1139</v>
      </c>
      <c r="I378" t="s">
        <v>1184</v>
      </c>
    </row>
    <row r="379" spans="1:9">
      <c r="A379" t="s">
        <v>5345</v>
      </c>
      <c r="B379">
        <v>7402</v>
      </c>
      <c r="C379" t="s">
        <v>4197</v>
      </c>
      <c r="D379" t="s">
        <v>1186</v>
      </c>
      <c r="E379" t="s">
        <v>4287</v>
      </c>
      <c r="F379" t="s">
        <v>1185</v>
      </c>
      <c r="G379" t="s">
        <v>6407</v>
      </c>
      <c r="H379" t="s">
        <v>1139</v>
      </c>
      <c r="I379" t="s">
        <v>1186</v>
      </c>
    </row>
    <row r="380" spans="1:9">
      <c r="A380" t="s">
        <v>5380</v>
      </c>
      <c r="B380">
        <v>7405</v>
      </c>
      <c r="C380" t="s">
        <v>4197</v>
      </c>
      <c r="D380" t="s">
        <v>1188</v>
      </c>
      <c r="E380" t="s">
        <v>4287</v>
      </c>
      <c r="F380" t="s">
        <v>1187</v>
      </c>
      <c r="G380" t="s">
        <v>6408</v>
      </c>
      <c r="H380" t="s">
        <v>1139</v>
      </c>
      <c r="I380" t="s">
        <v>1188</v>
      </c>
    </row>
    <row r="381" spans="1:9">
      <c r="A381" t="s">
        <v>5413</v>
      </c>
      <c r="B381">
        <v>7407</v>
      </c>
      <c r="C381" t="s">
        <v>4197</v>
      </c>
      <c r="D381" t="s">
        <v>1190</v>
      </c>
      <c r="E381" t="s">
        <v>4287</v>
      </c>
      <c r="F381" t="s">
        <v>1189</v>
      </c>
      <c r="G381" t="s">
        <v>6409</v>
      </c>
      <c r="H381" t="s">
        <v>1139</v>
      </c>
      <c r="I381" t="s">
        <v>1190</v>
      </c>
    </row>
    <row r="382" spans="1:9">
      <c r="A382" t="s">
        <v>5445</v>
      </c>
      <c r="B382">
        <v>7408</v>
      </c>
      <c r="C382" t="s">
        <v>4197</v>
      </c>
      <c r="D382" t="s">
        <v>1192</v>
      </c>
      <c r="E382" t="s">
        <v>4287</v>
      </c>
      <c r="F382" t="s">
        <v>1191</v>
      </c>
      <c r="G382" t="s">
        <v>6410</v>
      </c>
      <c r="H382" t="s">
        <v>1139</v>
      </c>
      <c r="I382" t="s">
        <v>1192</v>
      </c>
    </row>
    <row r="383" spans="1:9">
      <c r="A383" t="s">
        <v>5475</v>
      </c>
      <c r="B383">
        <v>7421</v>
      </c>
      <c r="C383" t="s">
        <v>4197</v>
      </c>
      <c r="D383" t="s">
        <v>1194</v>
      </c>
      <c r="E383" t="s">
        <v>4287</v>
      </c>
      <c r="F383" t="s">
        <v>1193</v>
      </c>
      <c r="G383" t="s">
        <v>6411</v>
      </c>
      <c r="H383" t="s">
        <v>1139</v>
      </c>
      <c r="I383" t="s">
        <v>1194</v>
      </c>
    </row>
    <row r="384" spans="1:9">
      <c r="A384" t="s">
        <v>5503</v>
      </c>
      <c r="B384">
        <v>7422</v>
      </c>
      <c r="C384" t="s">
        <v>4197</v>
      </c>
      <c r="D384" t="s">
        <v>1196</v>
      </c>
      <c r="E384" t="s">
        <v>4287</v>
      </c>
      <c r="F384" t="s">
        <v>1195</v>
      </c>
      <c r="G384" t="s">
        <v>6412</v>
      </c>
      <c r="H384" t="s">
        <v>1139</v>
      </c>
      <c r="I384" t="s">
        <v>1196</v>
      </c>
    </row>
    <row r="385" spans="1:9">
      <c r="A385" t="s">
        <v>5531</v>
      </c>
      <c r="B385">
        <v>7423</v>
      </c>
      <c r="C385" t="s">
        <v>4197</v>
      </c>
      <c r="D385" t="s">
        <v>1198</v>
      </c>
      <c r="E385" t="s">
        <v>4287</v>
      </c>
      <c r="F385" t="s">
        <v>1197</v>
      </c>
      <c r="G385" t="s">
        <v>6413</v>
      </c>
      <c r="H385" t="s">
        <v>1139</v>
      </c>
      <c r="I385" t="s">
        <v>1198</v>
      </c>
    </row>
    <row r="386" spans="1:9">
      <c r="A386" t="s">
        <v>5558</v>
      </c>
      <c r="B386">
        <v>7444</v>
      </c>
      <c r="C386" t="s">
        <v>4197</v>
      </c>
      <c r="D386" t="s">
        <v>1200</v>
      </c>
      <c r="E386" t="s">
        <v>4287</v>
      </c>
      <c r="F386" t="s">
        <v>1199</v>
      </c>
      <c r="G386" t="s">
        <v>6414</v>
      </c>
      <c r="H386" t="s">
        <v>1139</v>
      </c>
      <c r="I386" t="s">
        <v>1200</v>
      </c>
    </row>
    <row r="387" spans="1:9">
      <c r="A387" t="s">
        <v>5583</v>
      </c>
      <c r="B387">
        <v>7445</v>
      </c>
      <c r="C387" t="s">
        <v>4197</v>
      </c>
      <c r="D387" t="s">
        <v>1109</v>
      </c>
      <c r="E387" t="s">
        <v>4287</v>
      </c>
      <c r="F387" t="s">
        <v>1201</v>
      </c>
      <c r="G387" t="s">
        <v>6415</v>
      </c>
      <c r="H387" t="s">
        <v>1139</v>
      </c>
      <c r="I387" t="s">
        <v>1109</v>
      </c>
    </row>
    <row r="388" spans="1:9">
      <c r="A388" t="s">
        <v>5608</v>
      </c>
      <c r="B388">
        <v>7446</v>
      </c>
      <c r="C388" t="s">
        <v>4197</v>
      </c>
      <c r="D388" t="s">
        <v>1203</v>
      </c>
      <c r="E388" t="s">
        <v>4287</v>
      </c>
      <c r="F388" t="s">
        <v>1202</v>
      </c>
      <c r="G388" t="s">
        <v>6416</v>
      </c>
      <c r="H388" t="s">
        <v>1139</v>
      </c>
      <c r="I388" t="s">
        <v>1203</v>
      </c>
    </row>
    <row r="389" spans="1:9">
      <c r="A389" t="s">
        <v>5632</v>
      </c>
      <c r="B389">
        <v>7447</v>
      </c>
      <c r="C389" t="s">
        <v>4197</v>
      </c>
      <c r="D389" t="s">
        <v>1205</v>
      </c>
      <c r="E389" t="s">
        <v>4287</v>
      </c>
      <c r="F389" t="s">
        <v>1204</v>
      </c>
      <c r="G389" t="s">
        <v>6417</v>
      </c>
      <c r="H389" t="s">
        <v>1139</v>
      </c>
      <c r="I389" t="s">
        <v>1205</v>
      </c>
    </row>
    <row r="390" spans="1:9">
      <c r="A390" t="s">
        <v>5655</v>
      </c>
      <c r="B390">
        <v>7461</v>
      </c>
      <c r="C390" t="s">
        <v>4197</v>
      </c>
      <c r="D390" t="s">
        <v>1207</v>
      </c>
      <c r="E390" t="s">
        <v>4287</v>
      </c>
      <c r="F390" t="s">
        <v>1206</v>
      </c>
      <c r="G390" t="s">
        <v>6418</v>
      </c>
      <c r="H390" t="s">
        <v>1139</v>
      </c>
      <c r="I390" t="s">
        <v>1207</v>
      </c>
    </row>
    <row r="391" spans="1:9">
      <c r="A391" t="s">
        <v>5675</v>
      </c>
      <c r="B391">
        <v>7464</v>
      </c>
      <c r="C391" t="s">
        <v>4197</v>
      </c>
      <c r="D391" t="s">
        <v>1209</v>
      </c>
      <c r="E391" t="s">
        <v>4287</v>
      </c>
      <c r="F391" t="s">
        <v>1208</v>
      </c>
      <c r="G391" t="s">
        <v>6419</v>
      </c>
      <c r="H391" t="s">
        <v>1139</v>
      </c>
      <c r="I391" t="s">
        <v>1209</v>
      </c>
    </row>
    <row r="392" spans="1:9">
      <c r="A392" t="s">
        <v>5693</v>
      </c>
      <c r="B392">
        <v>7465</v>
      </c>
      <c r="C392" t="s">
        <v>4197</v>
      </c>
      <c r="D392" t="s">
        <v>1211</v>
      </c>
      <c r="E392" t="s">
        <v>4287</v>
      </c>
      <c r="F392" t="s">
        <v>1210</v>
      </c>
      <c r="G392" t="s">
        <v>6420</v>
      </c>
      <c r="H392" t="s">
        <v>1139</v>
      </c>
      <c r="I392" t="s">
        <v>1211</v>
      </c>
    </row>
    <row r="393" spans="1:9">
      <c r="A393" t="s">
        <v>5711</v>
      </c>
      <c r="B393">
        <v>7466</v>
      </c>
      <c r="C393" t="s">
        <v>4197</v>
      </c>
      <c r="D393" t="s">
        <v>1213</v>
      </c>
      <c r="E393" t="s">
        <v>4287</v>
      </c>
      <c r="F393" t="s">
        <v>1212</v>
      </c>
      <c r="G393" t="s">
        <v>6421</v>
      </c>
      <c r="H393" t="s">
        <v>1139</v>
      </c>
      <c r="I393" t="s">
        <v>1213</v>
      </c>
    </row>
    <row r="394" spans="1:9">
      <c r="A394" t="s">
        <v>5729</v>
      </c>
      <c r="B394">
        <v>7481</v>
      </c>
      <c r="C394" t="s">
        <v>4197</v>
      </c>
      <c r="D394" t="s">
        <v>1215</v>
      </c>
      <c r="E394" t="s">
        <v>4287</v>
      </c>
      <c r="F394" t="s">
        <v>1214</v>
      </c>
      <c r="G394" t="s">
        <v>6422</v>
      </c>
      <c r="H394" t="s">
        <v>1139</v>
      </c>
      <c r="I394" t="s">
        <v>1215</v>
      </c>
    </row>
    <row r="395" spans="1:9">
      <c r="A395" t="s">
        <v>5747</v>
      </c>
      <c r="B395">
        <v>7482</v>
      </c>
      <c r="C395" t="s">
        <v>4197</v>
      </c>
      <c r="D395" t="s">
        <v>1217</v>
      </c>
      <c r="E395" t="s">
        <v>4287</v>
      </c>
      <c r="F395" t="s">
        <v>1216</v>
      </c>
      <c r="G395" t="s">
        <v>6423</v>
      </c>
      <c r="H395" t="s">
        <v>1139</v>
      </c>
      <c r="I395" t="s">
        <v>1217</v>
      </c>
    </row>
    <row r="396" spans="1:9">
      <c r="A396" t="s">
        <v>5763</v>
      </c>
      <c r="B396">
        <v>7483</v>
      </c>
      <c r="C396" t="s">
        <v>4197</v>
      </c>
      <c r="D396" t="s">
        <v>1219</v>
      </c>
      <c r="E396" t="s">
        <v>4287</v>
      </c>
      <c r="F396" t="s">
        <v>1218</v>
      </c>
      <c r="G396" t="s">
        <v>6424</v>
      </c>
      <c r="H396" t="s">
        <v>1139</v>
      </c>
      <c r="I396" t="s">
        <v>1219</v>
      </c>
    </row>
    <row r="397" spans="1:9">
      <c r="A397" t="s">
        <v>5779</v>
      </c>
      <c r="B397">
        <v>7484</v>
      </c>
      <c r="C397" t="s">
        <v>4197</v>
      </c>
      <c r="D397" t="s">
        <v>1221</v>
      </c>
      <c r="E397" t="s">
        <v>4287</v>
      </c>
      <c r="F397" t="s">
        <v>1220</v>
      </c>
      <c r="G397" t="s">
        <v>6425</v>
      </c>
      <c r="H397" t="s">
        <v>1139</v>
      </c>
      <c r="I397" t="s">
        <v>1221</v>
      </c>
    </row>
    <row r="398" spans="1:9">
      <c r="A398" t="s">
        <v>5793</v>
      </c>
      <c r="B398">
        <v>7501</v>
      </c>
      <c r="C398" t="s">
        <v>4197</v>
      </c>
      <c r="D398" t="s">
        <v>1223</v>
      </c>
      <c r="E398" t="s">
        <v>4287</v>
      </c>
      <c r="F398" t="s">
        <v>1222</v>
      </c>
      <c r="G398" t="s">
        <v>6426</v>
      </c>
      <c r="H398" t="s">
        <v>1139</v>
      </c>
      <c r="I398" t="s">
        <v>1223</v>
      </c>
    </row>
    <row r="399" spans="1:9">
      <c r="A399" t="s">
        <v>5806</v>
      </c>
      <c r="B399">
        <v>7502</v>
      </c>
      <c r="C399" t="s">
        <v>4197</v>
      </c>
      <c r="D399" t="s">
        <v>1225</v>
      </c>
      <c r="E399" t="s">
        <v>4287</v>
      </c>
      <c r="F399" t="s">
        <v>1224</v>
      </c>
      <c r="G399" t="s">
        <v>6427</v>
      </c>
      <c r="H399" t="s">
        <v>1139</v>
      </c>
      <c r="I399" t="s">
        <v>1225</v>
      </c>
    </row>
    <row r="400" spans="1:9">
      <c r="A400" t="s">
        <v>5817</v>
      </c>
      <c r="B400">
        <v>7503</v>
      </c>
      <c r="C400" t="s">
        <v>4197</v>
      </c>
      <c r="D400" t="s">
        <v>1227</v>
      </c>
      <c r="E400" t="s">
        <v>4287</v>
      </c>
      <c r="F400" t="s">
        <v>1226</v>
      </c>
      <c r="G400" t="s">
        <v>6428</v>
      </c>
      <c r="H400" t="s">
        <v>1139</v>
      </c>
      <c r="I400" t="s">
        <v>1227</v>
      </c>
    </row>
    <row r="401" spans="1:9">
      <c r="A401" t="s">
        <v>5827</v>
      </c>
      <c r="B401">
        <v>7504</v>
      </c>
      <c r="C401" t="s">
        <v>4197</v>
      </c>
      <c r="D401" t="s">
        <v>1229</v>
      </c>
      <c r="E401" t="s">
        <v>4287</v>
      </c>
      <c r="F401" t="s">
        <v>1228</v>
      </c>
      <c r="G401" t="s">
        <v>6429</v>
      </c>
      <c r="H401" t="s">
        <v>1139</v>
      </c>
      <c r="I401" t="s">
        <v>1229</v>
      </c>
    </row>
    <row r="402" spans="1:9">
      <c r="A402" t="s">
        <v>5835</v>
      </c>
      <c r="B402">
        <v>7505</v>
      </c>
      <c r="C402" t="s">
        <v>4197</v>
      </c>
      <c r="D402" t="s">
        <v>1231</v>
      </c>
      <c r="E402" t="s">
        <v>4287</v>
      </c>
      <c r="F402" t="s">
        <v>1230</v>
      </c>
      <c r="G402" t="s">
        <v>6430</v>
      </c>
      <c r="H402" t="s">
        <v>1139</v>
      </c>
      <c r="I402" t="s">
        <v>1231</v>
      </c>
    </row>
    <row r="403" spans="1:9">
      <c r="A403" t="s">
        <v>5844</v>
      </c>
      <c r="B403">
        <v>7521</v>
      </c>
      <c r="C403" t="s">
        <v>4197</v>
      </c>
      <c r="D403" t="s">
        <v>1233</v>
      </c>
      <c r="E403" t="s">
        <v>4287</v>
      </c>
      <c r="F403" t="s">
        <v>1232</v>
      </c>
      <c r="G403" t="s">
        <v>6431</v>
      </c>
      <c r="H403" t="s">
        <v>1139</v>
      </c>
      <c r="I403" t="s">
        <v>1233</v>
      </c>
    </row>
    <row r="404" spans="1:9">
      <c r="A404" t="s">
        <v>5853</v>
      </c>
      <c r="B404">
        <v>7522</v>
      </c>
      <c r="C404" t="s">
        <v>4197</v>
      </c>
      <c r="D404" t="s">
        <v>1235</v>
      </c>
      <c r="E404" t="s">
        <v>4287</v>
      </c>
      <c r="F404" t="s">
        <v>1234</v>
      </c>
      <c r="G404" t="s">
        <v>6432</v>
      </c>
      <c r="H404" t="s">
        <v>1139</v>
      </c>
      <c r="I404" t="s">
        <v>1235</v>
      </c>
    </row>
    <row r="405" spans="1:9">
      <c r="A405" t="s">
        <v>5862</v>
      </c>
      <c r="B405">
        <v>7541</v>
      </c>
      <c r="C405" t="s">
        <v>4197</v>
      </c>
      <c r="D405" t="s">
        <v>1237</v>
      </c>
      <c r="E405" t="s">
        <v>4287</v>
      </c>
      <c r="F405" t="s">
        <v>1236</v>
      </c>
      <c r="G405" t="s">
        <v>6433</v>
      </c>
      <c r="H405" t="s">
        <v>1139</v>
      </c>
      <c r="I405" t="s">
        <v>1237</v>
      </c>
    </row>
    <row r="406" spans="1:9">
      <c r="A406" t="s">
        <v>5871</v>
      </c>
      <c r="B406">
        <v>7542</v>
      </c>
      <c r="C406" t="s">
        <v>4197</v>
      </c>
      <c r="D406" t="s">
        <v>1239</v>
      </c>
      <c r="E406" t="s">
        <v>4287</v>
      </c>
      <c r="F406" t="s">
        <v>1238</v>
      </c>
      <c r="G406" t="s">
        <v>6434</v>
      </c>
      <c r="H406" t="s">
        <v>1139</v>
      </c>
      <c r="I406" t="s">
        <v>1239</v>
      </c>
    </row>
    <row r="407" spans="1:9">
      <c r="A407" t="s">
        <v>5880</v>
      </c>
      <c r="B407">
        <v>7543</v>
      </c>
      <c r="C407" t="s">
        <v>4197</v>
      </c>
      <c r="D407" t="s">
        <v>1241</v>
      </c>
      <c r="E407" t="s">
        <v>4287</v>
      </c>
      <c r="F407" t="s">
        <v>1240</v>
      </c>
      <c r="G407" t="s">
        <v>6435</v>
      </c>
      <c r="H407" t="s">
        <v>1139</v>
      </c>
      <c r="I407" t="s">
        <v>1241</v>
      </c>
    </row>
    <row r="408" spans="1:9">
      <c r="A408" t="s">
        <v>5889</v>
      </c>
      <c r="B408">
        <v>7544</v>
      </c>
      <c r="C408" t="s">
        <v>4197</v>
      </c>
      <c r="D408" t="s">
        <v>1243</v>
      </c>
      <c r="E408" t="s">
        <v>4287</v>
      </c>
      <c r="F408" t="s">
        <v>1242</v>
      </c>
      <c r="G408" t="s">
        <v>6436</v>
      </c>
      <c r="H408" t="s">
        <v>1139</v>
      </c>
      <c r="I408" t="s">
        <v>1243</v>
      </c>
    </row>
    <row r="409" spans="1:9">
      <c r="A409" t="s">
        <v>5898</v>
      </c>
      <c r="B409">
        <v>7545</v>
      </c>
      <c r="C409" t="s">
        <v>4197</v>
      </c>
      <c r="D409" t="s">
        <v>1245</v>
      </c>
      <c r="E409" t="s">
        <v>4287</v>
      </c>
      <c r="F409" t="s">
        <v>1244</v>
      </c>
      <c r="G409" t="s">
        <v>6437</v>
      </c>
      <c r="H409" t="s">
        <v>1139</v>
      </c>
      <c r="I409" t="s">
        <v>1245</v>
      </c>
    </row>
    <row r="410" spans="1:9">
      <c r="A410" t="s">
        <v>5907</v>
      </c>
      <c r="B410">
        <v>7546</v>
      </c>
      <c r="C410" t="s">
        <v>4197</v>
      </c>
      <c r="D410" t="s">
        <v>1247</v>
      </c>
      <c r="E410" t="s">
        <v>4287</v>
      </c>
      <c r="F410" t="s">
        <v>1246</v>
      </c>
      <c r="G410" t="s">
        <v>6438</v>
      </c>
      <c r="H410" t="s">
        <v>1139</v>
      </c>
      <c r="I410" t="s">
        <v>1247</v>
      </c>
    </row>
    <row r="411" spans="1:9">
      <c r="A411" t="s">
        <v>5914</v>
      </c>
      <c r="B411">
        <v>7547</v>
      </c>
      <c r="C411" t="s">
        <v>4197</v>
      </c>
      <c r="D411" t="s">
        <v>1249</v>
      </c>
      <c r="E411" t="s">
        <v>4287</v>
      </c>
      <c r="F411" t="s">
        <v>1248</v>
      </c>
      <c r="G411" t="s">
        <v>6439</v>
      </c>
      <c r="H411" t="s">
        <v>1139</v>
      </c>
      <c r="I411" t="s">
        <v>1249</v>
      </c>
    </row>
    <row r="412" spans="1:9">
      <c r="A412" t="s">
        <v>5921</v>
      </c>
      <c r="B412">
        <v>7548</v>
      </c>
      <c r="C412" t="s">
        <v>4197</v>
      </c>
      <c r="D412" t="s">
        <v>1251</v>
      </c>
      <c r="E412" t="s">
        <v>4287</v>
      </c>
      <c r="F412" t="s">
        <v>1250</v>
      </c>
      <c r="G412" t="s">
        <v>6440</v>
      </c>
      <c r="H412" t="s">
        <v>1139</v>
      </c>
      <c r="I412" t="s">
        <v>1251</v>
      </c>
    </row>
    <row r="413" spans="1:9">
      <c r="A413" t="s">
        <v>5928</v>
      </c>
      <c r="B413">
        <v>7561</v>
      </c>
      <c r="C413" t="s">
        <v>4197</v>
      </c>
      <c r="D413" t="s">
        <v>1253</v>
      </c>
      <c r="E413" t="s">
        <v>4287</v>
      </c>
      <c r="F413" t="s">
        <v>1252</v>
      </c>
      <c r="G413" t="s">
        <v>6441</v>
      </c>
      <c r="H413" t="s">
        <v>1139</v>
      </c>
      <c r="I413" t="s">
        <v>1253</v>
      </c>
    </row>
    <row r="414" spans="1:9">
      <c r="A414" t="s">
        <v>5935</v>
      </c>
      <c r="B414">
        <v>7564</v>
      </c>
      <c r="C414" t="s">
        <v>4197</v>
      </c>
      <c r="D414" t="s">
        <v>1255</v>
      </c>
      <c r="E414" t="s">
        <v>4287</v>
      </c>
      <c r="F414" t="s">
        <v>1254</v>
      </c>
      <c r="G414" t="s">
        <v>6442</v>
      </c>
      <c r="H414" t="s">
        <v>1139</v>
      </c>
      <c r="I414" t="s">
        <v>1255</v>
      </c>
    </row>
    <row r="415" spans="1:9">
      <c r="A415" t="s">
        <v>4246</v>
      </c>
      <c r="B415">
        <v>8000</v>
      </c>
      <c r="C415" t="s">
        <v>4198</v>
      </c>
      <c r="D415" t="s">
        <v>1257</v>
      </c>
      <c r="E415" t="s">
        <v>4238</v>
      </c>
      <c r="F415" t="s">
        <v>1256</v>
      </c>
      <c r="G415" t="s">
        <v>6443</v>
      </c>
      <c r="H415" t="s">
        <v>1257</v>
      </c>
    </row>
    <row r="416" spans="1:9">
      <c r="A416" t="s">
        <v>4295</v>
      </c>
      <c r="B416">
        <v>8201</v>
      </c>
      <c r="C416" t="s">
        <v>4198</v>
      </c>
      <c r="D416" t="s">
        <v>1259</v>
      </c>
      <c r="E416" t="s">
        <v>4287</v>
      </c>
      <c r="F416" t="s">
        <v>1258</v>
      </c>
      <c r="G416" t="s">
        <v>6444</v>
      </c>
      <c r="H416" t="s">
        <v>1257</v>
      </c>
      <c r="I416" t="s">
        <v>1259</v>
      </c>
    </row>
    <row r="417" spans="1:9">
      <c r="A417" t="s">
        <v>4343</v>
      </c>
      <c r="B417">
        <v>8202</v>
      </c>
      <c r="C417" t="s">
        <v>4198</v>
      </c>
      <c r="D417" t="s">
        <v>1261</v>
      </c>
      <c r="E417" t="s">
        <v>4287</v>
      </c>
      <c r="F417" t="s">
        <v>1260</v>
      </c>
      <c r="G417" t="s">
        <v>6445</v>
      </c>
      <c r="H417" t="s">
        <v>1257</v>
      </c>
      <c r="I417" t="s">
        <v>1261</v>
      </c>
    </row>
    <row r="418" spans="1:9">
      <c r="A418" t="s">
        <v>4391</v>
      </c>
      <c r="B418">
        <v>8203</v>
      </c>
      <c r="C418" t="s">
        <v>4198</v>
      </c>
      <c r="D418" t="s">
        <v>1263</v>
      </c>
      <c r="E418" t="s">
        <v>4287</v>
      </c>
      <c r="F418" t="s">
        <v>1262</v>
      </c>
      <c r="G418" t="s">
        <v>6446</v>
      </c>
      <c r="H418" t="s">
        <v>1257</v>
      </c>
      <c r="I418" t="s">
        <v>1263</v>
      </c>
    </row>
    <row r="419" spans="1:9">
      <c r="A419" t="s">
        <v>4439</v>
      </c>
      <c r="B419">
        <v>8204</v>
      </c>
      <c r="C419" t="s">
        <v>4198</v>
      </c>
      <c r="D419" t="s">
        <v>1265</v>
      </c>
      <c r="E419" t="s">
        <v>4287</v>
      </c>
      <c r="F419" t="s">
        <v>1264</v>
      </c>
      <c r="G419" t="s">
        <v>6447</v>
      </c>
      <c r="H419" t="s">
        <v>1257</v>
      </c>
      <c r="I419" t="s">
        <v>1265</v>
      </c>
    </row>
    <row r="420" spans="1:9">
      <c r="A420" t="s">
        <v>4487</v>
      </c>
      <c r="B420">
        <v>8205</v>
      </c>
      <c r="C420" t="s">
        <v>4198</v>
      </c>
      <c r="D420" t="s">
        <v>1267</v>
      </c>
      <c r="E420" t="s">
        <v>4287</v>
      </c>
      <c r="F420" t="s">
        <v>1266</v>
      </c>
      <c r="G420" t="s">
        <v>6448</v>
      </c>
      <c r="H420" t="s">
        <v>1257</v>
      </c>
      <c r="I420" t="s">
        <v>1267</v>
      </c>
    </row>
    <row r="421" spans="1:9">
      <c r="A421" t="s">
        <v>4535</v>
      </c>
      <c r="B421">
        <v>8207</v>
      </c>
      <c r="C421" t="s">
        <v>4198</v>
      </c>
      <c r="D421" t="s">
        <v>1269</v>
      </c>
      <c r="E421" t="s">
        <v>4287</v>
      </c>
      <c r="F421" t="s">
        <v>1268</v>
      </c>
      <c r="G421" t="s">
        <v>6449</v>
      </c>
      <c r="H421" t="s">
        <v>1257</v>
      </c>
      <c r="I421" t="s">
        <v>1269</v>
      </c>
    </row>
    <row r="422" spans="1:9">
      <c r="A422" t="s">
        <v>4583</v>
      </c>
      <c r="B422">
        <v>8208</v>
      </c>
      <c r="C422" t="s">
        <v>4198</v>
      </c>
      <c r="D422" t="s">
        <v>6450</v>
      </c>
      <c r="E422" t="s">
        <v>4287</v>
      </c>
      <c r="F422" t="s">
        <v>1270</v>
      </c>
      <c r="G422" t="s">
        <v>6451</v>
      </c>
      <c r="H422" t="s">
        <v>1257</v>
      </c>
      <c r="I422" t="s">
        <v>1271</v>
      </c>
    </row>
    <row r="423" spans="1:9">
      <c r="A423" t="s">
        <v>4631</v>
      </c>
      <c r="B423">
        <v>8210</v>
      </c>
      <c r="C423" t="s">
        <v>4198</v>
      </c>
      <c r="D423" t="s">
        <v>1273</v>
      </c>
      <c r="E423" t="s">
        <v>4287</v>
      </c>
      <c r="F423" t="s">
        <v>1272</v>
      </c>
      <c r="G423" t="s">
        <v>6452</v>
      </c>
      <c r="H423" t="s">
        <v>1257</v>
      </c>
      <c r="I423" t="s">
        <v>1273</v>
      </c>
    </row>
    <row r="424" spans="1:9">
      <c r="A424" t="s">
        <v>4679</v>
      </c>
      <c r="B424">
        <v>8211</v>
      </c>
      <c r="C424" t="s">
        <v>4198</v>
      </c>
      <c r="D424" t="s">
        <v>1275</v>
      </c>
      <c r="E424" t="s">
        <v>4287</v>
      </c>
      <c r="F424" t="s">
        <v>1274</v>
      </c>
      <c r="G424" t="s">
        <v>6453</v>
      </c>
      <c r="H424" t="s">
        <v>1257</v>
      </c>
      <c r="I424" t="s">
        <v>1275</v>
      </c>
    </row>
    <row r="425" spans="1:9">
      <c r="A425" t="s">
        <v>4727</v>
      </c>
      <c r="B425" s="181">
        <v>8212</v>
      </c>
      <c r="C425" s="181" t="s">
        <v>4198</v>
      </c>
      <c r="D425" s="181" t="s">
        <v>1277</v>
      </c>
      <c r="E425" s="181" t="s">
        <v>4287</v>
      </c>
      <c r="F425" s="181" t="s">
        <v>1276</v>
      </c>
      <c r="G425" t="s">
        <v>6454</v>
      </c>
      <c r="H425" t="s">
        <v>1257</v>
      </c>
      <c r="I425" t="s">
        <v>1277</v>
      </c>
    </row>
    <row r="426" spans="1:9">
      <c r="A426" t="s">
        <v>4775</v>
      </c>
      <c r="B426">
        <v>8214</v>
      </c>
      <c r="C426" t="s">
        <v>4198</v>
      </c>
      <c r="D426" t="s">
        <v>1279</v>
      </c>
      <c r="E426" t="s">
        <v>4287</v>
      </c>
      <c r="F426" t="s">
        <v>1278</v>
      </c>
      <c r="G426" t="s">
        <v>6455</v>
      </c>
      <c r="H426" t="s">
        <v>1257</v>
      </c>
      <c r="I426" t="s">
        <v>1279</v>
      </c>
    </row>
    <row r="427" spans="1:9">
      <c r="A427" t="s">
        <v>4823</v>
      </c>
      <c r="B427">
        <v>8215</v>
      </c>
      <c r="C427" t="s">
        <v>4198</v>
      </c>
      <c r="D427" t="s">
        <v>1281</v>
      </c>
      <c r="E427" t="s">
        <v>4287</v>
      </c>
      <c r="F427" t="s">
        <v>1280</v>
      </c>
      <c r="G427" t="s">
        <v>6456</v>
      </c>
      <c r="H427" t="s">
        <v>1257</v>
      </c>
      <c r="I427" t="s">
        <v>1281</v>
      </c>
    </row>
    <row r="428" spans="1:9">
      <c r="A428" t="s">
        <v>4871</v>
      </c>
      <c r="B428">
        <v>8216</v>
      </c>
      <c r="C428" t="s">
        <v>4198</v>
      </c>
      <c r="D428" t="s">
        <v>1283</v>
      </c>
      <c r="E428" t="s">
        <v>4287</v>
      </c>
      <c r="F428" t="s">
        <v>1282</v>
      </c>
      <c r="G428" t="s">
        <v>6457</v>
      </c>
      <c r="H428" t="s">
        <v>1257</v>
      </c>
      <c r="I428" t="s">
        <v>1283</v>
      </c>
    </row>
    <row r="429" spans="1:9">
      <c r="A429" t="s">
        <v>4919</v>
      </c>
      <c r="B429">
        <v>8217</v>
      </c>
      <c r="C429" t="s">
        <v>4198</v>
      </c>
      <c r="D429" t="s">
        <v>1285</v>
      </c>
      <c r="E429" t="s">
        <v>4287</v>
      </c>
      <c r="F429" t="s">
        <v>1284</v>
      </c>
      <c r="G429" t="s">
        <v>6458</v>
      </c>
      <c r="H429" t="s">
        <v>1257</v>
      </c>
      <c r="I429" t="s">
        <v>1285</v>
      </c>
    </row>
    <row r="430" spans="1:9">
      <c r="A430" t="s">
        <v>4967</v>
      </c>
      <c r="B430">
        <v>8219</v>
      </c>
      <c r="C430" t="s">
        <v>4198</v>
      </c>
      <c r="D430" t="s">
        <v>1287</v>
      </c>
      <c r="E430" t="s">
        <v>4287</v>
      </c>
      <c r="F430" t="s">
        <v>1286</v>
      </c>
      <c r="G430" t="s">
        <v>6459</v>
      </c>
      <c r="H430" t="s">
        <v>1257</v>
      </c>
      <c r="I430" t="s">
        <v>1287</v>
      </c>
    </row>
    <row r="431" spans="1:9">
      <c r="A431" t="s">
        <v>5015</v>
      </c>
      <c r="B431">
        <v>8220</v>
      </c>
      <c r="C431" t="s">
        <v>4198</v>
      </c>
      <c r="D431" t="s">
        <v>1289</v>
      </c>
      <c r="E431" t="s">
        <v>4287</v>
      </c>
      <c r="F431" t="s">
        <v>1288</v>
      </c>
      <c r="G431" t="s">
        <v>6460</v>
      </c>
      <c r="H431" t="s">
        <v>1257</v>
      </c>
      <c r="I431" t="s">
        <v>1289</v>
      </c>
    </row>
    <row r="432" spans="1:9">
      <c r="A432" t="s">
        <v>5062</v>
      </c>
      <c r="B432">
        <v>8221</v>
      </c>
      <c r="C432" t="s">
        <v>4198</v>
      </c>
      <c r="D432" t="s">
        <v>1291</v>
      </c>
      <c r="E432" t="s">
        <v>4287</v>
      </c>
      <c r="F432" t="s">
        <v>1290</v>
      </c>
      <c r="G432" t="s">
        <v>6461</v>
      </c>
      <c r="H432" t="s">
        <v>1257</v>
      </c>
      <c r="I432" t="s">
        <v>1291</v>
      </c>
    </row>
    <row r="433" spans="1:9">
      <c r="A433" t="s">
        <v>5109</v>
      </c>
      <c r="B433">
        <v>8222</v>
      </c>
      <c r="C433" t="s">
        <v>4198</v>
      </c>
      <c r="D433" t="s">
        <v>1293</v>
      </c>
      <c r="E433" t="s">
        <v>4287</v>
      </c>
      <c r="F433" t="s">
        <v>1292</v>
      </c>
      <c r="G433" t="s">
        <v>6462</v>
      </c>
      <c r="H433" t="s">
        <v>1257</v>
      </c>
      <c r="I433" t="s">
        <v>1293</v>
      </c>
    </row>
    <row r="434" spans="1:9">
      <c r="A434" t="s">
        <v>5154</v>
      </c>
      <c r="B434">
        <v>8223</v>
      </c>
      <c r="C434" t="s">
        <v>4198</v>
      </c>
      <c r="D434" t="s">
        <v>1295</v>
      </c>
      <c r="E434" t="s">
        <v>4287</v>
      </c>
      <c r="F434" t="s">
        <v>1294</v>
      </c>
      <c r="G434" t="s">
        <v>6463</v>
      </c>
      <c r="H434" t="s">
        <v>1257</v>
      </c>
      <c r="I434" t="s">
        <v>1295</v>
      </c>
    </row>
    <row r="435" spans="1:9">
      <c r="A435" t="s">
        <v>5198</v>
      </c>
      <c r="B435">
        <v>8224</v>
      </c>
      <c r="C435" t="s">
        <v>4198</v>
      </c>
      <c r="D435" t="s">
        <v>1297</v>
      </c>
      <c r="E435" t="s">
        <v>4287</v>
      </c>
      <c r="F435" t="s">
        <v>1296</v>
      </c>
      <c r="G435" t="s">
        <v>6464</v>
      </c>
      <c r="H435" t="s">
        <v>1257</v>
      </c>
      <c r="I435" t="s">
        <v>1297</v>
      </c>
    </row>
    <row r="436" spans="1:9">
      <c r="A436" t="s">
        <v>5237</v>
      </c>
      <c r="B436">
        <v>8225</v>
      </c>
      <c r="C436" t="s">
        <v>4198</v>
      </c>
      <c r="D436" t="s">
        <v>1299</v>
      </c>
      <c r="E436" t="s">
        <v>4287</v>
      </c>
      <c r="F436" t="s">
        <v>1298</v>
      </c>
      <c r="G436" t="s">
        <v>6465</v>
      </c>
      <c r="H436" t="s">
        <v>1257</v>
      </c>
      <c r="I436" t="s">
        <v>1299</v>
      </c>
    </row>
    <row r="437" spans="1:9">
      <c r="A437" t="s">
        <v>5274</v>
      </c>
      <c r="B437">
        <v>8226</v>
      </c>
      <c r="C437" t="s">
        <v>4198</v>
      </c>
      <c r="D437" t="s">
        <v>1301</v>
      </c>
      <c r="E437" t="s">
        <v>4287</v>
      </c>
      <c r="F437" t="s">
        <v>1300</v>
      </c>
      <c r="G437" t="s">
        <v>6466</v>
      </c>
      <c r="H437" t="s">
        <v>1257</v>
      </c>
      <c r="I437" t="s">
        <v>1301</v>
      </c>
    </row>
    <row r="438" spans="1:9">
      <c r="A438" t="s">
        <v>5310</v>
      </c>
      <c r="B438">
        <v>8227</v>
      </c>
      <c r="C438" t="s">
        <v>4198</v>
      </c>
      <c r="D438" t="s">
        <v>1303</v>
      </c>
      <c r="E438" t="s">
        <v>4287</v>
      </c>
      <c r="F438" t="s">
        <v>1302</v>
      </c>
      <c r="G438" t="s">
        <v>6467</v>
      </c>
      <c r="H438" t="s">
        <v>1257</v>
      </c>
      <c r="I438" t="s">
        <v>1303</v>
      </c>
    </row>
    <row r="439" spans="1:9">
      <c r="A439" t="s">
        <v>5346</v>
      </c>
      <c r="B439">
        <v>8228</v>
      </c>
      <c r="C439" t="s">
        <v>4198</v>
      </c>
      <c r="D439" t="s">
        <v>1305</v>
      </c>
      <c r="E439" t="s">
        <v>4287</v>
      </c>
      <c r="F439" t="s">
        <v>1304</v>
      </c>
      <c r="G439" t="s">
        <v>6468</v>
      </c>
      <c r="H439" t="s">
        <v>1257</v>
      </c>
      <c r="I439" t="s">
        <v>1305</v>
      </c>
    </row>
    <row r="440" spans="1:9">
      <c r="A440" t="s">
        <v>5381</v>
      </c>
      <c r="B440">
        <v>8229</v>
      </c>
      <c r="C440" t="s">
        <v>4198</v>
      </c>
      <c r="D440" t="s">
        <v>1307</v>
      </c>
      <c r="E440" t="s">
        <v>4287</v>
      </c>
      <c r="F440" t="s">
        <v>1306</v>
      </c>
      <c r="G440" t="s">
        <v>6469</v>
      </c>
      <c r="H440" t="s">
        <v>1257</v>
      </c>
      <c r="I440" t="s">
        <v>1307</v>
      </c>
    </row>
    <row r="441" spans="1:9">
      <c r="A441" t="s">
        <v>5414</v>
      </c>
      <c r="B441">
        <v>8230</v>
      </c>
      <c r="C441" t="s">
        <v>4198</v>
      </c>
      <c r="D441" t="s">
        <v>1309</v>
      </c>
      <c r="E441" t="s">
        <v>4287</v>
      </c>
      <c r="F441" t="s">
        <v>1308</v>
      </c>
      <c r="G441" t="s">
        <v>6470</v>
      </c>
      <c r="H441" t="s">
        <v>1257</v>
      </c>
      <c r="I441" t="s">
        <v>1309</v>
      </c>
    </row>
    <row r="442" spans="1:9">
      <c r="A442" t="s">
        <v>5446</v>
      </c>
      <c r="B442">
        <v>8231</v>
      </c>
      <c r="C442" t="s">
        <v>4198</v>
      </c>
      <c r="D442" t="s">
        <v>1311</v>
      </c>
      <c r="E442" t="s">
        <v>4287</v>
      </c>
      <c r="F442" t="s">
        <v>1310</v>
      </c>
      <c r="G442" t="s">
        <v>6471</v>
      </c>
      <c r="H442" t="s">
        <v>1257</v>
      </c>
      <c r="I442" t="s">
        <v>1311</v>
      </c>
    </row>
    <row r="443" spans="1:9">
      <c r="A443" t="s">
        <v>5476</v>
      </c>
      <c r="B443">
        <v>8232</v>
      </c>
      <c r="C443" t="s">
        <v>4198</v>
      </c>
      <c r="D443" t="s">
        <v>1313</v>
      </c>
      <c r="E443" t="s">
        <v>4287</v>
      </c>
      <c r="F443" t="s">
        <v>1312</v>
      </c>
      <c r="G443" t="s">
        <v>6472</v>
      </c>
      <c r="H443" t="s">
        <v>1257</v>
      </c>
      <c r="I443" t="s">
        <v>1313</v>
      </c>
    </row>
    <row r="444" spans="1:9">
      <c r="A444" t="s">
        <v>5504</v>
      </c>
      <c r="B444">
        <v>8233</v>
      </c>
      <c r="C444" t="s">
        <v>4198</v>
      </c>
      <c r="D444" t="s">
        <v>1315</v>
      </c>
      <c r="E444" t="s">
        <v>4287</v>
      </c>
      <c r="F444" t="s">
        <v>1314</v>
      </c>
      <c r="G444" t="s">
        <v>6473</v>
      </c>
      <c r="H444" t="s">
        <v>1257</v>
      </c>
      <c r="I444" t="s">
        <v>1315</v>
      </c>
    </row>
    <row r="445" spans="1:9">
      <c r="A445" t="s">
        <v>5532</v>
      </c>
      <c r="B445">
        <v>8234</v>
      </c>
      <c r="C445" t="s">
        <v>4198</v>
      </c>
      <c r="D445" t="s">
        <v>1317</v>
      </c>
      <c r="E445" t="s">
        <v>4287</v>
      </c>
      <c r="F445" t="s">
        <v>1316</v>
      </c>
      <c r="G445" t="s">
        <v>6474</v>
      </c>
      <c r="H445" t="s">
        <v>1257</v>
      </c>
      <c r="I445" t="s">
        <v>1317</v>
      </c>
    </row>
    <row r="446" spans="1:9">
      <c r="A446" t="s">
        <v>5559</v>
      </c>
      <c r="B446">
        <v>8235</v>
      </c>
      <c r="C446" t="s">
        <v>4198</v>
      </c>
      <c r="D446" t="s">
        <v>1319</v>
      </c>
      <c r="E446" t="s">
        <v>4287</v>
      </c>
      <c r="F446" t="s">
        <v>1318</v>
      </c>
      <c r="G446" t="s">
        <v>6475</v>
      </c>
      <c r="H446" t="s">
        <v>1257</v>
      </c>
      <c r="I446" t="s">
        <v>1319</v>
      </c>
    </row>
    <row r="447" spans="1:9">
      <c r="A447" t="s">
        <v>5584</v>
      </c>
      <c r="B447">
        <v>8236</v>
      </c>
      <c r="C447" t="s">
        <v>4198</v>
      </c>
      <c r="D447" t="s">
        <v>1321</v>
      </c>
      <c r="E447" t="s">
        <v>4287</v>
      </c>
      <c r="F447" t="s">
        <v>1320</v>
      </c>
      <c r="G447" t="s">
        <v>6476</v>
      </c>
      <c r="H447" t="s">
        <v>1257</v>
      </c>
      <c r="I447" t="s">
        <v>1321</v>
      </c>
    </row>
    <row r="448" spans="1:9">
      <c r="A448" t="s">
        <v>5609</v>
      </c>
      <c r="B448">
        <v>8302</v>
      </c>
      <c r="C448" t="s">
        <v>4198</v>
      </c>
      <c r="D448" t="s">
        <v>1323</v>
      </c>
      <c r="E448" t="s">
        <v>4287</v>
      </c>
      <c r="F448" t="s">
        <v>1322</v>
      </c>
      <c r="G448" t="s">
        <v>6477</v>
      </c>
      <c r="H448" t="s">
        <v>1257</v>
      </c>
      <c r="I448" t="s">
        <v>1323</v>
      </c>
    </row>
    <row r="449" spans="1:9">
      <c r="A449" t="s">
        <v>5633</v>
      </c>
      <c r="B449">
        <v>8309</v>
      </c>
      <c r="C449" t="s">
        <v>4198</v>
      </c>
      <c r="D449" t="s">
        <v>1325</v>
      </c>
      <c r="E449" t="s">
        <v>4287</v>
      </c>
      <c r="F449" t="s">
        <v>1324</v>
      </c>
      <c r="G449" t="s">
        <v>6478</v>
      </c>
      <c r="H449" t="s">
        <v>1257</v>
      </c>
      <c r="I449" t="s">
        <v>1325</v>
      </c>
    </row>
    <row r="450" spans="1:9">
      <c r="A450" t="s">
        <v>5656</v>
      </c>
      <c r="B450">
        <v>8310</v>
      </c>
      <c r="C450" t="s">
        <v>4198</v>
      </c>
      <c r="D450" t="s">
        <v>1327</v>
      </c>
      <c r="E450" t="s">
        <v>4287</v>
      </c>
      <c r="F450" t="s">
        <v>1326</v>
      </c>
      <c r="G450" t="s">
        <v>6479</v>
      </c>
      <c r="H450" t="s">
        <v>1257</v>
      </c>
      <c r="I450" t="s">
        <v>1327</v>
      </c>
    </row>
    <row r="451" spans="1:9">
      <c r="A451" t="s">
        <v>5676</v>
      </c>
      <c r="B451">
        <v>8341</v>
      </c>
      <c r="C451" t="s">
        <v>4198</v>
      </c>
      <c r="D451" t="s">
        <v>1329</v>
      </c>
      <c r="E451" t="s">
        <v>4287</v>
      </c>
      <c r="F451" t="s">
        <v>1328</v>
      </c>
      <c r="G451" t="s">
        <v>6480</v>
      </c>
      <c r="H451" t="s">
        <v>1257</v>
      </c>
      <c r="I451" t="s">
        <v>1329</v>
      </c>
    </row>
    <row r="452" spans="1:9">
      <c r="A452" t="s">
        <v>5694</v>
      </c>
      <c r="B452">
        <v>8364</v>
      </c>
      <c r="C452" t="s">
        <v>4198</v>
      </c>
      <c r="D452" t="s">
        <v>1331</v>
      </c>
      <c r="E452" t="s">
        <v>4287</v>
      </c>
      <c r="F452" t="s">
        <v>1330</v>
      </c>
      <c r="G452" t="s">
        <v>6481</v>
      </c>
      <c r="H452" t="s">
        <v>1257</v>
      </c>
      <c r="I452" t="s">
        <v>1331</v>
      </c>
    </row>
    <row r="453" spans="1:9">
      <c r="A453" t="s">
        <v>5712</v>
      </c>
      <c r="B453">
        <v>8442</v>
      </c>
      <c r="C453" t="s">
        <v>4198</v>
      </c>
      <c r="D453" t="s">
        <v>1333</v>
      </c>
      <c r="E453" t="s">
        <v>4287</v>
      </c>
      <c r="F453" t="s">
        <v>1332</v>
      </c>
      <c r="G453" t="s">
        <v>6482</v>
      </c>
      <c r="H453" t="s">
        <v>1257</v>
      </c>
      <c r="I453" t="s">
        <v>1333</v>
      </c>
    </row>
    <row r="454" spans="1:9">
      <c r="A454" t="s">
        <v>5730</v>
      </c>
      <c r="B454">
        <v>8443</v>
      </c>
      <c r="C454" t="s">
        <v>4198</v>
      </c>
      <c r="D454" t="s">
        <v>1335</v>
      </c>
      <c r="E454" t="s">
        <v>4287</v>
      </c>
      <c r="F454" t="s">
        <v>1334</v>
      </c>
      <c r="G454" t="s">
        <v>6483</v>
      </c>
      <c r="H454" t="s">
        <v>1257</v>
      </c>
      <c r="I454" t="s">
        <v>1335</v>
      </c>
    </row>
    <row r="455" spans="1:9">
      <c r="A455" t="s">
        <v>5748</v>
      </c>
      <c r="B455">
        <v>8447</v>
      </c>
      <c r="C455" t="s">
        <v>4198</v>
      </c>
      <c r="D455" t="s">
        <v>1337</v>
      </c>
      <c r="E455" t="s">
        <v>4287</v>
      </c>
      <c r="F455" t="s">
        <v>1336</v>
      </c>
      <c r="G455" t="s">
        <v>6484</v>
      </c>
      <c r="H455" t="s">
        <v>1257</v>
      </c>
      <c r="I455" t="s">
        <v>1337</v>
      </c>
    </row>
    <row r="456" spans="1:9">
      <c r="A456" t="s">
        <v>5764</v>
      </c>
      <c r="B456">
        <v>8521</v>
      </c>
      <c r="C456" t="s">
        <v>4198</v>
      </c>
      <c r="D456" t="s">
        <v>1339</v>
      </c>
      <c r="E456" t="s">
        <v>4287</v>
      </c>
      <c r="F456" t="s">
        <v>1338</v>
      </c>
      <c r="G456" t="s">
        <v>6485</v>
      </c>
      <c r="H456" t="s">
        <v>1257</v>
      </c>
      <c r="I456" t="s">
        <v>1339</v>
      </c>
    </row>
    <row r="457" spans="1:9">
      <c r="A457" t="s">
        <v>5780</v>
      </c>
      <c r="B457">
        <v>8542</v>
      </c>
      <c r="C457" t="s">
        <v>4198</v>
      </c>
      <c r="D457" t="s">
        <v>1341</v>
      </c>
      <c r="E457" t="s">
        <v>4287</v>
      </c>
      <c r="F457" t="s">
        <v>1340</v>
      </c>
      <c r="G457" t="s">
        <v>6486</v>
      </c>
      <c r="H457" t="s">
        <v>1257</v>
      </c>
      <c r="I457" t="s">
        <v>1341</v>
      </c>
    </row>
    <row r="458" spans="1:9">
      <c r="A458" t="s">
        <v>5794</v>
      </c>
      <c r="B458">
        <v>8546</v>
      </c>
      <c r="C458" t="s">
        <v>4198</v>
      </c>
      <c r="D458" t="s">
        <v>1343</v>
      </c>
      <c r="E458" t="s">
        <v>4287</v>
      </c>
      <c r="F458" t="s">
        <v>1342</v>
      </c>
      <c r="G458" t="s">
        <v>6487</v>
      </c>
      <c r="H458" t="s">
        <v>1257</v>
      </c>
      <c r="I458" t="s">
        <v>1343</v>
      </c>
    </row>
    <row r="459" spans="1:9">
      <c r="A459" t="s">
        <v>5807</v>
      </c>
      <c r="B459">
        <v>8564</v>
      </c>
      <c r="C459" t="s">
        <v>4198</v>
      </c>
      <c r="D459" t="s">
        <v>1345</v>
      </c>
      <c r="E459" t="s">
        <v>4287</v>
      </c>
      <c r="F459" t="s">
        <v>1344</v>
      </c>
      <c r="G459" t="s">
        <v>6488</v>
      </c>
      <c r="H459" t="s">
        <v>1257</v>
      </c>
      <c r="I459" t="s">
        <v>1345</v>
      </c>
    </row>
    <row r="460" spans="1:9">
      <c r="A460" t="s">
        <v>4247</v>
      </c>
      <c r="B460">
        <v>9000</v>
      </c>
      <c r="C460" t="s">
        <v>4199</v>
      </c>
      <c r="D460" t="s">
        <v>1347</v>
      </c>
      <c r="E460" t="s">
        <v>4238</v>
      </c>
      <c r="F460" t="s">
        <v>1346</v>
      </c>
      <c r="G460" t="s">
        <v>6489</v>
      </c>
      <c r="H460" t="s">
        <v>1347</v>
      </c>
    </row>
    <row r="461" spans="1:9">
      <c r="A461" t="s">
        <v>4296</v>
      </c>
      <c r="B461">
        <v>9201</v>
      </c>
      <c r="C461" t="s">
        <v>4199</v>
      </c>
      <c r="D461" t="s">
        <v>1349</v>
      </c>
      <c r="E461" t="s">
        <v>4287</v>
      </c>
      <c r="F461" t="s">
        <v>1348</v>
      </c>
      <c r="G461" t="s">
        <v>6490</v>
      </c>
      <c r="H461" t="s">
        <v>1347</v>
      </c>
      <c r="I461" t="s">
        <v>1349</v>
      </c>
    </row>
    <row r="462" spans="1:9">
      <c r="A462" t="s">
        <v>4344</v>
      </c>
      <c r="B462">
        <v>9202</v>
      </c>
      <c r="C462" t="s">
        <v>4199</v>
      </c>
      <c r="D462" t="s">
        <v>1351</v>
      </c>
      <c r="E462" t="s">
        <v>4287</v>
      </c>
      <c r="F462" t="s">
        <v>1350</v>
      </c>
      <c r="G462" t="s">
        <v>6491</v>
      </c>
      <c r="H462" t="s">
        <v>1347</v>
      </c>
      <c r="I462" t="s">
        <v>1351</v>
      </c>
    </row>
    <row r="463" spans="1:9">
      <c r="A463" t="s">
        <v>4392</v>
      </c>
      <c r="B463">
        <v>9203</v>
      </c>
      <c r="C463" t="s">
        <v>4199</v>
      </c>
      <c r="D463" t="s">
        <v>1353</v>
      </c>
      <c r="E463" t="s">
        <v>4287</v>
      </c>
      <c r="F463" t="s">
        <v>1352</v>
      </c>
      <c r="G463" t="s">
        <v>6492</v>
      </c>
      <c r="H463" t="s">
        <v>1347</v>
      </c>
      <c r="I463" t="s">
        <v>1353</v>
      </c>
    </row>
    <row r="464" spans="1:9">
      <c r="A464" t="s">
        <v>4440</v>
      </c>
      <c r="B464">
        <v>9204</v>
      </c>
      <c r="C464" t="s">
        <v>4199</v>
      </c>
      <c r="D464" t="s">
        <v>1355</v>
      </c>
      <c r="E464" t="s">
        <v>4287</v>
      </c>
      <c r="F464" t="s">
        <v>1354</v>
      </c>
      <c r="G464" t="s">
        <v>6493</v>
      </c>
      <c r="H464" t="s">
        <v>1347</v>
      </c>
      <c r="I464" t="s">
        <v>1355</v>
      </c>
    </row>
    <row r="465" spans="1:9">
      <c r="A465" t="s">
        <v>4488</v>
      </c>
      <c r="B465">
        <v>9205</v>
      </c>
      <c r="C465" t="s">
        <v>4199</v>
      </c>
      <c r="D465" t="s">
        <v>1357</v>
      </c>
      <c r="E465" t="s">
        <v>4287</v>
      </c>
      <c r="F465" t="s">
        <v>1356</v>
      </c>
      <c r="G465" t="s">
        <v>6494</v>
      </c>
      <c r="H465" t="s">
        <v>1347</v>
      </c>
      <c r="I465" t="s">
        <v>1357</v>
      </c>
    </row>
    <row r="466" spans="1:9">
      <c r="A466" t="s">
        <v>4536</v>
      </c>
      <c r="B466">
        <v>9206</v>
      </c>
      <c r="C466" t="s">
        <v>4199</v>
      </c>
      <c r="D466" t="s">
        <v>1359</v>
      </c>
      <c r="E466" t="s">
        <v>4287</v>
      </c>
      <c r="F466" t="s">
        <v>1358</v>
      </c>
      <c r="G466" t="s">
        <v>6495</v>
      </c>
      <c r="H466" t="s">
        <v>1347</v>
      </c>
      <c r="I466" t="s">
        <v>1359</v>
      </c>
    </row>
    <row r="467" spans="1:9">
      <c r="A467" t="s">
        <v>4584</v>
      </c>
      <c r="B467">
        <v>9208</v>
      </c>
      <c r="C467" t="s">
        <v>4199</v>
      </c>
      <c r="D467" t="s">
        <v>1361</v>
      </c>
      <c r="E467" t="s">
        <v>4287</v>
      </c>
      <c r="F467" t="s">
        <v>1360</v>
      </c>
      <c r="G467" t="s">
        <v>6496</v>
      </c>
      <c r="H467" t="s">
        <v>1347</v>
      </c>
      <c r="I467" t="s">
        <v>1361</v>
      </c>
    </row>
    <row r="468" spans="1:9">
      <c r="A468" t="s">
        <v>4632</v>
      </c>
      <c r="B468">
        <v>9209</v>
      </c>
      <c r="C468" t="s">
        <v>4199</v>
      </c>
      <c r="D468" t="s">
        <v>1363</v>
      </c>
      <c r="E468" t="s">
        <v>4287</v>
      </c>
      <c r="F468" t="s">
        <v>1362</v>
      </c>
      <c r="G468" t="s">
        <v>6497</v>
      </c>
      <c r="H468" t="s">
        <v>1347</v>
      </c>
      <c r="I468" t="s">
        <v>1363</v>
      </c>
    </row>
    <row r="469" spans="1:9">
      <c r="A469" t="s">
        <v>4680</v>
      </c>
      <c r="B469">
        <v>9210</v>
      </c>
      <c r="C469" t="s">
        <v>4199</v>
      </c>
      <c r="D469" t="s">
        <v>1365</v>
      </c>
      <c r="E469" t="s">
        <v>4287</v>
      </c>
      <c r="F469" t="s">
        <v>1364</v>
      </c>
      <c r="G469" t="s">
        <v>6498</v>
      </c>
      <c r="H469" t="s">
        <v>1347</v>
      </c>
      <c r="I469" t="s">
        <v>1365</v>
      </c>
    </row>
    <row r="470" spans="1:9">
      <c r="A470" t="s">
        <v>4728</v>
      </c>
      <c r="B470">
        <v>9211</v>
      </c>
      <c r="C470" t="s">
        <v>4199</v>
      </c>
      <c r="D470" t="s">
        <v>1367</v>
      </c>
      <c r="E470" t="s">
        <v>4287</v>
      </c>
      <c r="F470" t="s">
        <v>1366</v>
      </c>
      <c r="G470" t="s">
        <v>6499</v>
      </c>
      <c r="H470" t="s">
        <v>1347</v>
      </c>
      <c r="I470" t="s">
        <v>1367</v>
      </c>
    </row>
    <row r="471" spans="1:9">
      <c r="A471" t="s">
        <v>4776</v>
      </c>
      <c r="B471">
        <v>9213</v>
      </c>
      <c r="C471" t="s">
        <v>4199</v>
      </c>
      <c r="D471" t="s">
        <v>1369</v>
      </c>
      <c r="E471" t="s">
        <v>4287</v>
      </c>
      <c r="F471" t="s">
        <v>1368</v>
      </c>
      <c r="G471" t="s">
        <v>6500</v>
      </c>
      <c r="H471" t="s">
        <v>1347</v>
      </c>
      <c r="I471" t="s">
        <v>1369</v>
      </c>
    </row>
    <row r="472" spans="1:9">
      <c r="A472" t="s">
        <v>4824</v>
      </c>
      <c r="B472">
        <v>9214</v>
      </c>
      <c r="C472" t="s">
        <v>4199</v>
      </c>
      <c r="D472" t="s">
        <v>1371</v>
      </c>
      <c r="E472" t="s">
        <v>4287</v>
      </c>
      <c r="F472" t="s">
        <v>1370</v>
      </c>
      <c r="G472" t="s">
        <v>6501</v>
      </c>
      <c r="H472" t="s">
        <v>1347</v>
      </c>
      <c r="I472" t="s">
        <v>1371</v>
      </c>
    </row>
    <row r="473" spans="1:9">
      <c r="A473" t="s">
        <v>4872</v>
      </c>
      <c r="B473">
        <v>9215</v>
      </c>
      <c r="C473" t="s">
        <v>4199</v>
      </c>
      <c r="D473" t="s">
        <v>1373</v>
      </c>
      <c r="E473" t="s">
        <v>4287</v>
      </c>
      <c r="F473" t="s">
        <v>1372</v>
      </c>
      <c r="G473" t="s">
        <v>6502</v>
      </c>
      <c r="H473" t="s">
        <v>1347</v>
      </c>
      <c r="I473" t="s">
        <v>1373</v>
      </c>
    </row>
    <row r="474" spans="1:9">
      <c r="A474" t="s">
        <v>4920</v>
      </c>
      <c r="B474">
        <v>9216</v>
      </c>
      <c r="C474" t="s">
        <v>4199</v>
      </c>
      <c r="D474" t="s">
        <v>1375</v>
      </c>
      <c r="E474" t="s">
        <v>4287</v>
      </c>
      <c r="F474" t="s">
        <v>1374</v>
      </c>
      <c r="G474" t="s">
        <v>6503</v>
      </c>
      <c r="H474" t="s">
        <v>1347</v>
      </c>
      <c r="I474" t="s">
        <v>1375</v>
      </c>
    </row>
    <row r="475" spans="1:9">
      <c r="A475" t="s">
        <v>4968</v>
      </c>
      <c r="B475">
        <v>9301</v>
      </c>
      <c r="C475" t="s">
        <v>4199</v>
      </c>
      <c r="D475" t="s">
        <v>1377</v>
      </c>
      <c r="E475" t="s">
        <v>4287</v>
      </c>
      <c r="F475" t="s">
        <v>1376</v>
      </c>
      <c r="G475" t="s">
        <v>6504</v>
      </c>
      <c r="H475" t="s">
        <v>1347</v>
      </c>
      <c r="I475" t="s">
        <v>1377</v>
      </c>
    </row>
    <row r="476" spans="1:9">
      <c r="A476" t="s">
        <v>5016</v>
      </c>
      <c r="B476">
        <v>9342</v>
      </c>
      <c r="C476" t="s">
        <v>4199</v>
      </c>
      <c r="D476" t="s">
        <v>1379</v>
      </c>
      <c r="E476" t="s">
        <v>4287</v>
      </c>
      <c r="F476" t="s">
        <v>1378</v>
      </c>
      <c r="G476" t="s">
        <v>6505</v>
      </c>
      <c r="H476" t="s">
        <v>1347</v>
      </c>
      <c r="I476" t="s">
        <v>1379</v>
      </c>
    </row>
    <row r="477" spans="1:9">
      <c r="A477" t="s">
        <v>5063</v>
      </c>
      <c r="B477">
        <v>9343</v>
      </c>
      <c r="C477" t="s">
        <v>4199</v>
      </c>
      <c r="D477" t="s">
        <v>1381</v>
      </c>
      <c r="E477" t="s">
        <v>4287</v>
      </c>
      <c r="F477" t="s">
        <v>1380</v>
      </c>
      <c r="G477" t="s">
        <v>6506</v>
      </c>
      <c r="H477" t="s">
        <v>1347</v>
      </c>
      <c r="I477" t="s">
        <v>1381</v>
      </c>
    </row>
    <row r="478" spans="1:9">
      <c r="A478" t="s">
        <v>5110</v>
      </c>
      <c r="B478">
        <v>9344</v>
      </c>
      <c r="C478" t="s">
        <v>4199</v>
      </c>
      <c r="D478" t="s">
        <v>1383</v>
      </c>
      <c r="E478" t="s">
        <v>4287</v>
      </c>
      <c r="F478" t="s">
        <v>1382</v>
      </c>
      <c r="G478" t="s">
        <v>6507</v>
      </c>
      <c r="H478" t="s">
        <v>1347</v>
      </c>
      <c r="I478" t="s">
        <v>1383</v>
      </c>
    </row>
    <row r="479" spans="1:9">
      <c r="A479" t="s">
        <v>5155</v>
      </c>
      <c r="B479">
        <v>9345</v>
      </c>
      <c r="C479" t="s">
        <v>4199</v>
      </c>
      <c r="D479" t="s">
        <v>1385</v>
      </c>
      <c r="E479" t="s">
        <v>4287</v>
      </c>
      <c r="F479" t="s">
        <v>1384</v>
      </c>
      <c r="G479" t="s">
        <v>6508</v>
      </c>
      <c r="H479" t="s">
        <v>1347</v>
      </c>
      <c r="I479" t="s">
        <v>1385</v>
      </c>
    </row>
    <row r="480" spans="1:9">
      <c r="A480" t="s">
        <v>5199</v>
      </c>
      <c r="B480">
        <v>9361</v>
      </c>
      <c r="C480" t="s">
        <v>4199</v>
      </c>
      <c r="D480" t="s">
        <v>1387</v>
      </c>
      <c r="E480" t="s">
        <v>4287</v>
      </c>
      <c r="F480" t="s">
        <v>1386</v>
      </c>
      <c r="G480" t="s">
        <v>6509</v>
      </c>
      <c r="H480" t="s">
        <v>1347</v>
      </c>
      <c r="I480" t="s">
        <v>1387</v>
      </c>
    </row>
    <row r="481" spans="1:9">
      <c r="A481" t="s">
        <v>5238</v>
      </c>
      <c r="B481">
        <v>9364</v>
      </c>
      <c r="C481" t="s">
        <v>4199</v>
      </c>
      <c r="D481" t="s">
        <v>1389</v>
      </c>
      <c r="E481" t="s">
        <v>4287</v>
      </c>
      <c r="F481" t="s">
        <v>1388</v>
      </c>
      <c r="G481" t="s">
        <v>6510</v>
      </c>
      <c r="H481" t="s">
        <v>1347</v>
      </c>
      <c r="I481" t="s">
        <v>1389</v>
      </c>
    </row>
    <row r="482" spans="1:9">
      <c r="A482" t="s">
        <v>5275</v>
      </c>
      <c r="B482">
        <v>9384</v>
      </c>
      <c r="C482" t="s">
        <v>4199</v>
      </c>
      <c r="D482" t="s">
        <v>1391</v>
      </c>
      <c r="E482" t="s">
        <v>4287</v>
      </c>
      <c r="F482" t="s">
        <v>1390</v>
      </c>
      <c r="G482" t="s">
        <v>6511</v>
      </c>
      <c r="H482" t="s">
        <v>1347</v>
      </c>
      <c r="I482" t="s">
        <v>1391</v>
      </c>
    </row>
    <row r="483" spans="1:9">
      <c r="A483" t="s">
        <v>5311</v>
      </c>
      <c r="B483">
        <v>9386</v>
      </c>
      <c r="C483" t="s">
        <v>4199</v>
      </c>
      <c r="D483" t="s">
        <v>1393</v>
      </c>
      <c r="E483" t="s">
        <v>4287</v>
      </c>
      <c r="F483" t="s">
        <v>1392</v>
      </c>
      <c r="G483" t="s">
        <v>6512</v>
      </c>
      <c r="H483" t="s">
        <v>1347</v>
      </c>
      <c r="I483" t="s">
        <v>1393</v>
      </c>
    </row>
    <row r="484" spans="1:9">
      <c r="A484" t="s">
        <v>5347</v>
      </c>
      <c r="B484">
        <v>9407</v>
      </c>
      <c r="C484" t="s">
        <v>4199</v>
      </c>
      <c r="D484" t="s">
        <v>1395</v>
      </c>
      <c r="E484" t="s">
        <v>4287</v>
      </c>
      <c r="F484" t="s">
        <v>1394</v>
      </c>
      <c r="G484" t="s">
        <v>6513</v>
      </c>
      <c r="H484" t="s">
        <v>1347</v>
      </c>
      <c r="I484" t="s">
        <v>1395</v>
      </c>
    </row>
    <row r="485" spans="1:9">
      <c r="A485" t="s">
        <v>5382</v>
      </c>
      <c r="B485">
        <v>9411</v>
      </c>
      <c r="C485" t="s">
        <v>4199</v>
      </c>
      <c r="D485" t="s">
        <v>1397</v>
      </c>
      <c r="E485" t="s">
        <v>4287</v>
      </c>
      <c r="F485" t="s">
        <v>1396</v>
      </c>
      <c r="G485" t="s">
        <v>6514</v>
      </c>
      <c r="H485" t="s">
        <v>1347</v>
      </c>
      <c r="I485" t="s">
        <v>1397</v>
      </c>
    </row>
    <row r="486" spans="1:9">
      <c r="A486" t="s">
        <v>4248</v>
      </c>
      <c r="B486">
        <v>10000</v>
      </c>
      <c r="C486" t="s">
        <v>4200</v>
      </c>
      <c r="D486" t="s">
        <v>1399</v>
      </c>
      <c r="E486" t="s">
        <v>4238</v>
      </c>
      <c r="F486" t="s">
        <v>1398</v>
      </c>
      <c r="G486" t="s">
        <v>6515</v>
      </c>
      <c r="H486" t="s">
        <v>1399</v>
      </c>
    </row>
    <row r="487" spans="1:9">
      <c r="A487" t="s">
        <v>4297</v>
      </c>
      <c r="B487">
        <v>10201</v>
      </c>
      <c r="C487" t="s">
        <v>4200</v>
      </c>
      <c r="D487" t="s">
        <v>1401</v>
      </c>
      <c r="E487" t="s">
        <v>4287</v>
      </c>
      <c r="F487" t="s">
        <v>1400</v>
      </c>
      <c r="G487" t="s">
        <v>6516</v>
      </c>
      <c r="H487" t="s">
        <v>1399</v>
      </c>
      <c r="I487" t="s">
        <v>1401</v>
      </c>
    </row>
    <row r="488" spans="1:9">
      <c r="A488" t="s">
        <v>4345</v>
      </c>
      <c r="B488">
        <v>10202</v>
      </c>
      <c r="C488" t="s">
        <v>4200</v>
      </c>
      <c r="D488" t="s">
        <v>1403</v>
      </c>
      <c r="E488" t="s">
        <v>4287</v>
      </c>
      <c r="F488" t="s">
        <v>1402</v>
      </c>
      <c r="G488" t="s">
        <v>6517</v>
      </c>
      <c r="H488" t="s">
        <v>1399</v>
      </c>
      <c r="I488" t="s">
        <v>1403</v>
      </c>
    </row>
    <row r="489" spans="1:9">
      <c r="A489" t="s">
        <v>4393</v>
      </c>
      <c r="B489">
        <v>10203</v>
      </c>
      <c r="C489" t="s">
        <v>4200</v>
      </c>
      <c r="D489" t="s">
        <v>1405</v>
      </c>
      <c r="E489" t="s">
        <v>4287</v>
      </c>
      <c r="F489" t="s">
        <v>1404</v>
      </c>
      <c r="G489" t="s">
        <v>6518</v>
      </c>
      <c r="H489" t="s">
        <v>1399</v>
      </c>
      <c r="I489" t="s">
        <v>1405</v>
      </c>
    </row>
    <row r="490" spans="1:9">
      <c r="A490" t="s">
        <v>4441</v>
      </c>
      <c r="B490">
        <v>10204</v>
      </c>
      <c r="C490" t="s">
        <v>4200</v>
      </c>
      <c r="D490" t="s">
        <v>1407</v>
      </c>
      <c r="E490" t="s">
        <v>4287</v>
      </c>
      <c r="F490" t="s">
        <v>1406</v>
      </c>
      <c r="G490" t="s">
        <v>6519</v>
      </c>
      <c r="H490" t="s">
        <v>1399</v>
      </c>
      <c r="I490" t="s">
        <v>1407</v>
      </c>
    </row>
    <row r="491" spans="1:9">
      <c r="A491" t="s">
        <v>4489</v>
      </c>
      <c r="B491">
        <v>10205</v>
      </c>
      <c r="C491" t="s">
        <v>4200</v>
      </c>
      <c r="D491" t="s">
        <v>1409</v>
      </c>
      <c r="E491" t="s">
        <v>4287</v>
      </c>
      <c r="F491" t="s">
        <v>1408</v>
      </c>
      <c r="G491" t="s">
        <v>6520</v>
      </c>
      <c r="H491" t="s">
        <v>1399</v>
      </c>
      <c r="I491" t="s">
        <v>1409</v>
      </c>
    </row>
    <row r="492" spans="1:9">
      <c r="A492" t="s">
        <v>4537</v>
      </c>
      <c r="B492">
        <v>10206</v>
      </c>
      <c r="C492" t="s">
        <v>4200</v>
      </c>
      <c r="D492" t="s">
        <v>1411</v>
      </c>
      <c r="E492" t="s">
        <v>4287</v>
      </c>
      <c r="F492" t="s">
        <v>1410</v>
      </c>
      <c r="G492" t="s">
        <v>6521</v>
      </c>
      <c r="H492" t="s">
        <v>1399</v>
      </c>
      <c r="I492" t="s">
        <v>1411</v>
      </c>
    </row>
    <row r="493" spans="1:9">
      <c r="A493" t="s">
        <v>4585</v>
      </c>
      <c r="B493">
        <v>10207</v>
      </c>
      <c r="C493" t="s">
        <v>4200</v>
      </c>
      <c r="D493" t="s">
        <v>1413</v>
      </c>
      <c r="E493" t="s">
        <v>4287</v>
      </c>
      <c r="F493" t="s">
        <v>1412</v>
      </c>
      <c r="G493" t="s">
        <v>6522</v>
      </c>
      <c r="H493" t="s">
        <v>1399</v>
      </c>
      <c r="I493" t="s">
        <v>1413</v>
      </c>
    </row>
    <row r="494" spans="1:9">
      <c r="A494" t="s">
        <v>4633</v>
      </c>
      <c r="B494">
        <v>10208</v>
      </c>
      <c r="C494" t="s">
        <v>4200</v>
      </c>
      <c r="D494" t="s">
        <v>1415</v>
      </c>
      <c r="E494" t="s">
        <v>4287</v>
      </c>
      <c r="F494" t="s">
        <v>1414</v>
      </c>
      <c r="G494" t="s">
        <v>6523</v>
      </c>
      <c r="H494" t="s">
        <v>1399</v>
      </c>
      <c r="I494" t="s">
        <v>1415</v>
      </c>
    </row>
    <row r="495" spans="1:9">
      <c r="A495" t="s">
        <v>4681</v>
      </c>
      <c r="B495">
        <v>10209</v>
      </c>
      <c r="C495" t="s">
        <v>4200</v>
      </c>
      <c r="D495" t="s">
        <v>1417</v>
      </c>
      <c r="E495" t="s">
        <v>4287</v>
      </c>
      <c r="F495" t="s">
        <v>1416</v>
      </c>
      <c r="G495" t="s">
        <v>6524</v>
      </c>
      <c r="H495" t="s">
        <v>1399</v>
      </c>
      <c r="I495" t="s">
        <v>1417</v>
      </c>
    </row>
    <row r="496" spans="1:9">
      <c r="A496" t="s">
        <v>4729</v>
      </c>
      <c r="B496">
        <v>10210</v>
      </c>
      <c r="C496" t="s">
        <v>4200</v>
      </c>
      <c r="D496" t="s">
        <v>1419</v>
      </c>
      <c r="E496" t="s">
        <v>4287</v>
      </c>
      <c r="F496" t="s">
        <v>1418</v>
      </c>
      <c r="G496" t="s">
        <v>6525</v>
      </c>
      <c r="H496" t="s">
        <v>1399</v>
      </c>
      <c r="I496" t="s">
        <v>1419</v>
      </c>
    </row>
    <row r="497" spans="1:9">
      <c r="A497" t="s">
        <v>4777</v>
      </c>
      <c r="B497">
        <v>10211</v>
      </c>
      <c r="C497" t="s">
        <v>4200</v>
      </c>
      <c r="D497" t="s">
        <v>1421</v>
      </c>
      <c r="E497" t="s">
        <v>4287</v>
      </c>
      <c r="F497" t="s">
        <v>1420</v>
      </c>
      <c r="G497" t="s">
        <v>6526</v>
      </c>
      <c r="H497" t="s">
        <v>1399</v>
      </c>
      <c r="I497" t="s">
        <v>1421</v>
      </c>
    </row>
    <row r="498" spans="1:9">
      <c r="A498" t="s">
        <v>4825</v>
      </c>
      <c r="B498">
        <v>10212</v>
      </c>
      <c r="C498" t="s">
        <v>4200</v>
      </c>
      <c r="D498" t="s">
        <v>1423</v>
      </c>
      <c r="E498" t="s">
        <v>4287</v>
      </c>
      <c r="F498" t="s">
        <v>1422</v>
      </c>
      <c r="G498" t="s">
        <v>6527</v>
      </c>
      <c r="H498" t="s">
        <v>1399</v>
      </c>
      <c r="I498" t="s">
        <v>1423</v>
      </c>
    </row>
    <row r="499" spans="1:9">
      <c r="A499" t="s">
        <v>4873</v>
      </c>
      <c r="B499">
        <v>10344</v>
      </c>
      <c r="C499" t="s">
        <v>4200</v>
      </c>
      <c r="D499" t="s">
        <v>1425</v>
      </c>
      <c r="E499" t="s">
        <v>4287</v>
      </c>
      <c r="F499" t="s">
        <v>1424</v>
      </c>
      <c r="G499" t="s">
        <v>6528</v>
      </c>
      <c r="H499" t="s">
        <v>1399</v>
      </c>
      <c r="I499" t="s">
        <v>1425</v>
      </c>
    </row>
    <row r="500" spans="1:9">
      <c r="A500" t="s">
        <v>4921</v>
      </c>
      <c r="B500">
        <v>10345</v>
      </c>
      <c r="C500" t="s">
        <v>4200</v>
      </c>
      <c r="D500" t="s">
        <v>1427</v>
      </c>
      <c r="E500" t="s">
        <v>4287</v>
      </c>
      <c r="F500" t="s">
        <v>1426</v>
      </c>
      <c r="G500" t="s">
        <v>6529</v>
      </c>
      <c r="H500" t="s">
        <v>1399</v>
      </c>
      <c r="I500" t="s">
        <v>1427</v>
      </c>
    </row>
    <row r="501" spans="1:9">
      <c r="A501" t="s">
        <v>4969</v>
      </c>
      <c r="B501">
        <v>10366</v>
      </c>
      <c r="C501" t="s">
        <v>4200</v>
      </c>
      <c r="D501" t="s">
        <v>1429</v>
      </c>
      <c r="E501" t="s">
        <v>4287</v>
      </c>
      <c r="F501" t="s">
        <v>1428</v>
      </c>
      <c r="G501" t="s">
        <v>6530</v>
      </c>
      <c r="H501" t="s">
        <v>1399</v>
      </c>
      <c r="I501" t="s">
        <v>1429</v>
      </c>
    </row>
    <row r="502" spans="1:9">
      <c r="A502" t="s">
        <v>5017</v>
      </c>
      <c r="B502">
        <v>10367</v>
      </c>
      <c r="C502" t="s">
        <v>4200</v>
      </c>
      <c r="D502" t="s">
        <v>1431</v>
      </c>
      <c r="E502" t="s">
        <v>4287</v>
      </c>
      <c r="F502" t="s">
        <v>1430</v>
      </c>
      <c r="G502" t="s">
        <v>6531</v>
      </c>
      <c r="H502" t="s">
        <v>1399</v>
      </c>
      <c r="I502" t="s">
        <v>1431</v>
      </c>
    </row>
    <row r="503" spans="1:9">
      <c r="A503" t="s">
        <v>5064</v>
      </c>
      <c r="B503">
        <v>10382</v>
      </c>
      <c r="C503" t="s">
        <v>4200</v>
      </c>
      <c r="D503" t="s">
        <v>1433</v>
      </c>
      <c r="E503" t="s">
        <v>4287</v>
      </c>
      <c r="F503" t="s">
        <v>1432</v>
      </c>
      <c r="G503" t="s">
        <v>6532</v>
      </c>
      <c r="H503" t="s">
        <v>1399</v>
      </c>
      <c r="I503" t="s">
        <v>1433</v>
      </c>
    </row>
    <row r="504" spans="1:9">
      <c r="A504" t="s">
        <v>5111</v>
      </c>
      <c r="B504">
        <v>10383</v>
      </c>
      <c r="C504" t="s">
        <v>4200</v>
      </c>
      <c r="D504" t="s">
        <v>1435</v>
      </c>
      <c r="E504" t="s">
        <v>4287</v>
      </c>
      <c r="F504" t="s">
        <v>1434</v>
      </c>
      <c r="G504" t="s">
        <v>6533</v>
      </c>
      <c r="H504" t="s">
        <v>1399</v>
      </c>
      <c r="I504" t="s">
        <v>1435</v>
      </c>
    </row>
    <row r="505" spans="1:9">
      <c r="A505" t="s">
        <v>5156</v>
      </c>
      <c r="B505">
        <v>10384</v>
      </c>
      <c r="C505" t="s">
        <v>4200</v>
      </c>
      <c r="D505" t="s">
        <v>1437</v>
      </c>
      <c r="E505" t="s">
        <v>4287</v>
      </c>
      <c r="F505" t="s">
        <v>1436</v>
      </c>
      <c r="G505" t="s">
        <v>6534</v>
      </c>
      <c r="H505" t="s">
        <v>1399</v>
      </c>
      <c r="I505" t="s">
        <v>1437</v>
      </c>
    </row>
    <row r="506" spans="1:9">
      <c r="A506" t="s">
        <v>5200</v>
      </c>
      <c r="B506">
        <v>10421</v>
      </c>
      <c r="C506" t="s">
        <v>4200</v>
      </c>
      <c r="D506" t="s">
        <v>1439</v>
      </c>
      <c r="E506" t="s">
        <v>4287</v>
      </c>
      <c r="F506" t="s">
        <v>1438</v>
      </c>
      <c r="G506" t="s">
        <v>6535</v>
      </c>
      <c r="H506" t="s">
        <v>1399</v>
      </c>
      <c r="I506" t="s">
        <v>1439</v>
      </c>
    </row>
    <row r="507" spans="1:9">
      <c r="A507" t="s">
        <v>5239</v>
      </c>
      <c r="B507">
        <v>10424</v>
      </c>
      <c r="C507" t="s">
        <v>4200</v>
      </c>
      <c r="D507" t="s">
        <v>1441</v>
      </c>
      <c r="E507" t="s">
        <v>4287</v>
      </c>
      <c r="F507" t="s">
        <v>1440</v>
      </c>
      <c r="G507" t="s">
        <v>6536</v>
      </c>
      <c r="H507" t="s">
        <v>1399</v>
      </c>
      <c r="I507" t="s">
        <v>1441</v>
      </c>
    </row>
    <row r="508" spans="1:9">
      <c r="A508" t="s">
        <v>5276</v>
      </c>
      <c r="B508">
        <v>10425</v>
      </c>
      <c r="C508" t="s">
        <v>4200</v>
      </c>
      <c r="D508" t="s">
        <v>1443</v>
      </c>
      <c r="E508" t="s">
        <v>4287</v>
      </c>
      <c r="F508" t="s">
        <v>1442</v>
      </c>
      <c r="G508" t="s">
        <v>6537</v>
      </c>
      <c r="H508" t="s">
        <v>1399</v>
      </c>
      <c r="I508" t="s">
        <v>1443</v>
      </c>
    </row>
    <row r="509" spans="1:9">
      <c r="A509" t="s">
        <v>5312</v>
      </c>
      <c r="B509">
        <v>10426</v>
      </c>
      <c r="C509" t="s">
        <v>4200</v>
      </c>
      <c r="D509" t="s">
        <v>1445</v>
      </c>
      <c r="E509" t="s">
        <v>4287</v>
      </c>
      <c r="F509" t="s">
        <v>1444</v>
      </c>
      <c r="G509" t="s">
        <v>6538</v>
      </c>
      <c r="H509" t="s">
        <v>1399</v>
      </c>
      <c r="I509" t="s">
        <v>1445</v>
      </c>
    </row>
    <row r="510" spans="1:9">
      <c r="A510" t="s">
        <v>5348</v>
      </c>
      <c r="B510">
        <v>10428</v>
      </c>
      <c r="C510" t="s">
        <v>4200</v>
      </c>
      <c r="D510" t="s">
        <v>1447</v>
      </c>
      <c r="E510" t="s">
        <v>4287</v>
      </c>
      <c r="F510" t="s">
        <v>1446</v>
      </c>
      <c r="G510" t="s">
        <v>6539</v>
      </c>
      <c r="H510" t="s">
        <v>1399</v>
      </c>
      <c r="I510" t="s">
        <v>1447</v>
      </c>
    </row>
    <row r="511" spans="1:9">
      <c r="A511" t="s">
        <v>5383</v>
      </c>
      <c r="B511">
        <v>10429</v>
      </c>
      <c r="C511" t="s">
        <v>4200</v>
      </c>
      <c r="D511" t="s">
        <v>1449</v>
      </c>
      <c r="E511" t="s">
        <v>4287</v>
      </c>
      <c r="F511" t="s">
        <v>1448</v>
      </c>
      <c r="G511" t="s">
        <v>6540</v>
      </c>
      <c r="H511" t="s">
        <v>1399</v>
      </c>
      <c r="I511" t="s">
        <v>1449</v>
      </c>
    </row>
    <row r="512" spans="1:9">
      <c r="A512" t="s">
        <v>5415</v>
      </c>
      <c r="B512">
        <v>10443</v>
      </c>
      <c r="C512" t="s">
        <v>4200</v>
      </c>
      <c r="D512" t="s">
        <v>1451</v>
      </c>
      <c r="E512" t="s">
        <v>4287</v>
      </c>
      <c r="F512" t="s">
        <v>1450</v>
      </c>
      <c r="G512" t="s">
        <v>6541</v>
      </c>
      <c r="H512" t="s">
        <v>1399</v>
      </c>
      <c r="I512" t="s">
        <v>1451</v>
      </c>
    </row>
    <row r="513" spans="1:9">
      <c r="A513" t="s">
        <v>5447</v>
      </c>
      <c r="B513">
        <v>10444</v>
      </c>
      <c r="C513" t="s">
        <v>4200</v>
      </c>
      <c r="D513" t="s">
        <v>1453</v>
      </c>
      <c r="E513" t="s">
        <v>4287</v>
      </c>
      <c r="F513" t="s">
        <v>1452</v>
      </c>
      <c r="G513" t="s">
        <v>6542</v>
      </c>
      <c r="H513" t="s">
        <v>1399</v>
      </c>
      <c r="I513" t="s">
        <v>1453</v>
      </c>
    </row>
    <row r="514" spans="1:9">
      <c r="A514" t="s">
        <v>5477</v>
      </c>
      <c r="B514">
        <v>10448</v>
      </c>
      <c r="C514" t="s">
        <v>4200</v>
      </c>
      <c r="D514" t="s">
        <v>1203</v>
      </c>
      <c r="E514" t="s">
        <v>4287</v>
      </c>
      <c r="F514" t="s">
        <v>1454</v>
      </c>
      <c r="G514" t="s">
        <v>6543</v>
      </c>
      <c r="H514" t="s">
        <v>1399</v>
      </c>
      <c r="I514" t="s">
        <v>1203</v>
      </c>
    </row>
    <row r="515" spans="1:9">
      <c r="A515" t="s">
        <v>5505</v>
      </c>
      <c r="B515">
        <v>10449</v>
      </c>
      <c r="C515" t="s">
        <v>4200</v>
      </c>
      <c r="D515" t="s">
        <v>1456</v>
      </c>
      <c r="E515" t="s">
        <v>4287</v>
      </c>
      <c r="F515" t="s">
        <v>1455</v>
      </c>
      <c r="G515" t="s">
        <v>6544</v>
      </c>
      <c r="H515" t="s">
        <v>1399</v>
      </c>
      <c r="I515" t="s">
        <v>1456</v>
      </c>
    </row>
    <row r="516" spans="1:9">
      <c r="A516" t="s">
        <v>5533</v>
      </c>
      <c r="B516">
        <v>10464</v>
      </c>
      <c r="C516" t="s">
        <v>4200</v>
      </c>
      <c r="D516" t="s">
        <v>1458</v>
      </c>
      <c r="E516" t="s">
        <v>4287</v>
      </c>
      <c r="F516" t="s">
        <v>1457</v>
      </c>
      <c r="G516" t="s">
        <v>6545</v>
      </c>
      <c r="H516" t="s">
        <v>1399</v>
      </c>
      <c r="I516" t="s">
        <v>1458</v>
      </c>
    </row>
    <row r="517" spans="1:9">
      <c r="A517" t="s">
        <v>5560</v>
      </c>
      <c r="B517">
        <v>10521</v>
      </c>
      <c r="C517" t="s">
        <v>4200</v>
      </c>
      <c r="D517" t="s">
        <v>1460</v>
      </c>
      <c r="E517" t="s">
        <v>4287</v>
      </c>
      <c r="F517" t="s">
        <v>1459</v>
      </c>
      <c r="G517" t="s">
        <v>6546</v>
      </c>
      <c r="H517" t="s">
        <v>1399</v>
      </c>
      <c r="I517" t="s">
        <v>1460</v>
      </c>
    </row>
    <row r="518" spans="1:9">
      <c r="A518" t="s">
        <v>5585</v>
      </c>
      <c r="B518">
        <v>10522</v>
      </c>
      <c r="C518" t="s">
        <v>4200</v>
      </c>
      <c r="D518" t="s">
        <v>1462</v>
      </c>
      <c r="E518" t="s">
        <v>4287</v>
      </c>
      <c r="F518" t="s">
        <v>1461</v>
      </c>
      <c r="G518" t="s">
        <v>6547</v>
      </c>
      <c r="H518" t="s">
        <v>1399</v>
      </c>
      <c r="I518" t="s">
        <v>1462</v>
      </c>
    </row>
    <row r="519" spans="1:9">
      <c r="A519" t="s">
        <v>5610</v>
      </c>
      <c r="B519">
        <v>10523</v>
      </c>
      <c r="C519" t="s">
        <v>4200</v>
      </c>
      <c r="D519" t="s">
        <v>1464</v>
      </c>
      <c r="E519" t="s">
        <v>4287</v>
      </c>
      <c r="F519" t="s">
        <v>1463</v>
      </c>
      <c r="G519" t="s">
        <v>6548</v>
      </c>
      <c r="H519" t="s">
        <v>1399</v>
      </c>
      <c r="I519" t="s">
        <v>1464</v>
      </c>
    </row>
    <row r="520" spans="1:9">
      <c r="A520" t="s">
        <v>5634</v>
      </c>
      <c r="B520">
        <v>10524</v>
      </c>
      <c r="C520" t="s">
        <v>4200</v>
      </c>
      <c r="D520" t="s">
        <v>1466</v>
      </c>
      <c r="E520" t="s">
        <v>4287</v>
      </c>
      <c r="F520" t="s">
        <v>1465</v>
      </c>
      <c r="G520" t="s">
        <v>6549</v>
      </c>
      <c r="H520" t="s">
        <v>1399</v>
      </c>
      <c r="I520" t="s">
        <v>1466</v>
      </c>
    </row>
    <row r="521" spans="1:9">
      <c r="A521" t="s">
        <v>5657</v>
      </c>
      <c r="B521">
        <v>10525</v>
      </c>
      <c r="C521" t="s">
        <v>4200</v>
      </c>
      <c r="D521" t="s">
        <v>1468</v>
      </c>
      <c r="E521" t="s">
        <v>4287</v>
      </c>
      <c r="F521" t="s">
        <v>1467</v>
      </c>
      <c r="G521" t="s">
        <v>6550</v>
      </c>
      <c r="H521" t="s">
        <v>1399</v>
      </c>
      <c r="I521" t="s">
        <v>1468</v>
      </c>
    </row>
    <row r="522" spans="1:9">
      <c r="A522" t="s">
        <v>4249</v>
      </c>
      <c r="B522">
        <v>11000</v>
      </c>
      <c r="C522" t="s">
        <v>4201</v>
      </c>
      <c r="D522" t="s">
        <v>1470</v>
      </c>
      <c r="E522" t="s">
        <v>4238</v>
      </c>
      <c r="F522" t="s">
        <v>1469</v>
      </c>
      <c r="G522" t="s">
        <v>6551</v>
      </c>
      <c r="H522" t="s">
        <v>1470</v>
      </c>
    </row>
    <row r="523" spans="1:9">
      <c r="A523" t="s">
        <v>4298</v>
      </c>
      <c r="B523">
        <v>11100</v>
      </c>
      <c r="C523" t="s">
        <v>4201</v>
      </c>
      <c r="D523" t="s">
        <v>1472</v>
      </c>
      <c r="E523" t="s">
        <v>4287</v>
      </c>
      <c r="F523" t="s">
        <v>1471</v>
      </c>
      <c r="G523" t="s">
        <v>6552</v>
      </c>
      <c r="H523" t="s">
        <v>1470</v>
      </c>
      <c r="I523" t="s">
        <v>1472</v>
      </c>
    </row>
    <row r="524" spans="1:9">
      <c r="A524" t="s">
        <v>4346</v>
      </c>
      <c r="B524">
        <v>11201</v>
      </c>
      <c r="C524" t="s">
        <v>4201</v>
      </c>
      <c r="D524" t="s">
        <v>1474</v>
      </c>
      <c r="E524" t="s">
        <v>4287</v>
      </c>
      <c r="F524" t="s">
        <v>1473</v>
      </c>
      <c r="G524" t="s">
        <v>6553</v>
      </c>
      <c r="H524" t="s">
        <v>1470</v>
      </c>
      <c r="I524" t="s">
        <v>1474</v>
      </c>
    </row>
    <row r="525" spans="1:9">
      <c r="A525" t="s">
        <v>4394</v>
      </c>
      <c r="B525">
        <v>11202</v>
      </c>
      <c r="C525" t="s">
        <v>4201</v>
      </c>
      <c r="D525" t="s">
        <v>1476</v>
      </c>
      <c r="E525" t="s">
        <v>4287</v>
      </c>
      <c r="F525" t="s">
        <v>1475</v>
      </c>
      <c r="G525" t="s">
        <v>6554</v>
      </c>
      <c r="H525" t="s">
        <v>1470</v>
      </c>
      <c r="I525" t="s">
        <v>1476</v>
      </c>
    </row>
    <row r="526" spans="1:9">
      <c r="A526" t="s">
        <v>4442</v>
      </c>
      <c r="B526">
        <v>11203</v>
      </c>
      <c r="C526" t="s">
        <v>4201</v>
      </c>
      <c r="D526" t="s">
        <v>1478</v>
      </c>
      <c r="E526" t="s">
        <v>4287</v>
      </c>
      <c r="F526" t="s">
        <v>1477</v>
      </c>
      <c r="G526" t="s">
        <v>6555</v>
      </c>
      <c r="H526" t="s">
        <v>1470</v>
      </c>
      <c r="I526" t="s">
        <v>1478</v>
      </c>
    </row>
    <row r="527" spans="1:9">
      <c r="A527" t="s">
        <v>4490</v>
      </c>
      <c r="B527">
        <v>11206</v>
      </c>
      <c r="C527" t="s">
        <v>4201</v>
      </c>
      <c r="D527" t="s">
        <v>1480</v>
      </c>
      <c r="E527" t="s">
        <v>4287</v>
      </c>
      <c r="F527" t="s">
        <v>1479</v>
      </c>
      <c r="G527" t="s">
        <v>6556</v>
      </c>
      <c r="H527" t="s">
        <v>1470</v>
      </c>
      <c r="I527" t="s">
        <v>1480</v>
      </c>
    </row>
    <row r="528" spans="1:9">
      <c r="A528" t="s">
        <v>4538</v>
      </c>
      <c r="B528">
        <v>11207</v>
      </c>
      <c r="C528" t="s">
        <v>4201</v>
      </c>
      <c r="D528" t="s">
        <v>1482</v>
      </c>
      <c r="E528" t="s">
        <v>4287</v>
      </c>
      <c r="F528" t="s">
        <v>1481</v>
      </c>
      <c r="G528" t="s">
        <v>6557</v>
      </c>
      <c r="H528" t="s">
        <v>1470</v>
      </c>
      <c r="I528" t="s">
        <v>1482</v>
      </c>
    </row>
    <row r="529" spans="1:9">
      <c r="A529" t="s">
        <v>4586</v>
      </c>
      <c r="B529">
        <v>11208</v>
      </c>
      <c r="C529" t="s">
        <v>4201</v>
      </c>
      <c r="D529" t="s">
        <v>1484</v>
      </c>
      <c r="E529" t="s">
        <v>4287</v>
      </c>
      <c r="F529" t="s">
        <v>1483</v>
      </c>
      <c r="G529" t="s">
        <v>6558</v>
      </c>
      <c r="H529" t="s">
        <v>1470</v>
      </c>
      <c r="I529" t="s">
        <v>1484</v>
      </c>
    </row>
    <row r="530" spans="1:9">
      <c r="A530" t="s">
        <v>4634</v>
      </c>
      <c r="B530">
        <v>11209</v>
      </c>
      <c r="C530" t="s">
        <v>4201</v>
      </c>
      <c r="D530" t="s">
        <v>1486</v>
      </c>
      <c r="E530" t="s">
        <v>4287</v>
      </c>
      <c r="F530" t="s">
        <v>1485</v>
      </c>
      <c r="G530" t="s">
        <v>6559</v>
      </c>
      <c r="H530" t="s">
        <v>1470</v>
      </c>
      <c r="I530" t="s">
        <v>1486</v>
      </c>
    </row>
    <row r="531" spans="1:9">
      <c r="A531" t="s">
        <v>4682</v>
      </c>
      <c r="B531">
        <v>11210</v>
      </c>
      <c r="C531" t="s">
        <v>4201</v>
      </c>
      <c r="D531" t="s">
        <v>1488</v>
      </c>
      <c r="E531" t="s">
        <v>4287</v>
      </c>
      <c r="F531" t="s">
        <v>1487</v>
      </c>
      <c r="G531" t="s">
        <v>6560</v>
      </c>
      <c r="H531" t="s">
        <v>1470</v>
      </c>
      <c r="I531" t="s">
        <v>1488</v>
      </c>
    </row>
    <row r="532" spans="1:9">
      <c r="A532" t="s">
        <v>4730</v>
      </c>
      <c r="B532">
        <v>11211</v>
      </c>
      <c r="C532" t="s">
        <v>4201</v>
      </c>
      <c r="D532" t="s">
        <v>1490</v>
      </c>
      <c r="E532" t="s">
        <v>4287</v>
      </c>
      <c r="F532" t="s">
        <v>1489</v>
      </c>
      <c r="G532" t="s">
        <v>6561</v>
      </c>
      <c r="H532" t="s">
        <v>1470</v>
      </c>
      <c r="I532" t="s">
        <v>1490</v>
      </c>
    </row>
    <row r="533" spans="1:9">
      <c r="A533" t="s">
        <v>4778</v>
      </c>
      <c r="B533">
        <v>11212</v>
      </c>
      <c r="C533" t="s">
        <v>4201</v>
      </c>
      <c r="D533" t="s">
        <v>1492</v>
      </c>
      <c r="E533" t="s">
        <v>4287</v>
      </c>
      <c r="F533" t="s">
        <v>1491</v>
      </c>
      <c r="G533" t="s">
        <v>6562</v>
      </c>
      <c r="H533" t="s">
        <v>1470</v>
      </c>
      <c r="I533" t="s">
        <v>1492</v>
      </c>
    </row>
    <row r="534" spans="1:9">
      <c r="A534" t="s">
        <v>4826</v>
      </c>
      <c r="B534">
        <v>11214</v>
      </c>
      <c r="C534" t="s">
        <v>4201</v>
      </c>
      <c r="D534" t="s">
        <v>1494</v>
      </c>
      <c r="E534" t="s">
        <v>4287</v>
      </c>
      <c r="F534" t="s">
        <v>1493</v>
      </c>
      <c r="G534" t="s">
        <v>6563</v>
      </c>
      <c r="H534" t="s">
        <v>1470</v>
      </c>
      <c r="I534" t="s">
        <v>1494</v>
      </c>
    </row>
    <row r="535" spans="1:9">
      <c r="A535" t="s">
        <v>4874</v>
      </c>
      <c r="B535">
        <v>11215</v>
      </c>
      <c r="C535" t="s">
        <v>4201</v>
      </c>
      <c r="D535" t="s">
        <v>1496</v>
      </c>
      <c r="E535" t="s">
        <v>4287</v>
      </c>
      <c r="F535" t="s">
        <v>1495</v>
      </c>
      <c r="G535" t="s">
        <v>6564</v>
      </c>
      <c r="H535" t="s">
        <v>1470</v>
      </c>
      <c r="I535" t="s">
        <v>1496</v>
      </c>
    </row>
    <row r="536" spans="1:9">
      <c r="A536" t="s">
        <v>4922</v>
      </c>
      <c r="B536">
        <v>11216</v>
      </c>
      <c r="C536" t="s">
        <v>4201</v>
      </c>
      <c r="D536" t="s">
        <v>1498</v>
      </c>
      <c r="E536" t="s">
        <v>4287</v>
      </c>
      <c r="F536" t="s">
        <v>1497</v>
      </c>
      <c r="G536" t="s">
        <v>6565</v>
      </c>
      <c r="H536" t="s">
        <v>1470</v>
      </c>
      <c r="I536" t="s">
        <v>1498</v>
      </c>
    </row>
    <row r="537" spans="1:9">
      <c r="A537" t="s">
        <v>4970</v>
      </c>
      <c r="B537">
        <v>11217</v>
      </c>
      <c r="C537" t="s">
        <v>4201</v>
      </c>
      <c r="D537" t="s">
        <v>1500</v>
      </c>
      <c r="E537" t="s">
        <v>4287</v>
      </c>
      <c r="F537" t="s">
        <v>1499</v>
      </c>
      <c r="G537" t="s">
        <v>6566</v>
      </c>
      <c r="H537" t="s">
        <v>1470</v>
      </c>
      <c r="I537" t="s">
        <v>1500</v>
      </c>
    </row>
    <row r="538" spans="1:9">
      <c r="A538" t="s">
        <v>5018</v>
      </c>
      <c r="B538">
        <v>11218</v>
      </c>
      <c r="C538" t="s">
        <v>4201</v>
      </c>
      <c r="D538" t="s">
        <v>1502</v>
      </c>
      <c r="E538" t="s">
        <v>4287</v>
      </c>
      <c r="F538" t="s">
        <v>1501</v>
      </c>
      <c r="G538" t="s">
        <v>6567</v>
      </c>
      <c r="H538" t="s">
        <v>1470</v>
      </c>
      <c r="I538" t="s">
        <v>1502</v>
      </c>
    </row>
    <row r="539" spans="1:9">
      <c r="A539" t="s">
        <v>5065</v>
      </c>
      <c r="B539">
        <v>11219</v>
      </c>
      <c r="C539" t="s">
        <v>4201</v>
      </c>
      <c r="D539" t="s">
        <v>1504</v>
      </c>
      <c r="E539" t="s">
        <v>4287</v>
      </c>
      <c r="F539" t="s">
        <v>1503</v>
      </c>
      <c r="G539" t="s">
        <v>6568</v>
      </c>
      <c r="H539" t="s">
        <v>1470</v>
      </c>
      <c r="I539" t="s">
        <v>1504</v>
      </c>
    </row>
    <row r="540" spans="1:9">
      <c r="A540" t="s">
        <v>5112</v>
      </c>
      <c r="B540">
        <v>11221</v>
      </c>
      <c r="C540" t="s">
        <v>4201</v>
      </c>
      <c r="D540" t="s">
        <v>1506</v>
      </c>
      <c r="E540" t="s">
        <v>4287</v>
      </c>
      <c r="F540" t="s">
        <v>1505</v>
      </c>
      <c r="G540" t="s">
        <v>6569</v>
      </c>
      <c r="H540" t="s">
        <v>1470</v>
      </c>
      <c r="I540" t="s">
        <v>1506</v>
      </c>
    </row>
    <row r="541" spans="1:9">
      <c r="A541" t="s">
        <v>5157</v>
      </c>
      <c r="B541">
        <v>11222</v>
      </c>
      <c r="C541" t="s">
        <v>4201</v>
      </c>
      <c r="D541" t="s">
        <v>1508</v>
      </c>
      <c r="E541" t="s">
        <v>4287</v>
      </c>
      <c r="F541" t="s">
        <v>1507</v>
      </c>
      <c r="G541" t="s">
        <v>6570</v>
      </c>
      <c r="H541" t="s">
        <v>1470</v>
      </c>
      <c r="I541" t="s">
        <v>1508</v>
      </c>
    </row>
    <row r="542" spans="1:9">
      <c r="A542" t="s">
        <v>5201</v>
      </c>
      <c r="B542">
        <v>11223</v>
      </c>
      <c r="C542" t="s">
        <v>4201</v>
      </c>
      <c r="D542" t="s">
        <v>1510</v>
      </c>
      <c r="E542" t="s">
        <v>4287</v>
      </c>
      <c r="F542" t="s">
        <v>1509</v>
      </c>
      <c r="G542" t="s">
        <v>6571</v>
      </c>
      <c r="H542" t="s">
        <v>1470</v>
      </c>
      <c r="I542" t="s">
        <v>1510</v>
      </c>
    </row>
    <row r="543" spans="1:9">
      <c r="A543" t="s">
        <v>5240</v>
      </c>
      <c r="B543">
        <v>11224</v>
      </c>
      <c r="C543" t="s">
        <v>4201</v>
      </c>
      <c r="D543" t="s">
        <v>1512</v>
      </c>
      <c r="E543" t="s">
        <v>4287</v>
      </c>
      <c r="F543" t="s">
        <v>1511</v>
      </c>
      <c r="G543" t="s">
        <v>6572</v>
      </c>
      <c r="H543" t="s">
        <v>1470</v>
      </c>
      <c r="I543" t="s">
        <v>1512</v>
      </c>
    </row>
    <row r="544" spans="1:9">
      <c r="A544" t="s">
        <v>5277</v>
      </c>
      <c r="B544">
        <v>11225</v>
      </c>
      <c r="C544" t="s">
        <v>4201</v>
      </c>
      <c r="D544" t="s">
        <v>1514</v>
      </c>
      <c r="E544" t="s">
        <v>4287</v>
      </c>
      <c r="F544" t="s">
        <v>1513</v>
      </c>
      <c r="G544" t="s">
        <v>6573</v>
      </c>
      <c r="H544" t="s">
        <v>1470</v>
      </c>
      <c r="I544" t="s">
        <v>1514</v>
      </c>
    </row>
    <row r="545" spans="1:9">
      <c r="A545" t="s">
        <v>5313</v>
      </c>
      <c r="B545">
        <v>11227</v>
      </c>
      <c r="C545" t="s">
        <v>4201</v>
      </c>
      <c r="D545" t="s">
        <v>1516</v>
      </c>
      <c r="E545" t="s">
        <v>4287</v>
      </c>
      <c r="F545" t="s">
        <v>1515</v>
      </c>
      <c r="G545" t="s">
        <v>6574</v>
      </c>
      <c r="H545" t="s">
        <v>1470</v>
      </c>
      <c r="I545" t="s">
        <v>1516</v>
      </c>
    </row>
    <row r="546" spans="1:9">
      <c r="A546" t="s">
        <v>5349</v>
      </c>
      <c r="B546">
        <v>11228</v>
      </c>
      <c r="C546" t="s">
        <v>4201</v>
      </c>
      <c r="D546" t="s">
        <v>1518</v>
      </c>
      <c r="E546" t="s">
        <v>4287</v>
      </c>
      <c r="F546" t="s">
        <v>1517</v>
      </c>
      <c r="G546" t="s">
        <v>6575</v>
      </c>
      <c r="H546" t="s">
        <v>1470</v>
      </c>
      <c r="I546" t="s">
        <v>1518</v>
      </c>
    </row>
    <row r="547" spans="1:9">
      <c r="A547" t="s">
        <v>5384</v>
      </c>
      <c r="B547">
        <v>11229</v>
      </c>
      <c r="C547" t="s">
        <v>4201</v>
      </c>
      <c r="D547" t="s">
        <v>1520</v>
      </c>
      <c r="E547" t="s">
        <v>4287</v>
      </c>
      <c r="F547" t="s">
        <v>1519</v>
      </c>
      <c r="G547" t="s">
        <v>6576</v>
      </c>
      <c r="H547" t="s">
        <v>1470</v>
      </c>
      <c r="I547" t="s">
        <v>1520</v>
      </c>
    </row>
    <row r="548" spans="1:9">
      <c r="A548" t="s">
        <v>5416</v>
      </c>
      <c r="B548">
        <v>11230</v>
      </c>
      <c r="C548" t="s">
        <v>4201</v>
      </c>
      <c r="D548" t="s">
        <v>1522</v>
      </c>
      <c r="E548" t="s">
        <v>4287</v>
      </c>
      <c r="F548" t="s">
        <v>1521</v>
      </c>
      <c r="G548" t="s">
        <v>6577</v>
      </c>
      <c r="H548" t="s">
        <v>1470</v>
      </c>
      <c r="I548" t="s">
        <v>1522</v>
      </c>
    </row>
    <row r="549" spans="1:9">
      <c r="A549" t="s">
        <v>5448</v>
      </c>
      <c r="B549">
        <v>11231</v>
      </c>
      <c r="C549" t="s">
        <v>4201</v>
      </c>
      <c r="D549" t="s">
        <v>1524</v>
      </c>
      <c r="E549" t="s">
        <v>4287</v>
      </c>
      <c r="F549" t="s">
        <v>1523</v>
      </c>
      <c r="G549" t="s">
        <v>6578</v>
      </c>
      <c r="H549" t="s">
        <v>1470</v>
      </c>
      <c r="I549" t="s">
        <v>1524</v>
      </c>
    </row>
    <row r="550" spans="1:9">
      <c r="A550" t="s">
        <v>5478</v>
      </c>
      <c r="B550">
        <v>11232</v>
      </c>
      <c r="C550" t="s">
        <v>4201</v>
      </c>
      <c r="D550" t="s">
        <v>1526</v>
      </c>
      <c r="E550" t="s">
        <v>4287</v>
      </c>
      <c r="F550" t="s">
        <v>1525</v>
      </c>
      <c r="G550" t="s">
        <v>6579</v>
      </c>
      <c r="H550" t="s">
        <v>1470</v>
      </c>
      <c r="I550" t="s">
        <v>1526</v>
      </c>
    </row>
    <row r="551" spans="1:9">
      <c r="A551" t="s">
        <v>5506</v>
      </c>
      <c r="B551">
        <v>11233</v>
      </c>
      <c r="C551" t="s">
        <v>4201</v>
      </c>
      <c r="D551" t="s">
        <v>1528</v>
      </c>
      <c r="E551" t="s">
        <v>4287</v>
      </c>
      <c r="F551" t="s">
        <v>1527</v>
      </c>
      <c r="G551" t="s">
        <v>6580</v>
      </c>
      <c r="H551" t="s">
        <v>1470</v>
      </c>
      <c r="I551" t="s">
        <v>1528</v>
      </c>
    </row>
    <row r="552" spans="1:9">
      <c r="A552" t="s">
        <v>5534</v>
      </c>
      <c r="B552">
        <v>11234</v>
      </c>
      <c r="C552" t="s">
        <v>4201</v>
      </c>
      <c r="D552" t="s">
        <v>1530</v>
      </c>
      <c r="E552" t="s">
        <v>4287</v>
      </c>
      <c r="F552" t="s">
        <v>1529</v>
      </c>
      <c r="G552" t="s">
        <v>6581</v>
      </c>
      <c r="H552" t="s">
        <v>1470</v>
      </c>
      <c r="I552" t="s">
        <v>1530</v>
      </c>
    </row>
    <row r="553" spans="1:9">
      <c r="A553" t="s">
        <v>5561</v>
      </c>
      <c r="B553">
        <v>11235</v>
      </c>
      <c r="C553" t="s">
        <v>4201</v>
      </c>
      <c r="D553" t="s">
        <v>1532</v>
      </c>
      <c r="E553" t="s">
        <v>4287</v>
      </c>
      <c r="F553" t="s">
        <v>1531</v>
      </c>
      <c r="G553" t="s">
        <v>6582</v>
      </c>
      <c r="H553" t="s">
        <v>1470</v>
      </c>
      <c r="I553" t="s">
        <v>1532</v>
      </c>
    </row>
    <row r="554" spans="1:9">
      <c r="A554" t="s">
        <v>5586</v>
      </c>
      <c r="B554">
        <v>11237</v>
      </c>
      <c r="C554" t="s">
        <v>4201</v>
      </c>
      <c r="D554" t="s">
        <v>1534</v>
      </c>
      <c r="E554" t="s">
        <v>4287</v>
      </c>
      <c r="F554" t="s">
        <v>1533</v>
      </c>
      <c r="G554" t="s">
        <v>6583</v>
      </c>
      <c r="H554" t="s">
        <v>1470</v>
      </c>
      <c r="I554" t="s">
        <v>1534</v>
      </c>
    </row>
    <row r="555" spans="1:9">
      <c r="A555" t="s">
        <v>5611</v>
      </c>
      <c r="B555">
        <v>11238</v>
      </c>
      <c r="C555" t="s">
        <v>4201</v>
      </c>
      <c r="D555" t="s">
        <v>1536</v>
      </c>
      <c r="E555" t="s">
        <v>4287</v>
      </c>
      <c r="F555" t="s">
        <v>1535</v>
      </c>
      <c r="G555" t="s">
        <v>6584</v>
      </c>
      <c r="H555" t="s">
        <v>1470</v>
      </c>
      <c r="I555" t="s">
        <v>1536</v>
      </c>
    </row>
    <row r="556" spans="1:9">
      <c r="A556" t="s">
        <v>5635</v>
      </c>
      <c r="B556">
        <v>11239</v>
      </c>
      <c r="C556" t="s">
        <v>4201</v>
      </c>
      <c r="D556" t="s">
        <v>1538</v>
      </c>
      <c r="E556" t="s">
        <v>4287</v>
      </c>
      <c r="F556" t="s">
        <v>1537</v>
      </c>
      <c r="G556" t="s">
        <v>6585</v>
      </c>
      <c r="H556" t="s">
        <v>1470</v>
      </c>
      <c r="I556" t="s">
        <v>1538</v>
      </c>
    </row>
    <row r="557" spans="1:9">
      <c r="A557" t="s">
        <v>5658</v>
      </c>
      <c r="B557">
        <v>11240</v>
      </c>
      <c r="C557" t="s">
        <v>4201</v>
      </c>
      <c r="D557" t="s">
        <v>1540</v>
      </c>
      <c r="E557" t="s">
        <v>4287</v>
      </c>
      <c r="F557" t="s">
        <v>1539</v>
      </c>
      <c r="G557" t="s">
        <v>6586</v>
      </c>
      <c r="H557" t="s">
        <v>1470</v>
      </c>
      <c r="I557" t="s">
        <v>1540</v>
      </c>
    </row>
    <row r="558" spans="1:9">
      <c r="A558" t="s">
        <v>5677</v>
      </c>
      <c r="B558">
        <v>11241</v>
      </c>
      <c r="C558" t="s">
        <v>4201</v>
      </c>
      <c r="D558" t="s">
        <v>1542</v>
      </c>
      <c r="E558" t="s">
        <v>4287</v>
      </c>
      <c r="F558" t="s">
        <v>1541</v>
      </c>
      <c r="G558" t="s">
        <v>6587</v>
      </c>
      <c r="H558" t="s">
        <v>1470</v>
      </c>
      <c r="I558" t="s">
        <v>1542</v>
      </c>
    </row>
    <row r="559" spans="1:9">
      <c r="A559" t="s">
        <v>5695</v>
      </c>
      <c r="B559">
        <v>11242</v>
      </c>
      <c r="C559" t="s">
        <v>4201</v>
      </c>
      <c r="D559" t="s">
        <v>1544</v>
      </c>
      <c r="E559" t="s">
        <v>4287</v>
      </c>
      <c r="F559" t="s">
        <v>1543</v>
      </c>
      <c r="G559" t="s">
        <v>6588</v>
      </c>
      <c r="H559" t="s">
        <v>1470</v>
      </c>
      <c r="I559" t="s">
        <v>1544</v>
      </c>
    </row>
    <row r="560" spans="1:9">
      <c r="A560" t="s">
        <v>5713</v>
      </c>
      <c r="B560">
        <v>11243</v>
      </c>
      <c r="C560" t="s">
        <v>4201</v>
      </c>
      <c r="D560" t="s">
        <v>1546</v>
      </c>
      <c r="E560" t="s">
        <v>4287</v>
      </c>
      <c r="F560" t="s">
        <v>1545</v>
      </c>
      <c r="G560" t="s">
        <v>6589</v>
      </c>
      <c r="H560" t="s">
        <v>1470</v>
      </c>
      <c r="I560" t="s">
        <v>1546</v>
      </c>
    </row>
    <row r="561" spans="1:9">
      <c r="A561" t="s">
        <v>5731</v>
      </c>
      <c r="B561">
        <v>11245</v>
      </c>
      <c r="C561" t="s">
        <v>4201</v>
      </c>
      <c r="D561" t="s">
        <v>1548</v>
      </c>
      <c r="E561" t="s">
        <v>4287</v>
      </c>
      <c r="F561" t="s">
        <v>1547</v>
      </c>
      <c r="G561" t="s">
        <v>6590</v>
      </c>
      <c r="H561" t="s">
        <v>1470</v>
      </c>
      <c r="I561" t="s">
        <v>1548</v>
      </c>
    </row>
    <row r="562" spans="1:9">
      <c r="A562" t="s">
        <v>5749</v>
      </c>
      <c r="B562">
        <v>11246</v>
      </c>
      <c r="C562" t="s">
        <v>4201</v>
      </c>
      <c r="D562" t="s">
        <v>1550</v>
      </c>
      <c r="E562" t="s">
        <v>4287</v>
      </c>
      <c r="F562" t="s">
        <v>1549</v>
      </c>
      <c r="G562" t="s">
        <v>6591</v>
      </c>
      <c r="H562" t="s">
        <v>1470</v>
      </c>
      <c r="I562" t="s">
        <v>6592</v>
      </c>
    </row>
    <row r="563" spans="1:9">
      <c r="A563" t="s">
        <v>5765</v>
      </c>
      <c r="B563">
        <v>11301</v>
      </c>
      <c r="C563" t="s">
        <v>4201</v>
      </c>
      <c r="D563" t="s">
        <v>1552</v>
      </c>
      <c r="E563" t="s">
        <v>4287</v>
      </c>
      <c r="F563" t="s">
        <v>1551</v>
      </c>
      <c r="G563" t="s">
        <v>6593</v>
      </c>
      <c r="H563" t="s">
        <v>1470</v>
      </c>
      <c r="I563" t="s">
        <v>1552</v>
      </c>
    </row>
    <row r="564" spans="1:9">
      <c r="A564" t="s">
        <v>5781</v>
      </c>
      <c r="B564">
        <v>11324</v>
      </c>
      <c r="C564" t="s">
        <v>4201</v>
      </c>
      <c r="D564" t="s">
        <v>1554</v>
      </c>
      <c r="E564" t="s">
        <v>4287</v>
      </c>
      <c r="F564" t="s">
        <v>1553</v>
      </c>
      <c r="G564" t="s">
        <v>6594</v>
      </c>
      <c r="H564" t="s">
        <v>1470</v>
      </c>
      <c r="I564" t="s">
        <v>1554</v>
      </c>
    </row>
    <row r="565" spans="1:9">
      <c r="A565" t="s">
        <v>5795</v>
      </c>
      <c r="B565">
        <v>11326</v>
      </c>
      <c r="C565" t="s">
        <v>4201</v>
      </c>
      <c r="D565" t="s">
        <v>1556</v>
      </c>
      <c r="E565" t="s">
        <v>4287</v>
      </c>
      <c r="F565" t="s">
        <v>1555</v>
      </c>
      <c r="G565" t="s">
        <v>6595</v>
      </c>
      <c r="H565" t="s">
        <v>1470</v>
      </c>
      <c r="I565" t="s">
        <v>1556</v>
      </c>
    </row>
    <row r="566" spans="1:9">
      <c r="A566" t="s">
        <v>5808</v>
      </c>
      <c r="B566">
        <v>11327</v>
      </c>
      <c r="C566" t="s">
        <v>4201</v>
      </c>
      <c r="D566" t="s">
        <v>1558</v>
      </c>
      <c r="E566" t="s">
        <v>4287</v>
      </c>
      <c r="F566" t="s">
        <v>1557</v>
      </c>
      <c r="G566" t="s">
        <v>6596</v>
      </c>
      <c r="H566" t="s">
        <v>1470</v>
      </c>
      <c r="I566" t="s">
        <v>1558</v>
      </c>
    </row>
    <row r="567" spans="1:9">
      <c r="A567" t="s">
        <v>5818</v>
      </c>
      <c r="B567">
        <v>11341</v>
      </c>
      <c r="C567" t="s">
        <v>4201</v>
      </c>
      <c r="D567" t="s">
        <v>1560</v>
      </c>
      <c r="E567" t="s">
        <v>4287</v>
      </c>
      <c r="F567" t="s">
        <v>1559</v>
      </c>
      <c r="G567" t="s">
        <v>6597</v>
      </c>
      <c r="H567" t="s">
        <v>1470</v>
      </c>
      <c r="I567" t="s">
        <v>1560</v>
      </c>
    </row>
    <row r="568" spans="1:9">
      <c r="A568" t="s">
        <v>5828</v>
      </c>
      <c r="B568">
        <v>11342</v>
      </c>
      <c r="C568" t="s">
        <v>4201</v>
      </c>
      <c r="D568" t="s">
        <v>1562</v>
      </c>
      <c r="E568" t="s">
        <v>4287</v>
      </c>
      <c r="F568" t="s">
        <v>1561</v>
      </c>
      <c r="G568" t="s">
        <v>6598</v>
      </c>
      <c r="H568" t="s">
        <v>1470</v>
      </c>
      <c r="I568" t="s">
        <v>1562</v>
      </c>
    </row>
    <row r="569" spans="1:9">
      <c r="A569" t="s">
        <v>5836</v>
      </c>
      <c r="B569">
        <v>11343</v>
      </c>
      <c r="C569" t="s">
        <v>4201</v>
      </c>
      <c r="D569" t="s">
        <v>1564</v>
      </c>
      <c r="E569" t="s">
        <v>4287</v>
      </c>
      <c r="F569" t="s">
        <v>1563</v>
      </c>
      <c r="G569" t="s">
        <v>6599</v>
      </c>
      <c r="H569" t="s">
        <v>1470</v>
      </c>
      <c r="I569" t="s">
        <v>1564</v>
      </c>
    </row>
    <row r="570" spans="1:9">
      <c r="A570" t="s">
        <v>5845</v>
      </c>
      <c r="B570">
        <v>11346</v>
      </c>
      <c r="C570" t="s">
        <v>4201</v>
      </c>
      <c r="D570" t="s">
        <v>1566</v>
      </c>
      <c r="E570" t="s">
        <v>4287</v>
      </c>
      <c r="F570" t="s">
        <v>1565</v>
      </c>
      <c r="G570" t="s">
        <v>6600</v>
      </c>
      <c r="H570" t="s">
        <v>1470</v>
      </c>
      <c r="I570" t="s">
        <v>1566</v>
      </c>
    </row>
    <row r="571" spans="1:9">
      <c r="A571" t="s">
        <v>5854</v>
      </c>
      <c r="B571">
        <v>11347</v>
      </c>
      <c r="C571" t="s">
        <v>4201</v>
      </c>
      <c r="D571" t="s">
        <v>1568</v>
      </c>
      <c r="E571" t="s">
        <v>4287</v>
      </c>
      <c r="F571" t="s">
        <v>1567</v>
      </c>
      <c r="G571" t="s">
        <v>6601</v>
      </c>
      <c r="H571" t="s">
        <v>1470</v>
      </c>
      <c r="I571" t="s">
        <v>1568</v>
      </c>
    </row>
    <row r="572" spans="1:9">
      <c r="A572" t="s">
        <v>5863</v>
      </c>
      <c r="B572">
        <v>11348</v>
      </c>
      <c r="C572" t="s">
        <v>4201</v>
      </c>
      <c r="D572" t="s">
        <v>1570</v>
      </c>
      <c r="E572" t="s">
        <v>4287</v>
      </c>
      <c r="F572" t="s">
        <v>1569</v>
      </c>
      <c r="G572" t="s">
        <v>6602</v>
      </c>
      <c r="H572" t="s">
        <v>1470</v>
      </c>
      <c r="I572" t="s">
        <v>1570</v>
      </c>
    </row>
    <row r="573" spans="1:9">
      <c r="A573" t="s">
        <v>5872</v>
      </c>
      <c r="B573">
        <v>11349</v>
      </c>
      <c r="C573" t="s">
        <v>4201</v>
      </c>
      <c r="D573" t="s">
        <v>1572</v>
      </c>
      <c r="E573" t="s">
        <v>4287</v>
      </c>
      <c r="F573" t="s">
        <v>1571</v>
      </c>
      <c r="G573" t="s">
        <v>6603</v>
      </c>
      <c r="H573" t="s">
        <v>1470</v>
      </c>
      <c r="I573" t="s">
        <v>1572</v>
      </c>
    </row>
    <row r="574" spans="1:9">
      <c r="A574" t="s">
        <v>5881</v>
      </c>
      <c r="B574">
        <v>11361</v>
      </c>
      <c r="C574" t="s">
        <v>4201</v>
      </c>
      <c r="D574" t="s">
        <v>1574</v>
      </c>
      <c r="E574" t="s">
        <v>4287</v>
      </c>
      <c r="F574" t="s">
        <v>1573</v>
      </c>
      <c r="G574" t="s">
        <v>6604</v>
      </c>
      <c r="H574" t="s">
        <v>1470</v>
      </c>
      <c r="I574" t="s">
        <v>1574</v>
      </c>
    </row>
    <row r="575" spans="1:9">
      <c r="A575" t="s">
        <v>5890</v>
      </c>
      <c r="B575">
        <v>11362</v>
      </c>
      <c r="C575" t="s">
        <v>4201</v>
      </c>
      <c r="D575" t="s">
        <v>1576</v>
      </c>
      <c r="E575" t="s">
        <v>4287</v>
      </c>
      <c r="F575" t="s">
        <v>1575</v>
      </c>
      <c r="G575" t="s">
        <v>6605</v>
      </c>
      <c r="H575" t="s">
        <v>1470</v>
      </c>
      <c r="I575" t="s">
        <v>1576</v>
      </c>
    </row>
    <row r="576" spans="1:9">
      <c r="A576" t="s">
        <v>5899</v>
      </c>
      <c r="B576">
        <v>11363</v>
      </c>
      <c r="C576" t="s">
        <v>4201</v>
      </c>
      <c r="D576" t="s">
        <v>1578</v>
      </c>
      <c r="E576" t="s">
        <v>4287</v>
      </c>
      <c r="F576" t="s">
        <v>1577</v>
      </c>
      <c r="G576" t="s">
        <v>6606</v>
      </c>
      <c r="H576" t="s">
        <v>1470</v>
      </c>
      <c r="I576" t="s">
        <v>1578</v>
      </c>
    </row>
    <row r="577" spans="1:9">
      <c r="A577" t="s">
        <v>5908</v>
      </c>
      <c r="B577">
        <v>11365</v>
      </c>
      <c r="C577" t="s">
        <v>4201</v>
      </c>
      <c r="D577" t="s">
        <v>1580</v>
      </c>
      <c r="E577" t="s">
        <v>4287</v>
      </c>
      <c r="F577" t="s">
        <v>1579</v>
      </c>
      <c r="G577" t="s">
        <v>6607</v>
      </c>
      <c r="H577" t="s">
        <v>1470</v>
      </c>
      <c r="I577" t="s">
        <v>1580</v>
      </c>
    </row>
    <row r="578" spans="1:9">
      <c r="A578" t="s">
        <v>5915</v>
      </c>
      <c r="B578">
        <v>11369</v>
      </c>
      <c r="C578" t="s">
        <v>4201</v>
      </c>
      <c r="D578" t="s">
        <v>1582</v>
      </c>
      <c r="E578" t="s">
        <v>4287</v>
      </c>
      <c r="F578" t="s">
        <v>1581</v>
      </c>
      <c r="G578" t="s">
        <v>6608</v>
      </c>
      <c r="H578" t="s">
        <v>1470</v>
      </c>
      <c r="I578" t="s">
        <v>1582</v>
      </c>
    </row>
    <row r="579" spans="1:9">
      <c r="A579" t="s">
        <v>5922</v>
      </c>
      <c r="B579">
        <v>11381</v>
      </c>
      <c r="C579" t="s">
        <v>4201</v>
      </c>
      <c r="D579" t="s">
        <v>1009</v>
      </c>
      <c r="E579" t="s">
        <v>4287</v>
      </c>
      <c r="F579" t="s">
        <v>1583</v>
      </c>
      <c r="G579" t="s">
        <v>6609</v>
      </c>
      <c r="H579" t="s">
        <v>1470</v>
      </c>
      <c r="I579" t="s">
        <v>1009</v>
      </c>
    </row>
    <row r="580" spans="1:9">
      <c r="A580" t="s">
        <v>5929</v>
      </c>
      <c r="B580">
        <v>11383</v>
      </c>
      <c r="C580" t="s">
        <v>4201</v>
      </c>
      <c r="D580" t="s">
        <v>1585</v>
      </c>
      <c r="E580" t="s">
        <v>4287</v>
      </c>
      <c r="F580" t="s">
        <v>1584</v>
      </c>
      <c r="G580" t="s">
        <v>6610</v>
      </c>
      <c r="H580" t="s">
        <v>1470</v>
      </c>
      <c r="I580" t="s">
        <v>1585</v>
      </c>
    </row>
    <row r="581" spans="1:9">
      <c r="A581" t="s">
        <v>5936</v>
      </c>
      <c r="B581">
        <v>11385</v>
      </c>
      <c r="C581" t="s">
        <v>4201</v>
      </c>
      <c r="D581" t="s">
        <v>1587</v>
      </c>
      <c r="E581" t="s">
        <v>4287</v>
      </c>
      <c r="F581" t="s">
        <v>1586</v>
      </c>
      <c r="G581" t="s">
        <v>6611</v>
      </c>
      <c r="H581" t="s">
        <v>1470</v>
      </c>
      <c r="I581" t="s">
        <v>1587</v>
      </c>
    </row>
    <row r="582" spans="1:9">
      <c r="A582" t="s">
        <v>5942</v>
      </c>
      <c r="B582">
        <v>11408</v>
      </c>
      <c r="C582" t="s">
        <v>4201</v>
      </c>
      <c r="D582" t="s">
        <v>1589</v>
      </c>
      <c r="E582" t="s">
        <v>4287</v>
      </c>
      <c r="F582" t="s">
        <v>1588</v>
      </c>
      <c r="G582" t="s">
        <v>6612</v>
      </c>
      <c r="H582" t="s">
        <v>1470</v>
      </c>
      <c r="I582" t="s">
        <v>1589</v>
      </c>
    </row>
    <row r="583" spans="1:9">
      <c r="A583" t="s">
        <v>5948</v>
      </c>
      <c r="B583">
        <v>11442</v>
      </c>
      <c r="C583" t="s">
        <v>4201</v>
      </c>
      <c r="D583" t="s">
        <v>1591</v>
      </c>
      <c r="E583" t="s">
        <v>4287</v>
      </c>
      <c r="F583" t="s">
        <v>1590</v>
      </c>
      <c r="G583" t="s">
        <v>6613</v>
      </c>
      <c r="H583" t="s">
        <v>1470</v>
      </c>
      <c r="I583" t="s">
        <v>1591</v>
      </c>
    </row>
    <row r="584" spans="1:9">
      <c r="A584" t="s">
        <v>5953</v>
      </c>
      <c r="B584">
        <v>11464</v>
      </c>
      <c r="C584" t="s">
        <v>4201</v>
      </c>
      <c r="D584" t="s">
        <v>1593</v>
      </c>
      <c r="E584" t="s">
        <v>4287</v>
      </c>
      <c r="F584" t="s">
        <v>1592</v>
      </c>
      <c r="G584" t="s">
        <v>6614</v>
      </c>
      <c r="H584" t="s">
        <v>1470</v>
      </c>
      <c r="I584" t="s">
        <v>1593</v>
      </c>
    </row>
    <row r="585" spans="1:9">
      <c r="A585" t="s">
        <v>5958</v>
      </c>
      <c r="B585">
        <v>11465</v>
      </c>
      <c r="C585" t="s">
        <v>4201</v>
      </c>
      <c r="D585" t="s">
        <v>1595</v>
      </c>
      <c r="E585" t="s">
        <v>4287</v>
      </c>
      <c r="F585" t="s">
        <v>1594</v>
      </c>
      <c r="G585" t="s">
        <v>6615</v>
      </c>
      <c r="H585" t="s">
        <v>1470</v>
      </c>
      <c r="I585" t="s">
        <v>1595</v>
      </c>
    </row>
    <row r="586" spans="1:9">
      <c r="A586" t="s">
        <v>4250</v>
      </c>
      <c r="B586">
        <v>12000</v>
      </c>
      <c r="C586" t="s">
        <v>4202</v>
      </c>
      <c r="D586" t="s">
        <v>1597</v>
      </c>
      <c r="E586" t="s">
        <v>4238</v>
      </c>
      <c r="F586" t="s">
        <v>1596</v>
      </c>
      <c r="G586" t="s">
        <v>6616</v>
      </c>
      <c r="H586" t="s">
        <v>1597</v>
      </c>
    </row>
    <row r="587" spans="1:9">
      <c r="A587" t="s">
        <v>4299</v>
      </c>
      <c r="B587">
        <v>12100</v>
      </c>
      <c r="C587" t="s">
        <v>4202</v>
      </c>
      <c r="D587" t="s">
        <v>1599</v>
      </c>
      <c r="E587" t="s">
        <v>4287</v>
      </c>
      <c r="F587" t="s">
        <v>1598</v>
      </c>
      <c r="G587" t="s">
        <v>6617</v>
      </c>
      <c r="H587" t="s">
        <v>1597</v>
      </c>
      <c r="I587" t="s">
        <v>1599</v>
      </c>
    </row>
    <row r="588" spans="1:9">
      <c r="A588" t="s">
        <v>4347</v>
      </c>
      <c r="B588">
        <v>12202</v>
      </c>
      <c r="C588" t="s">
        <v>4202</v>
      </c>
      <c r="D588" t="s">
        <v>1601</v>
      </c>
      <c r="E588" t="s">
        <v>4287</v>
      </c>
      <c r="F588" t="s">
        <v>1600</v>
      </c>
      <c r="G588" t="s">
        <v>6618</v>
      </c>
      <c r="H588" t="s">
        <v>1597</v>
      </c>
      <c r="I588" t="s">
        <v>1601</v>
      </c>
    </row>
    <row r="589" spans="1:9">
      <c r="A589" t="s">
        <v>4395</v>
      </c>
      <c r="B589">
        <v>12203</v>
      </c>
      <c r="C589" t="s">
        <v>4202</v>
      </c>
      <c r="D589" t="s">
        <v>1603</v>
      </c>
      <c r="E589" t="s">
        <v>4287</v>
      </c>
      <c r="F589" t="s">
        <v>1602</v>
      </c>
      <c r="G589" t="s">
        <v>6619</v>
      </c>
      <c r="H589" t="s">
        <v>1597</v>
      </c>
      <c r="I589" t="s">
        <v>1603</v>
      </c>
    </row>
    <row r="590" spans="1:9">
      <c r="A590" t="s">
        <v>4443</v>
      </c>
      <c r="B590">
        <v>12204</v>
      </c>
      <c r="C590" t="s">
        <v>4202</v>
      </c>
      <c r="D590" t="s">
        <v>1605</v>
      </c>
      <c r="E590" t="s">
        <v>4287</v>
      </c>
      <c r="F590" t="s">
        <v>1604</v>
      </c>
      <c r="G590" t="s">
        <v>6620</v>
      </c>
      <c r="H590" t="s">
        <v>1597</v>
      </c>
      <c r="I590" t="s">
        <v>1605</v>
      </c>
    </row>
    <row r="591" spans="1:9">
      <c r="A591" t="s">
        <v>4491</v>
      </c>
      <c r="B591">
        <v>12205</v>
      </c>
      <c r="C591" t="s">
        <v>4202</v>
      </c>
      <c r="D591" t="s">
        <v>1607</v>
      </c>
      <c r="E591" t="s">
        <v>4287</v>
      </c>
      <c r="F591" t="s">
        <v>1606</v>
      </c>
      <c r="G591" t="s">
        <v>6621</v>
      </c>
      <c r="H591" t="s">
        <v>1597</v>
      </c>
      <c r="I591" t="s">
        <v>1607</v>
      </c>
    </row>
    <row r="592" spans="1:9">
      <c r="A592" t="s">
        <v>4539</v>
      </c>
      <c r="B592">
        <v>12206</v>
      </c>
      <c r="C592" t="s">
        <v>4202</v>
      </c>
      <c r="D592" t="s">
        <v>1609</v>
      </c>
      <c r="E592" t="s">
        <v>4287</v>
      </c>
      <c r="F592" t="s">
        <v>1608</v>
      </c>
      <c r="G592" t="s">
        <v>6622</v>
      </c>
      <c r="H592" t="s">
        <v>1597</v>
      </c>
      <c r="I592" t="s">
        <v>1609</v>
      </c>
    </row>
    <row r="593" spans="1:9">
      <c r="A593" t="s">
        <v>4587</v>
      </c>
      <c r="B593">
        <v>12207</v>
      </c>
      <c r="C593" t="s">
        <v>4202</v>
      </c>
      <c r="D593" t="s">
        <v>1611</v>
      </c>
      <c r="E593" t="s">
        <v>4287</v>
      </c>
      <c r="F593" t="s">
        <v>1610</v>
      </c>
      <c r="G593" t="s">
        <v>6623</v>
      </c>
      <c r="H593" t="s">
        <v>1597</v>
      </c>
      <c r="I593" t="s">
        <v>1611</v>
      </c>
    </row>
    <row r="594" spans="1:9">
      <c r="A594" t="s">
        <v>4635</v>
      </c>
      <c r="B594">
        <v>12208</v>
      </c>
      <c r="C594" t="s">
        <v>4202</v>
      </c>
      <c r="D594" t="s">
        <v>1613</v>
      </c>
      <c r="E594" t="s">
        <v>4287</v>
      </c>
      <c r="F594" t="s">
        <v>1612</v>
      </c>
      <c r="G594" t="s">
        <v>6624</v>
      </c>
      <c r="H594" t="s">
        <v>1597</v>
      </c>
      <c r="I594" t="s">
        <v>1613</v>
      </c>
    </row>
    <row r="595" spans="1:9">
      <c r="A595" t="s">
        <v>4683</v>
      </c>
      <c r="B595">
        <v>12210</v>
      </c>
      <c r="C595" t="s">
        <v>4202</v>
      </c>
      <c r="D595" t="s">
        <v>1615</v>
      </c>
      <c r="E595" t="s">
        <v>4287</v>
      </c>
      <c r="F595" t="s">
        <v>1614</v>
      </c>
      <c r="G595" t="s">
        <v>6625</v>
      </c>
      <c r="H595" t="s">
        <v>1597</v>
      </c>
      <c r="I595" t="s">
        <v>1615</v>
      </c>
    </row>
    <row r="596" spans="1:9">
      <c r="A596" t="s">
        <v>4731</v>
      </c>
      <c r="B596">
        <v>12211</v>
      </c>
      <c r="C596" t="s">
        <v>4202</v>
      </c>
      <c r="D596" t="s">
        <v>1617</v>
      </c>
      <c r="E596" t="s">
        <v>4287</v>
      </c>
      <c r="F596" t="s">
        <v>1616</v>
      </c>
      <c r="G596" t="s">
        <v>6626</v>
      </c>
      <c r="H596" t="s">
        <v>1597</v>
      </c>
      <c r="I596" t="s">
        <v>1617</v>
      </c>
    </row>
    <row r="597" spans="1:9">
      <c r="A597" t="s">
        <v>4779</v>
      </c>
      <c r="B597">
        <v>12212</v>
      </c>
      <c r="C597" t="s">
        <v>4202</v>
      </c>
      <c r="D597" t="s">
        <v>1619</v>
      </c>
      <c r="E597" t="s">
        <v>4287</v>
      </c>
      <c r="F597" t="s">
        <v>1618</v>
      </c>
      <c r="G597" t="s">
        <v>6627</v>
      </c>
      <c r="H597" t="s">
        <v>1597</v>
      </c>
      <c r="I597" t="s">
        <v>1619</v>
      </c>
    </row>
    <row r="598" spans="1:9">
      <c r="A598" t="s">
        <v>4827</v>
      </c>
      <c r="B598">
        <v>12213</v>
      </c>
      <c r="C598" t="s">
        <v>4202</v>
      </c>
      <c r="D598" t="s">
        <v>1621</v>
      </c>
      <c r="E598" t="s">
        <v>4287</v>
      </c>
      <c r="F598" t="s">
        <v>1620</v>
      </c>
      <c r="G598" t="s">
        <v>6628</v>
      </c>
      <c r="H598" t="s">
        <v>1597</v>
      </c>
      <c r="I598" t="s">
        <v>1621</v>
      </c>
    </row>
    <row r="599" spans="1:9">
      <c r="A599" t="s">
        <v>4875</v>
      </c>
      <c r="B599">
        <v>12215</v>
      </c>
      <c r="C599" t="s">
        <v>4202</v>
      </c>
      <c r="D599" t="s">
        <v>1623</v>
      </c>
      <c r="E599" t="s">
        <v>4287</v>
      </c>
      <c r="F599" t="s">
        <v>1622</v>
      </c>
      <c r="G599" t="s">
        <v>6629</v>
      </c>
      <c r="H599" t="s">
        <v>1597</v>
      </c>
      <c r="I599" t="s">
        <v>1623</v>
      </c>
    </row>
    <row r="600" spans="1:9">
      <c r="A600" t="s">
        <v>4923</v>
      </c>
      <c r="B600">
        <v>12216</v>
      </c>
      <c r="C600" t="s">
        <v>4202</v>
      </c>
      <c r="D600" t="s">
        <v>1625</v>
      </c>
      <c r="E600" t="s">
        <v>4287</v>
      </c>
      <c r="F600" t="s">
        <v>1624</v>
      </c>
      <c r="G600" t="s">
        <v>6630</v>
      </c>
      <c r="H600" t="s">
        <v>1597</v>
      </c>
      <c r="I600" t="s">
        <v>1625</v>
      </c>
    </row>
    <row r="601" spans="1:9">
      <c r="A601" t="s">
        <v>4971</v>
      </c>
      <c r="B601">
        <v>12217</v>
      </c>
      <c r="C601" t="s">
        <v>4202</v>
      </c>
      <c r="D601" t="s">
        <v>1627</v>
      </c>
      <c r="E601" t="s">
        <v>4287</v>
      </c>
      <c r="F601" t="s">
        <v>1626</v>
      </c>
      <c r="G601" t="s">
        <v>6631</v>
      </c>
      <c r="H601" t="s">
        <v>1597</v>
      </c>
      <c r="I601" t="s">
        <v>1627</v>
      </c>
    </row>
    <row r="602" spans="1:9">
      <c r="A602" t="s">
        <v>5019</v>
      </c>
      <c r="B602">
        <v>12218</v>
      </c>
      <c r="C602" t="s">
        <v>4202</v>
      </c>
      <c r="D602" t="s">
        <v>1629</v>
      </c>
      <c r="E602" t="s">
        <v>4287</v>
      </c>
      <c r="F602" t="s">
        <v>1628</v>
      </c>
      <c r="G602" t="s">
        <v>6632</v>
      </c>
      <c r="H602" t="s">
        <v>1597</v>
      </c>
      <c r="I602" t="s">
        <v>1629</v>
      </c>
    </row>
    <row r="603" spans="1:9">
      <c r="A603" t="s">
        <v>5066</v>
      </c>
      <c r="B603">
        <v>12219</v>
      </c>
      <c r="C603" t="s">
        <v>4202</v>
      </c>
      <c r="D603" t="s">
        <v>1631</v>
      </c>
      <c r="E603" t="s">
        <v>4287</v>
      </c>
      <c r="F603" t="s">
        <v>1630</v>
      </c>
      <c r="G603" t="s">
        <v>6633</v>
      </c>
      <c r="H603" t="s">
        <v>1597</v>
      </c>
      <c r="I603" t="s">
        <v>1631</v>
      </c>
    </row>
    <row r="604" spans="1:9">
      <c r="A604" t="s">
        <v>5113</v>
      </c>
      <c r="B604">
        <v>12220</v>
      </c>
      <c r="C604" t="s">
        <v>4202</v>
      </c>
      <c r="D604" t="s">
        <v>1633</v>
      </c>
      <c r="E604" t="s">
        <v>4287</v>
      </c>
      <c r="F604" t="s">
        <v>1632</v>
      </c>
      <c r="G604" t="s">
        <v>6634</v>
      </c>
      <c r="H604" t="s">
        <v>1597</v>
      </c>
      <c r="I604" t="s">
        <v>1633</v>
      </c>
    </row>
    <row r="605" spans="1:9">
      <c r="A605" t="s">
        <v>5158</v>
      </c>
      <c r="B605">
        <v>12221</v>
      </c>
      <c r="C605" t="s">
        <v>4202</v>
      </c>
      <c r="D605" t="s">
        <v>1635</v>
      </c>
      <c r="E605" t="s">
        <v>4287</v>
      </c>
      <c r="F605" t="s">
        <v>1634</v>
      </c>
      <c r="G605" t="s">
        <v>6635</v>
      </c>
      <c r="H605" t="s">
        <v>1597</v>
      </c>
      <c r="I605" t="s">
        <v>1635</v>
      </c>
    </row>
    <row r="606" spans="1:9">
      <c r="A606" t="s">
        <v>5202</v>
      </c>
      <c r="B606">
        <v>12222</v>
      </c>
      <c r="C606" t="s">
        <v>4202</v>
      </c>
      <c r="D606" t="s">
        <v>1637</v>
      </c>
      <c r="E606" t="s">
        <v>4287</v>
      </c>
      <c r="F606" t="s">
        <v>1636</v>
      </c>
      <c r="G606" t="s">
        <v>6636</v>
      </c>
      <c r="H606" t="s">
        <v>1597</v>
      </c>
      <c r="I606" t="s">
        <v>1637</v>
      </c>
    </row>
    <row r="607" spans="1:9">
      <c r="A607" t="s">
        <v>5241</v>
      </c>
      <c r="B607">
        <v>12223</v>
      </c>
      <c r="C607" t="s">
        <v>4202</v>
      </c>
      <c r="D607" t="s">
        <v>1639</v>
      </c>
      <c r="E607" t="s">
        <v>4287</v>
      </c>
      <c r="F607" t="s">
        <v>1638</v>
      </c>
      <c r="G607" t="s">
        <v>6637</v>
      </c>
      <c r="H607" t="s">
        <v>1597</v>
      </c>
      <c r="I607" t="s">
        <v>1639</v>
      </c>
    </row>
    <row r="608" spans="1:9">
      <c r="A608" t="s">
        <v>5278</v>
      </c>
      <c r="B608">
        <v>12224</v>
      </c>
      <c r="C608" t="s">
        <v>4202</v>
      </c>
      <c r="D608" t="s">
        <v>6638</v>
      </c>
      <c r="E608" t="s">
        <v>4287</v>
      </c>
      <c r="F608" t="s">
        <v>1640</v>
      </c>
      <c r="G608" t="s">
        <v>6639</v>
      </c>
      <c r="H608" t="s">
        <v>1597</v>
      </c>
      <c r="I608" t="s">
        <v>1641</v>
      </c>
    </row>
    <row r="609" spans="1:9">
      <c r="A609" t="s">
        <v>5314</v>
      </c>
      <c r="B609">
        <v>12225</v>
      </c>
      <c r="C609" t="s">
        <v>4202</v>
      </c>
      <c r="D609" t="s">
        <v>1643</v>
      </c>
      <c r="E609" t="s">
        <v>4287</v>
      </c>
      <c r="F609" t="s">
        <v>1642</v>
      </c>
      <c r="G609" t="s">
        <v>6640</v>
      </c>
      <c r="H609" t="s">
        <v>1597</v>
      </c>
      <c r="I609" t="s">
        <v>1643</v>
      </c>
    </row>
    <row r="610" spans="1:9">
      <c r="A610" t="s">
        <v>5350</v>
      </c>
      <c r="B610">
        <v>12226</v>
      </c>
      <c r="C610" t="s">
        <v>4202</v>
      </c>
      <c r="D610" t="s">
        <v>1645</v>
      </c>
      <c r="E610" t="s">
        <v>4287</v>
      </c>
      <c r="F610" t="s">
        <v>1644</v>
      </c>
      <c r="G610" t="s">
        <v>6641</v>
      </c>
      <c r="H610" t="s">
        <v>1597</v>
      </c>
      <c r="I610" t="s">
        <v>1645</v>
      </c>
    </row>
    <row r="611" spans="1:9">
      <c r="A611" t="s">
        <v>5385</v>
      </c>
      <c r="B611">
        <v>12227</v>
      </c>
      <c r="C611" t="s">
        <v>4202</v>
      </c>
      <c r="D611" t="s">
        <v>1647</v>
      </c>
      <c r="E611" t="s">
        <v>4287</v>
      </c>
      <c r="F611" t="s">
        <v>1646</v>
      </c>
      <c r="G611" t="s">
        <v>6642</v>
      </c>
      <c r="H611" t="s">
        <v>1597</v>
      </c>
      <c r="I611" t="s">
        <v>1647</v>
      </c>
    </row>
    <row r="612" spans="1:9">
      <c r="A612" t="s">
        <v>5417</v>
      </c>
      <c r="B612">
        <v>12228</v>
      </c>
      <c r="C612" t="s">
        <v>4202</v>
      </c>
      <c r="D612" t="s">
        <v>1649</v>
      </c>
      <c r="E612" t="s">
        <v>4287</v>
      </c>
      <c r="F612" t="s">
        <v>1648</v>
      </c>
      <c r="G612" t="s">
        <v>6643</v>
      </c>
      <c r="H612" t="s">
        <v>1597</v>
      </c>
      <c r="I612" t="s">
        <v>1649</v>
      </c>
    </row>
    <row r="613" spans="1:9">
      <c r="A613" t="s">
        <v>5449</v>
      </c>
      <c r="B613">
        <v>12229</v>
      </c>
      <c r="C613" t="s">
        <v>4202</v>
      </c>
      <c r="D613" t="s">
        <v>6644</v>
      </c>
      <c r="E613" t="s">
        <v>4287</v>
      </c>
      <c r="F613" t="s">
        <v>1650</v>
      </c>
      <c r="G613" t="s">
        <v>6645</v>
      </c>
      <c r="H613" t="s">
        <v>1597</v>
      </c>
      <c r="I613" t="s">
        <v>1651</v>
      </c>
    </row>
    <row r="614" spans="1:9">
      <c r="A614" t="s">
        <v>5479</v>
      </c>
      <c r="B614">
        <v>12230</v>
      </c>
      <c r="C614" t="s">
        <v>4202</v>
      </c>
      <c r="D614" t="s">
        <v>1653</v>
      </c>
      <c r="E614" t="s">
        <v>4287</v>
      </c>
      <c r="F614" t="s">
        <v>1652</v>
      </c>
      <c r="G614" t="s">
        <v>6646</v>
      </c>
      <c r="H614" t="s">
        <v>1597</v>
      </c>
      <c r="I614" t="s">
        <v>1653</v>
      </c>
    </row>
    <row r="615" spans="1:9">
      <c r="A615" t="s">
        <v>5507</v>
      </c>
      <c r="B615">
        <v>12231</v>
      </c>
      <c r="C615" t="s">
        <v>4202</v>
      </c>
      <c r="D615" t="s">
        <v>1655</v>
      </c>
      <c r="E615" t="s">
        <v>4287</v>
      </c>
      <c r="F615" t="s">
        <v>1654</v>
      </c>
      <c r="G615" t="s">
        <v>6647</v>
      </c>
      <c r="H615" t="s">
        <v>1597</v>
      </c>
      <c r="I615" t="s">
        <v>1655</v>
      </c>
    </row>
    <row r="616" spans="1:9">
      <c r="A616" t="s">
        <v>5535</v>
      </c>
      <c r="B616">
        <v>12232</v>
      </c>
      <c r="C616" t="s">
        <v>4202</v>
      </c>
      <c r="D616" t="s">
        <v>1657</v>
      </c>
      <c r="E616" t="s">
        <v>4287</v>
      </c>
      <c r="F616" t="s">
        <v>1656</v>
      </c>
      <c r="G616" t="s">
        <v>6648</v>
      </c>
      <c r="H616" t="s">
        <v>1597</v>
      </c>
      <c r="I616" t="s">
        <v>1657</v>
      </c>
    </row>
    <row r="617" spans="1:9">
      <c r="A617" t="s">
        <v>5562</v>
      </c>
      <c r="B617">
        <v>12233</v>
      </c>
      <c r="C617" t="s">
        <v>4202</v>
      </c>
      <c r="D617" t="s">
        <v>1659</v>
      </c>
      <c r="E617" t="s">
        <v>4287</v>
      </c>
      <c r="F617" t="s">
        <v>1658</v>
      </c>
      <c r="G617" t="s">
        <v>6649</v>
      </c>
      <c r="H617" t="s">
        <v>1597</v>
      </c>
      <c r="I617" t="s">
        <v>1659</v>
      </c>
    </row>
    <row r="618" spans="1:9">
      <c r="A618" t="s">
        <v>5587</v>
      </c>
      <c r="B618">
        <v>12234</v>
      </c>
      <c r="C618" t="s">
        <v>4202</v>
      </c>
      <c r="D618" t="s">
        <v>1661</v>
      </c>
      <c r="E618" t="s">
        <v>4287</v>
      </c>
      <c r="F618" t="s">
        <v>1660</v>
      </c>
      <c r="G618" t="s">
        <v>6650</v>
      </c>
      <c r="H618" t="s">
        <v>1597</v>
      </c>
      <c r="I618" t="s">
        <v>1661</v>
      </c>
    </row>
    <row r="619" spans="1:9">
      <c r="A619" t="s">
        <v>5612</v>
      </c>
      <c r="B619">
        <v>12235</v>
      </c>
      <c r="C619" t="s">
        <v>4202</v>
      </c>
      <c r="D619" t="s">
        <v>1663</v>
      </c>
      <c r="E619" t="s">
        <v>4287</v>
      </c>
      <c r="F619" t="s">
        <v>1662</v>
      </c>
      <c r="G619" t="s">
        <v>6651</v>
      </c>
      <c r="H619" t="s">
        <v>1597</v>
      </c>
      <c r="I619" t="s">
        <v>1663</v>
      </c>
    </row>
    <row r="620" spans="1:9">
      <c r="A620" t="s">
        <v>5636</v>
      </c>
      <c r="B620">
        <v>12236</v>
      </c>
      <c r="C620" t="s">
        <v>4202</v>
      </c>
      <c r="D620" t="s">
        <v>1665</v>
      </c>
      <c r="E620" t="s">
        <v>4287</v>
      </c>
      <c r="F620" t="s">
        <v>1664</v>
      </c>
      <c r="G620" t="s">
        <v>6652</v>
      </c>
      <c r="H620" t="s">
        <v>1597</v>
      </c>
      <c r="I620" t="s">
        <v>1665</v>
      </c>
    </row>
    <row r="621" spans="1:9">
      <c r="A621" t="s">
        <v>5659</v>
      </c>
      <c r="B621">
        <v>12237</v>
      </c>
      <c r="C621" t="s">
        <v>4202</v>
      </c>
      <c r="D621" t="s">
        <v>1667</v>
      </c>
      <c r="E621" t="s">
        <v>4287</v>
      </c>
      <c r="F621" t="s">
        <v>1666</v>
      </c>
      <c r="G621" t="s">
        <v>6653</v>
      </c>
      <c r="H621" t="s">
        <v>1597</v>
      </c>
      <c r="I621" t="s">
        <v>1667</v>
      </c>
    </row>
    <row r="622" spans="1:9">
      <c r="A622" t="s">
        <v>5678</v>
      </c>
      <c r="B622">
        <v>12238</v>
      </c>
      <c r="C622" t="s">
        <v>4202</v>
      </c>
      <c r="D622" t="s">
        <v>1669</v>
      </c>
      <c r="E622" t="s">
        <v>4287</v>
      </c>
      <c r="F622" t="s">
        <v>1668</v>
      </c>
      <c r="G622" t="s">
        <v>6654</v>
      </c>
      <c r="H622" t="s">
        <v>1597</v>
      </c>
      <c r="I622" t="s">
        <v>1669</v>
      </c>
    </row>
    <row r="623" spans="1:9">
      <c r="A623" t="s">
        <v>5696</v>
      </c>
      <c r="B623">
        <v>12239</v>
      </c>
      <c r="C623" t="s">
        <v>4202</v>
      </c>
      <c r="D623" t="s">
        <v>1671</v>
      </c>
      <c r="E623" t="s">
        <v>4287</v>
      </c>
      <c r="F623" t="s">
        <v>1670</v>
      </c>
      <c r="G623" t="s">
        <v>6655</v>
      </c>
      <c r="H623" t="s">
        <v>1597</v>
      </c>
      <c r="I623" t="s">
        <v>6656</v>
      </c>
    </row>
    <row r="624" spans="1:9">
      <c r="A624" t="s">
        <v>5714</v>
      </c>
      <c r="B624">
        <v>12322</v>
      </c>
      <c r="C624" t="s">
        <v>4202</v>
      </c>
      <c r="D624" t="s">
        <v>1673</v>
      </c>
      <c r="E624" t="s">
        <v>4287</v>
      </c>
      <c r="F624" t="s">
        <v>1672</v>
      </c>
      <c r="G624" t="s">
        <v>6657</v>
      </c>
      <c r="H624" t="s">
        <v>1597</v>
      </c>
      <c r="I624" t="s">
        <v>1673</v>
      </c>
    </row>
    <row r="625" spans="1:9">
      <c r="A625" t="s">
        <v>5732</v>
      </c>
      <c r="B625">
        <v>12329</v>
      </c>
      <c r="C625" t="s">
        <v>4202</v>
      </c>
      <c r="D625" t="s">
        <v>1675</v>
      </c>
      <c r="E625" t="s">
        <v>4287</v>
      </c>
      <c r="F625" t="s">
        <v>1674</v>
      </c>
      <c r="G625" t="s">
        <v>6658</v>
      </c>
      <c r="H625" t="s">
        <v>1597</v>
      </c>
      <c r="I625" t="s">
        <v>1675</v>
      </c>
    </row>
    <row r="626" spans="1:9">
      <c r="A626" t="s">
        <v>5750</v>
      </c>
      <c r="B626">
        <v>12342</v>
      </c>
      <c r="C626" t="s">
        <v>4202</v>
      </c>
      <c r="D626" t="s">
        <v>1677</v>
      </c>
      <c r="E626" t="s">
        <v>4287</v>
      </c>
      <c r="F626" t="s">
        <v>1676</v>
      </c>
      <c r="G626" t="s">
        <v>6659</v>
      </c>
      <c r="H626" t="s">
        <v>1597</v>
      </c>
      <c r="I626" t="s">
        <v>1677</v>
      </c>
    </row>
    <row r="627" spans="1:9">
      <c r="A627" t="s">
        <v>5766</v>
      </c>
      <c r="B627">
        <v>12347</v>
      </c>
      <c r="C627" t="s">
        <v>4202</v>
      </c>
      <c r="D627" t="s">
        <v>1679</v>
      </c>
      <c r="E627" t="s">
        <v>4287</v>
      </c>
      <c r="F627" t="s">
        <v>1678</v>
      </c>
      <c r="G627" t="s">
        <v>6660</v>
      </c>
      <c r="H627" t="s">
        <v>1597</v>
      </c>
      <c r="I627" t="s">
        <v>1679</v>
      </c>
    </row>
    <row r="628" spans="1:9">
      <c r="A628" t="s">
        <v>5782</v>
      </c>
      <c r="B628">
        <v>12349</v>
      </c>
      <c r="C628" t="s">
        <v>4202</v>
      </c>
      <c r="D628" t="s">
        <v>1681</v>
      </c>
      <c r="E628" t="s">
        <v>4287</v>
      </c>
      <c r="F628" t="s">
        <v>1680</v>
      </c>
      <c r="G628" t="s">
        <v>6661</v>
      </c>
      <c r="H628" t="s">
        <v>1597</v>
      </c>
      <c r="I628" t="s">
        <v>1681</v>
      </c>
    </row>
    <row r="629" spans="1:9">
      <c r="A629" t="s">
        <v>5796</v>
      </c>
      <c r="B629">
        <v>12403</v>
      </c>
      <c r="C629" t="s">
        <v>4202</v>
      </c>
      <c r="D629" t="s">
        <v>1683</v>
      </c>
      <c r="E629" t="s">
        <v>4287</v>
      </c>
      <c r="F629" t="s">
        <v>1682</v>
      </c>
      <c r="G629" t="s">
        <v>6662</v>
      </c>
      <c r="H629" t="s">
        <v>1597</v>
      </c>
      <c r="I629" t="s">
        <v>1683</v>
      </c>
    </row>
    <row r="630" spans="1:9">
      <c r="A630" t="s">
        <v>5809</v>
      </c>
      <c r="B630">
        <v>12409</v>
      </c>
      <c r="C630" t="s">
        <v>4202</v>
      </c>
      <c r="D630" t="s">
        <v>1685</v>
      </c>
      <c r="E630" t="s">
        <v>4287</v>
      </c>
      <c r="F630" t="s">
        <v>1684</v>
      </c>
      <c r="G630" t="s">
        <v>6663</v>
      </c>
      <c r="H630" t="s">
        <v>1597</v>
      </c>
      <c r="I630" t="s">
        <v>1685</v>
      </c>
    </row>
    <row r="631" spans="1:9">
      <c r="A631" t="s">
        <v>5819</v>
      </c>
      <c r="B631">
        <v>12410</v>
      </c>
      <c r="C631" t="s">
        <v>4202</v>
      </c>
      <c r="D631" t="s">
        <v>1687</v>
      </c>
      <c r="E631" t="s">
        <v>4287</v>
      </c>
      <c r="F631" t="s">
        <v>1686</v>
      </c>
      <c r="G631" t="s">
        <v>6664</v>
      </c>
      <c r="H631" t="s">
        <v>1597</v>
      </c>
      <c r="I631" t="s">
        <v>1687</v>
      </c>
    </row>
    <row r="632" spans="1:9">
      <c r="A632" t="s">
        <v>5829</v>
      </c>
      <c r="B632">
        <v>12421</v>
      </c>
      <c r="C632" t="s">
        <v>4202</v>
      </c>
      <c r="D632" t="s">
        <v>1689</v>
      </c>
      <c r="E632" t="s">
        <v>4287</v>
      </c>
      <c r="F632" t="s">
        <v>1688</v>
      </c>
      <c r="G632" t="s">
        <v>6665</v>
      </c>
      <c r="H632" t="s">
        <v>1597</v>
      </c>
      <c r="I632" t="s">
        <v>1689</v>
      </c>
    </row>
    <row r="633" spans="1:9">
      <c r="A633" t="s">
        <v>5837</v>
      </c>
      <c r="B633">
        <v>12422</v>
      </c>
      <c r="C633" t="s">
        <v>4202</v>
      </c>
      <c r="D633" t="s">
        <v>1691</v>
      </c>
      <c r="E633" t="s">
        <v>4287</v>
      </c>
      <c r="F633" t="s">
        <v>1690</v>
      </c>
      <c r="G633" t="s">
        <v>6666</v>
      </c>
      <c r="H633" t="s">
        <v>1597</v>
      </c>
      <c r="I633" t="s">
        <v>1691</v>
      </c>
    </row>
    <row r="634" spans="1:9">
      <c r="A634" t="s">
        <v>5846</v>
      </c>
      <c r="B634">
        <v>12423</v>
      </c>
      <c r="C634" t="s">
        <v>4202</v>
      </c>
      <c r="D634" t="s">
        <v>1693</v>
      </c>
      <c r="E634" t="s">
        <v>4287</v>
      </c>
      <c r="F634" t="s">
        <v>1692</v>
      </c>
      <c r="G634" t="s">
        <v>6667</v>
      </c>
      <c r="H634" t="s">
        <v>1597</v>
      </c>
      <c r="I634" t="s">
        <v>1693</v>
      </c>
    </row>
    <row r="635" spans="1:9">
      <c r="A635" t="s">
        <v>5855</v>
      </c>
      <c r="B635">
        <v>12424</v>
      </c>
      <c r="C635" t="s">
        <v>4202</v>
      </c>
      <c r="D635" t="s">
        <v>1695</v>
      </c>
      <c r="E635" t="s">
        <v>4287</v>
      </c>
      <c r="F635" t="s">
        <v>1694</v>
      </c>
      <c r="G635" t="s">
        <v>6668</v>
      </c>
      <c r="H635" t="s">
        <v>1597</v>
      </c>
      <c r="I635" t="s">
        <v>1695</v>
      </c>
    </row>
    <row r="636" spans="1:9">
      <c r="A636" t="s">
        <v>5864</v>
      </c>
      <c r="B636">
        <v>12426</v>
      </c>
      <c r="C636" t="s">
        <v>4202</v>
      </c>
      <c r="D636" t="s">
        <v>1697</v>
      </c>
      <c r="E636" t="s">
        <v>4287</v>
      </c>
      <c r="F636" t="s">
        <v>1696</v>
      </c>
      <c r="G636" t="s">
        <v>6669</v>
      </c>
      <c r="H636" t="s">
        <v>1597</v>
      </c>
      <c r="I636" t="s">
        <v>1697</v>
      </c>
    </row>
    <row r="637" spans="1:9">
      <c r="A637" t="s">
        <v>5873</v>
      </c>
      <c r="B637">
        <v>12427</v>
      </c>
      <c r="C637" t="s">
        <v>4202</v>
      </c>
      <c r="D637" t="s">
        <v>1699</v>
      </c>
      <c r="E637" t="s">
        <v>4287</v>
      </c>
      <c r="F637" t="s">
        <v>1698</v>
      </c>
      <c r="G637" t="s">
        <v>6670</v>
      </c>
      <c r="H637" t="s">
        <v>1597</v>
      </c>
      <c r="I637" t="s">
        <v>1699</v>
      </c>
    </row>
    <row r="638" spans="1:9">
      <c r="A638" t="s">
        <v>5882</v>
      </c>
      <c r="B638">
        <v>12441</v>
      </c>
      <c r="C638" t="s">
        <v>4202</v>
      </c>
      <c r="D638" t="s">
        <v>1701</v>
      </c>
      <c r="E638" t="s">
        <v>4287</v>
      </c>
      <c r="F638" t="s">
        <v>1700</v>
      </c>
      <c r="G638" t="s">
        <v>6671</v>
      </c>
      <c r="H638" t="s">
        <v>1597</v>
      </c>
      <c r="I638" t="s">
        <v>1701</v>
      </c>
    </row>
    <row r="639" spans="1:9">
      <c r="A639" t="s">
        <v>5891</v>
      </c>
      <c r="B639">
        <v>12443</v>
      </c>
      <c r="C639" t="s">
        <v>4202</v>
      </c>
      <c r="D639" t="s">
        <v>1703</v>
      </c>
      <c r="E639" t="s">
        <v>4287</v>
      </c>
      <c r="F639" t="s">
        <v>1702</v>
      </c>
      <c r="G639" t="s">
        <v>6672</v>
      </c>
      <c r="H639" t="s">
        <v>1597</v>
      </c>
      <c r="I639" t="s">
        <v>1703</v>
      </c>
    </row>
    <row r="640" spans="1:9">
      <c r="A640" t="s">
        <v>5900</v>
      </c>
      <c r="B640">
        <v>12463</v>
      </c>
      <c r="C640" t="s">
        <v>4202</v>
      </c>
      <c r="D640" t="s">
        <v>1705</v>
      </c>
      <c r="E640" t="s">
        <v>4287</v>
      </c>
      <c r="F640" t="s">
        <v>1704</v>
      </c>
      <c r="G640" t="s">
        <v>6673</v>
      </c>
      <c r="H640" t="s">
        <v>1597</v>
      </c>
      <c r="I640" t="s">
        <v>1705</v>
      </c>
    </row>
    <row r="641" spans="1:9">
      <c r="A641" t="s">
        <v>4251</v>
      </c>
      <c r="B641">
        <v>13000</v>
      </c>
      <c r="C641" t="s">
        <v>4203</v>
      </c>
      <c r="D641" t="s">
        <v>1707</v>
      </c>
      <c r="E641" t="s">
        <v>4238</v>
      </c>
      <c r="F641" t="s">
        <v>1706</v>
      </c>
      <c r="G641" t="s">
        <v>6674</v>
      </c>
      <c r="H641" t="s">
        <v>1707</v>
      </c>
    </row>
    <row r="642" spans="1:9">
      <c r="A642" t="s">
        <v>4300</v>
      </c>
      <c r="B642">
        <v>13101</v>
      </c>
      <c r="C642" t="s">
        <v>4203</v>
      </c>
      <c r="D642" t="s">
        <v>1709</v>
      </c>
      <c r="E642" t="s">
        <v>4287</v>
      </c>
      <c r="F642" t="s">
        <v>1708</v>
      </c>
      <c r="G642" t="s">
        <v>6675</v>
      </c>
      <c r="H642" t="s">
        <v>1707</v>
      </c>
      <c r="I642" t="s">
        <v>1709</v>
      </c>
    </row>
    <row r="643" spans="1:9">
      <c r="A643" t="s">
        <v>4348</v>
      </c>
      <c r="B643">
        <v>13102</v>
      </c>
      <c r="C643" t="s">
        <v>4203</v>
      </c>
      <c r="D643" t="s">
        <v>1711</v>
      </c>
      <c r="E643" t="s">
        <v>4287</v>
      </c>
      <c r="F643" t="s">
        <v>1710</v>
      </c>
      <c r="G643" t="s">
        <v>6676</v>
      </c>
      <c r="H643" t="s">
        <v>1707</v>
      </c>
      <c r="I643" t="s">
        <v>1711</v>
      </c>
    </row>
    <row r="644" spans="1:9">
      <c r="A644" t="s">
        <v>4396</v>
      </c>
      <c r="B644">
        <v>13103</v>
      </c>
      <c r="C644" t="s">
        <v>4203</v>
      </c>
      <c r="D644" t="s">
        <v>1713</v>
      </c>
      <c r="E644" t="s">
        <v>4287</v>
      </c>
      <c r="F644" t="s">
        <v>1712</v>
      </c>
      <c r="G644" t="s">
        <v>6677</v>
      </c>
      <c r="H644" t="s">
        <v>1707</v>
      </c>
      <c r="I644" t="s">
        <v>1713</v>
      </c>
    </row>
    <row r="645" spans="1:9">
      <c r="A645" t="s">
        <v>4444</v>
      </c>
      <c r="B645">
        <v>13104</v>
      </c>
      <c r="C645" t="s">
        <v>4203</v>
      </c>
      <c r="D645" t="s">
        <v>1715</v>
      </c>
      <c r="E645" t="s">
        <v>4287</v>
      </c>
      <c r="F645" t="s">
        <v>1714</v>
      </c>
      <c r="G645" t="s">
        <v>6678</v>
      </c>
      <c r="H645" t="s">
        <v>1707</v>
      </c>
      <c r="I645" t="s">
        <v>1715</v>
      </c>
    </row>
    <row r="646" spans="1:9">
      <c r="A646" t="s">
        <v>4492</v>
      </c>
      <c r="B646">
        <v>13105</v>
      </c>
      <c r="C646" t="s">
        <v>4203</v>
      </c>
      <c r="D646" t="s">
        <v>1717</v>
      </c>
      <c r="E646" t="s">
        <v>4287</v>
      </c>
      <c r="F646" t="s">
        <v>1716</v>
      </c>
      <c r="G646" t="s">
        <v>6679</v>
      </c>
      <c r="H646" t="s">
        <v>1707</v>
      </c>
      <c r="I646" t="s">
        <v>1717</v>
      </c>
    </row>
    <row r="647" spans="1:9">
      <c r="A647" t="s">
        <v>4540</v>
      </c>
      <c r="B647">
        <v>13106</v>
      </c>
      <c r="C647" t="s">
        <v>4203</v>
      </c>
      <c r="D647" t="s">
        <v>1719</v>
      </c>
      <c r="E647" t="s">
        <v>4287</v>
      </c>
      <c r="F647" t="s">
        <v>1718</v>
      </c>
      <c r="G647" t="s">
        <v>6680</v>
      </c>
      <c r="H647" t="s">
        <v>1707</v>
      </c>
      <c r="I647" t="s">
        <v>1719</v>
      </c>
    </row>
    <row r="648" spans="1:9">
      <c r="A648" t="s">
        <v>4588</v>
      </c>
      <c r="B648">
        <v>13107</v>
      </c>
      <c r="C648" t="s">
        <v>4203</v>
      </c>
      <c r="D648" t="s">
        <v>1721</v>
      </c>
      <c r="E648" t="s">
        <v>4287</v>
      </c>
      <c r="F648" t="s">
        <v>1720</v>
      </c>
      <c r="G648" t="s">
        <v>6681</v>
      </c>
      <c r="H648" t="s">
        <v>1707</v>
      </c>
      <c r="I648" t="s">
        <v>1721</v>
      </c>
    </row>
    <row r="649" spans="1:9">
      <c r="A649" t="s">
        <v>4636</v>
      </c>
      <c r="B649">
        <v>13108</v>
      </c>
      <c r="C649" t="s">
        <v>4203</v>
      </c>
      <c r="D649" t="s">
        <v>1723</v>
      </c>
      <c r="E649" t="s">
        <v>4287</v>
      </c>
      <c r="F649" t="s">
        <v>1722</v>
      </c>
      <c r="G649" t="s">
        <v>6682</v>
      </c>
      <c r="H649" t="s">
        <v>1707</v>
      </c>
      <c r="I649" t="s">
        <v>1723</v>
      </c>
    </row>
    <row r="650" spans="1:9">
      <c r="A650" t="s">
        <v>4684</v>
      </c>
      <c r="B650">
        <v>13109</v>
      </c>
      <c r="C650" t="s">
        <v>4203</v>
      </c>
      <c r="D650" t="s">
        <v>1725</v>
      </c>
      <c r="E650" t="s">
        <v>4287</v>
      </c>
      <c r="F650" t="s">
        <v>1724</v>
      </c>
      <c r="G650" t="s">
        <v>6683</v>
      </c>
      <c r="H650" t="s">
        <v>1707</v>
      </c>
      <c r="I650" t="s">
        <v>1725</v>
      </c>
    </row>
    <row r="651" spans="1:9">
      <c r="A651" t="s">
        <v>4732</v>
      </c>
      <c r="B651">
        <v>13110</v>
      </c>
      <c r="C651" t="s">
        <v>4203</v>
      </c>
      <c r="D651" t="s">
        <v>1727</v>
      </c>
      <c r="E651" t="s">
        <v>4287</v>
      </c>
      <c r="F651" t="s">
        <v>1726</v>
      </c>
      <c r="G651" t="s">
        <v>6684</v>
      </c>
      <c r="H651" t="s">
        <v>1707</v>
      </c>
      <c r="I651" t="s">
        <v>1727</v>
      </c>
    </row>
    <row r="652" spans="1:9">
      <c r="A652" t="s">
        <v>4780</v>
      </c>
      <c r="B652">
        <v>13111</v>
      </c>
      <c r="C652" t="s">
        <v>4203</v>
      </c>
      <c r="D652" t="s">
        <v>1729</v>
      </c>
      <c r="E652" t="s">
        <v>4287</v>
      </c>
      <c r="F652" t="s">
        <v>1728</v>
      </c>
      <c r="G652" t="s">
        <v>6685</v>
      </c>
      <c r="H652" t="s">
        <v>1707</v>
      </c>
      <c r="I652" t="s">
        <v>1729</v>
      </c>
    </row>
    <row r="653" spans="1:9">
      <c r="A653" t="s">
        <v>4828</v>
      </c>
      <c r="B653">
        <v>13112</v>
      </c>
      <c r="C653" t="s">
        <v>4203</v>
      </c>
      <c r="D653" t="s">
        <v>1731</v>
      </c>
      <c r="E653" t="s">
        <v>4287</v>
      </c>
      <c r="F653" t="s">
        <v>1730</v>
      </c>
      <c r="G653" t="s">
        <v>6686</v>
      </c>
      <c r="H653" t="s">
        <v>1707</v>
      </c>
      <c r="I653" t="s">
        <v>1731</v>
      </c>
    </row>
    <row r="654" spans="1:9">
      <c r="A654" t="s">
        <v>4876</v>
      </c>
      <c r="B654">
        <v>13113</v>
      </c>
      <c r="C654" t="s">
        <v>4203</v>
      </c>
      <c r="D654" t="s">
        <v>1733</v>
      </c>
      <c r="E654" t="s">
        <v>4287</v>
      </c>
      <c r="F654" t="s">
        <v>1732</v>
      </c>
      <c r="G654" t="s">
        <v>6687</v>
      </c>
      <c r="H654" t="s">
        <v>1707</v>
      </c>
      <c r="I654" t="s">
        <v>1733</v>
      </c>
    </row>
    <row r="655" spans="1:9">
      <c r="A655" t="s">
        <v>4924</v>
      </c>
      <c r="B655">
        <v>13114</v>
      </c>
      <c r="C655" t="s">
        <v>4203</v>
      </c>
      <c r="D655" t="s">
        <v>1735</v>
      </c>
      <c r="E655" t="s">
        <v>4287</v>
      </c>
      <c r="F655" t="s">
        <v>1734</v>
      </c>
      <c r="G655" t="s">
        <v>6688</v>
      </c>
      <c r="H655" t="s">
        <v>1707</v>
      </c>
      <c r="I655" t="s">
        <v>1735</v>
      </c>
    </row>
    <row r="656" spans="1:9">
      <c r="A656" t="s">
        <v>4972</v>
      </c>
      <c r="B656">
        <v>13115</v>
      </c>
      <c r="C656" t="s">
        <v>4203</v>
      </c>
      <c r="D656" t="s">
        <v>1737</v>
      </c>
      <c r="E656" t="s">
        <v>4287</v>
      </c>
      <c r="F656" t="s">
        <v>1736</v>
      </c>
      <c r="G656" t="s">
        <v>6689</v>
      </c>
      <c r="H656" t="s">
        <v>1707</v>
      </c>
      <c r="I656" t="s">
        <v>1737</v>
      </c>
    </row>
    <row r="657" spans="1:9">
      <c r="A657" t="s">
        <v>5020</v>
      </c>
      <c r="B657">
        <v>13116</v>
      </c>
      <c r="C657" t="s">
        <v>4203</v>
      </c>
      <c r="D657" t="s">
        <v>1739</v>
      </c>
      <c r="E657" t="s">
        <v>4287</v>
      </c>
      <c r="F657" t="s">
        <v>1738</v>
      </c>
      <c r="G657" t="s">
        <v>6690</v>
      </c>
      <c r="H657" t="s">
        <v>1707</v>
      </c>
      <c r="I657" t="s">
        <v>1739</v>
      </c>
    </row>
    <row r="658" spans="1:9">
      <c r="A658" t="s">
        <v>5067</v>
      </c>
      <c r="B658">
        <v>13117</v>
      </c>
      <c r="C658" t="s">
        <v>4203</v>
      </c>
      <c r="D658" t="s">
        <v>1741</v>
      </c>
      <c r="E658" t="s">
        <v>4287</v>
      </c>
      <c r="F658" t="s">
        <v>1740</v>
      </c>
      <c r="G658" t="s">
        <v>6691</v>
      </c>
      <c r="H658" t="s">
        <v>1707</v>
      </c>
      <c r="I658" t="s">
        <v>1741</v>
      </c>
    </row>
    <row r="659" spans="1:9">
      <c r="A659" t="s">
        <v>5114</v>
      </c>
      <c r="B659">
        <v>13118</v>
      </c>
      <c r="C659" t="s">
        <v>4203</v>
      </c>
      <c r="D659" t="s">
        <v>1743</v>
      </c>
      <c r="E659" t="s">
        <v>4287</v>
      </c>
      <c r="F659" t="s">
        <v>1742</v>
      </c>
      <c r="G659" t="s">
        <v>6692</v>
      </c>
      <c r="H659" t="s">
        <v>1707</v>
      </c>
      <c r="I659" t="s">
        <v>1743</v>
      </c>
    </row>
    <row r="660" spans="1:9">
      <c r="A660" t="s">
        <v>5159</v>
      </c>
      <c r="B660">
        <v>13119</v>
      </c>
      <c r="C660" t="s">
        <v>4203</v>
      </c>
      <c r="D660" t="s">
        <v>1745</v>
      </c>
      <c r="E660" t="s">
        <v>4287</v>
      </c>
      <c r="F660" t="s">
        <v>1744</v>
      </c>
      <c r="G660" t="s">
        <v>6693</v>
      </c>
      <c r="H660" t="s">
        <v>1707</v>
      </c>
      <c r="I660" t="s">
        <v>1745</v>
      </c>
    </row>
    <row r="661" spans="1:9">
      <c r="A661" t="s">
        <v>5203</v>
      </c>
      <c r="B661">
        <v>13120</v>
      </c>
      <c r="C661" t="s">
        <v>4203</v>
      </c>
      <c r="D661" t="s">
        <v>1747</v>
      </c>
      <c r="E661" t="s">
        <v>4287</v>
      </c>
      <c r="F661" t="s">
        <v>1746</v>
      </c>
      <c r="G661" t="s">
        <v>6694</v>
      </c>
      <c r="H661" t="s">
        <v>1707</v>
      </c>
      <c r="I661" t="s">
        <v>1747</v>
      </c>
    </row>
    <row r="662" spans="1:9">
      <c r="A662" t="s">
        <v>5242</v>
      </c>
      <c r="B662">
        <v>13121</v>
      </c>
      <c r="C662" t="s">
        <v>4203</v>
      </c>
      <c r="D662" t="s">
        <v>1749</v>
      </c>
      <c r="E662" t="s">
        <v>4287</v>
      </c>
      <c r="F662" t="s">
        <v>1748</v>
      </c>
      <c r="G662" t="s">
        <v>6695</v>
      </c>
      <c r="H662" t="s">
        <v>1707</v>
      </c>
      <c r="I662" t="s">
        <v>1749</v>
      </c>
    </row>
    <row r="663" spans="1:9">
      <c r="A663" t="s">
        <v>5279</v>
      </c>
      <c r="B663">
        <v>13122</v>
      </c>
      <c r="C663" t="s">
        <v>4203</v>
      </c>
      <c r="D663" t="s">
        <v>1751</v>
      </c>
      <c r="E663" t="s">
        <v>4287</v>
      </c>
      <c r="F663" t="s">
        <v>1750</v>
      </c>
      <c r="G663" t="s">
        <v>6696</v>
      </c>
      <c r="H663" t="s">
        <v>1707</v>
      </c>
      <c r="I663" t="s">
        <v>1751</v>
      </c>
    </row>
    <row r="664" spans="1:9">
      <c r="A664" t="s">
        <v>5315</v>
      </c>
      <c r="B664">
        <v>13123</v>
      </c>
      <c r="C664" t="s">
        <v>4203</v>
      </c>
      <c r="D664" t="s">
        <v>1753</v>
      </c>
      <c r="E664" t="s">
        <v>4287</v>
      </c>
      <c r="F664" t="s">
        <v>1752</v>
      </c>
      <c r="G664" t="s">
        <v>6697</v>
      </c>
      <c r="H664" t="s">
        <v>1707</v>
      </c>
      <c r="I664" t="s">
        <v>1753</v>
      </c>
    </row>
    <row r="665" spans="1:9">
      <c r="A665" t="s">
        <v>5351</v>
      </c>
      <c r="B665">
        <v>13201</v>
      </c>
      <c r="C665" t="s">
        <v>4203</v>
      </c>
      <c r="D665" t="s">
        <v>1755</v>
      </c>
      <c r="E665" t="s">
        <v>4287</v>
      </c>
      <c r="F665" t="s">
        <v>1754</v>
      </c>
      <c r="G665" t="s">
        <v>6698</v>
      </c>
      <c r="H665" t="s">
        <v>1707</v>
      </c>
      <c r="I665" t="s">
        <v>1755</v>
      </c>
    </row>
    <row r="666" spans="1:9">
      <c r="A666" t="s">
        <v>5386</v>
      </c>
      <c r="B666">
        <v>13202</v>
      </c>
      <c r="C666" t="s">
        <v>4203</v>
      </c>
      <c r="D666" t="s">
        <v>1757</v>
      </c>
      <c r="E666" t="s">
        <v>4287</v>
      </c>
      <c r="F666" t="s">
        <v>1756</v>
      </c>
      <c r="G666" t="s">
        <v>6699</v>
      </c>
      <c r="H666" t="s">
        <v>1707</v>
      </c>
      <c r="I666" t="s">
        <v>1757</v>
      </c>
    </row>
    <row r="667" spans="1:9">
      <c r="A667" t="s">
        <v>5418</v>
      </c>
      <c r="B667">
        <v>13203</v>
      </c>
      <c r="C667" t="s">
        <v>4203</v>
      </c>
      <c r="D667" t="s">
        <v>1759</v>
      </c>
      <c r="E667" t="s">
        <v>4287</v>
      </c>
      <c r="F667" t="s">
        <v>1758</v>
      </c>
      <c r="G667" t="s">
        <v>6700</v>
      </c>
      <c r="H667" t="s">
        <v>1707</v>
      </c>
      <c r="I667" t="s">
        <v>1759</v>
      </c>
    </row>
    <row r="668" spans="1:9">
      <c r="A668" t="s">
        <v>5450</v>
      </c>
      <c r="B668">
        <v>13204</v>
      </c>
      <c r="C668" t="s">
        <v>4203</v>
      </c>
      <c r="D668" t="s">
        <v>1761</v>
      </c>
      <c r="E668" t="s">
        <v>4287</v>
      </c>
      <c r="F668" t="s">
        <v>1760</v>
      </c>
      <c r="G668" t="s">
        <v>6701</v>
      </c>
      <c r="H668" t="s">
        <v>1707</v>
      </c>
      <c r="I668" t="s">
        <v>1761</v>
      </c>
    </row>
    <row r="669" spans="1:9">
      <c r="A669" t="s">
        <v>5480</v>
      </c>
      <c r="B669">
        <v>13205</v>
      </c>
      <c r="C669" t="s">
        <v>4203</v>
      </c>
      <c r="D669" t="s">
        <v>1763</v>
      </c>
      <c r="E669" t="s">
        <v>4287</v>
      </c>
      <c r="F669" t="s">
        <v>1762</v>
      </c>
      <c r="G669" t="s">
        <v>6702</v>
      </c>
      <c r="H669" t="s">
        <v>1707</v>
      </c>
      <c r="I669" t="s">
        <v>1763</v>
      </c>
    </row>
    <row r="670" spans="1:9">
      <c r="A670" t="s">
        <v>5508</v>
      </c>
      <c r="B670">
        <v>13206</v>
      </c>
      <c r="C670" t="s">
        <v>4203</v>
      </c>
      <c r="D670" t="s">
        <v>1765</v>
      </c>
      <c r="E670" t="s">
        <v>4287</v>
      </c>
      <c r="F670" t="s">
        <v>1764</v>
      </c>
      <c r="G670" t="s">
        <v>6703</v>
      </c>
      <c r="H670" t="s">
        <v>1707</v>
      </c>
      <c r="I670" t="s">
        <v>1765</v>
      </c>
    </row>
    <row r="671" spans="1:9">
      <c r="A671" t="s">
        <v>5536</v>
      </c>
      <c r="B671">
        <v>13207</v>
      </c>
      <c r="C671" t="s">
        <v>4203</v>
      </c>
      <c r="D671" t="s">
        <v>1767</v>
      </c>
      <c r="E671" t="s">
        <v>4287</v>
      </c>
      <c r="F671" t="s">
        <v>1766</v>
      </c>
      <c r="G671" t="s">
        <v>6704</v>
      </c>
      <c r="H671" t="s">
        <v>1707</v>
      </c>
      <c r="I671" t="s">
        <v>1767</v>
      </c>
    </row>
    <row r="672" spans="1:9">
      <c r="A672" t="s">
        <v>5563</v>
      </c>
      <c r="B672">
        <v>13208</v>
      </c>
      <c r="C672" t="s">
        <v>4203</v>
      </c>
      <c r="D672" t="s">
        <v>1769</v>
      </c>
      <c r="E672" t="s">
        <v>4287</v>
      </c>
      <c r="F672" t="s">
        <v>1768</v>
      </c>
      <c r="G672" t="s">
        <v>6705</v>
      </c>
      <c r="H672" t="s">
        <v>1707</v>
      </c>
      <c r="I672" t="s">
        <v>1769</v>
      </c>
    </row>
    <row r="673" spans="1:9">
      <c r="A673" t="s">
        <v>5588</v>
      </c>
      <c r="B673">
        <v>13209</v>
      </c>
      <c r="C673" t="s">
        <v>4203</v>
      </c>
      <c r="D673" t="s">
        <v>1771</v>
      </c>
      <c r="E673" t="s">
        <v>4287</v>
      </c>
      <c r="F673" t="s">
        <v>1770</v>
      </c>
      <c r="G673" t="s">
        <v>6706</v>
      </c>
      <c r="H673" t="s">
        <v>1707</v>
      </c>
      <c r="I673" t="s">
        <v>1771</v>
      </c>
    </row>
    <row r="674" spans="1:9">
      <c r="A674" t="s">
        <v>5613</v>
      </c>
      <c r="B674">
        <v>13210</v>
      </c>
      <c r="C674" t="s">
        <v>4203</v>
      </c>
      <c r="D674" t="s">
        <v>1773</v>
      </c>
      <c r="E674" t="s">
        <v>4287</v>
      </c>
      <c r="F674" t="s">
        <v>1772</v>
      </c>
      <c r="G674" t="s">
        <v>6707</v>
      </c>
      <c r="H674" t="s">
        <v>1707</v>
      </c>
      <c r="I674" t="s">
        <v>1773</v>
      </c>
    </row>
    <row r="675" spans="1:9">
      <c r="A675" t="s">
        <v>5637</v>
      </c>
      <c r="B675">
        <v>13211</v>
      </c>
      <c r="C675" t="s">
        <v>4203</v>
      </c>
      <c r="D675" t="s">
        <v>1775</v>
      </c>
      <c r="E675" t="s">
        <v>4287</v>
      </c>
      <c r="F675" t="s">
        <v>1774</v>
      </c>
      <c r="G675" t="s">
        <v>6708</v>
      </c>
      <c r="H675" t="s">
        <v>1707</v>
      </c>
      <c r="I675" t="s">
        <v>1775</v>
      </c>
    </row>
    <row r="676" spans="1:9">
      <c r="A676" t="s">
        <v>5660</v>
      </c>
      <c r="B676">
        <v>13212</v>
      </c>
      <c r="C676" t="s">
        <v>4203</v>
      </c>
      <c r="D676" t="s">
        <v>1777</v>
      </c>
      <c r="E676" t="s">
        <v>4287</v>
      </c>
      <c r="F676" t="s">
        <v>1776</v>
      </c>
      <c r="G676" t="s">
        <v>6709</v>
      </c>
      <c r="H676" t="s">
        <v>1707</v>
      </c>
      <c r="I676" t="s">
        <v>1777</v>
      </c>
    </row>
    <row r="677" spans="1:9">
      <c r="A677" t="s">
        <v>5679</v>
      </c>
      <c r="B677">
        <v>13213</v>
      </c>
      <c r="C677" t="s">
        <v>4203</v>
      </c>
      <c r="D677" t="s">
        <v>1779</v>
      </c>
      <c r="E677" t="s">
        <v>4287</v>
      </c>
      <c r="F677" t="s">
        <v>1778</v>
      </c>
      <c r="G677" t="s">
        <v>6710</v>
      </c>
      <c r="H677" t="s">
        <v>1707</v>
      </c>
      <c r="I677" t="s">
        <v>1779</v>
      </c>
    </row>
    <row r="678" spans="1:9">
      <c r="A678" t="s">
        <v>5697</v>
      </c>
      <c r="B678">
        <v>13214</v>
      </c>
      <c r="C678" t="s">
        <v>4203</v>
      </c>
      <c r="D678" t="s">
        <v>1781</v>
      </c>
      <c r="E678" t="s">
        <v>4287</v>
      </c>
      <c r="F678" t="s">
        <v>1780</v>
      </c>
      <c r="G678" t="s">
        <v>6711</v>
      </c>
      <c r="H678" t="s">
        <v>1707</v>
      </c>
      <c r="I678" t="s">
        <v>1781</v>
      </c>
    </row>
    <row r="679" spans="1:9">
      <c r="A679" t="s">
        <v>5715</v>
      </c>
      <c r="B679">
        <v>13215</v>
      </c>
      <c r="C679" t="s">
        <v>4203</v>
      </c>
      <c r="D679" t="s">
        <v>1783</v>
      </c>
      <c r="E679" t="s">
        <v>4287</v>
      </c>
      <c r="F679" t="s">
        <v>1782</v>
      </c>
      <c r="G679" t="s">
        <v>6712</v>
      </c>
      <c r="H679" t="s">
        <v>1707</v>
      </c>
      <c r="I679" t="s">
        <v>1783</v>
      </c>
    </row>
    <row r="680" spans="1:9">
      <c r="A680" t="s">
        <v>5733</v>
      </c>
      <c r="B680">
        <v>13218</v>
      </c>
      <c r="C680" t="s">
        <v>4203</v>
      </c>
      <c r="D680" t="s">
        <v>1785</v>
      </c>
      <c r="E680" t="s">
        <v>4287</v>
      </c>
      <c r="F680" t="s">
        <v>1784</v>
      </c>
      <c r="G680" t="s">
        <v>6713</v>
      </c>
      <c r="H680" t="s">
        <v>1707</v>
      </c>
      <c r="I680" t="s">
        <v>1785</v>
      </c>
    </row>
    <row r="681" spans="1:9">
      <c r="A681" t="s">
        <v>5751</v>
      </c>
      <c r="B681">
        <v>13219</v>
      </c>
      <c r="C681" t="s">
        <v>4203</v>
      </c>
      <c r="D681" t="s">
        <v>1787</v>
      </c>
      <c r="E681" t="s">
        <v>4287</v>
      </c>
      <c r="F681" t="s">
        <v>1786</v>
      </c>
      <c r="G681" t="s">
        <v>6714</v>
      </c>
      <c r="H681" t="s">
        <v>1707</v>
      </c>
      <c r="I681" t="s">
        <v>1787</v>
      </c>
    </row>
    <row r="682" spans="1:9">
      <c r="A682" t="s">
        <v>5767</v>
      </c>
      <c r="B682">
        <v>13220</v>
      </c>
      <c r="C682" t="s">
        <v>4203</v>
      </c>
      <c r="D682" t="s">
        <v>1789</v>
      </c>
      <c r="E682" t="s">
        <v>4287</v>
      </c>
      <c r="F682" t="s">
        <v>1788</v>
      </c>
      <c r="G682" t="s">
        <v>6715</v>
      </c>
      <c r="H682" t="s">
        <v>1707</v>
      </c>
      <c r="I682" t="s">
        <v>1789</v>
      </c>
    </row>
    <row r="683" spans="1:9">
      <c r="A683" t="s">
        <v>5783</v>
      </c>
      <c r="B683">
        <v>13221</v>
      </c>
      <c r="C683" t="s">
        <v>4203</v>
      </c>
      <c r="D683" t="s">
        <v>1791</v>
      </c>
      <c r="E683" t="s">
        <v>4287</v>
      </c>
      <c r="F683" t="s">
        <v>1790</v>
      </c>
      <c r="G683" t="s">
        <v>6716</v>
      </c>
      <c r="H683" t="s">
        <v>1707</v>
      </c>
      <c r="I683" t="s">
        <v>1791</v>
      </c>
    </row>
    <row r="684" spans="1:9">
      <c r="A684" t="s">
        <v>5797</v>
      </c>
      <c r="B684">
        <v>13222</v>
      </c>
      <c r="C684" t="s">
        <v>4203</v>
      </c>
      <c r="D684" t="s">
        <v>1793</v>
      </c>
      <c r="E684" t="s">
        <v>4287</v>
      </c>
      <c r="F684" t="s">
        <v>1792</v>
      </c>
      <c r="G684" t="s">
        <v>6717</v>
      </c>
      <c r="H684" t="s">
        <v>1707</v>
      </c>
      <c r="I684" t="s">
        <v>1793</v>
      </c>
    </row>
    <row r="685" spans="1:9">
      <c r="A685" t="s">
        <v>5810</v>
      </c>
      <c r="B685">
        <v>13223</v>
      </c>
      <c r="C685" t="s">
        <v>4203</v>
      </c>
      <c r="D685" t="s">
        <v>1795</v>
      </c>
      <c r="E685" t="s">
        <v>4287</v>
      </c>
      <c r="F685" t="s">
        <v>1794</v>
      </c>
      <c r="G685" t="s">
        <v>6718</v>
      </c>
      <c r="H685" t="s">
        <v>1707</v>
      </c>
      <c r="I685" t="s">
        <v>1795</v>
      </c>
    </row>
    <row r="686" spans="1:9">
      <c r="A686" t="s">
        <v>5820</v>
      </c>
      <c r="B686">
        <v>13224</v>
      </c>
      <c r="C686" t="s">
        <v>4203</v>
      </c>
      <c r="D686" t="s">
        <v>1797</v>
      </c>
      <c r="E686" t="s">
        <v>4287</v>
      </c>
      <c r="F686" t="s">
        <v>1796</v>
      </c>
      <c r="G686" t="s">
        <v>6719</v>
      </c>
      <c r="H686" t="s">
        <v>1707</v>
      </c>
      <c r="I686" t="s">
        <v>1797</v>
      </c>
    </row>
    <row r="687" spans="1:9">
      <c r="A687" t="s">
        <v>5830</v>
      </c>
      <c r="B687">
        <v>13225</v>
      </c>
      <c r="C687" t="s">
        <v>4203</v>
      </c>
      <c r="D687" t="s">
        <v>1799</v>
      </c>
      <c r="E687" t="s">
        <v>4287</v>
      </c>
      <c r="F687" t="s">
        <v>1798</v>
      </c>
      <c r="G687" t="s">
        <v>6720</v>
      </c>
      <c r="H687" t="s">
        <v>1707</v>
      </c>
      <c r="I687" t="s">
        <v>1799</v>
      </c>
    </row>
    <row r="688" spans="1:9">
      <c r="A688" t="s">
        <v>5838</v>
      </c>
      <c r="B688">
        <v>13227</v>
      </c>
      <c r="C688" t="s">
        <v>4203</v>
      </c>
      <c r="D688" t="s">
        <v>1801</v>
      </c>
      <c r="E688" t="s">
        <v>4287</v>
      </c>
      <c r="F688" t="s">
        <v>1800</v>
      </c>
      <c r="G688" t="s">
        <v>6721</v>
      </c>
      <c r="H688" t="s">
        <v>1707</v>
      </c>
      <c r="I688" t="s">
        <v>1801</v>
      </c>
    </row>
    <row r="689" spans="1:9">
      <c r="A689" t="s">
        <v>5847</v>
      </c>
      <c r="B689">
        <v>13228</v>
      </c>
      <c r="C689" t="s">
        <v>4203</v>
      </c>
      <c r="D689" t="s">
        <v>1803</v>
      </c>
      <c r="E689" t="s">
        <v>4287</v>
      </c>
      <c r="F689" t="s">
        <v>1802</v>
      </c>
      <c r="G689" t="s">
        <v>6722</v>
      </c>
      <c r="H689" t="s">
        <v>1707</v>
      </c>
      <c r="I689" t="s">
        <v>1803</v>
      </c>
    </row>
    <row r="690" spans="1:9">
      <c r="A690" t="s">
        <v>5856</v>
      </c>
      <c r="B690">
        <v>13229</v>
      </c>
      <c r="C690" t="s">
        <v>4203</v>
      </c>
      <c r="D690" t="s">
        <v>1805</v>
      </c>
      <c r="E690" t="s">
        <v>4287</v>
      </c>
      <c r="F690" t="s">
        <v>1804</v>
      </c>
      <c r="G690" t="s">
        <v>6723</v>
      </c>
      <c r="H690" t="s">
        <v>1707</v>
      </c>
      <c r="I690" t="s">
        <v>1805</v>
      </c>
    </row>
    <row r="691" spans="1:9">
      <c r="A691" t="s">
        <v>5865</v>
      </c>
      <c r="B691">
        <v>13303</v>
      </c>
      <c r="C691" t="s">
        <v>4203</v>
      </c>
      <c r="D691" t="s">
        <v>1807</v>
      </c>
      <c r="E691" t="s">
        <v>4287</v>
      </c>
      <c r="F691" t="s">
        <v>1806</v>
      </c>
      <c r="G691" t="s">
        <v>6724</v>
      </c>
      <c r="H691" t="s">
        <v>1707</v>
      </c>
      <c r="I691" t="s">
        <v>1807</v>
      </c>
    </row>
    <row r="692" spans="1:9">
      <c r="A692" t="s">
        <v>5874</v>
      </c>
      <c r="B692">
        <v>13305</v>
      </c>
      <c r="C692" t="s">
        <v>4203</v>
      </c>
      <c r="D692" t="s">
        <v>1809</v>
      </c>
      <c r="E692" t="s">
        <v>4287</v>
      </c>
      <c r="F692" t="s">
        <v>1808</v>
      </c>
      <c r="G692" t="s">
        <v>6725</v>
      </c>
      <c r="H692" t="s">
        <v>1707</v>
      </c>
      <c r="I692" t="s">
        <v>1809</v>
      </c>
    </row>
    <row r="693" spans="1:9">
      <c r="A693" t="s">
        <v>5883</v>
      </c>
      <c r="B693">
        <v>13307</v>
      </c>
      <c r="C693" t="s">
        <v>4203</v>
      </c>
      <c r="D693" t="s">
        <v>1811</v>
      </c>
      <c r="E693" t="s">
        <v>4287</v>
      </c>
      <c r="F693" t="s">
        <v>1810</v>
      </c>
      <c r="G693" t="s">
        <v>6726</v>
      </c>
      <c r="H693" t="s">
        <v>1707</v>
      </c>
      <c r="I693" t="s">
        <v>1811</v>
      </c>
    </row>
    <row r="694" spans="1:9">
      <c r="A694" t="s">
        <v>5892</v>
      </c>
      <c r="B694">
        <v>13308</v>
      </c>
      <c r="C694" t="s">
        <v>4203</v>
      </c>
      <c r="D694" t="s">
        <v>1813</v>
      </c>
      <c r="E694" t="s">
        <v>4287</v>
      </c>
      <c r="F694" t="s">
        <v>1812</v>
      </c>
      <c r="G694" t="s">
        <v>6727</v>
      </c>
      <c r="H694" t="s">
        <v>1707</v>
      </c>
      <c r="I694" t="s">
        <v>1813</v>
      </c>
    </row>
    <row r="695" spans="1:9">
      <c r="A695" t="s">
        <v>5901</v>
      </c>
      <c r="B695">
        <v>13361</v>
      </c>
      <c r="C695" t="s">
        <v>4203</v>
      </c>
      <c r="D695" t="s">
        <v>1815</v>
      </c>
      <c r="E695" t="s">
        <v>4287</v>
      </c>
      <c r="F695" t="s">
        <v>1814</v>
      </c>
      <c r="G695" t="s">
        <v>6728</v>
      </c>
      <c r="H695" t="s">
        <v>1707</v>
      </c>
      <c r="I695" t="s">
        <v>1815</v>
      </c>
    </row>
    <row r="696" spans="1:9">
      <c r="A696" t="s">
        <v>5909</v>
      </c>
      <c r="B696">
        <v>13362</v>
      </c>
      <c r="C696" t="s">
        <v>4203</v>
      </c>
      <c r="D696" t="s">
        <v>1817</v>
      </c>
      <c r="E696" t="s">
        <v>4287</v>
      </c>
      <c r="F696" t="s">
        <v>1816</v>
      </c>
      <c r="G696" t="s">
        <v>6729</v>
      </c>
      <c r="H696" t="s">
        <v>1707</v>
      </c>
      <c r="I696" t="s">
        <v>1817</v>
      </c>
    </row>
    <row r="697" spans="1:9">
      <c r="A697" t="s">
        <v>5916</v>
      </c>
      <c r="B697">
        <v>13363</v>
      </c>
      <c r="C697" t="s">
        <v>4203</v>
      </c>
      <c r="D697" t="s">
        <v>1819</v>
      </c>
      <c r="E697" t="s">
        <v>4287</v>
      </c>
      <c r="F697" t="s">
        <v>1818</v>
      </c>
      <c r="G697" t="s">
        <v>6730</v>
      </c>
      <c r="H697" t="s">
        <v>1707</v>
      </c>
      <c r="I697" t="s">
        <v>1819</v>
      </c>
    </row>
    <row r="698" spans="1:9">
      <c r="A698" t="s">
        <v>5923</v>
      </c>
      <c r="B698">
        <v>13364</v>
      </c>
      <c r="C698" t="s">
        <v>4203</v>
      </c>
      <c r="D698" t="s">
        <v>1821</v>
      </c>
      <c r="E698" t="s">
        <v>4287</v>
      </c>
      <c r="F698" t="s">
        <v>1820</v>
      </c>
      <c r="G698" t="s">
        <v>6731</v>
      </c>
      <c r="H698" t="s">
        <v>1707</v>
      </c>
      <c r="I698" t="s">
        <v>1821</v>
      </c>
    </row>
    <row r="699" spans="1:9">
      <c r="A699" t="s">
        <v>5930</v>
      </c>
      <c r="B699">
        <v>13381</v>
      </c>
      <c r="C699" t="s">
        <v>4203</v>
      </c>
      <c r="D699" t="s">
        <v>1823</v>
      </c>
      <c r="E699" t="s">
        <v>4287</v>
      </c>
      <c r="F699" t="s">
        <v>1822</v>
      </c>
      <c r="G699" t="s">
        <v>6732</v>
      </c>
      <c r="H699" t="s">
        <v>1707</v>
      </c>
      <c r="I699" t="s">
        <v>1823</v>
      </c>
    </row>
    <row r="700" spans="1:9">
      <c r="A700" t="s">
        <v>5937</v>
      </c>
      <c r="B700">
        <v>13382</v>
      </c>
      <c r="C700" t="s">
        <v>4203</v>
      </c>
      <c r="D700" t="s">
        <v>1825</v>
      </c>
      <c r="E700" t="s">
        <v>4287</v>
      </c>
      <c r="F700" t="s">
        <v>1824</v>
      </c>
      <c r="G700" t="s">
        <v>6733</v>
      </c>
      <c r="H700" t="s">
        <v>1707</v>
      </c>
      <c r="I700" t="s">
        <v>1825</v>
      </c>
    </row>
    <row r="701" spans="1:9">
      <c r="A701" t="s">
        <v>5943</v>
      </c>
      <c r="B701">
        <v>13401</v>
      </c>
      <c r="C701" t="s">
        <v>4203</v>
      </c>
      <c r="D701" t="s">
        <v>1827</v>
      </c>
      <c r="E701" t="s">
        <v>4287</v>
      </c>
      <c r="F701" t="s">
        <v>1826</v>
      </c>
      <c r="G701" t="s">
        <v>6734</v>
      </c>
      <c r="H701" t="s">
        <v>1707</v>
      </c>
      <c r="I701" t="s">
        <v>1827</v>
      </c>
    </row>
    <row r="702" spans="1:9">
      <c r="A702" t="s">
        <v>5949</v>
      </c>
      <c r="B702">
        <v>13402</v>
      </c>
      <c r="C702" t="s">
        <v>4203</v>
      </c>
      <c r="D702" t="s">
        <v>1829</v>
      </c>
      <c r="E702" t="s">
        <v>4287</v>
      </c>
      <c r="F702" t="s">
        <v>1828</v>
      </c>
      <c r="G702" t="s">
        <v>6735</v>
      </c>
      <c r="H702" t="s">
        <v>1707</v>
      </c>
      <c r="I702" t="s">
        <v>1829</v>
      </c>
    </row>
    <row r="703" spans="1:9">
      <c r="A703" t="s">
        <v>5954</v>
      </c>
      <c r="B703">
        <v>13421</v>
      </c>
      <c r="C703" t="s">
        <v>4203</v>
      </c>
      <c r="D703" t="s">
        <v>1831</v>
      </c>
      <c r="E703" t="s">
        <v>4287</v>
      </c>
      <c r="F703" t="s">
        <v>1830</v>
      </c>
      <c r="G703" t="s">
        <v>6736</v>
      </c>
      <c r="H703" t="s">
        <v>1707</v>
      </c>
      <c r="I703" t="s">
        <v>1831</v>
      </c>
    </row>
    <row r="704" spans="1:9">
      <c r="A704" t="s">
        <v>4252</v>
      </c>
      <c r="B704">
        <v>14000</v>
      </c>
      <c r="C704" t="s">
        <v>4204</v>
      </c>
      <c r="D704" t="s">
        <v>1833</v>
      </c>
      <c r="E704" t="s">
        <v>4238</v>
      </c>
      <c r="F704" t="s">
        <v>1832</v>
      </c>
      <c r="G704" t="s">
        <v>6737</v>
      </c>
      <c r="H704" t="s">
        <v>1833</v>
      </c>
    </row>
    <row r="705" spans="1:9">
      <c r="A705" t="s">
        <v>4301</v>
      </c>
      <c r="B705">
        <v>14100</v>
      </c>
      <c r="C705" t="s">
        <v>4204</v>
      </c>
      <c r="D705" t="s">
        <v>1835</v>
      </c>
      <c r="E705" t="s">
        <v>4287</v>
      </c>
      <c r="F705" t="s">
        <v>1834</v>
      </c>
      <c r="G705" t="s">
        <v>6738</v>
      </c>
      <c r="H705" t="s">
        <v>1833</v>
      </c>
      <c r="I705" t="s">
        <v>1835</v>
      </c>
    </row>
    <row r="706" spans="1:9">
      <c r="A706" t="s">
        <v>4349</v>
      </c>
      <c r="B706">
        <v>14130</v>
      </c>
      <c r="C706" t="s">
        <v>4204</v>
      </c>
      <c r="D706" t="s">
        <v>1837</v>
      </c>
      <c r="E706" t="s">
        <v>4287</v>
      </c>
      <c r="F706" t="s">
        <v>1836</v>
      </c>
      <c r="G706" t="s">
        <v>6739</v>
      </c>
      <c r="H706" t="s">
        <v>1833</v>
      </c>
      <c r="I706" t="s">
        <v>1837</v>
      </c>
    </row>
    <row r="707" spans="1:9">
      <c r="A707" t="s">
        <v>4397</v>
      </c>
      <c r="B707">
        <v>14150</v>
      </c>
      <c r="C707" t="s">
        <v>4204</v>
      </c>
      <c r="D707" t="s">
        <v>1839</v>
      </c>
      <c r="E707" t="s">
        <v>4287</v>
      </c>
      <c r="F707" t="s">
        <v>1838</v>
      </c>
      <c r="G707" t="s">
        <v>6740</v>
      </c>
      <c r="H707" t="s">
        <v>1833</v>
      </c>
      <c r="I707" t="s">
        <v>1839</v>
      </c>
    </row>
    <row r="708" spans="1:9">
      <c r="A708" t="s">
        <v>4445</v>
      </c>
      <c r="B708">
        <v>14201</v>
      </c>
      <c r="C708" t="s">
        <v>4204</v>
      </c>
      <c r="D708" t="s">
        <v>1841</v>
      </c>
      <c r="E708" t="s">
        <v>4287</v>
      </c>
      <c r="F708" t="s">
        <v>1840</v>
      </c>
      <c r="G708" t="s">
        <v>6741</v>
      </c>
      <c r="H708" t="s">
        <v>1833</v>
      </c>
      <c r="I708" t="s">
        <v>1841</v>
      </c>
    </row>
    <row r="709" spans="1:9">
      <c r="A709" t="s">
        <v>4493</v>
      </c>
      <c r="B709">
        <v>14203</v>
      </c>
      <c r="C709" t="s">
        <v>4204</v>
      </c>
      <c r="D709" t="s">
        <v>1843</v>
      </c>
      <c r="E709" t="s">
        <v>4287</v>
      </c>
      <c r="F709" t="s">
        <v>1842</v>
      </c>
      <c r="G709" t="s">
        <v>6742</v>
      </c>
      <c r="H709" t="s">
        <v>1833</v>
      </c>
      <c r="I709" t="s">
        <v>1843</v>
      </c>
    </row>
    <row r="710" spans="1:9">
      <c r="A710" t="s">
        <v>4541</v>
      </c>
      <c r="B710">
        <v>14204</v>
      </c>
      <c r="C710" t="s">
        <v>4204</v>
      </c>
      <c r="D710" t="s">
        <v>1845</v>
      </c>
      <c r="E710" t="s">
        <v>4287</v>
      </c>
      <c r="F710" t="s">
        <v>1844</v>
      </c>
      <c r="G710" t="s">
        <v>6743</v>
      </c>
      <c r="H710" t="s">
        <v>1833</v>
      </c>
      <c r="I710" t="s">
        <v>1845</v>
      </c>
    </row>
    <row r="711" spans="1:9">
      <c r="A711" t="s">
        <v>4589</v>
      </c>
      <c r="B711">
        <v>14205</v>
      </c>
      <c r="C711" t="s">
        <v>4204</v>
      </c>
      <c r="D711" t="s">
        <v>1847</v>
      </c>
      <c r="E711" t="s">
        <v>4287</v>
      </c>
      <c r="F711" t="s">
        <v>1846</v>
      </c>
      <c r="G711" t="s">
        <v>6744</v>
      </c>
      <c r="H711" t="s">
        <v>1833</v>
      </c>
      <c r="I711" t="s">
        <v>1847</v>
      </c>
    </row>
    <row r="712" spans="1:9">
      <c r="A712" t="s">
        <v>4637</v>
      </c>
      <c r="B712">
        <v>14206</v>
      </c>
      <c r="C712" t="s">
        <v>4204</v>
      </c>
      <c r="D712" t="s">
        <v>1849</v>
      </c>
      <c r="E712" t="s">
        <v>4287</v>
      </c>
      <c r="F712" t="s">
        <v>1848</v>
      </c>
      <c r="G712" t="s">
        <v>6745</v>
      </c>
      <c r="H712" t="s">
        <v>1833</v>
      </c>
      <c r="I712" t="s">
        <v>1849</v>
      </c>
    </row>
    <row r="713" spans="1:9">
      <c r="A713" t="s">
        <v>4685</v>
      </c>
      <c r="B713">
        <v>14207</v>
      </c>
      <c r="C713" t="s">
        <v>4204</v>
      </c>
      <c r="D713" t="s">
        <v>1851</v>
      </c>
      <c r="E713" t="s">
        <v>4287</v>
      </c>
      <c r="F713" t="s">
        <v>1850</v>
      </c>
      <c r="G713" t="s">
        <v>6746</v>
      </c>
      <c r="H713" t="s">
        <v>1833</v>
      </c>
      <c r="I713" t="s">
        <v>1851</v>
      </c>
    </row>
    <row r="714" spans="1:9">
      <c r="A714" t="s">
        <v>4733</v>
      </c>
      <c r="B714">
        <v>14208</v>
      </c>
      <c r="C714" t="s">
        <v>4204</v>
      </c>
      <c r="D714" t="s">
        <v>1853</v>
      </c>
      <c r="E714" t="s">
        <v>4287</v>
      </c>
      <c r="F714" t="s">
        <v>1852</v>
      </c>
      <c r="G714" t="s">
        <v>6747</v>
      </c>
      <c r="H714" t="s">
        <v>1833</v>
      </c>
      <c r="I714" t="s">
        <v>1853</v>
      </c>
    </row>
    <row r="715" spans="1:9">
      <c r="A715" t="s">
        <v>4781</v>
      </c>
      <c r="B715">
        <v>14210</v>
      </c>
      <c r="C715" t="s">
        <v>4204</v>
      </c>
      <c r="D715" t="s">
        <v>1855</v>
      </c>
      <c r="E715" t="s">
        <v>4287</v>
      </c>
      <c r="F715" t="s">
        <v>1854</v>
      </c>
      <c r="G715" t="s">
        <v>6748</v>
      </c>
      <c r="H715" t="s">
        <v>1833</v>
      </c>
      <c r="I715" t="s">
        <v>1855</v>
      </c>
    </row>
    <row r="716" spans="1:9">
      <c r="A716" t="s">
        <v>4829</v>
      </c>
      <c r="B716">
        <v>14211</v>
      </c>
      <c r="C716" t="s">
        <v>4204</v>
      </c>
      <c r="D716" t="s">
        <v>1857</v>
      </c>
      <c r="E716" t="s">
        <v>4287</v>
      </c>
      <c r="F716" t="s">
        <v>1856</v>
      </c>
      <c r="G716" t="s">
        <v>6749</v>
      </c>
      <c r="H716" t="s">
        <v>1833</v>
      </c>
      <c r="I716" t="s">
        <v>1857</v>
      </c>
    </row>
    <row r="717" spans="1:9">
      <c r="A717" t="s">
        <v>4877</v>
      </c>
      <c r="B717">
        <v>14212</v>
      </c>
      <c r="C717" t="s">
        <v>4204</v>
      </c>
      <c r="D717" t="s">
        <v>1859</v>
      </c>
      <c r="E717" t="s">
        <v>4287</v>
      </c>
      <c r="F717" t="s">
        <v>1858</v>
      </c>
      <c r="G717" t="s">
        <v>6750</v>
      </c>
      <c r="H717" t="s">
        <v>1833</v>
      </c>
      <c r="I717" t="s">
        <v>1859</v>
      </c>
    </row>
    <row r="718" spans="1:9">
      <c r="A718" t="s">
        <v>4925</v>
      </c>
      <c r="B718">
        <v>14213</v>
      </c>
      <c r="C718" t="s">
        <v>4204</v>
      </c>
      <c r="D718" t="s">
        <v>1861</v>
      </c>
      <c r="E718" t="s">
        <v>4287</v>
      </c>
      <c r="F718" t="s">
        <v>1860</v>
      </c>
      <c r="G718" t="s">
        <v>6751</v>
      </c>
      <c r="H718" t="s">
        <v>1833</v>
      </c>
      <c r="I718" t="s">
        <v>1861</v>
      </c>
    </row>
    <row r="719" spans="1:9">
      <c r="A719" t="s">
        <v>4973</v>
      </c>
      <c r="B719">
        <v>14214</v>
      </c>
      <c r="C719" t="s">
        <v>4204</v>
      </c>
      <c r="D719" t="s">
        <v>1863</v>
      </c>
      <c r="E719" t="s">
        <v>4287</v>
      </c>
      <c r="F719" t="s">
        <v>1862</v>
      </c>
      <c r="G719" t="s">
        <v>6752</v>
      </c>
      <c r="H719" t="s">
        <v>1833</v>
      </c>
      <c r="I719" t="s">
        <v>1863</v>
      </c>
    </row>
    <row r="720" spans="1:9">
      <c r="A720" t="s">
        <v>5021</v>
      </c>
      <c r="B720">
        <v>14215</v>
      </c>
      <c r="C720" t="s">
        <v>4204</v>
      </c>
      <c r="D720" t="s">
        <v>1865</v>
      </c>
      <c r="E720" t="s">
        <v>4287</v>
      </c>
      <c r="F720" t="s">
        <v>1864</v>
      </c>
      <c r="G720" t="s">
        <v>6753</v>
      </c>
      <c r="H720" t="s">
        <v>1833</v>
      </c>
      <c r="I720" t="s">
        <v>1865</v>
      </c>
    </row>
    <row r="721" spans="1:9">
      <c r="A721" t="s">
        <v>5068</v>
      </c>
      <c r="B721">
        <v>14216</v>
      </c>
      <c r="C721" t="s">
        <v>4204</v>
      </c>
      <c r="D721" t="s">
        <v>1867</v>
      </c>
      <c r="E721" t="s">
        <v>4287</v>
      </c>
      <c r="F721" t="s">
        <v>1866</v>
      </c>
      <c r="G721" t="s">
        <v>6754</v>
      </c>
      <c r="H721" t="s">
        <v>1833</v>
      </c>
      <c r="I721" t="s">
        <v>1867</v>
      </c>
    </row>
    <row r="722" spans="1:9">
      <c r="A722" t="s">
        <v>5115</v>
      </c>
      <c r="B722">
        <v>14217</v>
      </c>
      <c r="C722" t="s">
        <v>4204</v>
      </c>
      <c r="D722" t="s">
        <v>1869</v>
      </c>
      <c r="E722" t="s">
        <v>4287</v>
      </c>
      <c r="F722" t="s">
        <v>1868</v>
      </c>
      <c r="G722" t="s">
        <v>6755</v>
      </c>
      <c r="H722" t="s">
        <v>1833</v>
      </c>
      <c r="I722" t="s">
        <v>1869</v>
      </c>
    </row>
    <row r="723" spans="1:9">
      <c r="A723" t="s">
        <v>5160</v>
      </c>
      <c r="B723">
        <v>14218</v>
      </c>
      <c r="C723" t="s">
        <v>4204</v>
      </c>
      <c r="D723" t="s">
        <v>1871</v>
      </c>
      <c r="E723" t="s">
        <v>4287</v>
      </c>
      <c r="F723" t="s">
        <v>1870</v>
      </c>
      <c r="G723" t="s">
        <v>6756</v>
      </c>
      <c r="H723" t="s">
        <v>1833</v>
      </c>
      <c r="I723" t="s">
        <v>1871</v>
      </c>
    </row>
    <row r="724" spans="1:9">
      <c r="A724" t="s">
        <v>5204</v>
      </c>
      <c r="B724">
        <v>14301</v>
      </c>
      <c r="C724" t="s">
        <v>4204</v>
      </c>
      <c r="D724" t="s">
        <v>1873</v>
      </c>
      <c r="E724" t="s">
        <v>4287</v>
      </c>
      <c r="F724" t="s">
        <v>1872</v>
      </c>
      <c r="G724" t="s">
        <v>6757</v>
      </c>
      <c r="H724" t="s">
        <v>1833</v>
      </c>
      <c r="I724" t="s">
        <v>1873</v>
      </c>
    </row>
    <row r="725" spans="1:9">
      <c r="A725" t="s">
        <v>5243</v>
      </c>
      <c r="B725">
        <v>14321</v>
      </c>
      <c r="C725" t="s">
        <v>4204</v>
      </c>
      <c r="D725" t="s">
        <v>1875</v>
      </c>
      <c r="E725" t="s">
        <v>4287</v>
      </c>
      <c r="F725" t="s">
        <v>1874</v>
      </c>
      <c r="G725" t="s">
        <v>6758</v>
      </c>
      <c r="H725" t="s">
        <v>1833</v>
      </c>
      <c r="I725" t="s">
        <v>1875</v>
      </c>
    </row>
    <row r="726" spans="1:9">
      <c r="A726" t="s">
        <v>5280</v>
      </c>
      <c r="B726">
        <v>14341</v>
      </c>
      <c r="C726" t="s">
        <v>4204</v>
      </c>
      <c r="D726" t="s">
        <v>1877</v>
      </c>
      <c r="E726" t="s">
        <v>4287</v>
      </c>
      <c r="F726" t="s">
        <v>1876</v>
      </c>
      <c r="G726" t="s">
        <v>6759</v>
      </c>
      <c r="H726" t="s">
        <v>1833</v>
      </c>
      <c r="I726" t="s">
        <v>1877</v>
      </c>
    </row>
    <row r="727" spans="1:9">
      <c r="A727" t="s">
        <v>5316</v>
      </c>
      <c r="B727">
        <v>14342</v>
      </c>
      <c r="C727" t="s">
        <v>4204</v>
      </c>
      <c r="D727" t="s">
        <v>1879</v>
      </c>
      <c r="E727" t="s">
        <v>4287</v>
      </c>
      <c r="F727" t="s">
        <v>1878</v>
      </c>
      <c r="G727" t="s">
        <v>6760</v>
      </c>
      <c r="H727" t="s">
        <v>1833</v>
      </c>
      <c r="I727" t="s">
        <v>1879</v>
      </c>
    </row>
    <row r="728" spans="1:9">
      <c r="A728" t="s">
        <v>5352</v>
      </c>
      <c r="B728">
        <v>14361</v>
      </c>
      <c r="C728" t="s">
        <v>4204</v>
      </c>
      <c r="D728" t="s">
        <v>1881</v>
      </c>
      <c r="E728" t="s">
        <v>4287</v>
      </c>
      <c r="F728" t="s">
        <v>1880</v>
      </c>
      <c r="G728" t="s">
        <v>6761</v>
      </c>
      <c r="H728" t="s">
        <v>1833</v>
      </c>
      <c r="I728" t="s">
        <v>1881</v>
      </c>
    </row>
    <row r="729" spans="1:9">
      <c r="A729" t="s">
        <v>5387</v>
      </c>
      <c r="B729">
        <v>14362</v>
      </c>
      <c r="C729" t="s">
        <v>4204</v>
      </c>
      <c r="D729" t="s">
        <v>1883</v>
      </c>
      <c r="E729" t="s">
        <v>4287</v>
      </c>
      <c r="F729" t="s">
        <v>1882</v>
      </c>
      <c r="G729" t="s">
        <v>6762</v>
      </c>
      <c r="H729" t="s">
        <v>1833</v>
      </c>
      <c r="I729" t="s">
        <v>1883</v>
      </c>
    </row>
    <row r="730" spans="1:9">
      <c r="A730" t="s">
        <v>5419</v>
      </c>
      <c r="B730">
        <v>14363</v>
      </c>
      <c r="C730" t="s">
        <v>4204</v>
      </c>
      <c r="D730" t="s">
        <v>1885</v>
      </c>
      <c r="E730" t="s">
        <v>4287</v>
      </c>
      <c r="F730" t="s">
        <v>1884</v>
      </c>
      <c r="G730" t="s">
        <v>6763</v>
      </c>
      <c r="H730" t="s">
        <v>1833</v>
      </c>
      <c r="I730" t="s">
        <v>1885</v>
      </c>
    </row>
    <row r="731" spans="1:9">
      <c r="A731" t="s">
        <v>5451</v>
      </c>
      <c r="B731">
        <v>14364</v>
      </c>
      <c r="C731" t="s">
        <v>4204</v>
      </c>
      <c r="D731" t="s">
        <v>1887</v>
      </c>
      <c r="E731" t="s">
        <v>4287</v>
      </c>
      <c r="F731" t="s">
        <v>1886</v>
      </c>
      <c r="G731" t="s">
        <v>6764</v>
      </c>
      <c r="H731" t="s">
        <v>1833</v>
      </c>
      <c r="I731" t="s">
        <v>1887</v>
      </c>
    </row>
    <row r="732" spans="1:9">
      <c r="A732" t="s">
        <v>5481</v>
      </c>
      <c r="B732">
        <v>14366</v>
      </c>
      <c r="C732" t="s">
        <v>4204</v>
      </c>
      <c r="D732" t="s">
        <v>1889</v>
      </c>
      <c r="E732" t="s">
        <v>4287</v>
      </c>
      <c r="F732" t="s">
        <v>1888</v>
      </c>
      <c r="G732" t="s">
        <v>6765</v>
      </c>
      <c r="H732" t="s">
        <v>1833</v>
      </c>
      <c r="I732" t="s">
        <v>1889</v>
      </c>
    </row>
    <row r="733" spans="1:9">
      <c r="A733" t="s">
        <v>5509</v>
      </c>
      <c r="B733">
        <v>14382</v>
      </c>
      <c r="C733" t="s">
        <v>4204</v>
      </c>
      <c r="D733" t="s">
        <v>1891</v>
      </c>
      <c r="E733" t="s">
        <v>4287</v>
      </c>
      <c r="F733" t="s">
        <v>1890</v>
      </c>
      <c r="G733" t="s">
        <v>6766</v>
      </c>
      <c r="H733" t="s">
        <v>1833</v>
      </c>
      <c r="I733" t="s">
        <v>1891</v>
      </c>
    </row>
    <row r="734" spans="1:9">
      <c r="A734" t="s">
        <v>5537</v>
      </c>
      <c r="B734">
        <v>14383</v>
      </c>
      <c r="C734" t="s">
        <v>4204</v>
      </c>
      <c r="D734" t="s">
        <v>1893</v>
      </c>
      <c r="E734" t="s">
        <v>4287</v>
      </c>
      <c r="F734" t="s">
        <v>1892</v>
      </c>
      <c r="G734" t="s">
        <v>6767</v>
      </c>
      <c r="H734" t="s">
        <v>1833</v>
      </c>
      <c r="I734" t="s">
        <v>1893</v>
      </c>
    </row>
    <row r="735" spans="1:9">
      <c r="A735" t="s">
        <v>5564</v>
      </c>
      <c r="B735">
        <v>14384</v>
      </c>
      <c r="C735" t="s">
        <v>4204</v>
      </c>
      <c r="D735" t="s">
        <v>1895</v>
      </c>
      <c r="E735" t="s">
        <v>4287</v>
      </c>
      <c r="F735" t="s">
        <v>1894</v>
      </c>
      <c r="G735" t="s">
        <v>6768</v>
      </c>
      <c r="H735" t="s">
        <v>1833</v>
      </c>
      <c r="I735" t="s">
        <v>1895</v>
      </c>
    </row>
    <row r="736" spans="1:9">
      <c r="A736" t="s">
        <v>5589</v>
      </c>
      <c r="B736">
        <v>14401</v>
      </c>
      <c r="C736" t="s">
        <v>4204</v>
      </c>
      <c r="D736" t="s">
        <v>1897</v>
      </c>
      <c r="E736" t="s">
        <v>4287</v>
      </c>
      <c r="F736" t="s">
        <v>1896</v>
      </c>
      <c r="G736" t="s">
        <v>6769</v>
      </c>
      <c r="H736" t="s">
        <v>1833</v>
      </c>
      <c r="I736" t="s">
        <v>1897</v>
      </c>
    </row>
    <row r="737" spans="1:9">
      <c r="A737" t="s">
        <v>5614</v>
      </c>
      <c r="B737">
        <v>14402</v>
      </c>
      <c r="C737" t="s">
        <v>4204</v>
      </c>
      <c r="D737" t="s">
        <v>1899</v>
      </c>
      <c r="E737" t="s">
        <v>4287</v>
      </c>
      <c r="F737" t="s">
        <v>1898</v>
      </c>
      <c r="G737" t="s">
        <v>6770</v>
      </c>
      <c r="H737" t="s">
        <v>1833</v>
      </c>
      <c r="I737" t="s">
        <v>1899</v>
      </c>
    </row>
    <row r="738" spans="1:9">
      <c r="A738" t="s">
        <v>4253</v>
      </c>
      <c r="B738">
        <v>15000</v>
      </c>
      <c r="C738" t="s">
        <v>4205</v>
      </c>
      <c r="D738" t="s">
        <v>1901</v>
      </c>
      <c r="E738" t="s">
        <v>4238</v>
      </c>
      <c r="F738" t="s">
        <v>1900</v>
      </c>
      <c r="G738" t="s">
        <v>6771</v>
      </c>
      <c r="H738" t="s">
        <v>1901</v>
      </c>
    </row>
    <row r="739" spans="1:9">
      <c r="A739" t="s">
        <v>4302</v>
      </c>
      <c r="B739">
        <v>15100</v>
      </c>
      <c r="C739" t="s">
        <v>4205</v>
      </c>
      <c r="D739" t="s">
        <v>1903</v>
      </c>
      <c r="E739" t="s">
        <v>4287</v>
      </c>
      <c r="F739" t="s">
        <v>1902</v>
      </c>
      <c r="G739" t="s">
        <v>6772</v>
      </c>
      <c r="H739" t="s">
        <v>1901</v>
      </c>
      <c r="I739" t="s">
        <v>1903</v>
      </c>
    </row>
    <row r="740" spans="1:9">
      <c r="A740" t="s">
        <v>4350</v>
      </c>
      <c r="B740">
        <v>15202</v>
      </c>
      <c r="C740" t="s">
        <v>4205</v>
      </c>
      <c r="D740" t="s">
        <v>1905</v>
      </c>
      <c r="E740" t="s">
        <v>4287</v>
      </c>
      <c r="F740" t="s">
        <v>1904</v>
      </c>
      <c r="G740" t="s">
        <v>6773</v>
      </c>
      <c r="H740" t="s">
        <v>1901</v>
      </c>
      <c r="I740" t="s">
        <v>1905</v>
      </c>
    </row>
    <row r="741" spans="1:9">
      <c r="A741" t="s">
        <v>4398</v>
      </c>
      <c r="B741">
        <v>15204</v>
      </c>
      <c r="C741" t="s">
        <v>4205</v>
      </c>
      <c r="D741" t="s">
        <v>1907</v>
      </c>
      <c r="E741" t="s">
        <v>4287</v>
      </c>
      <c r="F741" t="s">
        <v>1906</v>
      </c>
      <c r="G741" t="s">
        <v>6774</v>
      </c>
      <c r="H741" t="s">
        <v>1901</v>
      </c>
      <c r="I741" t="s">
        <v>1907</v>
      </c>
    </row>
    <row r="742" spans="1:9">
      <c r="A742" t="s">
        <v>4446</v>
      </c>
      <c r="B742">
        <v>15205</v>
      </c>
      <c r="C742" t="s">
        <v>4205</v>
      </c>
      <c r="D742" t="s">
        <v>1909</v>
      </c>
      <c r="E742" t="s">
        <v>4287</v>
      </c>
      <c r="F742" t="s">
        <v>1908</v>
      </c>
      <c r="G742" t="s">
        <v>6775</v>
      </c>
      <c r="H742" t="s">
        <v>1901</v>
      </c>
      <c r="I742" t="s">
        <v>1909</v>
      </c>
    </row>
    <row r="743" spans="1:9">
      <c r="A743" t="s">
        <v>4494</v>
      </c>
      <c r="B743">
        <v>15206</v>
      </c>
      <c r="C743" t="s">
        <v>4205</v>
      </c>
      <c r="D743" t="s">
        <v>1911</v>
      </c>
      <c r="E743" t="s">
        <v>4287</v>
      </c>
      <c r="F743" t="s">
        <v>1910</v>
      </c>
      <c r="G743" t="s">
        <v>6776</v>
      </c>
      <c r="H743" t="s">
        <v>1901</v>
      </c>
      <c r="I743" t="s">
        <v>1911</v>
      </c>
    </row>
    <row r="744" spans="1:9">
      <c r="A744" t="s">
        <v>4542</v>
      </c>
      <c r="B744">
        <v>15208</v>
      </c>
      <c r="C744" t="s">
        <v>4205</v>
      </c>
      <c r="D744" t="s">
        <v>1913</v>
      </c>
      <c r="E744" t="s">
        <v>4287</v>
      </c>
      <c r="F744" t="s">
        <v>1912</v>
      </c>
      <c r="G744" t="s">
        <v>6777</v>
      </c>
      <c r="H744" t="s">
        <v>1901</v>
      </c>
      <c r="I744" t="s">
        <v>1913</v>
      </c>
    </row>
    <row r="745" spans="1:9">
      <c r="A745" t="s">
        <v>4590</v>
      </c>
      <c r="B745">
        <v>15209</v>
      </c>
      <c r="C745" t="s">
        <v>4205</v>
      </c>
      <c r="D745" t="s">
        <v>1915</v>
      </c>
      <c r="E745" t="s">
        <v>4287</v>
      </c>
      <c r="F745" t="s">
        <v>1914</v>
      </c>
      <c r="G745" t="s">
        <v>6778</v>
      </c>
      <c r="H745" t="s">
        <v>1901</v>
      </c>
      <c r="I745" t="s">
        <v>1915</v>
      </c>
    </row>
    <row r="746" spans="1:9">
      <c r="A746" t="s">
        <v>4638</v>
      </c>
      <c r="B746">
        <v>15210</v>
      </c>
      <c r="C746" t="s">
        <v>4205</v>
      </c>
      <c r="D746" t="s">
        <v>1917</v>
      </c>
      <c r="E746" t="s">
        <v>4287</v>
      </c>
      <c r="F746" t="s">
        <v>1916</v>
      </c>
      <c r="G746" t="s">
        <v>6779</v>
      </c>
      <c r="H746" t="s">
        <v>1901</v>
      </c>
      <c r="I746" t="s">
        <v>1917</v>
      </c>
    </row>
    <row r="747" spans="1:9">
      <c r="A747" t="s">
        <v>4686</v>
      </c>
      <c r="B747">
        <v>15211</v>
      </c>
      <c r="C747" t="s">
        <v>4205</v>
      </c>
      <c r="D747" t="s">
        <v>1919</v>
      </c>
      <c r="E747" t="s">
        <v>4287</v>
      </c>
      <c r="F747" t="s">
        <v>1918</v>
      </c>
      <c r="G747" t="s">
        <v>6780</v>
      </c>
      <c r="H747" t="s">
        <v>1901</v>
      </c>
      <c r="I747" t="s">
        <v>1919</v>
      </c>
    </row>
    <row r="748" spans="1:9">
      <c r="A748" t="s">
        <v>4734</v>
      </c>
      <c r="B748">
        <v>15212</v>
      </c>
      <c r="C748" t="s">
        <v>4205</v>
      </c>
      <c r="D748" t="s">
        <v>1921</v>
      </c>
      <c r="E748" t="s">
        <v>4287</v>
      </c>
      <c r="F748" t="s">
        <v>1920</v>
      </c>
      <c r="G748" t="s">
        <v>6781</v>
      </c>
      <c r="H748" t="s">
        <v>1901</v>
      </c>
      <c r="I748" t="s">
        <v>1921</v>
      </c>
    </row>
    <row r="749" spans="1:9">
      <c r="A749" t="s">
        <v>4782</v>
      </c>
      <c r="B749">
        <v>15213</v>
      </c>
      <c r="C749" t="s">
        <v>4205</v>
      </c>
      <c r="D749" t="s">
        <v>1923</v>
      </c>
      <c r="E749" t="s">
        <v>4287</v>
      </c>
      <c r="F749" t="s">
        <v>1922</v>
      </c>
      <c r="G749" t="s">
        <v>6782</v>
      </c>
      <c r="H749" t="s">
        <v>1901</v>
      </c>
      <c r="I749" t="s">
        <v>1923</v>
      </c>
    </row>
    <row r="750" spans="1:9">
      <c r="A750" t="s">
        <v>4830</v>
      </c>
      <c r="B750">
        <v>15216</v>
      </c>
      <c r="C750" t="s">
        <v>4205</v>
      </c>
      <c r="D750" t="s">
        <v>1925</v>
      </c>
      <c r="E750" t="s">
        <v>4287</v>
      </c>
      <c r="F750" t="s">
        <v>1924</v>
      </c>
      <c r="G750" t="s">
        <v>6783</v>
      </c>
      <c r="H750" t="s">
        <v>1901</v>
      </c>
      <c r="I750" t="s">
        <v>1925</v>
      </c>
    </row>
    <row r="751" spans="1:9">
      <c r="A751" t="s">
        <v>4878</v>
      </c>
      <c r="B751">
        <v>15217</v>
      </c>
      <c r="C751" t="s">
        <v>4205</v>
      </c>
      <c r="D751" t="s">
        <v>1927</v>
      </c>
      <c r="E751" t="s">
        <v>4287</v>
      </c>
      <c r="F751" t="s">
        <v>1926</v>
      </c>
      <c r="G751" t="s">
        <v>6784</v>
      </c>
      <c r="H751" t="s">
        <v>1901</v>
      </c>
      <c r="I751" t="s">
        <v>1927</v>
      </c>
    </row>
    <row r="752" spans="1:9">
      <c r="A752" t="s">
        <v>4926</v>
      </c>
      <c r="B752">
        <v>15218</v>
      </c>
      <c r="C752" t="s">
        <v>4205</v>
      </c>
      <c r="D752" t="s">
        <v>1929</v>
      </c>
      <c r="E752" t="s">
        <v>4287</v>
      </c>
      <c r="F752" t="s">
        <v>1928</v>
      </c>
      <c r="G752" t="s">
        <v>6785</v>
      </c>
      <c r="H752" t="s">
        <v>1901</v>
      </c>
      <c r="I752" t="s">
        <v>1929</v>
      </c>
    </row>
    <row r="753" spans="1:9">
      <c r="A753" t="s">
        <v>4974</v>
      </c>
      <c r="B753">
        <v>15222</v>
      </c>
      <c r="C753" t="s">
        <v>4205</v>
      </c>
      <c r="D753" t="s">
        <v>1931</v>
      </c>
      <c r="E753" t="s">
        <v>4287</v>
      </c>
      <c r="F753" t="s">
        <v>1930</v>
      </c>
      <c r="G753" t="s">
        <v>6786</v>
      </c>
      <c r="H753" t="s">
        <v>1901</v>
      </c>
      <c r="I753" t="s">
        <v>1931</v>
      </c>
    </row>
    <row r="754" spans="1:9">
      <c r="A754" t="s">
        <v>5022</v>
      </c>
      <c r="B754">
        <v>15223</v>
      </c>
      <c r="C754" t="s">
        <v>4205</v>
      </c>
      <c r="D754" t="s">
        <v>1933</v>
      </c>
      <c r="E754" t="s">
        <v>4287</v>
      </c>
      <c r="F754" t="s">
        <v>1932</v>
      </c>
      <c r="G754" t="s">
        <v>6787</v>
      </c>
      <c r="H754" t="s">
        <v>1901</v>
      </c>
      <c r="I754" t="s">
        <v>1933</v>
      </c>
    </row>
    <row r="755" spans="1:9">
      <c r="A755" t="s">
        <v>5069</v>
      </c>
      <c r="B755">
        <v>15224</v>
      </c>
      <c r="C755" t="s">
        <v>4205</v>
      </c>
      <c r="D755" t="s">
        <v>1935</v>
      </c>
      <c r="E755" t="s">
        <v>4287</v>
      </c>
      <c r="F755" t="s">
        <v>1934</v>
      </c>
      <c r="G755" t="s">
        <v>6788</v>
      </c>
      <c r="H755" t="s">
        <v>1901</v>
      </c>
      <c r="I755" t="s">
        <v>1935</v>
      </c>
    </row>
    <row r="756" spans="1:9">
      <c r="A756" t="s">
        <v>5116</v>
      </c>
      <c r="B756">
        <v>15225</v>
      </c>
      <c r="C756" t="s">
        <v>4205</v>
      </c>
      <c r="D756" t="s">
        <v>1937</v>
      </c>
      <c r="E756" t="s">
        <v>4287</v>
      </c>
      <c r="F756" t="s">
        <v>1936</v>
      </c>
      <c r="G756" t="s">
        <v>6789</v>
      </c>
      <c r="H756" t="s">
        <v>1901</v>
      </c>
      <c r="I756" t="s">
        <v>1937</v>
      </c>
    </row>
    <row r="757" spans="1:9">
      <c r="A757" t="s">
        <v>5161</v>
      </c>
      <c r="B757">
        <v>15226</v>
      </c>
      <c r="C757" t="s">
        <v>4205</v>
      </c>
      <c r="D757" t="s">
        <v>1939</v>
      </c>
      <c r="E757" t="s">
        <v>4287</v>
      </c>
      <c r="F757" t="s">
        <v>1938</v>
      </c>
      <c r="G757" t="s">
        <v>6790</v>
      </c>
      <c r="H757" t="s">
        <v>1901</v>
      </c>
      <c r="I757" t="s">
        <v>1939</v>
      </c>
    </row>
    <row r="758" spans="1:9">
      <c r="A758" t="s">
        <v>5205</v>
      </c>
      <c r="B758">
        <v>15227</v>
      </c>
      <c r="C758" t="s">
        <v>4205</v>
      </c>
      <c r="D758" t="s">
        <v>1941</v>
      </c>
      <c r="E758" t="s">
        <v>4287</v>
      </c>
      <c r="F758" t="s">
        <v>1940</v>
      </c>
      <c r="G758" t="s">
        <v>6791</v>
      </c>
      <c r="H758" t="s">
        <v>1901</v>
      </c>
      <c r="I758" t="s">
        <v>1941</v>
      </c>
    </row>
    <row r="759" spans="1:9">
      <c r="A759" t="s">
        <v>5244</v>
      </c>
      <c r="B759">
        <v>15307</v>
      </c>
      <c r="C759" t="s">
        <v>4205</v>
      </c>
      <c r="D759" t="s">
        <v>1943</v>
      </c>
      <c r="E759" t="s">
        <v>4287</v>
      </c>
      <c r="F759" t="s">
        <v>1942</v>
      </c>
      <c r="G759" t="s">
        <v>6792</v>
      </c>
      <c r="H759" t="s">
        <v>1901</v>
      </c>
      <c r="I759" t="s">
        <v>1943</v>
      </c>
    </row>
    <row r="760" spans="1:9">
      <c r="A760" t="s">
        <v>5281</v>
      </c>
      <c r="B760">
        <v>15342</v>
      </c>
      <c r="C760" t="s">
        <v>4205</v>
      </c>
      <c r="D760" t="s">
        <v>1945</v>
      </c>
      <c r="E760" t="s">
        <v>4287</v>
      </c>
      <c r="F760" t="s">
        <v>1944</v>
      </c>
      <c r="G760" t="s">
        <v>6793</v>
      </c>
      <c r="H760" t="s">
        <v>1901</v>
      </c>
      <c r="I760" t="s">
        <v>1945</v>
      </c>
    </row>
    <row r="761" spans="1:9">
      <c r="A761" t="s">
        <v>5317</v>
      </c>
      <c r="B761">
        <v>15361</v>
      </c>
      <c r="C761" t="s">
        <v>4205</v>
      </c>
      <c r="D761" t="s">
        <v>1947</v>
      </c>
      <c r="E761" t="s">
        <v>4287</v>
      </c>
      <c r="F761" t="s">
        <v>1946</v>
      </c>
      <c r="G761" t="s">
        <v>6794</v>
      </c>
      <c r="H761" t="s">
        <v>1901</v>
      </c>
      <c r="I761" t="s">
        <v>1947</v>
      </c>
    </row>
    <row r="762" spans="1:9">
      <c r="A762" t="s">
        <v>5353</v>
      </c>
      <c r="B762">
        <v>15385</v>
      </c>
      <c r="C762" t="s">
        <v>4205</v>
      </c>
      <c r="D762" t="s">
        <v>1949</v>
      </c>
      <c r="E762" t="s">
        <v>4287</v>
      </c>
      <c r="F762" t="s">
        <v>1948</v>
      </c>
      <c r="G762" t="s">
        <v>6795</v>
      </c>
      <c r="H762" t="s">
        <v>1901</v>
      </c>
      <c r="I762" t="s">
        <v>1949</v>
      </c>
    </row>
    <row r="763" spans="1:9">
      <c r="A763" t="s">
        <v>5388</v>
      </c>
      <c r="B763">
        <v>15405</v>
      </c>
      <c r="C763" t="s">
        <v>4205</v>
      </c>
      <c r="D763" t="s">
        <v>1951</v>
      </c>
      <c r="E763" t="s">
        <v>4287</v>
      </c>
      <c r="F763" t="s">
        <v>1950</v>
      </c>
      <c r="G763" t="s">
        <v>6796</v>
      </c>
      <c r="H763" t="s">
        <v>1901</v>
      </c>
      <c r="I763" t="s">
        <v>1951</v>
      </c>
    </row>
    <row r="764" spans="1:9">
      <c r="A764" t="s">
        <v>5420</v>
      </c>
      <c r="B764">
        <v>15461</v>
      </c>
      <c r="C764" t="s">
        <v>4205</v>
      </c>
      <c r="D764" t="s">
        <v>1953</v>
      </c>
      <c r="E764" t="s">
        <v>4287</v>
      </c>
      <c r="F764" t="s">
        <v>1952</v>
      </c>
      <c r="G764" t="s">
        <v>6797</v>
      </c>
      <c r="H764" t="s">
        <v>1901</v>
      </c>
      <c r="I764" t="s">
        <v>1953</v>
      </c>
    </row>
    <row r="765" spans="1:9">
      <c r="A765" t="s">
        <v>5452</v>
      </c>
      <c r="B765">
        <v>15482</v>
      </c>
      <c r="C765" t="s">
        <v>4205</v>
      </c>
      <c r="D765" t="s">
        <v>1955</v>
      </c>
      <c r="E765" t="s">
        <v>4287</v>
      </c>
      <c r="F765" t="s">
        <v>1954</v>
      </c>
      <c r="G765" t="s">
        <v>6798</v>
      </c>
      <c r="H765" t="s">
        <v>1901</v>
      </c>
      <c r="I765" t="s">
        <v>1955</v>
      </c>
    </row>
    <row r="766" spans="1:9">
      <c r="A766" t="s">
        <v>5482</v>
      </c>
      <c r="B766">
        <v>15504</v>
      </c>
      <c r="C766" t="s">
        <v>4205</v>
      </c>
      <c r="D766" t="s">
        <v>1957</v>
      </c>
      <c r="E766" t="s">
        <v>4287</v>
      </c>
      <c r="F766" t="s">
        <v>1956</v>
      </c>
      <c r="G766" t="s">
        <v>6799</v>
      </c>
      <c r="H766" t="s">
        <v>1901</v>
      </c>
      <c r="I766" t="s">
        <v>1957</v>
      </c>
    </row>
    <row r="767" spans="1:9">
      <c r="A767" t="s">
        <v>5510</v>
      </c>
      <c r="B767">
        <v>15581</v>
      </c>
      <c r="C767" t="s">
        <v>4205</v>
      </c>
      <c r="D767" t="s">
        <v>1959</v>
      </c>
      <c r="E767" t="s">
        <v>4287</v>
      </c>
      <c r="F767" t="s">
        <v>1958</v>
      </c>
      <c r="G767" t="s">
        <v>6800</v>
      </c>
      <c r="H767" t="s">
        <v>1901</v>
      </c>
      <c r="I767" t="s">
        <v>1959</v>
      </c>
    </row>
    <row r="768" spans="1:9">
      <c r="A768" t="s">
        <v>5538</v>
      </c>
      <c r="B768">
        <v>15586</v>
      </c>
      <c r="C768" t="s">
        <v>4205</v>
      </c>
      <c r="D768" t="s">
        <v>1961</v>
      </c>
      <c r="E768" t="s">
        <v>4287</v>
      </c>
      <c r="F768" t="s">
        <v>1960</v>
      </c>
      <c r="G768" t="s">
        <v>6801</v>
      </c>
      <c r="H768" t="s">
        <v>1901</v>
      </c>
      <c r="I768" t="s">
        <v>1961</v>
      </c>
    </row>
    <row r="769" spans="1:9">
      <c r="A769" t="s">
        <v>4254</v>
      </c>
      <c r="B769">
        <v>16000</v>
      </c>
      <c r="C769" t="s">
        <v>4206</v>
      </c>
      <c r="D769" t="s">
        <v>1963</v>
      </c>
      <c r="E769" t="s">
        <v>4238</v>
      </c>
      <c r="F769" t="s">
        <v>1962</v>
      </c>
      <c r="G769" t="s">
        <v>6802</v>
      </c>
      <c r="H769" t="s">
        <v>1963</v>
      </c>
    </row>
    <row r="770" spans="1:9">
      <c r="A770" t="s">
        <v>4303</v>
      </c>
      <c r="B770">
        <v>16201</v>
      </c>
      <c r="C770" t="s">
        <v>4206</v>
      </c>
      <c r="D770" t="s">
        <v>1965</v>
      </c>
      <c r="E770" t="s">
        <v>4287</v>
      </c>
      <c r="F770" t="s">
        <v>1964</v>
      </c>
      <c r="G770" t="s">
        <v>6803</v>
      </c>
      <c r="H770" t="s">
        <v>1963</v>
      </c>
      <c r="I770" t="s">
        <v>1965</v>
      </c>
    </row>
    <row r="771" spans="1:9">
      <c r="A771" t="s">
        <v>4351</v>
      </c>
      <c r="B771">
        <v>16202</v>
      </c>
      <c r="C771" t="s">
        <v>4206</v>
      </c>
      <c r="D771" t="s">
        <v>1967</v>
      </c>
      <c r="E771" t="s">
        <v>4287</v>
      </c>
      <c r="F771" t="s">
        <v>1966</v>
      </c>
      <c r="G771" t="s">
        <v>6804</v>
      </c>
      <c r="H771" t="s">
        <v>1963</v>
      </c>
      <c r="I771" t="s">
        <v>1967</v>
      </c>
    </row>
    <row r="772" spans="1:9">
      <c r="A772" t="s">
        <v>4399</v>
      </c>
      <c r="B772">
        <v>16204</v>
      </c>
      <c r="C772" t="s">
        <v>4206</v>
      </c>
      <c r="D772" t="s">
        <v>1969</v>
      </c>
      <c r="E772" t="s">
        <v>4287</v>
      </c>
      <c r="F772" t="s">
        <v>1968</v>
      </c>
      <c r="G772" t="s">
        <v>6805</v>
      </c>
      <c r="H772" t="s">
        <v>1963</v>
      </c>
      <c r="I772" t="s">
        <v>1969</v>
      </c>
    </row>
    <row r="773" spans="1:9">
      <c r="A773" t="s">
        <v>4447</v>
      </c>
      <c r="B773">
        <v>16205</v>
      </c>
      <c r="C773" t="s">
        <v>4206</v>
      </c>
      <c r="D773" t="s">
        <v>1971</v>
      </c>
      <c r="E773" t="s">
        <v>4287</v>
      </c>
      <c r="F773" t="s">
        <v>1970</v>
      </c>
      <c r="G773" t="s">
        <v>6806</v>
      </c>
      <c r="H773" t="s">
        <v>1963</v>
      </c>
      <c r="I773" t="s">
        <v>1971</v>
      </c>
    </row>
    <row r="774" spans="1:9">
      <c r="A774" t="s">
        <v>4495</v>
      </c>
      <c r="B774">
        <v>16206</v>
      </c>
      <c r="C774" t="s">
        <v>4206</v>
      </c>
      <c r="D774" t="s">
        <v>1973</v>
      </c>
      <c r="E774" t="s">
        <v>4287</v>
      </c>
      <c r="F774" t="s">
        <v>1972</v>
      </c>
      <c r="G774" t="s">
        <v>6807</v>
      </c>
      <c r="H774" t="s">
        <v>1963</v>
      </c>
      <c r="I774" t="s">
        <v>1973</v>
      </c>
    </row>
    <row r="775" spans="1:9">
      <c r="A775" t="s">
        <v>4543</v>
      </c>
      <c r="B775">
        <v>16207</v>
      </c>
      <c r="C775" t="s">
        <v>4206</v>
      </c>
      <c r="D775" t="s">
        <v>1975</v>
      </c>
      <c r="E775" t="s">
        <v>4287</v>
      </c>
      <c r="F775" t="s">
        <v>1974</v>
      </c>
      <c r="G775" t="s">
        <v>6808</v>
      </c>
      <c r="H775" t="s">
        <v>1963</v>
      </c>
      <c r="I775" t="s">
        <v>1975</v>
      </c>
    </row>
    <row r="776" spans="1:9">
      <c r="A776" t="s">
        <v>4591</v>
      </c>
      <c r="B776">
        <v>16208</v>
      </c>
      <c r="C776" t="s">
        <v>4206</v>
      </c>
      <c r="D776" t="s">
        <v>1977</v>
      </c>
      <c r="E776" t="s">
        <v>4287</v>
      </c>
      <c r="F776" t="s">
        <v>1976</v>
      </c>
      <c r="G776" t="s">
        <v>6809</v>
      </c>
      <c r="H776" t="s">
        <v>1963</v>
      </c>
      <c r="I776" t="s">
        <v>1977</v>
      </c>
    </row>
    <row r="777" spans="1:9">
      <c r="A777" t="s">
        <v>4639</v>
      </c>
      <c r="B777">
        <v>16209</v>
      </c>
      <c r="C777" t="s">
        <v>4206</v>
      </c>
      <c r="D777" t="s">
        <v>1979</v>
      </c>
      <c r="E777" t="s">
        <v>4287</v>
      </c>
      <c r="F777" t="s">
        <v>1978</v>
      </c>
      <c r="G777" t="s">
        <v>6810</v>
      </c>
      <c r="H777" t="s">
        <v>1963</v>
      </c>
      <c r="I777" t="s">
        <v>1979</v>
      </c>
    </row>
    <row r="778" spans="1:9">
      <c r="A778" t="s">
        <v>4687</v>
      </c>
      <c r="B778">
        <v>16210</v>
      </c>
      <c r="C778" t="s">
        <v>4206</v>
      </c>
      <c r="D778" t="s">
        <v>1981</v>
      </c>
      <c r="E778" t="s">
        <v>4287</v>
      </c>
      <c r="F778" t="s">
        <v>1980</v>
      </c>
      <c r="G778" t="s">
        <v>6811</v>
      </c>
      <c r="H778" t="s">
        <v>1963</v>
      </c>
      <c r="I778" t="s">
        <v>1981</v>
      </c>
    </row>
    <row r="779" spans="1:9">
      <c r="A779" t="s">
        <v>4735</v>
      </c>
      <c r="B779">
        <v>16211</v>
      </c>
      <c r="C779" t="s">
        <v>4206</v>
      </c>
      <c r="D779" t="s">
        <v>1983</v>
      </c>
      <c r="E779" t="s">
        <v>4287</v>
      </c>
      <c r="F779" t="s">
        <v>1982</v>
      </c>
      <c r="G779" t="s">
        <v>6812</v>
      </c>
      <c r="H779" t="s">
        <v>1963</v>
      </c>
      <c r="I779" t="s">
        <v>1983</v>
      </c>
    </row>
    <row r="780" spans="1:9">
      <c r="A780" t="s">
        <v>4783</v>
      </c>
      <c r="B780">
        <v>16321</v>
      </c>
      <c r="C780" t="s">
        <v>4206</v>
      </c>
      <c r="D780" t="s">
        <v>1985</v>
      </c>
      <c r="E780" t="s">
        <v>4287</v>
      </c>
      <c r="F780" t="s">
        <v>1984</v>
      </c>
      <c r="G780" t="s">
        <v>6813</v>
      </c>
      <c r="H780" t="s">
        <v>1963</v>
      </c>
      <c r="I780" t="s">
        <v>1985</v>
      </c>
    </row>
    <row r="781" spans="1:9">
      <c r="A781" t="s">
        <v>4831</v>
      </c>
      <c r="B781">
        <v>16322</v>
      </c>
      <c r="C781" t="s">
        <v>4206</v>
      </c>
      <c r="D781" t="s">
        <v>1987</v>
      </c>
      <c r="E781" t="s">
        <v>4287</v>
      </c>
      <c r="F781" t="s">
        <v>1986</v>
      </c>
      <c r="G781" t="s">
        <v>6814</v>
      </c>
      <c r="H781" t="s">
        <v>1963</v>
      </c>
      <c r="I781" t="s">
        <v>1987</v>
      </c>
    </row>
    <row r="782" spans="1:9">
      <c r="A782" t="s">
        <v>4879</v>
      </c>
      <c r="B782">
        <v>16323</v>
      </c>
      <c r="C782" t="s">
        <v>4206</v>
      </c>
      <c r="D782" t="s">
        <v>1989</v>
      </c>
      <c r="E782" t="s">
        <v>4287</v>
      </c>
      <c r="F782" t="s">
        <v>1988</v>
      </c>
      <c r="G782" t="s">
        <v>6815</v>
      </c>
      <c r="H782" t="s">
        <v>1963</v>
      </c>
      <c r="I782" t="s">
        <v>1989</v>
      </c>
    </row>
    <row r="783" spans="1:9">
      <c r="A783" t="s">
        <v>4927</v>
      </c>
      <c r="B783">
        <v>16342</v>
      </c>
      <c r="C783" t="s">
        <v>4206</v>
      </c>
      <c r="D783" t="s">
        <v>1991</v>
      </c>
      <c r="E783" t="s">
        <v>4287</v>
      </c>
      <c r="F783" t="s">
        <v>1990</v>
      </c>
      <c r="G783" t="s">
        <v>6816</v>
      </c>
      <c r="H783" t="s">
        <v>1963</v>
      </c>
      <c r="I783" t="s">
        <v>1991</v>
      </c>
    </row>
    <row r="784" spans="1:9">
      <c r="A784" t="s">
        <v>4975</v>
      </c>
      <c r="B784">
        <v>16343</v>
      </c>
      <c r="C784" t="s">
        <v>4206</v>
      </c>
      <c r="D784" t="s">
        <v>1103</v>
      </c>
      <c r="E784" t="s">
        <v>4287</v>
      </c>
      <c r="F784" t="s">
        <v>1992</v>
      </c>
      <c r="G784" t="s">
        <v>6817</v>
      </c>
      <c r="H784" t="s">
        <v>1963</v>
      </c>
      <c r="I784" t="s">
        <v>1103</v>
      </c>
    </row>
    <row r="785" spans="1:9">
      <c r="A785" t="s">
        <v>4255</v>
      </c>
      <c r="B785">
        <v>17000</v>
      </c>
      <c r="C785" t="s">
        <v>4207</v>
      </c>
      <c r="D785" t="s">
        <v>1994</v>
      </c>
      <c r="E785" t="s">
        <v>4238</v>
      </c>
      <c r="F785" t="s">
        <v>1993</v>
      </c>
      <c r="G785" t="s">
        <v>6818</v>
      </c>
      <c r="H785" t="s">
        <v>1994</v>
      </c>
    </row>
    <row r="786" spans="1:9">
      <c r="A786" t="s">
        <v>4304</v>
      </c>
      <c r="B786">
        <v>17201</v>
      </c>
      <c r="C786" t="s">
        <v>4207</v>
      </c>
      <c r="D786" t="s">
        <v>1996</v>
      </c>
      <c r="E786" t="s">
        <v>4287</v>
      </c>
      <c r="F786" t="s">
        <v>1995</v>
      </c>
      <c r="G786" t="s">
        <v>6819</v>
      </c>
      <c r="H786" t="s">
        <v>1994</v>
      </c>
      <c r="I786" t="s">
        <v>1996</v>
      </c>
    </row>
    <row r="787" spans="1:9">
      <c r="A787" t="s">
        <v>4352</v>
      </c>
      <c r="B787">
        <v>17202</v>
      </c>
      <c r="C787" t="s">
        <v>4207</v>
      </c>
      <c r="D787" t="s">
        <v>1998</v>
      </c>
      <c r="E787" t="s">
        <v>4287</v>
      </c>
      <c r="F787" t="s">
        <v>1997</v>
      </c>
      <c r="G787" t="s">
        <v>6820</v>
      </c>
      <c r="H787" t="s">
        <v>1994</v>
      </c>
      <c r="I787" t="s">
        <v>1998</v>
      </c>
    </row>
    <row r="788" spans="1:9">
      <c r="A788" t="s">
        <v>4400</v>
      </c>
      <c r="B788">
        <v>17203</v>
      </c>
      <c r="C788" t="s">
        <v>4207</v>
      </c>
      <c r="D788" t="s">
        <v>2000</v>
      </c>
      <c r="E788" t="s">
        <v>4287</v>
      </c>
      <c r="F788" t="s">
        <v>1999</v>
      </c>
      <c r="G788" t="s">
        <v>6821</v>
      </c>
      <c r="H788" t="s">
        <v>1994</v>
      </c>
      <c r="I788" t="s">
        <v>2000</v>
      </c>
    </row>
    <row r="789" spans="1:9">
      <c r="A789" t="s">
        <v>4448</v>
      </c>
      <c r="B789">
        <v>17204</v>
      </c>
      <c r="C789" t="s">
        <v>4207</v>
      </c>
      <c r="D789" t="s">
        <v>2002</v>
      </c>
      <c r="E789" t="s">
        <v>4287</v>
      </c>
      <c r="F789" t="s">
        <v>2001</v>
      </c>
      <c r="G789" t="s">
        <v>6822</v>
      </c>
      <c r="H789" t="s">
        <v>1994</v>
      </c>
      <c r="I789" t="s">
        <v>2002</v>
      </c>
    </row>
    <row r="790" spans="1:9">
      <c r="A790" t="s">
        <v>4496</v>
      </c>
      <c r="B790">
        <v>17205</v>
      </c>
      <c r="C790" t="s">
        <v>4207</v>
      </c>
      <c r="D790" t="s">
        <v>2004</v>
      </c>
      <c r="E790" t="s">
        <v>4287</v>
      </c>
      <c r="F790" t="s">
        <v>2003</v>
      </c>
      <c r="G790" t="s">
        <v>6823</v>
      </c>
      <c r="H790" t="s">
        <v>1994</v>
      </c>
      <c r="I790" t="s">
        <v>2004</v>
      </c>
    </row>
    <row r="791" spans="1:9">
      <c r="A791" t="s">
        <v>4544</v>
      </c>
      <c r="B791">
        <v>17206</v>
      </c>
      <c r="C791" t="s">
        <v>4207</v>
      </c>
      <c r="D791" t="s">
        <v>2006</v>
      </c>
      <c r="E791" t="s">
        <v>4287</v>
      </c>
      <c r="F791" t="s">
        <v>2005</v>
      </c>
      <c r="G791" t="s">
        <v>6824</v>
      </c>
      <c r="H791" t="s">
        <v>1994</v>
      </c>
      <c r="I791" t="s">
        <v>2006</v>
      </c>
    </row>
    <row r="792" spans="1:9">
      <c r="A792" t="s">
        <v>4592</v>
      </c>
      <c r="B792">
        <v>17207</v>
      </c>
      <c r="C792" t="s">
        <v>4207</v>
      </c>
      <c r="D792" t="s">
        <v>2008</v>
      </c>
      <c r="E792" t="s">
        <v>4287</v>
      </c>
      <c r="F792" t="s">
        <v>2007</v>
      </c>
      <c r="G792" t="s">
        <v>6825</v>
      </c>
      <c r="H792" t="s">
        <v>1994</v>
      </c>
      <c r="I792" t="s">
        <v>2008</v>
      </c>
    </row>
    <row r="793" spans="1:9">
      <c r="A793" t="s">
        <v>4640</v>
      </c>
      <c r="B793">
        <v>17209</v>
      </c>
      <c r="C793" t="s">
        <v>4207</v>
      </c>
      <c r="D793" t="s">
        <v>2010</v>
      </c>
      <c r="E793" t="s">
        <v>4287</v>
      </c>
      <c r="F793" t="s">
        <v>2009</v>
      </c>
      <c r="G793" t="s">
        <v>6826</v>
      </c>
      <c r="H793" t="s">
        <v>1994</v>
      </c>
      <c r="I793" t="s">
        <v>2010</v>
      </c>
    </row>
    <row r="794" spans="1:9">
      <c r="A794" t="s">
        <v>4688</v>
      </c>
      <c r="B794">
        <v>17210</v>
      </c>
      <c r="C794" t="s">
        <v>4207</v>
      </c>
      <c r="D794" t="s">
        <v>2012</v>
      </c>
      <c r="E794" t="s">
        <v>4287</v>
      </c>
      <c r="F794" t="s">
        <v>2011</v>
      </c>
      <c r="G794" t="s">
        <v>6827</v>
      </c>
      <c r="H794" t="s">
        <v>1994</v>
      </c>
      <c r="I794" t="s">
        <v>2012</v>
      </c>
    </row>
    <row r="795" spans="1:9">
      <c r="A795" t="s">
        <v>4736</v>
      </c>
      <c r="B795">
        <v>17211</v>
      </c>
      <c r="C795" t="s">
        <v>4207</v>
      </c>
      <c r="D795" t="s">
        <v>2014</v>
      </c>
      <c r="E795" t="s">
        <v>4287</v>
      </c>
      <c r="F795" t="s">
        <v>2013</v>
      </c>
      <c r="G795" t="s">
        <v>6828</v>
      </c>
      <c r="H795" t="s">
        <v>1994</v>
      </c>
      <c r="I795" t="s">
        <v>2014</v>
      </c>
    </row>
    <row r="796" spans="1:9">
      <c r="A796" t="s">
        <v>4784</v>
      </c>
      <c r="B796">
        <v>17212</v>
      </c>
      <c r="C796" t="s">
        <v>4207</v>
      </c>
      <c r="D796" t="s">
        <v>2016</v>
      </c>
      <c r="E796" t="s">
        <v>4287</v>
      </c>
      <c r="F796" t="s">
        <v>2015</v>
      </c>
      <c r="G796" t="s">
        <v>6829</v>
      </c>
      <c r="H796" t="s">
        <v>1994</v>
      </c>
      <c r="I796" t="s">
        <v>2016</v>
      </c>
    </row>
    <row r="797" spans="1:9">
      <c r="A797" t="s">
        <v>4832</v>
      </c>
      <c r="B797">
        <v>17324</v>
      </c>
      <c r="C797" t="s">
        <v>4207</v>
      </c>
      <c r="D797" t="s">
        <v>2018</v>
      </c>
      <c r="E797" t="s">
        <v>4287</v>
      </c>
      <c r="F797" t="s">
        <v>2017</v>
      </c>
      <c r="G797" t="s">
        <v>6830</v>
      </c>
      <c r="H797" t="s">
        <v>1994</v>
      </c>
      <c r="I797" t="s">
        <v>2018</v>
      </c>
    </row>
    <row r="798" spans="1:9">
      <c r="A798" t="s">
        <v>4880</v>
      </c>
      <c r="B798">
        <v>17361</v>
      </c>
      <c r="C798" t="s">
        <v>4207</v>
      </c>
      <c r="D798" t="s">
        <v>2020</v>
      </c>
      <c r="E798" t="s">
        <v>4287</v>
      </c>
      <c r="F798" t="s">
        <v>2019</v>
      </c>
      <c r="G798" t="s">
        <v>6831</v>
      </c>
      <c r="H798" t="s">
        <v>1994</v>
      </c>
      <c r="I798" t="s">
        <v>2020</v>
      </c>
    </row>
    <row r="799" spans="1:9">
      <c r="A799" t="s">
        <v>4928</v>
      </c>
      <c r="B799">
        <v>17365</v>
      </c>
      <c r="C799" t="s">
        <v>4207</v>
      </c>
      <c r="D799" t="s">
        <v>2022</v>
      </c>
      <c r="E799" t="s">
        <v>4287</v>
      </c>
      <c r="F799" t="s">
        <v>2021</v>
      </c>
      <c r="G799" t="s">
        <v>6832</v>
      </c>
      <c r="H799" t="s">
        <v>1994</v>
      </c>
      <c r="I799" t="s">
        <v>2022</v>
      </c>
    </row>
    <row r="800" spans="1:9">
      <c r="A800" t="s">
        <v>4976</v>
      </c>
      <c r="B800">
        <v>17384</v>
      </c>
      <c r="C800" t="s">
        <v>4207</v>
      </c>
      <c r="D800" t="s">
        <v>2024</v>
      </c>
      <c r="E800" t="s">
        <v>4287</v>
      </c>
      <c r="F800" t="s">
        <v>2023</v>
      </c>
      <c r="G800" t="s">
        <v>6833</v>
      </c>
      <c r="H800" t="s">
        <v>1994</v>
      </c>
      <c r="I800" t="s">
        <v>2024</v>
      </c>
    </row>
    <row r="801" spans="1:9">
      <c r="A801" t="s">
        <v>5023</v>
      </c>
      <c r="B801">
        <v>17386</v>
      </c>
      <c r="C801" t="s">
        <v>4207</v>
      </c>
      <c r="D801" t="s">
        <v>2026</v>
      </c>
      <c r="E801" t="s">
        <v>4287</v>
      </c>
      <c r="F801" t="s">
        <v>2025</v>
      </c>
      <c r="G801" t="s">
        <v>6834</v>
      </c>
      <c r="H801" t="s">
        <v>1994</v>
      </c>
      <c r="I801" t="s">
        <v>2026</v>
      </c>
    </row>
    <row r="802" spans="1:9">
      <c r="A802" t="s">
        <v>5070</v>
      </c>
      <c r="B802">
        <v>17407</v>
      </c>
      <c r="C802" t="s">
        <v>4207</v>
      </c>
      <c r="D802" t="s">
        <v>2028</v>
      </c>
      <c r="E802" t="s">
        <v>4287</v>
      </c>
      <c r="F802" t="s">
        <v>2027</v>
      </c>
      <c r="G802" t="s">
        <v>6835</v>
      </c>
      <c r="H802" t="s">
        <v>1994</v>
      </c>
      <c r="I802" t="s">
        <v>2028</v>
      </c>
    </row>
    <row r="803" spans="1:9">
      <c r="A803" t="s">
        <v>5117</v>
      </c>
      <c r="B803">
        <v>17461</v>
      </c>
      <c r="C803" t="s">
        <v>4207</v>
      </c>
      <c r="D803" t="s">
        <v>2030</v>
      </c>
      <c r="E803" t="s">
        <v>4287</v>
      </c>
      <c r="F803" t="s">
        <v>2029</v>
      </c>
      <c r="G803" t="s">
        <v>6836</v>
      </c>
      <c r="H803" t="s">
        <v>1994</v>
      </c>
      <c r="I803" t="s">
        <v>2030</v>
      </c>
    </row>
    <row r="804" spans="1:9">
      <c r="A804" t="s">
        <v>5162</v>
      </c>
      <c r="B804">
        <v>17463</v>
      </c>
      <c r="C804" t="s">
        <v>4207</v>
      </c>
      <c r="D804" t="s">
        <v>2032</v>
      </c>
      <c r="E804" t="s">
        <v>4287</v>
      </c>
      <c r="F804" t="s">
        <v>2031</v>
      </c>
      <c r="G804" t="s">
        <v>6837</v>
      </c>
      <c r="H804" t="s">
        <v>1994</v>
      </c>
      <c r="I804" t="s">
        <v>2032</v>
      </c>
    </row>
    <row r="805" spans="1:9">
      <c r="A805" t="s">
        <v>4256</v>
      </c>
      <c r="B805">
        <v>18000</v>
      </c>
      <c r="C805" t="s">
        <v>4208</v>
      </c>
      <c r="D805" t="s">
        <v>2034</v>
      </c>
      <c r="E805" t="s">
        <v>4238</v>
      </c>
      <c r="F805" t="s">
        <v>2033</v>
      </c>
      <c r="G805" t="s">
        <v>6838</v>
      </c>
      <c r="H805" t="s">
        <v>2034</v>
      </c>
    </row>
    <row r="806" spans="1:9">
      <c r="A806" t="s">
        <v>4305</v>
      </c>
      <c r="B806">
        <v>18201</v>
      </c>
      <c r="C806" t="s">
        <v>4208</v>
      </c>
      <c r="D806" t="s">
        <v>2036</v>
      </c>
      <c r="E806" t="s">
        <v>4287</v>
      </c>
      <c r="F806" t="s">
        <v>2035</v>
      </c>
      <c r="G806" t="s">
        <v>6839</v>
      </c>
      <c r="H806" t="s">
        <v>2034</v>
      </c>
      <c r="I806" t="s">
        <v>2036</v>
      </c>
    </row>
    <row r="807" spans="1:9">
      <c r="A807" t="s">
        <v>4353</v>
      </c>
      <c r="B807">
        <v>18202</v>
      </c>
      <c r="C807" t="s">
        <v>4208</v>
      </c>
      <c r="D807" t="s">
        <v>2038</v>
      </c>
      <c r="E807" t="s">
        <v>4287</v>
      </c>
      <c r="F807" t="s">
        <v>2037</v>
      </c>
      <c r="G807" t="s">
        <v>6840</v>
      </c>
      <c r="H807" t="s">
        <v>2034</v>
      </c>
      <c r="I807" t="s">
        <v>2038</v>
      </c>
    </row>
    <row r="808" spans="1:9">
      <c r="A808" t="s">
        <v>4401</v>
      </c>
      <c r="B808">
        <v>18204</v>
      </c>
      <c r="C808" t="s">
        <v>4208</v>
      </c>
      <c r="D808" t="s">
        <v>2040</v>
      </c>
      <c r="E808" t="s">
        <v>4287</v>
      </c>
      <c r="F808" t="s">
        <v>2039</v>
      </c>
      <c r="G808" t="s">
        <v>6841</v>
      </c>
      <c r="H808" t="s">
        <v>2034</v>
      </c>
      <c r="I808" t="s">
        <v>2040</v>
      </c>
    </row>
    <row r="809" spans="1:9">
      <c r="A809" t="s">
        <v>4449</v>
      </c>
      <c r="B809">
        <v>18205</v>
      </c>
      <c r="C809" t="s">
        <v>4208</v>
      </c>
      <c r="D809" t="s">
        <v>2042</v>
      </c>
      <c r="E809" t="s">
        <v>4287</v>
      </c>
      <c r="F809" t="s">
        <v>2041</v>
      </c>
      <c r="G809" t="s">
        <v>6842</v>
      </c>
      <c r="H809" t="s">
        <v>2034</v>
      </c>
      <c r="I809" t="s">
        <v>2042</v>
      </c>
    </row>
    <row r="810" spans="1:9">
      <c r="A810" t="s">
        <v>4497</v>
      </c>
      <c r="B810">
        <v>18206</v>
      </c>
      <c r="C810" t="s">
        <v>4208</v>
      </c>
      <c r="D810" t="s">
        <v>2044</v>
      </c>
      <c r="E810" t="s">
        <v>4287</v>
      </c>
      <c r="F810" t="s">
        <v>2043</v>
      </c>
      <c r="G810" t="s">
        <v>6843</v>
      </c>
      <c r="H810" t="s">
        <v>2034</v>
      </c>
      <c r="I810" t="s">
        <v>2044</v>
      </c>
    </row>
    <row r="811" spans="1:9">
      <c r="A811" t="s">
        <v>4545</v>
      </c>
      <c r="B811">
        <v>18207</v>
      </c>
      <c r="C811" t="s">
        <v>4208</v>
      </c>
      <c r="D811" t="s">
        <v>2046</v>
      </c>
      <c r="E811" t="s">
        <v>4287</v>
      </c>
      <c r="F811" t="s">
        <v>2045</v>
      </c>
      <c r="G811" t="s">
        <v>6844</v>
      </c>
      <c r="H811" t="s">
        <v>2034</v>
      </c>
      <c r="I811" t="s">
        <v>2046</v>
      </c>
    </row>
    <row r="812" spans="1:9">
      <c r="A812" t="s">
        <v>4593</v>
      </c>
      <c r="B812">
        <v>18208</v>
      </c>
      <c r="C812" t="s">
        <v>4208</v>
      </c>
      <c r="D812" t="s">
        <v>2048</v>
      </c>
      <c r="E812" t="s">
        <v>4287</v>
      </c>
      <c r="F812" t="s">
        <v>2047</v>
      </c>
      <c r="G812" t="s">
        <v>6845</v>
      </c>
      <c r="H812" t="s">
        <v>2034</v>
      </c>
      <c r="I812" t="s">
        <v>2048</v>
      </c>
    </row>
    <row r="813" spans="1:9">
      <c r="A813" t="s">
        <v>4641</v>
      </c>
      <c r="B813">
        <v>18209</v>
      </c>
      <c r="C813" t="s">
        <v>4208</v>
      </c>
      <c r="D813" t="s">
        <v>2050</v>
      </c>
      <c r="E813" t="s">
        <v>4287</v>
      </c>
      <c r="F813" t="s">
        <v>2049</v>
      </c>
      <c r="G813" t="s">
        <v>6846</v>
      </c>
      <c r="H813" t="s">
        <v>2034</v>
      </c>
      <c r="I813" t="s">
        <v>2050</v>
      </c>
    </row>
    <row r="814" spans="1:9">
      <c r="A814" t="s">
        <v>4689</v>
      </c>
      <c r="B814">
        <v>18210</v>
      </c>
      <c r="C814" t="s">
        <v>4208</v>
      </c>
      <c r="D814" t="s">
        <v>2052</v>
      </c>
      <c r="E814" t="s">
        <v>4287</v>
      </c>
      <c r="F814" t="s">
        <v>2051</v>
      </c>
      <c r="G814" t="s">
        <v>6847</v>
      </c>
      <c r="H814" t="s">
        <v>2034</v>
      </c>
      <c r="I814" t="s">
        <v>2052</v>
      </c>
    </row>
    <row r="815" spans="1:9">
      <c r="A815" t="s">
        <v>4737</v>
      </c>
      <c r="B815">
        <v>18322</v>
      </c>
      <c r="C815" t="s">
        <v>4208</v>
      </c>
      <c r="D815" t="s">
        <v>2054</v>
      </c>
      <c r="E815" t="s">
        <v>4287</v>
      </c>
      <c r="F815" t="s">
        <v>2053</v>
      </c>
      <c r="G815" t="s">
        <v>6848</v>
      </c>
      <c r="H815" t="s">
        <v>2034</v>
      </c>
      <c r="I815" t="s">
        <v>2054</v>
      </c>
    </row>
    <row r="816" spans="1:9">
      <c r="A816" t="s">
        <v>4785</v>
      </c>
      <c r="B816">
        <v>18382</v>
      </c>
      <c r="C816" t="s">
        <v>4208</v>
      </c>
      <c r="D816" t="s">
        <v>759</v>
      </c>
      <c r="E816" t="s">
        <v>4287</v>
      </c>
      <c r="F816" t="s">
        <v>2055</v>
      </c>
      <c r="G816" t="s">
        <v>6849</v>
      </c>
      <c r="H816" t="s">
        <v>2034</v>
      </c>
      <c r="I816" t="s">
        <v>759</v>
      </c>
    </row>
    <row r="817" spans="1:9">
      <c r="A817" t="s">
        <v>4833</v>
      </c>
      <c r="B817">
        <v>18404</v>
      </c>
      <c r="C817" t="s">
        <v>4208</v>
      </c>
      <c r="D817" t="s">
        <v>2057</v>
      </c>
      <c r="E817" t="s">
        <v>4287</v>
      </c>
      <c r="F817" t="s">
        <v>2056</v>
      </c>
      <c r="G817" t="s">
        <v>6850</v>
      </c>
      <c r="H817" t="s">
        <v>2034</v>
      </c>
      <c r="I817" t="s">
        <v>2057</v>
      </c>
    </row>
    <row r="818" spans="1:9">
      <c r="A818" t="s">
        <v>4881</v>
      </c>
      <c r="B818">
        <v>18423</v>
      </c>
      <c r="C818" t="s">
        <v>4208</v>
      </c>
      <c r="D818" t="s">
        <v>2059</v>
      </c>
      <c r="E818" t="s">
        <v>4287</v>
      </c>
      <c r="F818" t="s">
        <v>2058</v>
      </c>
      <c r="G818" t="s">
        <v>6851</v>
      </c>
      <c r="H818" t="s">
        <v>2034</v>
      </c>
      <c r="I818" t="s">
        <v>2059</v>
      </c>
    </row>
    <row r="819" spans="1:9">
      <c r="A819" t="s">
        <v>4929</v>
      </c>
      <c r="B819">
        <v>18442</v>
      </c>
      <c r="C819" t="s">
        <v>4208</v>
      </c>
      <c r="D819" t="s">
        <v>2061</v>
      </c>
      <c r="E819" t="s">
        <v>4287</v>
      </c>
      <c r="F819" t="s">
        <v>2060</v>
      </c>
      <c r="G819" t="s">
        <v>6852</v>
      </c>
      <c r="H819" t="s">
        <v>2034</v>
      </c>
      <c r="I819" t="s">
        <v>2061</v>
      </c>
    </row>
    <row r="820" spans="1:9">
      <c r="A820" t="s">
        <v>4977</v>
      </c>
      <c r="B820">
        <v>18481</v>
      </c>
      <c r="C820" t="s">
        <v>4208</v>
      </c>
      <c r="D820" t="s">
        <v>2063</v>
      </c>
      <c r="E820" t="s">
        <v>4287</v>
      </c>
      <c r="F820" t="s">
        <v>2062</v>
      </c>
      <c r="G820" t="s">
        <v>6853</v>
      </c>
      <c r="H820" t="s">
        <v>2034</v>
      </c>
      <c r="I820" t="s">
        <v>2063</v>
      </c>
    </row>
    <row r="821" spans="1:9">
      <c r="A821" t="s">
        <v>5024</v>
      </c>
      <c r="B821">
        <v>18483</v>
      </c>
      <c r="C821" t="s">
        <v>4208</v>
      </c>
      <c r="D821" t="s">
        <v>2065</v>
      </c>
      <c r="E821" t="s">
        <v>4287</v>
      </c>
      <c r="F821" t="s">
        <v>2064</v>
      </c>
      <c r="G821" t="s">
        <v>6854</v>
      </c>
      <c r="H821" t="s">
        <v>2034</v>
      </c>
      <c r="I821" t="s">
        <v>2065</v>
      </c>
    </row>
    <row r="822" spans="1:9">
      <c r="A822" t="s">
        <v>5071</v>
      </c>
      <c r="B822">
        <v>18501</v>
      </c>
      <c r="C822" t="s">
        <v>4208</v>
      </c>
      <c r="D822" t="s">
        <v>2067</v>
      </c>
      <c r="E822" t="s">
        <v>4287</v>
      </c>
      <c r="F822" t="s">
        <v>2066</v>
      </c>
      <c r="G822" t="s">
        <v>6855</v>
      </c>
      <c r="H822" t="s">
        <v>2034</v>
      </c>
      <c r="I822" t="s">
        <v>2067</v>
      </c>
    </row>
    <row r="823" spans="1:9">
      <c r="A823" t="s">
        <v>4257</v>
      </c>
      <c r="B823">
        <v>19000</v>
      </c>
      <c r="C823" t="s">
        <v>4209</v>
      </c>
      <c r="D823" t="s">
        <v>2069</v>
      </c>
      <c r="E823" t="s">
        <v>4238</v>
      </c>
      <c r="F823" t="s">
        <v>2068</v>
      </c>
      <c r="G823" t="s">
        <v>6856</v>
      </c>
      <c r="H823" t="s">
        <v>2069</v>
      </c>
    </row>
    <row r="824" spans="1:9">
      <c r="A824" t="s">
        <v>4306</v>
      </c>
      <c r="B824">
        <v>19201</v>
      </c>
      <c r="C824" t="s">
        <v>4209</v>
      </c>
      <c r="D824" t="s">
        <v>2071</v>
      </c>
      <c r="E824" t="s">
        <v>4287</v>
      </c>
      <c r="F824" t="s">
        <v>2070</v>
      </c>
      <c r="G824" t="s">
        <v>6857</v>
      </c>
      <c r="H824" t="s">
        <v>2069</v>
      </c>
      <c r="I824" t="s">
        <v>2071</v>
      </c>
    </row>
    <row r="825" spans="1:9">
      <c r="A825" t="s">
        <v>4354</v>
      </c>
      <c r="B825">
        <v>19202</v>
      </c>
      <c r="C825" t="s">
        <v>4209</v>
      </c>
      <c r="D825" t="s">
        <v>2073</v>
      </c>
      <c r="E825" t="s">
        <v>4287</v>
      </c>
      <c r="F825" t="s">
        <v>2072</v>
      </c>
      <c r="G825" t="s">
        <v>6858</v>
      </c>
      <c r="H825" t="s">
        <v>2069</v>
      </c>
      <c r="I825" t="s">
        <v>2073</v>
      </c>
    </row>
    <row r="826" spans="1:9">
      <c r="A826" t="s">
        <v>4402</v>
      </c>
      <c r="B826">
        <v>19204</v>
      </c>
      <c r="C826" t="s">
        <v>4209</v>
      </c>
      <c r="D826" t="s">
        <v>2075</v>
      </c>
      <c r="E826" t="s">
        <v>4287</v>
      </c>
      <c r="F826" t="s">
        <v>2074</v>
      </c>
      <c r="G826" t="s">
        <v>6859</v>
      </c>
      <c r="H826" t="s">
        <v>2069</v>
      </c>
      <c r="I826" t="s">
        <v>2075</v>
      </c>
    </row>
    <row r="827" spans="1:9">
      <c r="A827" t="s">
        <v>4450</v>
      </c>
      <c r="B827">
        <v>19205</v>
      </c>
      <c r="C827" t="s">
        <v>4209</v>
      </c>
      <c r="D827" t="s">
        <v>2077</v>
      </c>
      <c r="E827" t="s">
        <v>4287</v>
      </c>
      <c r="F827" t="s">
        <v>2076</v>
      </c>
      <c r="G827" t="s">
        <v>6860</v>
      </c>
      <c r="H827" t="s">
        <v>2069</v>
      </c>
      <c r="I827" t="s">
        <v>2077</v>
      </c>
    </row>
    <row r="828" spans="1:9">
      <c r="A828" t="s">
        <v>4498</v>
      </c>
      <c r="B828">
        <v>19206</v>
      </c>
      <c r="C828" t="s">
        <v>4209</v>
      </c>
      <c r="D828" t="s">
        <v>2079</v>
      </c>
      <c r="E828" t="s">
        <v>4287</v>
      </c>
      <c r="F828" t="s">
        <v>2078</v>
      </c>
      <c r="G828" t="s">
        <v>6861</v>
      </c>
      <c r="H828" t="s">
        <v>2069</v>
      </c>
      <c r="I828" t="s">
        <v>2079</v>
      </c>
    </row>
    <row r="829" spans="1:9">
      <c r="A829" t="s">
        <v>4546</v>
      </c>
      <c r="B829">
        <v>19207</v>
      </c>
      <c r="C829" t="s">
        <v>4209</v>
      </c>
      <c r="D829" t="s">
        <v>2081</v>
      </c>
      <c r="E829" t="s">
        <v>4287</v>
      </c>
      <c r="F829" t="s">
        <v>2080</v>
      </c>
      <c r="G829" t="s">
        <v>6862</v>
      </c>
      <c r="H829" t="s">
        <v>2069</v>
      </c>
      <c r="I829" t="s">
        <v>2081</v>
      </c>
    </row>
    <row r="830" spans="1:9">
      <c r="A830" t="s">
        <v>4594</v>
      </c>
      <c r="B830">
        <v>19208</v>
      </c>
      <c r="C830" t="s">
        <v>4209</v>
      </c>
      <c r="D830" t="s">
        <v>2083</v>
      </c>
      <c r="E830" t="s">
        <v>4287</v>
      </c>
      <c r="F830" t="s">
        <v>2082</v>
      </c>
      <c r="G830" t="s">
        <v>6863</v>
      </c>
      <c r="H830" t="s">
        <v>2069</v>
      </c>
      <c r="I830" t="s">
        <v>2083</v>
      </c>
    </row>
    <row r="831" spans="1:9">
      <c r="A831" t="s">
        <v>4642</v>
      </c>
      <c r="B831">
        <v>19209</v>
      </c>
      <c r="C831" t="s">
        <v>4209</v>
      </c>
      <c r="D831" t="s">
        <v>2085</v>
      </c>
      <c r="E831" t="s">
        <v>4287</v>
      </c>
      <c r="F831" t="s">
        <v>2084</v>
      </c>
      <c r="G831" t="s">
        <v>6864</v>
      </c>
      <c r="H831" t="s">
        <v>2069</v>
      </c>
      <c r="I831" t="s">
        <v>2085</v>
      </c>
    </row>
    <row r="832" spans="1:9">
      <c r="A832" t="s">
        <v>4690</v>
      </c>
      <c r="B832">
        <v>19210</v>
      </c>
      <c r="C832" t="s">
        <v>4209</v>
      </c>
      <c r="D832" t="s">
        <v>2087</v>
      </c>
      <c r="E832" t="s">
        <v>4287</v>
      </c>
      <c r="F832" t="s">
        <v>2086</v>
      </c>
      <c r="G832" t="s">
        <v>6865</v>
      </c>
      <c r="H832" t="s">
        <v>2069</v>
      </c>
      <c r="I832" t="s">
        <v>2087</v>
      </c>
    </row>
    <row r="833" spans="1:9">
      <c r="A833" t="s">
        <v>4738</v>
      </c>
      <c r="B833">
        <v>19211</v>
      </c>
      <c r="C833" t="s">
        <v>4209</v>
      </c>
      <c r="D833" t="s">
        <v>2089</v>
      </c>
      <c r="E833" t="s">
        <v>4287</v>
      </c>
      <c r="F833" t="s">
        <v>2088</v>
      </c>
      <c r="G833" t="s">
        <v>6866</v>
      </c>
      <c r="H833" t="s">
        <v>2069</v>
      </c>
      <c r="I833" t="s">
        <v>2089</v>
      </c>
    </row>
    <row r="834" spans="1:9">
      <c r="A834" t="s">
        <v>4786</v>
      </c>
      <c r="B834">
        <v>19212</v>
      </c>
      <c r="C834" t="s">
        <v>4209</v>
      </c>
      <c r="D834" t="s">
        <v>2091</v>
      </c>
      <c r="E834" t="s">
        <v>4287</v>
      </c>
      <c r="F834" t="s">
        <v>2090</v>
      </c>
      <c r="G834" t="s">
        <v>6867</v>
      </c>
      <c r="H834" t="s">
        <v>2069</v>
      </c>
      <c r="I834" t="s">
        <v>2091</v>
      </c>
    </row>
    <row r="835" spans="1:9">
      <c r="A835" t="s">
        <v>4834</v>
      </c>
      <c r="B835">
        <v>19213</v>
      </c>
      <c r="C835" t="s">
        <v>4209</v>
      </c>
      <c r="D835" t="s">
        <v>2093</v>
      </c>
      <c r="E835" t="s">
        <v>4287</v>
      </c>
      <c r="F835" t="s">
        <v>2092</v>
      </c>
      <c r="G835" t="s">
        <v>6868</v>
      </c>
      <c r="H835" t="s">
        <v>2069</v>
      </c>
      <c r="I835" t="s">
        <v>2093</v>
      </c>
    </row>
    <row r="836" spans="1:9">
      <c r="A836" t="s">
        <v>4882</v>
      </c>
      <c r="B836">
        <v>19214</v>
      </c>
      <c r="C836" t="s">
        <v>4209</v>
      </c>
      <c r="D836" t="s">
        <v>2095</v>
      </c>
      <c r="E836" t="s">
        <v>4287</v>
      </c>
      <c r="F836" t="s">
        <v>2094</v>
      </c>
      <c r="G836" t="s">
        <v>6869</v>
      </c>
      <c r="H836" t="s">
        <v>2069</v>
      </c>
      <c r="I836" t="s">
        <v>2095</v>
      </c>
    </row>
    <row r="837" spans="1:9">
      <c r="A837" t="s">
        <v>4930</v>
      </c>
      <c r="B837">
        <v>19346</v>
      </c>
      <c r="C837" t="s">
        <v>4209</v>
      </c>
      <c r="D837" t="s">
        <v>2097</v>
      </c>
      <c r="E837" t="s">
        <v>4287</v>
      </c>
      <c r="F837" t="s">
        <v>2096</v>
      </c>
      <c r="G837" t="s">
        <v>6870</v>
      </c>
      <c r="H837" t="s">
        <v>2069</v>
      </c>
      <c r="I837" t="s">
        <v>2097</v>
      </c>
    </row>
    <row r="838" spans="1:9">
      <c r="A838" t="s">
        <v>4978</v>
      </c>
      <c r="B838">
        <v>19364</v>
      </c>
      <c r="C838" t="s">
        <v>4209</v>
      </c>
      <c r="D838" t="s">
        <v>2099</v>
      </c>
      <c r="E838" t="s">
        <v>4287</v>
      </c>
      <c r="F838" t="s">
        <v>2098</v>
      </c>
      <c r="G838" t="s">
        <v>6871</v>
      </c>
      <c r="H838" t="s">
        <v>2069</v>
      </c>
      <c r="I838" t="s">
        <v>2099</v>
      </c>
    </row>
    <row r="839" spans="1:9">
      <c r="A839" t="s">
        <v>5025</v>
      </c>
      <c r="B839">
        <v>19365</v>
      </c>
      <c r="C839" t="s">
        <v>4209</v>
      </c>
      <c r="D839" t="s">
        <v>2101</v>
      </c>
      <c r="E839" t="s">
        <v>4287</v>
      </c>
      <c r="F839" t="s">
        <v>2100</v>
      </c>
      <c r="G839" t="s">
        <v>6872</v>
      </c>
      <c r="H839" t="s">
        <v>2069</v>
      </c>
      <c r="I839" t="s">
        <v>2101</v>
      </c>
    </row>
    <row r="840" spans="1:9">
      <c r="A840" t="s">
        <v>5072</v>
      </c>
      <c r="B840">
        <v>19366</v>
      </c>
      <c r="C840" t="s">
        <v>4209</v>
      </c>
      <c r="D840" t="s">
        <v>869</v>
      </c>
      <c r="E840" t="s">
        <v>4287</v>
      </c>
      <c r="F840" t="s">
        <v>2102</v>
      </c>
      <c r="G840" t="s">
        <v>6873</v>
      </c>
      <c r="H840" t="s">
        <v>2069</v>
      </c>
      <c r="I840" t="s">
        <v>869</v>
      </c>
    </row>
    <row r="841" spans="1:9">
      <c r="A841" t="s">
        <v>5118</v>
      </c>
      <c r="B841">
        <v>19368</v>
      </c>
      <c r="C841" t="s">
        <v>4209</v>
      </c>
      <c r="D841" t="s">
        <v>2104</v>
      </c>
      <c r="E841" t="s">
        <v>4287</v>
      </c>
      <c r="F841" t="s">
        <v>2103</v>
      </c>
      <c r="G841" t="s">
        <v>6874</v>
      </c>
      <c r="H841" t="s">
        <v>2069</v>
      </c>
      <c r="I841" t="s">
        <v>2104</v>
      </c>
    </row>
    <row r="842" spans="1:9">
      <c r="A842" t="s">
        <v>5163</v>
      </c>
      <c r="B842">
        <v>19384</v>
      </c>
      <c r="C842" t="s">
        <v>4209</v>
      </c>
      <c r="D842" t="s">
        <v>2106</v>
      </c>
      <c r="E842" t="s">
        <v>4287</v>
      </c>
      <c r="F842" t="s">
        <v>2105</v>
      </c>
      <c r="G842" t="s">
        <v>6875</v>
      </c>
      <c r="H842" t="s">
        <v>2069</v>
      </c>
      <c r="I842" t="s">
        <v>2106</v>
      </c>
    </row>
    <row r="843" spans="1:9">
      <c r="A843" t="s">
        <v>5206</v>
      </c>
      <c r="B843">
        <v>19422</v>
      </c>
      <c r="C843" t="s">
        <v>4209</v>
      </c>
      <c r="D843" t="s">
        <v>2108</v>
      </c>
      <c r="E843" t="s">
        <v>4287</v>
      </c>
      <c r="F843" t="s">
        <v>2107</v>
      </c>
      <c r="G843" t="s">
        <v>6876</v>
      </c>
      <c r="H843" t="s">
        <v>2069</v>
      </c>
      <c r="I843" t="s">
        <v>2108</v>
      </c>
    </row>
    <row r="844" spans="1:9">
      <c r="A844" t="s">
        <v>5245</v>
      </c>
      <c r="B844">
        <v>19423</v>
      </c>
      <c r="C844" t="s">
        <v>4209</v>
      </c>
      <c r="D844" t="s">
        <v>2110</v>
      </c>
      <c r="E844" t="s">
        <v>4287</v>
      </c>
      <c r="F844" t="s">
        <v>2109</v>
      </c>
      <c r="G844" t="s">
        <v>6877</v>
      </c>
      <c r="H844" t="s">
        <v>2069</v>
      </c>
      <c r="I844" t="s">
        <v>2110</v>
      </c>
    </row>
    <row r="845" spans="1:9">
      <c r="A845" t="s">
        <v>5282</v>
      </c>
      <c r="B845">
        <v>19424</v>
      </c>
      <c r="C845" t="s">
        <v>4209</v>
      </c>
      <c r="D845" t="s">
        <v>2112</v>
      </c>
      <c r="E845" t="s">
        <v>4287</v>
      </c>
      <c r="F845" t="s">
        <v>2111</v>
      </c>
      <c r="G845" t="s">
        <v>6878</v>
      </c>
      <c r="H845" t="s">
        <v>2069</v>
      </c>
      <c r="I845" t="s">
        <v>2112</v>
      </c>
    </row>
    <row r="846" spans="1:9">
      <c r="A846" t="s">
        <v>5318</v>
      </c>
      <c r="B846">
        <v>19425</v>
      </c>
      <c r="C846" t="s">
        <v>4209</v>
      </c>
      <c r="D846" t="s">
        <v>2114</v>
      </c>
      <c r="E846" t="s">
        <v>4287</v>
      </c>
      <c r="F846" t="s">
        <v>2113</v>
      </c>
      <c r="G846" t="s">
        <v>6879</v>
      </c>
      <c r="H846" t="s">
        <v>2069</v>
      </c>
      <c r="I846" t="s">
        <v>2114</v>
      </c>
    </row>
    <row r="847" spans="1:9">
      <c r="A847" t="s">
        <v>5354</v>
      </c>
      <c r="B847">
        <v>19429</v>
      </c>
      <c r="C847" t="s">
        <v>4209</v>
      </c>
      <c r="D847" t="s">
        <v>2116</v>
      </c>
      <c r="E847" t="s">
        <v>4287</v>
      </c>
      <c r="F847" t="s">
        <v>2115</v>
      </c>
      <c r="G847" t="s">
        <v>6880</v>
      </c>
      <c r="H847" t="s">
        <v>2069</v>
      </c>
      <c r="I847" t="s">
        <v>2116</v>
      </c>
    </row>
    <row r="848" spans="1:9">
      <c r="A848" t="s">
        <v>5389</v>
      </c>
      <c r="B848">
        <v>19430</v>
      </c>
      <c r="C848" t="s">
        <v>4209</v>
      </c>
      <c r="D848" t="s">
        <v>2118</v>
      </c>
      <c r="E848" t="s">
        <v>4287</v>
      </c>
      <c r="F848" t="s">
        <v>2117</v>
      </c>
      <c r="G848" t="s">
        <v>6881</v>
      </c>
      <c r="H848" t="s">
        <v>2069</v>
      </c>
      <c r="I848" t="s">
        <v>2118</v>
      </c>
    </row>
    <row r="849" spans="1:9">
      <c r="A849" t="s">
        <v>5421</v>
      </c>
      <c r="B849">
        <v>19442</v>
      </c>
      <c r="C849" t="s">
        <v>4209</v>
      </c>
      <c r="D849" t="s">
        <v>2120</v>
      </c>
      <c r="E849" t="s">
        <v>4287</v>
      </c>
      <c r="F849" t="s">
        <v>2119</v>
      </c>
      <c r="G849" t="s">
        <v>6882</v>
      </c>
      <c r="H849" t="s">
        <v>2069</v>
      </c>
      <c r="I849" t="s">
        <v>2120</v>
      </c>
    </row>
    <row r="850" spans="1:9">
      <c r="A850" t="s">
        <v>5453</v>
      </c>
      <c r="B850">
        <v>19443</v>
      </c>
      <c r="C850" t="s">
        <v>4209</v>
      </c>
      <c r="D850" t="s">
        <v>2122</v>
      </c>
      <c r="E850" t="s">
        <v>4287</v>
      </c>
      <c r="F850" t="s">
        <v>2121</v>
      </c>
      <c r="G850" t="s">
        <v>6883</v>
      </c>
      <c r="H850" t="s">
        <v>2069</v>
      </c>
      <c r="I850" t="s">
        <v>2122</v>
      </c>
    </row>
    <row r="851" spans="1:9">
      <c r="A851" t="s">
        <v>4258</v>
      </c>
      <c r="B851">
        <v>20000</v>
      </c>
      <c r="C851" t="s">
        <v>4210</v>
      </c>
      <c r="D851" t="s">
        <v>2124</v>
      </c>
      <c r="E851" t="s">
        <v>4238</v>
      </c>
      <c r="F851" t="s">
        <v>2123</v>
      </c>
      <c r="G851" t="s">
        <v>6884</v>
      </c>
      <c r="H851" t="s">
        <v>2124</v>
      </c>
    </row>
    <row r="852" spans="1:9">
      <c r="A852" t="s">
        <v>4307</v>
      </c>
      <c r="B852">
        <v>20201</v>
      </c>
      <c r="C852" t="s">
        <v>4210</v>
      </c>
      <c r="D852" t="s">
        <v>2126</v>
      </c>
      <c r="E852" t="s">
        <v>4287</v>
      </c>
      <c r="F852" t="s">
        <v>2125</v>
      </c>
      <c r="G852" t="s">
        <v>6885</v>
      </c>
      <c r="H852" t="s">
        <v>2124</v>
      </c>
      <c r="I852" t="s">
        <v>2126</v>
      </c>
    </row>
    <row r="853" spans="1:9">
      <c r="A853" t="s">
        <v>4355</v>
      </c>
      <c r="B853">
        <v>20202</v>
      </c>
      <c r="C853" t="s">
        <v>4210</v>
      </c>
      <c r="D853" t="s">
        <v>2128</v>
      </c>
      <c r="E853" t="s">
        <v>4287</v>
      </c>
      <c r="F853" t="s">
        <v>2127</v>
      </c>
      <c r="G853" t="s">
        <v>6886</v>
      </c>
      <c r="H853" t="s">
        <v>2124</v>
      </c>
      <c r="I853" t="s">
        <v>2128</v>
      </c>
    </row>
    <row r="854" spans="1:9">
      <c r="A854" t="s">
        <v>4403</v>
      </c>
      <c r="B854">
        <v>20203</v>
      </c>
      <c r="C854" t="s">
        <v>4210</v>
      </c>
      <c r="D854" t="s">
        <v>2130</v>
      </c>
      <c r="E854" t="s">
        <v>4287</v>
      </c>
      <c r="F854" t="s">
        <v>2129</v>
      </c>
      <c r="G854" t="s">
        <v>6887</v>
      </c>
      <c r="H854" t="s">
        <v>2124</v>
      </c>
      <c r="I854" t="s">
        <v>2130</v>
      </c>
    </row>
    <row r="855" spans="1:9">
      <c r="A855" t="s">
        <v>4451</v>
      </c>
      <c r="B855">
        <v>20204</v>
      </c>
      <c r="C855" t="s">
        <v>4210</v>
      </c>
      <c r="D855" t="s">
        <v>2132</v>
      </c>
      <c r="E855" t="s">
        <v>4287</v>
      </c>
      <c r="F855" t="s">
        <v>2131</v>
      </c>
      <c r="G855" t="s">
        <v>6888</v>
      </c>
      <c r="H855" t="s">
        <v>2124</v>
      </c>
      <c r="I855" t="s">
        <v>2132</v>
      </c>
    </row>
    <row r="856" spans="1:9">
      <c r="A856" t="s">
        <v>4499</v>
      </c>
      <c r="B856">
        <v>20205</v>
      </c>
      <c r="C856" t="s">
        <v>4210</v>
      </c>
      <c r="D856" t="s">
        <v>2134</v>
      </c>
      <c r="E856" t="s">
        <v>4287</v>
      </c>
      <c r="F856" t="s">
        <v>2133</v>
      </c>
      <c r="G856" t="s">
        <v>6889</v>
      </c>
      <c r="H856" t="s">
        <v>2124</v>
      </c>
      <c r="I856" t="s">
        <v>2134</v>
      </c>
    </row>
    <row r="857" spans="1:9">
      <c r="A857" t="s">
        <v>4547</v>
      </c>
      <c r="B857">
        <v>20206</v>
      </c>
      <c r="C857" t="s">
        <v>4210</v>
      </c>
      <c r="D857" t="s">
        <v>2136</v>
      </c>
      <c r="E857" t="s">
        <v>4287</v>
      </c>
      <c r="F857" t="s">
        <v>2135</v>
      </c>
      <c r="G857" t="s">
        <v>6890</v>
      </c>
      <c r="H857" t="s">
        <v>2124</v>
      </c>
      <c r="I857" t="s">
        <v>2136</v>
      </c>
    </row>
    <row r="858" spans="1:9">
      <c r="A858" t="s">
        <v>4595</v>
      </c>
      <c r="B858">
        <v>20207</v>
      </c>
      <c r="C858" t="s">
        <v>4210</v>
      </c>
      <c r="D858" t="s">
        <v>2138</v>
      </c>
      <c r="E858" t="s">
        <v>4287</v>
      </c>
      <c r="F858" t="s">
        <v>2137</v>
      </c>
      <c r="G858" t="s">
        <v>6891</v>
      </c>
      <c r="H858" t="s">
        <v>2124</v>
      </c>
      <c r="I858" t="s">
        <v>2138</v>
      </c>
    </row>
    <row r="859" spans="1:9">
      <c r="A859" t="s">
        <v>4643</v>
      </c>
      <c r="B859">
        <v>20208</v>
      </c>
      <c r="C859" t="s">
        <v>4210</v>
      </c>
      <c r="D859" t="s">
        <v>2140</v>
      </c>
      <c r="E859" t="s">
        <v>4287</v>
      </c>
      <c r="F859" t="s">
        <v>2139</v>
      </c>
      <c r="G859" t="s">
        <v>6892</v>
      </c>
      <c r="H859" t="s">
        <v>2124</v>
      </c>
      <c r="I859" t="s">
        <v>2140</v>
      </c>
    </row>
    <row r="860" spans="1:9">
      <c r="A860" t="s">
        <v>4691</v>
      </c>
      <c r="B860">
        <v>20209</v>
      </c>
      <c r="C860" t="s">
        <v>4210</v>
      </c>
      <c r="D860" t="s">
        <v>2142</v>
      </c>
      <c r="E860" t="s">
        <v>4287</v>
      </c>
      <c r="F860" t="s">
        <v>2141</v>
      </c>
      <c r="G860" t="s">
        <v>6893</v>
      </c>
      <c r="H860" t="s">
        <v>2124</v>
      </c>
      <c r="I860" t="s">
        <v>2142</v>
      </c>
    </row>
    <row r="861" spans="1:9">
      <c r="A861" t="s">
        <v>4739</v>
      </c>
      <c r="B861">
        <v>20210</v>
      </c>
      <c r="C861" t="s">
        <v>4210</v>
      </c>
      <c r="D861" t="s">
        <v>2144</v>
      </c>
      <c r="E861" t="s">
        <v>4287</v>
      </c>
      <c r="F861" t="s">
        <v>2143</v>
      </c>
      <c r="G861" t="s">
        <v>6894</v>
      </c>
      <c r="H861" t="s">
        <v>2124</v>
      </c>
      <c r="I861" t="s">
        <v>2144</v>
      </c>
    </row>
    <row r="862" spans="1:9">
      <c r="A862" t="s">
        <v>4787</v>
      </c>
      <c r="B862">
        <v>20211</v>
      </c>
      <c r="C862" t="s">
        <v>4210</v>
      </c>
      <c r="D862" t="s">
        <v>2146</v>
      </c>
      <c r="E862" t="s">
        <v>4287</v>
      </c>
      <c r="F862" t="s">
        <v>2145</v>
      </c>
      <c r="G862" t="s">
        <v>6895</v>
      </c>
      <c r="H862" t="s">
        <v>2124</v>
      </c>
      <c r="I862" t="s">
        <v>2146</v>
      </c>
    </row>
    <row r="863" spans="1:9">
      <c r="A863" t="s">
        <v>4835</v>
      </c>
      <c r="B863">
        <v>20212</v>
      </c>
      <c r="C863" t="s">
        <v>4210</v>
      </c>
      <c r="D863" t="s">
        <v>2148</v>
      </c>
      <c r="E863" t="s">
        <v>4287</v>
      </c>
      <c r="F863" t="s">
        <v>2147</v>
      </c>
      <c r="G863" t="s">
        <v>6896</v>
      </c>
      <c r="H863" t="s">
        <v>2124</v>
      </c>
      <c r="I863" t="s">
        <v>2148</v>
      </c>
    </row>
    <row r="864" spans="1:9">
      <c r="A864" t="s">
        <v>4883</v>
      </c>
      <c r="B864">
        <v>20213</v>
      </c>
      <c r="C864" t="s">
        <v>4210</v>
      </c>
      <c r="D864" t="s">
        <v>2150</v>
      </c>
      <c r="E864" t="s">
        <v>4287</v>
      </c>
      <c r="F864" t="s">
        <v>2149</v>
      </c>
      <c r="G864" t="s">
        <v>6897</v>
      </c>
      <c r="H864" t="s">
        <v>2124</v>
      </c>
      <c r="I864" t="s">
        <v>2150</v>
      </c>
    </row>
    <row r="865" spans="1:9">
      <c r="A865" t="s">
        <v>4931</v>
      </c>
      <c r="B865">
        <v>20214</v>
      </c>
      <c r="C865" t="s">
        <v>4210</v>
      </c>
      <c r="D865" t="s">
        <v>2152</v>
      </c>
      <c r="E865" t="s">
        <v>4287</v>
      </c>
      <c r="F865" t="s">
        <v>2151</v>
      </c>
      <c r="G865" t="s">
        <v>6898</v>
      </c>
      <c r="H865" t="s">
        <v>2124</v>
      </c>
      <c r="I865" t="s">
        <v>2152</v>
      </c>
    </row>
    <row r="866" spans="1:9">
      <c r="A866" t="s">
        <v>4979</v>
      </c>
      <c r="B866">
        <v>20215</v>
      </c>
      <c r="C866" t="s">
        <v>4210</v>
      </c>
      <c r="D866" t="s">
        <v>2154</v>
      </c>
      <c r="E866" t="s">
        <v>4287</v>
      </c>
      <c r="F866" t="s">
        <v>2153</v>
      </c>
      <c r="G866" t="s">
        <v>6899</v>
      </c>
      <c r="H866" t="s">
        <v>2124</v>
      </c>
      <c r="I866" t="s">
        <v>2154</v>
      </c>
    </row>
    <row r="867" spans="1:9">
      <c r="A867" t="s">
        <v>5026</v>
      </c>
      <c r="B867">
        <v>20217</v>
      </c>
      <c r="C867" t="s">
        <v>4210</v>
      </c>
      <c r="D867" t="s">
        <v>2156</v>
      </c>
      <c r="E867" t="s">
        <v>4287</v>
      </c>
      <c r="F867" t="s">
        <v>2155</v>
      </c>
      <c r="G867" t="s">
        <v>6900</v>
      </c>
      <c r="H867" t="s">
        <v>2124</v>
      </c>
      <c r="I867" t="s">
        <v>2156</v>
      </c>
    </row>
    <row r="868" spans="1:9">
      <c r="A868" t="s">
        <v>5073</v>
      </c>
      <c r="B868">
        <v>20218</v>
      </c>
      <c r="C868" t="s">
        <v>4210</v>
      </c>
      <c r="D868" t="s">
        <v>2158</v>
      </c>
      <c r="E868" t="s">
        <v>4287</v>
      </c>
      <c r="F868" t="s">
        <v>2157</v>
      </c>
      <c r="G868" t="s">
        <v>6901</v>
      </c>
      <c r="H868" t="s">
        <v>2124</v>
      </c>
      <c r="I868" t="s">
        <v>2158</v>
      </c>
    </row>
    <row r="869" spans="1:9">
      <c r="A869" t="s">
        <v>5119</v>
      </c>
      <c r="B869">
        <v>20219</v>
      </c>
      <c r="C869" t="s">
        <v>4210</v>
      </c>
      <c r="D869" t="s">
        <v>2160</v>
      </c>
      <c r="E869" t="s">
        <v>4287</v>
      </c>
      <c r="F869" t="s">
        <v>2159</v>
      </c>
      <c r="G869" t="s">
        <v>6902</v>
      </c>
      <c r="H869" t="s">
        <v>2124</v>
      </c>
      <c r="I869" t="s">
        <v>2160</v>
      </c>
    </row>
    <row r="870" spans="1:9">
      <c r="A870" t="s">
        <v>5164</v>
      </c>
      <c r="B870">
        <v>20220</v>
      </c>
      <c r="C870" t="s">
        <v>4210</v>
      </c>
      <c r="D870" t="s">
        <v>2162</v>
      </c>
      <c r="E870" t="s">
        <v>4287</v>
      </c>
      <c r="F870" t="s">
        <v>2161</v>
      </c>
      <c r="G870" t="s">
        <v>6903</v>
      </c>
      <c r="H870" t="s">
        <v>2124</v>
      </c>
      <c r="I870" t="s">
        <v>2162</v>
      </c>
    </row>
    <row r="871" spans="1:9">
      <c r="A871" t="s">
        <v>5207</v>
      </c>
      <c r="B871">
        <v>20303</v>
      </c>
      <c r="C871" t="s">
        <v>4210</v>
      </c>
      <c r="D871" t="s">
        <v>2164</v>
      </c>
      <c r="E871" t="s">
        <v>4287</v>
      </c>
      <c r="F871" t="s">
        <v>2163</v>
      </c>
      <c r="G871" t="s">
        <v>6904</v>
      </c>
      <c r="H871" t="s">
        <v>2124</v>
      </c>
      <c r="I871" t="s">
        <v>2164</v>
      </c>
    </row>
    <row r="872" spans="1:9">
      <c r="A872" t="s">
        <v>5246</v>
      </c>
      <c r="B872">
        <v>20304</v>
      </c>
      <c r="C872" t="s">
        <v>4210</v>
      </c>
      <c r="D872" t="s">
        <v>2166</v>
      </c>
      <c r="E872" t="s">
        <v>4287</v>
      </c>
      <c r="F872" t="s">
        <v>2165</v>
      </c>
      <c r="G872" t="s">
        <v>6905</v>
      </c>
      <c r="H872" t="s">
        <v>2124</v>
      </c>
      <c r="I872" t="s">
        <v>2166</v>
      </c>
    </row>
    <row r="873" spans="1:9">
      <c r="A873" t="s">
        <v>5283</v>
      </c>
      <c r="B873">
        <v>20305</v>
      </c>
      <c r="C873" t="s">
        <v>4210</v>
      </c>
      <c r="D873" t="s">
        <v>1435</v>
      </c>
      <c r="E873" t="s">
        <v>4287</v>
      </c>
      <c r="F873" t="s">
        <v>2167</v>
      </c>
      <c r="G873" t="s">
        <v>6906</v>
      </c>
      <c r="H873" t="s">
        <v>2124</v>
      </c>
      <c r="I873" t="s">
        <v>1435</v>
      </c>
    </row>
    <row r="874" spans="1:9">
      <c r="A874" t="s">
        <v>5319</v>
      </c>
      <c r="B874">
        <v>20306</v>
      </c>
      <c r="C874" t="s">
        <v>4210</v>
      </c>
      <c r="D874" t="s">
        <v>2169</v>
      </c>
      <c r="E874" t="s">
        <v>4287</v>
      </c>
      <c r="F874" t="s">
        <v>2168</v>
      </c>
      <c r="G874" t="s">
        <v>6907</v>
      </c>
      <c r="H874" t="s">
        <v>2124</v>
      </c>
      <c r="I874" t="s">
        <v>2169</v>
      </c>
    </row>
    <row r="875" spans="1:9">
      <c r="A875" t="s">
        <v>5355</v>
      </c>
      <c r="B875">
        <v>20307</v>
      </c>
      <c r="C875" t="s">
        <v>4210</v>
      </c>
      <c r="D875" t="s">
        <v>2171</v>
      </c>
      <c r="E875" t="s">
        <v>4287</v>
      </c>
      <c r="F875" t="s">
        <v>2170</v>
      </c>
      <c r="G875" t="s">
        <v>6908</v>
      </c>
      <c r="H875" t="s">
        <v>2124</v>
      </c>
      <c r="I875" t="s">
        <v>2171</v>
      </c>
    </row>
    <row r="876" spans="1:9">
      <c r="A876" t="s">
        <v>5390</v>
      </c>
      <c r="B876">
        <v>20309</v>
      </c>
      <c r="C876" t="s">
        <v>4210</v>
      </c>
      <c r="D876" t="s">
        <v>2173</v>
      </c>
      <c r="E876" t="s">
        <v>4287</v>
      </c>
      <c r="F876" t="s">
        <v>2172</v>
      </c>
      <c r="G876" t="s">
        <v>6909</v>
      </c>
      <c r="H876" t="s">
        <v>2124</v>
      </c>
      <c r="I876" t="s">
        <v>2173</v>
      </c>
    </row>
    <row r="877" spans="1:9">
      <c r="A877" t="s">
        <v>5422</v>
      </c>
      <c r="B877">
        <v>20321</v>
      </c>
      <c r="C877" t="s">
        <v>4210</v>
      </c>
      <c r="D877" t="s">
        <v>2175</v>
      </c>
      <c r="E877" t="s">
        <v>4287</v>
      </c>
      <c r="F877" t="s">
        <v>2174</v>
      </c>
      <c r="G877" t="s">
        <v>6910</v>
      </c>
      <c r="H877" t="s">
        <v>2124</v>
      </c>
      <c r="I877" t="s">
        <v>2175</v>
      </c>
    </row>
    <row r="878" spans="1:9">
      <c r="A878" t="s">
        <v>5454</v>
      </c>
      <c r="B878">
        <v>20323</v>
      </c>
      <c r="C878" t="s">
        <v>4210</v>
      </c>
      <c r="D878" t="s">
        <v>2177</v>
      </c>
      <c r="E878" t="s">
        <v>4287</v>
      </c>
      <c r="F878" t="s">
        <v>2176</v>
      </c>
      <c r="G878" t="s">
        <v>6911</v>
      </c>
      <c r="H878" t="s">
        <v>2124</v>
      </c>
      <c r="I878" t="s">
        <v>2177</v>
      </c>
    </row>
    <row r="879" spans="1:9">
      <c r="A879" t="s">
        <v>5483</v>
      </c>
      <c r="B879">
        <v>20324</v>
      </c>
      <c r="C879" t="s">
        <v>4210</v>
      </c>
      <c r="D879" t="s">
        <v>2179</v>
      </c>
      <c r="E879" t="s">
        <v>4287</v>
      </c>
      <c r="F879" t="s">
        <v>2178</v>
      </c>
      <c r="G879" t="s">
        <v>6912</v>
      </c>
      <c r="H879" t="s">
        <v>2124</v>
      </c>
      <c r="I879" t="s">
        <v>2179</v>
      </c>
    </row>
    <row r="880" spans="1:9">
      <c r="A880" t="s">
        <v>5511</v>
      </c>
      <c r="B880">
        <v>20349</v>
      </c>
      <c r="C880" t="s">
        <v>4210</v>
      </c>
      <c r="D880" t="s">
        <v>2181</v>
      </c>
      <c r="E880" t="s">
        <v>4287</v>
      </c>
      <c r="F880" t="s">
        <v>2180</v>
      </c>
      <c r="G880" t="s">
        <v>6913</v>
      </c>
      <c r="H880" t="s">
        <v>2124</v>
      </c>
      <c r="I880" t="s">
        <v>2181</v>
      </c>
    </row>
    <row r="881" spans="1:9">
      <c r="A881" t="s">
        <v>5539</v>
      </c>
      <c r="B881">
        <v>20350</v>
      </c>
      <c r="C881" t="s">
        <v>4210</v>
      </c>
      <c r="D881" t="s">
        <v>2183</v>
      </c>
      <c r="E881" t="s">
        <v>4287</v>
      </c>
      <c r="F881" t="s">
        <v>2182</v>
      </c>
      <c r="G881" t="s">
        <v>6914</v>
      </c>
      <c r="H881" t="s">
        <v>2124</v>
      </c>
      <c r="I881" t="s">
        <v>2183</v>
      </c>
    </row>
    <row r="882" spans="1:9">
      <c r="A882" t="s">
        <v>5565</v>
      </c>
      <c r="B882">
        <v>20361</v>
      </c>
      <c r="C882" t="s">
        <v>4210</v>
      </c>
      <c r="D882" t="s">
        <v>2185</v>
      </c>
      <c r="E882" t="s">
        <v>4287</v>
      </c>
      <c r="F882" t="s">
        <v>2184</v>
      </c>
      <c r="G882" t="s">
        <v>6915</v>
      </c>
      <c r="H882" t="s">
        <v>2124</v>
      </c>
      <c r="I882" t="s">
        <v>2185</v>
      </c>
    </row>
    <row r="883" spans="1:9">
      <c r="A883" t="s">
        <v>5590</v>
      </c>
      <c r="B883">
        <v>20362</v>
      </c>
      <c r="C883" t="s">
        <v>4210</v>
      </c>
      <c r="D883" t="s">
        <v>2187</v>
      </c>
      <c r="E883" t="s">
        <v>4287</v>
      </c>
      <c r="F883" t="s">
        <v>2186</v>
      </c>
      <c r="G883" t="s">
        <v>6916</v>
      </c>
      <c r="H883" t="s">
        <v>2124</v>
      </c>
      <c r="I883" t="s">
        <v>2187</v>
      </c>
    </row>
    <row r="884" spans="1:9">
      <c r="A884" t="s">
        <v>5615</v>
      </c>
      <c r="B884">
        <v>20363</v>
      </c>
      <c r="C884" t="s">
        <v>4210</v>
      </c>
      <c r="D884" t="s">
        <v>2189</v>
      </c>
      <c r="E884" t="s">
        <v>4287</v>
      </c>
      <c r="F884" t="s">
        <v>2188</v>
      </c>
      <c r="G884" t="s">
        <v>6917</v>
      </c>
      <c r="H884" t="s">
        <v>2124</v>
      </c>
      <c r="I884" t="s">
        <v>2189</v>
      </c>
    </row>
    <row r="885" spans="1:9">
      <c r="A885" t="s">
        <v>5638</v>
      </c>
      <c r="B885">
        <v>20382</v>
      </c>
      <c r="C885" t="s">
        <v>4210</v>
      </c>
      <c r="D885" t="s">
        <v>2191</v>
      </c>
      <c r="E885" t="s">
        <v>4287</v>
      </c>
      <c r="F885" t="s">
        <v>2190</v>
      </c>
      <c r="G885" t="s">
        <v>6918</v>
      </c>
      <c r="H885" t="s">
        <v>2124</v>
      </c>
      <c r="I885" t="s">
        <v>2191</v>
      </c>
    </row>
    <row r="886" spans="1:9">
      <c r="A886" t="s">
        <v>5661</v>
      </c>
      <c r="B886">
        <v>20383</v>
      </c>
      <c r="C886" t="s">
        <v>4210</v>
      </c>
      <c r="D886" t="s">
        <v>2193</v>
      </c>
      <c r="E886" t="s">
        <v>4287</v>
      </c>
      <c r="F886" t="s">
        <v>2192</v>
      </c>
      <c r="G886" t="s">
        <v>6919</v>
      </c>
      <c r="H886" t="s">
        <v>2124</v>
      </c>
      <c r="I886" t="s">
        <v>2193</v>
      </c>
    </row>
    <row r="887" spans="1:9">
      <c r="A887" t="s">
        <v>5680</v>
      </c>
      <c r="B887">
        <v>20384</v>
      </c>
      <c r="C887" t="s">
        <v>4210</v>
      </c>
      <c r="D887" t="s">
        <v>2195</v>
      </c>
      <c r="E887" t="s">
        <v>4287</v>
      </c>
      <c r="F887" t="s">
        <v>2194</v>
      </c>
      <c r="G887" t="s">
        <v>6920</v>
      </c>
      <c r="H887" t="s">
        <v>2124</v>
      </c>
      <c r="I887" t="s">
        <v>2195</v>
      </c>
    </row>
    <row r="888" spans="1:9">
      <c r="A888" t="s">
        <v>5698</v>
      </c>
      <c r="B888">
        <v>20385</v>
      </c>
      <c r="C888" t="s">
        <v>4210</v>
      </c>
      <c r="D888" t="s">
        <v>2197</v>
      </c>
      <c r="E888" t="s">
        <v>4287</v>
      </c>
      <c r="F888" t="s">
        <v>2196</v>
      </c>
      <c r="G888" t="s">
        <v>6921</v>
      </c>
      <c r="H888" t="s">
        <v>2124</v>
      </c>
      <c r="I888" t="s">
        <v>2197</v>
      </c>
    </row>
    <row r="889" spans="1:9">
      <c r="A889" t="s">
        <v>5716</v>
      </c>
      <c r="B889">
        <v>20386</v>
      </c>
      <c r="C889" t="s">
        <v>4210</v>
      </c>
      <c r="D889" t="s">
        <v>2199</v>
      </c>
      <c r="E889" t="s">
        <v>4287</v>
      </c>
      <c r="F889" t="s">
        <v>2198</v>
      </c>
      <c r="G889" t="s">
        <v>6922</v>
      </c>
      <c r="H889" t="s">
        <v>2124</v>
      </c>
      <c r="I889" t="s">
        <v>2199</v>
      </c>
    </row>
    <row r="890" spans="1:9">
      <c r="A890" t="s">
        <v>5734</v>
      </c>
      <c r="B890">
        <v>20388</v>
      </c>
      <c r="C890" t="s">
        <v>4210</v>
      </c>
      <c r="D890" t="s">
        <v>2201</v>
      </c>
      <c r="E890" t="s">
        <v>4287</v>
      </c>
      <c r="F890" t="s">
        <v>2200</v>
      </c>
      <c r="G890" t="s">
        <v>6923</v>
      </c>
      <c r="H890" t="s">
        <v>2124</v>
      </c>
      <c r="I890" t="s">
        <v>2201</v>
      </c>
    </row>
    <row r="891" spans="1:9">
      <c r="A891" t="s">
        <v>5752</v>
      </c>
      <c r="B891">
        <v>20402</v>
      </c>
      <c r="C891" t="s">
        <v>4210</v>
      </c>
      <c r="D891" t="s">
        <v>2203</v>
      </c>
      <c r="E891" t="s">
        <v>4287</v>
      </c>
      <c r="F891" t="s">
        <v>2202</v>
      </c>
      <c r="G891" t="s">
        <v>6924</v>
      </c>
      <c r="H891" t="s">
        <v>2124</v>
      </c>
      <c r="I891" t="s">
        <v>2203</v>
      </c>
    </row>
    <row r="892" spans="1:9">
      <c r="A892" t="s">
        <v>5768</v>
      </c>
      <c r="B892">
        <v>20403</v>
      </c>
      <c r="C892" t="s">
        <v>4210</v>
      </c>
      <c r="D892" t="s">
        <v>2205</v>
      </c>
      <c r="E892" t="s">
        <v>4287</v>
      </c>
      <c r="F892" t="s">
        <v>2204</v>
      </c>
      <c r="G892" t="s">
        <v>6925</v>
      </c>
      <c r="H892" t="s">
        <v>2124</v>
      </c>
      <c r="I892" t="s">
        <v>2205</v>
      </c>
    </row>
    <row r="893" spans="1:9">
      <c r="A893" t="s">
        <v>5784</v>
      </c>
      <c r="B893">
        <v>20404</v>
      </c>
      <c r="C893" t="s">
        <v>4210</v>
      </c>
      <c r="D893" t="s">
        <v>2207</v>
      </c>
      <c r="E893" t="s">
        <v>4287</v>
      </c>
      <c r="F893" t="s">
        <v>2206</v>
      </c>
      <c r="G893" t="s">
        <v>6926</v>
      </c>
      <c r="H893" t="s">
        <v>2124</v>
      </c>
      <c r="I893" t="s">
        <v>2207</v>
      </c>
    </row>
    <row r="894" spans="1:9">
      <c r="A894" t="s">
        <v>5798</v>
      </c>
      <c r="B894">
        <v>20407</v>
      </c>
      <c r="C894" t="s">
        <v>4210</v>
      </c>
      <c r="D894" t="s">
        <v>2209</v>
      </c>
      <c r="E894" t="s">
        <v>4287</v>
      </c>
      <c r="F894" t="s">
        <v>2208</v>
      </c>
      <c r="G894" t="s">
        <v>6927</v>
      </c>
      <c r="H894" t="s">
        <v>2124</v>
      </c>
      <c r="I894" t="s">
        <v>2209</v>
      </c>
    </row>
    <row r="895" spans="1:9">
      <c r="A895" t="s">
        <v>5811</v>
      </c>
      <c r="B895">
        <v>20409</v>
      </c>
      <c r="C895" t="s">
        <v>4210</v>
      </c>
      <c r="D895" t="s">
        <v>2211</v>
      </c>
      <c r="E895" t="s">
        <v>4287</v>
      </c>
      <c r="F895" t="s">
        <v>2210</v>
      </c>
      <c r="G895" t="s">
        <v>6928</v>
      </c>
      <c r="H895" t="s">
        <v>2124</v>
      </c>
      <c r="I895" t="s">
        <v>2211</v>
      </c>
    </row>
    <row r="896" spans="1:9">
      <c r="A896" t="s">
        <v>5821</v>
      </c>
      <c r="B896">
        <v>20410</v>
      </c>
      <c r="C896" t="s">
        <v>4210</v>
      </c>
      <c r="D896" t="s">
        <v>2213</v>
      </c>
      <c r="E896" t="s">
        <v>4287</v>
      </c>
      <c r="F896" t="s">
        <v>2212</v>
      </c>
      <c r="G896" t="s">
        <v>6929</v>
      </c>
      <c r="H896" t="s">
        <v>2124</v>
      </c>
      <c r="I896" t="s">
        <v>2213</v>
      </c>
    </row>
    <row r="897" spans="1:9">
      <c r="A897" t="s">
        <v>5831</v>
      </c>
      <c r="B897">
        <v>20411</v>
      </c>
      <c r="C897" t="s">
        <v>4210</v>
      </c>
      <c r="D897" t="s">
        <v>2215</v>
      </c>
      <c r="E897" t="s">
        <v>4287</v>
      </c>
      <c r="F897" t="s">
        <v>2214</v>
      </c>
      <c r="G897" t="s">
        <v>6930</v>
      </c>
      <c r="H897" t="s">
        <v>2124</v>
      </c>
      <c r="I897" t="s">
        <v>2215</v>
      </c>
    </row>
    <row r="898" spans="1:9">
      <c r="A898" t="s">
        <v>5839</v>
      </c>
      <c r="B898">
        <v>20412</v>
      </c>
      <c r="C898" t="s">
        <v>4210</v>
      </c>
      <c r="D898" t="s">
        <v>2217</v>
      </c>
      <c r="E898" t="s">
        <v>4287</v>
      </c>
      <c r="F898" t="s">
        <v>2216</v>
      </c>
      <c r="G898" t="s">
        <v>6931</v>
      </c>
      <c r="H898" t="s">
        <v>2124</v>
      </c>
      <c r="I898" t="s">
        <v>2217</v>
      </c>
    </row>
    <row r="899" spans="1:9">
      <c r="A899" t="s">
        <v>5848</v>
      </c>
      <c r="B899">
        <v>20413</v>
      </c>
      <c r="C899" t="s">
        <v>4210</v>
      </c>
      <c r="D899" t="s">
        <v>2219</v>
      </c>
      <c r="E899" t="s">
        <v>4287</v>
      </c>
      <c r="F899" t="s">
        <v>2218</v>
      </c>
      <c r="G899" t="s">
        <v>6932</v>
      </c>
      <c r="H899" t="s">
        <v>2124</v>
      </c>
      <c r="I899" t="s">
        <v>2219</v>
      </c>
    </row>
    <row r="900" spans="1:9">
      <c r="A900" t="s">
        <v>5857</v>
      </c>
      <c r="B900">
        <v>20414</v>
      </c>
      <c r="C900" t="s">
        <v>4210</v>
      </c>
      <c r="D900" t="s">
        <v>2221</v>
      </c>
      <c r="E900" t="s">
        <v>4287</v>
      </c>
      <c r="F900" t="s">
        <v>2220</v>
      </c>
      <c r="G900" t="s">
        <v>6933</v>
      </c>
      <c r="H900" t="s">
        <v>2124</v>
      </c>
      <c r="I900" t="s">
        <v>2221</v>
      </c>
    </row>
    <row r="901" spans="1:9">
      <c r="A901" t="s">
        <v>5866</v>
      </c>
      <c r="B901">
        <v>20415</v>
      </c>
      <c r="C901" t="s">
        <v>4210</v>
      </c>
      <c r="D901" t="s">
        <v>2223</v>
      </c>
      <c r="E901" t="s">
        <v>4287</v>
      </c>
      <c r="F901" t="s">
        <v>2222</v>
      </c>
      <c r="G901" t="s">
        <v>6934</v>
      </c>
      <c r="H901" t="s">
        <v>2124</v>
      </c>
      <c r="I901" t="s">
        <v>2223</v>
      </c>
    </row>
    <row r="902" spans="1:9">
      <c r="A902" t="s">
        <v>5875</v>
      </c>
      <c r="B902">
        <v>20416</v>
      </c>
      <c r="C902" t="s">
        <v>4210</v>
      </c>
      <c r="D902" t="s">
        <v>2225</v>
      </c>
      <c r="E902" t="s">
        <v>4287</v>
      </c>
      <c r="F902" t="s">
        <v>2224</v>
      </c>
      <c r="G902" t="s">
        <v>6935</v>
      </c>
      <c r="H902" t="s">
        <v>2124</v>
      </c>
      <c r="I902" t="s">
        <v>2225</v>
      </c>
    </row>
    <row r="903" spans="1:9">
      <c r="A903" t="s">
        <v>5884</v>
      </c>
      <c r="B903">
        <v>20417</v>
      </c>
      <c r="C903" t="s">
        <v>4210</v>
      </c>
      <c r="D903" t="s">
        <v>2227</v>
      </c>
      <c r="E903" t="s">
        <v>4287</v>
      </c>
      <c r="F903" t="s">
        <v>2226</v>
      </c>
      <c r="G903" t="s">
        <v>6936</v>
      </c>
      <c r="H903" t="s">
        <v>2124</v>
      </c>
      <c r="I903" t="s">
        <v>2227</v>
      </c>
    </row>
    <row r="904" spans="1:9">
      <c r="A904" t="s">
        <v>5893</v>
      </c>
      <c r="B904">
        <v>20422</v>
      </c>
      <c r="C904" t="s">
        <v>4210</v>
      </c>
      <c r="D904" t="s">
        <v>2229</v>
      </c>
      <c r="E904" t="s">
        <v>4287</v>
      </c>
      <c r="F904" t="s">
        <v>2228</v>
      </c>
      <c r="G904" t="s">
        <v>6937</v>
      </c>
      <c r="H904" t="s">
        <v>2124</v>
      </c>
      <c r="I904" t="s">
        <v>2229</v>
      </c>
    </row>
    <row r="905" spans="1:9">
      <c r="A905" t="s">
        <v>5902</v>
      </c>
      <c r="B905">
        <v>20423</v>
      </c>
      <c r="C905" t="s">
        <v>4210</v>
      </c>
      <c r="D905" t="s">
        <v>2231</v>
      </c>
      <c r="E905" t="s">
        <v>4287</v>
      </c>
      <c r="F905" t="s">
        <v>2230</v>
      </c>
      <c r="G905" t="s">
        <v>6938</v>
      </c>
      <c r="H905" t="s">
        <v>2124</v>
      </c>
      <c r="I905" t="s">
        <v>2231</v>
      </c>
    </row>
    <row r="906" spans="1:9">
      <c r="A906" t="s">
        <v>5910</v>
      </c>
      <c r="B906">
        <v>20425</v>
      </c>
      <c r="C906" t="s">
        <v>4210</v>
      </c>
      <c r="D906" t="s">
        <v>2233</v>
      </c>
      <c r="E906" t="s">
        <v>4287</v>
      </c>
      <c r="F906" t="s">
        <v>2232</v>
      </c>
      <c r="G906" t="s">
        <v>6939</v>
      </c>
      <c r="H906" t="s">
        <v>2124</v>
      </c>
      <c r="I906" t="s">
        <v>2233</v>
      </c>
    </row>
    <row r="907" spans="1:9">
      <c r="A907" t="s">
        <v>5917</v>
      </c>
      <c r="B907">
        <v>20429</v>
      </c>
      <c r="C907" t="s">
        <v>4210</v>
      </c>
      <c r="D907" t="s">
        <v>2235</v>
      </c>
      <c r="E907" t="s">
        <v>4287</v>
      </c>
      <c r="F907" t="s">
        <v>2234</v>
      </c>
      <c r="G907" t="s">
        <v>6940</v>
      </c>
      <c r="H907" t="s">
        <v>2124</v>
      </c>
      <c r="I907" t="s">
        <v>2235</v>
      </c>
    </row>
    <row r="908" spans="1:9">
      <c r="A908" t="s">
        <v>5924</v>
      </c>
      <c r="B908">
        <v>20430</v>
      </c>
      <c r="C908" t="s">
        <v>4210</v>
      </c>
      <c r="D908" t="s">
        <v>2237</v>
      </c>
      <c r="E908" t="s">
        <v>4287</v>
      </c>
      <c r="F908" t="s">
        <v>2236</v>
      </c>
      <c r="G908" t="s">
        <v>6941</v>
      </c>
      <c r="H908" t="s">
        <v>2124</v>
      </c>
      <c r="I908" t="s">
        <v>2237</v>
      </c>
    </row>
    <row r="909" spans="1:9">
      <c r="A909" t="s">
        <v>5931</v>
      </c>
      <c r="B909">
        <v>20432</v>
      </c>
      <c r="C909" t="s">
        <v>4210</v>
      </c>
      <c r="D909" t="s">
        <v>2239</v>
      </c>
      <c r="E909" t="s">
        <v>4287</v>
      </c>
      <c r="F909" t="s">
        <v>2238</v>
      </c>
      <c r="G909" t="s">
        <v>6942</v>
      </c>
      <c r="H909" t="s">
        <v>2124</v>
      </c>
      <c r="I909" t="s">
        <v>2239</v>
      </c>
    </row>
    <row r="910" spans="1:9">
      <c r="A910" t="s">
        <v>5938</v>
      </c>
      <c r="B910">
        <v>20446</v>
      </c>
      <c r="C910" t="s">
        <v>4210</v>
      </c>
      <c r="D910" t="s">
        <v>2241</v>
      </c>
      <c r="E910" t="s">
        <v>4287</v>
      </c>
      <c r="F910" t="s">
        <v>2240</v>
      </c>
      <c r="G910" t="s">
        <v>6943</v>
      </c>
      <c r="H910" t="s">
        <v>2124</v>
      </c>
      <c r="I910" t="s">
        <v>2241</v>
      </c>
    </row>
    <row r="911" spans="1:9">
      <c r="A911" t="s">
        <v>5944</v>
      </c>
      <c r="B911">
        <v>20448</v>
      </c>
      <c r="C911" t="s">
        <v>4210</v>
      </c>
      <c r="D911" t="s">
        <v>2243</v>
      </c>
      <c r="E911" t="s">
        <v>4287</v>
      </c>
      <c r="F911" t="s">
        <v>2242</v>
      </c>
      <c r="G911" t="s">
        <v>6944</v>
      </c>
      <c r="H911" t="s">
        <v>2124</v>
      </c>
      <c r="I911" t="s">
        <v>2243</v>
      </c>
    </row>
    <row r="912" spans="1:9">
      <c r="A912" t="s">
        <v>5950</v>
      </c>
      <c r="B912">
        <v>20450</v>
      </c>
      <c r="C912" t="s">
        <v>4210</v>
      </c>
      <c r="D912" t="s">
        <v>2245</v>
      </c>
      <c r="E912" t="s">
        <v>4287</v>
      </c>
      <c r="F912" t="s">
        <v>2244</v>
      </c>
      <c r="G912" t="s">
        <v>6945</v>
      </c>
      <c r="H912" t="s">
        <v>2124</v>
      </c>
      <c r="I912" t="s">
        <v>2245</v>
      </c>
    </row>
    <row r="913" spans="1:9">
      <c r="A913" t="s">
        <v>5955</v>
      </c>
      <c r="B913">
        <v>20451</v>
      </c>
      <c r="C913" t="s">
        <v>4210</v>
      </c>
      <c r="D913" t="s">
        <v>2247</v>
      </c>
      <c r="E913" t="s">
        <v>4287</v>
      </c>
      <c r="F913" t="s">
        <v>2246</v>
      </c>
      <c r="G913" t="s">
        <v>6946</v>
      </c>
      <c r="H913" t="s">
        <v>2124</v>
      </c>
      <c r="I913" t="s">
        <v>2247</v>
      </c>
    </row>
    <row r="914" spans="1:9">
      <c r="A914" t="s">
        <v>5959</v>
      </c>
      <c r="B914">
        <v>20452</v>
      </c>
      <c r="C914" t="s">
        <v>4210</v>
      </c>
      <c r="D914" t="s">
        <v>2249</v>
      </c>
      <c r="E914" t="s">
        <v>4287</v>
      </c>
      <c r="F914" t="s">
        <v>2248</v>
      </c>
      <c r="G914" t="s">
        <v>6947</v>
      </c>
      <c r="H914" t="s">
        <v>2124</v>
      </c>
      <c r="I914" t="s">
        <v>2249</v>
      </c>
    </row>
    <row r="915" spans="1:9">
      <c r="A915" t="s">
        <v>5962</v>
      </c>
      <c r="B915">
        <v>20481</v>
      </c>
      <c r="C915" t="s">
        <v>4210</v>
      </c>
      <c r="D915" t="s">
        <v>759</v>
      </c>
      <c r="E915" t="s">
        <v>4287</v>
      </c>
      <c r="F915" t="s">
        <v>2250</v>
      </c>
      <c r="G915" t="s">
        <v>6948</v>
      </c>
      <c r="H915" t="s">
        <v>2124</v>
      </c>
      <c r="I915" t="s">
        <v>759</v>
      </c>
    </row>
    <row r="916" spans="1:9">
      <c r="A916" t="s">
        <v>5965</v>
      </c>
      <c r="B916">
        <v>20482</v>
      </c>
      <c r="C916" t="s">
        <v>4210</v>
      </c>
      <c r="D916" t="s">
        <v>2252</v>
      </c>
      <c r="E916" t="s">
        <v>4287</v>
      </c>
      <c r="F916" t="s">
        <v>2251</v>
      </c>
      <c r="G916" t="s">
        <v>6949</v>
      </c>
      <c r="H916" t="s">
        <v>2124</v>
      </c>
      <c r="I916" t="s">
        <v>2252</v>
      </c>
    </row>
    <row r="917" spans="1:9">
      <c r="A917" t="s">
        <v>5968</v>
      </c>
      <c r="B917">
        <v>20485</v>
      </c>
      <c r="C917" t="s">
        <v>4210</v>
      </c>
      <c r="D917" t="s">
        <v>2254</v>
      </c>
      <c r="E917" t="s">
        <v>4287</v>
      </c>
      <c r="F917" t="s">
        <v>2253</v>
      </c>
      <c r="G917" t="s">
        <v>6950</v>
      </c>
      <c r="H917" t="s">
        <v>2124</v>
      </c>
      <c r="I917" t="s">
        <v>2254</v>
      </c>
    </row>
    <row r="918" spans="1:9">
      <c r="A918" t="s">
        <v>5971</v>
      </c>
      <c r="B918">
        <v>20486</v>
      </c>
      <c r="C918" t="s">
        <v>4210</v>
      </c>
      <c r="D918" t="s">
        <v>2256</v>
      </c>
      <c r="E918" t="s">
        <v>4287</v>
      </c>
      <c r="F918" t="s">
        <v>2255</v>
      </c>
      <c r="G918" t="s">
        <v>6951</v>
      </c>
      <c r="H918" t="s">
        <v>2124</v>
      </c>
      <c r="I918" t="s">
        <v>2256</v>
      </c>
    </row>
    <row r="919" spans="1:9">
      <c r="A919" t="s">
        <v>5974</v>
      </c>
      <c r="B919">
        <v>20521</v>
      </c>
      <c r="C919" t="s">
        <v>4210</v>
      </c>
      <c r="D919" t="s">
        <v>2258</v>
      </c>
      <c r="E919" t="s">
        <v>4287</v>
      </c>
      <c r="F919" t="s">
        <v>2257</v>
      </c>
      <c r="G919" t="s">
        <v>6952</v>
      </c>
      <c r="H919" t="s">
        <v>2124</v>
      </c>
      <c r="I919" t="s">
        <v>2258</v>
      </c>
    </row>
    <row r="920" spans="1:9">
      <c r="A920" t="s">
        <v>5977</v>
      </c>
      <c r="B920">
        <v>20541</v>
      </c>
      <c r="C920" t="s">
        <v>4210</v>
      </c>
      <c r="D920" t="s">
        <v>2260</v>
      </c>
      <c r="E920" t="s">
        <v>4287</v>
      </c>
      <c r="F920" t="s">
        <v>2259</v>
      </c>
      <c r="G920" t="s">
        <v>6953</v>
      </c>
      <c r="H920" t="s">
        <v>2124</v>
      </c>
      <c r="I920" t="s">
        <v>2260</v>
      </c>
    </row>
    <row r="921" spans="1:9">
      <c r="A921" t="s">
        <v>5980</v>
      </c>
      <c r="B921">
        <v>20543</v>
      </c>
      <c r="C921" t="s">
        <v>4210</v>
      </c>
      <c r="D921" t="s">
        <v>1447</v>
      </c>
      <c r="E921" t="s">
        <v>4287</v>
      </c>
      <c r="F921" t="s">
        <v>2261</v>
      </c>
      <c r="G921" t="s">
        <v>6954</v>
      </c>
      <c r="H921" t="s">
        <v>2124</v>
      </c>
      <c r="I921" t="s">
        <v>1447</v>
      </c>
    </row>
    <row r="922" spans="1:9">
      <c r="A922" t="s">
        <v>5983</v>
      </c>
      <c r="B922">
        <v>20561</v>
      </c>
      <c r="C922" t="s">
        <v>4210</v>
      </c>
      <c r="D922" t="s">
        <v>2263</v>
      </c>
      <c r="E922" t="s">
        <v>4287</v>
      </c>
      <c r="F922" t="s">
        <v>2262</v>
      </c>
      <c r="G922" t="s">
        <v>6955</v>
      </c>
      <c r="H922" t="s">
        <v>2124</v>
      </c>
      <c r="I922" t="s">
        <v>2263</v>
      </c>
    </row>
    <row r="923" spans="1:9">
      <c r="A923" t="s">
        <v>5986</v>
      </c>
      <c r="B923">
        <v>20562</v>
      </c>
      <c r="C923" t="s">
        <v>4210</v>
      </c>
      <c r="D923" t="s">
        <v>2265</v>
      </c>
      <c r="E923" t="s">
        <v>4287</v>
      </c>
      <c r="F923" t="s">
        <v>2264</v>
      </c>
      <c r="G923" t="s">
        <v>6956</v>
      </c>
      <c r="H923" t="s">
        <v>2124</v>
      </c>
      <c r="I923" t="s">
        <v>2265</v>
      </c>
    </row>
    <row r="924" spans="1:9">
      <c r="A924" t="s">
        <v>5989</v>
      </c>
      <c r="B924">
        <v>20563</v>
      </c>
      <c r="C924" t="s">
        <v>4210</v>
      </c>
      <c r="D924" t="s">
        <v>2267</v>
      </c>
      <c r="E924" t="s">
        <v>4287</v>
      </c>
      <c r="F924" t="s">
        <v>2266</v>
      </c>
      <c r="G924" t="s">
        <v>6957</v>
      </c>
      <c r="H924" t="s">
        <v>2124</v>
      </c>
      <c r="I924" t="s">
        <v>2267</v>
      </c>
    </row>
    <row r="925" spans="1:9">
      <c r="A925" t="s">
        <v>5992</v>
      </c>
      <c r="B925">
        <v>20583</v>
      </c>
      <c r="C925" t="s">
        <v>4210</v>
      </c>
      <c r="D925" t="s">
        <v>2269</v>
      </c>
      <c r="E925" t="s">
        <v>4287</v>
      </c>
      <c r="F925" t="s">
        <v>2268</v>
      </c>
      <c r="G925" t="s">
        <v>6958</v>
      </c>
      <c r="H925" t="s">
        <v>2124</v>
      </c>
      <c r="I925" t="s">
        <v>2269</v>
      </c>
    </row>
    <row r="926" spans="1:9">
      <c r="A926" t="s">
        <v>5995</v>
      </c>
      <c r="B926">
        <v>20588</v>
      </c>
      <c r="C926" t="s">
        <v>4210</v>
      </c>
      <c r="D926" t="s">
        <v>2271</v>
      </c>
      <c r="E926" t="s">
        <v>4287</v>
      </c>
      <c r="F926" t="s">
        <v>2270</v>
      </c>
      <c r="G926" t="s">
        <v>6959</v>
      </c>
      <c r="H926" t="s">
        <v>2124</v>
      </c>
      <c r="I926" t="s">
        <v>2271</v>
      </c>
    </row>
    <row r="927" spans="1:9">
      <c r="A927" t="s">
        <v>5998</v>
      </c>
      <c r="B927">
        <v>20590</v>
      </c>
      <c r="C927" t="s">
        <v>4210</v>
      </c>
      <c r="D927" t="s">
        <v>2273</v>
      </c>
      <c r="E927" t="s">
        <v>4287</v>
      </c>
      <c r="F927" t="s">
        <v>2272</v>
      </c>
      <c r="G927" t="s">
        <v>6960</v>
      </c>
      <c r="H927" t="s">
        <v>2124</v>
      </c>
      <c r="I927" t="s">
        <v>2273</v>
      </c>
    </row>
    <row r="928" spans="1:9">
      <c r="A928" t="s">
        <v>6001</v>
      </c>
      <c r="B928">
        <v>20602</v>
      </c>
      <c r="C928" t="s">
        <v>4210</v>
      </c>
      <c r="D928" t="s">
        <v>2275</v>
      </c>
      <c r="E928" t="s">
        <v>4287</v>
      </c>
      <c r="F928" t="s">
        <v>2274</v>
      </c>
      <c r="G928" t="s">
        <v>6961</v>
      </c>
      <c r="H928" t="s">
        <v>2124</v>
      </c>
      <c r="I928" t="s">
        <v>2275</v>
      </c>
    </row>
    <row r="929" spans="1:9">
      <c r="A929" t="s">
        <v>4259</v>
      </c>
      <c r="B929">
        <v>21000</v>
      </c>
      <c r="C929" t="s">
        <v>4211</v>
      </c>
      <c r="D929" t="s">
        <v>2277</v>
      </c>
      <c r="E929" t="s">
        <v>4238</v>
      </c>
      <c r="F929" t="s">
        <v>2276</v>
      </c>
      <c r="G929" t="s">
        <v>6962</v>
      </c>
      <c r="H929" t="s">
        <v>2277</v>
      </c>
    </row>
    <row r="930" spans="1:9">
      <c r="A930" t="s">
        <v>4308</v>
      </c>
      <c r="B930">
        <v>21201</v>
      </c>
      <c r="C930" t="s">
        <v>4211</v>
      </c>
      <c r="D930" t="s">
        <v>2279</v>
      </c>
      <c r="E930" t="s">
        <v>4287</v>
      </c>
      <c r="F930" t="s">
        <v>2278</v>
      </c>
      <c r="G930" t="s">
        <v>6963</v>
      </c>
      <c r="H930" t="s">
        <v>2277</v>
      </c>
      <c r="I930" t="s">
        <v>2279</v>
      </c>
    </row>
    <row r="931" spans="1:9">
      <c r="A931" t="s">
        <v>4356</v>
      </c>
      <c r="B931">
        <v>21202</v>
      </c>
      <c r="C931" t="s">
        <v>4211</v>
      </c>
      <c r="D931" t="s">
        <v>2281</v>
      </c>
      <c r="E931" t="s">
        <v>4287</v>
      </c>
      <c r="F931" t="s">
        <v>2280</v>
      </c>
      <c r="G931" t="s">
        <v>6964</v>
      </c>
      <c r="H931" t="s">
        <v>2277</v>
      </c>
      <c r="I931" t="s">
        <v>2281</v>
      </c>
    </row>
    <row r="932" spans="1:9">
      <c r="A932" t="s">
        <v>4404</v>
      </c>
      <c r="B932">
        <v>21203</v>
      </c>
      <c r="C932" t="s">
        <v>4211</v>
      </c>
      <c r="D932" t="s">
        <v>2283</v>
      </c>
      <c r="E932" t="s">
        <v>4287</v>
      </c>
      <c r="F932" t="s">
        <v>2282</v>
      </c>
      <c r="G932" t="s">
        <v>6965</v>
      </c>
      <c r="H932" t="s">
        <v>2277</v>
      </c>
      <c r="I932" t="s">
        <v>2283</v>
      </c>
    </row>
    <row r="933" spans="1:9">
      <c r="A933" t="s">
        <v>4452</v>
      </c>
      <c r="B933">
        <v>21204</v>
      </c>
      <c r="C933" t="s">
        <v>4211</v>
      </c>
      <c r="D933" t="s">
        <v>2285</v>
      </c>
      <c r="E933" t="s">
        <v>4287</v>
      </c>
      <c r="F933" t="s">
        <v>2284</v>
      </c>
      <c r="G933" t="s">
        <v>6966</v>
      </c>
      <c r="H933" t="s">
        <v>2277</v>
      </c>
      <c r="I933" t="s">
        <v>2285</v>
      </c>
    </row>
    <row r="934" spans="1:9">
      <c r="A934" t="s">
        <v>4500</v>
      </c>
      <c r="B934">
        <v>21205</v>
      </c>
      <c r="C934" t="s">
        <v>4211</v>
      </c>
      <c r="D934" t="s">
        <v>2287</v>
      </c>
      <c r="E934" t="s">
        <v>4287</v>
      </c>
      <c r="F934" t="s">
        <v>2286</v>
      </c>
      <c r="G934" t="s">
        <v>6967</v>
      </c>
      <c r="H934" t="s">
        <v>2277</v>
      </c>
      <c r="I934" t="s">
        <v>2287</v>
      </c>
    </row>
    <row r="935" spans="1:9">
      <c r="A935" t="s">
        <v>4548</v>
      </c>
      <c r="B935">
        <v>21206</v>
      </c>
      <c r="C935" t="s">
        <v>4211</v>
      </c>
      <c r="D935" t="s">
        <v>2289</v>
      </c>
      <c r="E935" t="s">
        <v>4287</v>
      </c>
      <c r="F935" t="s">
        <v>2288</v>
      </c>
      <c r="G935" t="s">
        <v>6968</v>
      </c>
      <c r="H935" t="s">
        <v>2277</v>
      </c>
      <c r="I935" t="s">
        <v>2289</v>
      </c>
    </row>
    <row r="936" spans="1:9">
      <c r="A936" t="s">
        <v>4596</v>
      </c>
      <c r="B936">
        <v>21207</v>
      </c>
      <c r="C936" t="s">
        <v>4211</v>
      </c>
      <c r="D936" t="s">
        <v>2291</v>
      </c>
      <c r="E936" t="s">
        <v>4287</v>
      </c>
      <c r="F936" t="s">
        <v>2290</v>
      </c>
      <c r="G936" t="s">
        <v>6969</v>
      </c>
      <c r="H936" t="s">
        <v>2277</v>
      </c>
      <c r="I936" t="s">
        <v>2291</v>
      </c>
    </row>
    <row r="937" spans="1:9">
      <c r="A937" t="s">
        <v>4644</v>
      </c>
      <c r="B937">
        <v>21208</v>
      </c>
      <c r="C937" t="s">
        <v>4211</v>
      </c>
      <c r="D937" t="s">
        <v>2293</v>
      </c>
      <c r="E937" t="s">
        <v>4287</v>
      </c>
      <c r="F937" t="s">
        <v>2292</v>
      </c>
      <c r="G937" t="s">
        <v>6970</v>
      </c>
      <c r="H937" t="s">
        <v>2277</v>
      </c>
      <c r="I937" t="s">
        <v>2293</v>
      </c>
    </row>
    <row r="938" spans="1:9">
      <c r="A938" t="s">
        <v>4692</v>
      </c>
      <c r="B938">
        <v>21209</v>
      </c>
      <c r="C938" t="s">
        <v>4211</v>
      </c>
      <c r="D938" t="s">
        <v>2295</v>
      </c>
      <c r="E938" t="s">
        <v>4287</v>
      </c>
      <c r="F938" t="s">
        <v>2294</v>
      </c>
      <c r="G938" t="s">
        <v>6971</v>
      </c>
      <c r="H938" t="s">
        <v>2277</v>
      </c>
      <c r="I938" t="s">
        <v>2295</v>
      </c>
    </row>
    <row r="939" spans="1:9">
      <c r="A939" t="s">
        <v>4740</v>
      </c>
      <c r="B939">
        <v>21210</v>
      </c>
      <c r="C939" t="s">
        <v>4211</v>
      </c>
      <c r="D939" t="s">
        <v>2297</v>
      </c>
      <c r="E939" t="s">
        <v>4287</v>
      </c>
      <c r="F939" t="s">
        <v>2296</v>
      </c>
      <c r="G939" t="s">
        <v>6972</v>
      </c>
      <c r="H939" t="s">
        <v>2277</v>
      </c>
      <c r="I939" t="s">
        <v>2297</v>
      </c>
    </row>
    <row r="940" spans="1:9">
      <c r="A940" t="s">
        <v>4788</v>
      </c>
      <c r="B940">
        <v>21211</v>
      </c>
      <c r="C940" t="s">
        <v>4211</v>
      </c>
      <c r="D940" t="s">
        <v>2299</v>
      </c>
      <c r="E940" t="s">
        <v>4287</v>
      </c>
      <c r="F940" t="s">
        <v>2298</v>
      </c>
      <c r="G940" t="s">
        <v>6973</v>
      </c>
      <c r="H940" t="s">
        <v>2277</v>
      </c>
      <c r="I940" t="s">
        <v>2299</v>
      </c>
    </row>
    <row r="941" spans="1:9">
      <c r="A941" t="s">
        <v>4836</v>
      </c>
      <c r="B941">
        <v>21212</v>
      </c>
      <c r="C941" t="s">
        <v>4211</v>
      </c>
      <c r="D941" t="s">
        <v>2301</v>
      </c>
      <c r="E941" t="s">
        <v>4287</v>
      </c>
      <c r="F941" t="s">
        <v>2300</v>
      </c>
      <c r="G941" t="s">
        <v>6974</v>
      </c>
      <c r="H941" t="s">
        <v>2277</v>
      </c>
      <c r="I941" t="s">
        <v>2301</v>
      </c>
    </row>
    <row r="942" spans="1:9">
      <c r="A942" t="s">
        <v>4884</v>
      </c>
      <c r="B942">
        <v>21213</v>
      </c>
      <c r="C942" t="s">
        <v>4211</v>
      </c>
      <c r="D942" t="s">
        <v>2303</v>
      </c>
      <c r="E942" t="s">
        <v>4287</v>
      </c>
      <c r="F942" t="s">
        <v>2302</v>
      </c>
      <c r="G942" t="s">
        <v>6975</v>
      </c>
      <c r="H942" t="s">
        <v>2277</v>
      </c>
      <c r="I942" t="s">
        <v>2303</v>
      </c>
    </row>
    <row r="943" spans="1:9">
      <c r="A943" t="s">
        <v>4932</v>
      </c>
      <c r="B943">
        <v>21214</v>
      </c>
      <c r="C943" t="s">
        <v>4211</v>
      </c>
      <c r="D943" t="s">
        <v>2305</v>
      </c>
      <c r="E943" t="s">
        <v>4287</v>
      </c>
      <c r="F943" t="s">
        <v>2304</v>
      </c>
      <c r="G943" t="s">
        <v>6976</v>
      </c>
      <c r="H943" t="s">
        <v>2277</v>
      </c>
      <c r="I943" t="s">
        <v>2305</v>
      </c>
    </row>
    <row r="944" spans="1:9">
      <c r="A944" t="s">
        <v>4980</v>
      </c>
      <c r="B944">
        <v>21215</v>
      </c>
      <c r="C944" t="s">
        <v>4211</v>
      </c>
      <c r="D944" t="s">
        <v>2307</v>
      </c>
      <c r="E944" t="s">
        <v>4287</v>
      </c>
      <c r="F944" t="s">
        <v>2306</v>
      </c>
      <c r="G944" t="s">
        <v>6977</v>
      </c>
      <c r="H944" t="s">
        <v>2277</v>
      </c>
      <c r="I944" t="s">
        <v>2307</v>
      </c>
    </row>
    <row r="945" spans="1:9">
      <c r="A945" t="s">
        <v>5027</v>
      </c>
      <c r="B945">
        <v>21216</v>
      </c>
      <c r="C945" t="s">
        <v>4211</v>
      </c>
      <c r="D945" t="s">
        <v>2309</v>
      </c>
      <c r="E945" t="s">
        <v>4287</v>
      </c>
      <c r="F945" t="s">
        <v>2308</v>
      </c>
      <c r="G945" t="s">
        <v>6978</v>
      </c>
      <c r="H945" t="s">
        <v>2277</v>
      </c>
      <c r="I945" t="s">
        <v>2309</v>
      </c>
    </row>
    <row r="946" spans="1:9">
      <c r="A946" t="s">
        <v>5074</v>
      </c>
      <c r="B946">
        <v>21217</v>
      </c>
      <c r="C946" t="s">
        <v>4211</v>
      </c>
      <c r="D946" t="s">
        <v>2311</v>
      </c>
      <c r="E946" t="s">
        <v>4287</v>
      </c>
      <c r="F946" t="s">
        <v>2310</v>
      </c>
      <c r="G946" t="s">
        <v>6979</v>
      </c>
      <c r="H946" t="s">
        <v>2277</v>
      </c>
      <c r="I946" t="s">
        <v>2311</v>
      </c>
    </row>
    <row r="947" spans="1:9">
      <c r="A947" t="s">
        <v>5120</v>
      </c>
      <c r="B947">
        <v>21218</v>
      </c>
      <c r="C947" t="s">
        <v>4211</v>
      </c>
      <c r="D947" t="s">
        <v>2313</v>
      </c>
      <c r="E947" t="s">
        <v>4287</v>
      </c>
      <c r="F947" t="s">
        <v>2312</v>
      </c>
      <c r="G947" t="s">
        <v>6980</v>
      </c>
      <c r="H947" t="s">
        <v>2277</v>
      </c>
      <c r="I947" t="s">
        <v>2313</v>
      </c>
    </row>
    <row r="948" spans="1:9">
      <c r="A948" t="s">
        <v>5165</v>
      </c>
      <c r="B948">
        <v>21219</v>
      </c>
      <c r="C948" t="s">
        <v>4211</v>
      </c>
      <c r="D948" t="s">
        <v>2315</v>
      </c>
      <c r="E948" t="s">
        <v>4287</v>
      </c>
      <c r="F948" t="s">
        <v>2314</v>
      </c>
      <c r="G948" t="s">
        <v>6981</v>
      </c>
      <c r="H948" t="s">
        <v>2277</v>
      </c>
      <c r="I948" t="s">
        <v>2315</v>
      </c>
    </row>
    <row r="949" spans="1:9">
      <c r="A949" t="s">
        <v>5208</v>
      </c>
      <c r="B949">
        <v>21220</v>
      </c>
      <c r="C949" t="s">
        <v>4211</v>
      </c>
      <c r="D949" t="s">
        <v>2317</v>
      </c>
      <c r="E949" t="s">
        <v>4287</v>
      </c>
      <c r="F949" t="s">
        <v>2316</v>
      </c>
      <c r="G949" t="s">
        <v>6982</v>
      </c>
      <c r="H949" t="s">
        <v>2277</v>
      </c>
      <c r="I949" t="s">
        <v>2317</v>
      </c>
    </row>
    <row r="950" spans="1:9">
      <c r="A950" t="s">
        <v>5247</v>
      </c>
      <c r="B950">
        <v>21221</v>
      </c>
      <c r="C950" t="s">
        <v>4211</v>
      </c>
      <c r="D950" t="s">
        <v>2319</v>
      </c>
      <c r="E950" t="s">
        <v>4287</v>
      </c>
      <c r="F950" t="s">
        <v>2318</v>
      </c>
      <c r="G950" t="s">
        <v>6983</v>
      </c>
      <c r="H950" t="s">
        <v>2277</v>
      </c>
      <c r="I950" t="s">
        <v>2319</v>
      </c>
    </row>
    <row r="951" spans="1:9">
      <c r="A951" t="s">
        <v>5284</v>
      </c>
      <c r="B951">
        <v>21302</v>
      </c>
      <c r="C951" t="s">
        <v>4211</v>
      </c>
      <c r="D951" t="s">
        <v>2321</v>
      </c>
      <c r="E951" t="s">
        <v>4287</v>
      </c>
      <c r="F951" t="s">
        <v>2320</v>
      </c>
      <c r="G951" t="s">
        <v>6984</v>
      </c>
      <c r="H951" t="s">
        <v>2277</v>
      </c>
      <c r="I951" t="s">
        <v>2321</v>
      </c>
    </row>
    <row r="952" spans="1:9">
      <c r="A952" t="s">
        <v>5320</v>
      </c>
      <c r="B952">
        <v>21303</v>
      </c>
      <c r="C952" t="s">
        <v>4211</v>
      </c>
      <c r="D952" t="s">
        <v>2323</v>
      </c>
      <c r="E952" t="s">
        <v>4287</v>
      </c>
      <c r="F952" t="s">
        <v>2322</v>
      </c>
      <c r="G952" t="s">
        <v>6985</v>
      </c>
      <c r="H952" t="s">
        <v>2277</v>
      </c>
      <c r="I952" t="s">
        <v>2323</v>
      </c>
    </row>
    <row r="953" spans="1:9">
      <c r="A953" t="s">
        <v>5356</v>
      </c>
      <c r="B953">
        <v>21341</v>
      </c>
      <c r="C953" t="s">
        <v>4211</v>
      </c>
      <c r="D953" t="s">
        <v>2325</v>
      </c>
      <c r="E953" t="s">
        <v>4287</v>
      </c>
      <c r="F953" t="s">
        <v>2324</v>
      </c>
      <c r="G953" t="s">
        <v>6986</v>
      </c>
      <c r="H953" t="s">
        <v>2277</v>
      </c>
      <c r="I953" t="s">
        <v>2325</v>
      </c>
    </row>
    <row r="954" spans="1:9">
      <c r="A954" t="s">
        <v>5391</v>
      </c>
      <c r="B954">
        <v>21361</v>
      </c>
      <c r="C954" t="s">
        <v>4211</v>
      </c>
      <c r="D954" t="s">
        <v>2327</v>
      </c>
      <c r="E954" t="s">
        <v>4287</v>
      </c>
      <c r="F954" t="s">
        <v>2326</v>
      </c>
      <c r="G954" t="s">
        <v>6987</v>
      </c>
      <c r="H954" t="s">
        <v>2277</v>
      </c>
      <c r="I954" t="s">
        <v>2327</v>
      </c>
    </row>
    <row r="955" spans="1:9">
      <c r="A955" t="s">
        <v>5423</v>
      </c>
      <c r="B955">
        <v>21362</v>
      </c>
      <c r="C955" t="s">
        <v>4211</v>
      </c>
      <c r="D955" t="s">
        <v>6988</v>
      </c>
      <c r="E955" t="s">
        <v>4287</v>
      </c>
      <c r="F955" t="s">
        <v>2328</v>
      </c>
      <c r="G955" t="s">
        <v>6989</v>
      </c>
      <c r="H955" t="s">
        <v>2277</v>
      </c>
      <c r="I955" t="s">
        <v>2329</v>
      </c>
    </row>
    <row r="956" spans="1:9">
      <c r="A956" t="s">
        <v>5455</v>
      </c>
      <c r="B956">
        <v>21381</v>
      </c>
      <c r="C956" t="s">
        <v>4211</v>
      </c>
      <c r="D956" t="s">
        <v>2331</v>
      </c>
      <c r="E956" t="s">
        <v>4287</v>
      </c>
      <c r="F956" t="s">
        <v>2330</v>
      </c>
      <c r="G956" t="s">
        <v>6990</v>
      </c>
      <c r="H956" t="s">
        <v>2277</v>
      </c>
      <c r="I956" t="s">
        <v>2331</v>
      </c>
    </row>
    <row r="957" spans="1:9">
      <c r="A957" t="s">
        <v>5484</v>
      </c>
      <c r="B957">
        <v>21382</v>
      </c>
      <c r="C957" t="s">
        <v>4211</v>
      </c>
      <c r="D957" t="s">
        <v>2333</v>
      </c>
      <c r="E957" t="s">
        <v>4287</v>
      </c>
      <c r="F957" t="s">
        <v>2332</v>
      </c>
      <c r="G957" t="s">
        <v>6991</v>
      </c>
      <c r="H957" t="s">
        <v>2277</v>
      </c>
      <c r="I957" t="s">
        <v>2333</v>
      </c>
    </row>
    <row r="958" spans="1:9">
      <c r="A958" t="s">
        <v>5512</v>
      </c>
      <c r="B958">
        <v>21383</v>
      </c>
      <c r="C958" t="s">
        <v>4211</v>
      </c>
      <c r="D958" t="s">
        <v>2335</v>
      </c>
      <c r="E958" t="s">
        <v>4287</v>
      </c>
      <c r="F958" t="s">
        <v>2334</v>
      </c>
      <c r="G958" t="s">
        <v>6992</v>
      </c>
      <c r="H958" t="s">
        <v>2277</v>
      </c>
      <c r="I958" t="s">
        <v>2335</v>
      </c>
    </row>
    <row r="959" spans="1:9">
      <c r="A959" t="s">
        <v>5540</v>
      </c>
      <c r="B959">
        <v>21401</v>
      </c>
      <c r="C959" t="s">
        <v>4211</v>
      </c>
      <c r="D959" t="s">
        <v>2337</v>
      </c>
      <c r="E959" t="s">
        <v>4287</v>
      </c>
      <c r="F959" t="s">
        <v>2336</v>
      </c>
      <c r="G959" t="s">
        <v>6993</v>
      </c>
      <c r="H959" t="s">
        <v>2277</v>
      </c>
      <c r="I959" t="s">
        <v>2337</v>
      </c>
    </row>
    <row r="960" spans="1:9">
      <c r="A960" t="s">
        <v>5566</v>
      </c>
      <c r="B960">
        <v>21403</v>
      </c>
      <c r="C960" t="s">
        <v>4211</v>
      </c>
      <c r="D960" t="s">
        <v>2339</v>
      </c>
      <c r="E960" t="s">
        <v>4287</v>
      </c>
      <c r="F960" t="s">
        <v>2338</v>
      </c>
      <c r="G960" t="s">
        <v>6994</v>
      </c>
      <c r="H960" t="s">
        <v>2277</v>
      </c>
      <c r="I960" t="s">
        <v>2339</v>
      </c>
    </row>
    <row r="961" spans="1:9">
      <c r="A961" t="s">
        <v>5591</v>
      </c>
      <c r="B961">
        <v>21404</v>
      </c>
      <c r="C961" t="s">
        <v>4211</v>
      </c>
      <c r="D961" t="s">
        <v>759</v>
      </c>
      <c r="E961" t="s">
        <v>4287</v>
      </c>
      <c r="F961" t="s">
        <v>2340</v>
      </c>
      <c r="G961" t="s">
        <v>6995</v>
      </c>
      <c r="H961" t="s">
        <v>2277</v>
      </c>
      <c r="I961" t="s">
        <v>759</v>
      </c>
    </row>
    <row r="962" spans="1:9">
      <c r="A962" t="s">
        <v>5616</v>
      </c>
      <c r="B962">
        <v>21421</v>
      </c>
      <c r="C962" t="s">
        <v>4211</v>
      </c>
      <c r="D962" t="s">
        <v>2342</v>
      </c>
      <c r="E962" t="s">
        <v>4287</v>
      </c>
      <c r="F962" t="s">
        <v>2341</v>
      </c>
      <c r="G962" t="s">
        <v>6996</v>
      </c>
      <c r="H962" t="s">
        <v>2277</v>
      </c>
      <c r="I962" t="s">
        <v>2342</v>
      </c>
    </row>
    <row r="963" spans="1:9">
      <c r="A963" t="s">
        <v>5639</v>
      </c>
      <c r="B963">
        <v>21501</v>
      </c>
      <c r="C963" t="s">
        <v>4211</v>
      </c>
      <c r="D963" t="s">
        <v>2344</v>
      </c>
      <c r="E963" t="s">
        <v>4287</v>
      </c>
      <c r="F963" t="s">
        <v>2343</v>
      </c>
      <c r="G963" t="s">
        <v>6997</v>
      </c>
      <c r="H963" t="s">
        <v>2277</v>
      </c>
      <c r="I963" t="s">
        <v>2344</v>
      </c>
    </row>
    <row r="964" spans="1:9">
      <c r="A964" t="s">
        <v>5662</v>
      </c>
      <c r="B964">
        <v>21502</v>
      </c>
      <c r="C964" t="s">
        <v>4211</v>
      </c>
      <c r="D964" t="s">
        <v>2346</v>
      </c>
      <c r="E964" t="s">
        <v>4287</v>
      </c>
      <c r="F964" t="s">
        <v>2345</v>
      </c>
      <c r="G964" t="s">
        <v>6998</v>
      </c>
      <c r="H964" t="s">
        <v>2277</v>
      </c>
      <c r="I964" t="s">
        <v>2346</v>
      </c>
    </row>
    <row r="965" spans="1:9">
      <c r="A965" t="s">
        <v>5681</v>
      </c>
      <c r="B965">
        <v>21503</v>
      </c>
      <c r="C965" t="s">
        <v>4211</v>
      </c>
      <c r="D965" t="s">
        <v>2348</v>
      </c>
      <c r="E965" t="s">
        <v>4287</v>
      </c>
      <c r="F965" t="s">
        <v>2347</v>
      </c>
      <c r="G965" t="s">
        <v>6999</v>
      </c>
      <c r="H965" t="s">
        <v>2277</v>
      </c>
      <c r="I965" t="s">
        <v>2348</v>
      </c>
    </row>
    <row r="966" spans="1:9">
      <c r="A966" t="s">
        <v>5699</v>
      </c>
      <c r="B966">
        <v>21504</v>
      </c>
      <c r="C966" t="s">
        <v>4211</v>
      </c>
      <c r="D966" t="s">
        <v>2350</v>
      </c>
      <c r="E966" t="s">
        <v>4287</v>
      </c>
      <c r="F966" t="s">
        <v>2349</v>
      </c>
      <c r="G966" t="s">
        <v>7000</v>
      </c>
      <c r="H966" t="s">
        <v>2277</v>
      </c>
      <c r="I966" t="s">
        <v>2350</v>
      </c>
    </row>
    <row r="967" spans="1:9">
      <c r="A967" t="s">
        <v>5717</v>
      </c>
      <c r="B967">
        <v>21505</v>
      </c>
      <c r="C967" t="s">
        <v>4211</v>
      </c>
      <c r="D967" t="s">
        <v>2352</v>
      </c>
      <c r="E967" t="s">
        <v>4287</v>
      </c>
      <c r="F967" t="s">
        <v>2351</v>
      </c>
      <c r="G967" t="s">
        <v>7001</v>
      </c>
      <c r="H967" t="s">
        <v>2277</v>
      </c>
      <c r="I967" t="s">
        <v>2352</v>
      </c>
    </row>
    <row r="968" spans="1:9">
      <c r="A968" t="s">
        <v>5735</v>
      </c>
      <c r="B968">
        <v>21506</v>
      </c>
      <c r="C968" t="s">
        <v>4211</v>
      </c>
      <c r="D968" t="s">
        <v>2354</v>
      </c>
      <c r="E968" t="s">
        <v>4287</v>
      </c>
      <c r="F968" t="s">
        <v>2353</v>
      </c>
      <c r="G968" t="s">
        <v>7002</v>
      </c>
      <c r="H968" t="s">
        <v>2277</v>
      </c>
      <c r="I968" t="s">
        <v>2354</v>
      </c>
    </row>
    <row r="969" spans="1:9">
      <c r="A969" t="s">
        <v>5753</v>
      </c>
      <c r="B969">
        <v>21507</v>
      </c>
      <c r="C969" t="s">
        <v>4211</v>
      </c>
      <c r="D969" t="s">
        <v>2356</v>
      </c>
      <c r="E969" t="s">
        <v>4287</v>
      </c>
      <c r="F969" t="s">
        <v>2355</v>
      </c>
      <c r="G969" t="s">
        <v>7003</v>
      </c>
      <c r="H969" t="s">
        <v>2277</v>
      </c>
      <c r="I969" t="s">
        <v>2356</v>
      </c>
    </row>
    <row r="970" spans="1:9">
      <c r="A970" t="s">
        <v>5769</v>
      </c>
      <c r="B970">
        <v>21521</v>
      </c>
      <c r="C970" t="s">
        <v>4211</v>
      </c>
      <c r="D970" t="s">
        <v>2358</v>
      </c>
      <c r="E970" t="s">
        <v>4287</v>
      </c>
      <c r="F970" t="s">
        <v>2357</v>
      </c>
      <c r="G970" t="s">
        <v>7004</v>
      </c>
      <c r="H970" t="s">
        <v>2277</v>
      </c>
      <c r="I970" t="s">
        <v>2358</v>
      </c>
    </row>
    <row r="971" spans="1:9">
      <c r="A971" t="s">
        <v>5785</v>
      </c>
      <c r="B971">
        <v>21604</v>
      </c>
      <c r="C971" t="s">
        <v>4211</v>
      </c>
      <c r="D971" t="s">
        <v>2360</v>
      </c>
      <c r="E971" t="s">
        <v>4287</v>
      </c>
      <c r="F971" t="s">
        <v>2359</v>
      </c>
      <c r="G971" t="s">
        <v>7005</v>
      </c>
      <c r="H971" t="s">
        <v>2277</v>
      </c>
      <c r="I971" t="s">
        <v>2360</v>
      </c>
    </row>
    <row r="972" spans="1:9">
      <c r="A972" t="s">
        <v>4260</v>
      </c>
      <c r="B972">
        <v>22000</v>
      </c>
      <c r="C972" t="s">
        <v>4212</v>
      </c>
      <c r="D972" t="s">
        <v>2362</v>
      </c>
      <c r="E972" t="s">
        <v>4238</v>
      </c>
      <c r="F972" t="s">
        <v>2361</v>
      </c>
      <c r="G972" t="s">
        <v>7006</v>
      </c>
      <c r="H972" t="s">
        <v>2362</v>
      </c>
    </row>
    <row r="973" spans="1:9">
      <c r="A973" t="s">
        <v>4309</v>
      </c>
      <c r="B973">
        <v>22100</v>
      </c>
      <c r="C973" t="s">
        <v>4212</v>
      </c>
      <c r="D973" t="s">
        <v>2364</v>
      </c>
      <c r="E973" t="s">
        <v>4287</v>
      </c>
      <c r="F973" t="s">
        <v>2363</v>
      </c>
      <c r="G973" t="s">
        <v>7007</v>
      </c>
      <c r="H973" t="s">
        <v>2362</v>
      </c>
      <c r="I973" t="s">
        <v>2364</v>
      </c>
    </row>
    <row r="974" spans="1:9">
      <c r="A974" t="s">
        <v>4357</v>
      </c>
      <c r="B974">
        <v>22130</v>
      </c>
      <c r="C974" t="s">
        <v>4212</v>
      </c>
      <c r="D974" t="s">
        <v>2366</v>
      </c>
      <c r="E974" t="s">
        <v>4287</v>
      </c>
      <c r="F974" t="s">
        <v>2365</v>
      </c>
      <c r="G974" t="s">
        <v>7008</v>
      </c>
      <c r="H974" t="s">
        <v>2362</v>
      </c>
      <c r="I974" t="s">
        <v>2366</v>
      </c>
    </row>
    <row r="975" spans="1:9">
      <c r="A975" t="s">
        <v>4405</v>
      </c>
      <c r="B975">
        <v>22203</v>
      </c>
      <c r="C975" t="s">
        <v>4212</v>
      </c>
      <c r="D975" t="s">
        <v>2368</v>
      </c>
      <c r="E975" t="s">
        <v>4287</v>
      </c>
      <c r="F975" t="s">
        <v>2367</v>
      </c>
      <c r="G975" t="s">
        <v>7009</v>
      </c>
      <c r="H975" t="s">
        <v>2362</v>
      </c>
      <c r="I975" t="s">
        <v>2368</v>
      </c>
    </row>
    <row r="976" spans="1:9">
      <c r="A976" t="s">
        <v>4453</v>
      </c>
      <c r="B976">
        <v>22205</v>
      </c>
      <c r="C976" t="s">
        <v>4212</v>
      </c>
      <c r="D976" t="s">
        <v>2370</v>
      </c>
      <c r="E976" t="s">
        <v>4287</v>
      </c>
      <c r="F976" t="s">
        <v>2369</v>
      </c>
      <c r="G976" t="s">
        <v>7010</v>
      </c>
      <c r="H976" t="s">
        <v>2362</v>
      </c>
      <c r="I976" t="s">
        <v>2370</v>
      </c>
    </row>
    <row r="977" spans="1:9">
      <c r="A977" t="s">
        <v>4501</v>
      </c>
      <c r="B977">
        <v>22206</v>
      </c>
      <c r="C977" t="s">
        <v>4212</v>
      </c>
      <c r="D977" t="s">
        <v>2372</v>
      </c>
      <c r="E977" t="s">
        <v>4287</v>
      </c>
      <c r="F977" t="s">
        <v>2371</v>
      </c>
      <c r="G977" t="s">
        <v>7011</v>
      </c>
      <c r="H977" t="s">
        <v>2362</v>
      </c>
      <c r="I977" t="s">
        <v>2372</v>
      </c>
    </row>
    <row r="978" spans="1:9">
      <c r="A978" t="s">
        <v>4549</v>
      </c>
      <c r="B978">
        <v>22207</v>
      </c>
      <c r="C978" t="s">
        <v>4212</v>
      </c>
      <c r="D978" t="s">
        <v>2374</v>
      </c>
      <c r="E978" t="s">
        <v>4287</v>
      </c>
      <c r="F978" t="s">
        <v>2373</v>
      </c>
      <c r="G978" t="s">
        <v>7012</v>
      </c>
      <c r="H978" t="s">
        <v>2362</v>
      </c>
      <c r="I978" t="s">
        <v>2374</v>
      </c>
    </row>
    <row r="979" spans="1:9">
      <c r="A979" t="s">
        <v>4597</v>
      </c>
      <c r="B979">
        <v>22208</v>
      </c>
      <c r="C979" t="s">
        <v>4212</v>
      </c>
      <c r="D979" t="s">
        <v>2376</v>
      </c>
      <c r="E979" t="s">
        <v>4287</v>
      </c>
      <c r="F979" t="s">
        <v>2375</v>
      </c>
      <c r="G979" t="s">
        <v>7013</v>
      </c>
      <c r="H979" t="s">
        <v>2362</v>
      </c>
      <c r="I979" t="s">
        <v>2376</v>
      </c>
    </row>
    <row r="980" spans="1:9">
      <c r="A980" t="s">
        <v>4645</v>
      </c>
      <c r="B980">
        <v>22209</v>
      </c>
      <c r="C980" t="s">
        <v>4212</v>
      </c>
      <c r="D980" t="s">
        <v>2378</v>
      </c>
      <c r="E980" t="s">
        <v>4287</v>
      </c>
      <c r="F980" t="s">
        <v>2377</v>
      </c>
      <c r="G980" t="s">
        <v>7014</v>
      </c>
      <c r="H980" t="s">
        <v>2362</v>
      </c>
      <c r="I980" t="s">
        <v>2378</v>
      </c>
    </row>
    <row r="981" spans="1:9">
      <c r="A981" t="s">
        <v>4693</v>
      </c>
      <c r="B981">
        <v>22210</v>
      </c>
      <c r="C981" t="s">
        <v>4212</v>
      </c>
      <c r="D981" t="s">
        <v>2380</v>
      </c>
      <c r="E981" t="s">
        <v>4287</v>
      </c>
      <c r="F981" t="s">
        <v>2379</v>
      </c>
      <c r="G981" t="s">
        <v>7015</v>
      </c>
      <c r="H981" t="s">
        <v>2362</v>
      </c>
      <c r="I981" t="s">
        <v>2380</v>
      </c>
    </row>
    <row r="982" spans="1:9">
      <c r="A982" t="s">
        <v>4741</v>
      </c>
      <c r="B982">
        <v>22211</v>
      </c>
      <c r="C982" t="s">
        <v>4212</v>
      </c>
      <c r="D982" t="s">
        <v>2382</v>
      </c>
      <c r="E982" t="s">
        <v>4287</v>
      </c>
      <c r="F982" t="s">
        <v>2381</v>
      </c>
      <c r="G982" t="s">
        <v>7016</v>
      </c>
      <c r="H982" t="s">
        <v>2362</v>
      </c>
      <c r="I982" t="s">
        <v>2382</v>
      </c>
    </row>
    <row r="983" spans="1:9">
      <c r="A983" t="s">
        <v>4789</v>
      </c>
      <c r="B983">
        <v>22212</v>
      </c>
      <c r="C983" t="s">
        <v>4212</v>
      </c>
      <c r="D983" t="s">
        <v>2384</v>
      </c>
      <c r="E983" t="s">
        <v>4287</v>
      </c>
      <c r="F983" t="s">
        <v>2383</v>
      </c>
      <c r="G983" t="s">
        <v>7017</v>
      </c>
      <c r="H983" t="s">
        <v>2362</v>
      </c>
      <c r="I983" t="s">
        <v>2384</v>
      </c>
    </row>
    <row r="984" spans="1:9">
      <c r="A984" t="s">
        <v>4837</v>
      </c>
      <c r="B984">
        <v>22213</v>
      </c>
      <c r="C984" t="s">
        <v>4212</v>
      </c>
      <c r="D984" t="s">
        <v>2386</v>
      </c>
      <c r="E984" t="s">
        <v>4287</v>
      </c>
      <c r="F984" t="s">
        <v>2385</v>
      </c>
      <c r="G984" t="s">
        <v>7018</v>
      </c>
      <c r="H984" t="s">
        <v>2362</v>
      </c>
      <c r="I984" t="s">
        <v>2386</v>
      </c>
    </row>
    <row r="985" spans="1:9">
      <c r="A985" t="s">
        <v>4885</v>
      </c>
      <c r="B985">
        <v>22214</v>
      </c>
      <c r="C985" t="s">
        <v>4212</v>
      </c>
      <c r="D985" t="s">
        <v>2388</v>
      </c>
      <c r="E985" t="s">
        <v>4287</v>
      </c>
      <c r="F985" t="s">
        <v>2387</v>
      </c>
      <c r="G985" t="s">
        <v>7019</v>
      </c>
      <c r="H985" t="s">
        <v>2362</v>
      </c>
      <c r="I985" t="s">
        <v>2388</v>
      </c>
    </row>
    <row r="986" spans="1:9">
      <c r="A986" t="s">
        <v>4933</v>
      </c>
      <c r="B986">
        <v>22215</v>
      </c>
      <c r="C986" t="s">
        <v>4212</v>
      </c>
      <c r="D986" t="s">
        <v>2390</v>
      </c>
      <c r="E986" t="s">
        <v>4287</v>
      </c>
      <c r="F986" t="s">
        <v>2389</v>
      </c>
      <c r="G986" t="s">
        <v>7020</v>
      </c>
      <c r="H986" t="s">
        <v>2362</v>
      </c>
      <c r="I986" t="s">
        <v>2390</v>
      </c>
    </row>
    <row r="987" spans="1:9">
      <c r="A987" t="s">
        <v>4981</v>
      </c>
      <c r="B987">
        <v>22216</v>
      </c>
      <c r="C987" t="s">
        <v>4212</v>
      </c>
      <c r="D987" t="s">
        <v>2392</v>
      </c>
      <c r="E987" t="s">
        <v>4287</v>
      </c>
      <c r="F987" t="s">
        <v>2391</v>
      </c>
      <c r="G987" t="s">
        <v>7021</v>
      </c>
      <c r="H987" t="s">
        <v>2362</v>
      </c>
      <c r="I987" t="s">
        <v>2392</v>
      </c>
    </row>
    <row r="988" spans="1:9">
      <c r="A988" t="s">
        <v>5028</v>
      </c>
      <c r="B988">
        <v>22219</v>
      </c>
      <c r="C988" t="s">
        <v>4212</v>
      </c>
      <c r="D988" t="s">
        <v>2394</v>
      </c>
      <c r="E988" t="s">
        <v>4287</v>
      </c>
      <c r="F988" t="s">
        <v>2393</v>
      </c>
      <c r="G988" t="s">
        <v>7022</v>
      </c>
      <c r="H988" t="s">
        <v>2362</v>
      </c>
      <c r="I988" t="s">
        <v>2394</v>
      </c>
    </row>
    <row r="989" spans="1:9">
      <c r="A989" t="s">
        <v>5075</v>
      </c>
      <c r="B989">
        <v>22220</v>
      </c>
      <c r="C989" t="s">
        <v>4212</v>
      </c>
      <c r="D989" t="s">
        <v>2396</v>
      </c>
      <c r="E989" t="s">
        <v>4287</v>
      </c>
      <c r="F989" t="s">
        <v>2395</v>
      </c>
      <c r="G989" t="s">
        <v>7023</v>
      </c>
      <c r="H989" t="s">
        <v>2362</v>
      </c>
      <c r="I989" t="s">
        <v>2396</v>
      </c>
    </row>
    <row r="990" spans="1:9">
      <c r="A990" t="s">
        <v>5121</v>
      </c>
      <c r="B990">
        <v>22221</v>
      </c>
      <c r="C990" t="s">
        <v>4212</v>
      </c>
      <c r="D990" t="s">
        <v>2398</v>
      </c>
      <c r="E990" t="s">
        <v>4287</v>
      </c>
      <c r="F990" t="s">
        <v>2397</v>
      </c>
      <c r="G990" t="s">
        <v>7024</v>
      </c>
      <c r="H990" t="s">
        <v>2362</v>
      </c>
      <c r="I990" t="s">
        <v>2398</v>
      </c>
    </row>
    <row r="991" spans="1:9">
      <c r="A991" t="s">
        <v>5166</v>
      </c>
      <c r="B991">
        <v>22222</v>
      </c>
      <c r="C991" t="s">
        <v>4212</v>
      </c>
      <c r="D991" t="s">
        <v>2400</v>
      </c>
      <c r="E991" t="s">
        <v>4287</v>
      </c>
      <c r="F991" t="s">
        <v>2399</v>
      </c>
      <c r="G991" t="s">
        <v>7025</v>
      </c>
      <c r="H991" t="s">
        <v>2362</v>
      </c>
      <c r="I991" t="s">
        <v>2400</v>
      </c>
    </row>
    <row r="992" spans="1:9">
      <c r="A992" t="s">
        <v>5209</v>
      </c>
      <c r="B992">
        <v>22223</v>
      </c>
      <c r="C992" t="s">
        <v>4212</v>
      </c>
      <c r="D992" t="s">
        <v>2402</v>
      </c>
      <c r="E992" t="s">
        <v>4287</v>
      </c>
      <c r="F992" t="s">
        <v>2401</v>
      </c>
      <c r="G992" t="s">
        <v>7026</v>
      </c>
      <c r="H992" t="s">
        <v>2362</v>
      </c>
      <c r="I992" t="s">
        <v>2402</v>
      </c>
    </row>
    <row r="993" spans="1:9">
      <c r="A993" t="s">
        <v>5248</v>
      </c>
      <c r="B993">
        <v>22224</v>
      </c>
      <c r="C993" t="s">
        <v>4212</v>
      </c>
      <c r="D993" t="s">
        <v>2404</v>
      </c>
      <c r="E993" t="s">
        <v>4287</v>
      </c>
      <c r="F993" t="s">
        <v>2403</v>
      </c>
      <c r="G993" t="s">
        <v>7027</v>
      </c>
      <c r="H993" t="s">
        <v>2362</v>
      </c>
      <c r="I993" t="s">
        <v>2404</v>
      </c>
    </row>
    <row r="994" spans="1:9">
      <c r="A994" t="s">
        <v>5285</v>
      </c>
      <c r="B994">
        <v>22225</v>
      </c>
      <c r="C994" t="s">
        <v>4212</v>
      </c>
      <c r="D994" t="s">
        <v>2406</v>
      </c>
      <c r="E994" t="s">
        <v>4287</v>
      </c>
      <c r="F994" t="s">
        <v>2405</v>
      </c>
      <c r="G994" t="s">
        <v>7028</v>
      </c>
      <c r="H994" t="s">
        <v>2362</v>
      </c>
      <c r="I994" t="s">
        <v>2406</v>
      </c>
    </row>
    <row r="995" spans="1:9">
      <c r="A995" t="s">
        <v>5321</v>
      </c>
      <c r="B995">
        <v>22226</v>
      </c>
      <c r="C995" t="s">
        <v>4212</v>
      </c>
      <c r="D995" t="s">
        <v>2408</v>
      </c>
      <c r="E995" t="s">
        <v>4287</v>
      </c>
      <c r="F995" t="s">
        <v>2407</v>
      </c>
      <c r="G995" t="s">
        <v>7029</v>
      </c>
      <c r="H995" t="s">
        <v>2362</v>
      </c>
      <c r="I995" t="s">
        <v>2408</v>
      </c>
    </row>
    <row r="996" spans="1:9">
      <c r="A996" t="s">
        <v>5357</v>
      </c>
      <c r="B996">
        <v>22301</v>
      </c>
      <c r="C996" t="s">
        <v>4212</v>
      </c>
      <c r="D996" t="s">
        <v>2410</v>
      </c>
      <c r="E996" t="s">
        <v>4287</v>
      </c>
      <c r="F996" t="s">
        <v>2409</v>
      </c>
      <c r="G996" t="s">
        <v>7030</v>
      </c>
      <c r="H996" t="s">
        <v>2362</v>
      </c>
      <c r="I996" t="s">
        <v>2410</v>
      </c>
    </row>
    <row r="997" spans="1:9">
      <c r="A997" t="s">
        <v>5392</v>
      </c>
      <c r="B997">
        <v>22302</v>
      </c>
      <c r="C997" t="s">
        <v>4212</v>
      </c>
      <c r="D997" t="s">
        <v>2412</v>
      </c>
      <c r="E997" t="s">
        <v>4287</v>
      </c>
      <c r="F997" t="s">
        <v>2411</v>
      </c>
      <c r="G997" t="s">
        <v>7031</v>
      </c>
      <c r="H997" t="s">
        <v>2362</v>
      </c>
      <c r="I997" t="s">
        <v>2412</v>
      </c>
    </row>
    <row r="998" spans="1:9">
      <c r="A998" t="s">
        <v>5424</v>
      </c>
      <c r="B998">
        <v>22304</v>
      </c>
      <c r="C998" t="s">
        <v>4212</v>
      </c>
      <c r="D998" t="s">
        <v>2414</v>
      </c>
      <c r="E998" t="s">
        <v>4287</v>
      </c>
      <c r="F998" t="s">
        <v>2413</v>
      </c>
      <c r="G998" t="s">
        <v>7032</v>
      </c>
      <c r="H998" t="s">
        <v>2362</v>
      </c>
      <c r="I998" t="s">
        <v>2414</v>
      </c>
    </row>
    <row r="999" spans="1:9">
      <c r="A999" t="s">
        <v>5456</v>
      </c>
      <c r="B999">
        <v>22305</v>
      </c>
      <c r="C999" t="s">
        <v>4212</v>
      </c>
      <c r="D999" t="s">
        <v>2416</v>
      </c>
      <c r="E999" t="s">
        <v>4287</v>
      </c>
      <c r="F999" t="s">
        <v>2415</v>
      </c>
      <c r="G999" t="s">
        <v>7033</v>
      </c>
      <c r="H999" t="s">
        <v>2362</v>
      </c>
      <c r="I999" t="s">
        <v>2416</v>
      </c>
    </row>
    <row r="1000" spans="1:9">
      <c r="A1000" t="s">
        <v>5485</v>
      </c>
      <c r="B1000">
        <v>22306</v>
      </c>
      <c r="C1000" t="s">
        <v>4212</v>
      </c>
      <c r="D1000" t="s">
        <v>2418</v>
      </c>
      <c r="E1000" t="s">
        <v>4287</v>
      </c>
      <c r="F1000" t="s">
        <v>2417</v>
      </c>
      <c r="G1000" t="s">
        <v>7034</v>
      </c>
      <c r="H1000" t="s">
        <v>2362</v>
      </c>
      <c r="I1000" t="s">
        <v>2418</v>
      </c>
    </row>
    <row r="1001" spans="1:9">
      <c r="A1001" t="s">
        <v>5513</v>
      </c>
      <c r="B1001">
        <v>22325</v>
      </c>
      <c r="C1001" t="s">
        <v>4212</v>
      </c>
      <c r="D1001" t="s">
        <v>2420</v>
      </c>
      <c r="E1001" t="s">
        <v>4287</v>
      </c>
      <c r="F1001" t="s">
        <v>2419</v>
      </c>
      <c r="G1001" t="s">
        <v>7035</v>
      </c>
      <c r="H1001" t="s">
        <v>2362</v>
      </c>
      <c r="I1001" t="s">
        <v>2420</v>
      </c>
    </row>
    <row r="1002" spans="1:9">
      <c r="A1002" t="s">
        <v>5541</v>
      </c>
      <c r="B1002">
        <v>22341</v>
      </c>
      <c r="C1002" t="s">
        <v>4212</v>
      </c>
      <c r="D1002" t="s">
        <v>745</v>
      </c>
      <c r="E1002" t="s">
        <v>4287</v>
      </c>
      <c r="F1002" t="s">
        <v>2421</v>
      </c>
      <c r="G1002" t="s">
        <v>7036</v>
      </c>
      <c r="H1002" t="s">
        <v>2362</v>
      </c>
      <c r="I1002" t="s">
        <v>745</v>
      </c>
    </row>
    <row r="1003" spans="1:9">
      <c r="A1003" t="s">
        <v>5567</v>
      </c>
      <c r="B1003">
        <v>22342</v>
      </c>
      <c r="C1003" t="s">
        <v>4212</v>
      </c>
      <c r="D1003" t="s">
        <v>2423</v>
      </c>
      <c r="E1003" t="s">
        <v>4287</v>
      </c>
      <c r="F1003" t="s">
        <v>2422</v>
      </c>
      <c r="G1003" t="s">
        <v>7037</v>
      </c>
      <c r="H1003" t="s">
        <v>2362</v>
      </c>
      <c r="I1003" t="s">
        <v>2423</v>
      </c>
    </row>
    <row r="1004" spans="1:9">
      <c r="A1004" t="s">
        <v>5592</v>
      </c>
      <c r="B1004">
        <v>22344</v>
      </c>
      <c r="C1004" t="s">
        <v>4212</v>
      </c>
      <c r="D1004" t="s">
        <v>2425</v>
      </c>
      <c r="E1004" t="s">
        <v>4287</v>
      </c>
      <c r="F1004" t="s">
        <v>2424</v>
      </c>
      <c r="G1004" t="s">
        <v>7038</v>
      </c>
      <c r="H1004" t="s">
        <v>2362</v>
      </c>
      <c r="I1004" t="s">
        <v>2425</v>
      </c>
    </row>
    <row r="1005" spans="1:9">
      <c r="A1005" t="s">
        <v>5617</v>
      </c>
      <c r="B1005">
        <v>22424</v>
      </c>
      <c r="C1005" t="s">
        <v>4212</v>
      </c>
      <c r="D1005" t="s">
        <v>2427</v>
      </c>
      <c r="E1005" t="s">
        <v>4287</v>
      </c>
      <c r="F1005" t="s">
        <v>2426</v>
      </c>
      <c r="G1005" t="s">
        <v>7039</v>
      </c>
      <c r="H1005" t="s">
        <v>2362</v>
      </c>
      <c r="I1005" t="s">
        <v>2427</v>
      </c>
    </row>
    <row r="1006" spans="1:9">
      <c r="A1006" t="s">
        <v>5640</v>
      </c>
      <c r="B1006">
        <v>22429</v>
      </c>
      <c r="C1006" t="s">
        <v>4212</v>
      </c>
      <c r="D1006" t="s">
        <v>2429</v>
      </c>
      <c r="E1006" t="s">
        <v>4287</v>
      </c>
      <c r="F1006" t="s">
        <v>2428</v>
      </c>
      <c r="G1006" t="s">
        <v>7040</v>
      </c>
      <c r="H1006" t="s">
        <v>2362</v>
      </c>
      <c r="I1006" t="s">
        <v>2429</v>
      </c>
    </row>
    <row r="1007" spans="1:9">
      <c r="A1007" t="s">
        <v>5663</v>
      </c>
      <c r="B1007">
        <v>22461</v>
      </c>
      <c r="C1007" t="s">
        <v>4212</v>
      </c>
      <c r="D1007" t="s">
        <v>521</v>
      </c>
      <c r="E1007" t="s">
        <v>4287</v>
      </c>
      <c r="F1007" t="s">
        <v>2430</v>
      </c>
      <c r="G1007" t="s">
        <v>7041</v>
      </c>
      <c r="H1007" t="s">
        <v>2362</v>
      </c>
      <c r="I1007" t="s">
        <v>521</v>
      </c>
    </row>
    <row r="1008" spans="1:9">
      <c r="A1008" t="s">
        <v>4261</v>
      </c>
      <c r="B1008">
        <v>23000</v>
      </c>
      <c r="C1008" t="s">
        <v>4213</v>
      </c>
      <c r="D1008" t="s">
        <v>2432</v>
      </c>
      <c r="E1008" t="s">
        <v>4238</v>
      </c>
      <c r="F1008" t="s">
        <v>2431</v>
      </c>
      <c r="G1008" t="s">
        <v>7042</v>
      </c>
      <c r="H1008" t="s">
        <v>2432</v>
      </c>
    </row>
    <row r="1009" spans="1:9">
      <c r="A1009" t="s">
        <v>4310</v>
      </c>
      <c r="B1009">
        <v>23100</v>
      </c>
      <c r="C1009" t="s">
        <v>4213</v>
      </c>
      <c r="D1009" t="s">
        <v>2434</v>
      </c>
      <c r="E1009" t="s">
        <v>4287</v>
      </c>
      <c r="F1009" t="s">
        <v>2433</v>
      </c>
      <c r="G1009" t="s">
        <v>7043</v>
      </c>
      <c r="H1009" t="s">
        <v>2432</v>
      </c>
      <c r="I1009" t="s">
        <v>7044</v>
      </c>
    </row>
    <row r="1010" spans="1:9">
      <c r="A1010" t="s">
        <v>4358</v>
      </c>
      <c r="B1010">
        <v>23201</v>
      </c>
      <c r="C1010" t="s">
        <v>4213</v>
      </c>
      <c r="D1010" t="s">
        <v>2436</v>
      </c>
      <c r="E1010" t="s">
        <v>4287</v>
      </c>
      <c r="F1010" t="s">
        <v>2435</v>
      </c>
      <c r="G1010" t="s">
        <v>7045</v>
      </c>
      <c r="H1010" t="s">
        <v>2432</v>
      </c>
      <c r="I1010" t="s">
        <v>2436</v>
      </c>
    </row>
    <row r="1011" spans="1:9">
      <c r="A1011" t="s">
        <v>4406</v>
      </c>
      <c r="B1011">
        <v>23202</v>
      </c>
      <c r="C1011" t="s">
        <v>4213</v>
      </c>
      <c r="D1011" t="s">
        <v>2438</v>
      </c>
      <c r="E1011" t="s">
        <v>4287</v>
      </c>
      <c r="F1011" t="s">
        <v>2437</v>
      </c>
      <c r="G1011" t="s">
        <v>7046</v>
      </c>
      <c r="H1011" t="s">
        <v>2432</v>
      </c>
      <c r="I1011" t="s">
        <v>2438</v>
      </c>
    </row>
    <row r="1012" spans="1:9">
      <c r="A1012" t="s">
        <v>4454</v>
      </c>
      <c r="B1012">
        <v>23203</v>
      </c>
      <c r="C1012" t="s">
        <v>4213</v>
      </c>
      <c r="D1012" t="s">
        <v>2440</v>
      </c>
      <c r="E1012" t="s">
        <v>4287</v>
      </c>
      <c r="F1012" t="s">
        <v>2439</v>
      </c>
      <c r="G1012" t="s">
        <v>7047</v>
      </c>
      <c r="H1012" t="s">
        <v>2432</v>
      </c>
      <c r="I1012" t="s">
        <v>2440</v>
      </c>
    </row>
    <row r="1013" spans="1:9">
      <c r="A1013" t="s">
        <v>4502</v>
      </c>
      <c r="B1013">
        <v>23204</v>
      </c>
      <c r="C1013" t="s">
        <v>4213</v>
      </c>
      <c r="D1013" t="s">
        <v>2442</v>
      </c>
      <c r="E1013" t="s">
        <v>4287</v>
      </c>
      <c r="F1013" t="s">
        <v>2441</v>
      </c>
      <c r="G1013" t="s">
        <v>7048</v>
      </c>
      <c r="H1013" t="s">
        <v>2432</v>
      </c>
      <c r="I1013" t="s">
        <v>2442</v>
      </c>
    </row>
    <row r="1014" spans="1:9">
      <c r="A1014" t="s">
        <v>4550</v>
      </c>
      <c r="B1014">
        <v>23205</v>
      </c>
      <c r="C1014" t="s">
        <v>4213</v>
      </c>
      <c r="D1014" t="s">
        <v>2444</v>
      </c>
      <c r="E1014" t="s">
        <v>4287</v>
      </c>
      <c r="F1014" t="s">
        <v>2443</v>
      </c>
      <c r="G1014" t="s">
        <v>7049</v>
      </c>
      <c r="H1014" t="s">
        <v>2432</v>
      </c>
      <c r="I1014" t="s">
        <v>2444</v>
      </c>
    </row>
    <row r="1015" spans="1:9">
      <c r="A1015" t="s">
        <v>4598</v>
      </c>
      <c r="B1015">
        <v>23206</v>
      </c>
      <c r="C1015" t="s">
        <v>4213</v>
      </c>
      <c r="D1015" t="s">
        <v>2446</v>
      </c>
      <c r="E1015" t="s">
        <v>4287</v>
      </c>
      <c r="F1015" t="s">
        <v>2445</v>
      </c>
      <c r="G1015" t="s">
        <v>7050</v>
      </c>
      <c r="H1015" t="s">
        <v>2432</v>
      </c>
      <c r="I1015" t="s">
        <v>2446</v>
      </c>
    </row>
    <row r="1016" spans="1:9">
      <c r="A1016" t="s">
        <v>4646</v>
      </c>
      <c r="B1016">
        <v>23207</v>
      </c>
      <c r="C1016" t="s">
        <v>4213</v>
      </c>
      <c r="D1016" t="s">
        <v>2448</v>
      </c>
      <c r="E1016" t="s">
        <v>4287</v>
      </c>
      <c r="F1016" t="s">
        <v>2447</v>
      </c>
      <c r="G1016" t="s">
        <v>7051</v>
      </c>
      <c r="H1016" t="s">
        <v>2432</v>
      </c>
      <c r="I1016" t="s">
        <v>2448</v>
      </c>
    </row>
    <row r="1017" spans="1:9">
      <c r="A1017" t="s">
        <v>4694</v>
      </c>
      <c r="B1017">
        <v>23208</v>
      </c>
      <c r="C1017" t="s">
        <v>4213</v>
      </c>
      <c r="D1017" t="s">
        <v>2450</v>
      </c>
      <c r="E1017" t="s">
        <v>4287</v>
      </c>
      <c r="F1017" t="s">
        <v>2449</v>
      </c>
      <c r="G1017" t="s">
        <v>7052</v>
      </c>
      <c r="H1017" t="s">
        <v>2432</v>
      </c>
      <c r="I1017" t="s">
        <v>2450</v>
      </c>
    </row>
    <row r="1018" spans="1:9">
      <c r="A1018" t="s">
        <v>4742</v>
      </c>
      <c r="B1018">
        <v>23209</v>
      </c>
      <c r="C1018" t="s">
        <v>4213</v>
      </c>
      <c r="D1018" t="s">
        <v>2452</v>
      </c>
      <c r="E1018" t="s">
        <v>4287</v>
      </c>
      <c r="F1018" t="s">
        <v>2451</v>
      </c>
      <c r="G1018" t="s">
        <v>7053</v>
      </c>
      <c r="H1018" t="s">
        <v>2432</v>
      </c>
      <c r="I1018" t="s">
        <v>2452</v>
      </c>
    </row>
    <row r="1019" spans="1:9">
      <c r="A1019" t="s">
        <v>4790</v>
      </c>
      <c r="B1019">
        <v>23210</v>
      </c>
      <c r="C1019" t="s">
        <v>4213</v>
      </c>
      <c r="D1019" t="s">
        <v>2454</v>
      </c>
      <c r="E1019" t="s">
        <v>4287</v>
      </c>
      <c r="F1019" t="s">
        <v>2453</v>
      </c>
      <c r="G1019" t="s">
        <v>7054</v>
      </c>
      <c r="H1019" t="s">
        <v>2432</v>
      </c>
      <c r="I1019" t="s">
        <v>2454</v>
      </c>
    </row>
    <row r="1020" spans="1:9">
      <c r="A1020" t="s">
        <v>4838</v>
      </c>
      <c r="B1020">
        <v>23211</v>
      </c>
      <c r="C1020" t="s">
        <v>4213</v>
      </c>
      <c r="D1020" t="s">
        <v>2456</v>
      </c>
      <c r="E1020" t="s">
        <v>4287</v>
      </c>
      <c r="F1020" t="s">
        <v>2455</v>
      </c>
      <c r="G1020" t="s">
        <v>7055</v>
      </c>
      <c r="H1020" t="s">
        <v>2432</v>
      </c>
      <c r="I1020" t="s">
        <v>2456</v>
      </c>
    </row>
    <row r="1021" spans="1:9">
      <c r="A1021" t="s">
        <v>4886</v>
      </c>
      <c r="B1021">
        <v>23212</v>
      </c>
      <c r="C1021" t="s">
        <v>4213</v>
      </c>
      <c r="D1021" t="s">
        <v>2458</v>
      </c>
      <c r="E1021" t="s">
        <v>4287</v>
      </c>
      <c r="F1021" t="s">
        <v>2457</v>
      </c>
      <c r="G1021" t="s">
        <v>7056</v>
      </c>
      <c r="H1021" t="s">
        <v>2432</v>
      </c>
      <c r="I1021" t="s">
        <v>2458</v>
      </c>
    </row>
    <row r="1022" spans="1:9">
      <c r="A1022" t="s">
        <v>4934</v>
      </c>
      <c r="B1022">
        <v>23213</v>
      </c>
      <c r="C1022" t="s">
        <v>4213</v>
      </c>
      <c r="D1022" t="s">
        <v>2460</v>
      </c>
      <c r="E1022" t="s">
        <v>4287</v>
      </c>
      <c r="F1022" t="s">
        <v>2459</v>
      </c>
      <c r="G1022" t="s">
        <v>7057</v>
      </c>
      <c r="H1022" t="s">
        <v>2432</v>
      </c>
      <c r="I1022" t="s">
        <v>2460</v>
      </c>
    </row>
    <row r="1023" spans="1:9">
      <c r="A1023" t="s">
        <v>4982</v>
      </c>
      <c r="B1023">
        <v>23214</v>
      </c>
      <c r="C1023" t="s">
        <v>4213</v>
      </c>
      <c r="D1023" t="s">
        <v>2462</v>
      </c>
      <c r="E1023" t="s">
        <v>4287</v>
      </c>
      <c r="F1023" t="s">
        <v>2461</v>
      </c>
      <c r="G1023" t="s">
        <v>7058</v>
      </c>
      <c r="H1023" t="s">
        <v>2432</v>
      </c>
      <c r="I1023" t="s">
        <v>2462</v>
      </c>
    </row>
    <row r="1024" spans="1:9">
      <c r="A1024" t="s">
        <v>5029</v>
      </c>
      <c r="B1024">
        <v>23215</v>
      </c>
      <c r="C1024" t="s">
        <v>4213</v>
      </c>
      <c r="D1024" t="s">
        <v>2464</v>
      </c>
      <c r="E1024" t="s">
        <v>4287</v>
      </c>
      <c r="F1024" t="s">
        <v>2463</v>
      </c>
      <c r="G1024" t="s">
        <v>7059</v>
      </c>
      <c r="H1024" t="s">
        <v>2432</v>
      </c>
      <c r="I1024" t="s">
        <v>2464</v>
      </c>
    </row>
    <row r="1025" spans="1:9">
      <c r="A1025" t="s">
        <v>5076</v>
      </c>
      <c r="B1025">
        <v>23216</v>
      </c>
      <c r="C1025" t="s">
        <v>4213</v>
      </c>
      <c r="D1025" t="s">
        <v>2466</v>
      </c>
      <c r="E1025" t="s">
        <v>4287</v>
      </c>
      <c r="F1025" t="s">
        <v>2465</v>
      </c>
      <c r="G1025" t="s">
        <v>7060</v>
      </c>
      <c r="H1025" t="s">
        <v>2432</v>
      </c>
      <c r="I1025" t="s">
        <v>2466</v>
      </c>
    </row>
    <row r="1026" spans="1:9">
      <c r="A1026" t="s">
        <v>5122</v>
      </c>
      <c r="B1026">
        <v>23217</v>
      </c>
      <c r="C1026" t="s">
        <v>4213</v>
      </c>
      <c r="D1026" t="s">
        <v>2468</v>
      </c>
      <c r="E1026" t="s">
        <v>4287</v>
      </c>
      <c r="F1026" t="s">
        <v>2467</v>
      </c>
      <c r="G1026" t="s">
        <v>7061</v>
      </c>
      <c r="H1026" t="s">
        <v>2432</v>
      </c>
      <c r="I1026" t="s">
        <v>2468</v>
      </c>
    </row>
    <row r="1027" spans="1:9">
      <c r="A1027" t="s">
        <v>5167</v>
      </c>
      <c r="B1027">
        <v>23219</v>
      </c>
      <c r="C1027" t="s">
        <v>4213</v>
      </c>
      <c r="D1027" t="s">
        <v>2470</v>
      </c>
      <c r="E1027" t="s">
        <v>4287</v>
      </c>
      <c r="F1027" t="s">
        <v>2469</v>
      </c>
      <c r="G1027" t="s">
        <v>7062</v>
      </c>
      <c r="H1027" t="s">
        <v>2432</v>
      </c>
      <c r="I1027" t="s">
        <v>2470</v>
      </c>
    </row>
    <row r="1028" spans="1:9">
      <c r="A1028" t="s">
        <v>5210</v>
      </c>
      <c r="B1028">
        <v>23220</v>
      </c>
      <c r="C1028" t="s">
        <v>4213</v>
      </c>
      <c r="D1028" t="s">
        <v>2472</v>
      </c>
      <c r="E1028" t="s">
        <v>4287</v>
      </c>
      <c r="F1028" t="s">
        <v>2471</v>
      </c>
      <c r="G1028" t="s">
        <v>7063</v>
      </c>
      <c r="H1028" t="s">
        <v>2432</v>
      </c>
      <c r="I1028" t="s">
        <v>2472</v>
      </c>
    </row>
    <row r="1029" spans="1:9">
      <c r="A1029" t="s">
        <v>5249</v>
      </c>
      <c r="B1029">
        <v>23221</v>
      </c>
      <c r="C1029" t="s">
        <v>4213</v>
      </c>
      <c r="D1029" t="s">
        <v>2474</v>
      </c>
      <c r="E1029" t="s">
        <v>4287</v>
      </c>
      <c r="F1029" t="s">
        <v>2473</v>
      </c>
      <c r="G1029" t="s">
        <v>7064</v>
      </c>
      <c r="H1029" t="s">
        <v>2432</v>
      </c>
      <c r="I1029" t="s">
        <v>2474</v>
      </c>
    </row>
    <row r="1030" spans="1:9">
      <c r="A1030" t="s">
        <v>5286</v>
      </c>
      <c r="B1030">
        <v>23222</v>
      </c>
      <c r="C1030" t="s">
        <v>4213</v>
      </c>
      <c r="D1030" t="s">
        <v>2476</v>
      </c>
      <c r="E1030" t="s">
        <v>4287</v>
      </c>
      <c r="F1030" t="s">
        <v>2475</v>
      </c>
      <c r="G1030" t="s">
        <v>7065</v>
      </c>
      <c r="H1030" t="s">
        <v>2432</v>
      </c>
      <c r="I1030" t="s">
        <v>2476</v>
      </c>
    </row>
    <row r="1031" spans="1:9">
      <c r="A1031" t="s">
        <v>5322</v>
      </c>
      <c r="B1031">
        <v>23223</v>
      </c>
      <c r="C1031" t="s">
        <v>4213</v>
      </c>
      <c r="D1031" t="s">
        <v>2478</v>
      </c>
      <c r="E1031" t="s">
        <v>4287</v>
      </c>
      <c r="F1031" t="s">
        <v>2477</v>
      </c>
      <c r="G1031" t="s">
        <v>7066</v>
      </c>
      <c r="H1031" t="s">
        <v>2432</v>
      </c>
      <c r="I1031" t="s">
        <v>2478</v>
      </c>
    </row>
    <row r="1032" spans="1:9">
      <c r="A1032" t="s">
        <v>5358</v>
      </c>
      <c r="B1032">
        <v>23224</v>
      </c>
      <c r="C1032" t="s">
        <v>4213</v>
      </c>
      <c r="D1032" t="s">
        <v>2480</v>
      </c>
      <c r="E1032" t="s">
        <v>4287</v>
      </c>
      <c r="F1032" t="s">
        <v>2479</v>
      </c>
      <c r="G1032" t="s">
        <v>7067</v>
      </c>
      <c r="H1032" t="s">
        <v>2432</v>
      </c>
      <c r="I1032" t="s">
        <v>2480</v>
      </c>
    </row>
    <row r="1033" spans="1:9">
      <c r="A1033" t="s">
        <v>5393</v>
      </c>
      <c r="B1033">
        <v>23225</v>
      </c>
      <c r="C1033" t="s">
        <v>4213</v>
      </c>
      <c r="D1033" t="s">
        <v>2482</v>
      </c>
      <c r="E1033" t="s">
        <v>4287</v>
      </c>
      <c r="F1033" t="s">
        <v>2481</v>
      </c>
      <c r="G1033" t="s">
        <v>7068</v>
      </c>
      <c r="H1033" t="s">
        <v>2432</v>
      </c>
      <c r="I1033" t="s">
        <v>2482</v>
      </c>
    </row>
    <row r="1034" spans="1:9">
      <c r="A1034" t="s">
        <v>5425</v>
      </c>
      <c r="B1034">
        <v>23226</v>
      </c>
      <c r="C1034" t="s">
        <v>4213</v>
      </c>
      <c r="D1034" t="s">
        <v>2484</v>
      </c>
      <c r="E1034" t="s">
        <v>4287</v>
      </c>
      <c r="F1034" t="s">
        <v>2483</v>
      </c>
      <c r="G1034" t="s">
        <v>7069</v>
      </c>
      <c r="H1034" t="s">
        <v>2432</v>
      </c>
      <c r="I1034" t="s">
        <v>2484</v>
      </c>
    </row>
    <row r="1035" spans="1:9">
      <c r="A1035" t="s">
        <v>5457</v>
      </c>
      <c r="B1035">
        <v>23227</v>
      </c>
      <c r="C1035" t="s">
        <v>4213</v>
      </c>
      <c r="D1035" t="s">
        <v>2486</v>
      </c>
      <c r="E1035" t="s">
        <v>4287</v>
      </c>
      <c r="F1035" t="s">
        <v>2485</v>
      </c>
      <c r="G1035" t="s">
        <v>7070</v>
      </c>
      <c r="H1035" t="s">
        <v>2432</v>
      </c>
      <c r="I1035" t="s">
        <v>2486</v>
      </c>
    </row>
    <row r="1036" spans="1:9">
      <c r="A1036" t="s">
        <v>5486</v>
      </c>
      <c r="B1036">
        <v>23228</v>
      </c>
      <c r="C1036" t="s">
        <v>4213</v>
      </c>
      <c r="D1036" t="s">
        <v>2488</v>
      </c>
      <c r="E1036" t="s">
        <v>4287</v>
      </c>
      <c r="F1036" t="s">
        <v>2487</v>
      </c>
      <c r="G1036" t="s">
        <v>7071</v>
      </c>
      <c r="H1036" t="s">
        <v>2432</v>
      </c>
      <c r="I1036" t="s">
        <v>2488</v>
      </c>
    </row>
    <row r="1037" spans="1:9">
      <c r="A1037" t="s">
        <v>5514</v>
      </c>
      <c r="B1037">
        <v>23229</v>
      </c>
      <c r="C1037" t="s">
        <v>4213</v>
      </c>
      <c r="D1037" t="s">
        <v>2490</v>
      </c>
      <c r="E1037" t="s">
        <v>4287</v>
      </c>
      <c r="F1037" t="s">
        <v>2489</v>
      </c>
      <c r="G1037" t="s">
        <v>7072</v>
      </c>
      <c r="H1037" t="s">
        <v>2432</v>
      </c>
      <c r="I1037" t="s">
        <v>2490</v>
      </c>
    </row>
    <row r="1038" spans="1:9">
      <c r="A1038" t="s">
        <v>5542</v>
      </c>
      <c r="B1038">
        <v>23230</v>
      </c>
      <c r="C1038" t="s">
        <v>4213</v>
      </c>
      <c r="D1038" t="s">
        <v>2492</v>
      </c>
      <c r="E1038" t="s">
        <v>4287</v>
      </c>
      <c r="F1038" t="s">
        <v>2491</v>
      </c>
      <c r="G1038" t="s">
        <v>7073</v>
      </c>
      <c r="H1038" t="s">
        <v>2432</v>
      </c>
      <c r="I1038" t="s">
        <v>2492</v>
      </c>
    </row>
    <row r="1039" spans="1:9">
      <c r="A1039" t="s">
        <v>5568</v>
      </c>
      <c r="B1039">
        <v>23231</v>
      </c>
      <c r="C1039" t="s">
        <v>4213</v>
      </c>
      <c r="D1039" t="s">
        <v>2494</v>
      </c>
      <c r="E1039" t="s">
        <v>4287</v>
      </c>
      <c r="F1039" t="s">
        <v>2493</v>
      </c>
      <c r="G1039" t="s">
        <v>7074</v>
      </c>
      <c r="H1039" t="s">
        <v>2432</v>
      </c>
      <c r="I1039" t="s">
        <v>2494</v>
      </c>
    </row>
    <row r="1040" spans="1:9">
      <c r="A1040" t="s">
        <v>5593</v>
      </c>
      <c r="B1040">
        <v>23232</v>
      </c>
      <c r="C1040" t="s">
        <v>4213</v>
      </c>
      <c r="D1040" t="s">
        <v>2496</v>
      </c>
      <c r="E1040" t="s">
        <v>4287</v>
      </c>
      <c r="F1040" t="s">
        <v>2495</v>
      </c>
      <c r="G1040" t="s">
        <v>7075</v>
      </c>
      <c r="H1040" t="s">
        <v>2432</v>
      </c>
      <c r="I1040" t="s">
        <v>2496</v>
      </c>
    </row>
    <row r="1041" spans="1:9">
      <c r="A1041" t="s">
        <v>5618</v>
      </c>
      <c r="B1041">
        <v>23233</v>
      </c>
      <c r="C1041" t="s">
        <v>4213</v>
      </c>
      <c r="D1041" t="s">
        <v>2498</v>
      </c>
      <c r="E1041" t="s">
        <v>4287</v>
      </c>
      <c r="F1041" t="s">
        <v>2497</v>
      </c>
      <c r="G1041" t="s">
        <v>7076</v>
      </c>
      <c r="H1041" t="s">
        <v>2432</v>
      </c>
      <c r="I1041" t="s">
        <v>2498</v>
      </c>
    </row>
    <row r="1042" spans="1:9">
      <c r="A1042" t="s">
        <v>5641</v>
      </c>
      <c r="B1042">
        <v>23234</v>
      </c>
      <c r="C1042" t="s">
        <v>4213</v>
      </c>
      <c r="D1042" t="s">
        <v>2500</v>
      </c>
      <c r="E1042" t="s">
        <v>4287</v>
      </c>
      <c r="F1042" t="s">
        <v>2499</v>
      </c>
      <c r="G1042" t="s">
        <v>7077</v>
      </c>
      <c r="H1042" t="s">
        <v>2432</v>
      </c>
      <c r="I1042" t="s">
        <v>2500</v>
      </c>
    </row>
    <row r="1043" spans="1:9">
      <c r="A1043" t="s">
        <v>5664</v>
      </c>
      <c r="B1043">
        <v>23235</v>
      </c>
      <c r="C1043" t="s">
        <v>4213</v>
      </c>
      <c r="D1043" t="s">
        <v>2502</v>
      </c>
      <c r="E1043" t="s">
        <v>4287</v>
      </c>
      <c r="F1043" t="s">
        <v>2501</v>
      </c>
      <c r="G1043" t="s">
        <v>7078</v>
      </c>
      <c r="H1043" t="s">
        <v>2432</v>
      </c>
      <c r="I1043" t="s">
        <v>2502</v>
      </c>
    </row>
    <row r="1044" spans="1:9">
      <c r="A1044" t="s">
        <v>5682</v>
      </c>
      <c r="B1044">
        <v>23236</v>
      </c>
      <c r="C1044" t="s">
        <v>4213</v>
      </c>
      <c r="D1044" t="s">
        <v>2504</v>
      </c>
      <c r="E1044" t="s">
        <v>4287</v>
      </c>
      <c r="F1044" t="s">
        <v>2503</v>
      </c>
      <c r="G1044" t="s">
        <v>7079</v>
      </c>
      <c r="H1044" t="s">
        <v>2432</v>
      </c>
      <c r="I1044" t="s">
        <v>2504</v>
      </c>
    </row>
    <row r="1045" spans="1:9">
      <c r="A1045" t="s">
        <v>5700</v>
      </c>
      <c r="B1045">
        <v>23237</v>
      </c>
      <c r="C1045" t="s">
        <v>4213</v>
      </c>
      <c r="D1045" t="s">
        <v>2506</v>
      </c>
      <c r="E1045" t="s">
        <v>4287</v>
      </c>
      <c r="F1045" t="s">
        <v>2505</v>
      </c>
      <c r="G1045" t="s">
        <v>7080</v>
      </c>
      <c r="H1045" t="s">
        <v>2432</v>
      </c>
      <c r="I1045" t="s">
        <v>2506</v>
      </c>
    </row>
    <row r="1046" spans="1:9">
      <c r="A1046" t="s">
        <v>5718</v>
      </c>
      <c r="B1046">
        <v>23238</v>
      </c>
      <c r="C1046" t="s">
        <v>4213</v>
      </c>
      <c r="D1046" t="s">
        <v>2508</v>
      </c>
      <c r="E1046" t="s">
        <v>4287</v>
      </c>
      <c r="F1046" t="s">
        <v>2507</v>
      </c>
      <c r="G1046" t="s">
        <v>7081</v>
      </c>
      <c r="H1046" t="s">
        <v>2432</v>
      </c>
      <c r="I1046" t="s">
        <v>2508</v>
      </c>
    </row>
    <row r="1047" spans="1:9">
      <c r="A1047" t="s">
        <v>5736</v>
      </c>
      <c r="B1047">
        <v>23302</v>
      </c>
      <c r="C1047" t="s">
        <v>4213</v>
      </c>
      <c r="D1047" t="s">
        <v>2510</v>
      </c>
      <c r="E1047" t="s">
        <v>4287</v>
      </c>
      <c r="F1047" t="s">
        <v>2509</v>
      </c>
      <c r="G1047" t="s">
        <v>7082</v>
      </c>
      <c r="H1047" t="s">
        <v>2432</v>
      </c>
      <c r="I1047" t="s">
        <v>2510</v>
      </c>
    </row>
    <row r="1048" spans="1:9">
      <c r="A1048" t="s">
        <v>5754</v>
      </c>
      <c r="B1048">
        <v>23342</v>
      </c>
      <c r="C1048" t="s">
        <v>4213</v>
      </c>
      <c r="D1048" t="s">
        <v>2512</v>
      </c>
      <c r="E1048" t="s">
        <v>4287</v>
      </c>
      <c r="F1048" t="s">
        <v>2511</v>
      </c>
      <c r="G1048" t="s">
        <v>7083</v>
      </c>
      <c r="H1048" t="s">
        <v>2432</v>
      </c>
      <c r="I1048" t="s">
        <v>2512</v>
      </c>
    </row>
    <row r="1049" spans="1:9">
      <c r="A1049" t="s">
        <v>5770</v>
      </c>
      <c r="B1049">
        <v>23361</v>
      </c>
      <c r="C1049" t="s">
        <v>4213</v>
      </c>
      <c r="D1049" t="s">
        <v>2514</v>
      </c>
      <c r="E1049" t="s">
        <v>4287</v>
      </c>
      <c r="F1049" t="s">
        <v>2513</v>
      </c>
      <c r="G1049" t="s">
        <v>7084</v>
      </c>
      <c r="H1049" t="s">
        <v>2432</v>
      </c>
      <c r="I1049" t="s">
        <v>2514</v>
      </c>
    </row>
    <row r="1050" spans="1:9">
      <c r="A1050" t="s">
        <v>5786</v>
      </c>
      <c r="B1050">
        <v>23362</v>
      </c>
      <c r="C1050" t="s">
        <v>4213</v>
      </c>
      <c r="D1050" t="s">
        <v>2516</v>
      </c>
      <c r="E1050" t="s">
        <v>4287</v>
      </c>
      <c r="F1050" t="s">
        <v>2515</v>
      </c>
      <c r="G1050" t="s">
        <v>7085</v>
      </c>
      <c r="H1050" t="s">
        <v>2432</v>
      </c>
      <c r="I1050" t="s">
        <v>2516</v>
      </c>
    </row>
    <row r="1051" spans="1:9">
      <c r="A1051" t="s">
        <v>5799</v>
      </c>
      <c r="B1051">
        <v>23424</v>
      </c>
      <c r="C1051" t="s">
        <v>4213</v>
      </c>
      <c r="D1051" t="s">
        <v>2518</v>
      </c>
      <c r="E1051" t="s">
        <v>4287</v>
      </c>
      <c r="F1051" t="s">
        <v>2517</v>
      </c>
      <c r="G1051" t="s">
        <v>7086</v>
      </c>
      <c r="H1051" t="s">
        <v>2432</v>
      </c>
      <c r="I1051" t="s">
        <v>2518</v>
      </c>
    </row>
    <row r="1052" spans="1:9">
      <c r="A1052" t="s">
        <v>5812</v>
      </c>
      <c r="B1052">
        <v>23425</v>
      </c>
      <c r="C1052" t="s">
        <v>4213</v>
      </c>
      <c r="D1052" t="s">
        <v>2520</v>
      </c>
      <c r="E1052" t="s">
        <v>4287</v>
      </c>
      <c r="F1052" t="s">
        <v>2519</v>
      </c>
      <c r="G1052" t="s">
        <v>7087</v>
      </c>
      <c r="H1052" t="s">
        <v>2432</v>
      </c>
      <c r="I1052" t="s">
        <v>2520</v>
      </c>
    </row>
    <row r="1053" spans="1:9">
      <c r="A1053" t="s">
        <v>5822</v>
      </c>
      <c r="B1053">
        <v>23427</v>
      </c>
      <c r="C1053" t="s">
        <v>4213</v>
      </c>
      <c r="D1053" t="s">
        <v>2522</v>
      </c>
      <c r="E1053" t="s">
        <v>4287</v>
      </c>
      <c r="F1053" t="s">
        <v>2521</v>
      </c>
      <c r="G1053" t="s">
        <v>7088</v>
      </c>
      <c r="H1053" t="s">
        <v>2432</v>
      </c>
      <c r="I1053" t="s">
        <v>2522</v>
      </c>
    </row>
    <row r="1054" spans="1:9">
      <c r="A1054" t="s">
        <v>5832</v>
      </c>
      <c r="B1054">
        <v>23441</v>
      </c>
      <c r="C1054" t="s">
        <v>4213</v>
      </c>
      <c r="D1054" t="s">
        <v>2524</v>
      </c>
      <c r="E1054" t="s">
        <v>4287</v>
      </c>
      <c r="F1054" t="s">
        <v>2523</v>
      </c>
      <c r="G1054" t="s">
        <v>7089</v>
      </c>
      <c r="H1054" t="s">
        <v>2432</v>
      </c>
      <c r="I1054" t="s">
        <v>2524</v>
      </c>
    </row>
    <row r="1055" spans="1:9">
      <c r="A1055" t="s">
        <v>5840</v>
      </c>
      <c r="B1055">
        <v>23442</v>
      </c>
      <c r="C1055" t="s">
        <v>4213</v>
      </c>
      <c r="D1055" t="s">
        <v>2526</v>
      </c>
      <c r="E1055" t="s">
        <v>4287</v>
      </c>
      <c r="F1055" t="s">
        <v>2525</v>
      </c>
      <c r="G1055" t="s">
        <v>7090</v>
      </c>
      <c r="H1055" t="s">
        <v>2432</v>
      </c>
      <c r="I1055" t="s">
        <v>2526</v>
      </c>
    </row>
    <row r="1056" spans="1:9">
      <c r="A1056" t="s">
        <v>5849</v>
      </c>
      <c r="B1056">
        <v>23445</v>
      </c>
      <c r="C1056" t="s">
        <v>4213</v>
      </c>
      <c r="D1056" t="s">
        <v>2528</v>
      </c>
      <c r="E1056" t="s">
        <v>4287</v>
      </c>
      <c r="F1056" t="s">
        <v>2527</v>
      </c>
      <c r="G1056" t="s">
        <v>7091</v>
      </c>
      <c r="H1056" t="s">
        <v>2432</v>
      </c>
      <c r="I1056" t="s">
        <v>2528</v>
      </c>
    </row>
    <row r="1057" spans="1:9">
      <c r="A1057" t="s">
        <v>5858</v>
      </c>
      <c r="B1057">
        <v>23446</v>
      </c>
      <c r="C1057" t="s">
        <v>4213</v>
      </c>
      <c r="D1057" t="s">
        <v>2061</v>
      </c>
      <c r="E1057" t="s">
        <v>4287</v>
      </c>
      <c r="F1057" t="s">
        <v>2529</v>
      </c>
      <c r="G1057" t="s">
        <v>7092</v>
      </c>
      <c r="H1057" t="s">
        <v>2432</v>
      </c>
      <c r="I1057" t="s">
        <v>2061</v>
      </c>
    </row>
    <row r="1058" spans="1:9">
      <c r="A1058" t="s">
        <v>5867</v>
      </c>
      <c r="B1058">
        <v>23447</v>
      </c>
      <c r="C1058" t="s">
        <v>4213</v>
      </c>
      <c r="D1058" t="s">
        <v>2531</v>
      </c>
      <c r="E1058" t="s">
        <v>4287</v>
      </c>
      <c r="F1058" t="s">
        <v>2530</v>
      </c>
      <c r="G1058" t="s">
        <v>7093</v>
      </c>
      <c r="H1058" t="s">
        <v>2432</v>
      </c>
      <c r="I1058" t="s">
        <v>2531</v>
      </c>
    </row>
    <row r="1059" spans="1:9">
      <c r="A1059" t="s">
        <v>5876</v>
      </c>
      <c r="B1059">
        <v>23501</v>
      </c>
      <c r="C1059" t="s">
        <v>4213</v>
      </c>
      <c r="D1059" t="s">
        <v>2533</v>
      </c>
      <c r="E1059" t="s">
        <v>4287</v>
      </c>
      <c r="F1059" t="s">
        <v>2532</v>
      </c>
      <c r="G1059" t="s">
        <v>7094</v>
      </c>
      <c r="H1059" t="s">
        <v>2432</v>
      </c>
      <c r="I1059" t="s">
        <v>2533</v>
      </c>
    </row>
    <row r="1060" spans="1:9">
      <c r="A1060" t="s">
        <v>5885</v>
      </c>
      <c r="B1060">
        <v>23561</v>
      </c>
      <c r="C1060" t="s">
        <v>4213</v>
      </c>
      <c r="D1060" t="s">
        <v>2535</v>
      </c>
      <c r="E1060" t="s">
        <v>4287</v>
      </c>
      <c r="F1060" t="s">
        <v>2534</v>
      </c>
      <c r="G1060" t="s">
        <v>7095</v>
      </c>
      <c r="H1060" t="s">
        <v>2432</v>
      </c>
      <c r="I1060" t="s">
        <v>2535</v>
      </c>
    </row>
    <row r="1061" spans="1:9">
      <c r="A1061" t="s">
        <v>5894</v>
      </c>
      <c r="B1061">
        <v>23562</v>
      </c>
      <c r="C1061" t="s">
        <v>4213</v>
      </c>
      <c r="D1061" t="s">
        <v>2537</v>
      </c>
      <c r="E1061" t="s">
        <v>4287</v>
      </c>
      <c r="F1061" t="s">
        <v>2536</v>
      </c>
      <c r="G1061" t="s">
        <v>7096</v>
      </c>
      <c r="H1061" t="s">
        <v>2432</v>
      </c>
      <c r="I1061" t="s">
        <v>2537</v>
      </c>
    </row>
    <row r="1062" spans="1:9">
      <c r="A1062" t="s">
        <v>5903</v>
      </c>
      <c r="B1062">
        <v>23563</v>
      </c>
      <c r="C1062" t="s">
        <v>4213</v>
      </c>
      <c r="D1062" t="s">
        <v>2539</v>
      </c>
      <c r="E1062" t="s">
        <v>4287</v>
      </c>
      <c r="F1062" t="s">
        <v>2538</v>
      </c>
      <c r="G1062" t="s">
        <v>7097</v>
      </c>
      <c r="H1062" t="s">
        <v>2432</v>
      </c>
      <c r="I1062" t="s">
        <v>2539</v>
      </c>
    </row>
    <row r="1063" spans="1:9">
      <c r="A1063" t="s">
        <v>4262</v>
      </c>
      <c r="B1063">
        <v>24000</v>
      </c>
      <c r="C1063" t="s">
        <v>4214</v>
      </c>
      <c r="D1063" t="s">
        <v>2541</v>
      </c>
      <c r="E1063" t="s">
        <v>4238</v>
      </c>
      <c r="F1063" t="s">
        <v>2540</v>
      </c>
      <c r="G1063" t="s">
        <v>7098</v>
      </c>
      <c r="H1063" t="s">
        <v>2541</v>
      </c>
    </row>
    <row r="1064" spans="1:9">
      <c r="A1064" t="s">
        <v>4311</v>
      </c>
      <c r="B1064">
        <v>24201</v>
      </c>
      <c r="C1064" t="s">
        <v>4214</v>
      </c>
      <c r="D1064" t="s">
        <v>2543</v>
      </c>
      <c r="E1064" t="s">
        <v>4287</v>
      </c>
      <c r="F1064" t="s">
        <v>2542</v>
      </c>
      <c r="G1064" t="s">
        <v>7099</v>
      </c>
      <c r="H1064" t="s">
        <v>2541</v>
      </c>
      <c r="I1064" t="s">
        <v>2543</v>
      </c>
    </row>
    <row r="1065" spans="1:9">
      <c r="A1065" t="s">
        <v>4359</v>
      </c>
      <c r="B1065">
        <v>24202</v>
      </c>
      <c r="C1065" t="s">
        <v>4214</v>
      </c>
      <c r="D1065" t="s">
        <v>2545</v>
      </c>
      <c r="E1065" t="s">
        <v>4287</v>
      </c>
      <c r="F1065" t="s">
        <v>2544</v>
      </c>
      <c r="G1065" t="s">
        <v>7100</v>
      </c>
      <c r="H1065" t="s">
        <v>2541</v>
      </c>
      <c r="I1065" t="s">
        <v>2545</v>
      </c>
    </row>
    <row r="1066" spans="1:9">
      <c r="A1066" t="s">
        <v>4407</v>
      </c>
      <c r="B1066">
        <v>24203</v>
      </c>
      <c r="C1066" t="s">
        <v>4214</v>
      </c>
      <c r="D1066" t="s">
        <v>2547</v>
      </c>
      <c r="E1066" t="s">
        <v>4287</v>
      </c>
      <c r="F1066" t="s">
        <v>2546</v>
      </c>
      <c r="G1066" t="s">
        <v>7101</v>
      </c>
      <c r="H1066" t="s">
        <v>2541</v>
      </c>
      <c r="I1066" t="s">
        <v>2547</v>
      </c>
    </row>
    <row r="1067" spans="1:9">
      <c r="A1067" t="s">
        <v>4455</v>
      </c>
      <c r="B1067">
        <v>24204</v>
      </c>
      <c r="C1067" t="s">
        <v>4214</v>
      </c>
      <c r="D1067" t="s">
        <v>2549</v>
      </c>
      <c r="E1067" t="s">
        <v>4287</v>
      </c>
      <c r="F1067" t="s">
        <v>2548</v>
      </c>
      <c r="G1067" t="s">
        <v>7102</v>
      </c>
      <c r="H1067" t="s">
        <v>2541</v>
      </c>
      <c r="I1067" t="s">
        <v>2549</v>
      </c>
    </row>
    <row r="1068" spans="1:9">
      <c r="A1068" t="s">
        <v>4503</v>
      </c>
      <c r="B1068">
        <v>24205</v>
      </c>
      <c r="C1068" t="s">
        <v>4214</v>
      </c>
      <c r="D1068" t="s">
        <v>2551</v>
      </c>
      <c r="E1068" t="s">
        <v>4287</v>
      </c>
      <c r="F1068" t="s">
        <v>2550</v>
      </c>
      <c r="G1068" t="s">
        <v>7103</v>
      </c>
      <c r="H1068" t="s">
        <v>2541</v>
      </c>
      <c r="I1068" t="s">
        <v>2551</v>
      </c>
    </row>
    <row r="1069" spans="1:9">
      <c r="A1069" t="s">
        <v>4551</v>
      </c>
      <c r="B1069">
        <v>24207</v>
      </c>
      <c r="C1069" t="s">
        <v>4214</v>
      </c>
      <c r="D1069" t="s">
        <v>2553</v>
      </c>
      <c r="E1069" t="s">
        <v>4287</v>
      </c>
      <c r="F1069" t="s">
        <v>2552</v>
      </c>
      <c r="G1069" t="s">
        <v>7104</v>
      </c>
      <c r="H1069" t="s">
        <v>2541</v>
      </c>
      <c r="I1069" t="s">
        <v>2553</v>
      </c>
    </row>
    <row r="1070" spans="1:9">
      <c r="A1070" t="s">
        <v>4599</v>
      </c>
      <c r="B1070">
        <v>24208</v>
      </c>
      <c r="C1070" t="s">
        <v>4214</v>
      </c>
      <c r="D1070" t="s">
        <v>2555</v>
      </c>
      <c r="E1070" t="s">
        <v>4287</v>
      </c>
      <c r="F1070" t="s">
        <v>2554</v>
      </c>
      <c r="G1070" t="s">
        <v>7105</v>
      </c>
      <c r="H1070" t="s">
        <v>2541</v>
      </c>
      <c r="I1070" t="s">
        <v>2555</v>
      </c>
    </row>
    <row r="1071" spans="1:9">
      <c r="A1071" t="s">
        <v>4647</v>
      </c>
      <c r="B1071">
        <v>24209</v>
      </c>
      <c r="C1071" t="s">
        <v>4214</v>
      </c>
      <c r="D1071" t="s">
        <v>2557</v>
      </c>
      <c r="E1071" t="s">
        <v>4287</v>
      </c>
      <c r="F1071" t="s">
        <v>2556</v>
      </c>
      <c r="G1071" t="s">
        <v>7106</v>
      </c>
      <c r="H1071" t="s">
        <v>2541</v>
      </c>
      <c r="I1071" t="s">
        <v>2557</v>
      </c>
    </row>
    <row r="1072" spans="1:9">
      <c r="A1072" t="s">
        <v>4695</v>
      </c>
      <c r="B1072">
        <v>24210</v>
      </c>
      <c r="C1072" t="s">
        <v>4214</v>
      </c>
      <c r="D1072" t="s">
        <v>2559</v>
      </c>
      <c r="E1072" t="s">
        <v>4287</v>
      </c>
      <c r="F1072" t="s">
        <v>2558</v>
      </c>
      <c r="G1072" t="s">
        <v>7107</v>
      </c>
      <c r="H1072" t="s">
        <v>2541</v>
      </c>
      <c r="I1072" t="s">
        <v>2559</v>
      </c>
    </row>
    <row r="1073" spans="1:9">
      <c r="A1073" t="s">
        <v>4743</v>
      </c>
      <c r="B1073">
        <v>24211</v>
      </c>
      <c r="C1073" t="s">
        <v>4214</v>
      </c>
      <c r="D1073" t="s">
        <v>2561</v>
      </c>
      <c r="E1073" t="s">
        <v>4287</v>
      </c>
      <c r="F1073" t="s">
        <v>2560</v>
      </c>
      <c r="G1073" t="s">
        <v>7108</v>
      </c>
      <c r="H1073" t="s">
        <v>2541</v>
      </c>
      <c r="I1073" t="s">
        <v>2561</v>
      </c>
    </row>
    <row r="1074" spans="1:9">
      <c r="A1074" t="s">
        <v>4791</v>
      </c>
      <c r="B1074">
        <v>24212</v>
      </c>
      <c r="C1074" t="s">
        <v>4214</v>
      </c>
      <c r="D1074" t="s">
        <v>2563</v>
      </c>
      <c r="E1074" t="s">
        <v>4287</v>
      </c>
      <c r="F1074" t="s">
        <v>2562</v>
      </c>
      <c r="G1074" t="s">
        <v>7109</v>
      </c>
      <c r="H1074" t="s">
        <v>2541</v>
      </c>
      <c r="I1074" t="s">
        <v>2563</v>
      </c>
    </row>
    <row r="1075" spans="1:9">
      <c r="A1075" t="s">
        <v>4839</v>
      </c>
      <c r="B1075">
        <v>24214</v>
      </c>
      <c r="C1075" t="s">
        <v>4214</v>
      </c>
      <c r="D1075" t="s">
        <v>2565</v>
      </c>
      <c r="E1075" t="s">
        <v>4287</v>
      </c>
      <c r="F1075" t="s">
        <v>2564</v>
      </c>
      <c r="G1075" t="s">
        <v>7110</v>
      </c>
      <c r="H1075" t="s">
        <v>2541</v>
      </c>
      <c r="I1075" t="s">
        <v>2565</v>
      </c>
    </row>
    <row r="1076" spans="1:9">
      <c r="A1076" t="s">
        <v>4887</v>
      </c>
      <c r="B1076">
        <v>24215</v>
      </c>
      <c r="C1076" t="s">
        <v>4214</v>
      </c>
      <c r="D1076" t="s">
        <v>2567</v>
      </c>
      <c r="E1076" t="s">
        <v>4287</v>
      </c>
      <c r="F1076" t="s">
        <v>2566</v>
      </c>
      <c r="G1076" t="s">
        <v>7111</v>
      </c>
      <c r="H1076" t="s">
        <v>2541</v>
      </c>
      <c r="I1076" t="s">
        <v>2567</v>
      </c>
    </row>
    <row r="1077" spans="1:9">
      <c r="A1077" t="s">
        <v>4935</v>
      </c>
      <c r="B1077">
        <v>24216</v>
      </c>
      <c r="C1077" t="s">
        <v>4214</v>
      </c>
      <c r="D1077" t="s">
        <v>2569</v>
      </c>
      <c r="E1077" t="s">
        <v>4287</v>
      </c>
      <c r="F1077" t="s">
        <v>2568</v>
      </c>
      <c r="G1077" t="s">
        <v>7112</v>
      </c>
      <c r="H1077" t="s">
        <v>2541</v>
      </c>
      <c r="I1077" t="s">
        <v>2569</v>
      </c>
    </row>
    <row r="1078" spans="1:9">
      <c r="A1078" t="s">
        <v>4983</v>
      </c>
      <c r="B1078">
        <v>24303</v>
      </c>
      <c r="C1078" t="s">
        <v>4214</v>
      </c>
      <c r="D1078" t="s">
        <v>2571</v>
      </c>
      <c r="E1078" t="s">
        <v>4287</v>
      </c>
      <c r="F1078" t="s">
        <v>2570</v>
      </c>
      <c r="G1078" t="s">
        <v>7113</v>
      </c>
      <c r="H1078" t="s">
        <v>2541</v>
      </c>
      <c r="I1078" t="s">
        <v>2571</v>
      </c>
    </row>
    <row r="1079" spans="1:9">
      <c r="A1079" t="s">
        <v>5030</v>
      </c>
      <c r="B1079">
        <v>24324</v>
      </c>
      <c r="C1079" t="s">
        <v>4214</v>
      </c>
      <c r="D1079" t="s">
        <v>2573</v>
      </c>
      <c r="E1079" t="s">
        <v>4287</v>
      </c>
      <c r="F1079" t="s">
        <v>2572</v>
      </c>
      <c r="G1079" t="s">
        <v>7114</v>
      </c>
      <c r="H1079" t="s">
        <v>2541</v>
      </c>
      <c r="I1079" t="s">
        <v>2573</v>
      </c>
    </row>
    <row r="1080" spans="1:9">
      <c r="A1080" t="s">
        <v>5077</v>
      </c>
      <c r="B1080">
        <v>24341</v>
      </c>
      <c r="C1080" t="s">
        <v>4214</v>
      </c>
      <c r="D1080" t="s">
        <v>2575</v>
      </c>
      <c r="E1080" t="s">
        <v>4287</v>
      </c>
      <c r="F1080" t="s">
        <v>2574</v>
      </c>
      <c r="G1080" t="s">
        <v>7115</v>
      </c>
      <c r="H1080" t="s">
        <v>2541</v>
      </c>
      <c r="I1080" t="s">
        <v>2575</v>
      </c>
    </row>
    <row r="1081" spans="1:9">
      <c r="A1081" t="s">
        <v>5123</v>
      </c>
      <c r="B1081">
        <v>24343</v>
      </c>
      <c r="C1081" t="s">
        <v>4214</v>
      </c>
      <c r="D1081" t="s">
        <v>1103</v>
      </c>
      <c r="E1081" t="s">
        <v>4287</v>
      </c>
      <c r="F1081" t="s">
        <v>2576</v>
      </c>
      <c r="G1081" t="s">
        <v>7116</v>
      </c>
      <c r="H1081" t="s">
        <v>2541</v>
      </c>
      <c r="I1081" t="s">
        <v>1103</v>
      </c>
    </row>
    <row r="1082" spans="1:9">
      <c r="A1082" t="s">
        <v>5168</v>
      </c>
      <c r="B1082">
        <v>24344</v>
      </c>
      <c r="C1082" t="s">
        <v>4214</v>
      </c>
      <c r="D1082" t="s">
        <v>2578</v>
      </c>
      <c r="E1082" t="s">
        <v>4287</v>
      </c>
      <c r="F1082" t="s">
        <v>2577</v>
      </c>
      <c r="G1082" t="s">
        <v>7117</v>
      </c>
      <c r="H1082" t="s">
        <v>2541</v>
      </c>
      <c r="I1082" t="s">
        <v>2578</v>
      </c>
    </row>
    <row r="1083" spans="1:9">
      <c r="A1083" t="s">
        <v>5211</v>
      </c>
      <c r="B1083">
        <v>24441</v>
      </c>
      <c r="C1083" t="s">
        <v>4214</v>
      </c>
      <c r="D1083" t="s">
        <v>2580</v>
      </c>
      <c r="E1083" t="s">
        <v>4287</v>
      </c>
      <c r="F1083" t="s">
        <v>2579</v>
      </c>
      <c r="G1083" t="s">
        <v>7118</v>
      </c>
      <c r="H1083" t="s">
        <v>2541</v>
      </c>
      <c r="I1083" t="s">
        <v>2580</v>
      </c>
    </row>
    <row r="1084" spans="1:9">
      <c r="A1084" t="s">
        <v>5250</v>
      </c>
      <c r="B1084">
        <v>24442</v>
      </c>
      <c r="C1084" t="s">
        <v>4214</v>
      </c>
      <c r="D1084" t="s">
        <v>1462</v>
      </c>
      <c r="E1084" t="s">
        <v>4287</v>
      </c>
      <c r="F1084" t="s">
        <v>2581</v>
      </c>
      <c r="G1084" t="s">
        <v>7119</v>
      </c>
      <c r="H1084" t="s">
        <v>2541</v>
      </c>
      <c r="I1084" t="s">
        <v>1462</v>
      </c>
    </row>
    <row r="1085" spans="1:9">
      <c r="A1085" t="s">
        <v>5287</v>
      </c>
      <c r="B1085">
        <v>24443</v>
      </c>
      <c r="C1085" t="s">
        <v>4214</v>
      </c>
      <c r="D1085" t="s">
        <v>2583</v>
      </c>
      <c r="E1085" t="s">
        <v>4287</v>
      </c>
      <c r="F1085" t="s">
        <v>2582</v>
      </c>
      <c r="G1085" t="s">
        <v>7120</v>
      </c>
      <c r="H1085" t="s">
        <v>2541</v>
      </c>
      <c r="I1085" t="s">
        <v>2583</v>
      </c>
    </row>
    <row r="1086" spans="1:9">
      <c r="A1086" t="s">
        <v>5323</v>
      </c>
      <c r="B1086">
        <v>24461</v>
      </c>
      <c r="C1086" t="s">
        <v>4214</v>
      </c>
      <c r="D1086" t="s">
        <v>2585</v>
      </c>
      <c r="E1086" t="s">
        <v>4287</v>
      </c>
      <c r="F1086" t="s">
        <v>2584</v>
      </c>
      <c r="G1086" t="s">
        <v>7121</v>
      </c>
      <c r="H1086" t="s">
        <v>2541</v>
      </c>
      <c r="I1086" t="s">
        <v>2585</v>
      </c>
    </row>
    <row r="1087" spans="1:9">
      <c r="A1087" t="s">
        <v>5359</v>
      </c>
      <c r="B1087">
        <v>24470</v>
      </c>
      <c r="C1087" t="s">
        <v>4214</v>
      </c>
      <c r="D1087" t="s">
        <v>2587</v>
      </c>
      <c r="E1087" t="s">
        <v>4287</v>
      </c>
      <c r="F1087" t="s">
        <v>2586</v>
      </c>
      <c r="G1087" t="s">
        <v>7122</v>
      </c>
      <c r="H1087" t="s">
        <v>2541</v>
      </c>
      <c r="I1087" t="s">
        <v>2587</v>
      </c>
    </row>
    <row r="1088" spans="1:9">
      <c r="A1088" t="s">
        <v>5394</v>
      </c>
      <c r="B1088">
        <v>24471</v>
      </c>
      <c r="C1088" t="s">
        <v>4214</v>
      </c>
      <c r="D1088" t="s">
        <v>2589</v>
      </c>
      <c r="E1088" t="s">
        <v>4287</v>
      </c>
      <c r="F1088" t="s">
        <v>2588</v>
      </c>
      <c r="G1088" t="s">
        <v>7123</v>
      </c>
      <c r="H1088" t="s">
        <v>2541</v>
      </c>
      <c r="I1088" t="s">
        <v>2589</v>
      </c>
    </row>
    <row r="1089" spans="1:9">
      <c r="A1089" t="s">
        <v>5426</v>
      </c>
      <c r="B1089">
        <v>24472</v>
      </c>
      <c r="C1089" t="s">
        <v>4214</v>
      </c>
      <c r="D1089" t="s">
        <v>2591</v>
      </c>
      <c r="E1089" t="s">
        <v>4287</v>
      </c>
      <c r="F1089" t="s">
        <v>2590</v>
      </c>
      <c r="G1089" t="s">
        <v>7124</v>
      </c>
      <c r="H1089" t="s">
        <v>2541</v>
      </c>
      <c r="I1089" t="s">
        <v>2591</v>
      </c>
    </row>
    <row r="1090" spans="1:9">
      <c r="A1090" t="s">
        <v>5458</v>
      </c>
      <c r="B1090">
        <v>24543</v>
      </c>
      <c r="C1090" t="s">
        <v>4214</v>
      </c>
      <c r="D1090" t="s">
        <v>2593</v>
      </c>
      <c r="E1090" t="s">
        <v>4287</v>
      </c>
      <c r="F1090" t="s">
        <v>2592</v>
      </c>
      <c r="G1090" t="s">
        <v>7125</v>
      </c>
      <c r="H1090" t="s">
        <v>2541</v>
      </c>
      <c r="I1090" t="s">
        <v>2593</v>
      </c>
    </row>
    <row r="1091" spans="1:9">
      <c r="A1091" t="s">
        <v>5487</v>
      </c>
      <c r="B1091">
        <v>24561</v>
      </c>
      <c r="C1091" t="s">
        <v>4214</v>
      </c>
      <c r="D1091" t="s">
        <v>2595</v>
      </c>
      <c r="E1091" t="s">
        <v>4287</v>
      </c>
      <c r="F1091" t="s">
        <v>2594</v>
      </c>
      <c r="G1091" t="s">
        <v>7126</v>
      </c>
      <c r="H1091" t="s">
        <v>2541</v>
      </c>
      <c r="I1091" t="s">
        <v>2595</v>
      </c>
    </row>
    <row r="1092" spans="1:9">
      <c r="A1092" t="s">
        <v>5515</v>
      </c>
      <c r="B1092">
        <v>24562</v>
      </c>
      <c r="C1092" t="s">
        <v>4214</v>
      </c>
      <c r="D1092" t="s">
        <v>2597</v>
      </c>
      <c r="E1092" t="s">
        <v>4287</v>
      </c>
      <c r="F1092" t="s">
        <v>2596</v>
      </c>
      <c r="G1092" t="s">
        <v>7127</v>
      </c>
      <c r="H1092" t="s">
        <v>2541</v>
      </c>
      <c r="I1092" t="s">
        <v>2597</v>
      </c>
    </row>
    <row r="1093" spans="1:9">
      <c r="A1093" t="s">
        <v>4263</v>
      </c>
      <c r="B1093">
        <v>25000</v>
      </c>
      <c r="C1093" t="s">
        <v>4215</v>
      </c>
      <c r="D1093" t="s">
        <v>2599</v>
      </c>
      <c r="E1093" t="s">
        <v>4238</v>
      </c>
      <c r="F1093" t="s">
        <v>2598</v>
      </c>
      <c r="G1093" t="s">
        <v>7128</v>
      </c>
      <c r="H1093" t="s">
        <v>2599</v>
      </c>
    </row>
    <row r="1094" spans="1:9">
      <c r="A1094" t="s">
        <v>4312</v>
      </c>
      <c r="B1094">
        <v>25201</v>
      </c>
      <c r="C1094" t="s">
        <v>4215</v>
      </c>
      <c r="D1094" t="s">
        <v>2601</v>
      </c>
      <c r="E1094" t="s">
        <v>4287</v>
      </c>
      <c r="F1094" t="s">
        <v>2600</v>
      </c>
      <c r="G1094" t="s">
        <v>7129</v>
      </c>
      <c r="H1094" t="s">
        <v>2599</v>
      </c>
      <c r="I1094" t="s">
        <v>2601</v>
      </c>
    </row>
    <row r="1095" spans="1:9">
      <c r="A1095" t="s">
        <v>4360</v>
      </c>
      <c r="B1095">
        <v>25202</v>
      </c>
      <c r="C1095" t="s">
        <v>4215</v>
      </c>
      <c r="D1095" t="s">
        <v>2603</v>
      </c>
      <c r="E1095" t="s">
        <v>4287</v>
      </c>
      <c r="F1095" t="s">
        <v>2602</v>
      </c>
      <c r="G1095" t="s">
        <v>7130</v>
      </c>
      <c r="H1095" t="s">
        <v>2599</v>
      </c>
      <c r="I1095" t="s">
        <v>2603</v>
      </c>
    </row>
    <row r="1096" spans="1:9">
      <c r="A1096" t="s">
        <v>4408</v>
      </c>
      <c r="B1096">
        <v>25203</v>
      </c>
      <c r="C1096" t="s">
        <v>4215</v>
      </c>
      <c r="D1096" t="s">
        <v>2605</v>
      </c>
      <c r="E1096" t="s">
        <v>4287</v>
      </c>
      <c r="F1096" t="s">
        <v>2604</v>
      </c>
      <c r="G1096" t="s">
        <v>7131</v>
      </c>
      <c r="H1096" t="s">
        <v>2599</v>
      </c>
      <c r="I1096" t="s">
        <v>2605</v>
      </c>
    </row>
    <row r="1097" spans="1:9">
      <c r="A1097" t="s">
        <v>4456</v>
      </c>
      <c r="B1097">
        <v>25204</v>
      </c>
      <c r="C1097" t="s">
        <v>4215</v>
      </c>
      <c r="D1097" t="s">
        <v>2607</v>
      </c>
      <c r="E1097" t="s">
        <v>4287</v>
      </c>
      <c r="F1097" t="s">
        <v>2606</v>
      </c>
      <c r="G1097" t="s">
        <v>7132</v>
      </c>
      <c r="H1097" t="s">
        <v>2599</v>
      </c>
      <c r="I1097" t="s">
        <v>2607</v>
      </c>
    </row>
    <row r="1098" spans="1:9">
      <c r="A1098" t="s">
        <v>4504</v>
      </c>
      <c r="B1098">
        <v>25206</v>
      </c>
      <c r="C1098" t="s">
        <v>4215</v>
      </c>
      <c r="D1098" t="s">
        <v>2609</v>
      </c>
      <c r="E1098" t="s">
        <v>4287</v>
      </c>
      <c r="F1098" t="s">
        <v>2608</v>
      </c>
      <c r="G1098" t="s">
        <v>7133</v>
      </c>
      <c r="H1098" t="s">
        <v>2599</v>
      </c>
      <c r="I1098" t="s">
        <v>2609</v>
      </c>
    </row>
    <row r="1099" spans="1:9">
      <c r="A1099" t="s">
        <v>4552</v>
      </c>
      <c r="B1099">
        <v>25207</v>
      </c>
      <c r="C1099" t="s">
        <v>4215</v>
      </c>
      <c r="D1099" t="s">
        <v>2611</v>
      </c>
      <c r="E1099" t="s">
        <v>4287</v>
      </c>
      <c r="F1099" t="s">
        <v>2610</v>
      </c>
      <c r="G1099" t="s">
        <v>7134</v>
      </c>
      <c r="H1099" t="s">
        <v>2599</v>
      </c>
      <c r="I1099" t="s">
        <v>2611</v>
      </c>
    </row>
    <row r="1100" spans="1:9">
      <c r="A1100" t="s">
        <v>4600</v>
      </c>
      <c r="B1100">
        <v>25208</v>
      </c>
      <c r="C1100" t="s">
        <v>4215</v>
      </c>
      <c r="D1100" t="s">
        <v>2613</v>
      </c>
      <c r="E1100" t="s">
        <v>4287</v>
      </c>
      <c r="F1100" t="s">
        <v>2612</v>
      </c>
      <c r="G1100" t="s">
        <v>7135</v>
      </c>
      <c r="H1100" t="s">
        <v>2599</v>
      </c>
      <c r="I1100" t="s">
        <v>2613</v>
      </c>
    </row>
    <row r="1101" spans="1:9">
      <c r="A1101" t="s">
        <v>4648</v>
      </c>
      <c r="B1101">
        <v>25209</v>
      </c>
      <c r="C1101" t="s">
        <v>4215</v>
      </c>
      <c r="D1101" t="s">
        <v>2615</v>
      </c>
      <c r="E1101" t="s">
        <v>4287</v>
      </c>
      <c r="F1101" t="s">
        <v>2614</v>
      </c>
      <c r="G1101" t="s">
        <v>7136</v>
      </c>
      <c r="H1101" t="s">
        <v>2599</v>
      </c>
      <c r="I1101" t="s">
        <v>2615</v>
      </c>
    </row>
    <row r="1102" spans="1:9">
      <c r="A1102" t="s">
        <v>4696</v>
      </c>
      <c r="B1102">
        <v>25210</v>
      </c>
      <c r="C1102" t="s">
        <v>4215</v>
      </c>
      <c r="D1102" t="s">
        <v>2617</v>
      </c>
      <c r="E1102" t="s">
        <v>4287</v>
      </c>
      <c r="F1102" t="s">
        <v>2616</v>
      </c>
      <c r="G1102" t="s">
        <v>7137</v>
      </c>
      <c r="H1102" t="s">
        <v>2599</v>
      </c>
      <c r="I1102" t="s">
        <v>2617</v>
      </c>
    </row>
    <row r="1103" spans="1:9">
      <c r="A1103" t="s">
        <v>4744</v>
      </c>
      <c r="B1103">
        <v>25211</v>
      </c>
      <c r="C1103" t="s">
        <v>4215</v>
      </c>
      <c r="D1103" t="s">
        <v>2619</v>
      </c>
      <c r="E1103" t="s">
        <v>4287</v>
      </c>
      <c r="F1103" t="s">
        <v>2618</v>
      </c>
      <c r="G1103" t="s">
        <v>7138</v>
      </c>
      <c r="H1103" t="s">
        <v>2599</v>
      </c>
      <c r="I1103" t="s">
        <v>2619</v>
      </c>
    </row>
    <row r="1104" spans="1:9">
      <c r="A1104" t="s">
        <v>4792</v>
      </c>
      <c r="B1104">
        <v>25212</v>
      </c>
      <c r="C1104" t="s">
        <v>4215</v>
      </c>
      <c r="D1104" t="s">
        <v>2621</v>
      </c>
      <c r="E1104" t="s">
        <v>4287</v>
      </c>
      <c r="F1104" t="s">
        <v>2620</v>
      </c>
      <c r="G1104" t="s">
        <v>7139</v>
      </c>
      <c r="H1104" t="s">
        <v>2599</v>
      </c>
      <c r="I1104" t="s">
        <v>2621</v>
      </c>
    </row>
    <row r="1105" spans="1:9">
      <c r="A1105" t="s">
        <v>4840</v>
      </c>
      <c r="B1105">
        <v>25213</v>
      </c>
      <c r="C1105" t="s">
        <v>4215</v>
      </c>
      <c r="D1105" t="s">
        <v>2623</v>
      </c>
      <c r="E1105" t="s">
        <v>4287</v>
      </c>
      <c r="F1105" t="s">
        <v>2622</v>
      </c>
      <c r="G1105" t="s">
        <v>7140</v>
      </c>
      <c r="H1105" t="s">
        <v>2599</v>
      </c>
      <c r="I1105" t="s">
        <v>2623</v>
      </c>
    </row>
    <row r="1106" spans="1:9">
      <c r="A1106" t="s">
        <v>4888</v>
      </c>
      <c r="B1106">
        <v>25214</v>
      </c>
      <c r="C1106" t="s">
        <v>4215</v>
      </c>
      <c r="D1106" t="s">
        <v>2625</v>
      </c>
      <c r="E1106" t="s">
        <v>4287</v>
      </c>
      <c r="F1106" t="s">
        <v>2624</v>
      </c>
      <c r="G1106" t="s">
        <v>7141</v>
      </c>
      <c r="H1106" t="s">
        <v>2599</v>
      </c>
      <c r="I1106" t="s">
        <v>2625</v>
      </c>
    </row>
    <row r="1107" spans="1:9">
      <c r="A1107" t="s">
        <v>4936</v>
      </c>
      <c r="B1107">
        <v>25383</v>
      </c>
      <c r="C1107" t="s">
        <v>4215</v>
      </c>
      <c r="D1107" t="s">
        <v>2627</v>
      </c>
      <c r="E1107" t="s">
        <v>4287</v>
      </c>
      <c r="F1107" t="s">
        <v>2626</v>
      </c>
      <c r="G1107" t="s">
        <v>7142</v>
      </c>
      <c r="H1107" t="s">
        <v>2599</v>
      </c>
      <c r="I1107" t="s">
        <v>2627</v>
      </c>
    </row>
    <row r="1108" spans="1:9">
      <c r="A1108" t="s">
        <v>4984</v>
      </c>
      <c r="B1108">
        <v>25384</v>
      </c>
      <c r="C1108" t="s">
        <v>4215</v>
      </c>
      <c r="D1108" t="s">
        <v>2629</v>
      </c>
      <c r="E1108" t="s">
        <v>4287</v>
      </c>
      <c r="F1108" t="s">
        <v>2628</v>
      </c>
      <c r="G1108" t="s">
        <v>7143</v>
      </c>
      <c r="H1108" t="s">
        <v>2599</v>
      </c>
      <c r="I1108" t="s">
        <v>2629</v>
      </c>
    </row>
    <row r="1109" spans="1:9">
      <c r="A1109" t="s">
        <v>5031</v>
      </c>
      <c r="B1109">
        <v>25425</v>
      </c>
      <c r="C1109" t="s">
        <v>4215</v>
      </c>
      <c r="D1109" t="s">
        <v>2631</v>
      </c>
      <c r="E1109" t="s">
        <v>4287</v>
      </c>
      <c r="F1109" t="s">
        <v>2630</v>
      </c>
      <c r="G1109" t="s">
        <v>7144</v>
      </c>
      <c r="H1109" t="s">
        <v>2599</v>
      </c>
      <c r="I1109" t="s">
        <v>2631</v>
      </c>
    </row>
    <row r="1110" spans="1:9">
      <c r="A1110" t="s">
        <v>5078</v>
      </c>
      <c r="B1110">
        <v>25441</v>
      </c>
      <c r="C1110" t="s">
        <v>4215</v>
      </c>
      <c r="D1110" t="s">
        <v>2633</v>
      </c>
      <c r="E1110" t="s">
        <v>4287</v>
      </c>
      <c r="F1110" t="s">
        <v>2632</v>
      </c>
      <c r="G1110" t="s">
        <v>7145</v>
      </c>
      <c r="H1110" t="s">
        <v>2599</v>
      </c>
      <c r="I1110" t="s">
        <v>2633</v>
      </c>
    </row>
    <row r="1111" spans="1:9">
      <c r="A1111" t="s">
        <v>5124</v>
      </c>
      <c r="B1111">
        <v>25442</v>
      </c>
      <c r="C1111" t="s">
        <v>4215</v>
      </c>
      <c r="D1111" t="s">
        <v>2635</v>
      </c>
      <c r="E1111" t="s">
        <v>4287</v>
      </c>
      <c r="F1111" t="s">
        <v>2634</v>
      </c>
      <c r="G1111" t="s">
        <v>7146</v>
      </c>
      <c r="H1111" t="s">
        <v>2599</v>
      </c>
      <c r="I1111" t="s">
        <v>2635</v>
      </c>
    </row>
    <row r="1112" spans="1:9">
      <c r="A1112" t="s">
        <v>5169</v>
      </c>
      <c r="B1112">
        <v>25443</v>
      </c>
      <c r="C1112" t="s">
        <v>4215</v>
      </c>
      <c r="D1112" t="s">
        <v>2637</v>
      </c>
      <c r="E1112" t="s">
        <v>4287</v>
      </c>
      <c r="F1112" t="s">
        <v>2636</v>
      </c>
      <c r="G1112" t="s">
        <v>7147</v>
      </c>
      <c r="H1112" t="s">
        <v>2599</v>
      </c>
      <c r="I1112" t="s">
        <v>2637</v>
      </c>
    </row>
    <row r="1113" spans="1:9">
      <c r="A1113" t="s">
        <v>4264</v>
      </c>
      <c r="B1113">
        <v>26000</v>
      </c>
      <c r="C1113" t="s">
        <v>4216</v>
      </c>
      <c r="D1113" t="s">
        <v>2639</v>
      </c>
      <c r="E1113" t="s">
        <v>4238</v>
      </c>
      <c r="F1113" t="s">
        <v>2638</v>
      </c>
      <c r="G1113" t="s">
        <v>7148</v>
      </c>
      <c r="H1113" t="s">
        <v>2639</v>
      </c>
    </row>
    <row r="1114" spans="1:9">
      <c r="A1114" t="s">
        <v>4313</v>
      </c>
      <c r="B1114">
        <v>26100</v>
      </c>
      <c r="C1114" t="s">
        <v>4216</v>
      </c>
      <c r="D1114" t="s">
        <v>2641</v>
      </c>
      <c r="E1114" t="s">
        <v>4287</v>
      </c>
      <c r="F1114" t="s">
        <v>2640</v>
      </c>
      <c r="G1114" t="s">
        <v>7149</v>
      </c>
      <c r="H1114" t="s">
        <v>2639</v>
      </c>
      <c r="I1114" t="s">
        <v>2641</v>
      </c>
    </row>
    <row r="1115" spans="1:9">
      <c r="A1115" t="s">
        <v>4361</v>
      </c>
      <c r="B1115">
        <v>26201</v>
      </c>
      <c r="C1115" t="s">
        <v>4216</v>
      </c>
      <c r="D1115" t="s">
        <v>2643</v>
      </c>
      <c r="E1115" t="s">
        <v>4287</v>
      </c>
      <c r="F1115" t="s">
        <v>2642</v>
      </c>
      <c r="G1115" t="s">
        <v>7150</v>
      </c>
      <c r="H1115" t="s">
        <v>2639</v>
      </c>
      <c r="I1115" t="s">
        <v>2643</v>
      </c>
    </row>
    <row r="1116" spans="1:9">
      <c r="A1116" t="s">
        <v>4409</v>
      </c>
      <c r="B1116">
        <v>26202</v>
      </c>
      <c r="C1116" t="s">
        <v>4216</v>
      </c>
      <c r="D1116" t="s">
        <v>2645</v>
      </c>
      <c r="E1116" t="s">
        <v>4287</v>
      </c>
      <c r="F1116" t="s">
        <v>2644</v>
      </c>
      <c r="G1116" t="s">
        <v>7151</v>
      </c>
      <c r="H1116" t="s">
        <v>2639</v>
      </c>
      <c r="I1116" t="s">
        <v>2645</v>
      </c>
    </row>
    <row r="1117" spans="1:9">
      <c r="A1117" t="s">
        <v>4457</v>
      </c>
      <c r="B1117">
        <v>26203</v>
      </c>
      <c r="C1117" t="s">
        <v>4216</v>
      </c>
      <c r="D1117" t="s">
        <v>2647</v>
      </c>
      <c r="E1117" t="s">
        <v>4287</v>
      </c>
      <c r="F1117" t="s">
        <v>2646</v>
      </c>
      <c r="G1117" t="s">
        <v>7152</v>
      </c>
      <c r="H1117" t="s">
        <v>2639</v>
      </c>
      <c r="I1117" t="s">
        <v>2647</v>
      </c>
    </row>
    <row r="1118" spans="1:9">
      <c r="A1118" t="s">
        <v>4505</v>
      </c>
      <c r="B1118">
        <v>26204</v>
      </c>
      <c r="C1118" t="s">
        <v>4216</v>
      </c>
      <c r="D1118" t="s">
        <v>2649</v>
      </c>
      <c r="E1118" t="s">
        <v>4287</v>
      </c>
      <c r="F1118" t="s">
        <v>2648</v>
      </c>
      <c r="G1118" t="s">
        <v>7153</v>
      </c>
      <c r="H1118" t="s">
        <v>2639</v>
      </c>
      <c r="I1118" t="s">
        <v>2649</v>
      </c>
    </row>
    <row r="1119" spans="1:9">
      <c r="A1119" t="s">
        <v>4553</v>
      </c>
      <c r="B1119">
        <v>26205</v>
      </c>
      <c r="C1119" t="s">
        <v>4216</v>
      </c>
      <c r="D1119" t="s">
        <v>2651</v>
      </c>
      <c r="E1119" t="s">
        <v>4287</v>
      </c>
      <c r="F1119" t="s">
        <v>2650</v>
      </c>
      <c r="G1119" t="s">
        <v>7154</v>
      </c>
      <c r="H1119" t="s">
        <v>2639</v>
      </c>
      <c r="I1119" t="s">
        <v>2651</v>
      </c>
    </row>
    <row r="1120" spans="1:9">
      <c r="A1120" t="s">
        <v>4601</v>
      </c>
      <c r="B1120">
        <v>26206</v>
      </c>
      <c r="C1120" t="s">
        <v>4216</v>
      </c>
      <c r="D1120" t="s">
        <v>2653</v>
      </c>
      <c r="E1120" t="s">
        <v>4287</v>
      </c>
      <c r="F1120" t="s">
        <v>2652</v>
      </c>
      <c r="G1120" t="s">
        <v>7155</v>
      </c>
      <c r="H1120" t="s">
        <v>2639</v>
      </c>
      <c r="I1120" t="s">
        <v>2653</v>
      </c>
    </row>
    <row r="1121" spans="1:9">
      <c r="A1121" t="s">
        <v>4649</v>
      </c>
      <c r="B1121">
        <v>26207</v>
      </c>
      <c r="C1121" t="s">
        <v>4216</v>
      </c>
      <c r="D1121" t="s">
        <v>2655</v>
      </c>
      <c r="E1121" t="s">
        <v>4287</v>
      </c>
      <c r="F1121" t="s">
        <v>2654</v>
      </c>
      <c r="G1121" t="s">
        <v>7156</v>
      </c>
      <c r="H1121" t="s">
        <v>2639</v>
      </c>
      <c r="I1121" t="s">
        <v>2655</v>
      </c>
    </row>
    <row r="1122" spans="1:9">
      <c r="A1122" t="s">
        <v>4697</v>
      </c>
      <c r="B1122">
        <v>26208</v>
      </c>
      <c r="C1122" t="s">
        <v>4216</v>
      </c>
      <c r="D1122" t="s">
        <v>2657</v>
      </c>
      <c r="E1122" t="s">
        <v>4287</v>
      </c>
      <c r="F1122" t="s">
        <v>2656</v>
      </c>
      <c r="G1122" t="s">
        <v>7157</v>
      </c>
      <c r="H1122" t="s">
        <v>2639</v>
      </c>
      <c r="I1122" t="s">
        <v>2657</v>
      </c>
    </row>
    <row r="1123" spans="1:9">
      <c r="A1123" t="s">
        <v>4745</v>
      </c>
      <c r="B1123">
        <v>26209</v>
      </c>
      <c r="C1123" t="s">
        <v>4216</v>
      </c>
      <c r="D1123" t="s">
        <v>2659</v>
      </c>
      <c r="E1123" t="s">
        <v>4287</v>
      </c>
      <c r="F1123" t="s">
        <v>2658</v>
      </c>
      <c r="G1123" t="s">
        <v>7158</v>
      </c>
      <c r="H1123" t="s">
        <v>2639</v>
      </c>
      <c r="I1123" t="s">
        <v>2659</v>
      </c>
    </row>
    <row r="1124" spans="1:9">
      <c r="A1124" t="s">
        <v>4793</v>
      </c>
      <c r="B1124">
        <v>26210</v>
      </c>
      <c r="C1124" t="s">
        <v>4216</v>
      </c>
      <c r="D1124" t="s">
        <v>2661</v>
      </c>
      <c r="E1124" t="s">
        <v>4287</v>
      </c>
      <c r="F1124" t="s">
        <v>2660</v>
      </c>
      <c r="G1124" t="s">
        <v>7159</v>
      </c>
      <c r="H1124" t="s">
        <v>2639</v>
      </c>
      <c r="I1124" t="s">
        <v>2661</v>
      </c>
    </row>
    <row r="1125" spans="1:9">
      <c r="A1125" t="s">
        <v>4841</v>
      </c>
      <c r="B1125">
        <v>26211</v>
      </c>
      <c r="C1125" t="s">
        <v>4216</v>
      </c>
      <c r="D1125" t="s">
        <v>2663</v>
      </c>
      <c r="E1125" t="s">
        <v>4287</v>
      </c>
      <c r="F1125" t="s">
        <v>2662</v>
      </c>
      <c r="G1125" t="s">
        <v>7160</v>
      </c>
      <c r="H1125" t="s">
        <v>2639</v>
      </c>
      <c r="I1125" t="s">
        <v>2663</v>
      </c>
    </row>
    <row r="1126" spans="1:9">
      <c r="A1126" t="s">
        <v>4889</v>
      </c>
      <c r="B1126">
        <v>26212</v>
      </c>
      <c r="C1126" t="s">
        <v>4216</v>
      </c>
      <c r="D1126" t="s">
        <v>2665</v>
      </c>
      <c r="E1126" t="s">
        <v>4287</v>
      </c>
      <c r="F1126" t="s">
        <v>2664</v>
      </c>
      <c r="G1126" t="s">
        <v>7161</v>
      </c>
      <c r="H1126" t="s">
        <v>2639</v>
      </c>
      <c r="I1126" t="s">
        <v>2665</v>
      </c>
    </row>
    <row r="1127" spans="1:9">
      <c r="A1127" t="s">
        <v>4937</v>
      </c>
      <c r="B1127">
        <v>26213</v>
      </c>
      <c r="C1127" t="s">
        <v>4216</v>
      </c>
      <c r="D1127" t="s">
        <v>2667</v>
      </c>
      <c r="E1127" t="s">
        <v>4287</v>
      </c>
      <c r="F1127" t="s">
        <v>2666</v>
      </c>
      <c r="G1127" t="s">
        <v>7162</v>
      </c>
      <c r="H1127" t="s">
        <v>2639</v>
      </c>
      <c r="I1127" t="s">
        <v>2667</v>
      </c>
    </row>
    <row r="1128" spans="1:9">
      <c r="A1128" t="s">
        <v>4985</v>
      </c>
      <c r="B1128">
        <v>26214</v>
      </c>
      <c r="C1128" t="s">
        <v>4216</v>
      </c>
      <c r="D1128" t="s">
        <v>2669</v>
      </c>
      <c r="E1128" t="s">
        <v>4287</v>
      </c>
      <c r="F1128" t="s">
        <v>2668</v>
      </c>
      <c r="G1128" t="s">
        <v>7163</v>
      </c>
      <c r="H1128" t="s">
        <v>2639</v>
      </c>
      <c r="I1128" t="s">
        <v>2669</v>
      </c>
    </row>
    <row r="1129" spans="1:9">
      <c r="A1129" t="s">
        <v>5032</v>
      </c>
      <c r="B1129">
        <v>26303</v>
      </c>
      <c r="C1129" t="s">
        <v>4216</v>
      </c>
      <c r="D1129" t="s">
        <v>2671</v>
      </c>
      <c r="E1129" t="s">
        <v>4287</v>
      </c>
      <c r="F1129" t="s">
        <v>2670</v>
      </c>
      <c r="G1129" t="s">
        <v>7164</v>
      </c>
      <c r="H1129" t="s">
        <v>2639</v>
      </c>
      <c r="I1129" t="s">
        <v>2671</v>
      </c>
    </row>
    <row r="1130" spans="1:9">
      <c r="A1130" t="s">
        <v>5079</v>
      </c>
      <c r="B1130">
        <v>26322</v>
      </c>
      <c r="C1130" t="s">
        <v>4216</v>
      </c>
      <c r="D1130" t="s">
        <v>2673</v>
      </c>
      <c r="E1130" t="s">
        <v>4287</v>
      </c>
      <c r="F1130" t="s">
        <v>2672</v>
      </c>
      <c r="G1130" t="s">
        <v>7165</v>
      </c>
      <c r="H1130" t="s">
        <v>2639</v>
      </c>
      <c r="I1130" t="s">
        <v>2673</v>
      </c>
    </row>
    <row r="1131" spans="1:9">
      <c r="A1131" t="s">
        <v>5125</v>
      </c>
      <c r="B1131">
        <v>26343</v>
      </c>
      <c r="C1131" t="s">
        <v>4216</v>
      </c>
      <c r="D1131" t="s">
        <v>2675</v>
      </c>
      <c r="E1131" t="s">
        <v>4287</v>
      </c>
      <c r="F1131" t="s">
        <v>2674</v>
      </c>
      <c r="G1131" t="s">
        <v>7166</v>
      </c>
      <c r="H1131" t="s">
        <v>2639</v>
      </c>
      <c r="I1131" t="s">
        <v>2675</v>
      </c>
    </row>
    <row r="1132" spans="1:9">
      <c r="A1132" t="s">
        <v>5170</v>
      </c>
      <c r="B1132">
        <v>26344</v>
      </c>
      <c r="C1132" t="s">
        <v>4216</v>
      </c>
      <c r="D1132" t="s">
        <v>2677</v>
      </c>
      <c r="E1132" t="s">
        <v>4287</v>
      </c>
      <c r="F1132" t="s">
        <v>2676</v>
      </c>
      <c r="G1132" t="s">
        <v>7167</v>
      </c>
      <c r="H1132" t="s">
        <v>2639</v>
      </c>
      <c r="I1132" t="s">
        <v>2677</v>
      </c>
    </row>
    <row r="1133" spans="1:9">
      <c r="A1133" t="s">
        <v>5212</v>
      </c>
      <c r="B1133">
        <v>26364</v>
      </c>
      <c r="C1133" t="s">
        <v>4216</v>
      </c>
      <c r="D1133" t="s">
        <v>2679</v>
      </c>
      <c r="E1133" t="s">
        <v>4287</v>
      </c>
      <c r="F1133" t="s">
        <v>2678</v>
      </c>
      <c r="G1133" t="s">
        <v>7168</v>
      </c>
      <c r="H1133" t="s">
        <v>2639</v>
      </c>
      <c r="I1133" t="s">
        <v>2679</v>
      </c>
    </row>
    <row r="1134" spans="1:9">
      <c r="A1134" t="s">
        <v>5251</v>
      </c>
      <c r="B1134">
        <v>26365</v>
      </c>
      <c r="C1134" t="s">
        <v>4216</v>
      </c>
      <c r="D1134" t="s">
        <v>2681</v>
      </c>
      <c r="E1134" t="s">
        <v>4287</v>
      </c>
      <c r="F1134" t="s">
        <v>2680</v>
      </c>
      <c r="G1134" t="s">
        <v>7169</v>
      </c>
      <c r="H1134" t="s">
        <v>2639</v>
      </c>
      <c r="I1134" t="s">
        <v>2681</v>
      </c>
    </row>
    <row r="1135" spans="1:9">
      <c r="A1135" t="s">
        <v>5288</v>
      </c>
      <c r="B1135">
        <v>26366</v>
      </c>
      <c r="C1135" t="s">
        <v>4216</v>
      </c>
      <c r="D1135" t="s">
        <v>2683</v>
      </c>
      <c r="E1135" t="s">
        <v>4287</v>
      </c>
      <c r="F1135" t="s">
        <v>2682</v>
      </c>
      <c r="G1135" t="s">
        <v>7170</v>
      </c>
      <c r="H1135" t="s">
        <v>2639</v>
      </c>
      <c r="I1135" t="s">
        <v>2683</v>
      </c>
    </row>
    <row r="1136" spans="1:9">
      <c r="A1136" t="s">
        <v>5324</v>
      </c>
      <c r="B1136">
        <v>26367</v>
      </c>
      <c r="C1136" t="s">
        <v>4216</v>
      </c>
      <c r="D1136" t="s">
        <v>2685</v>
      </c>
      <c r="E1136" t="s">
        <v>4287</v>
      </c>
      <c r="F1136" t="s">
        <v>2684</v>
      </c>
      <c r="G1136" t="s">
        <v>7171</v>
      </c>
      <c r="H1136" t="s">
        <v>2639</v>
      </c>
      <c r="I1136" t="s">
        <v>2685</v>
      </c>
    </row>
    <row r="1137" spans="1:9">
      <c r="A1137" t="s">
        <v>5360</v>
      </c>
      <c r="B1137">
        <v>26407</v>
      </c>
      <c r="C1137" t="s">
        <v>4216</v>
      </c>
      <c r="D1137" t="s">
        <v>2687</v>
      </c>
      <c r="E1137" t="s">
        <v>4287</v>
      </c>
      <c r="F1137" t="s">
        <v>2686</v>
      </c>
      <c r="G1137" t="s">
        <v>7172</v>
      </c>
      <c r="H1137" t="s">
        <v>2639</v>
      </c>
      <c r="I1137" t="s">
        <v>2687</v>
      </c>
    </row>
    <row r="1138" spans="1:9">
      <c r="A1138" t="s">
        <v>5395</v>
      </c>
      <c r="B1138">
        <v>26463</v>
      </c>
      <c r="C1138" t="s">
        <v>4216</v>
      </c>
      <c r="D1138" t="s">
        <v>2689</v>
      </c>
      <c r="E1138" t="s">
        <v>4287</v>
      </c>
      <c r="F1138" t="s">
        <v>2688</v>
      </c>
      <c r="G1138" t="s">
        <v>7173</v>
      </c>
      <c r="H1138" t="s">
        <v>2639</v>
      </c>
      <c r="I1138" t="s">
        <v>2689</v>
      </c>
    </row>
    <row r="1139" spans="1:9">
      <c r="A1139" t="s">
        <v>5427</v>
      </c>
      <c r="B1139">
        <v>26465</v>
      </c>
      <c r="C1139" t="s">
        <v>4216</v>
      </c>
      <c r="D1139" t="s">
        <v>2691</v>
      </c>
      <c r="E1139" t="s">
        <v>4287</v>
      </c>
      <c r="F1139" t="s">
        <v>2690</v>
      </c>
      <c r="G1139" t="s">
        <v>7174</v>
      </c>
      <c r="H1139" t="s">
        <v>2639</v>
      </c>
      <c r="I1139" t="s">
        <v>2691</v>
      </c>
    </row>
    <row r="1140" spans="1:9">
      <c r="A1140" t="s">
        <v>4265</v>
      </c>
      <c r="B1140">
        <v>27000</v>
      </c>
      <c r="C1140" t="s">
        <v>4217</v>
      </c>
      <c r="D1140" t="s">
        <v>2693</v>
      </c>
      <c r="E1140" t="s">
        <v>4238</v>
      </c>
      <c r="F1140" t="s">
        <v>2692</v>
      </c>
      <c r="G1140" t="s">
        <v>7175</v>
      </c>
      <c r="H1140" t="s">
        <v>2693</v>
      </c>
    </row>
    <row r="1141" spans="1:9">
      <c r="A1141" t="s">
        <v>4314</v>
      </c>
      <c r="B1141">
        <v>27100</v>
      </c>
      <c r="C1141" t="s">
        <v>4217</v>
      </c>
      <c r="D1141" t="s">
        <v>2695</v>
      </c>
      <c r="E1141" t="s">
        <v>4287</v>
      </c>
      <c r="F1141" t="s">
        <v>2694</v>
      </c>
      <c r="G1141" t="s">
        <v>7176</v>
      </c>
      <c r="H1141" t="s">
        <v>2693</v>
      </c>
      <c r="I1141" t="s">
        <v>2695</v>
      </c>
    </row>
    <row r="1142" spans="1:9">
      <c r="A1142" t="s">
        <v>4362</v>
      </c>
      <c r="B1142">
        <v>27140</v>
      </c>
      <c r="C1142" t="s">
        <v>4217</v>
      </c>
      <c r="D1142" t="s">
        <v>2697</v>
      </c>
      <c r="E1142" t="s">
        <v>4287</v>
      </c>
      <c r="F1142" t="s">
        <v>2696</v>
      </c>
      <c r="G1142" t="s">
        <v>7177</v>
      </c>
      <c r="H1142" t="s">
        <v>2693</v>
      </c>
      <c r="I1142" t="s">
        <v>2697</v>
      </c>
    </row>
    <row r="1143" spans="1:9">
      <c r="A1143" t="s">
        <v>4410</v>
      </c>
      <c r="B1143">
        <v>27202</v>
      </c>
      <c r="C1143" t="s">
        <v>4217</v>
      </c>
      <c r="D1143" t="s">
        <v>2699</v>
      </c>
      <c r="E1143" t="s">
        <v>4287</v>
      </c>
      <c r="F1143" t="s">
        <v>2698</v>
      </c>
      <c r="G1143" t="s">
        <v>7178</v>
      </c>
      <c r="H1143" t="s">
        <v>2693</v>
      </c>
      <c r="I1143" t="s">
        <v>2699</v>
      </c>
    </row>
    <row r="1144" spans="1:9">
      <c r="A1144" t="s">
        <v>4458</v>
      </c>
      <c r="B1144">
        <v>27203</v>
      </c>
      <c r="C1144" t="s">
        <v>4217</v>
      </c>
      <c r="D1144" t="s">
        <v>2701</v>
      </c>
      <c r="E1144" t="s">
        <v>4287</v>
      </c>
      <c r="F1144" t="s">
        <v>2700</v>
      </c>
      <c r="G1144" t="s">
        <v>7179</v>
      </c>
      <c r="H1144" t="s">
        <v>2693</v>
      </c>
      <c r="I1144" t="s">
        <v>2701</v>
      </c>
    </row>
    <row r="1145" spans="1:9">
      <c r="A1145" t="s">
        <v>4506</v>
      </c>
      <c r="B1145">
        <v>27204</v>
      </c>
      <c r="C1145" t="s">
        <v>4217</v>
      </c>
      <c r="D1145" t="s">
        <v>2703</v>
      </c>
      <c r="E1145" t="s">
        <v>4287</v>
      </c>
      <c r="F1145" t="s">
        <v>2702</v>
      </c>
      <c r="G1145" t="s">
        <v>7180</v>
      </c>
      <c r="H1145" t="s">
        <v>2693</v>
      </c>
      <c r="I1145" t="s">
        <v>2703</v>
      </c>
    </row>
    <row r="1146" spans="1:9">
      <c r="A1146" t="s">
        <v>4554</v>
      </c>
      <c r="B1146">
        <v>27205</v>
      </c>
      <c r="C1146" t="s">
        <v>4217</v>
      </c>
      <c r="D1146" t="s">
        <v>2705</v>
      </c>
      <c r="E1146" t="s">
        <v>4287</v>
      </c>
      <c r="F1146" t="s">
        <v>2704</v>
      </c>
      <c r="G1146" t="s">
        <v>7181</v>
      </c>
      <c r="H1146" t="s">
        <v>2693</v>
      </c>
      <c r="I1146" t="s">
        <v>2705</v>
      </c>
    </row>
    <row r="1147" spans="1:9">
      <c r="A1147" t="s">
        <v>4602</v>
      </c>
      <c r="B1147">
        <v>27206</v>
      </c>
      <c r="C1147" t="s">
        <v>4217</v>
      </c>
      <c r="D1147" t="s">
        <v>2707</v>
      </c>
      <c r="E1147" t="s">
        <v>4287</v>
      </c>
      <c r="F1147" t="s">
        <v>2706</v>
      </c>
      <c r="G1147" t="s">
        <v>7182</v>
      </c>
      <c r="H1147" t="s">
        <v>2693</v>
      </c>
      <c r="I1147" t="s">
        <v>2707</v>
      </c>
    </row>
    <row r="1148" spans="1:9">
      <c r="A1148" t="s">
        <v>4650</v>
      </c>
      <c r="B1148">
        <v>27207</v>
      </c>
      <c r="C1148" t="s">
        <v>4217</v>
      </c>
      <c r="D1148" t="s">
        <v>2709</v>
      </c>
      <c r="E1148" t="s">
        <v>4287</v>
      </c>
      <c r="F1148" t="s">
        <v>2708</v>
      </c>
      <c r="G1148" t="s">
        <v>7183</v>
      </c>
      <c r="H1148" t="s">
        <v>2693</v>
      </c>
      <c r="I1148" t="s">
        <v>2709</v>
      </c>
    </row>
    <row r="1149" spans="1:9">
      <c r="A1149" t="s">
        <v>4698</v>
      </c>
      <c r="B1149">
        <v>27208</v>
      </c>
      <c r="C1149" t="s">
        <v>4217</v>
      </c>
      <c r="D1149" t="s">
        <v>2711</v>
      </c>
      <c r="E1149" t="s">
        <v>4287</v>
      </c>
      <c r="F1149" t="s">
        <v>2710</v>
      </c>
      <c r="G1149" t="s">
        <v>7184</v>
      </c>
      <c r="H1149" t="s">
        <v>2693</v>
      </c>
      <c r="I1149" t="s">
        <v>2711</v>
      </c>
    </row>
    <row r="1150" spans="1:9">
      <c r="A1150" t="s">
        <v>4746</v>
      </c>
      <c r="B1150">
        <v>27209</v>
      </c>
      <c r="C1150" t="s">
        <v>4217</v>
      </c>
      <c r="D1150" t="s">
        <v>2713</v>
      </c>
      <c r="E1150" t="s">
        <v>4287</v>
      </c>
      <c r="F1150" t="s">
        <v>2712</v>
      </c>
      <c r="G1150" t="s">
        <v>7185</v>
      </c>
      <c r="H1150" t="s">
        <v>2693</v>
      </c>
      <c r="I1150" t="s">
        <v>2713</v>
      </c>
    </row>
    <row r="1151" spans="1:9">
      <c r="A1151" t="s">
        <v>4794</v>
      </c>
      <c r="B1151">
        <v>27210</v>
      </c>
      <c r="C1151" t="s">
        <v>4217</v>
      </c>
      <c r="D1151" t="s">
        <v>2715</v>
      </c>
      <c r="E1151" t="s">
        <v>4287</v>
      </c>
      <c r="F1151" t="s">
        <v>2714</v>
      </c>
      <c r="G1151" t="s">
        <v>7186</v>
      </c>
      <c r="H1151" t="s">
        <v>2693</v>
      </c>
      <c r="I1151" t="s">
        <v>2715</v>
      </c>
    </row>
    <row r="1152" spans="1:9">
      <c r="A1152" t="s">
        <v>4842</v>
      </c>
      <c r="B1152">
        <v>27211</v>
      </c>
      <c r="C1152" t="s">
        <v>4217</v>
      </c>
      <c r="D1152" t="s">
        <v>2717</v>
      </c>
      <c r="E1152" t="s">
        <v>4287</v>
      </c>
      <c r="F1152" t="s">
        <v>2716</v>
      </c>
      <c r="G1152" t="s">
        <v>7187</v>
      </c>
      <c r="H1152" t="s">
        <v>2693</v>
      </c>
      <c r="I1152" t="s">
        <v>2717</v>
      </c>
    </row>
    <row r="1153" spans="1:9">
      <c r="A1153" t="s">
        <v>4890</v>
      </c>
      <c r="B1153">
        <v>27212</v>
      </c>
      <c r="C1153" t="s">
        <v>4217</v>
      </c>
      <c r="D1153" t="s">
        <v>2719</v>
      </c>
      <c r="E1153" t="s">
        <v>4287</v>
      </c>
      <c r="F1153" t="s">
        <v>2718</v>
      </c>
      <c r="G1153" t="s">
        <v>7188</v>
      </c>
      <c r="H1153" t="s">
        <v>2693</v>
      </c>
      <c r="I1153" t="s">
        <v>2719</v>
      </c>
    </row>
    <row r="1154" spans="1:9">
      <c r="A1154" t="s">
        <v>4938</v>
      </c>
      <c r="B1154">
        <v>27213</v>
      </c>
      <c r="C1154" t="s">
        <v>4217</v>
      </c>
      <c r="D1154" t="s">
        <v>2721</v>
      </c>
      <c r="E1154" t="s">
        <v>4287</v>
      </c>
      <c r="F1154" t="s">
        <v>2720</v>
      </c>
      <c r="G1154" t="s">
        <v>7189</v>
      </c>
      <c r="H1154" t="s">
        <v>2693</v>
      </c>
      <c r="I1154" t="s">
        <v>2721</v>
      </c>
    </row>
    <row r="1155" spans="1:9">
      <c r="A1155" t="s">
        <v>4986</v>
      </c>
      <c r="B1155">
        <v>27214</v>
      </c>
      <c r="C1155" t="s">
        <v>4217</v>
      </c>
      <c r="D1155" t="s">
        <v>2723</v>
      </c>
      <c r="E1155" t="s">
        <v>4287</v>
      </c>
      <c r="F1155" t="s">
        <v>2722</v>
      </c>
      <c r="G1155" t="s">
        <v>7190</v>
      </c>
      <c r="H1155" t="s">
        <v>2693</v>
      </c>
      <c r="I1155" t="s">
        <v>2723</v>
      </c>
    </row>
    <row r="1156" spans="1:9">
      <c r="A1156" t="s">
        <v>5033</v>
      </c>
      <c r="B1156">
        <v>27215</v>
      </c>
      <c r="C1156" t="s">
        <v>4217</v>
      </c>
      <c r="D1156" t="s">
        <v>2725</v>
      </c>
      <c r="E1156" t="s">
        <v>4287</v>
      </c>
      <c r="F1156" t="s">
        <v>2724</v>
      </c>
      <c r="G1156" t="s">
        <v>7191</v>
      </c>
      <c r="H1156" t="s">
        <v>2693</v>
      </c>
      <c r="I1156" t="s">
        <v>2725</v>
      </c>
    </row>
    <row r="1157" spans="1:9">
      <c r="A1157" t="s">
        <v>5080</v>
      </c>
      <c r="B1157">
        <v>27216</v>
      </c>
      <c r="C1157" t="s">
        <v>4217</v>
      </c>
      <c r="D1157" t="s">
        <v>2727</v>
      </c>
      <c r="E1157" t="s">
        <v>4287</v>
      </c>
      <c r="F1157" t="s">
        <v>2726</v>
      </c>
      <c r="G1157" t="s">
        <v>7192</v>
      </c>
      <c r="H1157" t="s">
        <v>2693</v>
      </c>
      <c r="I1157" t="s">
        <v>2727</v>
      </c>
    </row>
    <row r="1158" spans="1:9">
      <c r="A1158" t="s">
        <v>5126</v>
      </c>
      <c r="B1158">
        <v>27217</v>
      </c>
      <c r="C1158" t="s">
        <v>4217</v>
      </c>
      <c r="D1158" t="s">
        <v>2729</v>
      </c>
      <c r="E1158" t="s">
        <v>4287</v>
      </c>
      <c r="F1158" t="s">
        <v>2728</v>
      </c>
      <c r="G1158" t="s">
        <v>7193</v>
      </c>
      <c r="H1158" t="s">
        <v>2693</v>
      </c>
      <c r="I1158" t="s">
        <v>2729</v>
      </c>
    </row>
    <row r="1159" spans="1:9">
      <c r="A1159" t="s">
        <v>5171</v>
      </c>
      <c r="B1159">
        <v>27218</v>
      </c>
      <c r="C1159" t="s">
        <v>4217</v>
      </c>
      <c r="D1159" t="s">
        <v>2731</v>
      </c>
      <c r="E1159" t="s">
        <v>4287</v>
      </c>
      <c r="F1159" t="s">
        <v>2730</v>
      </c>
      <c r="G1159" t="s">
        <v>7194</v>
      </c>
      <c r="H1159" t="s">
        <v>2693</v>
      </c>
      <c r="I1159" t="s">
        <v>2731</v>
      </c>
    </row>
    <row r="1160" spans="1:9">
      <c r="A1160" t="s">
        <v>5213</v>
      </c>
      <c r="B1160">
        <v>27219</v>
      </c>
      <c r="C1160" t="s">
        <v>4217</v>
      </c>
      <c r="D1160" t="s">
        <v>2733</v>
      </c>
      <c r="E1160" t="s">
        <v>4287</v>
      </c>
      <c r="F1160" t="s">
        <v>2732</v>
      </c>
      <c r="G1160" t="s">
        <v>7195</v>
      </c>
      <c r="H1160" t="s">
        <v>2693</v>
      </c>
      <c r="I1160" t="s">
        <v>2733</v>
      </c>
    </row>
    <row r="1161" spans="1:9">
      <c r="A1161" t="s">
        <v>5252</v>
      </c>
      <c r="B1161">
        <v>27220</v>
      </c>
      <c r="C1161" t="s">
        <v>4217</v>
      </c>
      <c r="D1161" t="s">
        <v>2735</v>
      </c>
      <c r="E1161" t="s">
        <v>4287</v>
      </c>
      <c r="F1161" t="s">
        <v>2734</v>
      </c>
      <c r="G1161" t="s">
        <v>7196</v>
      </c>
      <c r="H1161" t="s">
        <v>2693</v>
      </c>
      <c r="I1161" t="s">
        <v>2735</v>
      </c>
    </row>
    <row r="1162" spans="1:9">
      <c r="A1162" t="s">
        <v>5289</v>
      </c>
      <c r="B1162">
        <v>27221</v>
      </c>
      <c r="C1162" t="s">
        <v>4217</v>
      </c>
      <c r="D1162" t="s">
        <v>2737</v>
      </c>
      <c r="E1162" t="s">
        <v>4287</v>
      </c>
      <c r="F1162" t="s">
        <v>2736</v>
      </c>
      <c r="G1162" t="s">
        <v>7197</v>
      </c>
      <c r="H1162" t="s">
        <v>2693</v>
      </c>
      <c r="I1162" t="s">
        <v>2737</v>
      </c>
    </row>
    <row r="1163" spans="1:9">
      <c r="A1163" t="s">
        <v>5325</v>
      </c>
      <c r="B1163">
        <v>27222</v>
      </c>
      <c r="C1163" t="s">
        <v>4217</v>
      </c>
      <c r="D1163" t="s">
        <v>2739</v>
      </c>
      <c r="E1163" t="s">
        <v>4287</v>
      </c>
      <c r="F1163" t="s">
        <v>2738</v>
      </c>
      <c r="G1163" t="s">
        <v>7198</v>
      </c>
      <c r="H1163" t="s">
        <v>2693</v>
      </c>
      <c r="I1163" t="s">
        <v>2739</v>
      </c>
    </row>
    <row r="1164" spans="1:9">
      <c r="A1164" t="s">
        <v>5361</v>
      </c>
      <c r="B1164">
        <v>27223</v>
      </c>
      <c r="C1164" t="s">
        <v>4217</v>
      </c>
      <c r="D1164" t="s">
        <v>2741</v>
      </c>
      <c r="E1164" t="s">
        <v>4287</v>
      </c>
      <c r="F1164" t="s">
        <v>2740</v>
      </c>
      <c r="G1164" t="s">
        <v>7199</v>
      </c>
      <c r="H1164" t="s">
        <v>2693</v>
      </c>
      <c r="I1164" t="s">
        <v>2741</v>
      </c>
    </row>
    <row r="1165" spans="1:9">
      <c r="A1165" t="s">
        <v>5396</v>
      </c>
      <c r="B1165">
        <v>27224</v>
      </c>
      <c r="C1165" t="s">
        <v>4217</v>
      </c>
      <c r="D1165" t="s">
        <v>2743</v>
      </c>
      <c r="E1165" t="s">
        <v>4287</v>
      </c>
      <c r="F1165" t="s">
        <v>2742</v>
      </c>
      <c r="G1165" t="s">
        <v>7200</v>
      </c>
      <c r="H1165" t="s">
        <v>2693</v>
      </c>
      <c r="I1165" t="s">
        <v>2743</v>
      </c>
    </row>
    <row r="1166" spans="1:9">
      <c r="A1166" t="s">
        <v>5428</v>
      </c>
      <c r="B1166">
        <v>27225</v>
      </c>
      <c r="C1166" t="s">
        <v>4217</v>
      </c>
      <c r="D1166" t="s">
        <v>2745</v>
      </c>
      <c r="E1166" t="s">
        <v>4287</v>
      </c>
      <c r="F1166" t="s">
        <v>2744</v>
      </c>
      <c r="G1166" t="s">
        <v>7201</v>
      </c>
      <c r="H1166" t="s">
        <v>2693</v>
      </c>
      <c r="I1166" t="s">
        <v>2745</v>
      </c>
    </row>
    <row r="1167" spans="1:9">
      <c r="A1167" t="s">
        <v>5459</v>
      </c>
      <c r="B1167">
        <v>27226</v>
      </c>
      <c r="C1167" t="s">
        <v>4217</v>
      </c>
      <c r="D1167" t="s">
        <v>2747</v>
      </c>
      <c r="E1167" t="s">
        <v>4287</v>
      </c>
      <c r="F1167" t="s">
        <v>2746</v>
      </c>
      <c r="G1167" t="s">
        <v>7202</v>
      </c>
      <c r="H1167" t="s">
        <v>2693</v>
      </c>
      <c r="I1167" t="s">
        <v>2747</v>
      </c>
    </row>
    <row r="1168" spans="1:9">
      <c r="A1168" t="s">
        <v>5488</v>
      </c>
      <c r="B1168">
        <v>27227</v>
      </c>
      <c r="C1168" t="s">
        <v>4217</v>
      </c>
      <c r="D1168" t="s">
        <v>2749</v>
      </c>
      <c r="E1168" t="s">
        <v>4287</v>
      </c>
      <c r="F1168" t="s">
        <v>2748</v>
      </c>
      <c r="G1168" t="s">
        <v>7203</v>
      </c>
      <c r="H1168" t="s">
        <v>2693</v>
      </c>
      <c r="I1168" t="s">
        <v>2749</v>
      </c>
    </row>
    <row r="1169" spans="1:9">
      <c r="A1169" t="s">
        <v>5516</v>
      </c>
      <c r="B1169">
        <v>27228</v>
      </c>
      <c r="C1169" t="s">
        <v>4217</v>
      </c>
      <c r="D1169" t="s">
        <v>2751</v>
      </c>
      <c r="E1169" t="s">
        <v>4287</v>
      </c>
      <c r="F1169" t="s">
        <v>2750</v>
      </c>
      <c r="G1169" t="s">
        <v>7204</v>
      </c>
      <c r="H1169" t="s">
        <v>2693</v>
      </c>
      <c r="I1169" t="s">
        <v>2751</v>
      </c>
    </row>
    <row r="1170" spans="1:9">
      <c r="A1170" t="s">
        <v>5543</v>
      </c>
      <c r="B1170">
        <v>27229</v>
      </c>
      <c r="C1170" t="s">
        <v>4217</v>
      </c>
      <c r="D1170" t="s">
        <v>2753</v>
      </c>
      <c r="E1170" t="s">
        <v>4287</v>
      </c>
      <c r="F1170" t="s">
        <v>2752</v>
      </c>
      <c r="G1170" t="s">
        <v>7205</v>
      </c>
      <c r="H1170" t="s">
        <v>2693</v>
      </c>
      <c r="I1170" t="s">
        <v>2753</v>
      </c>
    </row>
    <row r="1171" spans="1:9">
      <c r="A1171" t="s">
        <v>5569</v>
      </c>
      <c r="B1171">
        <v>27230</v>
      </c>
      <c r="C1171" t="s">
        <v>4217</v>
      </c>
      <c r="D1171" t="s">
        <v>2755</v>
      </c>
      <c r="E1171" t="s">
        <v>4287</v>
      </c>
      <c r="F1171" t="s">
        <v>2754</v>
      </c>
      <c r="G1171" t="s">
        <v>7206</v>
      </c>
      <c r="H1171" t="s">
        <v>2693</v>
      </c>
      <c r="I1171" t="s">
        <v>2755</v>
      </c>
    </row>
    <row r="1172" spans="1:9">
      <c r="A1172" t="s">
        <v>5594</v>
      </c>
      <c r="B1172">
        <v>27231</v>
      </c>
      <c r="C1172" t="s">
        <v>4217</v>
      </c>
      <c r="D1172" t="s">
        <v>2757</v>
      </c>
      <c r="E1172" t="s">
        <v>4287</v>
      </c>
      <c r="F1172" t="s">
        <v>2756</v>
      </c>
      <c r="G1172" t="s">
        <v>7207</v>
      </c>
      <c r="H1172" t="s">
        <v>2693</v>
      </c>
      <c r="I1172" t="s">
        <v>2757</v>
      </c>
    </row>
    <row r="1173" spans="1:9">
      <c r="A1173" t="s">
        <v>5619</v>
      </c>
      <c r="B1173">
        <v>27232</v>
      </c>
      <c r="C1173" t="s">
        <v>4217</v>
      </c>
      <c r="D1173" t="s">
        <v>2759</v>
      </c>
      <c r="E1173" t="s">
        <v>4287</v>
      </c>
      <c r="F1173" t="s">
        <v>2758</v>
      </c>
      <c r="G1173" t="s">
        <v>7208</v>
      </c>
      <c r="H1173" t="s">
        <v>2693</v>
      </c>
      <c r="I1173" t="s">
        <v>2759</v>
      </c>
    </row>
    <row r="1174" spans="1:9">
      <c r="A1174" t="s">
        <v>5642</v>
      </c>
      <c r="B1174">
        <v>27301</v>
      </c>
      <c r="C1174" t="s">
        <v>4217</v>
      </c>
      <c r="D1174" t="s">
        <v>2761</v>
      </c>
      <c r="E1174" t="s">
        <v>4287</v>
      </c>
      <c r="F1174" t="s">
        <v>2760</v>
      </c>
      <c r="G1174" t="s">
        <v>7209</v>
      </c>
      <c r="H1174" t="s">
        <v>2693</v>
      </c>
      <c r="I1174" t="s">
        <v>2761</v>
      </c>
    </row>
    <row r="1175" spans="1:9">
      <c r="A1175" t="s">
        <v>5665</v>
      </c>
      <c r="B1175">
        <v>27321</v>
      </c>
      <c r="C1175" t="s">
        <v>4217</v>
      </c>
      <c r="D1175" t="s">
        <v>2763</v>
      </c>
      <c r="E1175" t="s">
        <v>4287</v>
      </c>
      <c r="F1175" t="s">
        <v>2762</v>
      </c>
      <c r="G1175" t="s">
        <v>7210</v>
      </c>
      <c r="H1175" t="s">
        <v>2693</v>
      </c>
      <c r="I1175" t="s">
        <v>2763</v>
      </c>
    </row>
    <row r="1176" spans="1:9">
      <c r="A1176" t="s">
        <v>5683</v>
      </c>
      <c r="B1176">
        <v>27322</v>
      </c>
      <c r="C1176" t="s">
        <v>4217</v>
      </c>
      <c r="D1176" t="s">
        <v>2765</v>
      </c>
      <c r="E1176" t="s">
        <v>4287</v>
      </c>
      <c r="F1176" t="s">
        <v>2764</v>
      </c>
      <c r="G1176" t="s">
        <v>7211</v>
      </c>
      <c r="H1176" t="s">
        <v>2693</v>
      </c>
      <c r="I1176" t="s">
        <v>2765</v>
      </c>
    </row>
    <row r="1177" spans="1:9">
      <c r="A1177" t="s">
        <v>5701</v>
      </c>
      <c r="B1177">
        <v>27341</v>
      </c>
      <c r="C1177" t="s">
        <v>4217</v>
      </c>
      <c r="D1177" t="s">
        <v>2767</v>
      </c>
      <c r="E1177" t="s">
        <v>4287</v>
      </c>
      <c r="F1177" t="s">
        <v>2766</v>
      </c>
      <c r="G1177" t="s">
        <v>7212</v>
      </c>
      <c r="H1177" t="s">
        <v>2693</v>
      </c>
      <c r="I1177" t="s">
        <v>2767</v>
      </c>
    </row>
    <row r="1178" spans="1:9">
      <c r="A1178" t="s">
        <v>5719</v>
      </c>
      <c r="B1178">
        <v>27361</v>
      </c>
      <c r="C1178" t="s">
        <v>4217</v>
      </c>
      <c r="D1178" t="s">
        <v>2769</v>
      </c>
      <c r="E1178" t="s">
        <v>4287</v>
      </c>
      <c r="F1178" t="s">
        <v>2768</v>
      </c>
      <c r="G1178" t="s">
        <v>7213</v>
      </c>
      <c r="H1178" t="s">
        <v>2693</v>
      </c>
      <c r="I1178" t="s">
        <v>2769</v>
      </c>
    </row>
    <row r="1179" spans="1:9">
      <c r="A1179" t="s">
        <v>5737</v>
      </c>
      <c r="B1179">
        <v>27362</v>
      </c>
      <c r="C1179" t="s">
        <v>4217</v>
      </c>
      <c r="D1179" t="s">
        <v>2771</v>
      </c>
      <c r="E1179" t="s">
        <v>4287</v>
      </c>
      <c r="F1179" t="s">
        <v>2770</v>
      </c>
      <c r="G1179" t="s">
        <v>7214</v>
      </c>
      <c r="H1179" t="s">
        <v>2693</v>
      </c>
      <c r="I1179" t="s">
        <v>2771</v>
      </c>
    </row>
    <row r="1180" spans="1:9">
      <c r="A1180" t="s">
        <v>5755</v>
      </c>
      <c r="B1180">
        <v>27366</v>
      </c>
      <c r="C1180" t="s">
        <v>4217</v>
      </c>
      <c r="D1180" t="s">
        <v>2773</v>
      </c>
      <c r="E1180" t="s">
        <v>4287</v>
      </c>
      <c r="F1180" t="s">
        <v>2772</v>
      </c>
      <c r="G1180" t="s">
        <v>7215</v>
      </c>
      <c r="H1180" t="s">
        <v>2693</v>
      </c>
      <c r="I1180" t="s">
        <v>2773</v>
      </c>
    </row>
    <row r="1181" spans="1:9">
      <c r="A1181" t="s">
        <v>5771</v>
      </c>
      <c r="B1181">
        <v>27381</v>
      </c>
      <c r="C1181" t="s">
        <v>4217</v>
      </c>
      <c r="D1181" t="s">
        <v>2775</v>
      </c>
      <c r="E1181" t="s">
        <v>4287</v>
      </c>
      <c r="F1181" t="s">
        <v>2774</v>
      </c>
      <c r="G1181" t="s">
        <v>7216</v>
      </c>
      <c r="H1181" t="s">
        <v>2693</v>
      </c>
      <c r="I1181" t="s">
        <v>2775</v>
      </c>
    </row>
    <row r="1182" spans="1:9">
      <c r="A1182" t="s">
        <v>5787</v>
      </c>
      <c r="B1182">
        <v>27382</v>
      </c>
      <c r="C1182" t="s">
        <v>4217</v>
      </c>
      <c r="D1182" t="s">
        <v>2777</v>
      </c>
      <c r="E1182" t="s">
        <v>4287</v>
      </c>
      <c r="F1182" t="s">
        <v>2776</v>
      </c>
      <c r="G1182" t="s">
        <v>7217</v>
      </c>
      <c r="H1182" t="s">
        <v>2693</v>
      </c>
      <c r="I1182" t="s">
        <v>2777</v>
      </c>
    </row>
    <row r="1183" spans="1:9">
      <c r="A1183" t="s">
        <v>5800</v>
      </c>
      <c r="B1183">
        <v>27383</v>
      </c>
      <c r="C1183" t="s">
        <v>4217</v>
      </c>
      <c r="D1183" t="s">
        <v>2779</v>
      </c>
      <c r="E1183" t="s">
        <v>4287</v>
      </c>
      <c r="F1183" t="s">
        <v>2778</v>
      </c>
      <c r="G1183" t="s">
        <v>7218</v>
      </c>
      <c r="H1183" t="s">
        <v>2693</v>
      </c>
      <c r="I1183" t="s">
        <v>2779</v>
      </c>
    </row>
    <row r="1184" spans="1:9">
      <c r="A1184" t="s">
        <v>4266</v>
      </c>
      <c r="B1184">
        <v>28000</v>
      </c>
      <c r="C1184" t="s">
        <v>4218</v>
      </c>
      <c r="D1184" t="s">
        <v>2781</v>
      </c>
      <c r="E1184" t="s">
        <v>4238</v>
      </c>
      <c r="F1184" t="s">
        <v>2780</v>
      </c>
      <c r="G1184" t="s">
        <v>7219</v>
      </c>
      <c r="H1184" t="s">
        <v>2781</v>
      </c>
    </row>
    <row r="1185" spans="1:9">
      <c r="A1185" t="s">
        <v>4315</v>
      </c>
      <c r="B1185">
        <v>28100</v>
      </c>
      <c r="C1185" t="s">
        <v>4218</v>
      </c>
      <c r="D1185" t="s">
        <v>2783</v>
      </c>
      <c r="E1185" t="s">
        <v>4287</v>
      </c>
      <c r="F1185" t="s">
        <v>2782</v>
      </c>
      <c r="G1185" t="s">
        <v>7220</v>
      </c>
      <c r="H1185" t="s">
        <v>2781</v>
      </c>
      <c r="I1185" t="s">
        <v>2783</v>
      </c>
    </row>
    <row r="1186" spans="1:9">
      <c r="A1186" t="s">
        <v>4363</v>
      </c>
      <c r="B1186">
        <v>28201</v>
      </c>
      <c r="C1186" t="s">
        <v>4218</v>
      </c>
      <c r="D1186" t="s">
        <v>2785</v>
      </c>
      <c r="E1186" t="s">
        <v>4287</v>
      </c>
      <c r="F1186" t="s">
        <v>2784</v>
      </c>
      <c r="G1186" t="s">
        <v>7221</v>
      </c>
      <c r="H1186" t="s">
        <v>2781</v>
      </c>
      <c r="I1186" t="s">
        <v>2785</v>
      </c>
    </row>
    <row r="1187" spans="1:9">
      <c r="A1187" t="s">
        <v>4411</v>
      </c>
      <c r="B1187">
        <v>28202</v>
      </c>
      <c r="C1187" t="s">
        <v>4218</v>
      </c>
      <c r="D1187" t="s">
        <v>2787</v>
      </c>
      <c r="E1187" t="s">
        <v>4287</v>
      </c>
      <c r="F1187" t="s">
        <v>2786</v>
      </c>
      <c r="G1187" t="s">
        <v>7222</v>
      </c>
      <c r="H1187" t="s">
        <v>2781</v>
      </c>
      <c r="I1187" t="s">
        <v>2787</v>
      </c>
    </row>
    <row r="1188" spans="1:9">
      <c r="A1188" t="s">
        <v>4459</v>
      </c>
      <c r="B1188">
        <v>28203</v>
      </c>
      <c r="C1188" t="s">
        <v>4218</v>
      </c>
      <c r="D1188" t="s">
        <v>2789</v>
      </c>
      <c r="E1188" t="s">
        <v>4287</v>
      </c>
      <c r="F1188" t="s">
        <v>2788</v>
      </c>
      <c r="G1188" t="s">
        <v>7223</v>
      </c>
      <c r="H1188" t="s">
        <v>2781</v>
      </c>
      <c r="I1188" t="s">
        <v>2789</v>
      </c>
    </row>
    <row r="1189" spans="1:9">
      <c r="A1189" t="s">
        <v>4507</v>
      </c>
      <c r="B1189">
        <v>28204</v>
      </c>
      <c r="C1189" t="s">
        <v>4218</v>
      </c>
      <c r="D1189" t="s">
        <v>2791</v>
      </c>
      <c r="E1189" t="s">
        <v>4287</v>
      </c>
      <c r="F1189" t="s">
        <v>2790</v>
      </c>
      <c r="G1189" t="s">
        <v>7224</v>
      </c>
      <c r="H1189" t="s">
        <v>2781</v>
      </c>
      <c r="I1189" t="s">
        <v>2791</v>
      </c>
    </row>
    <row r="1190" spans="1:9">
      <c r="A1190" t="s">
        <v>4555</v>
      </c>
      <c r="B1190">
        <v>28205</v>
      </c>
      <c r="C1190" t="s">
        <v>4218</v>
      </c>
      <c r="D1190" t="s">
        <v>2793</v>
      </c>
      <c r="E1190" t="s">
        <v>4287</v>
      </c>
      <c r="F1190" t="s">
        <v>2792</v>
      </c>
      <c r="G1190" t="s">
        <v>7225</v>
      </c>
      <c r="H1190" t="s">
        <v>2781</v>
      </c>
      <c r="I1190" t="s">
        <v>2793</v>
      </c>
    </row>
    <row r="1191" spans="1:9">
      <c r="A1191" t="s">
        <v>4603</v>
      </c>
      <c r="B1191">
        <v>28206</v>
      </c>
      <c r="C1191" t="s">
        <v>4218</v>
      </c>
      <c r="D1191" t="s">
        <v>2795</v>
      </c>
      <c r="E1191" t="s">
        <v>4287</v>
      </c>
      <c r="F1191" t="s">
        <v>2794</v>
      </c>
      <c r="G1191" t="s">
        <v>7226</v>
      </c>
      <c r="H1191" t="s">
        <v>2781</v>
      </c>
      <c r="I1191" t="s">
        <v>2795</v>
      </c>
    </row>
    <row r="1192" spans="1:9">
      <c r="A1192" t="s">
        <v>4651</v>
      </c>
      <c r="B1192">
        <v>28207</v>
      </c>
      <c r="C1192" t="s">
        <v>4218</v>
      </c>
      <c r="D1192" t="s">
        <v>2797</v>
      </c>
      <c r="E1192" t="s">
        <v>4287</v>
      </c>
      <c r="F1192" t="s">
        <v>2796</v>
      </c>
      <c r="G1192" t="s">
        <v>7227</v>
      </c>
      <c r="H1192" t="s">
        <v>2781</v>
      </c>
      <c r="I1192" t="s">
        <v>2797</v>
      </c>
    </row>
    <row r="1193" spans="1:9">
      <c r="A1193" t="s">
        <v>4699</v>
      </c>
      <c r="B1193">
        <v>28208</v>
      </c>
      <c r="C1193" t="s">
        <v>4218</v>
      </c>
      <c r="D1193" t="s">
        <v>2799</v>
      </c>
      <c r="E1193" t="s">
        <v>4287</v>
      </c>
      <c r="F1193" t="s">
        <v>2798</v>
      </c>
      <c r="G1193" t="s">
        <v>7228</v>
      </c>
      <c r="H1193" t="s">
        <v>2781</v>
      </c>
      <c r="I1193" t="s">
        <v>2799</v>
      </c>
    </row>
    <row r="1194" spans="1:9">
      <c r="A1194" t="s">
        <v>4747</v>
      </c>
      <c r="B1194">
        <v>28209</v>
      </c>
      <c r="C1194" t="s">
        <v>4218</v>
      </c>
      <c r="D1194" t="s">
        <v>2801</v>
      </c>
      <c r="E1194" t="s">
        <v>4287</v>
      </c>
      <c r="F1194" t="s">
        <v>2800</v>
      </c>
      <c r="G1194" t="s">
        <v>7229</v>
      </c>
      <c r="H1194" t="s">
        <v>2781</v>
      </c>
      <c r="I1194" t="s">
        <v>2801</v>
      </c>
    </row>
    <row r="1195" spans="1:9">
      <c r="A1195" t="s">
        <v>4795</v>
      </c>
      <c r="B1195">
        <v>28210</v>
      </c>
      <c r="C1195" t="s">
        <v>4218</v>
      </c>
      <c r="D1195" t="s">
        <v>2803</v>
      </c>
      <c r="E1195" t="s">
        <v>4287</v>
      </c>
      <c r="F1195" t="s">
        <v>2802</v>
      </c>
      <c r="G1195" t="s">
        <v>7230</v>
      </c>
      <c r="H1195" t="s">
        <v>2781</v>
      </c>
      <c r="I1195" t="s">
        <v>2803</v>
      </c>
    </row>
    <row r="1196" spans="1:9">
      <c r="A1196" t="s">
        <v>4843</v>
      </c>
      <c r="B1196">
        <v>28212</v>
      </c>
      <c r="C1196" t="s">
        <v>4218</v>
      </c>
      <c r="D1196" t="s">
        <v>2805</v>
      </c>
      <c r="E1196" t="s">
        <v>4287</v>
      </c>
      <c r="F1196" t="s">
        <v>2804</v>
      </c>
      <c r="G1196" t="s">
        <v>7231</v>
      </c>
      <c r="H1196" t="s">
        <v>2781</v>
      </c>
      <c r="I1196" t="s">
        <v>2805</v>
      </c>
    </row>
    <row r="1197" spans="1:9">
      <c r="A1197" t="s">
        <v>4891</v>
      </c>
      <c r="B1197">
        <v>28213</v>
      </c>
      <c r="C1197" t="s">
        <v>4218</v>
      </c>
      <c r="D1197" t="s">
        <v>2807</v>
      </c>
      <c r="E1197" t="s">
        <v>4287</v>
      </c>
      <c r="F1197" t="s">
        <v>2806</v>
      </c>
      <c r="G1197" t="s">
        <v>7232</v>
      </c>
      <c r="H1197" t="s">
        <v>2781</v>
      </c>
      <c r="I1197" t="s">
        <v>2807</v>
      </c>
    </row>
    <row r="1198" spans="1:9">
      <c r="A1198" t="s">
        <v>4939</v>
      </c>
      <c r="B1198">
        <v>28214</v>
      </c>
      <c r="C1198" t="s">
        <v>4218</v>
      </c>
      <c r="D1198" t="s">
        <v>2809</v>
      </c>
      <c r="E1198" t="s">
        <v>4287</v>
      </c>
      <c r="F1198" t="s">
        <v>2808</v>
      </c>
      <c r="G1198" t="s">
        <v>7233</v>
      </c>
      <c r="H1198" t="s">
        <v>2781</v>
      </c>
      <c r="I1198" t="s">
        <v>2809</v>
      </c>
    </row>
    <row r="1199" spans="1:9">
      <c r="A1199" t="s">
        <v>4987</v>
      </c>
      <c r="B1199">
        <v>28215</v>
      </c>
      <c r="C1199" t="s">
        <v>4218</v>
      </c>
      <c r="D1199" t="s">
        <v>2811</v>
      </c>
      <c r="E1199" t="s">
        <v>4287</v>
      </c>
      <c r="F1199" t="s">
        <v>2810</v>
      </c>
      <c r="G1199" t="s">
        <v>7234</v>
      </c>
      <c r="H1199" t="s">
        <v>2781</v>
      </c>
      <c r="I1199" t="s">
        <v>2811</v>
      </c>
    </row>
    <row r="1200" spans="1:9">
      <c r="A1200" t="s">
        <v>5034</v>
      </c>
      <c r="B1200">
        <v>28216</v>
      </c>
      <c r="C1200" t="s">
        <v>4218</v>
      </c>
      <c r="D1200" t="s">
        <v>2813</v>
      </c>
      <c r="E1200" t="s">
        <v>4287</v>
      </c>
      <c r="F1200" t="s">
        <v>2812</v>
      </c>
      <c r="G1200" t="s">
        <v>7235</v>
      </c>
      <c r="H1200" t="s">
        <v>2781</v>
      </c>
      <c r="I1200" t="s">
        <v>2813</v>
      </c>
    </row>
    <row r="1201" spans="1:9">
      <c r="A1201" t="s">
        <v>5081</v>
      </c>
      <c r="B1201">
        <v>28217</v>
      </c>
      <c r="C1201" t="s">
        <v>4218</v>
      </c>
      <c r="D1201" t="s">
        <v>2815</v>
      </c>
      <c r="E1201" t="s">
        <v>4287</v>
      </c>
      <c r="F1201" t="s">
        <v>2814</v>
      </c>
      <c r="G1201" t="s">
        <v>7236</v>
      </c>
      <c r="H1201" t="s">
        <v>2781</v>
      </c>
      <c r="I1201" t="s">
        <v>2815</v>
      </c>
    </row>
    <row r="1202" spans="1:9">
      <c r="A1202" t="s">
        <v>5127</v>
      </c>
      <c r="B1202">
        <v>28218</v>
      </c>
      <c r="C1202" t="s">
        <v>4218</v>
      </c>
      <c r="D1202" t="s">
        <v>2817</v>
      </c>
      <c r="E1202" t="s">
        <v>4287</v>
      </c>
      <c r="F1202" t="s">
        <v>2816</v>
      </c>
      <c r="G1202" t="s">
        <v>7237</v>
      </c>
      <c r="H1202" t="s">
        <v>2781</v>
      </c>
      <c r="I1202" t="s">
        <v>2817</v>
      </c>
    </row>
    <row r="1203" spans="1:9">
      <c r="A1203" t="s">
        <v>5172</v>
      </c>
      <c r="B1203">
        <v>28219</v>
      </c>
      <c r="C1203" t="s">
        <v>4218</v>
      </c>
      <c r="D1203" t="s">
        <v>2819</v>
      </c>
      <c r="E1203" t="s">
        <v>4287</v>
      </c>
      <c r="F1203" t="s">
        <v>2818</v>
      </c>
      <c r="G1203" t="s">
        <v>7238</v>
      </c>
      <c r="H1203" t="s">
        <v>2781</v>
      </c>
      <c r="I1203" t="s">
        <v>2819</v>
      </c>
    </row>
    <row r="1204" spans="1:9">
      <c r="A1204" t="s">
        <v>5214</v>
      </c>
      <c r="B1204">
        <v>28220</v>
      </c>
      <c r="C1204" t="s">
        <v>4218</v>
      </c>
      <c r="D1204" t="s">
        <v>2821</v>
      </c>
      <c r="E1204" t="s">
        <v>4287</v>
      </c>
      <c r="F1204" t="s">
        <v>2820</v>
      </c>
      <c r="G1204" t="s">
        <v>7239</v>
      </c>
      <c r="H1204" t="s">
        <v>2781</v>
      </c>
      <c r="I1204" t="s">
        <v>2821</v>
      </c>
    </row>
    <row r="1205" spans="1:9">
      <c r="A1205" t="s">
        <v>5253</v>
      </c>
      <c r="B1205">
        <v>28221</v>
      </c>
      <c r="C1205" t="s">
        <v>4218</v>
      </c>
      <c r="D1205" t="s">
        <v>2823</v>
      </c>
      <c r="E1205" t="s">
        <v>4287</v>
      </c>
      <c r="F1205" t="s">
        <v>2822</v>
      </c>
      <c r="G1205" t="s">
        <v>7240</v>
      </c>
      <c r="H1205" t="s">
        <v>2781</v>
      </c>
      <c r="I1205" t="s">
        <v>7241</v>
      </c>
    </row>
    <row r="1206" spans="1:9">
      <c r="A1206" t="s">
        <v>5290</v>
      </c>
      <c r="B1206">
        <v>28222</v>
      </c>
      <c r="C1206" t="s">
        <v>4218</v>
      </c>
      <c r="D1206" t="s">
        <v>2825</v>
      </c>
      <c r="E1206" t="s">
        <v>4287</v>
      </c>
      <c r="F1206" t="s">
        <v>2824</v>
      </c>
      <c r="G1206" t="s">
        <v>7242</v>
      </c>
      <c r="H1206" t="s">
        <v>2781</v>
      </c>
      <c r="I1206" t="s">
        <v>2825</v>
      </c>
    </row>
    <row r="1207" spans="1:9">
      <c r="A1207" t="s">
        <v>5326</v>
      </c>
      <c r="B1207">
        <v>28223</v>
      </c>
      <c r="C1207" t="s">
        <v>4218</v>
      </c>
      <c r="D1207" t="s">
        <v>2827</v>
      </c>
      <c r="E1207" t="s">
        <v>4287</v>
      </c>
      <c r="F1207" t="s">
        <v>2826</v>
      </c>
      <c r="G1207" t="s">
        <v>7243</v>
      </c>
      <c r="H1207" t="s">
        <v>2781</v>
      </c>
      <c r="I1207" t="s">
        <v>2827</v>
      </c>
    </row>
    <row r="1208" spans="1:9">
      <c r="A1208" t="s">
        <v>5362</v>
      </c>
      <c r="B1208">
        <v>28224</v>
      </c>
      <c r="C1208" t="s">
        <v>4218</v>
      </c>
      <c r="D1208" t="s">
        <v>2829</v>
      </c>
      <c r="E1208" t="s">
        <v>4287</v>
      </c>
      <c r="F1208" t="s">
        <v>2828</v>
      </c>
      <c r="G1208" t="s">
        <v>7244</v>
      </c>
      <c r="H1208" t="s">
        <v>2781</v>
      </c>
      <c r="I1208" t="s">
        <v>2829</v>
      </c>
    </row>
    <row r="1209" spans="1:9">
      <c r="A1209" t="s">
        <v>5397</v>
      </c>
      <c r="B1209">
        <v>28225</v>
      </c>
      <c r="C1209" t="s">
        <v>4218</v>
      </c>
      <c r="D1209" t="s">
        <v>2831</v>
      </c>
      <c r="E1209" t="s">
        <v>4287</v>
      </c>
      <c r="F1209" t="s">
        <v>2830</v>
      </c>
      <c r="G1209" t="s">
        <v>7245</v>
      </c>
      <c r="H1209" t="s">
        <v>2781</v>
      </c>
      <c r="I1209" t="s">
        <v>2831</v>
      </c>
    </row>
    <row r="1210" spans="1:9">
      <c r="A1210" t="s">
        <v>5429</v>
      </c>
      <c r="B1210">
        <v>28226</v>
      </c>
      <c r="C1210" t="s">
        <v>4218</v>
      </c>
      <c r="D1210" t="s">
        <v>2833</v>
      </c>
      <c r="E1210" t="s">
        <v>4287</v>
      </c>
      <c r="F1210" t="s">
        <v>2832</v>
      </c>
      <c r="G1210" t="s">
        <v>7246</v>
      </c>
      <c r="H1210" t="s">
        <v>2781</v>
      </c>
      <c r="I1210" t="s">
        <v>2833</v>
      </c>
    </row>
    <row r="1211" spans="1:9">
      <c r="A1211" t="s">
        <v>5460</v>
      </c>
      <c r="B1211">
        <v>28227</v>
      </c>
      <c r="C1211" t="s">
        <v>4218</v>
      </c>
      <c r="D1211" t="s">
        <v>2835</v>
      </c>
      <c r="E1211" t="s">
        <v>4287</v>
      </c>
      <c r="F1211" t="s">
        <v>2834</v>
      </c>
      <c r="G1211" t="s">
        <v>7247</v>
      </c>
      <c r="H1211" t="s">
        <v>2781</v>
      </c>
      <c r="I1211" t="s">
        <v>2835</v>
      </c>
    </row>
    <row r="1212" spans="1:9">
      <c r="A1212" t="s">
        <v>5489</v>
      </c>
      <c r="B1212">
        <v>28228</v>
      </c>
      <c r="C1212" t="s">
        <v>4218</v>
      </c>
      <c r="D1212" t="s">
        <v>2837</v>
      </c>
      <c r="E1212" t="s">
        <v>4287</v>
      </c>
      <c r="F1212" t="s">
        <v>2836</v>
      </c>
      <c r="G1212" t="s">
        <v>7248</v>
      </c>
      <c r="H1212" t="s">
        <v>2781</v>
      </c>
      <c r="I1212" t="s">
        <v>2837</v>
      </c>
    </row>
    <row r="1213" spans="1:9">
      <c r="A1213" t="s">
        <v>5517</v>
      </c>
      <c r="B1213">
        <v>28229</v>
      </c>
      <c r="C1213" t="s">
        <v>4218</v>
      </c>
      <c r="D1213" t="s">
        <v>2839</v>
      </c>
      <c r="E1213" t="s">
        <v>4287</v>
      </c>
      <c r="F1213" t="s">
        <v>2838</v>
      </c>
      <c r="G1213" t="s">
        <v>7249</v>
      </c>
      <c r="H1213" t="s">
        <v>2781</v>
      </c>
      <c r="I1213" t="s">
        <v>2839</v>
      </c>
    </row>
    <row r="1214" spans="1:9">
      <c r="A1214" t="s">
        <v>5544</v>
      </c>
      <c r="B1214">
        <v>28301</v>
      </c>
      <c r="C1214" t="s">
        <v>4218</v>
      </c>
      <c r="D1214" t="s">
        <v>2841</v>
      </c>
      <c r="E1214" t="s">
        <v>4287</v>
      </c>
      <c r="F1214" t="s">
        <v>2840</v>
      </c>
      <c r="G1214" t="s">
        <v>7250</v>
      </c>
      <c r="H1214" t="s">
        <v>2781</v>
      </c>
      <c r="I1214" t="s">
        <v>2841</v>
      </c>
    </row>
    <row r="1215" spans="1:9">
      <c r="A1215" t="s">
        <v>5570</v>
      </c>
      <c r="B1215">
        <v>28365</v>
      </c>
      <c r="C1215" t="s">
        <v>4218</v>
      </c>
      <c r="D1215" t="s">
        <v>2843</v>
      </c>
      <c r="E1215" t="s">
        <v>4287</v>
      </c>
      <c r="F1215" t="s">
        <v>2842</v>
      </c>
      <c r="G1215" t="s">
        <v>7251</v>
      </c>
      <c r="H1215" t="s">
        <v>2781</v>
      </c>
      <c r="I1215" t="s">
        <v>2843</v>
      </c>
    </row>
    <row r="1216" spans="1:9">
      <c r="A1216" t="s">
        <v>5595</v>
      </c>
      <c r="B1216">
        <v>28381</v>
      </c>
      <c r="C1216" t="s">
        <v>4218</v>
      </c>
      <c r="D1216" t="s">
        <v>2845</v>
      </c>
      <c r="E1216" t="s">
        <v>4287</v>
      </c>
      <c r="F1216" t="s">
        <v>2844</v>
      </c>
      <c r="G1216" t="s">
        <v>7252</v>
      </c>
      <c r="H1216" t="s">
        <v>2781</v>
      </c>
      <c r="I1216" t="s">
        <v>2845</v>
      </c>
    </row>
    <row r="1217" spans="1:9">
      <c r="A1217" t="s">
        <v>5620</v>
      </c>
      <c r="B1217">
        <v>28382</v>
      </c>
      <c r="C1217" t="s">
        <v>4218</v>
      </c>
      <c r="D1217" t="s">
        <v>2847</v>
      </c>
      <c r="E1217" t="s">
        <v>4287</v>
      </c>
      <c r="F1217" t="s">
        <v>2846</v>
      </c>
      <c r="G1217" t="s">
        <v>7253</v>
      </c>
      <c r="H1217" t="s">
        <v>2781</v>
      </c>
      <c r="I1217" t="s">
        <v>2847</v>
      </c>
    </row>
    <row r="1218" spans="1:9">
      <c r="A1218" t="s">
        <v>5643</v>
      </c>
      <c r="B1218">
        <v>28442</v>
      </c>
      <c r="C1218" t="s">
        <v>4218</v>
      </c>
      <c r="D1218" t="s">
        <v>2849</v>
      </c>
      <c r="E1218" t="s">
        <v>4287</v>
      </c>
      <c r="F1218" t="s">
        <v>2848</v>
      </c>
      <c r="G1218" t="s">
        <v>7254</v>
      </c>
      <c r="H1218" t="s">
        <v>2781</v>
      </c>
      <c r="I1218" t="s">
        <v>2849</v>
      </c>
    </row>
    <row r="1219" spans="1:9">
      <c r="A1219" t="s">
        <v>5666</v>
      </c>
      <c r="B1219">
        <v>28443</v>
      </c>
      <c r="C1219" t="s">
        <v>4218</v>
      </c>
      <c r="D1219" t="s">
        <v>2851</v>
      </c>
      <c r="E1219" t="s">
        <v>4287</v>
      </c>
      <c r="F1219" t="s">
        <v>2850</v>
      </c>
      <c r="G1219" t="s">
        <v>7255</v>
      </c>
      <c r="H1219" t="s">
        <v>2781</v>
      </c>
      <c r="I1219" t="s">
        <v>2851</v>
      </c>
    </row>
    <row r="1220" spans="1:9">
      <c r="A1220" t="s">
        <v>5684</v>
      </c>
      <c r="B1220">
        <v>28446</v>
      </c>
      <c r="C1220" t="s">
        <v>4218</v>
      </c>
      <c r="D1220" t="s">
        <v>2853</v>
      </c>
      <c r="E1220" t="s">
        <v>4287</v>
      </c>
      <c r="F1220" t="s">
        <v>2852</v>
      </c>
      <c r="G1220" t="s">
        <v>7256</v>
      </c>
      <c r="H1220" t="s">
        <v>2781</v>
      </c>
      <c r="I1220" t="s">
        <v>2853</v>
      </c>
    </row>
    <row r="1221" spans="1:9">
      <c r="A1221" t="s">
        <v>5702</v>
      </c>
      <c r="B1221">
        <v>28464</v>
      </c>
      <c r="C1221" t="s">
        <v>4218</v>
      </c>
      <c r="D1221" t="s">
        <v>2775</v>
      </c>
      <c r="E1221" t="s">
        <v>4287</v>
      </c>
      <c r="F1221" t="s">
        <v>2854</v>
      </c>
      <c r="G1221" t="s">
        <v>7257</v>
      </c>
      <c r="H1221" t="s">
        <v>2781</v>
      </c>
      <c r="I1221" t="s">
        <v>2775</v>
      </c>
    </row>
    <row r="1222" spans="1:9">
      <c r="A1222" t="s">
        <v>5720</v>
      </c>
      <c r="B1222">
        <v>28481</v>
      </c>
      <c r="C1222" t="s">
        <v>4218</v>
      </c>
      <c r="D1222" t="s">
        <v>2856</v>
      </c>
      <c r="E1222" t="s">
        <v>4287</v>
      </c>
      <c r="F1222" t="s">
        <v>2855</v>
      </c>
      <c r="G1222" t="s">
        <v>7258</v>
      </c>
      <c r="H1222" t="s">
        <v>2781</v>
      </c>
      <c r="I1222" t="s">
        <v>2856</v>
      </c>
    </row>
    <row r="1223" spans="1:9">
      <c r="A1223" t="s">
        <v>5738</v>
      </c>
      <c r="B1223">
        <v>28501</v>
      </c>
      <c r="C1223" t="s">
        <v>4218</v>
      </c>
      <c r="D1223" t="s">
        <v>2858</v>
      </c>
      <c r="E1223" t="s">
        <v>4287</v>
      </c>
      <c r="F1223" t="s">
        <v>2857</v>
      </c>
      <c r="G1223" t="s">
        <v>7259</v>
      </c>
      <c r="H1223" t="s">
        <v>2781</v>
      </c>
      <c r="I1223" t="s">
        <v>2858</v>
      </c>
    </row>
    <row r="1224" spans="1:9">
      <c r="A1224" t="s">
        <v>5756</v>
      </c>
      <c r="B1224">
        <v>28585</v>
      </c>
      <c r="C1224" t="s">
        <v>4218</v>
      </c>
      <c r="D1224" t="s">
        <v>2860</v>
      </c>
      <c r="E1224" t="s">
        <v>4287</v>
      </c>
      <c r="F1224" t="s">
        <v>2859</v>
      </c>
      <c r="G1224" t="s">
        <v>7260</v>
      </c>
      <c r="H1224" t="s">
        <v>2781</v>
      </c>
      <c r="I1224" t="s">
        <v>2860</v>
      </c>
    </row>
    <row r="1225" spans="1:9">
      <c r="A1225" t="s">
        <v>5772</v>
      </c>
      <c r="B1225">
        <v>28586</v>
      </c>
      <c r="C1225" t="s">
        <v>4218</v>
      </c>
      <c r="D1225" t="s">
        <v>2862</v>
      </c>
      <c r="E1225" t="s">
        <v>4287</v>
      </c>
      <c r="F1225" t="s">
        <v>2861</v>
      </c>
      <c r="G1225" t="s">
        <v>7261</v>
      </c>
      <c r="H1225" t="s">
        <v>2781</v>
      </c>
      <c r="I1225" t="s">
        <v>2862</v>
      </c>
    </row>
    <row r="1226" spans="1:9">
      <c r="A1226" t="s">
        <v>4267</v>
      </c>
      <c r="B1226">
        <v>29000</v>
      </c>
      <c r="C1226" t="s">
        <v>4219</v>
      </c>
      <c r="D1226" t="s">
        <v>2864</v>
      </c>
      <c r="E1226" t="s">
        <v>4238</v>
      </c>
      <c r="F1226" t="s">
        <v>2863</v>
      </c>
      <c r="G1226" t="s">
        <v>7262</v>
      </c>
      <c r="H1226" t="s">
        <v>2864</v>
      </c>
    </row>
    <row r="1227" spans="1:9">
      <c r="A1227" t="s">
        <v>4316</v>
      </c>
      <c r="B1227">
        <v>29201</v>
      </c>
      <c r="C1227" t="s">
        <v>4219</v>
      </c>
      <c r="D1227" t="s">
        <v>2866</v>
      </c>
      <c r="E1227" t="s">
        <v>4287</v>
      </c>
      <c r="F1227" t="s">
        <v>2865</v>
      </c>
      <c r="G1227" t="s">
        <v>7263</v>
      </c>
      <c r="H1227" t="s">
        <v>2864</v>
      </c>
      <c r="I1227" t="s">
        <v>2866</v>
      </c>
    </row>
    <row r="1228" spans="1:9">
      <c r="A1228" t="s">
        <v>4364</v>
      </c>
      <c r="B1228">
        <v>29202</v>
      </c>
      <c r="C1228" t="s">
        <v>4219</v>
      </c>
      <c r="D1228" t="s">
        <v>2868</v>
      </c>
      <c r="E1228" t="s">
        <v>4287</v>
      </c>
      <c r="F1228" t="s">
        <v>2867</v>
      </c>
      <c r="G1228" t="s">
        <v>7264</v>
      </c>
      <c r="H1228" t="s">
        <v>2864</v>
      </c>
      <c r="I1228" t="s">
        <v>2868</v>
      </c>
    </row>
    <row r="1229" spans="1:9">
      <c r="A1229" t="s">
        <v>4412</v>
      </c>
      <c r="B1229">
        <v>29203</v>
      </c>
      <c r="C1229" t="s">
        <v>4219</v>
      </c>
      <c r="D1229" t="s">
        <v>2870</v>
      </c>
      <c r="E1229" t="s">
        <v>4287</v>
      </c>
      <c r="F1229" t="s">
        <v>2869</v>
      </c>
      <c r="G1229" t="s">
        <v>7265</v>
      </c>
      <c r="H1229" t="s">
        <v>2864</v>
      </c>
      <c r="I1229" t="s">
        <v>2870</v>
      </c>
    </row>
    <row r="1230" spans="1:9">
      <c r="A1230" t="s">
        <v>4460</v>
      </c>
      <c r="B1230">
        <v>29204</v>
      </c>
      <c r="C1230" t="s">
        <v>4219</v>
      </c>
      <c r="D1230" t="s">
        <v>2872</v>
      </c>
      <c r="E1230" t="s">
        <v>4287</v>
      </c>
      <c r="F1230" t="s">
        <v>2871</v>
      </c>
      <c r="G1230" t="s">
        <v>7266</v>
      </c>
      <c r="H1230" t="s">
        <v>2864</v>
      </c>
      <c r="I1230" t="s">
        <v>2872</v>
      </c>
    </row>
    <row r="1231" spans="1:9">
      <c r="A1231" t="s">
        <v>4508</v>
      </c>
      <c r="B1231">
        <v>29205</v>
      </c>
      <c r="C1231" t="s">
        <v>4219</v>
      </c>
      <c r="D1231" t="s">
        <v>2874</v>
      </c>
      <c r="E1231" t="s">
        <v>4287</v>
      </c>
      <c r="F1231" t="s">
        <v>2873</v>
      </c>
      <c r="G1231" t="s">
        <v>7267</v>
      </c>
      <c r="H1231" t="s">
        <v>2864</v>
      </c>
      <c r="I1231" t="s">
        <v>2874</v>
      </c>
    </row>
    <row r="1232" spans="1:9">
      <c r="A1232" t="s">
        <v>4556</v>
      </c>
      <c r="B1232">
        <v>29206</v>
      </c>
      <c r="C1232" t="s">
        <v>4219</v>
      </c>
      <c r="D1232" t="s">
        <v>2876</v>
      </c>
      <c r="E1232" t="s">
        <v>4287</v>
      </c>
      <c r="F1232" t="s">
        <v>2875</v>
      </c>
      <c r="G1232" t="s">
        <v>7268</v>
      </c>
      <c r="H1232" t="s">
        <v>2864</v>
      </c>
      <c r="I1232" t="s">
        <v>2876</v>
      </c>
    </row>
    <row r="1233" spans="1:9">
      <c r="A1233" t="s">
        <v>4604</v>
      </c>
      <c r="B1233">
        <v>29207</v>
      </c>
      <c r="C1233" t="s">
        <v>4219</v>
      </c>
      <c r="D1233" t="s">
        <v>2878</v>
      </c>
      <c r="E1233" t="s">
        <v>4287</v>
      </c>
      <c r="F1233" t="s">
        <v>2877</v>
      </c>
      <c r="G1233" t="s">
        <v>7269</v>
      </c>
      <c r="H1233" t="s">
        <v>2864</v>
      </c>
      <c r="I1233" t="s">
        <v>2878</v>
      </c>
    </row>
    <row r="1234" spans="1:9">
      <c r="A1234" t="s">
        <v>4652</v>
      </c>
      <c r="B1234">
        <v>29208</v>
      </c>
      <c r="C1234" t="s">
        <v>4219</v>
      </c>
      <c r="D1234" t="s">
        <v>2880</v>
      </c>
      <c r="E1234" t="s">
        <v>4287</v>
      </c>
      <c r="F1234" t="s">
        <v>2879</v>
      </c>
      <c r="G1234" t="s">
        <v>7270</v>
      </c>
      <c r="H1234" t="s">
        <v>2864</v>
      </c>
      <c r="I1234" t="s">
        <v>2880</v>
      </c>
    </row>
    <row r="1235" spans="1:9">
      <c r="A1235" t="s">
        <v>4700</v>
      </c>
      <c r="B1235">
        <v>29209</v>
      </c>
      <c r="C1235" t="s">
        <v>4219</v>
      </c>
      <c r="D1235" t="s">
        <v>2882</v>
      </c>
      <c r="E1235" t="s">
        <v>4287</v>
      </c>
      <c r="F1235" t="s">
        <v>2881</v>
      </c>
      <c r="G1235" t="s">
        <v>7271</v>
      </c>
      <c r="H1235" t="s">
        <v>2864</v>
      </c>
      <c r="I1235" t="s">
        <v>2882</v>
      </c>
    </row>
    <row r="1236" spans="1:9">
      <c r="A1236" t="s">
        <v>4748</v>
      </c>
      <c r="B1236">
        <v>29210</v>
      </c>
      <c r="C1236" t="s">
        <v>4219</v>
      </c>
      <c r="D1236" t="s">
        <v>2884</v>
      </c>
      <c r="E1236" t="s">
        <v>4287</v>
      </c>
      <c r="F1236" t="s">
        <v>2883</v>
      </c>
      <c r="G1236" t="s">
        <v>7272</v>
      </c>
      <c r="H1236" t="s">
        <v>2864</v>
      </c>
      <c r="I1236" t="s">
        <v>2884</v>
      </c>
    </row>
    <row r="1237" spans="1:9">
      <c r="A1237" t="s">
        <v>4796</v>
      </c>
      <c r="B1237">
        <v>29211</v>
      </c>
      <c r="C1237" t="s">
        <v>4219</v>
      </c>
      <c r="D1237" t="s">
        <v>2886</v>
      </c>
      <c r="E1237" t="s">
        <v>4287</v>
      </c>
      <c r="F1237" t="s">
        <v>2885</v>
      </c>
      <c r="G1237" t="s">
        <v>7273</v>
      </c>
      <c r="H1237" t="s">
        <v>2864</v>
      </c>
      <c r="I1237" t="s">
        <v>2886</v>
      </c>
    </row>
    <row r="1238" spans="1:9">
      <c r="A1238" t="s">
        <v>4844</v>
      </c>
      <c r="B1238">
        <v>29212</v>
      </c>
      <c r="C1238" t="s">
        <v>4219</v>
      </c>
      <c r="D1238" t="s">
        <v>2888</v>
      </c>
      <c r="E1238" t="s">
        <v>4287</v>
      </c>
      <c r="F1238" t="s">
        <v>2887</v>
      </c>
      <c r="G1238" t="s">
        <v>7274</v>
      </c>
      <c r="H1238" t="s">
        <v>2864</v>
      </c>
      <c r="I1238" t="s">
        <v>2888</v>
      </c>
    </row>
    <row r="1239" spans="1:9">
      <c r="A1239" t="s">
        <v>4892</v>
      </c>
      <c r="B1239">
        <v>29322</v>
      </c>
      <c r="C1239" t="s">
        <v>4219</v>
      </c>
      <c r="D1239" t="s">
        <v>2890</v>
      </c>
      <c r="E1239" t="s">
        <v>4287</v>
      </c>
      <c r="F1239" t="s">
        <v>2889</v>
      </c>
      <c r="G1239" t="s">
        <v>7275</v>
      </c>
      <c r="H1239" t="s">
        <v>2864</v>
      </c>
      <c r="I1239" t="s">
        <v>2890</v>
      </c>
    </row>
    <row r="1240" spans="1:9">
      <c r="A1240" t="s">
        <v>4940</v>
      </c>
      <c r="B1240">
        <v>29342</v>
      </c>
      <c r="C1240" t="s">
        <v>4219</v>
      </c>
      <c r="D1240" t="s">
        <v>2892</v>
      </c>
      <c r="E1240" t="s">
        <v>4287</v>
      </c>
      <c r="F1240" t="s">
        <v>2891</v>
      </c>
      <c r="G1240" t="s">
        <v>7276</v>
      </c>
      <c r="H1240" t="s">
        <v>2864</v>
      </c>
      <c r="I1240" t="s">
        <v>2892</v>
      </c>
    </row>
    <row r="1241" spans="1:9">
      <c r="A1241" t="s">
        <v>4988</v>
      </c>
      <c r="B1241">
        <v>29343</v>
      </c>
      <c r="C1241" t="s">
        <v>4219</v>
      </c>
      <c r="D1241" t="s">
        <v>2894</v>
      </c>
      <c r="E1241" t="s">
        <v>4287</v>
      </c>
      <c r="F1241" t="s">
        <v>2893</v>
      </c>
      <c r="G1241" t="s">
        <v>7277</v>
      </c>
      <c r="H1241" t="s">
        <v>2864</v>
      </c>
      <c r="I1241" t="s">
        <v>2894</v>
      </c>
    </row>
    <row r="1242" spans="1:9">
      <c r="A1242" t="s">
        <v>5035</v>
      </c>
      <c r="B1242">
        <v>29344</v>
      </c>
      <c r="C1242" t="s">
        <v>4219</v>
      </c>
      <c r="D1242" t="s">
        <v>2896</v>
      </c>
      <c r="E1242" t="s">
        <v>4287</v>
      </c>
      <c r="F1242" t="s">
        <v>2895</v>
      </c>
      <c r="G1242" t="s">
        <v>7278</v>
      </c>
      <c r="H1242" t="s">
        <v>2864</v>
      </c>
      <c r="I1242" t="s">
        <v>2896</v>
      </c>
    </row>
    <row r="1243" spans="1:9">
      <c r="A1243" t="s">
        <v>5082</v>
      </c>
      <c r="B1243">
        <v>29345</v>
      </c>
      <c r="C1243" t="s">
        <v>4219</v>
      </c>
      <c r="D1243" t="s">
        <v>2898</v>
      </c>
      <c r="E1243" t="s">
        <v>4287</v>
      </c>
      <c r="F1243" t="s">
        <v>2897</v>
      </c>
      <c r="G1243" t="s">
        <v>7279</v>
      </c>
      <c r="H1243" t="s">
        <v>2864</v>
      </c>
      <c r="I1243" t="s">
        <v>2898</v>
      </c>
    </row>
    <row r="1244" spans="1:9">
      <c r="A1244" t="s">
        <v>5128</v>
      </c>
      <c r="B1244">
        <v>29361</v>
      </c>
      <c r="C1244" t="s">
        <v>4219</v>
      </c>
      <c r="D1244" t="s">
        <v>1125</v>
      </c>
      <c r="E1244" t="s">
        <v>4287</v>
      </c>
      <c r="F1244" t="s">
        <v>2899</v>
      </c>
      <c r="G1244" t="s">
        <v>7280</v>
      </c>
      <c r="H1244" t="s">
        <v>2864</v>
      </c>
      <c r="I1244" t="s">
        <v>1125</v>
      </c>
    </row>
    <row r="1245" spans="1:9">
      <c r="A1245" t="s">
        <v>5173</v>
      </c>
      <c r="B1245">
        <v>29362</v>
      </c>
      <c r="C1245" t="s">
        <v>4219</v>
      </c>
      <c r="D1245" t="s">
        <v>2901</v>
      </c>
      <c r="E1245" t="s">
        <v>4287</v>
      </c>
      <c r="F1245" t="s">
        <v>2900</v>
      </c>
      <c r="G1245" t="s">
        <v>7281</v>
      </c>
      <c r="H1245" t="s">
        <v>2864</v>
      </c>
      <c r="I1245" t="s">
        <v>2901</v>
      </c>
    </row>
    <row r="1246" spans="1:9">
      <c r="A1246" t="s">
        <v>5215</v>
      </c>
      <c r="B1246">
        <v>29363</v>
      </c>
      <c r="C1246" t="s">
        <v>4219</v>
      </c>
      <c r="D1246" t="s">
        <v>2903</v>
      </c>
      <c r="E1246" t="s">
        <v>4287</v>
      </c>
      <c r="F1246" t="s">
        <v>2902</v>
      </c>
      <c r="G1246" t="s">
        <v>7282</v>
      </c>
      <c r="H1246" t="s">
        <v>2864</v>
      </c>
      <c r="I1246" t="s">
        <v>2903</v>
      </c>
    </row>
    <row r="1247" spans="1:9">
      <c r="A1247" t="s">
        <v>5254</v>
      </c>
      <c r="B1247">
        <v>29385</v>
      </c>
      <c r="C1247" t="s">
        <v>4219</v>
      </c>
      <c r="D1247" t="s">
        <v>2905</v>
      </c>
      <c r="E1247" t="s">
        <v>4287</v>
      </c>
      <c r="F1247" t="s">
        <v>2904</v>
      </c>
      <c r="G1247" t="s">
        <v>7283</v>
      </c>
      <c r="H1247" t="s">
        <v>2864</v>
      </c>
      <c r="I1247" t="s">
        <v>2905</v>
      </c>
    </row>
    <row r="1248" spans="1:9">
      <c r="A1248" t="s">
        <v>5291</v>
      </c>
      <c r="B1248">
        <v>29386</v>
      </c>
      <c r="C1248" t="s">
        <v>4219</v>
      </c>
      <c r="D1248" t="s">
        <v>2907</v>
      </c>
      <c r="E1248" t="s">
        <v>4287</v>
      </c>
      <c r="F1248" t="s">
        <v>2906</v>
      </c>
      <c r="G1248" t="s">
        <v>7284</v>
      </c>
      <c r="H1248" t="s">
        <v>2864</v>
      </c>
      <c r="I1248" t="s">
        <v>2907</v>
      </c>
    </row>
    <row r="1249" spans="1:9">
      <c r="A1249" t="s">
        <v>5327</v>
      </c>
      <c r="B1249">
        <v>29401</v>
      </c>
      <c r="C1249" t="s">
        <v>4219</v>
      </c>
      <c r="D1249" t="s">
        <v>2909</v>
      </c>
      <c r="E1249" t="s">
        <v>4287</v>
      </c>
      <c r="F1249" t="s">
        <v>2908</v>
      </c>
      <c r="G1249" t="s">
        <v>7285</v>
      </c>
      <c r="H1249" t="s">
        <v>2864</v>
      </c>
      <c r="I1249" t="s">
        <v>2909</v>
      </c>
    </row>
    <row r="1250" spans="1:9">
      <c r="A1250" t="s">
        <v>5363</v>
      </c>
      <c r="B1250">
        <v>29402</v>
      </c>
      <c r="C1250" t="s">
        <v>4219</v>
      </c>
      <c r="D1250" t="s">
        <v>2911</v>
      </c>
      <c r="E1250" t="s">
        <v>4287</v>
      </c>
      <c r="F1250" t="s">
        <v>2910</v>
      </c>
      <c r="G1250" t="s">
        <v>7286</v>
      </c>
      <c r="H1250" t="s">
        <v>2864</v>
      </c>
      <c r="I1250" t="s">
        <v>2911</v>
      </c>
    </row>
    <row r="1251" spans="1:9">
      <c r="A1251" t="s">
        <v>5398</v>
      </c>
      <c r="B1251">
        <v>29424</v>
      </c>
      <c r="C1251" t="s">
        <v>4219</v>
      </c>
      <c r="D1251" t="s">
        <v>2913</v>
      </c>
      <c r="E1251" t="s">
        <v>4287</v>
      </c>
      <c r="F1251" t="s">
        <v>2912</v>
      </c>
      <c r="G1251" t="s">
        <v>7287</v>
      </c>
      <c r="H1251" t="s">
        <v>2864</v>
      </c>
      <c r="I1251" t="s">
        <v>2913</v>
      </c>
    </row>
    <row r="1252" spans="1:9">
      <c r="A1252" t="s">
        <v>5430</v>
      </c>
      <c r="B1252">
        <v>29425</v>
      </c>
      <c r="C1252" t="s">
        <v>4219</v>
      </c>
      <c r="D1252" t="s">
        <v>2915</v>
      </c>
      <c r="E1252" t="s">
        <v>4287</v>
      </c>
      <c r="F1252" t="s">
        <v>2914</v>
      </c>
      <c r="G1252" t="s">
        <v>7288</v>
      </c>
      <c r="H1252" t="s">
        <v>2864</v>
      </c>
      <c r="I1252" t="s">
        <v>2915</v>
      </c>
    </row>
    <row r="1253" spans="1:9">
      <c r="A1253" t="s">
        <v>5461</v>
      </c>
      <c r="B1253">
        <v>29426</v>
      </c>
      <c r="C1253" t="s">
        <v>4219</v>
      </c>
      <c r="D1253" t="s">
        <v>2917</v>
      </c>
      <c r="E1253" t="s">
        <v>4287</v>
      </c>
      <c r="F1253" t="s">
        <v>2916</v>
      </c>
      <c r="G1253" t="s">
        <v>7289</v>
      </c>
      <c r="H1253" t="s">
        <v>2864</v>
      </c>
      <c r="I1253" t="s">
        <v>2917</v>
      </c>
    </row>
    <row r="1254" spans="1:9">
      <c r="A1254" t="s">
        <v>5490</v>
      </c>
      <c r="B1254">
        <v>29427</v>
      </c>
      <c r="C1254" t="s">
        <v>4219</v>
      </c>
      <c r="D1254" t="s">
        <v>2919</v>
      </c>
      <c r="E1254" t="s">
        <v>4287</v>
      </c>
      <c r="F1254" t="s">
        <v>2918</v>
      </c>
      <c r="G1254" t="s">
        <v>7290</v>
      </c>
      <c r="H1254" t="s">
        <v>2864</v>
      </c>
      <c r="I1254" t="s">
        <v>2919</v>
      </c>
    </row>
    <row r="1255" spans="1:9">
      <c r="A1255" t="s">
        <v>5518</v>
      </c>
      <c r="B1255">
        <v>29441</v>
      </c>
      <c r="C1255" t="s">
        <v>4219</v>
      </c>
      <c r="D1255" t="s">
        <v>2921</v>
      </c>
      <c r="E1255" t="s">
        <v>4287</v>
      </c>
      <c r="F1255" t="s">
        <v>2920</v>
      </c>
      <c r="G1255" t="s">
        <v>7291</v>
      </c>
      <c r="H1255" t="s">
        <v>2864</v>
      </c>
      <c r="I1255" t="s">
        <v>2921</v>
      </c>
    </row>
    <row r="1256" spans="1:9">
      <c r="A1256" t="s">
        <v>5545</v>
      </c>
      <c r="B1256">
        <v>29442</v>
      </c>
      <c r="C1256" t="s">
        <v>4219</v>
      </c>
      <c r="D1256" t="s">
        <v>2923</v>
      </c>
      <c r="E1256" t="s">
        <v>4287</v>
      </c>
      <c r="F1256" t="s">
        <v>2922</v>
      </c>
      <c r="G1256" t="s">
        <v>7292</v>
      </c>
      <c r="H1256" t="s">
        <v>2864</v>
      </c>
      <c r="I1256" t="s">
        <v>2923</v>
      </c>
    </row>
    <row r="1257" spans="1:9">
      <c r="A1257" t="s">
        <v>5571</v>
      </c>
      <c r="B1257">
        <v>29443</v>
      </c>
      <c r="C1257" t="s">
        <v>4219</v>
      </c>
      <c r="D1257" t="s">
        <v>2925</v>
      </c>
      <c r="E1257" t="s">
        <v>4287</v>
      </c>
      <c r="F1257" t="s">
        <v>2924</v>
      </c>
      <c r="G1257" t="s">
        <v>7293</v>
      </c>
      <c r="H1257" t="s">
        <v>2864</v>
      </c>
      <c r="I1257" t="s">
        <v>2925</v>
      </c>
    </row>
    <row r="1258" spans="1:9">
      <c r="A1258" t="s">
        <v>5596</v>
      </c>
      <c r="B1258">
        <v>29444</v>
      </c>
      <c r="C1258" t="s">
        <v>4219</v>
      </c>
      <c r="D1258" t="s">
        <v>2927</v>
      </c>
      <c r="E1258" t="s">
        <v>4287</v>
      </c>
      <c r="F1258" t="s">
        <v>2926</v>
      </c>
      <c r="G1258" t="s">
        <v>7294</v>
      </c>
      <c r="H1258" t="s">
        <v>2864</v>
      </c>
      <c r="I1258" t="s">
        <v>2927</v>
      </c>
    </row>
    <row r="1259" spans="1:9">
      <c r="A1259" t="s">
        <v>5621</v>
      </c>
      <c r="B1259">
        <v>29446</v>
      </c>
      <c r="C1259" t="s">
        <v>4219</v>
      </c>
      <c r="D1259" t="s">
        <v>2929</v>
      </c>
      <c r="E1259" t="s">
        <v>4287</v>
      </c>
      <c r="F1259" t="s">
        <v>2928</v>
      </c>
      <c r="G1259" t="s">
        <v>7295</v>
      </c>
      <c r="H1259" t="s">
        <v>2864</v>
      </c>
      <c r="I1259" t="s">
        <v>2929</v>
      </c>
    </row>
    <row r="1260" spans="1:9">
      <c r="A1260" t="s">
        <v>5644</v>
      </c>
      <c r="B1260">
        <v>29447</v>
      </c>
      <c r="C1260" t="s">
        <v>4219</v>
      </c>
      <c r="D1260" t="s">
        <v>2931</v>
      </c>
      <c r="E1260" t="s">
        <v>4287</v>
      </c>
      <c r="F1260" t="s">
        <v>2930</v>
      </c>
      <c r="G1260" t="s">
        <v>7296</v>
      </c>
      <c r="H1260" t="s">
        <v>2864</v>
      </c>
      <c r="I1260" t="s">
        <v>2931</v>
      </c>
    </row>
    <row r="1261" spans="1:9">
      <c r="A1261" t="s">
        <v>5667</v>
      </c>
      <c r="B1261">
        <v>29449</v>
      </c>
      <c r="C1261" t="s">
        <v>4219</v>
      </c>
      <c r="D1261" t="s">
        <v>2933</v>
      </c>
      <c r="E1261" t="s">
        <v>4287</v>
      </c>
      <c r="F1261" t="s">
        <v>2932</v>
      </c>
      <c r="G1261" t="s">
        <v>7297</v>
      </c>
      <c r="H1261" t="s">
        <v>2864</v>
      </c>
      <c r="I1261" t="s">
        <v>2933</v>
      </c>
    </row>
    <row r="1262" spans="1:9">
      <c r="A1262" t="s">
        <v>5685</v>
      </c>
      <c r="B1262">
        <v>29450</v>
      </c>
      <c r="C1262" t="s">
        <v>4219</v>
      </c>
      <c r="D1262" t="s">
        <v>2935</v>
      </c>
      <c r="E1262" t="s">
        <v>4287</v>
      </c>
      <c r="F1262" t="s">
        <v>2934</v>
      </c>
      <c r="G1262" t="s">
        <v>7298</v>
      </c>
      <c r="H1262" t="s">
        <v>2864</v>
      </c>
      <c r="I1262" t="s">
        <v>2935</v>
      </c>
    </row>
    <row r="1263" spans="1:9">
      <c r="A1263" t="s">
        <v>5703</v>
      </c>
      <c r="B1263">
        <v>29451</v>
      </c>
      <c r="C1263" t="s">
        <v>4219</v>
      </c>
      <c r="D1263" t="s">
        <v>2937</v>
      </c>
      <c r="E1263" t="s">
        <v>4287</v>
      </c>
      <c r="F1263" t="s">
        <v>2936</v>
      </c>
      <c r="G1263" t="s">
        <v>7299</v>
      </c>
      <c r="H1263" t="s">
        <v>2864</v>
      </c>
      <c r="I1263" t="s">
        <v>2937</v>
      </c>
    </row>
    <row r="1264" spans="1:9">
      <c r="A1264" t="s">
        <v>5721</v>
      </c>
      <c r="B1264">
        <v>29452</v>
      </c>
      <c r="C1264" t="s">
        <v>4219</v>
      </c>
      <c r="D1264" t="s">
        <v>2166</v>
      </c>
      <c r="E1264" t="s">
        <v>4287</v>
      </c>
      <c r="F1264" t="s">
        <v>2938</v>
      </c>
      <c r="G1264" t="s">
        <v>7300</v>
      </c>
      <c r="H1264" t="s">
        <v>2864</v>
      </c>
      <c r="I1264" t="s">
        <v>2166</v>
      </c>
    </row>
    <row r="1265" spans="1:9">
      <c r="A1265" t="s">
        <v>5739</v>
      </c>
      <c r="B1265">
        <v>29453</v>
      </c>
      <c r="C1265" t="s">
        <v>4219</v>
      </c>
      <c r="D1265" t="s">
        <v>2940</v>
      </c>
      <c r="E1265" t="s">
        <v>4287</v>
      </c>
      <c r="F1265" t="s">
        <v>2939</v>
      </c>
      <c r="G1265" t="s">
        <v>7301</v>
      </c>
      <c r="H1265" t="s">
        <v>2864</v>
      </c>
      <c r="I1265" t="s">
        <v>2940</v>
      </c>
    </row>
    <row r="1266" spans="1:9">
      <c r="A1266" t="s">
        <v>4268</v>
      </c>
      <c r="B1266">
        <v>30000</v>
      </c>
      <c r="C1266" t="s">
        <v>4220</v>
      </c>
      <c r="D1266" t="s">
        <v>2942</v>
      </c>
      <c r="E1266" t="s">
        <v>4238</v>
      </c>
      <c r="F1266" t="s">
        <v>2941</v>
      </c>
      <c r="G1266" t="s">
        <v>7302</v>
      </c>
      <c r="H1266" t="s">
        <v>2942</v>
      </c>
    </row>
    <row r="1267" spans="1:9">
      <c r="A1267" t="s">
        <v>4317</v>
      </c>
      <c r="B1267">
        <v>30201</v>
      </c>
      <c r="C1267" t="s">
        <v>4220</v>
      </c>
      <c r="D1267" t="s">
        <v>2944</v>
      </c>
      <c r="E1267" t="s">
        <v>4287</v>
      </c>
      <c r="F1267" t="s">
        <v>2943</v>
      </c>
      <c r="G1267" t="s">
        <v>7303</v>
      </c>
      <c r="H1267" t="s">
        <v>2942</v>
      </c>
      <c r="I1267" t="s">
        <v>2944</v>
      </c>
    </row>
    <row r="1268" spans="1:9">
      <c r="A1268" t="s">
        <v>4365</v>
      </c>
      <c r="B1268">
        <v>30202</v>
      </c>
      <c r="C1268" t="s">
        <v>4220</v>
      </c>
      <c r="D1268" t="s">
        <v>2946</v>
      </c>
      <c r="E1268" t="s">
        <v>4287</v>
      </c>
      <c r="F1268" t="s">
        <v>2945</v>
      </c>
      <c r="G1268" t="s">
        <v>7304</v>
      </c>
      <c r="H1268" t="s">
        <v>2942</v>
      </c>
      <c r="I1268" t="s">
        <v>2946</v>
      </c>
    </row>
    <row r="1269" spans="1:9">
      <c r="A1269" t="s">
        <v>4413</v>
      </c>
      <c r="B1269">
        <v>30203</v>
      </c>
      <c r="C1269" t="s">
        <v>4220</v>
      </c>
      <c r="D1269" t="s">
        <v>2948</v>
      </c>
      <c r="E1269" t="s">
        <v>4287</v>
      </c>
      <c r="F1269" t="s">
        <v>2947</v>
      </c>
      <c r="G1269" t="s">
        <v>7305</v>
      </c>
      <c r="H1269" t="s">
        <v>2942</v>
      </c>
      <c r="I1269" t="s">
        <v>2948</v>
      </c>
    </row>
    <row r="1270" spans="1:9">
      <c r="A1270" t="s">
        <v>4461</v>
      </c>
      <c r="B1270">
        <v>30204</v>
      </c>
      <c r="C1270" t="s">
        <v>4220</v>
      </c>
      <c r="D1270" t="s">
        <v>2950</v>
      </c>
      <c r="E1270" t="s">
        <v>4287</v>
      </c>
      <c r="F1270" t="s">
        <v>2949</v>
      </c>
      <c r="G1270" t="s">
        <v>7306</v>
      </c>
      <c r="H1270" t="s">
        <v>2942</v>
      </c>
      <c r="I1270" t="s">
        <v>2950</v>
      </c>
    </row>
    <row r="1271" spans="1:9">
      <c r="A1271" t="s">
        <v>4509</v>
      </c>
      <c r="B1271">
        <v>30205</v>
      </c>
      <c r="C1271" t="s">
        <v>4220</v>
      </c>
      <c r="D1271" t="s">
        <v>2952</v>
      </c>
      <c r="E1271" t="s">
        <v>4287</v>
      </c>
      <c r="F1271" t="s">
        <v>2951</v>
      </c>
      <c r="G1271" t="s">
        <v>7307</v>
      </c>
      <c r="H1271" t="s">
        <v>2942</v>
      </c>
      <c r="I1271" t="s">
        <v>2952</v>
      </c>
    </row>
    <row r="1272" spans="1:9">
      <c r="A1272" t="s">
        <v>4557</v>
      </c>
      <c r="B1272">
        <v>30206</v>
      </c>
      <c r="C1272" t="s">
        <v>4220</v>
      </c>
      <c r="D1272" t="s">
        <v>2954</v>
      </c>
      <c r="E1272" t="s">
        <v>4287</v>
      </c>
      <c r="F1272" t="s">
        <v>2953</v>
      </c>
      <c r="G1272" t="s">
        <v>7308</v>
      </c>
      <c r="H1272" t="s">
        <v>2942</v>
      </c>
      <c r="I1272" t="s">
        <v>2954</v>
      </c>
    </row>
    <row r="1273" spans="1:9">
      <c r="A1273" t="s">
        <v>4605</v>
      </c>
      <c r="B1273">
        <v>30207</v>
      </c>
      <c r="C1273" t="s">
        <v>4220</v>
      </c>
      <c r="D1273" t="s">
        <v>2956</v>
      </c>
      <c r="E1273" t="s">
        <v>4287</v>
      </c>
      <c r="F1273" t="s">
        <v>2955</v>
      </c>
      <c r="G1273" t="s">
        <v>7309</v>
      </c>
      <c r="H1273" t="s">
        <v>2942</v>
      </c>
      <c r="I1273" t="s">
        <v>2956</v>
      </c>
    </row>
    <row r="1274" spans="1:9">
      <c r="A1274" t="s">
        <v>4653</v>
      </c>
      <c r="B1274">
        <v>30208</v>
      </c>
      <c r="C1274" t="s">
        <v>4220</v>
      </c>
      <c r="D1274" t="s">
        <v>2958</v>
      </c>
      <c r="E1274" t="s">
        <v>4287</v>
      </c>
      <c r="F1274" t="s">
        <v>2957</v>
      </c>
      <c r="G1274" t="s">
        <v>7310</v>
      </c>
      <c r="H1274" t="s">
        <v>2942</v>
      </c>
      <c r="I1274" t="s">
        <v>2958</v>
      </c>
    </row>
    <row r="1275" spans="1:9">
      <c r="A1275" t="s">
        <v>4701</v>
      </c>
      <c r="B1275">
        <v>30209</v>
      </c>
      <c r="C1275" t="s">
        <v>4220</v>
      </c>
      <c r="D1275" t="s">
        <v>2960</v>
      </c>
      <c r="E1275" t="s">
        <v>4287</v>
      </c>
      <c r="F1275" t="s">
        <v>2959</v>
      </c>
      <c r="G1275" t="s">
        <v>7311</v>
      </c>
      <c r="H1275" t="s">
        <v>2942</v>
      </c>
      <c r="I1275" t="s">
        <v>2960</v>
      </c>
    </row>
    <row r="1276" spans="1:9">
      <c r="A1276" t="s">
        <v>4749</v>
      </c>
      <c r="B1276">
        <v>30304</v>
      </c>
      <c r="C1276" t="s">
        <v>4220</v>
      </c>
      <c r="D1276" t="s">
        <v>2962</v>
      </c>
      <c r="E1276" t="s">
        <v>4287</v>
      </c>
      <c r="F1276" t="s">
        <v>2961</v>
      </c>
      <c r="G1276" t="s">
        <v>7312</v>
      </c>
      <c r="H1276" t="s">
        <v>2942</v>
      </c>
      <c r="I1276" t="s">
        <v>2962</v>
      </c>
    </row>
    <row r="1277" spans="1:9">
      <c r="A1277" t="s">
        <v>4797</v>
      </c>
      <c r="B1277">
        <v>30341</v>
      </c>
      <c r="C1277" t="s">
        <v>4220</v>
      </c>
      <c r="D1277" t="s">
        <v>2964</v>
      </c>
      <c r="E1277" t="s">
        <v>4287</v>
      </c>
      <c r="F1277" t="s">
        <v>2963</v>
      </c>
      <c r="G1277" t="s">
        <v>7313</v>
      </c>
      <c r="H1277" t="s">
        <v>2942</v>
      </c>
      <c r="I1277" t="s">
        <v>2964</v>
      </c>
    </row>
    <row r="1278" spans="1:9">
      <c r="A1278" t="s">
        <v>4845</v>
      </c>
      <c r="B1278">
        <v>30343</v>
      </c>
      <c r="C1278" t="s">
        <v>4220</v>
      </c>
      <c r="D1278" t="s">
        <v>2966</v>
      </c>
      <c r="E1278" t="s">
        <v>4287</v>
      </c>
      <c r="F1278" t="s">
        <v>2965</v>
      </c>
      <c r="G1278" t="s">
        <v>7314</v>
      </c>
      <c r="H1278" t="s">
        <v>2942</v>
      </c>
      <c r="I1278" t="s">
        <v>2966</v>
      </c>
    </row>
    <row r="1279" spans="1:9">
      <c r="A1279" t="s">
        <v>4893</v>
      </c>
      <c r="B1279">
        <v>30344</v>
      </c>
      <c r="C1279" t="s">
        <v>4220</v>
      </c>
      <c r="D1279" t="s">
        <v>2968</v>
      </c>
      <c r="E1279" t="s">
        <v>4287</v>
      </c>
      <c r="F1279" t="s">
        <v>2967</v>
      </c>
      <c r="G1279" t="s">
        <v>7315</v>
      </c>
      <c r="H1279" t="s">
        <v>2942</v>
      </c>
      <c r="I1279" t="s">
        <v>2968</v>
      </c>
    </row>
    <row r="1280" spans="1:9">
      <c r="A1280" t="s">
        <v>4941</v>
      </c>
      <c r="B1280">
        <v>30361</v>
      </c>
      <c r="C1280" t="s">
        <v>4220</v>
      </c>
      <c r="D1280" t="s">
        <v>2970</v>
      </c>
      <c r="E1280" t="s">
        <v>4287</v>
      </c>
      <c r="F1280" t="s">
        <v>2969</v>
      </c>
      <c r="G1280" t="s">
        <v>7316</v>
      </c>
      <c r="H1280" t="s">
        <v>2942</v>
      </c>
      <c r="I1280" t="s">
        <v>2970</v>
      </c>
    </row>
    <row r="1281" spans="1:9">
      <c r="A1281" t="s">
        <v>4989</v>
      </c>
      <c r="B1281">
        <v>30362</v>
      </c>
      <c r="C1281" t="s">
        <v>4220</v>
      </c>
      <c r="D1281" t="s">
        <v>2972</v>
      </c>
      <c r="E1281" t="s">
        <v>4287</v>
      </c>
      <c r="F1281" t="s">
        <v>2971</v>
      </c>
      <c r="G1281" t="s">
        <v>7317</v>
      </c>
      <c r="H1281" t="s">
        <v>2942</v>
      </c>
      <c r="I1281" t="s">
        <v>2972</v>
      </c>
    </row>
    <row r="1282" spans="1:9">
      <c r="A1282" t="s">
        <v>5036</v>
      </c>
      <c r="B1282">
        <v>30366</v>
      </c>
      <c r="C1282" t="s">
        <v>4220</v>
      </c>
      <c r="D1282" t="s">
        <v>2974</v>
      </c>
      <c r="E1282" t="s">
        <v>4287</v>
      </c>
      <c r="F1282" t="s">
        <v>2973</v>
      </c>
      <c r="G1282" t="s">
        <v>7318</v>
      </c>
      <c r="H1282" t="s">
        <v>2942</v>
      </c>
      <c r="I1282" t="s">
        <v>2974</v>
      </c>
    </row>
    <row r="1283" spans="1:9">
      <c r="A1283" t="s">
        <v>5083</v>
      </c>
      <c r="B1283">
        <v>30381</v>
      </c>
      <c r="C1283" t="s">
        <v>4220</v>
      </c>
      <c r="D1283" t="s">
        <v>2061</v>
      </c>
      <c r="E1283" t="s">
        <v>4287</v>
      </c>
      <c r="F1283" t="s">
        <v>2975</v>
      </c>
      <c r="G1283" t="s">
        <v>7319</v>
      </c>
      <c r="H1283" t="s">
        <v>2942</v>
      </c>
      <c r="I1283" t="s">
        <v>2061</v>
      </c>
    </row>
    <row r="1284" spans="1:9">
      <c r="A1284" t="s">
        <v>5129</v>
      </c>
      <c r="B1284">
        <v>30382</v>
      </c>
      <c r="C1284" t="s">
        <v>4220</v>
      </c>
      <c r="D1284" t="s">
        <v>721</v>
      </c>
      <c r="E1284" t="s">
        <v>4287</v>
      </c>
      <c r="F1284" t="s">
        <v>2976</v>
      </c>
      <c r="G1284" t="s">
        <v>7320</v>
      </c>
      <c r="H1284" t="s">
        <v>2942</v>
      </c>
      <c r="I1284" t="s">
        <v>721</v>
      </c>
    </row>
    <row r="1285" spans="1:9">
      <c r="A1285" t="s">
        <v>5174</v>
      </c>
      <c r="B1285">
        <v>30383</v>
      </c>
      <c r="C1285" t="s">
        <v>4220</v>
      </c>
      <c r="D1285" t="s">
        <v>2978</v>
      </c>
      <c r="E1285" t="s">
        <v>4287</v>
      </c>
      <c r="F1285" t="s">
        <v>2977</v>
      </c>
      <c r="G1285" t="s">
        <v>7321</v>
      </c>
      <c r="H1285" t="s">
        <v>2942</v>
      </c>
      <c r="I1285" t="s">
        <v>2978</v>
      </c>
    </row>
    <row r="1286" spans="1:9">
      <c r="A1286" t="s">
        <v>5216</v>
      </c>
      <c r="B1286">
        <v>30390</v>
      </c>
      <c r="C1286" t="s">
        <v>4220</v>
      </c>
      <c r="D1286" t="s">
        <v>2980</v>
      </c>
      <c r="E1286" t="s">
        <v>4287</v>
      </c>
      <c r="F1286" t="s">
        <v>2979</v>
      </c>
      <c r="G1286" t="s">
        <v>7322</v>
      </c>
      <c r="H1286" t="s">
        <v>2942</v>
      </c>
      <c r="I1286" t="s">
        <v>2980</v>
      </c>
    </row>
    <row r="1287" spans="1:9">
      <c r="A1287" t="s">
        <v>5255</v>
      </c>
      <c r="B1287">
        <v>30391</v>
      </c>
      <c r="C1287" t="s">
        <v>4220</v>
      </c>
      <c r="D1287" t="s">
        <v>2982</v>
      </c>
      <c r="E1287" t="s">
        <v>4287</v>
      </c>
      <c r="F1287" t="s">
        <v>2981</v>
      </c>
      <c r="G1287" t="s">
        <v>7323</v>
      </c>
      <c r="H1287" t="s">
        <v>2942</v>
      </c>
      <c r="I1287" t="s">
        <v>2982</v>
      </c>
    </row>
    <row r="1288" spans="1:9">
      <c r="A1288" t="s">
        <v>5292</v>
      </c>
      <c r="B1288">
        <v>30392</v>
      </c>
      <c r="C1288" t="s">
        <v>4220</v>
      </c>
      <c r="D1288" t="s">
        <v>2984</v>
      </c>
      <c r="E1288" t="s">
        <v>4287</v>
      </c>
      <c r="F1288" t="s">
        <v>2983</v>
      </c>
      <c r="G1288" t="s">
        <v>7324</v>
      </c>
      <c r="H1288" t="s">
        <v>2942</v>
      </c>
      <c r="I1288" t="s">
        <v>2984</v>
      </c>
    </row>
    <row r="1289" spans="1:9">
      <c r="A1289" t="s">
        <v>5328</v>
      </c>
      <c r="B1289">
        <v>30401</v>
      </c>
      <c r="C1289" t="s">
        <v>4220</v>
      </c>
      <c r="D1289" t="s">
        <v>2986</v>
      </c>
      <c r="E1289" t="s">
        <v>4287</v>
      </c>
      <c r="F1289" t="s">
        <v>2985</v>
      </c>
      <c r="G1289" t="s">
        <v>7325</v>
      </c>
      <c r="H1289" t="s">
        <v>2942</v>
      </c>
      <c r="I1289" t="s">
        <v>2986</v>
      </c>
    </row>
    <row r="1290" spans="1:9">
      <c r="A1290" t="s">
        <v>5364</v>
      </c>
      <c r="B1290">
        <v>30404</v>
      </c>
      <c r="C1290" t="s">
        <v>4220</v>
      </c>
      <c r="D1290" t="s">
        <v>2988</v>
      </c>
      <c r="E1290" t="s">
        <v>4287</v>
      </c>
      <c r="F1290" t="s">
        <v>2987</v>
      </c>
      <c r="G1290" t="s">
        <v>7326</v>
      </c>
      <c r="H1290" t="s">
        <v>2942</v>
      </c>
      <c r="I1290" t="s">
        <v>2988</v>
      </c>
    </row>
    <row r="1291" spans="1:9">
      <c r="A1291" t="s">
        <v>5399</v>
      </c>
      <c r="B1291">
        <v>30406</v>
      </c>
      <c r="C1291" t="s">
        <v>4220</v>
      </c>
      <c r="D1291" t="s">
        <v>2990</v>
      </c>
      <c r="E1291" t="s">
        <v>4287</v>
      </c>
      <c r="F1291" t="s">
        <v>2989</v>
      </c>
      <c r="G1291" t="s">
        <v>7327</v>
      </c>
      <c r="H1291" t="s">
        <v>2942</v>
      </c>
      <c r="I1291" t="s">
        <v>2990</v>
      </c>
    </row>
    <row r="1292" spans="1:9">
      <c r="A1292" t="s">
        <v>5431</v>
      </c>
      <c r="B1292">
        <v>30421</v>
      </c>
      <c r="C1292" t="s">
        <v>4220</v>
      </c>
      <c r="D1292" t="s">
        <v>2992</v>
      </c>
      <c r="E1292" t="s">
        <v>4287</v>
      </c>
      <c r="F1292" t="s">
        <v>2991</v>
      </c>
      <c r="G1292" t="s">
        <v>7328</v>
      </c>
      <c r="H1292" t="s">
        <v>2942</v>
      </c>
      <c r="I1292" t="s">
        <v>2992</v>
      </c>
    </row>
    <row r="1293" spans="1:9">
      <c r="A1293" t="s">
        <v>5462</v>
      </c>
      <c r="B1293">
        <v>30422</v>
      </c>
      <c r="C1293" t="s">
        <v>4220</v>
      </c>
      <c r="D1293" t="s">
        <v>2994</v>
      </c>
      <c r="E1293" t="s">
        <v>4287</v>
      </c>
      <c r="F1293" t="s">
        <v>2993</v>
      </c>
      <c r="G1293" t="s">
        <v>7329</v>
      </c>
      <c r="H1293" t="s">
        <v>2942</v>
      </c>
      <c r="I1293" t="s">
        <v>2994</v>
      </c>
    </row>
    <row r="1294" spans="1:9">
      <c r="A1294" t="s">
        <v>5491</v>
      </c>
      <c r="B1294">
        <v>30424</v>
      </c>
      <c r="C1294" t="s">
        <v>4220</v>
      </c>
      <c r="D1294" t="s">
        <v>2996</v>
      </c>
      <c r="E1294" t="s">
        <v>4287</v>
      </c>
      <c r="F1294" t="s">
        <v>2995</v>
      </c>
      <c r="G1294" t="s">
        <v>7330</v>
      </c>
      <c r="H1294" t="s">
        <v>2942</v>
      </c>
      <c r="I1294" t="s">
        <v>2996</v>
      </c>
    </row>
    <row r="1295" spans="1:9">
      <c r="A1295" t="s">
        <v>5519</v>
      </c>
      <c r="B1295">
        <v>30427</v>
      </c>
      <c r="C1295" t="s">
        <v>4220</v>
      </c>
      <c r="D1295" t="s">
        <v>2998</v>
      </c>
      <c r="E1295" t="s">
        <v>4287</v>
      </c>
      <c r="F1295" t="s">
        <v>2997</v>
      </c>
      <c r="G1295" t="s">
        <v>7331</v>
      </c>
      <c r="H1295" t="s">
        <v>2942</v>
      </c>
      <c r="I1295" t="s">
        <v>2998</v>
      </c>
    </row>
    <row r="1296" spans="1:9">
      <c r="A1296" t="s">
        <v>5546</v>
      </c>
      <c r="B1296">
        <v>30428</v>
      </c>
      <c r="C1296" t="s">
        <v>4220</v>
      </c>
      <c r="D1296" t="s">
        <v>3000</v>
      </c>
      <c r="E1296" t="s">
        <v>4287</v>
      </c>
      <c r="F1296" t="s">
        <v>2999</v>
      </c>
      <c r="G1296" t="s">
        <v>7332</v>
      </c>
      <c r="H1296" t="s">
        <v>2942</v>
      </c>
      <c r="I1296" t="s">
        <v>3000</v>
      </c>
    </row>
    <row r="1297" spans="1:9">
      <c r="A1297" t="s">
        <v>4269</v>
      </c>
      <c r="B1297">
        <v>31000</v>
      </c>
      <c r="C1297" t="s">
        <v>4221</v>
      </c>
      <c r="D1297" t="s">
        <v>3002</v>
      </c>
      <c r="E1297" t="s">
        <v>4238</v>
      </c>
      <c r="F1297" t="s">
        <v>3001</v>
      </c>
      <c r="G1297" t="s">
        <v>7333</v>
      </c>
      <c r="H1297" t="s">
        <v>3002</v>
      </c>
    </row>
    <row r="1298" spans="1:9">
      <c r="A1298" t="s">
        <v>4318</v>
      </c>
      <c r="B1298">
        <v>31201</v>
      </c>
      <c r="C1298" t="s">
        <v>4221</v>
      </c>
      <c r="D1298" t="s">
        <v>3004</v>
      </c>
      <c r="E1298" t="s">
        <v>4287</v>
      </c>
      <c r="F1298" t="s">
        <v>3003</v>
      </c>
      <c r="G1298" t="s">
        <v>7334</v>
      </c>
      <c r="H1298" t="s">
        <v>3002</v>
      </c>
      <c r="I1298" t="s">
        <v>3004</v>
      </c>
    </row>
    <row r="1299" spans="1:9">
      <c r="A1299" t="s">
        <v>4366</v>
      </c>
      <c r="B1299">
        <v>31202</v>
      </c>
      <c r="C1299" t="s">
        <v>4221</v>
      </c>
      <c r="D1299" t="s">
        <v>3006</v>
      </c>
      <c r="E1299" t="s">
        <v>4287</v>
      </c>
      <c r="F1299" t="s">
        <v>3005</v>
      </c>
      <c r="G1299" t="s">
        <v>7335</v>
      </c>
      <c r="H1299" t="s">
        <v>3002</v>
      </c>
      <c r="I1299" t="s">
        <v>3006</v>
      </c>
    </row>
    <row r="1300" spans="1:9">
      <c r="A1300" t="s">
        <v>4414</v>
      </c>
      <c r="B1300">
        <v>31203</v>
      </c>
      <c r="C1300" t="s">
        <v>4221</v>
      </c>
      <c r="D1300" t="s">
        <v>3008</v>
      </c>
      <c r="E1300" t="s">
        <v>4287</v>
      </c>
      <c r="F1300" t="s">
        <v>3007</v>
      </c>
      <c r="G1300" t="s">
        <v>7336</v>
      </c>
      <c r="H1300" t="s">
        <v>3002</v>
      </c>
      <c r="I1300" t="s">
        <v>3008</v>
      </c>
    </row>
    <row r="1301" spans="1:9">
      <c r="A1301" t="s">
        <v>4462</v>
      </c>
      <c r="B1301">
        <v>31204</v>
      </c>
      <c r="C1301" t="s">
        <v>4221</v>
      </c>
      <c r="D1301" t="s">
        <v>3010</v>
      </c>
      <c r="E1301" t="s">
        <v>4287</v>
      </c>
      <c r="F1301" t="s">
        <v>3009</v>
      </c>
      <c r="G1301" t="s">
        <v>7337</v>
      </c>
      <c r="H1301" t="s">
        <v>3002</v>
      </c>
      <c r="I1301" t="s">
        <v>3010</v>
      </c>
    </row>
    <row r="1302" spans="1:9">
      <c r="A1302" t="s">
        <v>4510</v>
      </c>
      <c r="B1302">
        <v>31302</v>
      </c>
      <c r="C1302" t="s">
        <v>4221</v>
      </c>
      <c r="D1302" t="s">
        <v>3012</v>
      </c>
      <c r="E1302" t="s">
        <v>4287</v>
      </c>
      <c r="F1302" t="s">
        <v>3011</v>
      </c>
      <c r="G1302" t="s">
        <v>7338</v>
      </c>
      <c r="H1302" t="s">
        <v>3002</v>
      </c>
      <c r="I1302" t="s">
        <v>3012</v>
      </c>
    </row>
    <row r="1303" spans="1:9">
      <c r="A1303" t="s">
        <v>4558</v>
      </c>
      <c r="B1303">
        <v>31325</v>
      </c>
      <c r="C1303" t="s">
        <v>4221</v>
      </c>
      <c r="D1303" t="s">
        <v>3014</v>
      </c>
      <c r="E1303" t="s">
        <v>4287</v>
      </c>
      <c r="F1303" t="s">
        <v>3013</v>
      </c>
      <c r="G1303" t="s">
        <v>7339</v>
      </c>
      <c r="H1303" t="s">
        <v>3002</v>
      </c>
      <c r="I1303" t="s">
        <v>3014</v>
      </c>
    </row>
    <row r="1304" spans="1:9">
      <c r="A1304" t="s">
        <v>4606</v>
      </c>
      <c r="B1304">
        <v>31328</v>
      </c>
      <c r="C1304" t="s">
        <v>4221</v>
      </c>
      <c r="D1304" t="s">
        <v>3016</v>
      </c>
      <c r="E1304" t="s">
        <v>4287</v>
      </c>
      <c r="F1304" t="s">
        <v>3015</v>
      </c>
      <c r="G1304" t="s">
        <v>7340</v>
      </c>
      <c r="H1304" t="s">
        <v>3002</v>
      </c>
      <c r="I1304" t="s">
        <v>3016</v>
      </c>
    </row>
    <row r="1305" spans="1:9">
      <c r="A1305" t="s">
        <v>4654</v>
      </c>
      <c r="B1305">
        <v>31329</v>
      </c>
      <c r="C1305" t="s">
        <v>4221</v>
      </c>
      <c r="D1305" t="s">
        <v>3018</v>
      </c>
      <c r="E1305" t="s">
        <v>4287</v>
      </c>
      <c r="F1305" t="s">
        <v>3017</v>
      </c>
      <c r="G1305" t="s">
        <v>7341</v>
      </c>
      <c r="H1305" t="s">
        <v>3002</v>
      </c>
      <c r="I1305" t="s">
        <v>3018</v>
      </c>
    </row>
    <row r="1306" spans="1:9">
      <c r="A1306" t="s">
        <v>4702</v>
      </c>
      <c r="B1306">
        <v>31364</v>
      </c>
      <c r="C1306" t="s">
        <v>4221</v>
      </c>
      <c r="D1306" t="s">
        <v>3020</v>
      </c>
      <c r="E1306" t="s">
        <v>4287</v>
      </c>
      <c r="F1306" t="s">
        <v>3019</v>
      </c>
      <c r="G1306" t="s">
        <v>7342</v>
      </c>
      <c r="H1306" t="s">
        <v>3002</v>
      </c>
      <c r="I1306" t="s">
        <v>3020</v>
      </c>
    </row>
    <row r="1307" spans="1:9">
      <c r="A1307" t="s">
        <v>4750</v>
      </c>
      <c r="B1307">
        <v>31370</v>
      </c>
      <c r="C1307" t="s">
        <v>4221</v>
      </c>
      <c r="D1307" t="s">
        <v>3022</v>
      </c>
      <c r="E1307" t="s">
        <v>4287</v>
      </c>
      <c r="F1307" t="s">
        <v>3021</v>
      </c>
      <c r="G1307" t="s">
        <v>7343</v>
      </c>
      <c r="H1307" t="s">
        <v>3002</v>
      </c>
      <c r="I1307" t="s">
        <v>3022</v>
      </c>
    </row>
    <row r="1308" spans="1:9">
      <c r="A1308" t="s">
        <v>4798</v>
      </c>
      <c r="B1308">
        <v>31371</v>
      </c>
      <c r="C1308" t="s">
        <v>4221</v>
      </c>
      <c r="D1308" t="s">
        <v>3024</v>
      </c>
      <c r="E1308" t="s">
        <v>4287</v>
      </c>
      <c r="F1308" t="s">
        <v>3023</v>
      </c>
      <c r="G1308" t="s">
        <v>7344</v>
      </c>
      <c r="H1308" t="s">
        <v>3002</v>
      </c>
      <c r="I1308" t="s">
        <v>3024</v>
      </c>
    </row>
    <row r="1309" spans="1:9">
      <c r="A1309" t="s">
        <v>4846</v>
      </c>
      <c r="B1309">
        <v>31372</v>
      </c>
      <c r="C1309" t="s">
        <v>4221</v>
      </c>
      <c r="D1309" t="s">
        <v>3026</v>
      </c>
      <c r="E1309" t="s">
        <v>4287</v>
      </c>
      <c r="F1309" t="s">
        <v>3025</v>
      </c>
      <c r="G1309" t="s">
        <v>7345</v>
      </c>
      <c r="H1309" t="s">
        <v>3002</v>
      </c>
      <c r="I1309" t="s">
        <v>3026</v>
      </c>
    </row>
    <row r="1310" spans="1:9">
      <c r="A1310" t="s">
        <v>4894</v>
      </c>
      <c r="B1310">
        <v>31384</v>
      </c>
      <c r="C1310" t="s">
        <v>4221</v>
      </c>
      <c r="D1310" t="s">
        <v>3028</v>
      </c>
      <c r="E1310" t="s">
        <v>4287</v>
      </c>
      <c r="F1310" t="s">
        <v>3027</v>
      </c>
      <c r="G1310" t="s">
        <v>7346</v>
      </c>
      <c r="H1310" t="s">
        <v>3002</v>
      </c>
      <c r="I1310" t="s">
        <v>3028</v>
      </c>
    </row>
    <row r="1311" spans="1:9">
      <c r="A1311" t="s">
        <v>4942</v>
      </c>
      <c r="B1311">
        <v>31386</v>
      </c>
      <c r="C1311" t="s">
        <v>4221</v>
      </c>
      <c r="D1311" t="s">
        <v>3030</v>
      </c>
      <c r="E1311" t="s">
        <v>4287</v>
      </c>
      <c r="F1311" t="s">
        <v>3029</v>
      </c>
      <c r="G1311" t="s">
        <v>7347</v>
      </c>
      <c r="H1311" t="s">
        <v>3002</v>
      </c>
      <c r="I1311" t="s">
        <v>3030</v>
      </c>
    </row>
    <row r="1312" spans="1:9">
      <c r="A1312" t="s">
        <v>4990</v>
      </c>
      <c r="B1312">
        <v>31389</v>
      </c>
      <c r="C1312" t="s">
        <v>4221</v>
      </c>
      <c r="D1312" t="s">
        <v>869</v>
      </c>
      <c r="E1312" t="s">
        <v>4287</v>
      </c>
      <c r="F1312" t="s">
        <v>3031</v>
      </c>
      <c r="G1312" t="s">
        <v>7348</v>
      </c>
      <c r="H1312" t="s">
        <v>3002</v>
      </c>
      <c r="I1312" t="s">
        <v>869</v>
      </c>
    </row>
    <row r="1313" spans="1:9">
      <c r="A1313" t="s">
        <v>5037</v>
      </c>
      <c r="B1313">
        <v>31390</v>
      </c>
      <c r="C1313" t="s">
        <v>4221</v>
      </c>
      <c r="D1313" t="s">
        <v>3033</v>
      </c>
      <c r="E1313" t="s">
        <v>4287</v>
      </c>
      <c r="F1313" t="s">
        <v>3032</v>
      </c>
      <c r="G1313" t="s">
        <v>7349</v>
      </c>
      <c r="H1313" t="s">
        <v>3002</v>
      </c>
      <c r="I1313" t="s">
        <v>3033</v>
      </c>
    </row>
    <row r="1314" spans="1:9">
      <c r="A1314" t="s">
        <v>5084</v>
      </c>
      <c r="B1314">
        <v>31401</v>
      </c>
      <c r="C1314" t="s">
        <v>4221</v>
      </c>
      <c r="D1314" t="s">
        <v>3035</v>
      </c>
      <c r="E1314" t="s">
        <v>4287</v>
      </c>
      <c r="F1314" t="s">
        <v>3034</v>
      </c>
      <c r="G1314" t="s">
        <v>7350</v>
      </c>
      <c r="H1314" t="s">
        <v>3002</v>
      </c>
      <c r="I1314" t="s">
        <v>3035</v>
      </c>
    </row>
    <row r="1315" spans="1:9">
      <c r="A1315" t="s">
        <v>5130</v>
      </c>
      <c r="B1315">
        <v>31402</v>
      </c>
      <c r="C1315" t="s">
        <v>4221</v>
      </c>
      <c r="D1315" t="s">
        <v>2627</v>
      </c>
      <c r="E1315" t="s">
        <v>4287</v>
      </c>
      <c r="F1315" t="s">
        <v>3036</v>
      </c>
      <c r="G1315" t="s">
        <v>7351</v>
      </c>
      <c r="H1315" t="s">
        <v>3002</v>
      </c>
      <c r="I1315" t="s">
        <v>2627</v>
      </c>
    </row>
    <row r="1316" spans="1:9">
      <c r="A1316" t="s">
        <v>5175</v>
      </c>
      <c r="B1316">
        <v>31403</v>
      </c>
      <c r="C1316" t="s">
        <v>4221</v>
      </c>
      <c r="D1316" t="s">
        <v>3038</v>
      </c>
      <c r="E1316" t="s">
        <v>4287</v>
      </c>
      <c r="F1316" t="s">
        <v>3037</v>
      </c>
      <c r="G1316" t="s">
        <v>7352</v>
      </c>
      <c r="H1316" t="s">
        <v>3002</v>
      </c>
      <c r="I1316" t="s">
        <v>3038</v>
      </c>
    </row>
    <row r="1317" spans="1:9">
      <c r="A1317" t="s">
        <v>4270</v>
      </c>
      <c r="B1317">
        <v>32000</v>
      </c>
      <c r="C1317" t="s">
        <v>4222</v>
      </c>
      <c r="D1317" t="s">
        <v>3040</v>
      </c>
      <c r="E1317" t="s">
        <v>4238</v>
      </c>
      <c r="F1317" t="s">
        <v>3039</v>
      </c>
      <c r="G1317" t="s">
        <v>7353</v>
      </c>
      <c r="H1317" t="s">
        <v>3040</v>
      </c>
    </row>
    <row r="1318" spans="1:9">
      <c r="A1318" t="s">
        <v>4319</v>
      </c>
      <c r="B1318">
        <v>32201</v>
      </c>
      <c r="C1318" t="s">
        <v>4222</v>
      </c>
      <c r="D1318" t="s">
        <v>3042</v>
      </c>
      <c r="E1318" t="s">
        <v>4287</v>
      </c>
      <c r="F1318" t="s">
        <v>3041</v>
      </c>
      <c r="G1318" t="s">
        <v>7354</v>
      </c>
      <c r="H1318" t="s">
        <v>3040</v>
      </c>
      <c r="I1318" t="s">
        <v>3042</v>
      </c>
    </row>
    <row r="1319" spans="1:9">
      <c r="A1319" t="s">
        <v>4367</v>
      </c>
      <c r="B1319">
        <v>32202</v>
      </c>
      <c r="C1319" t="s">
        <v>4222</v>
      </c>
      <c r="D1319" t="s">
        <v>3044</v>
      </c>
      <c r="E1319" t="s">
        <v>4287</v>
      </c>
      <c r="F1319" t="s">
        <v>3043</v>
      </c>
      <c r="G1319" t="s">
        <v>7355</v>
      </c>
      <c r="H1319" t="s">
        <v>3040</v>
      </c>
      <c r="I1319" t="s">
        <v>3044</v>
      </c>
    </row>
    <row r="1320" spans="1:9">
      <c r="A1320" t="s">
        <v>4415</v>
      </c>
      <c r="B1320">
        <v>32203</v>
      </c>
      <c r="C1320" t="s">
        <v>4222</v>
      </c>
      <c r="D1320" t="s">
        <v>3046</v>
      </c>
      <c r="E1320" t="s">
        <v>4287</v>
      </c>
      <c r="F1320" t="s">
        <v>3045</v>
      </c>
      <c r="G1320" t="s">
        <v>7356</v>
      </c>
      <c r="H1320" t="s">
        <v>3040</v>
      </c>
      <c r="I1320" t="s">
        <v>3046</v>
      </c>
    </row>
    <row r="1321" spans="1:9">
      <c r="A1321" t="s">
        <v>4463</v>
      </c>
      <c r="B1321">
        <v>32204</v>
      </c>
      <c r="C1321" t="s">
        <v>4222</v>
      </c>
      <c r="D1321" t="s">
        <v>3048</v>
      </c>
      <c r="E1321" t="s">
        <v>4287</v>
      </c>
      <c r="F1321" t="s">
        <v>3047</v>
      </c>
      <c r="G1321" t="s">
        <v>7357</v>
      </c>
      <c r="H1321" t="s">
        <v>3040</v>
      </c>
      <c r="I1321" t="s">
        <v>3048</v>
      </c>
    </row>
    <row r="1322" spans="1:9">
      <c r="A1322" t="s">
        <v>4511</v>
      </c>
      <c r="B1322">
        <v>32205</v>
      </c>
      <c r="C1322" t="s">
        <v>4222</v>
      </c>
      <c r="D1322" t="s">
        <v>3050</v>
      </c>
      <c r="E1322" t="s">
        <v>4287</v>
      </c>
      <c r="F1322" t="s">
        <v>3049</v>
      </c>
      <c r="G1322" t="s">
        <v>7358</v>
      </c>
      <c r="H1322" t="s">
        <v>3040</v>
      </c>
      <c r="I1322" t="s">
        <v>3050</v>
      </c>
    </row>
    <row r="1323" spans="1:9">
      <c r="A1323" t="s">
        <v>4559</v>
      </c>
      <c r="B1323">
        <v>32206</v>
      </c>
      <c r="C1323" t="s">
        <v>4222</v>
      </c>
      <c r="D1323" t="s">
        <v>3052</v>
      </c>
      <c r="E1323" t="s">
        <v>4287</v>
      </c>
      <c r="F1323" t="s">
        <v>3051</v>
      </c>
      <c r="G1323" t="s">
        <v>7359</v>
      </c>
      <c r="H1323" t="s">
        <v>3040</v>
      </c>
      <c r="I1323" t="s">
        <v>3052</v>
      </c>
    </row>
    <row r="1324" spans="1:9">
      <c r="A1324" t="s">
        <v>4607</v>
      </c>
      <c r="B1324">
        <v>32207</v>
      </c>
      <c r="C1324" t="s">
        <v>4222</v>
      </c>
      <c r="D1324" t="s">
        <v>3054</v>
      </c>
      <c r="E1324" t="s">
        <v>4287</v>
      </c>
      <c r="F1324" t="s">
        <v>3053</v>
      </c>
      <c r="G1324" t="s">
        <v>7360</v>
      </c>
      <c r="H1324" t="s">
        <v>3040</v>
      </c>
      <c r="I1324" t="s">
        <v>3054</v>
      </c>
    </row>
    <row r="1325" spans="1:9">
      <c r="A1325" t="s">
        <v>4655</v>
      </c>
      <c r="B1325">
        <v>32209</v>
      </c>
      <c r="C1325" t="s">
        <v>4222</v>
      </c>
      <c r="D1325" t="s">
        <v>3056</v>
      </c>
      <c r="E1325" t="s">
        <v>4287</v>
      </c>
      <c r="F1325" t="s">
        <v>3055</v>
      </c>
      <c r="G1325" t="s">
        <v>7361</v>
      </c>
      <c r="H1325" t="s">
        <v>3040</v>
      </c>
      <c r="I1325" t="s">
        <v>3056</v>
      </c>
    </row>
    <row r="1326" spans="1:9">
      <c r="A1326" t="s">
        <v>4703</v>
      </c>
      <c r="B1326">
        <v>32343</v>
      </c>
      <c r="C1326" t="s">
        <v>4222</v>
      </c>
      <c r="D1326" t="s">
        <v>3058</v>
      </c>
      <c r="E1326" t="s">
        <v>4287</v>
      </c>
      <c r="F1326" t="s">
        <v>3057</v>
      </c>
      <c r="G1326" t="s">
        <v>7362</v>
      </c>
      <c r="H1326" t="s">
        <v>3040</v>
      </c>
      <c r="I1326" t="s">
        <v>3058</v>
      </c>
    </row>
    <row r="1327" spans="1:9">
      <c r="A1327" t="s">
        <v>4751</v>
      </c>
      <c r="B1327">
        <v>32386</v>
      </c>
      <c r="C1327" t="s">
        <v>4222</v>
      </c>
      <c r="D1327" t="s">
        <v>3060</v>
      </c>
      <c r="E1327" t="s">
        <v>4287</v>
      </c>
      <c r="F1327" t="s">
        <v>3059</v>
      </c>
      <c r="G1327" t="s">
        <v>7363</v>
      </c>
      <c r="H1327" t="s">
        <v>3040</v>
      </c>
      <c r="I1327" t="s">
        <v>3060</v>
      </c>
    </row>
    <row r="1328" spans="1:9">
      <c r="A1328" t="s">
        <v>4799</v>
      </c>
      <c r="B1328">
        <v>32441</v>
      </c>
      <c r="C1328" t="s">
        <v>4222</v>
      </c>
      <c r="D1328" t="s">
        <v>3062</v>
      </c>
      <c r="E1328" t="s">
        <v>4287</v>
      </c>
      <c r="F1328" t="s">
        <v>3061</v>
      </c>
      <c r="G1328" t="s">
        <v>7364</v>
      </c>
      <c r="H1328" t="s">
        <v>3040</v>
      </c>
      <c r="I1328" t="s">
        <v>3062</v>
      </c>
    </row>
    <row r="1329" spans="1:9">
      <c r="A1329" t="s">
        <v>4847</v>
      </c>
      <c r="B1329">
        <v>32448</v>
      </c>
      <c r="C1329" t="s">
        <v>4222</v>
      </c>
      <c r="D1329" t="s">
        <v>1061</v>
      </c>
      <c r="E1329" t="s">
        <v>4287</v>
      </c>
      <c r="F1329" t="s">
        <v>3063</v>
      </c>
      <c r="G1329" t="s">
        <v>7365</v>
      </c>
      <c r="H1329" t="s">
        <v>3040</v>
      </c>
      <c r="I1329" t="s">
        <v>1061</v>
      </c>
    </row>
    <row r="1330" spans="1:9">
      <c r="A1330" t="s">
        <v>4895</v>
      </c>
      <c r="B1330">
        <v>32449</v>
      </c>
      <c r="C1330" t="s">
        <v>4222</v>
      </c>
      <c r="D1330" t="s">
        <v>3065</v>
      </c>
      <c r="E1330" t="s">
        <v>4287</v>
      </c>
      <c r="F1330" t="s">
        <v>3064</v>
      </c>
      <c r="G1330" t="s">
        <v>7366</v>
      </c>
      <c r="H1330" t="s">
        <v>3040</v>
      </c>
      <c r="I1330" t="s">
        <v>3065</v>
      </c>
    </row>
    <row r="1331" spans="1:9">
      <c r="A1331" t="s">
        <v>4943</v>
      </c>
      <c r="B1331">
        <v>32501</v>
      </c>
      <c r="C1331" t="s">
        <v>4222</v>
      </c>
      <c r="D1331" t="s">
        <v>3067</v>
      </c>
      <c r="E1331" t="s">
        <v>4287</v>
      </c>
      <c r="F1331" t="s">
        <v>3066</v>
      </c>
      <c r="G1331" t="s">
        <v>7367</v>
      </c>
      <c r="H1331" t="s">
        <v>3040</v>
      </c>
      <c r="I1331" t="s">
        <v>3067</v>
      </c>
    </row>
    <row r="1332" spans="1:9">
      <c r="A1332" t="s">
        <v>4991</v>
      </c>
      <c r="B1332">
        <v>32505</v>
      </c>
      <c r="C1332" t="s">
        <v>4222</v>
      </c>
      <c r="D1332" t="s">
        <v>3069</v>
      </c>
      <c r="E1332" t="s">
        <v>4287</v>
      </c>
      <c r="F1332" t="s">
        <v>3068</v>
      </c>
      <c r="G1332" t="s">
        <v>7368</v>
      </c>
      <c r="H1332" t="s">
        <v>3040</v>
      </c>
      <c r="I1332" t="s">
        <v>3069</v>
      </c>
    </row>
    <row r="1333" spans="1:9">
      <c r="A1333" t="s">
        <v>5038</v>
      </c>
      <c r="B1333">
        <v>32525</v>
      </c>
      <c r="C1333" t="s">
        <v>4222</v>
      </c>
      <c r="D1333" t="s">
        <v>3071</v>
      </c>
      <c r="E1333" t="s">
        <v>4287</v>
      </c>
      <c r="F1333" t="s">
        <v>3070</v>
      </c>
      <c r="G1333" t="s">
        <v>7369</v>
      </c>
      <c r="H1333" t="s">
        <v>3040</v>
      </c>
      <c r="I1333" t="s">
        <v>3071</v>
      </c>
    </row>
    <row r="1334" spans="1:9">
      <c r="A1334" t="s">
        <v>5085</v>
      </c>
      <c r="B1334">
        <v>32526</v>
      </c>
      <c r="C1334" t="s">
        <v>4222</v>
      </c>
      <c r="D1334" t="s">
        <v>3073</v>
      </c>
      <c r="E1334" t="s">
        <v>4287</v>
      </c>
      <c r="F1334" t="s">
        <v>3072</v>
      </c>
      <c r="G1334" t="s">
        <v>7370</v>
      </c>
      <c r="H1334" t="s">
        <v>3040</v>
      </c>
      <c r="I1334" t="s">
        <v>3073</v>
      </c>
    </row>
    <row r="1335" spans="1:9">
      <c r="A1335" t="s">
        <v>5131</v>
      </c>
      <c r="B1335">
        <v>32527</v>
      </c>
      <c r="C1335" t="s">
        <v>4222</v>
      </c>
      <c r="D1335" t="s">
        <v>3075</v>
      </c>
      <c r="E1335" t="s">
        <v>4287</v>
      </c>
      <c r="F1335" t="s">
        <v>3074</v>
      </c>
      <c r="G1335" t="s">
        <v>7371</v>
      </c>
      <c r="H1335" t="s">
        <v>3040</v>
      </c>
      <c r="I1335" t="s">
        <v>3075</v>
      </c>
    </row>
    <row r="1336" spans="1:9">
      <c r="A1336" t="s">
        <v>5176</v>
      </c>
      <c r="B1336">
        <v>32528</v>
      </c>
      <c r="C1336" t="s">
        <v>4222</v>
      </c>
      <c r="D1336" t="s">
        <v>3077</v>
      </c>
      <c r="E1336" t="s">
        <v>4287</v>
      </c>
      <c r="F1336" t="s">
        <v>3076</v>
      </c>
      <c r="G1336" t="s">
        <v>7372</v>
      </c>
      <c r="H1336" t="s">
        <v>3040</v>
      </c>
      <c r="I1336" t="s">
        <v>3077</v>
      </c>
    </row>
    <row r="1337" spans="1:9">
      <c r="A1337" t="s">
        <v>4271</v>
      </c>
      <c r="B1337">
        <v>33000</v>
      </c>
      <c r="C1337" t="s">
        <v>4223</v>
      </c>
      <c r="D1337" t="s">
        <v>3079</v>
      </c>
      <c r="E1337" t="s">
        <v>4238</v>
      </c>
      <c r="F1337" t="s">
        <v>3078</v>
      </c>
      <c r="G1337" t="s">
        <v>7373</v>
      </c>
      <c r="H1337" t="s">
        <v>3079</v>
      </c>
    </row>
    <row r="1338" spans="1:9">
      <c r="A1338" t="s">
        <v>4320</v>
      </c>
      <c r="B1338">
        <v>33100</v>
      </c>
      <c r="C1338" t="s">
        <v>4223</v>
      </c>
      <c r="D1338" t="s">
        <v>3081</v>
      </c>
      <c r="E1338" t="s">
        <v>4287</v>
      </c>
      <c r="F1338" t="s">
        <v>3080</v>
      </c>
      <c r="G1338" t="s">
        <v>7374</v>
      </c>
      <c r="H1338" t="s">
        <v>3079</v>
      </c>
      <c r="I1338" t="s">
        <v>3081</v>
      </c>
    </row>
    <row r="1339" spans="1:9">
      <c r="A1339" t="s">
        <v>4368</v>
      </c>
      <c r="B1339">
        <v>33202</v>
      </c>
      <c r="C1339" t="s">
        <v>4223</v>
      </c>
      <c r="D1339" t="s">
        <v>3083</v>
      </c>
      <c r="E1339" t="s">
        <v>4287</v>
      </c>
      <c r="F1339" t="s">
        <v>3082</v>
      </c>
      <c r="G1339" t="s">
        <v>7375</v>
      </c>
      <c r="H1339" t="s">
        <v>3079</v>
      </c>
      <c r="I1339" t="s">
        <v>3083</v>
      </c>
    </row>
    <row r="1340" spans="1:9">
      <c r="A1340" t="s">
        <v>4416</v>
      </c>
      <c r="B1340">
        <v>33203</v>
      </c>
      <c r="C1340" t="s">
        <v>4223</v>
      </c>
      <c r="D1340" t="s">
        <v>3085</v>
      </c>
      <c r="E1340" t="s">
        <v>4287</v>
      </c>
      <c r="F1340" t="s">
        <v>3084</v>
      </c>
      <c r="G1340" t="s">
        <v>7376</v>
      </c>
      <c r="H1340" t="s">
        <v>3079</v>
      </c>
      <c r="I1340" t="s">
        <v>3085</v>
      </c>
    </row>
    <row r="1341" spans="1:9">
      <c r="A1341" t="s">
        <v>4464</v>
      </c>
      <c r="B1341">
        <v>33204</v>
      </c>
      <c r="C1341" t="s">
        <v>4223</v>
      </c>
      <c r="D1341" t="s">
        <v>3087</v>
      </c>
      <c r="E1341" t="s">
        <v>4287</v>
      </c>
      <c r="F1341" t="s">
        <v>3086</v>
      </c>
      <c r="G1341" t="s">
        <v>7377</v>
      </c>
      <c r="H1341" t="s">
        <v>3079</v>
      </c>
      <c r="I1341" t="s">
        <v>3087</v>
      </c>
    </row>
    <row r="1342" spans="1:9">
      <c r="A1342" t="s">
        <v>4512</v>
      </c>
      <c r="B1342">
        <v>33205</v>
      </c>
      <c r="C1342" t="s">
        <v>4223</v>
      </c>
      <c r="D1342" t="s">
        <v>3089</v>
      </c>
      <c r="E1342" t="s">
        <v>4287</v>
      </c>
      <c r="F1342" t="s">
        <v>3088</v>
      </c>
      <c r="G1342" t="s">
        <v>7378</v>
      </c>
      <c r="H1342" t="s">
        <v>3079</v>
      </c>
      <c r="I1342" t="s">
        <v>3089</v>
      </c>
    </row>
    <row r="1343" spans="1:9">
      <c r="A1343" t="s">
        <v>4560</v>
      </c>
      <c r="B1343">
        <v>33207</v>
      </c>
      <c r="C1343" t="s">
        <v>4223</v>
      </c>
      <c r="D1343" t="s">
        <v>3091</v>
      </c>
      <c r="E1343" t="s">
        <v>4287</v>
      </c>
      <c r="F1343" t="s">
        <v>3090</v>
      </c>
      <c r="G1343" t="s">
        <v>7379</v>
      </c>
      <c r="H1343" t="s">
        <v>3079</v>
      </c>
      <c r="I1343" t="s">
        <v>3091</v>
      </c>
    </row>
    <row r="1344" spans="1:9">
      <c r="A1344" t="s">
        <v>4608</v>
      </c>
      <c r="B1344">
        <v>33208</v>
      </c>
      <c r="C1344" t="s">
        <v>4223</v>
      </c>
      <c r="D1344" t="s">
        <v>3093</v>
      </c>
      <c r="E1344" t="s">
        <v>4287</v>
      </c>
      <c r="F1344" t="s">
        <v>3092</v>
      </c>
      <c r="G1344" t="s">
        <v>7380</v>
      </c>
      <c r="H1344" t="s">
        <v>3079</v>
      </c>
      <c r="I1344" t="s">
        <v>3093</v>
      </c>
    </row>
    <row r="1345" spans="1:9">
      <c r="A1345" t="s">
        <v>4656</v>
      </c>
      <c r="B1345">
        <v>33209</v>
      </c>
      <c r="C1345" t="s">
        <v>4223</v>
      </c>
      <c r="D1345" t="s">
        <v>3095</v>
      </c>
      <c r="E1345" t="s">
        <v>4287</v>
      </c>
      <c r="F1345" t="s">
        <v>3094</v>
      </c>
      <c r="G1345" t="s">
        <v>7381</v>
      </c>
      <c r="H1345" t="s">
        <v>3079</v>
      </c>
      <c r="I1345" t="s">
        <v>3095</v>
      </c>
    </row>
    <row r="1346" spans="1:9">
      <c r="A1346" t="s">
        <v>4704</v>
      </c>
      <c r="B1346">
        <v>33210</v>
      </c>
      <c r="C1346" t="s">
        <v>4223</v>
      </c>
      <c r="D1346" t="s">
        <v>3097</v>
      </c>
      <c r="E1346" t="s">
        <v>4287</v>
      </c>
      <c r="F1346" t="s">
        <v>3096</v>
      </c>
      <c r="G1346" t="s">
        <v>7382</v>
      </c>
      <c r="H1346" t="s">
        <v>3079</v>
      </c>
      <c r="I1346" t="s">
        <v>3097</v>
      </c>
    </row>
    <row r="1347" spans="1:9">
      <c r="A1347" t="s">
        <v>4752</v>
      </c>
      <c r="B1347">
        <v>33211</v>
      </c>
      <c r="C1347" t="s">
        <v>4223</v>
      </c>
      <c r="D1347" t="s">
        <v>3099</v>
      </c>
      <c r="E1347" t="s">
        <v>4287</v>
      </c>
      <c r="F1347" t="s">
        <v>3098</v>
      </c>
      <c r="G1347" t="s">
        <v>7383</v>
      </c>
      <c r="H1347" t="s">
        <v>3079</v>
      </c>
      <c r="I1347" t="s">
        <v>3099</v>
      </c>
    </row>
    <row r="1348" spans="1:9">
      <c r="A1348" t="s">
        <v>4800</v>
      </c>
      <c r="B1348">
        <v>33212</v>
      </c>
      <c r="C1348" t="s">
        <v>4223</v>
      </c>
      <c r="D1348" t="s">
        <v>3101</v>
      </c>
      <c r="E1348" t="s">
        <v>4287</v>
      </c>
      <c r="F1348" t="s">
        <v>3100</v>
      </c>
      <c r="G1348" t="s">
        <v>7384</v>
      </c>
      <c r="H1348" t="s">
        <v>3079</v>
      </c>
      <c r="I1348" t="s">
        <v>3101</v>
      </c>
    </row>
    <row r="1349" spans="1:9">
      <c r="A1349" t="s">
        <v>4848</v>
      </c>
      <c r="B1349">
        <v>33213</v>
      </c>
      <c r="C1349" t="s">
        <v>4223</v>
      </c>
      <c r="D1349" t="s">
        <v>3103</v>
      </c>
      <c r="E1349" t="s">
        <v>4287</v>
      </c>
      <c r="F1349" t="s">
        <v>3102</v>
      </c>
      <c r="G1349" t="s">
        <v>7385</v>
      </c>
      <c r="H1349" t="s">
        <v>3079</v>
      </c>
      <c r="I1349" t="s">
        <v>3103</v>
      </c>
    </row>
    <row r="1350" spans="1:9">
      <c r="A1350" t="s">
        <v>4896</v>
      </c>
      <c r="B1350">
        <v>33214</v>
      </c>
      <c r="C1350" t="s">
        <v>4223</v>
      </c>
      <c r="D1350" t="s">
        <v>3105</v>
      </c>
      <c r="E1350" t="s">
        <v>4287</v>
      </c>
      <c r="F1350" t="s">
        <v>3104</v>
      </c>
      <c r="G1350" t="s">
        <v>7386</v>
      </c>
      <c r="H1350" t="s">
        <v>3079</v>
      </c>
      <c r="I1350" t="s">
        <v>3105</v>
      </c>
    </row>
    <row r="1351" spans="1:9">
      <c r="A1351" t="s">
        <v>4944</v>
      </c>
      <c r="B1351">
        <v>33215</v>
      </c>
      <c r="C1351" t="s">
        <v>4223</v>
      </c>
      <c r="D1351" t="s">
        <v>3107</v>
      </c>
      <c r="E1351" t="s">
        <v>4287</v>
      </c>
      <c r="F1351" t="s">
        <v>3106</v>
      </c>
      <c r="G1351" t="s">
        <v>7387</v>
      </c>
      <c r="H1351" t="s">
        <v>3079</v>
      </c>
      <c r="I1351" t="s">
        <v>3107</v>
      </c>
    </row>
    <row r="1352" spans="1:9">
      <c r="A1352" t="s">
        <v>4992</v>
      </c>
      <c r="B1352">
        <v>33216</v>
      </c>
      <c r="C1352" t="s">
        <v>4223</v>
      </c>
      <c r="D1352" t="s">
        <v>3109</v>
      </c>
      <c r="E1352" t="s">
        <v>4287</v>
      </c>
      <c r="F1352" t="s">
        <v>3108</v>
      </c>
      <c r="G1352" t="s">
        <v>7388</v>
      </c>
      <c r="H1352" t="s">
        <v>3079</v>
      </c>
      <c r="I1352" t="s">
        <v>3109</v>
      </c>
    </row>
    <row r="1353" spans="1:9">
      <c r="A1353" t="s">
        <v>5039</v>
      </c>
      <c r="B1353">
        <v>33346</v>
      </c>
      <c r="C1353" t="s">
        <v>4223</v>
      </c>
      <c r="D1353" t="s">
        <v>3111</v>
      </c>
      <c r="E1353" t="s">
        <v>4287</v>
      </c>
      <c r="F1353" t="s">
        <v>3110</v>
      </c>
      <c r="G1353" t="s">
        <v>7389</v>
      </c>
      <c r="H1353" t="s">
        <v>3079</v>
      </c>
      <c r="I1353" t="s">
        <v>3111</v>
      </c>
    </row>
    <row r="1354" spans="1:9">
      <c r="A1354" t="s">
        <v>5086</v>
      </c>
      <c r="B1354">
        <v>33423</v>
      </c>
      <c r="C1354" t="s">
        <v>4223</v>
      </c>
      <c r="D1354" t="s">
        <v>3113</v>
      </c>
      <c r="E1354" t="s">
        <v>4287</v>
      </c>
      <c r="F1354" t="s">
        <v>3112</v>
      </c>
      <c r="G1354" t="s">
        <v>7390</v>
      </c>
      <c r="H1354" t="s">
        <v>3079</v>
      </c>
      <c r="I1354" t="s">
        <v>3113</v>
      </c>
    </row>
    <row r="1355" spans="1:9">
      <c r="A1355" t="s">
        <v>5132</v>
      </c>
      <c r="B1355">
        <v>33445</v>
      </c>
      <c r="C1355" t="s">
        <v>4223</v>
      </c>
      <c r="D1355" t="s">
        <v>3115</v>
      </c>
      <c r="E1355" t="s">
        <v>4287</v>
      </c>
      <c r="F1355" t="s">
        <v>3114</v>
      </c>
      <c r="G1355" t="s">
        <v>7391</v>
      </c>
      <c r="H1355" t="s">
        <v>3079</v>
      </c>
      <c r="I1355" t="s">
        <v>3115</v>
      </c>
    </row>
    <row r="1356" spans="1:9">
      <c r="A1356" t="s">
        <v>5177</v>
      </c>
      <c r="B1356">
        <v>33461</v>
      </c>
      <c r="C1356" t="s">
        <v>4223</v>
      </c>
      <c r="D1356" t="s">
        <v>3117</v>
      </c>
      <c r="E1356" t="s">
        <v>4287</v>
      </c>
      <c r="F1356" t="s">
        <v>3116</v>
      </c>
      <c r="G1356" t="s">
        <v>7392</v>
      </c>
      <c r="H1356" t="s">
        <v>3079</v>
      </c>
      <c r="I1356" t="s">
        <v>3117</v>
      </c>
    </row>
    <row r="1357" spans="1:9">
      <c r="A1357" t="s">
        <v>5217</v>
      </c>
      <c r="B1357">
        <v>33586</v>
      </c>
      <c r="C1357" t="s">
        <v>4223</v>
      </c>
      <c r="D1357" t="s">
        <v>3119</v>
      </c>
      <c r="E1357" t="s">
        <v>4287</v>
      </c>
      <c r="F1357" t="s">
        <v>3118</v>
      </c>
      <c r="G1357" t="s">
        <v>7393</v>
      </c>
      <c r="H1357" t="s">
        <v>3079</v>
      </c>
      <c r="I1357" t="s">
        <v>3119</v>
      </c>
    </row>
    <row r="1358" spans="1:9">
      <c r="A1358" t="s">
        <v>5256</v>
      </c>
      <c r="B1358">
        <v>33606</v>
      </c>
      <c r="C1358" t="s">
        <v>4223</v>
      </c>
      <c r="D1358" t="s">
        <v>3121</v>
      </c>
      <c r="E1358" t="s">
        <v>4287</v>
      </c>
      <c r="F1358" t="s">
        <v>3120</v>
      </c>
      <c r="G1358" t="s">
        <v>7394</v>
      </c>
      <c r="H1358" t="s">
        <v>3079</v>
      </c>
      <c r="I1358" t="s">
        <v>3121</v>
      </c>
    </row>
    <row r="1359" spans="1:9">
      <c r="A1359" t="s">
        <v>5293</v>
      </c>
      <c r="B1359">
        <v>33622</v>
      </c>
      <c r="C1359" t="s">
        <v>4223</v>
      </c>
      <c r="D1359" t="s">
        <v>3123</v>
      </c>
      <c r="E1359" t="s">
        <v>4287</v>
      </c>
      <c r="F1359" t="s">
        <v>3122</v>
      </c>
      <c r="G1359" t="s">
        <v>7395</v>
      </c>
      <c r="H1359" t="s">
        <v>3079</v>
      </c>
      <c r="I1359" t="s">
        <v>3123</v>
      </c>
    </row>
    <row r="1360" spans="1:9">
      <c r="A1360" t="s">
        <v>5329</v>
      </c>
      <c r="B1360">
        <v>33623</v>
      </c>
      <c r="C1360" t="s">
        <v>4223</v>
      </c>
      <c r="D1360" t="s">
        <v>3125</v>
      </c>
      <c r="E1360" t="s">
        <v>4287</v>
      </c>
      <c r="F1360" t="s">
        <v>3124</v>
      </c>
      <c r="G1360" t="s">
        <v>7396</v>
      </c>
      <c r="H1360" t="s">
        <v>3079</v>
      </c>
      <c r="I1360" t="s">
        <v>3125</v>
      </c>
    </row>
    <row r="1361" spans="1:9">
      <c r="A1361" t="s">
        <v>5365</v>
      </c>
      <c r="B1361">
        <v>33643</v>
      </c>
      <c r="C1361" t="s">
        <v>4223</v>
      </c>
      <c r="D1361" t="s">
        <v>3127</v>
      </c>
      <c r="E1361" t="s">
        <v>4287</v>
      </c>
      <c r="F1361" t="s">
        <v>3126</v>
      </c>
      <c r="G1361" t="s">
        <v>7397</v>
      </c>
      <c r="H1361" t="s">
        <v>3079</v>
      </c>
      <c r="I1361" t="s">
        <v>3127</v>
      </c>
    </row>
    <row r="1362" spans="1:9">
      <c r="A1362" t="s">
        <v>5400</v>
      </c>
      <c r="B1362">
        <v>33663</v>
      </c>
      <c r="C1362" t="s">
        <v>4223</v>
      </c>
      <c r="D1362" t="s">
        <v>3129</v>
      </c>
      <c r="E1362" t="s">
        <v>4287</v>
      </c>
      <c r="F1362" t="s">
        <v>3128</v>
      </c>
      <c r="G1362" t="s">
        <v>7398</v>
      </c>
      <c r="H1362" t="s">
        <v>3079</v>
      </c>
      <c r="I1362" t="s">
        <v>3129</v>
      </c>
    </row>
    <row r="1363" spans="1:9">
      <c r="A1363" t="s">
        <v>5432</v>
      </c>
      <c r="B1363">
        <v>33666</v>
      </c>
      <c r="C1363" t="s">
        <v>4223</v>
      </c>
      <c r="D1363" t="s">
        <v>3131</v>
      </c>
      <c r="E1363" t="s">
        <v>4287</v>
      </c>
      <c r="F1363" t="s">
        <v>3130</v>
      </c>
      <c r="G1363" t="s">
        <v>7399</v>
      </c>
      <c r="H1363" t="s">
        <v>3079</v>
      </c>
      <c r="I1363" t="s">
        <v>3131</v>
      </c>
    </row>
    <row r="1364" spans="1:9">
      <c r="A1364" t="s">
        <v>5463</v>
      </c>
      <c r="B1364">
        <v>33681</v>
      </c>
      <c r="C1364" t="s">
        <v>4223</v>
      </c>
      <c r="D1364" t="s">
        <v>3133</v>
      </c>
      <c r="E1364" t="s">
        <v>4287</v>
      </c>
      <c r="F1364" t="s">
        <v>3132</v>
      </c>
      <c r="G1364" t="s">
        <v>7400</v>
      </c>
      <c r="H1364" t="s">
        <v>3079</v>
      </c>
      <c r="I1364" t="s">
        <v>3133</v>
      </c>
    </row>
    <row r="1365" spans="1:9">
      <c r="A1365" t="s">
        <v>4272</v>
      </c>
      <c r="B1365">
        <v>34000</v>
      </c>
      <c r="C1365" t="s">
        <v>4224</v>
      </c>
      <c r="D1365" t="s">
        <v>3135</v>
      </c>
      <c r="E1365" t="s">
        <v>4238</v>
      </c>
      <c r="F1365" t="s">
        <v>3134</v>
      </c>
      <c r="G1365" t="s">
        <v>7401</v>
      </c>
      <c r="H1365" t="s">
        <v>3135</v>
      </c>
    </row>
    <row r="1366" spans="1:9">
      <c r="A1366" t="s">
        <v>4321</v>
      </c>
      <c r="B1366">
        <v>34100</v>
      </c>
      <c r="C1366" t="s">
        <v>4224</v>
      </c>
      <c r="D1366" t="s">
        <v>3137</v>
      </c>
      <c r="E1366" t="s">
        <v>4287</v>
      </c>
      <c r="F1366" t="s">
        <v>3136</v>
      </c>
      <c r="G1366" t="s">
        <v>7402</v>
      </c>
      <c r="H1366" t="s">
        <v>3135</v>
      </c>
      <c r="I1366" t="s">
        <v>3137</v>
      </c>
    </row>
    <row r="1367" spans="1:9">
      <c r="A1367" t="s">
        <v>4369</v>
      </c>
      <c r="B1367">
        <v>34202</v>
      </c>
      <c r="C1367" t="s">
        <v>4224</v>
      </c>
      <c r="D1367" t="s">
        <v>3139</v>
      </c>
      <c r="E1367" t="s">
        <v>4287</v>
      </c>
      <c r="F1367" t="s">
        <v>3138</v>
      </c>
      <c r="G1367" t="s">
        <v>7403</v>
      </c>
      <c r="H1367" t="s">
        <v>3135</v>
      </c>
      <c r="I1367" t="s">
        <v>3139</v>
      </c>
    </row>
    <row r="1368" spans="1:9">
      <c r="A1368" t="s">
        <v>4417</v>
      </c>
      <c r="B1368">
        <v>34203</v>
      </c>
      <c r="C1368" t="s">
        <v>4224</v>
      </c>
      <c r="D1368" t="s">
        <v>3141</v>
      </c>
      <c r="E1368" t="s">
        <v>4287</v>
      </c>
      <c r="F1368" t="s">
        <v>3140</v>
      </c>
      <c r="G1368" t="s">
        <v>7404</v>
      </c>
      <c r="H1368" t="s">
        <v>3135</v>
      </c>
      <c r="I1368" t="s">
        <v>3141</v>
      </c>
    </row>
    <row r="1369" spans="1:9">
      <c r="A1369" t="s">
        <v>4465</v>
      </c>
      <c r="B1369">
        <v>34204</v>
      </c>
      <c r="C1369" t="s">
        <v>4224</v>
      </c>
      <c r="D1369" t="s">
        <v>3143</v>
      </c>
      <c r="E1369" t="s">
        <v>4287</v>
      </c>
      <c r="F1369" t="s">
        <v>3142</v>
      </c>
      <c r="G1369" t="s">
        <v>7405</v>
      </c>
      <c r="H1369" t="s">
        <v>3135</v>
      </c>
      <c r="I1369" t="s">
        <v>3143</v>
      </c>
    </row>
    <row r="1370" spans="1:9">
      <c r="A1370" t="s">
        <v>4513</v>
      </c>
      <c r="B1370">
        <v>34205</v>
      </c>
      <c r="C1370" t="s">
        <v>4224</v>
      </c>
      <c r="D1370" t="s">
        <v>3145</v>
      </c>
      <c r="E1370" t="s">
        <v>4287</v>
      </c>
      <c r="F1370" t="s">
        <v>3144</v>
      </c>
      <c r="G1370" t="s">
        <v>7406</v>
      </c>
      <c r="H1370" t="s">
        <v>3135</v>
      </c>
      <c r="I1370" t="s">
        <v>3145</v>
      </c>
    </row>
    <row r="1371" spans="1:9">
      <c r="A1371" t="s">
        <v>4561</v>
      </c>
      <c r="B1371">
        <v>34207</v>
      </c>
      <c r="C1371" t="s">
        <v>4224</v>
      </c>
      <c r="D1371" t="s">
        <v>3147</v>
      </c>
      <c r="E1371" t="s">
        <v>4287</v>
      </c>
      <c r="F1371" t="s">
        <v>3146</v>
      </c>
      <c r="G1371" t="s">
        <v>7407</v>
      </c>
      <c r="H1371" t="s">
        <v>3135</v>
      </c>
      <c r="I1371" t="s">
        <v>3147</v>
      </c>
    </row>
    <row r="1372" spans="1:9">
      <c r="A1372" t="s">
        <v>4609</v>
      </c>
      <c r="B1372">
        <v>34208</v>
      </c>
      <c r="C1372" t="s">
        <v>4224</v>
      </c>
      <c r="D1372" t="s">
        <v>1765</v>
      </c>
      <c r="E1372" t="s">
        <v>4287</v>
      </c>
      <c r="F1372" t="s">
        <v>3148</v>
      </c>
      <c r="G1372" t="s">
        <v>7408</v>
      </c>
      <c r="H1372" t="s">
        <v>3135</v>
      </c>
      <c r="I1372" t="s">
        <v>1765</v>
      </c>
    </row>
    <row r="1373" spans="1:9">
      <c r="A1373" t="s">
        <v>4657</v>
      </c>
      <c r="B1373">
        <v>34209</v>
      </c>
      <c r="C1373" t="s">
        <v>4224</v>
      </c>
      <c r="D1373" t="s">
        <v>3150</v>
      </c>
      <c r="E1373" t="s">
        <v>4287</v>
      </c>
      <c r="F1373" t="s">
        <v>3149</v>
      </c>
      <c r="G1373" t="s">
        <v>7409</v>
      </c>
      <c r="H1373" t="s">
        <v>3135</v>
      </c>
      <c r="I1373" t="s">
        <v>3150</v>
      </c>
    </row>
    <row r="1374" spans="1:9">
      <c r="A1374" t="s">
        <v>4705</v>
      </c>
      <c r="B1374">
        <v>34210</v>
      </c>
      <c r="C1374" t="s">
        <v>4224</v>
      </c>
      <c r="D1374" t="s">
        <v>3152</v>
      </c>
      <c r="E1374" t="s">
        <v>4287</v>
      </c>
      <c r="F1374" t="s">
        <v>3151</v>
      </c>
      <c r="G1374" t="s">
        <v>7410</v>
      </c>
      <c r="H1374" t="s">
        <v>3135</v>
      </c>
      <c r="I1374" t="s">
        <v>3152</v>
      </c>
    </row>
    <row r="1375" spans="1:9">
      <c r="A1375" t="s">
        <v>4753</v>
      </c>
      <c r="B1375">
        <v>34211</v>
      </c>
      <c r="C1375" t="s">
        <v>4224</v>
      </c>
      <c r="D1375" t="s">
        <v>3154</v>
      </c>
      <c r="E1375" t="s">
        <v>4287</v>
      </c>
      <c r="F1375" t="s">
        <v>3153</v>
      </c>
      <c r="G1375" t="s">
        <v>7411</v>
      </c>
      <c r="H1375" t="s">
        <v>3135</v>
      </c>
      <c r="I1375" t="s">
        <v>3154</v>
      </c>
    </row>
    <row r="1376" spans="1:9">
      <c r="A1376" t="s">
        <v>4801</v>
      </c>
      <c r="B1376">
        <v>34212</v>
      </c>
      <c r="C1376" t="s">
        <v>4224</v>
      </c>
      <c r="D1376" t="s">
        <v>3156</v>
      </c>
      <c r="E1376" t="s">
        <v>4287</v>
      </c>
      <c r="F1376" t="s">
        <v>3155</v>
      </c>
      <c r="G1376" t="s">
        <v>7412</v>
      </c>
      <c r="H1376" t="s">
        <v>3135</v>
      </c>
      <c r="I1376" t="s">
        <v>3156</v>
      </c>
    </row>
    <row r="1377" spans="1:9">
      <c r="A1377" t="s">
        <v>4849</v>
      </c>
      <c r="B1377">
        <v>34213</v>
      </c>
      <c r="C1377" t="s">
        <v>4224</v>
      </c>
      <c r="D1377" t="s">
        <v>3158</v>
      </c>
      <c r="E1377" t="s">
        <v>4287</v>
      </c>
      <c r="F1377" t="s">
        <v>3157</v>
      </c>
      <c r="G1377" t="s">
        <v>7413</v>
      </c>
      <c r="H1377" t="s">
        <v>3135</v>
      </c>
      <c r="I1377" t="s">
        <v>3158</v>
      </c>
    </row>
    <row r="1378" spans="1:9">
      <c r="A1378" t="s">
        <v>4897</v>
      </c>
      <c r="B1378">
        <v>34214</v>
      </c>
      <c r="C1378" t="s">
        <v>4224</v>
      </c>
      <c r="D1378" t="s">
        <v>3160</v>
      </c>
      <c r="E1378" t="s">
        <v>4287</v>
      </c>
      <c r="F1378" t="s">
        <v>3159</v>
      </c>
      <c r="G1378" t="s">
        <v>7414</v>
      </c>
      <c r="H1378" t="s">
        <v>3135</v>
      </c>
      <c r="I1378" t="s">
        <v>3160</v>
      </c>
    </row>
    <row r="1379" spans="1:9">
      <c r="A1379" t="s">
        <v>4945</v>
      </c>
      <c r="B1379">
        <v>34215</v>
      </c>
      <c r="C1379" t="s">
        <v>4224</v>
      </c>
      <c r="D1379" t="s">
        <v>3162</v>
      </c>
      <c r="E1379" t="s">
        <v>4287</v>
      </c>
      <c r="F1379" t="s">
        <v>3161</v>
      </c>
      <c r="G1379" t="s">
        <v>7415</v>
      </c>
      <c r="H1379" t="s">
        <v>3135</v>
      </c>
      <c r="I1379" t="s">
        <v>3162</v>
      </c>
    </row>
    <row r="1380" spans="1:9">
      <c r="A1380" t="s">
        <v>4993</v>
      </c>
      <c r="B1380">
        <v>34302</v>
      </c>
      <c r="C1380" t="s">
        <v>4224</v>
      </c>
      <c r="D1380" t="s">
        <v>3164</v>
      </c>
      <c r="E1380" t="s">
        <v>4287</v>
      </c>
      <c r="F1380" t="s">
        <v>3163</v>
      </c>
      <c r="G1380" t="s">
        <v>7416</v>
      </c>
      <c r="H1380" t="s">
        <v>3135</v>
      </c>
      <c r="I1380" t="s">
        <v>3164</v>
      </c>
    </row>
    <row r="1381" spans="1:9">
      <c r="A1381" t="s">
        <v>5040</v>
      </c>
      <c r="B1381">
        <v>34304</v>
      </c>
      <c r="C1381" t="s">
        <v>4224</v>
      </c>
      <c r="D1381" t="s">
        <v>3166</v>
      </c>
      <c r="E1381" t="s">
        <v>4287</v>
      </c>
      <c r="F1381" t="s">
        <v>3165</v>
      </c>
      <c r="G1381" t="s">
        <v>7417</v>
      </c>
      <c r="H1381" t="s">
        <v>3135</v>
      </c>
      <c r="I1381" t="s">
        <v>3166</v>
      </c>
    </row>
    <row r="1382" spans="1:9">
      <c r="A1382" t="s">
        <v>5087</v>
      </c>
      <c r="B1382">
        <v>34307</v>
      </c>
      <c r="C1382" t="s">
        <v>4224</v>
      </c>
      <c r="D1382" t="s">
        <v>3168</v>
      </c>
      <c r="E1382" t="s">
        <v>4287</v>
      </c>
      <c r="F1382" t="s">
        <v>3167</v>
      </c>
      <c r="G1382" t="s">
        <v>7418</v>
      </c>
      <c r="H1382" t="s">
        <v>3135</v>
      </c>
      <c r="I1382" t="s">
        <v>3168</v>
      </c>
    </row>
    <row r="1383" spans="1:9">
      <c r="A1383" t="s">
        <v>5133</v>
      </c>
      <c r="B1383">
        <v>34309</v>
      </c>
      <c r="C1383" t="s">
        <v>4224</v>
      </c>
      <c r="D1383" t="s">
        <v>3170</v>
      </c>
      <c r="E1383" t="s">
        <v>4287</v>
      </c>
      <c r="F1383" t="s">
        <v>3169</v>
      </c>
      <c r="G1383" t="s">
        <v>7419</v>
      </c>
      <c r="H1383" t="s">
        <v>3135</v>
      </c>
      <c r="I1383" t="s">
        <v>3170</v>
      </c>
    </row>
    <row r="1384" spans="1:9">
      <c r="A1384" t="s">
        <v>5178</v>
      </c>
      <c r="B1384">
        <v>34368</v>
      </c>
      <c r="C1384" t="s">
        <v>4224</v>
      </c>
      <c r="D1384" t="s">
        <v>3172</v>
      </c>
      <c r="E1384" t="s">
        <v>4287</v>
      </c>
      <c r="F1384" t="s">
        <v>3171</v>
      </c>
      <c r="G1384" t="s">
        <v>7420</v>
      </c>
      <c r="H1384" t="s">
        <v>3135</v>
      </c>
      <c r="I1384" t="s">
        <v>3172</v>
      </c>
    </row>
    <row r="1385" spans="1:9">
      <c r="A1385" t="s">
        <v>5218</v>
      </c>
      <c r="B1385">
        <v>34369</v>
      </c>
      <c r="C1385" t="s">
        <v>4224</v>
      </c>
      <c r="D1385" t="s">
        <v>3174</v>
      </c>
      <c r="E1385" t="s">
        <v>4287</v>
      </c>
      <c r="F1385" t="s">
        <v>3173</v>
      </c>
      <c r="G1385" t="s">
        <v>7421</v>
      </c>
      <c r="H1385" t="s">
        <v>3135</v>
      </c>
      <c r="I1385" t="s">
        <v>3174</v>
      </c>
    </row>
    <row r="1386" spans="1:9">
      <c r="A1386" t="s">
        <v>5257</v>
      </c>
      <c r="B1386">
        <v>34431</v>
      </c>
      <c r="C1386" t="s">
        <v>4224</v>
      </c>
      <c r="D1386" t="s">
        <v>3176</v>
      </c>
      <c r="E1386" t="s">
        <v>4287</v>
      </c>
      <c r="F1386" t="s">
        <v>3175</v>
      </c>
      <c r="G1386" t="s">
        <v>7422</v>
      </c>
      <c r="H1386" t="s">
        <v>3135</v>
      </c>
      <c r="I1386" t="s">
        <v>3176</v>
      </c>
    </row>
    <row r="1387" spans="1:9">
      <c r="A1387" t="s">
        <v>5294</v>
      </c>
      <c r="B1387">
        <v>34462</v>
      </c>
      <c r="C1387" t="s">
        <v>4224</v>
      </c>
      <c r="D1387" t="s">
        <v>3178</v>
      </c>
      <c r="E1387" t="s">
        <v>4287</v>
      </c>
      <c r="F1387" t="s">
        <v>3177</v>
      </c>
      <c r="G1387" t="s">
        <v>7423</v>
      </c>
      <c r="H1387" t="s">
        <v>3135</v>
      </c>
      <c r="I1387" t="s">
        <v>3178</v>
      </c>
    </row>
    <row r="1388" spans="1:9">
      <c r="A1388" t="s">
        <v>5330</v>
      </c>
      <c r="B1388">
        <v>34545</v>
      </c>
      <c r="C1388" t="s">
        <v>4224</v>
      </c>
      <c r="D1388" t="s">
        <v>3180</v>
      </c>
      <c r="E1388" t="s">
        <v>4287</v>
      </c>
      <c r="F1388" t="s">
        <v>3179</v>
      </c>
      <c r="G1388" t="s">
        <v>7424</v>
      </c>
      <c r="H1388" t="s">
        <v>3135</v>
      </c>
      <c r="I1388" t="s">
        <v>3180</v>
      </c>
    </row>
    <row r="1389" spans="1:9">
      <c r="A1389" t="s">
        <v>4273</v>
      </c>
      <c r="B1389">
        <v>35000</v>
      </c>
      <c r="C1389" t="s">
        <v>4225</v>
      </c>
      <c r="D1389" t="s">
        <v>3182</v>
      </c>
      <c r="E1389" t="s">
        <v>4238</v>
      </c>
      <c r="F1389" t="s">
        <v>3181</v>
      </c>
      <c r="G1389" t="s">
        <v>7425</v>
      </c>
      <c r="H1389" t="s">
        <v>3182</v>
      </c>
    </row>
    <row r="1390" spans="1:9">
      <c r="A1390" t="s">
        <v>4322</v>
      </c>
      <c r="B1390">
        <v>35201</v>
      </c>
      <c r="C1390" t="s">
        <v>4225</v>
      </c>
      <c r="D1390" t="s">
        <v>3184</v>
      </c>
      <c r="E1390" t="s">
        <v>4287</v>
      </c>
      <c r="F1390" t="s">
        <v>3183</v>
      </c>
      <c r="G1390" t="s">
        <v>7426</v>
      </c>
      <c r="H1390" t="s">
        <v>3182</v>
      </c>
      <c r="I1390" t="s">
        <v>3184</v>
      </c>
    </row>
    <row r="1391" spans="1:9">
      <c r="A1391" t="s">
        <v>4370</v>
      </c>
      <c r="B1391">
        <v>35202</v>
      </c>
      <c r="C1391" t="s">
        <v>4225</v>
      </c>
      <c r="D1391" t="s">
        <v>3186</v>
      </c>
      <c r="E1391" t="s">
        <v>4287</v>
      </c>
      <c r="F1391" t="s">
        <v>3185</v>
      </c>
      <c r="G1391" t="s">
        <v>7427</v>
      </c>
      <c r="H1391" t="s">
        <v>3182</v>
      </c>
      <c r="I1391" t="s">
        <v>3186</v>
      </c>
    </row>
    <row r="1392" spans="1:9">
      <c r="A1392" t="s">
        <v>4418</v>
      </c>
      <c r="B1392">
        <v>35203</v>
      </c>
      <c r="C1392" t="s">
        <v>4225</v>
      </c>
      <c r="D1392" t="s">
        <v>3188</v>
      </c>
      <c r="E1392" t="s">
        <v>4287</v>
      </c>
      <c r="F1392" t="s">
        <v>3187</v>
      </c>
      <c r="G1392" t="s">
        <v>7428</v>
      </c>
      <c r="H1392" t="s">
        <v>3182</v>
      </c>
      <c r="I1392" t="s">
        <v>3188</v>
      </c>
    </row>
    <row r="1393" spans="1:9">
      <c r="A1393" t="s">
        <v>4466</v>
      </c>
      <c r="B1393">
        <v>35204</v>
      </c>
      <c r="C1393" t="s">
        <v>4225</v>
      </c>
      <c r="D1393" t="s">
        <v>3190</v>
      </c>
      <c r="E1393" t="s">
        <v>4287</v>
      </c>
      <c r="F1393" t="s">
        <v>3189</v>
      </c>
      <c r="G1393" t="s">
        <v>7429</v>
      </c>
      <c r="H1393" t="s">
        <v>3182</v>
      </c>
      <c r="I1393" t="s">
        <v>3190</v>
      </c>
    </row>
    <row r="1394" spans="1:9">
      <c r="A1394" t="s">
        <v>4514</v>
      </c>
      <c r="B1394">
        <v>35206</v>
      </c>
      <c r="C1394" t="s">
        <v>4225</v>
      </c>
      <c r="D1394" t="s">
        <v>3192</v>
      </c>
      <c r="E1394" t="s">
        <v>4287</v>
      </c>
      <c r="F1394" t="s">
        <v>3191</v>
      </c>
      <c r="G1394" t="s">
        <v>7430</v>
      </c>
      <c r="H1394" t="s">
        <v>3182</v>
      </c>
      <c r="I1394" t="s">
        <v>3192</v>
      </c>
    </row>
    <row r="1395" spans="1:9">
      <c r="A1395" t="s">
        <v>4562</v>
      </c>
      <c r="B1395">
        <v>35207</v>
      </c>
      <c r="C1395" t="s">
        <v>4225</v>
      </c>
      <c r="D1395" t="s">
        <v>3194</v>
      </c>
      <c r="E1395" t="s">
        <v>4287</v>
      </c>
      <c r="F1395" t="s">
        <v>3193</v>
      </c>
      <c r="G1395" t="s">
        <v>7431</v>
      </c>
      <c r="H1395" t="s">
        <v>3182</v>
      </c>
      <c r="I1395" t="s">
        <v>3194</v>
      </c>
    </row>
    <row r="1396" spans="1:9">
      <c r="A1396" t="s">
        <v>4610</v>
      </c>
      <c r="B1396">
        <v>35208</v>
      </c>
      <c r="C1396" t="s">
        <v>4225</v>
      </c>
      <c r="D1396" t="s">
        <v>3196</v>
      </c>
      <c r="E1396" t="s">
        <v>4287</v>
      </c>
      <c r="F1396" t="s">
        <v>3195</v>
      </c>
      <c r="G1396" t="s">
        <v>7432</v>
      </c>
      <c r="H1396" t="s">
        <v>3182</v>
      </c>
      <c r="I1396" t="s">
        <v>3196</v>
      </c>
    </row>
    <row r="1397" spans="1:9">
      <c r="A1397" t="s">
        <v>4658</v>
      </c>
      <c r="B1397">
        <v>35210</v>
      </c>
      <c r="C1397" t="s">
        <v>4225</v>
      </c>
      <c r="D1397" t="s">
        <v>3198</v>
      </c>
      <c r="E1397" t="s">
        <v>4287</v>
      </c>
      <c r="F1397" t="s">
        <v>3197</v>
      </c>
      <c r="G1397" t="s">
        <v>7433</v>
      </c>
      <c r="H1397" t="s">
        <v>3182</v>
      </c>
      <c r="I1397" t="s">
        <v>3198</v>
      </c>
    </row>
    <row r="1398" spans="1:9">
      <c r="A1398" t="s">
        <v>4706</v>
      </c>
      <c r="B1398">
        <v>35211</v>
      </c>
      <c r="C1398" t="s">
        <v>4225</v>
      </c>
      <c r="D1398" t="s">
        <v>3200</v>
      </c>
      <c r="E1398" t="s">
        <v>4287</v>
      </c>
      <c r="F1398" t="s">
        <v>3199</v>
      </c>
      <c r="G1398" t="s">
        <v>7434</v>
      </c>
      <c r="H1398" t="s">
        <v>3182</v>
      </c>
      <c r="I1398" t="s">
        <v>3200</v>
      </c>
    </row>
    <row r="1399" spans="1:9">
      <c r="A1399" t="s">
        <v>4754</v>
      </c>
      <c r="B1399">
        <v>35212</v>
      </c>
      <c r="C1399" t="s">
        <v>4225</v>
      </c>
      <c r="D1399" t="s">
        <v>3202</v>
      </c>
      <c r="E1399" t="s">
        <v>4287</v>
      </c>
      <c r="F1399" t="s">
        <v>3201</v>
      </c>
      <c r="G1399" t="s">
        <v>7435</v>
      </c>
      <c r="H1399" t="s">
        <v>3182</v>
      </c>
      <c r="I1399" t="s">
        <v>3202</v>
      </c>
    </row>
    <row r="1400" spans="1:9">
      <c r="A1400" t="s">
        <v>4802</v>
      </c>
      <c r="B1400">
        <v>35213</v>
      </c>
      <c r="C1400" t="s">
        <v>4225</v>
      </c>
      <c r="D1400" t="s">
        <v>3204</v>
      </c>
      <c r="E1400" t="s">
        <v>4287</v>
      </c>
      <c r="F1400" t="s">
        <v>3203</v>
      </c>
      <c r="G1400" t="s">
        <v>7436</v>
      </c>
      <c r="H1400" t="s">
        <v>3182</v>
      </c>
      <c r="I1400" t="s">
        <v>3204</v>
      </c>
    </row>
    <row r="1401" spans="1:9">
      <c r="A1401" t="s">
        <v>4850</v>
      </c>
      <c r="B1401">
        <v>35215</v>
      </c>
      <c r="C1401" t="s">
        <v>4225</v>
      </c>
      <c r="D1401" t="s">
        <v>3206</v>
      </c>
      <c r="E1401" t="s">
        <v>4287</v>
      </c>
      <c r="F1401" t="s">
        <v>3205</v>
      </c>
      <c r="G1401" t="s">
        <v>7437</v>
      </c>
      <c r="H1401" t="s">
        <v>3182</v>
      </c>
      <c r="I1401" t="s">
        <v>3206</v>
      </c>
    </row>
    <row r="1402" spans="1:9">
      <c r="A1402" t="s">
        <v>4898</v>
      </c>
      <c r="B1402">
        <v>35216</v>
      </c>
      <c r="C1402" t="s">
        <v>4225</v>
      </c>
      <c r="D1402" t="s">
        <v>3208</v>
      </c>
      <c r="E1402" t="s">
        <v>4287</v>
      </c>
      <c r="F1402" t="s">
        <v>3207</v>
      </c>
      <c r="G1402" t="s">
        <v>7438</v>
      </c>
      <c r="H1402" t="s">
        <v>3182</v>
      </c>
      <c r="I1402" t="s">
        <v>3208</v>
      </c>
    </row>
    <row r="1403" spans="1:9">
      <c r="A1403" t="s">
        <v>4946</v>
      </c>
      <c r="B1403">
        <v>35305</v>
      </c>
      <c r="C1403" t="s">
        <v>4225</v>
      </c>
      <c r="D1403" t="s">
        <v>3210</v>
      </c>
      <c r="E1403" t="s">
        <v>4287</v>
      </c>
      <c r="F1403" t="s">
        <v>3209</v>
      </c>
      <c r="G1403" t="s">
        <v>7439</v>
      </c>
      <c r="H1403" t="s">
        <v>3182</v>
      </c>
      <c r="I1403" t="s">
        <v>3210</v>
      </c>
    </row>
    <row r="1404" spans="1:9">
      <c r="A1404" t="s">
        <v>4994</v>
      </c>
      <c r="B1404">
        <v>35321</v>
      </c>
      <c r="C1404" t="s">
        <v>4225</v>
      </c>
      <c r="D1404" t="s">
        <v>3212</v>
      </c>
      <c r="E1404" t="s">
        <v>4287</v>
      </c>
      <c r="F1404" t="s">
        <v>3211</v>
      </c>
      <c r="G1404" t="s">
        <v>7440</v>
      </c>
      <c r="H1404" t="s">
        <v>3182</v>
      </c>
      <c r="I1404" t="s">
        <v>3212</v>
      </c>
    </row>
    <row r="1405" spans="1:9">
      <c r="A1405" t="s">
        <v>5041</v>
      </c>
      <c r="B1405">
        <v>35341</v>
      </c>
      <c r="C1405" t="s">
        <v>4225</v>
      </c>
      <c r="D1405" t="s">
        <v>3214</v>
      </c>
      <c r="E1405" t="s">
        <v>4287</v>
      </c>
      <c r="F1405" t="s">
        <v>3213</v>
      </c>
      <c r="G1405" t="s">
        <v>7441</v>
      </c>
      <c r="H1405" t="s">
        <v>3182</v>
      </c>
      <c r="I1405" t="s">
        <v>3214</v>
      </c>
    </row>
    <row r="1406" spans="1:9">
      <c r="A1406" t="s">
        <v>5088</v>
      </c>
      <c r="B1406">
        <v>35343</v>
      </c>
      <c r="C1406" t="s">
        <v>4225</v>
      </c>
      <c r="D1406" t="s">
        <v>3216</v>
      </c>
      <c r="E1406" t="s">
        <v>4287</v>
      </c>
      <c r="F1406" t="s">
        <v>3215</v>
      </c>
      <c r="G1406" t="s">
        <v>7442</v>
      </c>
      <c r="H1406" t="s">
        <v>3182</v>
      </c>
      <c r="I1406" t="s">
        <v>3216</v>
      </c>
    </row>
    <row r="1407" spans="1:9">
      <c r="A1407" t="s">
        <v>5134</v>
      </c>
      <c r="B1407">
        <v>35344</v>
      </c>
      <c r="C1407" t="s">
        <v>4225</v>
      </c>
      <c r="D1407" t="s">
        <v>3218</v>
      </c>
      <c r="E1407" t="s">
        <v>4287</v>
      </c>
      <c r="F1407" t="s">
        <v>3217</v>
      </c>
      <c r="G1407" t="s">
        <v>7443</v>
      </c>
      <c r="H1407" t="s">
        <v>3182</v>
      </c>
      <c r="I1407" t="s">
        <v>3218</v>
      </c>
    </row>
    <row r="1408" spans="1:9">
      <c r="A1408" t="s">
        <v>5179</v>
      </c>
      <c r="B1408">
        <v>35502</v>
      </c>
      <c r="C1408" t="s">
        <v>4225</v>
      </c>
      <c r="D1408" t="s">
        <v>3220</v>
      </c>
      <c r="E1408" t="s">
        <v>4287</v>
      </c>
      <c r="F1408" t="s">
        <v>3219</v>
      </c>
      <c r="G1408" t="s">
        <v>7444</v>
      </c>
      <c r="H1408" t="s">
        <v>3182</v>
      </c>
      <c r="I1408" t="s">
        <v>3220</v>
      </c>
    </row>
    <row r="1409" spans="1:9">
      <c r="A1409" t="s">
        <v>4274</v>
      </c>
      <c r="B1409">
        <v>36000</v>
      </c>
      <c r="C1409" t="s">
        <v>4226</v>
      </c>
      <c r="D1409" t="s">
        <v>3222</v>
      </c>
      <c r="E1409" t="s">
        <v>4238</v>
      </c>
      <c r="F1409" t="s">
        <v>3221</v>
      </c>
      <c r="G1409" t="s">
        <v>7445</v>
      </c>
      <c r="H1409" t="s">
        <v>3222</v>
      </c>
    </row>
    <row r="1410" spans="1:9">
      <c r="A1410" t="s">
        <v>4323</v>
      </c>
      <c r="B1410">
        <v>36201</v>
      </c>
      <c r="C1410" t="s">
        <v>4226</v>
      </c>
      <c r="D1410" t="s">
        <v>3224</v>
      </c>
      <c r="E1410" t="s">
        <v>4287</v>
      </c>
      <c r="F1410" t="s">
        <v>3223</v>
      </c>
      <c r="G1410" t="s">
        <v>7446</v>
      </c>
      <c r="H1410" t="s">
        <v>3222</v>
      </c>
      <c r="I1410" t="s">
        <v>3224</v>
      </c>
    </row>
    <row r="1411" spans="1:9">
      <c r="A1411" t="s">
        <v>4371</v>
      </c>
      <c r="B1411">
        <v>36202</v>
      </c>
      <c r="C1411" t="s">
        <v>4226</v>
      </c>
      <c r="D1411" t="s">
        <v>3226</v>
      </c>
      <c r="E1411" t="s">
        <v>4287</v>
      </c>
      <c r="F1411" t="s">
        <v>3225</v>
      </c>
      <c r="G1411" t="s">
        <v>7447</v>
      </c>
      <c r="H1411" t="s">
        <v>3222</v>
      </c>
      <c r="I1411" t="s">
        <v>3226</v>
      </c>
    </row>
    <row r="1412" spans="1:9">
      <c r="A1412" t="s">
        <v>4419</v>
      </c>
      <c r="B1412">
        <v>36203</v>
      </c>
      <c r="C1412" t="s">
        <v>4226</v>
      </c>
      <c r="D1412" t="s">
        <v>3228</v>
      </c>
      <c r="E1412" t="s">
        <v>4287</v>
      </c>
      <c r="F1412" t="s">
        <v>3227</v>
      </c>
      <c r="G1412" t="s">
        <v>7448</v>
      </c>
      <c r="H1412" t="s">
        <v>3222</v>
      </c>
      <c r="I1412" t="s">
        <v>3228</v>
      </c>
    </row>
    <row r="1413" spans="1:9">
      <c r="A1413" t="s">
        <v>4467</v>
      </c>
      <c r="B1413">
        <v>36204</v>
      </c>
      <c r="C1413" t="s">
        <v>4226</v>
      </c>
      <c r="D1413" t="s">
        <v>3230</v>
      </c>
      <c r="E1413" t="s">
        <v>4287</v>
      </c>
      <c r="F1413" t="s">
        <v>3229</v>
      </c>
      <c r="G1413" t="s">
        <v>7449</v>
      </c>
      <c r="H1413" t="s">
        <v>3222</v>
      </c>
      <c r="I1413" t="s">
        <v>3230</v>
      </c>
    </row>
    <row r="1414" spans="1:9">
      <c r="A1414" t="s">
        <v>4515</v>
      </c>
      <c r="B1414">
        <v>36205</v>
      </c>
      <c r="C1414" t="s">
        <v>4226</v>
      </c>
      <c r="D1414" t="s">
        <v>3232</v>
      </c>
      <c r="E1414" t="s">
        <v>4287</v>
      </c>
      <c r="F1414" t="s">
        <v>3231</v>
      </c>
      <c r="G1414" t="s">
        <v>7450</v>
      </c>
      <c r="H1414" t="s">
        <v>3222</v>
      </c>
      <c r="I1414" t="s">
        <v>3232</v>
      </c>
    </row>
    <row r="1415" spans="1:9">
      <c r="A1415" t="s">
        <v>4563</v>
      </c>
      <c r="B1415">
        <v>36206</v>
      </c>
      <c r="C1415" t="s">
        <v>4226</v>
      </c>
      <c r="D1415" t="s">
        <v>3234</v>
      </c>
      <c r="E1415" t="s">
        <v>4287</v>
      </c>
      <c r="F1415" t="s">
        <v>3233</v>
      </c>
      <c r="G1415" t="s">
        <v>7451</v>
      </c>
      <c r="H1415" t="s">
        <v>3222</v>
      </c>
      <c r="I1415" t="s">
        <v>3234</v>
      </c>
    </row>
    <row r="1416" spans="1:9">
      <c r="A1416" t="s">
        <v>4611</v>
      </c>
      <c r="B1416">
        <v>36207</v>
      </c>
      <c r="C1416" t="s">
        <v>4226</v>
      </c>
      <c r="D1416" t="s">
        <v>3236</v>
      </c>
      <c r="E1416" t="s">
        <v>4287</v>
      </c>
      <c r="F1416" t="s">
        <v>3235</v>
      </c>
      <c r="G1416" t="s">
        <v>7452</v>
      </c>
      <c r="H1416" t="s">
        <v>3222</v>
      </c>
      <c r="I1416" t="s">
        <v>3236</v>
      </c>
    </row>
    <row r="1417" spans="1:9">
      <c r="A1417" t="s">
        <v>4659</v>
      </c>
      <c r="B1417">
        <v>36208</v>
      </c>
      <c r="C1417" t="s">
        <v>4226</v>
      </c>
      <c r="D1417" t="s">
        <v>3238</v>
      </c>
      <c r="E1417" t="s">
        <v>4287</v>
      </c>
      <c r="F1417" t="s">
        <v>3237</v>
      </c>
      <c r="G1417" t="s">
        <v>7453</v>
      </c>
      <c r="H1417" t="s">
        <v>3222</v>
      </c>
      <c r="I1417" t="s">
        <v>3238</v>
      </c>
    </row>
    <row r="1418" spans="1:9">
      <c r="A1418" t="s">
        <v>4707</v>
      </c>
      <c r="B1418">
        <v>36301</v>
      </c>
      <c r="C1418" t="s">
        <v>4226</v>
      </c>
      <c r="D1418" t="s">
        <v>3240</v>
      </c>
      <c r="E1418" t="s">
        <v>4287</v>
      </c>
      <c r="F1418" t="s">
        <v>3239</v>
      </c>
      <c r="G1418" t="s">
        <v>7454</v>
      </c>
      <c r="H1418" t="s">
        <v>3222</v>
      </c>
      <c r="I1418" t="s">
        <v>3240</v>
      </c>
    </row>
    <row r="1419" spans="1:9">
      <c r="A1419" t="s">
        <v>4755</v>
      </c>
      <c r="B1419">
        <v>36302</v>
      </c>
      <c r="C1419" t="s">
        <v>4226</v>
      </c>
      <c r="D1419" t="s">
        <v>3242</v>
      </c>
      <c r="E1419" t="s">
        <v>4287</v>
      </c>
      <c r="F1419" t="s">
        <v>3241</v>
      </c>
      <c r="G1419" t="s">
        <v>7455</v>
      </c>
      <c r="H1419" t="s">
        <v>3222</v>
      </c>
      <c r="I1419" t="s">
        <v>3242</v>
      </c>
    </row>
    <row r="1420" spans="1:9">
      <c r="A1420" t="s">
        <v>4803</v>
      </c>
      <c r="B1420">
        <v>36321</v>
      </c>
      <c r="C1420" t="s">
        <v>4226</v>
      </c>
      <c r="D1420" t="s">
        <v>3244</v>
      </c>
      <c r="E1420" t="s">
        <v>4287</v>
      </c>
      <c r="F1420" t="s">
        <v>3243</v>
      </c>
      <c r="G1420" t="s">
        <v>7456</v>
      </c>
      <c r="H1420" t="s">
        <v>3222</v>
      </c>
      <c r="I1420" t="s">
        <v>3244</v>
      </c>
    </row>
    <row r="1421" spans="1:9">
      <c r="A1421" t="s">
        <v>4851</v>
      </c>
      <c r="B1421">
        <v>36341</v>
      </c>
      <c r="C1421" t="s">
        <v>4226</v>
      </c>
      <c r="D1421" t="s">
        <v>3246</v>
      </c>
      <c r="E1421" t="s">
        <v>4287</v>
      </c>
      <c r="F1421" t="s">
        <v>3245</v>
      </c>
      <c r="G1421" t="s">
        <v>7457</v>
      </c>
      <c r="H1421" t="s">
        <v>3222</v>
      </c>
      <c r="I1421" t="s">
        <v>3246</v>
      </c>
    </row>
    <row r="1422" spans="1:9">
      <c r="A1422" t="s">
        <v>4899</v>
      </c>
      <c r="B1422">
        <v>36342</v>
      </c>
      <c r="C1422" t="s">
        <v>4226</v>
      </c>
      <c r="D1422" t="s">
        <v>3248</v>
      </c>
      <c r="E1422" t="s">
        <v>4287</v>
      </c>
      <c r="F1422" t="s">
        <v>3247</v>
      </c>
      <c r="G1422" t="s">
        <v>7458</v>
      </c>
      <c r="H1422" t="s">
        <v>3222</v>
      </c>
      <c r="I1422" t="s">
        <v>3248</v>
      </c>
    </row>
    <row r="1423" spans="1:9">
      <c r="A1423" t="s">
        <v>4947</v>
      </c>
      <c r="B1423">
        <v>36368</v>
      </c>
      <c r="C1423" t="s">
        <v>4226</v>
      </c>
      <c r="D1423" t="s">
        <v>3250</v>
      </c>
      <c r="E1423" t="s">
        <v>4287</v>
      </c>
      <c r="F1423" t="s">
        <v>3249</v>
      </c>
      <c r="G1423" t="s">
        <v>7459</v>
      </c>
      <c r="H1423" t="s">
        <v>3222</v>
      </c>
      <c r="I1423" t="s">
        <v>3250</v>
      </c>
    </row>
    <row r="1424" spans="1:9">
      <c r="A1424" t="s">
        <v>4995</v>
      </c>
      <c r="B1424">
        <v>36383</v>
      </c>
      <c r="C1424" t="s">
        <v>4226</v>
      </c>
      <c r="D1424" t="s">
        <v>3252</v>
      </c>
      <c r="E1424" t="s">
        <v>4287</v>
      </c>
      <c r="F1424" t="s">
        <v>3251</v>
      </c>
      <c r="G1424" t="s">
        <v>7460</v>
      </c>
      <c r="H1424" t="s">
        <v>3222</v>
      </c>
      <c r="I1424" t="s">
        <v>3252</v>
      </c>
    </row>
    <row r="1425" spans="1:9">
      <c r="A1425" t="s">
        <v>5042</v>
      </c>
      <c r="B1425">
        <v>36387</v>
      </c>
      <c r="C1425" t="s">
        <v>4226</v>
      </c>
      <c r="D1425" t="s">
        <v>3254</v>
      </c>
      <c r="E1425" t="s">
        <v>4287</v>
      </c>
      <c r="F1425" t="s">
        <v>3253</v>
      </c>
      <c r="G1425" t="s">
        <v>7461</v>
      </c>
      <c r="H1425" t="s">
        <v>3222</v>
      </c>
      <c r="I1425" t="s">
        <v>3254</v>
      </c>
    </row>
    <row r="1426" spans="1:9">
      <c r="A1426" t="s">
        <v>5089</v>
      </c>
      <c r="B1426">
        <v>36388</v>
      </c>
      <c r="C1426" t="s">
        <v>4226</v>
      </c>
      <c r="D1426" t="s">
        <v>3256</v>
      </c>
      <c r="E1426" t="s">
        <v>4287</v>
      </c>
      <c r="F1426" t="s">
        <v>3255</v>
      </c>
      <c r="G1426" t="s">
        <v>7462</v>
      </c>
      <c r="H1426" t="s">
        <v>3222</v>
      </c>
      <c r="I1426" t="s">
        <v>3256</v>
      </c>
    </row>
    <row r="1427" spans="1:9">
      <c r="A1427" t="s">
        <v>5135</v>
      </c>
      <c r="B1427">
        <v>36401</v>
      </c>
      <c r="C1427" t="s">
        <v>4226</v>
      </c>
      <c r="D1427" t="s">
        <v>3258</v>
      </c>
      <c r="E1427" t="s">
        <v>4287</v>
      </c>
      <c r="F1427" t="s">
        <v>3257</v>
      </c>
      <c r="G1427" t="s">
        <v>7463</v>
      </c>
      <c r="H1427" t="s">
        <v>3222</v>
      </c>
      <c r="I1427" t="s">
        <v>3258</v>
      </c>
    </row>
    <row r="1428" spans="1:9">
      <c r="A1428" t="s">
        <v>5180</v>
      </c>
      <c r="B1428">
        <v>36402</v>
      </c>
      <c r="C1428" t="s">
        <v>4226</v>
      </c>
      <c r="D1428" t="s">
        <v>3260</v>
      </c>
      <c r="E1428" t="s">
        <v>4287</v>
      </c>
      <c r="F1428" t="s">
        <v>3259</v>
      </c>
      <c r="G1428" t="s">
        <v>7464</v>
      </c>
      <c r="H1428" t="s">
        <v>3222</v>
      </c>
      <c r="I1428" t="s">
        <v>3260</v>
      </c>
    </row>
    <row r="1429" spans="1:9">
      <c r="A1429" t="s">
        <v>5219</v>
      </c>
      <c r="B1429">
        <v>36403</v>
      </c>
      <c r="C1429" t="s">
        <v>4226</v>
      </c>
      <c r="D1429" t="s">
        <v>3262</v>
      </c>
      <c r="E1429" t="s">
        <v>4287</v>
      </c>
      <c r="F1429" t="s">
        <v>3261</v>
      </c>
      <c r="G1429" t="s">
        <v>7465</v>
      </c>
      <c r="H1429" t="s">
        <v>3222</v>
      </c>
      <c r="I1429" t="s">
        <v>3262</v>
      </c>
    </row>
    <row r="1430" spans="1:9">
      <c r="A1430" t="s">
        <v>5258</v>
      </c>
      <c r="B1430">
        <v>36404</v>
      </c>
      <c r="C1430" t="s">
        <v>4226</v>
      </c>
      <c r="D1430" t="s">
        <v>3264</v>
      </c>
      <c r="E1430" t="s">
        <v>4287</v>
      </c>
      <c r="F1430" t="s">
        <v>3263</v>
      </c>
      <c r="G1430" t="s">
        <v>7466</v>
      </c>
      <c r="H1430" t="s">
        <v>3222</v>
      </c>
      <c r="I1430" t="s">
        <v>3264</v>
      </c>
    </row>
    <row r="1431" spans="1:9">
      <c r="A1431" t="s">
        <v>5295</v>
      </c>
      <c r="B1431">
        <v>36405</v>
      </c>
      <c r="C1431" t="s">
        <v>4226</v>
      </c>
      <c r="D1431" t="s">
        <v>3266</v>
      </c>
      <c r="E1431" t="s">
        <v>4287</v>
      </c>
      <c r="F1431" t="s">
        <v>3265</v>
      </c>
      <c r="G1431" t="s">
        <v>7467</v>
      </c>
      <c r="H1431" t="s">
        <v>3222</v>
      </c>
      <c r="I1431" t="s">
        <v>3266</v>
      </c>
    </row>
    <row r="1432" spans="1:9">
      <c r="A1432" t="s">
        <v>5331</v>
      </c>
      <c r="B1432">
        <v>36468</v>
      </c>
      <c r="C1432" t="s">
        <v>4226</v>
      </c>
      <c r="D1432" t="s">
        <v>3268</v>
      </c>
      <c r="E1432" t="s">
        <v>4287</v>
      </c>
      <c r="F1432" t="s">
        <v>3267</v>
      </c>
      <c r="G1432" t="s">
        <v>7468</v>
      </c>
      <c r="H1432" t="s">
        <v>3222</v>
      </c>
      <c r="I1432" t="s">
        <v>3268</v>
      </c>
    </row>
    <row r="1433" spans="1:9">
      <c r="A1433" t="s">
        <v>5366</v>
      </c>
      <c r="B1433">
        <v>36489</v>
      </c>
      <c r="C1433" t="s">
        <v>4226</v>
      </c>
      <c r="D1433" t="s">
        <v>3270</v>
      </c>
      <c r="E1433" t="s">
        <v>4287</v>
      </c>
      <c r="F1433" t="s">
        <v>3269</v>
      </c>
      <c r="G1433" t="s">
        <v>7469</v>
      </c>
      <c r="H1433" t="s">
        <v>3222</v>
      </c>
      <c r="I1433" t="s">
        <v>3270</v>
      </c>
    </row>
    <row r="1434" spans="1:9">
      <c r="A1434" t="s">
        <v>4275</v>
      </c>
      <c r="B1434">
        <v>37000</v>
      </c>
      <c r="C1434" t="s">
        <v>4227</v>
      </c>
      <c r="D1434" t="s">
        <v>3272</v>
      </c>
      <c r="E1434" t="s">
        <v>4238</v>
      </c>
      <c r="F1434" t="s">
        <v>3271</v>
      </c>
      <c r="G1434" t="s">
        <v>7470</v>
      </c>
      <c r="H1434" t="s">
        <v>3272</v>
      </c>
    </row>
    <row r="1435" spans="1:9">
      <c r="A1435" t="s">
        <v>4324</v>
      </c>
      <c r="B1435">
        <v>37201</v>
      </c>
      <c r="C1435" t="s">
        <v>4227</v>
      </c>
      <c r="D1435" t="s">
        <v>3274</v>
      </c>
      <c r="E1435" t="s">
        <v>4287</v>
      </c>
      <c r="F1435" t="s">
        <v>3273</v>
      </c>
      <c r="G1435" t="s">
        <v>7471</v>
      </c>
      <c r="H1435" t="s">
        <v>3272</v>
      </c>
      <c r="I1435" t="s">
        <v>3274</v>
      </c>
    </row>
    <row r="1436" spans="1:9">
      <c r="A1436" t="s">
        <v>4372</v>
      </c>
      <c r="B1436">
        <v>37202</v>
      </c>
      <c r="C1436" t="s">
        <v>4227</v>
      </c>
      <c r="D1436" t="s">
        <v>3276</v>
      </c>
      <c r="E1436" t="s">
        <v>4287</v>
      </c>
      <c r="F1436" t="s">
        <v>3275</v>
      </c>
      <c r="G1436" t="s">
        <v>7472</v>
      </c>
      <c r="H1436" t="s">
        <v>3272</v>
      </c>
      <c r="I1436" t="s">
        <v>3276</v>
      </c>
    </row>
    <row r="1437" spans="1:9">
      <c r="A1437" t="s">
        <v>4420</v>
      </c>
      <c r="B1437">
        <v>37203</v>
      </c>
      <c r="C1437" t="s">
        <v>4227</v>
      </c>
      <c r="D1437" t="s">
        <v>3278</v>
      </c>
      <c r="E1437" t="s">
        <v>4287</v>
      </c>
      <c r="F1437" t="s">
        <v>3277</v>
      </c>
      <c r="G1437" t="s">
        <v>7473</v>
      </c>
      <c r="H1437" t="s">
        <v>3272</v>
      </c>
      <c r="I1437" t="s">
        <v>3278</v>
      </c>
    </row>
    <row r="1438" spans="1:9">
      <c r="A1438" t="s">
        <v>4468</v>
      </c>
      <c r="B1438">
        <v>37204</v>
      </c>
      <c r="C1438" t="s">
        <v>4227</v>
      </c>
      <c r="D1438" t="s">
        <v>3280</v>
      </c>
      <c r="E1438" t="s">
        <v>4287</v>
      </c>
      <c r="F1438" t="s">
        <v>3279</v>
      </c>
      <c r="G1438" t="s">
        <v>7474</v>
      </c>
      <c r="H1438" t="s">
        <v>3272</v>
      </c>
      <c r="I1438" t="s">
        <v>3280</v>
      </c>
    </row>
    <row r="1439" spans="1:9">
      <c r="A1439" t="s">
        <v>4516</v>
      </c>
      <c r="B1439">
        <v>37205</v>
      </c>
      <c r="C1439" t="s">
        <v>4227</v>
      </c>
      <c r="D1439" t="s">
        <v>3282</v>
      </c>
      <c r="E1439" t="s">
        <v>4287</v>
      </c>
      <c r="F1439" t="s">
        <v>3281</v>
      </c>
      <c r="G1439" t="s">
        <v>7475</v>
      </c>
      <c r="H1439" t="s">
        <v>3272</v>
      </c>
      <c r="I1439" t="s">
        <v>3282</v>
      </c>
    </row>
    <row r="1440" spans="1:9">
      <c r="A1440" t="s">
        <v>4564</v>
      </c>
      <c r="B1440">
        <v>37206</v>
      </c>
      <c r="C1440" t="s">
        <v>4227</v>
      </c>
      <c r="D1440" t="s">
        <v>3284</v>
      </c>
      <c r="E1440" t="s">
        <v>4287</v>
      </c>
      <c r="F1440" t="s">
        <v>3283</v>
      </c>
      <c r="G1440" t="s">
        <v>7476</v>
      </c>
      <c r="H1440" t="s">
        <v>3272</v>
      </c>
      <c r="I1440" t="s">
        <v>3284</v>
      </c>
    </row>
    <row r="1441" spans="1:9">
      <c r="A1441" t="s">
        <v>4612</v>
      </c>
      <c r="B1441">
        <v>37207</v>
      </c>
      <c r="C1441" t="s">
        <v>4227</v>
      </c>
      <c r="D1441" t="s">
        <v>3286</v>
      </c>
      <c r="E1441" t="s">
        <v>4287</v>
      </c>
      <c r="F1441" t="s">
        <v>3285</v>
      </c>
      <c r="G1441" t="s">
        <v>7477</v>
      </c>
      <c r="H1441" t="s">
        <v>3272</v>
      </c>
      <c r="I1441" t="s">
        <v>3286</v>
      </c>
    </row>
    <row r="1442" spans="1:9">
      <c r="A1442" t="s">
        <v>4660</v>
      </c>
      <c r="B1442">
        <v>37208</v>
      </c>
      <c r="C1442" t="s">
        <v>4227</v>
      </c>
      <c r="D1442" t="s">
        <v>3288</v>
      </c>
      <c r="E1442" t="s">
        <v>4287</v>
      </c>
      <c r="F1442" t="s">
        <v>3287</v>
      </c>
      <c r="G1442" t="s">
        <v>7478</v>
      </c>
      <c r="H1442" t="s">
        <v>3272</v>
      </c>
      <c r="I1442" t="s">
        <v>3288</v>
      </c>
    </row>
    <row r="1443" spans="1:9">
      <c r="A1443" t="s">
        <v>4708</v>
      </c>
      <c r="B1443">
        <v>37322</v>
      </c>
      <c r="C1443" t="s">
        <v>4227</v>
      </c>
      <c r="D1443" t="s">
        <v>3290</v>
      </c>
      <c r="E1443" t="s">
        <v>4287</v>
      </c>
      <c r="F1443" t="s">
        <v>3289</v>
      </c>
      <c r="G1443" t="s">
        <v>7479</v>
      </c>
      <c r="H1443" t="s">
        <v>3272</v>
      </c>
      <c r="I1443" t="s">
        <v>3290</v>
      </c>
    </row>
    <row r="1444" spans="1:9">
      <c r="A1444" t="s">
        <v>4756</v>
      </c>
      <c r="B1444">
        <v>37324</v>
      </c>
      <c r="C1444" t="s">
        <v>4227</v>
      </c>
      <c r="D1444" t="s">
        <v>3292</v>
      </c>
      <c r="E1444" t="s">
        <v>4287</v>
      </c>
      <c r="F1444" t="s">
        <v>3291</v>
      </c>
      <c r="G1444" t="s">
        <v>7480</v>
      </c>
      <c r="H1444" t="s">
        <v>3272</v>
      </c>
      <c r="I1444" t="s">
        <v>3292</v>
      </c>
    </row>
    <row r="1445" spans="1:9">
      <c r="A1445" t="s">
        <v>4804</v>
      </c>
      <c r="B1445">
        <v>37341</v>
      </c>
      <c r="C1445" t="s">
        <v>4227</v>
      </c>
      <c r="D1445" t="s">
        <v>3294</v>
      </c>
      <c r="E1445" t="s">
        <v>4287</v>
      </c>
      <c r="F1445" t="s">
        <v>3293</v>
      </c>
      <c r="G1445" t="s">
        <v>7481</v>
      </c>
      <c r="H1445" t="s">
        <v>3272</v>
      </c>
      <c r="I1445" t="s">
        <v>3294</v>
      </c>
    </row>
    <row r="1446" spans="1:9">
      <c r="A1446" t="s">
        <v>4852</v>
      </c>
      <c r="B1446">
        <v>37364</v>
      </c>
      <c r="C1446" t="s">
        <v>4227</v>
      </c>
      <c r="D1446" t="s">
        <v>3296</v>
      </c>
      <c r="E1446" t="s">
        <v>4287</v>
      </c>
      <c r="F1446" t="s">
        <v>3295</v>
      </c>
      <c r="G1446" t="s">
        <v>7482</v>
      </c>
      <c r="H1446" t="s">
        <v>3272</v>
      </c>
      <c r="I1446" t="s">
        <v>3296</v>
      </c>
    </row>
    <row r="1447" spans="1:9">
      <c r="A1447" t="s">
        <v>4900</v>
      </c>
      <c r="B1447">
        <v>37386</v>
      </c>
      <c r="C1447" t="s">
        <v>4227</v>
      </c>
      <c r="D1447" t="s">
        <v>3298</v>
      </c>
      <c r="E1447" t="s">
        <v>4287</v>
      </c>
      <c r="F1447" t="s">
        <v>3297</v>
      </c>
      <c r="G1447" t="s">
        <v>7483</v>
      </c>
      <c r="H1447" t="s">
        <v>3272</v>
      </c>
      <c r="I1447" t="s">
        <v>3298</v>
      </c>
    </row>
    <row r="1448" spans="1:9">
      <c r="A1448" t="s">
        <v>4948</v>
      </c>
      <c r="B1448">
        <v>37387</v>
      </c>
      <c r="C1448" t="s">
        <v>4227</v>
      </c>
      <c r="D1448" t="s">
        <v>3300</v>
      </c>
      <c r="E1448" t="s">
        <v>4287</v>
      </c>
      <c r="F1448" t="s">
        <v>3299</v>
      </c>
      <c r="G1448" t="s">
        <v>7484</v>
      </c>
      <c r="H1448" t="s">
        <v>3272</v>
      </c>
      <c r="I1448" t="s">
        <v>3300</v>
      </c>
    </row>
    <row r="1449" spans="1:9">
      <c r="A1449" t="s">
        <v>4996</v>
      </c>
      <c r="B1449">
        <v>37403</v>
      </c>
      <c r="C1449" t="s">
        <v>4227</v>
      </c>
      <c r="D1449" t="s">
        <v>3302</v>
      </c>
      <c r="E1449" t="s">
        <v>4287</v>
      </c>
      <c r="F1449" t="s">
        <v>3301</v>
      </c>
      <c r="G1449" t="s">
        <v>7485</v>
      </c>
      <c r="H1449" t="s">
        <v>3272</v>
      </c>
      <c r="I1449" t="s">
        <v>3302</v>
      </c>
    </row>
    <row r="1450" spans="1:9">
      <c r="A1450" t="s">
        <v>5043</v>
      </c>
      <c r="B1450">
        <v>37404</v>
      </c>
      <c r="C1450" t="s">
        <v>4227</v>
      </c>
      <c r="D1450" t="s">
        <v>3304</v>
      </c>
      <c r="E1450" t="s">
        <v>4287</v>
      </c>
      <c r="F1450" t="s">
        <v>3303</v>
      </c>
      <c r="G1450" t="s">
        <v>7486</v>
      </c>
      <c r="H1450" t="s">
        <v>3272</v>
      </c>
      <c r="I1450" t="s">
        <v>3304</v>
      </c>
    </row>
    <row r="1451" spans="1:9">
      <c r="A1451" t="s">
        <v>5090</v>
      </c>
      <c r="B1451">
        <v>37406</v>
      </c>
      <c r="C1451" t="s">
        <v>4227</v>
      </c>
      <c r="D1451" t="s">
        <v>3306</v>
      </c>
      <c r="E1451" t="s">
        <v>4287</v>
      </c>
      <c r="F1451" t="s">
        <v>3305</v>
      </c>
      <c r="G1451" t="s">
        <v>7487</v>
      </c>
      <c r="H1451" t="s">
        <v>3272</v>
      </c>
      <c r="I1451" t="s">
        <v>3306</v>
      </c>
    </row>
    <row r="1452" spans="1:9">
      <c r="A1452" t="s">
        <v>4276</v>
      </c>
      <c r="B1452">
        <v>38000</v>
      </c>
      <c r="C1452" t="s">
        <v>4228</v>
      </c>
      <c r="D1452" t="s">
        <v>3308</v>
      </c>
      <c r="E1452" t="s">
        <v>4238</v>
      </c>
      <c r="F1452" t="s">
        <v>3307</v>
      </c>
      <c r="G1452" t="s">
        <v>7488</v>
      </c>
      <c r="H1452" t="s">
        <v>3308</v>
      </c>
    </row>
    <row r="1453" spans="1:9">
      <c r="A1453" t="s">
        <v>4325</v>
      </c>
      <c r="B1453">
        <v>38201</v>
      </c>
      <c r="C1453" t="s">
        <v>4228</v>
      </c>
      <c r="D1453" t="s">
        <v>3310</v>
      </c>
      <c r="E1453" t="s">
        <v>4287</v>
      </c>
      <c r="F1453" t="s">
        <v>3309</v>
      </c>
      <c r="G1453" t="s">
        <v>7489</v>
      </c>
      <c r="H1453" t="s">
        <v>3308</v>
      </c>
      <c r="I1453" t="s">
        <v>3310</v>
      </c>
    </row>
    <row r="1454" spans="1:9">
      <c r="A1454" t="s">
        <v>4373</v>
      </c>
      <c r="B1454">
        <v>38202</v>
      </c>
      <c r="C1454" t="s">
        <v>4228</v>
      </c>
      <c r="D1454" t="s">
        <v>3312</v>
      </c>
      <c r="E1454" t="s">
        <v>4287</v>
      </c>
      <c r="F1454" t="s">
        <v>3311</v>
      </c>
      <c r="G1454" t="s">
        <v>7490</v>
      </c>
      <c r="H1454" t="s">
        <v>3308</v>
      </c>
      <c r="I1454" t="s">
        <v>3312</v>
      </c>
    </row>
    <row r="1455" spans="1:9">
      <c r="A1455" t="s">
        <v>4421</v>
      </c>
      <c r="B1455">
        <v>38203</v>
      </c>
      <c r="C1455" t="s">
        <v>4228</v>
      </c>
      <c r="D1455" t="s">
        <v>3314</v>
      </c>
      <c r="E1455" t="s">
        <v>4287</v>
      </c>
      <c r="F1455" t="s">
        <v>3313</v>
      </c>
      <c r="G1455" t="s">
        <v>7491</v>
      </c>
      <c r="H1455" t="s">
        <v>3308</v>
      </c>
      <c r="I1455" t="s">
        <v>3314</v>
      </c>
    </row>
    <row r="1456" spans="1:9">
      <c r="A1456" t="s">
        <v>4469</v>
      </c>
      <c r="B1456">
        <v>38204</v>
      </c>
      <c r="C1456" t="s">
        <v>4228</v>
      </c>
      <c r="D1456" t="s">
        <v>3316</v>
      </c>
      <c r="E1456" t="s">
        <v>4287</v>
      </c>
      <c r="F1456" t="s">
        <v>3315</v>
      </c>
      <c r="G1456" t="s">
        <v>7492</v>
      </c>
      <c r="H1456" t="s">
        <v>3308</v>
      </c>
      <c r="I1456" t="s">
        <v>3316</v>
      </c>
    </row>
    <row r="1457" spans="1:9">
      <c r="A1457" t="s">
        <v>4517</v>
      </c>
      <c r="B1457">
        <v>38205</v>
      </c>
      <c r="C1457" t="s">
        <v>4228</v>
      </c>
      <c r="D1457" t="s">
        <v>3318</v>
      </c>
      <c r="E1457" t="s">
        <v>4287</v>
      </c>
      <c r="F1457" t="s">
        <v>3317</v>
      </c>
      <c r="G1457" t="s">
        <v>7493</v>
      </c>
      <c r="H1457" t="s">
        <v>3308</v>
      </c>
      <c r="I1457" t="s">
        <v>3318</v>
      </c>
    </row>
    <row r="1458" spans="1:9">
      <c r="A1458" t="s">
        <v>4565</v>
      </c>
      <c r="B1458">
        <v>38206</v>
      </c>
      <c r="C1458" t="s">
        <v>4228</v>
      </c>
      <c r="D1458" t="s">
        <v>3320</v>
      </c>
      <c r="E1458" t="s">
        <v>4287</v>
      </c>
      <c r="F1458" t="s">
        <v>3319</v>
      </c>
      <c r="G1458" t="s">
        <v>7494</v>
      </c>
      <c r="H1458" t="s">
        <v>3308</v>
      </c>
      <c r="I1458" t="s">
        <v>3320</v>
      </c>
    </row>
    <row r="1459" spans="1:9">
      <c r="A1459" t="s">
        <v>4613</v>
      </c>
      <c r="B1459">
        <v>38207</v>
      </c>
      <c r="C1459" t="s">
        <v>4228</v>
      </c>
      <c r="D1459" t="s">
        <v>3322</v>
      </c>
      <c r="E1459" t="s">
        <v>4287</v>
      </c>
      <c r="F1459" t="s">
        <v>3321</v>
      </c>
      <c r="G1459" t="s">
        <v>7495</v>
      </c>
      <c r="H1459" t="s">
        <v>3308</v>
      </c>
      <c r="I1459" t="s">
        <v>3322</v>
      </c>
    </row>
    <row r="1460" spans="1:9">
      <c r="A1460" t="s">
        <v>4661</v>
      </c>
      <c r="B1460">
        <v>38210</v>
      </c>
      <c r="C1460" t="s">
        <v>4228</v>
      </c>
      <c r="D1460" t="s">
        <v>3324</v>
      </c>
      <c r="E1460" t="s">
        <v>4287</v>
      </c>
      <c r="F1460" t="s">
        <v>3323</v>
      </c>
      <c r="G1460" t="s">
        <v>7496</v>
      </c>
      <c r="H1460" t="s">
        <v>3308</v>
      </c>
      <c r="I1460" t="s">
        <v>3324</v>
      </c>
    </row>
    <row r="1461" spans="1:9">
      <c r="A1461" t="s">
        <v>4709</v>
      </c>
      <c r="B1461">
        <v>38213</v>
      </c>
      <c r="C1461" t="s">
        <v>4228</v>
      </c>
      <c r="D1461" t="s">
        <v>3326</v>
      </c>
      <c r="E1461" t="s">
        <v>4287</v>
      </c>
      <c r="F1461" t="s">
        <v>3325</v>
      </c>
      <c r="G1461" t="s">
        <v>7497</v>
      </c>
      <c r="H1461" t="s">
        <v>3308</v>
      </c>
      <c r="I1461" t="s">
        <v>3326</v>
      </c>
    </row>
    <row r="1462" spans="1:9">
      <c r="A1462" t="s">
        <v>4757</v>
      </c>
      <c r="B1462">
        <v>38214</v>
      </c>
      <c r="C1462" t="s">
        <v>4228</v>
      </c>
      <c r="D1462" t="s">
        <v>3328</v>
      </c>
      <c r="E1462" t="s">
        <v>4287</v>
      </c>
      <c r="F1462" t="s">
        <v>3327</v>
      </c>
      <c r="G1462" t="s">
        <v>7498</v>
      </c>
      <c r="H1462" t="s">
        <v>3308</v>
      </c>
      <c r="I1462" t="s">
        <v>3328</v>
      </c>
    </row>
    <row r="1463" spans="1:9">
      <c r="A1463" t="s">
        <v>4805</v>
      </c>
      <c r="B1463">
        <v>38215</v>
      </c>
      <c r="C1463" t="s">
        <v>4228</v>
      </c>
      <c r="D1463" t="s">
        <v>3330</v>
      </c>
      <c r="E1463" t="s">
        <v>4287</v>
      </c>
      <c r="F1463" t="s">
        <v>3329</v>
      </c>
      <c r="G1463" t="s">
        <v>7499</v>
      </c>
      <c r="H1463" t="s">
        <v>3308</v>
      </c>
      <c r="I1463" t="s">
        <v>3330</v>
      </c>
    </row>
    <row r="1464" spans="1:9">
      <c r="A1464" t="s">
        <v>4853</v>
      </c>
      <c r="B1464">
        <v>38356</v>
      </c>
      <c r="C1464" t="s">
        <v>4228</v>
      </c>
      <c r="D1464" t="s">
        <v>3332</v>
      </c>
      <c r="E1464" t="s">
        <v>4287</v>
      </c>
      <c r="F1464" t="s">
        <v>3331</v>
      </c>
      <c r="G1464" t="s">
        <v>7500</v>
      </c>
      <c r="H1464" t="s">
        <v>3308</v>
      </c>
      <c r="I1464" t="s">
        <v>3332</v>
      </c>
    </row>
    <row r="1465" spans="1:9">
      <c r="A1465" t="s">
        <v>4901</v>
      </c>
      <c r="B1465">
        <v>38386</v>
      </c>
      <c r="C1465" t="s">
        <v>4228</v>
      </c>
      <c r="D1465" t="s">
        <v>3334</v>
      </c>
      <c r="E1465" t="s">
        <v>4287</v>
      </c>
      <c r="F1465" t="s">
        <v>3333</v>
      </c>
      <c r="G1465" t="s">
        <v>7501</v>
      </c>
      <c r="H1465" t="s">
        <v>3308</v>
      </c>
      <c r="I1465" t="s">
        <v>3334</v>
      </c>
    </row>
    <row r="1466" spans="1:9">
      <c r="A1466" t="s">
        <v>4949</v>
      </c>
      <c r="B1466">
        <v>38401</v>
      </c>
      <c r="C1466" t="s">
        <v>4228</v>
      </c>
      <c r="D1466" t="s">
        <v>509</v>
      </c>
      <c r="E1466" t="s">
        <v>4287</v>
      </c>
      <c r="F1466" t="s">
        <v>3335</v>
      </c>
      <c r="G1466" t="s">
        <v>7502</v>
      </c>
      <c r="H1466" t="s">
        <v>3308</v>
      </c>
      <c r="I1466" t="s">
        <v>509</v>
      </c>
    </row>
    <row r="1467" spans="1:9">
      <c r="A1467" t="s">
        <v>4997</v>
      </c>
      <c r="B1467">
        <v>38402</v>
      </c>
      <c r="C1467" t="s">
        <v>4228</v>
      </c>
      <c r="D1467" t="s">
        <v>3337</v>
      </c>
      <c r="E1467" t="s">
        <v>4287</v>
      </c>
      <c r="F1467" t="s">
        <v>3336</v>
      </c>
      <c r="G1467" t="s">
        <v>7503</v>
      </c>
      <c r="H1467" t="s">
        <v>3308</v>
      </c>
      <c r="I1467" t="s">
        <v>3337</v>
      </c>
    </row>
    <row r="1468" spans="1:9">
      <c r="A1468" t="s">
        <v>5044</v>
      </c>
      <c r="B1468">
        <v>38422</v>
      </c>
      <c r="C1468" t="s">
        <v>4228</v>
      </c>
      <c r="D1468" t="s">
        <v>3339</v>
      </c>
      <c r="E1468" t="s">
        <v>4287</v>
      </c>
      <c r="F1468" t="s">
        <v>3338</v>
      </c>
      <c r="G1468" t="s">
        <v>7504</v>
      </c>
      <c r="H1468" t="s">
        <v>3308</v>
      </c>
      <c r="I1468" t="s">
        <v>3339</v>
      </c>
    </row>
    <row r="1469" spans="1:9">
      <c r="A1469" t="s">
        <v>5091</v>
      </c>
      <c r="B1469">
        <v>38442</v>
      </c>
      <c r="C1469" t="s">
        <v>4228</v>
      </c>
      <c r="D1469" t="s">
        <v>3341</v>
      </c>
      <c r="E1469" t="s">
        <v>4287</v>
      </c>
      <c r="F1469" t="s">
        <v>3340</v>
      </c>
      <c r="G1469" t="s">
        <v>7505</v>
      </c>
      <c r="H1469" t="s">
        <v>3308</v>
      </c>
      <c r="I1469" t="s">
        <v>3341</v>
      </c>
    </row>
    <row r="1470" spans="1:9">
      <c r="A1470" t="s">
        <v>5136</v>
      </c>
      <c r="B1470">
        <v>38484</v>
      </c>
      <c r="C1470" t="s">
        <v>4228</v>
      </c>
      <c r="D1470" t="s">
        <v>3343</v>
      </c>
      <c r="E1470" t="s">
        <v>4287</v>
      </c>
      <c r="F1470" t="s">
        <v>3342</v>
      </c>
      <c r="G1470" t="s">
        <v>7506</v>
      </c>
      <c r="H1470" t="s">
        <v>3308</v>
      </c>
      <c r="I1470" t="s">
        <v>3343</v>
      </c>
    </row>
    <row r="1471" spans="1:9">
      <c r="A1471" t="s">
        <v>5181</v>
      </c>
      <c r="B1471">
        <v>38488</v>
      </c>
      <c r="C1471" t="s">
        <v>4228</v>
      </c>
      <c r="D1471" t="s">
        <v>3345</v>
      </c>
      <c r="E1471" t="s">
        <v>4287</v>
      </c>
      <c r="F1471" t="s">
        <v>3344</v>
      </c>
      <c r="G1471" t="s">
        <v>7507</v>
      </c>
      <c r="H1471" t="s">
        <v>3308</v>
      </c>
      <c r="I1471" t="s">
        <v>3345</v>
      </c>
    </row>
    <row r="1472" spans="1:9">
      <c r="A1472" t="s">
        <v>5220</v>
      </c>
      <c r="B1472">
        <v>38506</v>
      </c>
      <c r="C1472" t="s">
        <v>4228</v>
      </c>
      <c r="D1472" t="s">
        <v>3347</v>
      </c>
      <c r="E1472" t="s">
        <v>4287</v>
      </c>
      <c r="F1472" t="s">
        <v>3346</v>
      </c>
      <c r="G1472" t="s">
        <v>7508</v>
      </c>
      <c r="H1472" t="s">
        <v>3308</v>
      </c>
      <c r="I1472" t="s">
        <v>3347</v>
      </c>
    </row>
    <row r="1473" spans="1:9">
      <c r="A1473" t="s">
        <v>4277</v>
      </c>
      <c r="B1473">
        <v>39000</v>
      </c>
      <c r="C1473" t="s">
        <v>4229</v>
      </c>
      <c r="D1473" t="s">
        <v>3349</v>
      </c>
      <c r="E1473" t="s">
        <v>4238</v>
      </c>
      <c r="F1473" t="s">
        <v>3348</v>
      </c>
      <c r="G1473" t="s">
        <v>7509</v>
      </c>
      <c r="H1473" t="s">
        <v>3349</v>
      </c>
    </row>
    <row r="1474" spans="1:9">
      <c r="A1474" t="s">
        <v>4326</v>
      </c>
      <c r="B1474">
        <v>39201</v>
      </c>
      <c r="C1474" t="s">
        <v>4229</v>
      </c>
      <c r="D1474" t="s">
        <v>3351</v>
      </c>
      <c r="E1474" t="s">
        <v>4287</v>
      </c>
      <c r="F1474" t="s">
        <v>3350</v>
      </c>
      <c r="G1474" t="s">
        <v>7510</v>
      </c>
      <c r="H1474" t="s">
        <v>3349</v>
      </c>
      <c r="I1474" t="s">
        <v>3351</v>
      </c>
    </row>
    <row r="1475" spans="1:9">
      <c r="A1475" t="s">
        <v>4374</v>
      </c>
      <c r="B1475">
        <v>39202</v>
      </c>
      <c r="C1475" t="s">
        <v>4229</v>
      </c>
      <c r="D1475" t="s">
        <v>3353</v>
      </c>
      <c r="E1475" t="s">
        <v>4287</v>
      </c>
      <c r="F1475" t="s">
        <v>3352</v>
      </c>
      <c r="G1475" t="s">
        <v>7511</v>
      </c>
      <c r="H1475" t="s">
        <v>3349</v>
      </c>
      <c r="I1475" t="s">
        <v>3353</v>
      </c>
    </row>
    <row r="1476" spans="1:9">
      <c r="A1476" t="s">
        <v>4422</v>
      </c>
      <c r="B1476">
        <v>39203</v>
      </c>
      <c r="C1476" t="s">
        <v>4229</v>
      </c>
      <c r="D1476" t="s">
        <v>3355</v>
      </c>
      <c r="E1476" t="s">
        <v>4287</v>
      </c>
      <c r="F1476" t="s">
        <v>3354</v>
      </c>
      <c r="G1476" t="s">
        <v>7512</v>
      </c>
      <c r="H1476" t="s">
        <v>3349</v>
      </c>
      <c r="I1476" t="s">
        <v>3355</v>
      </c>
    </row>
    <row r="1477" spans="1:9">
      <c r="A1477" t="s">
        <v>4470</v>
      </c>
      <c r="B1477">
        <v>39204</v>
      </c>
      <c r="C1477" t="s">
        <v>4229</v>
      </c>
      <c r="D1477" t="s">
        <v>3357</v>
      </c>
      <c r="E1477" t="s">
        <v>4287</v>
      </c>
      <c r="F1477" t="s">
        <v>3356</v>
      </c>
      <c r="G1477" t="s">
        <v>7513</v>
      </c>
      <c r="H1477" t="s">
        <v>3349</v>
      </c>
      <c r="I1477" t="s">
        <v>3357</v>
      </c>
    </row>
    <row r="1478" spans="1:9">
      <c r="A1478" t="s">
        <v>4518</v>
      </c>
      <c r="B1478">
        <v>39205</v>
      </c>
      <c r="C1478" t="s">
        <v>4229</v>
      </c>
      <c r="D1478" t="s">
        <v>3359</v>
      </c>
      <c r="E1478" t="s">
        <v>4287</v>
      </c>
      <c r="F1478" t="s">
        <v>3358</v>
      </c>
      <c r="G1478" t="s">
        <v>7514</v>
      </c>
      <c r="H1478" t="s">
        <v>3349</v>
      </c>
      <c r="I1478" t="s">
        <v>3359</v>
      </c>
    </row>
    <row r="1479" spans="1:9">
      <c r="A1479" t="s">
        <v>4566</v>
      </c>
      <c r="B1479">
        <v>39206</v>
      </c>
      <c r="C1479" t="s">
        <v>4229</v>
      </c>
      <c r="D1479" t="s">
        <v>3361</v>
      </c>
      <c r="E1479" t="s">
        <v>4287</v>
      </c>
      <c r="F1479" t="s">
        <v>3360</v>
      </c>
      <c r="G1479" t="s">
        <v>7515</v>
      </c>
      <c r="H1479" t="s">
        <v>3349</v>
      </c>
      <c r="I1479" t="s">
        <v>3361</v>
      </c>
    </row>
    <row r="1480" spans="1:9">
      <c r="A1480" t="s">
        <v>4614</v>
      </c>
      <c r="B1480">
        <v>39208</v>
      </c>
      <c r="C1480" t="s">
        <v>4229</v>
      </c>
      <c r="D1480" t="s">
        <v>3363</v>
      </c>
      <c r="E1480" t="s">
        <v>4287</v>
      </c>
      <c r="F1480" t="s">
        <v>3362</v>
      </c>
      <c r="G1480" t="s">
        <v>7516</v>
      </c>
      <c r="H1480" t="s">
        <v>3349</v>
      </c>
      <c r="I1480" t="s">
        <v>3363</v>
      </c>
    </row>
    <row r="1481" spans="1:9">
      <c r="A1481" t="s">
        <v>4662</v>
      </c>
      <c r="B1481">
        <v>39209</v>
      </c>
      <c r="C1481" t="s">
        <v>4229</v>
      </c>
      <c r="D1481" t="s">
        <v>3365</v>
      </c>
      <c r="E1481" t="s">
        <v>4287</v>
      </c>
      <c r="F1481" t="s">
        <v>3364</v>
      </c>
      <c r="G1481" t="s">
        <v>7517</v>
      </c>
      <c r="H1481" t="s">
        <v>3349</v>
      </c>
      <c r="I1481" t="s">
        <v>3365</v>
      </c>
    </row>
    <row r="1482" spans="1:9">
      <c r="A1482" t="s">
        <v>4710</v>
      </c>
      <c r="B1482">
        <v>39210</v>
      </c>
      <c r="C1482" t="s">
        <v>4229</v>
      </c>
      <c r="D1482" t="s">
        <v>3367</v>
      </c>
      <c r="E1482" t="s">
        <v>4287</v>
      </c>
      <c r="F1482" t="s">
        <v>3366</v>
      </c>
      <c r="G1482" t="s">
        <v>7518</v>
      </c>
      <c r="H1482" t="s">
        <v>3349</v>
      </c>
      <c r="I1482" t="s">
        <v>3367</v>
      </c>
    </row>
    <row r="1483" spans="1:9">
      <c r="A1483" t="s">
        <v>4758</v>
      </c>
      <c r="B1483">
        <v>39211</v>
      </c>
      <c r="C1483" t="s">
        <v>4229</v>
      </c>
      <c r="D1483" t="s">
        <v>3369</v>
      </c>
      <c r="E1483" t="s">
        <v>4287</v>
      </c>
      <c r="F1483" t="s">
        <v>3368</v>
      </c>
      <c r="G1483" t="s">
        <v>7519</v>
      </c>
      <c r="H1483" t="s">
        <v>3349</v>
      </c>
      <c r="I1483" t="s">
        <v>3369</v>
      </c>
    </row>
    <row r="1484" spans="1:9">
      <c r="A1484" t="s">
        <v>4806</v>
      </c>
      <c r="B1484">
        <v>39212</v>
      </c>
      <c r="C1484" t="s">
        <v>4229</v>
      </c>
      <c r="D1484" t="s">
        <v>3371</v>
      </c>
      <c r="E1484" t="s">
        <v>4287</v>
      </c>
      <c r="F1484" t="s">
        <v>3370</v>
      </c>
      <c r="G1484" t="s">
        <v>7520</v>
      </c>
      <c r="H1484" t="s">
        <v>3349</v>
      </c>
      <c r="I1484" t="s">
        <v>3371</v>
      </c>
    </row>
    <row r="1485" spans="1:9">
      <c r="A1485" t="s">
        <v>4854</v>
      </c>
      <c r="B1485">
        <v>39301</v>
      </c>
      <c r="C1485" t="s">
        <v>4229</v>
      </c>
      <c r="D1485" t="s">
        <v>3373</v>
      </c>
      <c r="E1485" t="s">
        <v>4287</v>
      </c>
      <c r="F1485" t="s">
        <v>3372</v>
      </c>
      <c r="G1485" t="s">
        <v>7521</v>
      </c>
      <c r="H1485" t="s">
        <v>3349</v>
      </c>
      <c r="I1485" t="s">
        <v>3373</v>
      </c>
    </row>
    <row r="1486" spans="1:9">
      <c r="A1486" t="s">
        <v>4902</v>
      </c>
      <c r="B1486">
        <v>39302</v>
      </c>
      <c r="C1486" t="s">
        <v>4229</v>
      </c>
      <c r="D1486" t="s">
        <v>3375</v>
      </c>
      <c r="E1486" t="s">
        <v>4287</v>
      </c>
      <c r="F1486" t="s">
        <v>3374</v>
      </c>
      <c r="G1486" t="s">
        <v>7522</v>
      </c>
      <c r="H1486" t="s">
        <v>3349</v>
      </c>
      <c r="I1486" t="s">
        <v>3375</v>
      </c>
    </row>
    <row r="1487" spans="1:9">
      <c r="A1487" t="s">
        <v>4950</v>
      </c>
      <c r="B1487">
        <v>39303</v>
      </c>
      <c r="C1487" t="s">
        <v>4229</v>
      </c>
      <c r="D1487" t="s">
        <v>3377</v>
      </c>
      <c r="E1487" t="s">
        <v>4287</v>
      </c>
      <c r="F1487" t="s">
        <v>3376</v>
      </c>
      <c r="G1487" t="s">
        <v>7523</v>
      </c>
      <c r="H1487" t="s">
        <v>3349</v>
      </c>
      <c r="I1487" t="s">
        <v>3377</v>
      </c>
    </row>
    <row r="1488" spans="1:9">
      <c r="A1488" t="s">
        <v>4998</v>
      </c>
      <c r="B1488">
        <v>39304</v>
      </c>
      <c r="C1488" t="s">
        <v>4229</v>
      </c>
      <c r="D1488" t="s">
        <v>3379</v>
      </c>
      <c r="E1488" t="s">
        <v>4287</v>
      </c>
      <c r="F1488" t="s">
        <v>3378</v>
      </c>
      <c r="G1488" t="s">
        <v>7524</v>
      </c>
      <c r="H1488" t="s">
        <v>3349</v>
      </c>
      <c r="I1488" t="s">
        <v>3379</v>
      </c>
    </row>
    <row r="1489" spans="1:9">
      <c r="A1489" t="s">
        <v>5045</v>
      </c>
      <c r="B1489">
        <v>39305</v>
      </c>
      <c r="C1489" t="s">
        <v>4229</v>
      </c>
      <c r="D1489" t="s">
        <v>3381</v>
      </c>
      <c r="E1489" t="s">
        <v>4287</v>
      </c>
      <c r="F1489" t="s">
        <v>3380</v>
      </c>
      <c r="G1489" t="s">
        <v>7525</v>
      </c>
      <c r="H1489" t="s">
        <v>3349</v>
      </c>
      <c r="I1489" t="s">
        <v>3381</v>
      </c>
    </row>
    <row r="1490" spans="1:9">
      <c r="A1490" t="s">
        <v>5092</v>
      </c>
      <c r="B1490">
        <v>39306</v>
      </c>
      <c r="C1490" t="s">
        <v>4229</v>
      </c>
      <c r="D1490" t="s">
        <v>3383</v>
      </c>
      <c r="E1490" t="s">
        <v>4287</v>
      </c>
      <c r="F1490" t="s">
        <v>3382</v>
      </c>
      <c r="G1490" t="s">
        <v>7526</v>
      </c>
      <c r="H1490" t="s">
        <v>3349</v>
      </c>
      <c r="I1490" t="s">
        <v>3383</v>
      </c>
    </row>
    <row r="1491" spans="1:9">
      <c r="A1491" t="s">
        <v>5137</v>
      </c>
      <c r="B1491">
        <v>39307</v>
      </c>
      <c r="C1491" t="s">
        <v>4229</v>
      </c>
      <c r="D1491" t="s">
        <v>3385</v>
      </c>
      <c r="E1491" t="s">
        <v>4287</v>
      </c>
      <c r="F1491" t="s">
        <v>3384</v>
      </c>
      <c r="G1491" t="s">
        <v>7527</v>
      </c>
      <c r="H1491" t="s">
        <v>3349</v>
      </c>
      <c r="I1491" t="s">
        <v>3385</v>
      </c>
    </row>
    <row r="1492" spans="1:9">
      <c r="A1492" t="s">
        <v>5182</v>
      </c>
      <c r="B1492">
        <v>39341</v>
      </c>
      <c r="C1492" t="s">
        <v>4229</v>
      </c>
      <c r="D1492" t="s">
        <v>3387</v>
      </c>
      <c r="E1492" t="s">
        <v>4287</v>
      </c>
      <c r="F1492" t="s">
        <v>3386</v>
      </c>
      <c r="G1492" t="s">
        <v>7528</v>
      </c>
      <c r="H1492" t="s">
        <v>3349</v>
      </c>
      <c r="I1492" t="s">
        <v>3387</v>
      </c>
    </row>
    <row r="1493" spans="1:9">
      <c r="A1493" t="s">
        <v>5221</v>
      </c>
      <c r="B1493">
        <v>39344</v>
      </c>
      <c r="C1493" t="s">
        <v>4229</v>
      </c>
      <c r="D1493" t="s">
        <v>3389</v>
      </c>
      <c r="E1493" t="s">
        <v>4287</v>
      </c>
      <c r="F1493" t="s">
        <v>3388</v>
      </c>
      <c r="G1493" t="s">
        <v>7529</v>
      </c>
      <c r="H1493" t="s">
        <v>3349</v>
      </c>
      <c r="I1493" t="s">
        <v>3389</v>
      </c>
    </row>
    <row r="1494" spans="1:9">
      <c r="A1494" t="s">
        <v>5259</v>
      </c>
      <c r="B1494">
        <v>39363</v>
      </c>
      <c r="C1494" t="s">
        <v>4229</v>
      </c>
      <c r="D1494" t="s">
        <v>3391</v>
      </c>
      <c r="E1494" t="s">
        <v>4287</v>
      </c>
      <c r="F1494" t="s">
        <v>3390</v>
      </c>
      <c r="G1494" t="s">
        <v>7530</v>
      </c>
      <c r="H1494" t="s">
        <v>3349</v>
      </c>
      <c r="I1494" t="s">
        <v>3391</v>
      </c>
    </row>
    <row r="1495" spans="1:9">
      <c r="A1495" t="s">
        <v>5296</v>
      </c>
      <c r="B1495">
        <v>39364</v>
      </c>
      <c r="C1495" t="s">
        <v>4229</v>
      </c>
      <c r="D1495" t="s">
        <v>3393</v>
      </c>
      <c r="E1495" t="s">
        <v>4287</v>
      </c>
      <c r="F1495" t="s">
        <v>3392</v>
      </c>
      <c r="G1495" t="s">
        <v>7531</v>
      </c>
      <c r="H1495" t="s">
        <v>3349</v>
      </c>
      <c r="I1495" t="s">
        <v>3393</v>
      </c>
    </row>
    <row r="1496" spans="1:9">
      <c r="A1496" t="s">
        <v>5332</v>
      </c>
      <c r="B1496">
        <v>39386</v>
      </c>
      <c r="C1496" t="s">
        <v>4229</v>
      </c>
      <c r="D1496" t="s">
        <v>3395</v>
      </c>
      <c r="E1496" t="s">
        <v>4287</v>
      </c>
      <c r="F1496" t="s">
        <v>3394</v>
      </c>
      <c r="G1496" t="s">
        <v>7532</v>
      </c>
      <c r="H1496" t="s">
        <v>3349</v>
      </c>
      <c r="I1496" t="s">
        <v>3395</v>
      </c>
    </row>
    <row r="1497" spans="1:9">
      <c r="A1497" t="s">
        <v>5367</v>
      </c>
      <c r="B1497">
        <v>39387</v>
      </c>
      <c r="C1497" t="s">
        <v>4229</v>
      </c>
      <c r="D1497" t="s">
        <v>3397</v>
      </c>
      <c r="E1497" t="s">
        <v>4287</v>
      </c>
      <c r="F1497" t="s">
        <v>3396</v>
      </c>
      <c r="G1497" t="s">
        <v>7533</v>
      </c>
      <c r="H1497" t="s">
        <v>3349</v>
      </c>
      <c r="I1497" t="s">
        <v>3397</v>
      </c>
    </row>
    <row r="1498" spans="1:9">
      <c r="A1498" t="s">
        <v>5401</v>
      </c>
      <c r="B1498">
        <v>39401</v>
      </c>
      <c r="C1498" t="s">
        <v>4229</v>
      </c>
      <c r="D1498" t="s">
        <v>3399</v>
      </c>
      <c r="E1498" t="s">
        <v>4287</v>
      </c>
      <c r="F1498" t="s">
        <v>3398</v>
      </c>
      <c r="G1498" t="s">
        <v>7534</v>
      </c>
      <c r="H1498" t="s">
        <v>3349</v>
      </c>
      <c r="I1498" t="s">
        <v>3399</v>
      </c>
    </row>
    <row r="1499" spans="1:9">
      <c r="A1499" t="s">
        <v>5433</v>
      </c>
      <c r="B1499">
        <v>39402</v>
      </c>
      <c r="C1499" t="s">
        <v>4229</v>
      </c>
      <c r="D1499" t="s">
        <v>3401</v>
      </c>
      <c r="E1499" t="s">
        <v>4287</v>
      </c>
      <c r="F1499" t="s">
        <v>3400</v>
      </c>
      <c r="G1499" t="s">
        <v>7535</v>
      </c>
      <c r="H1499" t="s">
        <v>3349</v>
      </c>
      <c r="I1499" t="s">
        <v>3401</v>
      </c>
    </row>
    <row r="1500" spans="1:9">
      <c r="A1500" t="s">
        <v>5464</v>
      </c>
      <c r="B1500">
        <v>39403</v>
      </c>
      <c r="C1500" t="s">
        <v>4229</v>
      </c>
      <c r="D1500" t="s">
        <v>3403</v>
      </c>
      <c r="E1500" t="s">
        <v>4287</v>
      </c>
      <c r="F1500" t="s">
        <v>3402</v>
      </c>
      <c r="G1500" t="s">
        <v>7536</v>
      </c>
      <c r="H1500" t="s">
        <v>3349</v>
      </c>
      <c r="I1500" t="s">
        <v>3403</v>
      </c>
    </row>
    <row r="1501" spans="1:9">
      <c r="A1501" t="s">
        <v>5492</v>
      </c>
      <c r="B1501">
        <v>39405</v>
      </c>
      <c r="C1501" t="s">
        <v>4229</v>
      </c>
      <c r="D1501" t="s">
        <v>7537</v>
      </c>
      <c r="E1501" t="s">
        <v>4287</v>
      </c>
      <c r="F1501" t="s">
        <v>3404</v>
      </c>
      <c r="G1501" t="s">
        <v>7538</v>
      </c>
      <c r="H1501" t="s">
        <v>3349</v>
      </c>
      <c r="I1501" t="s">
        <v>3405</v>
      </c>
    </row>
    <row r="1502" spans="1:9">
      <c r="A1502" t="s">
        <v>5520</v>
      </c>
      <c r="B1502">
        <v>39410</v>
      </c>
      <c r="C1502" t="s">
        <v>4229</v>
      </c>
      <c r="D1502" t="s">
        <v>3407</v>
      </c>
      <c r="E1502" t="s">
        <v>4287</v>
      </c>
      <c r="F1502" t="s">
        <v>3406</v>
      </c>
      <c r="G1502" t="s">
        <v>7539</v>
      </c>
      <c r="H1502" t="s">
        <v>3349</v>
      </c>
      <c r="I1502" t="s">
        <v>3407</v>
      </c>
    </row>
    <row r="1503" spans="1:9">
      <c r="A1503" t="s">
        <v>5547</v>
      </c>
      <c r="B1503">
        <v>39411</v>
      </c>
      <c r="C1503" t="s">
        <v>4229</v>
      </c>
      <c r="D1503" t="s">
        <v>3409</v>
      </c>
      <c r="E1503" t="s">
        <v>4287</v>
      </c>
      <c r="F1503" t="s">
        <v>3408</v>
      </c>
      <c r="G1503" t="s">
        <v>7540</v>
      </c>
      <c r="H1503" t="s">
        <v>3349</v>
      </c>
      <c r="I1503" t="s">
        <v>3409</v>
      </c>
    </row>
    <row r="1504" spans="1:9">
      <c r="A1504" t="s">
        <v>5572</v>
      </c>
      <c r="B1504">
        <v>39412</v>
      </c>
      <c r="C1504" t="s">
        <v>4229</v>
      </c>
      <c r="D1504" t="s">
        <v>3411</v>
      </c>
      <c r="E1504" t="s">
        <v>4287</v>
      </c>
      <c r="F1504" t="s">
        <v>3410</v>
      </c>
      <c r="G1504" t="s">
        <v>7541</v>
      </c>
      <c r="H1504" t="s">
        <v>3349</v>
      </c>
      <c r="I1504" t="s">
        <v>3411</v>
      </c>
    </row>
    <row r="1505" spans="1:9">
      <c r="A1505" t="s">
        <v>5597</v>
      </c>
      <c r="B1505">
        <v>39424</v>
      </c>
      <c r="C1505" t="s">
        <v>4229</v>
      </c>
      <c r="D1505" t="s">
        <v>3413</v>
      </c>
      <c r="E1505" t="s">
        <v>4287</v>
      </c>
      <c r="F1505" t="s">
        <v>3412</v>
      </c>
      <c r="G1505" t="s">
        <v>7542</v>
      </c>
      <c r="H1505" t="s">
        <v>3349</v>
      </c>
      <c r="I1505" t="s">
        <v>3413</v>
      </c>
    </row>
    <row r="1506" spans="1:9">
      <c r="A1506" t="s">
        <v>5622</v>
      </c>
      <c r="B1506">
        <v>39427</v>
      </c>
      <c r="C1506" t="s">
        <v>4229</v>
      </c>
      <c r="D1506" t="s">
        <v>3415</v>
      </c>
      <c r="E1506" t="s">
        <v>4287</v>
      </c>
      <c r="F1506" t="s">
        <v>3414</v>
      </c>
      <c r="G1506" t="s">
        <v>7543</v>
      </c>
      <c r="H1506" t="s">
        <v>3349</v>
      </c>
      <c r="I1506" t="s">
        <v>3415</v>
      </c>
    </row>
    <row r="1507" spans="1:9">
      <c r="A1507" t="s">
        <v>5645</v>
      </c>
      <c r="B1507">
        <v>39428</v>
      </c>
      <c r="C1507" t="s">
        <v>4229</v>
      </c>
      <c r="D1507" t="s">
        <v>3417</v>
      </c>
      <c r="E1507" t="s">
        <v>4287</v>
      </c>
      <c r="F1507" t="s">
        <v>3416</v>
      </c>
      <c r="G1507" t="s">
        <v>7544</v>
      </c>
      <c r="H1507" t="s">
        <v>3349</v>
      </c>
      <c r="I1507" t="s">
        <v>3417</v>
      </c>
    </row>
    <row r="1508" spans="1:9">
      <c r="A1508" t="s">
        <v>4278</v>
      </c>
      <c r="B1508">
        <v>40000</v>
      </c>
      <c r="C1508" t="s">
        <v>4</v>
      </c>
      <c r="D1508" t="s">
        <v>3419</v>
      </c>
      <c r="E1508" t="s">
        <v>4238</v>
      </c>
      <c r="F1508" t="s">
        <v>3418</v>
      </c>
      <c r="G1508" t="s">
        <v>7545</v>
      </c>
      <c r="H1508" t="s">
        <v>3419</v>
      </c>
    </row>
    <row r="1509" spans="1:9">
      <c r="A1509" t="s">
        <v>4327</v>
      </c>
      <c r="B1509">
        <v>40100</v>
      </c>
      <c r="C1509" t="s">
        <v>4</v>
      </c>
      <c r="D1509" t="s">
        <v>3421</v>
      </c>
      <c r="E1509" t="s">
        <v>4287</v>
      </c>
      <c r="F1509" t="s">
        <v>3420</v>
      </c>
      <c r="G1509" t="s">
        <v>7546</v>
      </c>
      <c r="H1509" t="s">
        <v>3419</v>
      </c>
      <c r="I1509" t="s">
        <v>3421</v>
      </c>
    </row>
    <row r="1510" spans="1:9">
      <c r="A1510" t="s">
        <v>4375</v>
      </c>
      <c r="B1510">
        <v>40130</v>
      </c>
      <c r="C1510" t="s">
        <v>4</v>
      </c>
      <c r="D1510" t="s">
        <v>3423</v>
      </c>
      <c r="E1510" t="s">
        <v>4287</v>
      </c>
      <c r="F1510" t="s">
        <v>3422</v>
      </c>
      <c r="G1510" t="s">
        <v>7547</v>
      </c>
      <c r="H1510" t="s">
        <v>3419</v>
      </c>
      <c r="I1510" t="s">
        <v>3423</v>
      </c>
    </row>
    <row r="1511" spans="1:9">
      <c r="A1511" t="s">
        <v>4423</v>
      </c>
      <c r="B1511">
        <v>40202</v>
      </c>
      <c r="C1511" t="s">
        <v>4</v>
      </c>
      <c r="D1511" t="s">
        <v>3425</v>
      </c>
      <c r="E1511" t="s">
        <v>4287</v>
      </c>
      <c r="F1511" t="s">
        <v>3424</v>
      </c>
      <c r="G1511" t="s">
        <v>7548</v>
      </c>
      <c r="H1511" t="s">
        <v>3419</v>
      </c>
      <c r="I1511" t="s">
        <v>3425</v>
      </c>
    </row>
    <row r="1512" spans="1:9">
      <c r="A1512" t="s">
        <v>4471</v>
      </c>
      <c r="B1512">
        <v>40203</v>
      </c>
      <c r="C1512" t="s">
        <v>4</v>
      </c>
      <c r="D1512" t="s">
        <v>3427</v>
      </c>
      <c r="E1512" t="s">
        <v>4287</v>
      </c>
      <c r="F1512" t="s">
        <v>3426</v>
      </c>
      <c r="G1512" t="s">
        <v>7549</v>
      </c>
      <c r="H1512" t="s">
        <v>3419</v>
      </c>
      <c r="I1512" t="s">
        <v>3427</v>
      </c>
    </row>
    <row r="1513" spans="1:9">
      <c r="A1513" t="s">
        <v>4519</v>
      </c>
      <c r="B1513">
        <v>40204</v>
      </c>
      <c r="C1513" t="s">
        <v>4</v>
      </c>
      <c r="D1513" t="s">
        <v>3429</v>
      </c>
      <c r="E1513" t="s">
        <v>4287</v>
      </c>
      <c r="F1513" t="s">
        <v>3428</v>
      </c>
      <c r="G1513" t="s">
        <v>7550</v>
      </c>
      <c r="H1513" t="s">
        <v>3419</v>
      </c>
      <c r="I1513" t="s">
        <v>3429</v>
      </c>
    </row>
    <row r="1514" spans="1:9">
      <c r="A1514" t="s">
        <v>4567</v>
      </c>
      <c r="B1514">
        <v>40205</v>
      </c>
      <c r="C1514" t="s">
        <v>4</v>
      </c>
      <c r="D1514" t="s">
        <v>3431</v>
      </c>
      <c r="E1514" t="s">
        <v>4287</v>
      </c>
      <c r="F1514" t="s">
        <v>3430</v>
      </c>
      <c r="G1514" t="s">
        <v>7551</v>
      </c>
      <c r="H1514" t="s">
        <v>3419</v>
      </c>
      <c r="I1514" t="s">
        <v>3431</v>
      </c>
    </row>
    <row r="1515" spans="1:9">
      <c r="A1515" t="s">
        <v>4615</v>
      </c>
      <c r="B1515">
        <v>40206</v>
      </c>
      <c r="C1515" t="s">
        <v>4</v>
      </c>
      <c r="D1515" t="s">
        <v>3433</v>
      </c>
      <c r="E1515" t="s">
        <v>4287</v>
      </c>
      <c r="F1515" t="s">
        <v>3432</v>
      </c>
      <c r="G1515" t="s">
        <v>7552</v>
      </c>
      <c r="H1515" t="s">
        <v>3419</v>
      </c>
      <c r="I1515" t="s">
        <v>3433</v>
      </c>
    </row>
    <row r="1516" spans="1:9">
      <c r="A1516" t="s">
        <v>4663</v>
      </c>
      <c r="B1516">
        <v>40207</v>
      </c>
      <c r="C1516" t="s">
        <v>4</v>
      </c>
      <c r="D1516" t="s">
        <v>3435</v>
      </c>
      <c r="E1516" t="s">
        <v>4287</v>
      </c>
      <c r="F1516" t="s">
        <v>3434</v>
      </c>
      <c r="G1516" t="s">
        <v>7553</v>
      </c>
      <c r="H1516" t="s">
        <v>3419</v>
      </c>
      <c r="I1516" t="s">
        <v>3435</v>
      </c>
    </row>
    <row r="1517" spans="1:9">
      <c r="A1517" t="s">
        <v>4711</v>
      </c>
      <c r="B1517">
        <v>40210</v>
      </c>
      <c r="C1517" t="s">
        <v>4</v>
      </c>
      <c r="D1517" t="s">
        <v>3437</v>
      </c>
      <c r="E1517" t="s">
        <v>4287</v>
      </c>
      <c r="F1517" t="s">
        <v>3436</v>
      </c>
      <c r="G1517" t="s">
        <v>7554</v>
      </c>
      <c r="H1517" t="s">
        <v>3419</v>
      </c>
      <c r="I1517" t="s">
        <v>3437</v>
      </c>
    </row>
    <row r="1518" spans="1:9">
      <c r="A1518" t="s">
        <v>4759</v>
      </c>
      <c r="B1518">
        <v>40211</v>
      </c>
      <c r="C1518" t="s">
        <v>4</v>
      </c>
      <c r="D1518" t="s">
        <v>3439</v>
      </c>
      <c r="E1518" t="s">
        <v>4287</v>
      </c>
      <c r="F1518" t="s">
        <v>3438</v>
      </c>
      <c r="G1518" t="s">
        <v>7555</v>
      </c>
      <c r="H1518" t="s">
        <v>3419</v>
      </c>
      <c r="I1518" t="s">
        <v>3439</v>
      </c>
    </row>
    <row r="1519" spans="1:9">
      <c r="A1519" t="s">
        <v>4807</v>
      </c>
      <c r="B1519">
        <v>40212</v>
      </c>
      <c r="C1519" t="s">
        <v>4</v>
      </c>
      <c r="D1519" t="s">
        <v>3441</v>
      </c>
      <c r="E1519" t="s">
        <v>4287</v>
      </c>
      <c r="F1519" t="s">
        <v>3440</v>
      </c>
      <c r="G1519" t="s">
        <v>7556</v>
      </c>
      <c r="H1519" t="s">
        <v>3419</v>
      </c>
      <c r="I1519" t="s">
        <v>3441</v>
      </c>
    </row>
    <row r="1520" spans="1:9">
      <c r="A1520" t="s">
        <v>4855</v>
      </c>
      <c r="B1520">
        <v>40213</v>
      </c>
      <c r="C1520" t="s">
        <v>4</v>
      </c>
      <c r="D1520" t="s">
        <v>3443</v>
      </c>
      <c r="E1520" t="s">
        <v>4287</v>
      </c>
      <c r="F1520" t="s">
        <v>3442</v>
      </c>
      <c r="G1520" t="s">
        <v>7557</v>
      </c>
      <c r="H1520" t="s">
        <v>3419</v>
      </c>
      <c r="I1520" t="s">
        <v>3443</v>
      </c>
    </row>
    <row r="1521" spans="1:9">
      <c r="A1521" t="s">
        <v>4903</v>
      </c>
      <c r="B1521">
        <v>40214</v>
      </c>
      <c r="C1521" t="s">
        <v>4</v>
      </c>
      <c r="D1521" t="s">
        <v>3445</v>
      </c>
      <c r="E1521" t="s">
        <v>4287</v>
      </c>
      <c r="F1521" t="s">
        <v>3444</v>
      </c>
      <c r="G1521" t="s">
        <v>7558</v>
      </c>
      <c r="H1521" t="s">
        <v>3419</v>
      </c>
      <c r="I1521" t="s">
        <v>3445</v>
      </c>
    </row>
    <row r="1522" spans="1:9">
      <c r="A1522" t="s">
        <v>4951</v>
      </c>
      <c r="B1522">
        <v>40215</v>
      </c>
      <c r="C1522" t="s">
        <v>4</v>
      </c>
      <c r="D1522" t="s">
        <v>3447</v>
      </c>
      <c r="E1522" t="s">
        <v>4287</v>
      </c>
      <c r="F1522" t="s">
        <v>3446</v>
      </c>
      <c r="G1522" t="s">
        <v>7559</v>
      </c>
      <c r="H1522" t="s">
        <v>3419</v>
      </c>
      <c r="I1522" t="s">
        <v>3447</v>
      </c>
    </row>
    <row r="1523" spans="1:9">
      <c r="A1523" t="s">
        <v>4999</v>
      </c>
      <c r="B1523">
        <v>40216</v>
      </c>
      <c r="C1523" t="s">
        <v>4</v>
      </c>
      <c r="D1523" t="s">
        <v>3449</v>
      </c>
      <c r="E1523" t="s">
        <v>4287</v>
      </c>
      <c r="F1523" t="s">
        <v>3448</v>
      </c>
      <c r="G1523" t="s">
        <v>7560</v>
      </c>
      <c r="H1523" t="s">
        <v>3419</v>
      </c>
      <c r="I1523" t="s">
        <v>3449</v>
      </c>
    </row>
    <row r="1524" spans="1:9">
      <c r="A1524" t="s">
        <v>5046</v>
      </c>
      <c r="B1524">
        <v>40217</v>
      </c>
      <c r="C1524" t="s">
        <v>4</v>
      </c>
      <c r="D1524" t="s">
        <v>3451</v>
      </c>
      <c r="E1524" t="s">
        <v>4287</v>
      </c>
      <c r="F1524" t="s">
        <v>3450</v>
      </c>
      <c r="G1524" t="s">
        <v>7561</v>
      </c>
      <c r="H1524" t="s">
        <v>3419</v>
      </c>
      <c r="I1524" t="s">
        <v>3451</v>
      </c>
    </row>
    <row r="1525" spans="1:9">
      <c r="A1525" t="s">
        <v>5093</v>
      </c>
      <c r="B1525">
        <v>40218</v>
      </c>
      <c r="C1525" t="s">
        <v>4</v>
      </c>
      <c r="D1525" t="s">
        <v>3453</v>
      </c>
      <c r="E1525" t="s">
        <v>4287</v>
      </c>
      <c r="F1525" t="s">
        <v>3452</v>
      </c>
      <c r="G1525" t="s">
        <v>7562</v>
      </c>
      <c r="H1525" t="s">
        <v>3419</v>
      </c>
      <c r="I1525" t="s">
        <v>3453</v>
      </c>
    </row>
    <row r="1526" spans="1:9">
      <c r="A1526" t="s">
        <v>5138</v>
      </c>
      <c r="B1526">
        <v>40219</v>
      </c>
      <c r="C1526" t="s">
        <v>4</v>
      </c>
      <c r="D1526" t="s">
        <v>3455</v>
      </c>
      <c r="E1526" t="s">
        <v>4287</v>
      </c>
      <c r="F1526" t="s">
        <v>3454</v>
      </c>
      <c r="G1526" t="s">
        <v>7563</v>
      </c>
      <c r="H1526" t="s">
        <v>3419</v>
      </c>
      <c r="I1526" t="s">
        <v>3455</v>
      </c>
    </row>
    <row r="1527" spans="1:9">
      <c r="A1527" t="s">
        <v>5183</v>
      </c>
      <c r="B1527">
        <v>40220</v>
      </c>
      <c r="C1527" t="s">
        <v>4</v>
      </c>
      <c r="D1527" t="s">
        <v>3457</v>
      </c>
      <c r="E1527" t="s">
        <v>4287</v>
      </c>
      <c r="F1527" t="s">
        <v>3456</v>
      </c>
      <c r="G1527" t="s">
        <v>7564</v>
      </c>
      <c r="H1527" t="s">
        <v>3419</v>
      </c>
      <c r="I1527" t="s">
        <v>3457</v>
      </c>
    </row>
    <row r="1528" spans="1:9">
      <c r="A1528" t="s">
        <v>5222</v>
      </c>
      <c r="B1528">
        <v>40221</v>
      </c>
      <c r="C1528" t="s">
        <v>4</v>
      </c>
      <c r="D1528" t="s">
        <v>3459</v>
      </c>
      <c r="E1528" t="s">
        <v>4287</v>
      </c>
      <c r="F1528" t="s">
        <v>3458</v>
      </c>
      <c r="G1528" t="s">
        <v>7565</v>
      </c>
      <c r="H1528" t="s">
        <v>3419</v>
      </c>
      <c r="I1528" t="s">
        <v>3459</v>
      </c>
    </row>
    <row r="1529" spans="1:9">
      <c r="A1529" t="s">
        <v>5260</v>
      </c>
      <c r="B1529">
        <v>40223</v>
      </c>
      <c r="C1529" t="s">
        <v>4</v>
      </c>
      <c r="D1529" t="s">
        <v>3461</v>
      </c>
      <c r="E1529" t="s">
        <v>4287</v>
      </c>
      <c r="F1529" t="s">
        <v>3460</v>
      </c>
      <c r="G1529" t="s">
        <v>7566</v>
      </c>
      <c r="H1529" t="s">
        <v>3419</v>
      </c>
      <c r="I1529" t="s">
        <v>3461</v>
      </c>
    </row>
    <row r="1530" spans="1:9">
      <c r="A1530" t="s">
        <v>5297</v>
      </c>
      <c r="B1530">
        <v>40224</v>
      </c>
      <c r="C1530" t="s">
        <v>4</v>
      </c>
      <c r="D1530" t="s">
        <v>3463</v>
      </c>
      <c r="E1530" t="s">
        <v>4287</v>
      </c>
      <c r="F1530" t="s">
        <v>3462</v>
      </c>
      <c r="G1530" t="s">
        <v>7567</v>
      </c>
      <c r="H1530" t="s">
        <v>3419</v>
      </c>
      <c r="I1530" t="s">
        <v>3463</v>
      </c>
    </row>
    <row r="1531" spans="1:9">
      <c r="A1531" t="s">
        <v>5333</v>
      </c>
      <c r="B1531">
        <v>40225</v>
      </c>
      <c r="C1531" t="s">
        <v>4</v>
      </c>
      <c r="D1531" t="s">
        <v>3465</v>
      </c>
      <c r="E1531" t="s">
        <v>4287</v>
      </c>
      <c r="F1531" t="s">
        <v>3464</v>
      </c>
      <c r="G1531" t="s">
        <v>7568</v>
      </c>
      <c r="H1531" t="s">
        <v>3419</v>
      </c>
      <c r="I1531" t="s">
        <v>3465</v>
      </c>
    </row>
    <row r="1532" spans="1:9">
      <c r="A1532" t="s">
        <v>5368</v>
      </c>
      <c r="B1532">
        <v>40226</v>
      </c>
      <c r="C1532" t="s">
        <v>4</v>
      </c>
      <c r="D1532" t="s">
        <v>3467</v>
      </c>
      <c r="E1532" t="s">
        <v>4287</v>
      </c>
      <c r="F1532" t="s">
        <v>3466</v>
      </c>
      <c r="G1532" t="s">
        <v>7569</v>
      </c>
      <c r="H1532" t="s">
        <v>3419</v>
      </c>
      <c r="I1532" t="s">
        <v>3467</v>
      </c>
    </row>
    <row r="1533" spans="1:9">
      <c r="A1533" t="s">
        <v>5402</v>
      </c>
      <c r="B1533">
        <v>40227</v>
      </c>
      <c r="C1533" t="s">
        <v>4</v>
      </c>
      <c r="D1533" t="s">
        <v>3469</v>
      </c>
      <c r="E1533" t="s">
        <v>4287</v>
      </c>
      <c r="F1533" t="s">
        <v>3468</v>
      </c>
      <c r="G1533" t="s">
        <v>7570</v>
      </c>
      <c r="H1533" t="s">
        <v>3419</v>
      </c>
      <c r="I1533" t="s">
        <v>3469</v>
      </c>
    </row>
    <row r="1534" spans="1:9">
      <c r="A1534" t="s">
        <v>5434</v>
      </c>
      <c r="B1534">
        <v>40228</v>
      </c>
      <c r="C1534" t="s">
        <v>4</v>
      </c>
      <c r="D1534" t="s">
        <v>3471</v>
      </c>
      <c r="E1534" t="s">
        <v>4287</v>
      </c>
      <c r="F1534" t="s">
        <v>3470</v>
      </c>
      <c r="G1534" t="s">
        <v>7571</v>
      </c>
      <c r="H1534" t="s">
        <v>3419</v>
      </c>
      <c r="I1534" t="s">
        <v>3471</v>
      </c>
    </row>
    <row r="1535" spans="1:9">
      <c r="A1535" t="s">
        <v>5465</v>
      </c>
      <c r="B1535">
        <v>40229</v>
      </c>
      <c r="C1535" t="s">
        <v>4</v>
      </c>
      <c r="D1535" t="s">
        <v>3473</v>
      </c>
      <c r="E1535" t="s">
        <v>4287</v>
      </c>
      <c r="F1535" t="s">
        <v>3472</v>
      </c>
      <c r="G1535" t="s">
        <v>7572</v>
      </c>
      <c r="H1535" t="s">
        <v>3419</v>
      </c>
      <c r="I1535" t="s">
        <v>3473</v>
      </c>
    </row>
    <row r="1536" spans="1:9">
      <c r="A1536" t="s">
        <v>5493</v>
      </c>
      <c r="B1536">
        <v>40230</v>
      </c>
      <c r="C1536" t="s">
        <v>4</v>
      </c>
      <c r="D1536" t="s">
        <v>3475</v>
      </c>
      <c r="E1536" t="s">
        <v>4287</v>
      </c>
      <c r="F1536" t="s">
        <v>3474</v>
      </c>
      <c r="G1536" t="s">
        <v>7573</v>
      </c>
      <c r="H1536" t="s">
        <v>3419</v>
      </c>
      <c r="I1536" t="s">
        <v>3475</v>
      </c>
    </row>
    <row r="1537" spans="1:9">
      <c r="A1537" t="s">
        <v>5521</v>
      </c>
      <c r="B1537">
        <v>40231</v>
      </c>
      <c r="C1537" t="s">
        <v>4</v>
      </c>
      <c r="D1537" t="s">
        <v>3477</v>
      </c>
      <c r="E1537" t="s">
        <v>4287</v>
      </c>
      <c r="F1537" t="s">
        <v>3476</v>
      </c>
      <c r="G1537" t="s">
        <v>7574</v>
      </c>
      <c r="H1537" t="s">
        <v>7575</v>
      </c>
      <c r="I1537" t="s">
        <v>7576</v>
      </c>
    </row>
    <row r="1538" spans="1:9">
      <c r="A1538" t="s">
        <v>5548</v>
      </c>
      <c r="B1538">
        <v>40341</v>
      </c>
      <c r="C1538" t="s">
        <v>4</v>
      </c>
      <c r="D1538" t="s">
        <v>3479</v>
      </c>
      <c r="E1538" t="s">
        <v>4287</v>
      </c>
      <c r="F1538" t="s">
        <v>3478</v>
      </c>
      <c r="G1538" t="s">
        <v>7577</v>
      </c>
      <c r="H1538" t="s">
        <v>3419</v>
      </c>
      <c r="I1538" t="s">
        <v>3479</v>
      </c>
    </row>
    <row r="1539" spans="1:9">
      <c r="A1539" t="s">
        <v>5573</v>
      </c>
      <c r="B1539">
        <v>40342</v>
      </c>
      <c r="C1539" t="s">
        <v>4</v>
      </c>
      <c r="D1539" t="s">
        <v>3481</v>
      </c>
      <c r="E1539" t="s">
        <v>4287</v>
      </c>
      <c r="F1539" t="s">
        <v>3480</v>
      </c>
      <c r="G1539" t="s">
        <v>7578</v>
      </c>
      <c r="H1539" t="s">
        <v>3419</v>
      </c>
      <c r="I1539" t="s">
        <v>3481</v>
      </c>
    </row>
    <row r="1540" spans="1:9">
      <c r="A1540" t="s">
        <v>5598</v>
      </c>
      <c r="B1540">
        <v>40343</v>
      </c>
      <c r="C1540" t="s">
        <v>4</v>
      </c>
      <c r="D1540" t="s">
        <v>3483</v>
      </c>
      <c r="E1540" t="s">
        <v>4287</v>
      </c>
      <c r="F1540" t="s">
        <v>3482</v>
      </c>
      <c r="G1540" t="s">
        <v>7579</v>
      </c>
      <c r="H1540" t="s">
        <v>3419</v>
      </c>
      <c r="I1540" t="s">
        <v>3483</v>
      </c>
    </row>
    <row r="1541" spans="1:9">
      <c r="A1541" t="s">
        <v>5623</v>
      </c>
      <c r="B1541">
        <v>40344</v>
      </c>
      <c r="C1541" t="s">
        <v>4</v>
      </c>
      <c r="D1541" t="s">
        <v>3485</v>
      </c>
      <c r="E1541" t="s">
        <v>4287</v>
      </c>
      <c r="F1541" t="s">
        <v>3484</v>
      </c>
      <c r="G1541" t="s">
        <v>7580</v>
      </c>
      <c r="H1541" t="s">
        <v>3419</v>
      </c>
      <c r="I1541" t="s">
        <v>3485</v>
      </c>
    </row>
    <row r="1542" spans="1:9">
      <c r="A1542" t="s">
        <v>5646</v>
      </c>
      <c r="B1542">
        <v>40345</v>
      </c>
      <c r="C1542" t="s">
        <v>4</v>
      </c>
      <c r="D1542" t="s">
        <v>3487</v>
      </c>
      <c r="E1542" t="s">
        <v>4287</v>
      </c>
      <c r="F1542" t="s">
        <v>3486</v>
      </c>
      <c r="G1542" t="s">
        <v>7581</v>
      </c>
      <c r="H1542" t="s">
        <v>3419</v>
      </c>
      <c r="I1542" t="s">
        <v>3487</v>
      </c>
    </row>
    <row r="1543" spans="1:9">
      <c r="A1543" t="s">
        <v>5668</v>
      </c>
      <c r="B1543">
        <v>40348</v>
      </c>
      <c r="C1543" t="s">
        <v>4</v>
      </c>
      <c r="D1543" t="s">
        <v>3489</v>
      </c>
      <c r="E1543" t="s">
        <v>4287</v>
      </c>
      <c r="F1543" t="s">
        <v>3488</v>
      </c>
      <c r="G1543" t="s">
        <v>7582</v>
      </c>
      <c r="H1543" t="s">
        <v>3419</v>
      </c>
      <c r="I1543" t="s">
        <v>3489</v>
      </c>
    </row>
    <row r="1544" spans="1:9">
      <c r="A1544" t="s">
        <v>5686</v>
      </c>
      <c r="B1544">
        <v>40349</v>
      </c>
      <c r="C1544" t="s">
        <v>4</v>
      </c>
      <c r="D1544" t="s">
        <v>3491</v>
      </c>
      <c r="E1544" t="s">
        <v>4287</v>
      </c>
      <c r="F1544" t="s">
        <v>3490</v>
      </c>
      <c r="G1544" t="s">
        <v>7583</v>
      </c>
      <c r="H1544" t="s">
        <v>3419</v>
      </c>
      <c r="I1544" t="s">
        <v>3491</v>
      </c>
    </row>
    <row r="1545" spans="1:9">
      <c r="A1545" t="s">
        <v>5704</v>
      </c>
      <c r="B1545">
        <v>40381</v>
      </c>
      <c r="C1545" t="s">
        <v>4</v>
      </c>
      <c r="D1545" t="s">
        <v>3493</v>
      </c>
      <c r="E1545" t="s">
        <v>4287</v>
      </c>
      <c r="F1545" t="s">
        <v>3492</v>
      </c>
      <c r="G1545" t="s">
        <v>7584</v>
      </c>
      <c r="H1545" t="s">
        <v>3419</v>
      </c>
      <c r="I1545" t="s">
        <v>3493</v>
      </c>
    </row>
    <row r="1546" spans="1:9">
      <c r="A1546" t="s">
        <v>5722</v>
      </c>
      <c r="B1546">
        <v>40382</v>
      </c>
      <c r="C1546" t="s">
        <v>4</v>
      </c>
      <c r="D1546" t="s">
        <v>3495</v>
      </c>
      <c r="E1546" t="s">
        <v>4287</v>
      </c>
      <c r="F1546" t="s">
        <v>3494</v>
      </c>
      <c r="G1546" t="s">
        <v>7585</v>
      </c>
      <c r="H1546" t="s">
        <v>3419</v>
      </c>
      <c r="I1546" t="s">
        <v>3495</v>
      </c>
    </row>
    <row r="1547" spans="1:9">
      <c r="A1547" t="s">
        <v>5740</v>
      </c>
      <c r="B1547">
        <v>40383</v>
      </c>
      <c r="C1547" t="s">
        <v>4</v>
      </c>
      <c r="D1547" t="s">
        <v>3497</v>
      </c>
      <c r="E1547" t="s">
        <v>4287</v>
      </c>
      <c r="F1547" t="s">
        <v>3496</v>
      </c>
      <c r="G1547" t="s">
        <v>7586</v>
      </c>
      <c r="H1547" t="s">
        <v>3419</v>
      </c>
      <c r="I1547" t="s">
        <v>3497</v>
      </c>
    </row>
    <row r="1548" spans="1:9">
      <c r="A1548" t="s">
        <v>5757</v>
      </c>
      <c r="B1548">
        <v>40384</v>
      </c>
      <c r="C1548" t="s">
        <v>4</v>
      </c>
      <c r="D1548" t="s">
        <v>3499</v>
      </c>
      <c r="E1548" t="s">
        <v>4287</v>
      </c>
      <c r="F1548" t="s">
        <v>3498</v>
      </c>
      <c r="G1548" t="s">
        <v>7587</v>
      </c>
      <c r="H1548" t="s">
        <v>3419</v>
      </c>
      <c r="I1548" t="s">
        <v>3499</v>
      </c>
    </row>
    <row r="1549" spans="1:9">
      <c r="A1549" t="s">
        <v>5773</v>
      </c>
      <c r="B1549">
        <v>40401</v>
      </c>
      <c r="C1549" t="s">
        <v>4</v>
      </c>
      <c r="D1549" t="s">
        <v>3501</v>
      </c>
      <c r="E1549" t="s">
        <v>4287</v>
      </c>
      <c r="F1549" t="s">
        <v>3500</v>
      </c>
      <c r="G1549" t="s">
        <v>7588</v>
      </c>
      <c r="H1549" t="s">
        <v>3419</v>
      </c>
      <c r="I1549" t="s">
        <v>3501</v>
      </c>
    </row>
    <row r="1550" spans="1:9">
      <c r="A1550" t="s">
        <v>5788</v>
      </c>
      <c r="B1550">
        <v>40402</v>
      </c>
      <c r="C1550" t="s">
        <v>4</v>
      </c>
      <c r="D1550" t="s">
        <v>3503</v>
      </c>
      <c r="E1550" t="s">
        <v>4287</v>
      </c>
      <c r="F1550" t="s">
        <v>3502</v>
      </c>
      <c r="G1550" t="s">
        <v>7589</v>
      </c>
      <c r="H1550" t="s">
        <v>3419</v>
      </c>
      <c r="I1550" t="s">
        <v>3503</v>
      </c>
    </row>
    <row r="1551" spans="1:9">
      <c r="A1551" t="s">
        <v>5801</v>
      </c>
      <c r="B1551">
        <v>40421</v>
      </c>
      <c r="C1551" t="s">
        <v>4</v>
      </c>
      <c r="D1551" t="s">
        <v>3505</v>
      </c>
      <c r="E1551" t="s">
        <v>4287</v>
      </c>
      <c r="F1551" t="s">
        <v>3504</v>
      </c>
      <c r="G1551" t="s">
        <v>7590</v>
      </c>
      <c r="H1551" t="s">
        <v>3419</v>
      </c>
      <c r="I1551" t="s">
        <v>3505</v>
      </c>
    </row>
    <row r="1552" spans="1:9">
      <c r="A1552" t="s">
        <v>5813</v>
      </c>
      <c r="B1552">
        <v>40447</v>
      </c>
      <c r="C1552" t="s">
        <v>4</v>
      </c>
      <c r="D1552" t="s">
        <v>3507</v>
      </c>
      <c r="E1552" t="s">
        <v>4287</v>
      </c>
      <c r="F1552" t="s">
        <v>3506</v>
      </c>
      <c r="G1552" t="s">
        <v>7591</v>
      </c>
      <c r="H1552" t="s">
        <v>3419</v>
      </c>
      <c r="I1552" t="s">
        <v>3507</v>
      </c>
    </row>
    <row r="1553" spans="1:9">
      <c r="A1553" t="s">
        <v>5823</v>
      </c>
      <c r="B1553">
        <v>40448</v>
      </c>
      <c r="C1553" t="s">
        <v>4</v>
      </c>
      <c r="D1553" t="s">
        <v>3509</v>
      </c>
      <c r="E1553" t="s">
        <v>4287</v>
      </c>
      <c r="F1553" t="s">
        <v>3508</v>
      </c>
      <c r="G1553" t="s">
        <v>7592</v>
      </c>
      <c r="H1553" t="s">
        <v>3419</v>
      </c>
      <c r="I1553" t="s">
        <v>3509</v>
      </c>
    </row>
    <row r="1554" spans="1:9">
      <c r="A1554" t="s">
        <v>18</v>
      </c>
      <c r="B1554">
        <v>40503</v>
      </c>
      <c r="C1554" t="s">
        <v>4</v>
      </c>
      <c r="D1554" t="s">
        <v>3511</v>
      </c>
      <c r="E1554" t="s">
        <v>4287</v>
      </c>
      <c r="F1554" t="s">
        <v>3510</v>
      </c>
      <c r="G1554" t="s">
        <v>7593</v>
      </c>
      <c r="H1554" t="s">
        <v>3419</v>
      </c>
      <c r="I1554" t="s">
        <v>3511</v>
      </c>
    </row>
    <row r="1555" spans="1:9">
      <c r="A1555" t="s">
        <v>5841</v>
      </c>
      <c r="B1555">
        <v>40522</v>
      </c>
      <c r="C1555" t="s">
        <v>4</v>
      </c>
      <c r="D1555" t="s">
        <v>3513</v>
      </c>
      <c r="E1555" t="s">
        <v>4287</v>
      </c>
      <c r="F1555" t="s">
        <v>3512</v>
      </c>
      <c r="G1555" t="s">
        <v>7594</v>
      </c>
      <c r="H1555" t="s">
        <v>3419</v>
      </c>
      <c r="I1555" t="s">
        <v>3513</v>
      </c>
    </row>
    <row r="1556" spans="1:9">
      <c r="A1556" t="s">
        <v>5850</v>
      </c>
      <c r="B1556">
        <v>40544</v>
      </c>
      <c r="C1556" t="s">
        <v>4</v>
      </c>
      <c r="D1556" t="s">
        <v>2972</v>
      </c>
      <c r="E1556" t="s">
        <v>4287</v>
      </c>
      <c r="F1556" t="s">
        <v>3514</v>
      </c>
      <c r="G1556" t="s">
        <v>7595</v>
      </c>
      <c r="H1556" t="s">
        <v>3419</v>
      </c>
      <c r="I1556" t="s">
        <v>2972</v>
      </c>
    </row>
    <row r="1557" spans="1:9">
      <c r="A1557" t="s">
        <v>5859</v>
      </c>
      <c r="B1557">
        <v>40601</v>
      </c>
      <c r="C1557" t="s">
        <v>4</v>
      </c>
      <c r="D1557" t="s">
        <v>3516</v>
      </c>
      <c r="E1557" t="s">
        <v>4287</v>
      </c>
      <c r="F1557" t="s">
        <v>3515</v>
      </c>
      <c r="G1557" t="s">
        <v>7596</v>
      </c>
      <c r="H1557" t="s">
        <v>3419</v>
      </c>
      <c r="I1557" t="s">
        <v>3516</v>
      </c>
    </row>
    <row r="1558" spans="1:9">
      <c r="A1558" t="s">
        <v>5868</v>
      </c>
      <c r="B1558">
        <v>40602</v>
      </c>
      <c r="C1558" t="s">
        <v>4</v>
      </c>
      <c r="D1558" t="s">
        <v>3518</v>
      </c>
      <c r="E1558" t="s">
        <v>4287</v>
      </c>
      <c r="F1558" t="s">
        <v>3517</v>
      </c>
      <c r="G1558" t="s">
        <v>7597</v>
      </c>
      <c r="H1558" t="s">
        <v>3419</v>
      </c>
      <c r="I1558" t="s">
        <v>3518</v>
      </c>
    </row>
    <row r="1559" spans="1:9">
      <c r="A1559" t="s">
        <v>5877</v>
      </c>
      <c r="B1559">
        <v>40604</v>
      </c>
      <c r="C1559" t="s">
        <v>4</v>
      </c>
      <c r="D1559" t="s">
        <v>3520</v>
      </c>
      <c r="E1559" t="s">
        <v>4287</v>
      </c>
      <c r="F1559" t="s">
        <v>3519</v>
      </c>
      <c r="G1559" t="s">
        <v>7598</v>
      </c>
      <c r="H1559" t="s">
        <v>3419</v>
      </c>
      <c r="I1559" t="s">
        <v>3520</v>
      </c>
    </row>
    <row r="1560" spans="1:9">
      <c r="A1560" t="s">
        <v>5886</v>
      </c>
      <c r="B1560">
        <v>40605</v>
      </c>
      <c r="C1560" t="s">
        <v>4</v>
      </c>
      <c r="D1560" t="s">
        <v>983</v>
      </c>
      <c r="E1560" t="s">
        <v>4287</v>
      </c>
      <c r="F1560" t="s">
        <v>3521</v>
      </c>
      <c r="G1560" t="s">
        <v>7599</v>
      </c>
      <c r="H1560" t="s">
        <v>3419</v>
      </c>
      <c r="I1560" t="s">
        <v>983</v>
      </c>
    </row>
    <row r="1561" spans="1:9">
      <c r="A1561" t="s">
        <v>5895</v>
      </c>
      <c r="B1561">
        <v>40608</v>
      </c>
      <c r="C1561" t="s">
        <v>4</v>
      </c>
      <c r="D1561" t="s">
        <v>3523</v>
      </c>
      <c r="E1561" t="s">
        <v>4287</v>
      </c>
      <c r="F1561" t="s">
        <v>3522</v>
      </c>
      <c r="G1561" t="s">
        <v>7600</v>
      </c>
      <c r="H1561" t="s">
        <v>3419</v>
      </c>
      <c r="I1561" t="s">
        <v>3523</v>
      </c>
    </row>
    <row r="1562" spans="1:9">
      <c r="A1562" t="s">
        <v>5904</v>
      </c>
      <c r="B1562">
        <v>40609</v>
      </c>
      <c r="C1562" t="s">
        <v>4</v>
      </c>
      <c r="D1562" t="s">
        <v>3525</v>
      </c>
      <c r="E1562" t="s">
        <v>4287</v>
      </c>
      <c r="F1562" t="s">
        <v>3524</v>
      </c>
      <c r="G1562" t="s">
        <v>7601</v>
      </c>
      <c r="H1562" t="s">
        <v>3419</v>
      </c>
      <c r="I1562" t="s">
        <v>3525</v>
      </c>
    </row>
    <row r="1563" spans="1:9">
      <c r="A1563" t="s">
        <v>5911</v>
      </c>
      <c r="B1563">
        <v>40610</v>
      </c>
      <c r="C1563" t="s">
        <v>4</v>
      </c>
      <c r="D1563" t="s">
        <v>3527</v>
      </c>
      <c r="E1563" t="s">
        <v>4287</v>
      </c>
      <c r="F1563" t="s">
        <v>3526</v>
      </c>
      <c r="G1563" t="s">
        <v>7602</v>
      </c>
      <c r="H1563" t="s">
        <v>3419</v>
      </c>
      <c r="I1563" t="s">
        <v>3527</v>
      </c>
    </row>
    <row r="1564" spans="1:9">
      <c r="A1564" t="s">
        <v>5918</v>
      </c>
      <c r="B1564">
        <v>40621</v>
      </c>
      <c r="C1564" t="s">
        <v>4</v>
      </c>
      <c r="D1564" t="s">
        <v>3529</v>
      </c>
      <c r="E1564" t="s">
        <v>4287</v>
      </c>
      <c r="F1564" t="s">
        <v>3528</v>
      </c>
      <c r="G1564" t="s">
        <v>7603</v>
      </c>
      <c r="H1564" t="s">
        <v>3419</v>
      </c>
      <c r="I1564" t="s">
        <v>3529</v>
      </c>
    </row>
    <row r="1565" spans="1:9">
      <c r="A1565" t="s">
        <v>5925</v>
      </c>
      <c r="B1565">
        <v>40625</v>
      </c>
      <c r="C1565" t="s">
        <v>4</v>
      </c>
      <c r="D1565" t="s">
        <v>3531</v>
      </c>
      <c r="E1565" t="s">
        <v>4287</v>
      </c>
      <c r="F1565" t="s">
        <v>3530</v>
      </c>
      <c r="G1565" t="s">
        <v>7604</v>
      </c>
      <c r="H1565" t="s">
        <v>3419</v>
      </c>
      <c r="I1565" t="s">
        <v>3531</v>
      </c>
    </row>
    <row r="1566" spans="1:9">
      <c r="A1566" t="s">
        <v>5932</v>
      </c>
      <c r="B1566">
        <v>40642</v>
      </c>
      <c r="C1566" t="s">
        <v>4</v>
      </c>
      <c r="D1566" t="s">
        <v>3533</v>
      </c>
      <c r="E1566" t="s">
        <v>4287</v>
      </c>
      <c r="F1566" t="s">
        <v>3532</v>
      </c>
      <c r="G1566" t="s">
        <v>7605</v>
      </c>
      <c r="H1566" t="s">
        <v>3419</v>
      </c>
      <c r="I1566" t="s">
        <v>3533</v>
      </c>
    </row>
    <row r="1567" spans="1:9">
      <c r="A1567" t="s">
        <v>5939</v>
      </c>
      <c r="B1567">
        <v>40646</v>
      </c>
      <c r="C1567" t="s">
        <v>4</v>
      </c>
      <c r="D1567" t="s">
        <v>3535</v>
      </c>
      <c r="E1567" t="s">
        <v>4287</v>
      </c>
      <c r="F1567" t="s">
        <v>3534</v>
      </c>
      <c r="G1567" t="s">
        <v>7606</v>
      </c>
      <c r="H1567" t="s">
        <v>3419</v>
      </c>
      <c r="I1567" t="s">
        <v>3535</v>
      </c>
    </row>
    <row r="1568" spans="1:9">
      <c r="A1568" t="s">
        <v>5945</v>
      </c>
      <c r="B1568">
        <v>40647</v>
      </c>
      <c r="C1568" t="s">
        <v>4</v>
      </c>
      <c r="D1568" t="s">
        <v>3537</v>
      </c>
      <c r="E1568" t="s">
        <v>4287</v>
      </c>
      <c r="F1568" t="s">
        <v>3536</v>
      </c>
      <c r="G1568" t="s">
        <v>7607</v>
      </c>
      <c r="H1568" t="s">
        <v>3419</v>
      </c>
      <c r="I1568" t="s">
        <v>3537</v>
      </c>
    </row>
    <row r="1569" spans="1:9">
      <c r="A1569" t="s">
        <v>4279</v>
      </c>
      <c r="B1569">
        <v>41000</v>
      </c>
      <c r="C1569" t="s">
        <v>4230</v>
      </c>
      <c r="D1569" t="s">
        <v>3539</v>
      </c>
      <c r="E1569" t="s">
        <v>4238</v>
      </c>
      <c r="F1569" t="s">
        <v>3538</v>
      </c>
      <c r="G1569" t="s">
        <v>7608</v>
      </c>
      <c r="H1569" t="s">
        <v>3539</v>
      </c>
    </row>
    <row r="1570" spans="1:9">
      <c r="A1570" t="s">
        <v>4328</v>
      </c>
      <c r="B1570">
        <v>41201</v>
      </c>
      <c r="C1570" t="s">
        <v>4230</v>
      </c>
      <c r="D1570" t="s">
        <v>3541</v>
      </c>
      <c r="E1570" t="s">
        <v>4287</v>
      </c>
      <c r="F1570" t="s">
        <v>3540</v>
      </c>
      <c r="G1570" t="s">
        <v>7609</v>
      </c>
      <c r="H1570" t="s">
        <v>3539</v>
      </c>
      <c r="I1570" t="s">
        <v>3541</v>
      </c>
    </row>
    <row r="1571" spans="1:9">
      <c r="A1571" t="s">
        <v>4376</v>
      </c>
      <c r="B1571">
        <v>41202</v>
      </c>
      <c r="C1571" t="s">
        <v>4230</v>
      </c>
      <c r="D1571" t="s">
        <v>3543</v>
      </c>
      <c r="E1571" t="s">
        <v>4287</v>
      </c>
      <c r="F1571" t="s">
        <v>3542</v>
      </c>
      <c r="G1571" t="s">
        <v>7610</v>
      </c>
      <c r="H1571" t="s">
        <v>3539</v>
      </c>
      <c r="I1571" t="s">
        <v>3543</v>
      </c>
    </row>
    <row r="1572" spans="1:9">
      <c r="A1572" t="s">
        <v>4424</v>
      </c>
      <c r="B1572">
        <v>41203</v>
      </c>
      <c r="C1572" t="s">
        <v>4230</v>
      </c>
      <c r="D1572" t="s">
        <v>3545</v>
      </c>
      <c r="E1572" t="s">
        <v>4287</v>
      </c>
      <c r="F1572" t="s">
        <v>3544</v>
      </c>
      <c r="G1572" t="s">
        <v>7611</v>
      </c>
      <c r="H1572" t="s">
        <v>3539</v>
      </c>
      <c r="I1572" t="s">
        <v>3545</v>
      </c>
    </row>
    <row r="1573" spans="1:9">
      <c r="A1573" t="s">
        <v>4472</v>
      </c>
      <c r="B1573">
        <v>41204</v>
      </c>
      <c r="C1573" t="s">
        <v>4230</v>
      </c>
      <c r="D1573" t="s">
        <v>3547</v>
      </c>
      <c r="E1573" t="s">
        <v>4287</v>
      </c>
      <c r="F1573" t="s">
        <v>3546</v>
      </c>
      <c r="G1573" t="s">
        <v>7612</v>
      </c>
      <c r="H1573" t="s">
        <v>3539</v>
      </c>
      <c r="I1573" t="s">
        <v>3547</v>
      </c>
    </row>
    <row r="1574" spans="1:9">
      <c r="A1574" t="s">
        <v>4520</v>
      </c>
      <c r="B1574">
        <v>41205</v>
      </c>
      <c r="C1574" t="s">
        <v>4230</v>
      </c>
      <c r="D1574" t="s">
        <v>3549</v>
      </c>
      <c r="E1574" t="s">
        <v>4287</v>
      </c>
      <c r="F1574" t="s">
        <v>3548</v>
      </c>
      <c r="G1574" t="s">
        <v>7613</v>
      </c>
      <c r="H1574" t="s">
        <v>3539</v>
      </c>
      <c r="I1574" t="s">
        <v>3549</v>
      </c>
    </row>
    <row r="1575" spans="1:9">
      <c r="A1575" t="s">
        <v>4568</v>
      </c>
      <c r="B1575">
        <v>41206</v>
      </c>
      <c r="C1575" t="s">
        <v>4230</v>
      </c>
      <c r="D1575" t="s">
        <v>3551</v>
      </c>
      <c r="E1575" t="s">
        <v>4287</v>
      </c>
      <c r="F1575" t="s">
        <v>3550</v>
      </c>
      <c r="G1575" t="s">
        <v>7614</v>
      </c>
      <c r="H1575" t="s">
        <v>3539</v>
      </c>
      <c r="I1575" t="s">
        <v>3551</v>
      </c>
    </row>
    <row r="1576" spans="1:9">
      <c r="A1576" t="s">
        <v>4616</v>
      </c>
      <c r="B1576">
        <v>41207</v>
      </c>
      <c r="C1576" t="s">
        <v>4230</v>
      </c>
      <c r="D1576" t="s">
        <v>3553</v>
      </c>
      <c r="E1576" t="s">
        <v>4287</v>
      </c>
      <c r="F1576" t="s">
        <v>3552</v>
      </c>
      <c r="G1576" t="s">
        <v>7615</v>
      </c>
      <c r="H1576" t="s">
        <v>3539</v>
      </c>
      <c r="I1576" t="s">
        <v>3553</v>
      </c>
    </row>
    <row r="1577" spans="1:9">
      <c r="A1577" t="s">
        <v>4664</v>
      </c>
      <c r="B1577">
        <v>41208</v>
      </c>
      <c r="C1577" t="s">
        <v>4230</v>
      </c>
      <c r="D1577" t="s">
        <v>3555</v>
      </c>
      <c r="E1577" t="s">
        <v>4287</v>
      </c>
      <c r="F1577" t="s">
        <v>3554</v>
      </c>
      <c r="G1577" t="s">
        <v>7616</v>
      </c>
      <c r="H1577" t="s">
        <v>3539</v>
      </c>
      <c r="I1577" t="s">
        <v>3555</v>
      </c>
    </row>
    <row r="1578" spans="1:9">
      <c r="A1578" t="s">
        <v>4712</v>
      </c>
      <c r="B1578">
        <v>41209</v>
      </c>
      <c r="C1578" t="s">
        <v>4230</v>
      </c>
      <c r="D1578" t="s">
        <v>3557</v>
      </c>
      <c r="E1578" t="s">
        <v>4287</v>
      </c>
      <c r="F1578" t="s">
        <v>3556</v>
      </c>
      <c r="G1578" t="s">
        <v>7617</v>
      </c>
      <c r="H1578" t="s">
        <v>3539</v>
      </c>
      <c r="I1578" t="s">
        <v>3557</v>
      </c>
    </row>
    <row r="1579" spans="1:9">
      <c r="A1579" t="s">
        <v>4760</v>
      </c>
      <c r="B1579">
        <v>41210</v>
      </c>
      <c r="C1579" t="s">
        <v>4230</v>
      </c>
      <c r="D1579" t="s">
        <v>3559</v>
      </c>
      <c r="E1579" t="s">
        <v>4287</v>
      </c>
      <c r="F1579" t="s">
        <v>3558</v>
      </c>
      <c r="G1579" t="s">
        <v>7618</v>
      </c>
      <c r="H1579" t="s">
        <v>3539</v>
      </c>
      <c r="I1579" t="s">
        <v>3559</v>
      </c>
    </row>
    <row r="1580" spans="1:9">
      <c r="A1580" t="s">
        <v>4808</v>
      </c>
      <c r="B1580">
        <v>41327</v>
      </c>
      <c r="C1580" t="s">
        <v>4230</v>
      </c>
      <c r="D1580" t="s">
        <v>3561</v>
      </c>
      <c r="E1580" t="s">
        <v>4287</v>
      </c>
      <c r="F1580" t="s">
        <v>3560</v>
      </c>
      <c r="G1580" t="s">
        <v>7619</v>
      </c>
      <c r="H1580" t="s">
        <v>3539</v>
      </c>
      <c r="I1580" t="s">
        <v>3561</v>
      </c>
    </row>
    <row r="1581" spans="1:9">
      <c r="A1581" t="s">
        <v>4856</v>
      </c>
      <c r="B1581">
        <v>41341</v>
      </c>
      <c r="C1581" t="s">
        <v>4230</v>
      </c>
      <c r="D1581" t="s">
        <v>3563</v>
      </c>
      <c r="E1581" t="s">
        <v>4287</v>
      </c>
      <c r="F1581" t="s">
        <v>3562</v>
      </c>
      <c r="G1581" t="s">
        <v>7620</v>
      </c>
      <c r="H1581" t="s">
        <v>3539</v>
      </c>
      <c r="I1581" t="s">
        <v>3563</v>
      </c>
    </row>
    <row r="1582" spans="1:9">
      <c r="A1582" t="s">
        <v>4904</v>
      </c>
      <c r="B1582">
        <v>41345</v>
      </c>
      <c r="C1582" t="s">
        <v>4230</v>
      </c>
      <c r="D1582" t="s">
        <v>3565</v>
      </c>
      <c r="E1582" t="s">
        <v>4287</v>
      </c>
      <c r="F1582" t="s">
        <v>3564</v>
      </c>
      <c r="G1582" t="s">
        <v>7621</v>
      </c>
      <c r="H1582" t="s">
        <v>3539</v>
      </c>
      <c r="I1582" t="s">
        <v>3565</v>
      </c>
    </row>
    <row r="1583" spans="1:9">
      <c r="A1583" t="s">
        <v>4952</v>
      </c>
      <c r="B1583">
        <v>41346</v>
      </c>
      <c r="C1583" t="s">
        <v>4230</v>
      </c>
      <c r="D1583" t="s">
        <v>3567</v>
      </c>
      <c r="E1583" t="s">
        <v>4287</v>
      </c>
      <c r="F1583" t="s">
        <v>3566</v>
      </c>
      <c r="G1583" t="s">
        <v>7622</v>
      </c>
      <c r="H1583" t="s">
        <v>3539</v>
      </c>
      <c r="I1583" t="s">
        <v>3567</v>
      </c>
    </row>
    <row r="1584" spans="1:9">
      <c r="A1584" t="s">
        <v>5000</v>
      </c>
      <c r="B1584">
        <v>41387</v>
      </c>
      <c r="C1584" t="s">
        <v>4230</v>
      </c>
      <c r="D1584" t="s">
        <v>3569</v>
      </c>
      <c r="E1584" t="s">
        <v>4287</v>
      </c>
      <c r="F1584" t="s">
        <v>3568</v>
      </c>
      <c r="G1584" t="s">
        <v>7623</v>
      </c>
      <c r="H1584" t="s">
        <v>3539</v>
      </c>
      <c r="I1584" t="s">
        <v>3569</v>
      </c>
    </row>
    <row r="1585" spans="1:9">
      <c r="A1585" t="s">
        <v>5047</v>
      </c>
      <c r="B1585">
        <v>41401</v>
      </c>
      <c r="C1585" t="s">
        <v>4230</v>
      </c>
      <c r="D1585" t="s">
        <v>3571</v>
      </c>
      <c r="E1585" t="s">
        <v>4287</v>
      </c>
      <c r="F1585" t="s">
        <v>3570</v>
      </c>
      <c r="G1585" t="s">
        <v>7624</v>
      </c>
      <c r="H1585" t="s">
        <v>3539</v>
      </c>
      <c r="I1585" t="s">
        <v>3571</v>
      </c>
    </row>
    <row r="1586" spans="1:9">
      <c r="A1586" t="s">
        <v>5094</v>
      </c>
      <c r="B1586">
        <v>41423</v>
      </c>
      <c r="C1586" t="s">
        <v>4230</v>
      </c>
      <c r="D1586" t="s">
        <v>3573</v>
      </c>
      <c r="E1586" t="s">
        <v>4287</v>
      </c>
      <c r="F1586" t="s">
        <v>3572</v>
      </c>
      <c r="G1586" t="s">
        <v>7625</v>
      </c>
      <c r="H1586" t="s">
        <v>3539</v>
      </c>
      <c r="I1586" t="s">
        <v>3573</v>
      </c>
    </row>
    <row r="1587" spans="1:9">
      <c r="A1587" t="s">
        <v>5139</v>
      </c>
      <c r="B1587">
        <v>41424</v>
      </c>
      <c r="C1587" t="s">
        <v>4230</v>
      </c>
      <c r="D1587" t="s">
        <v>3575</v>
      </c>
      <c r="E1587" t="s">
        <v>4287</v>
      </c>
      <c r="F1587" t="s">
        <v>3574</v>
      </c>
      <c r="G1587" t="s">
        <v>7626</v>
      </c>
      <c r="H1587" t="s">
        <v>3539</v>
      </c>
      <c r="I1587" t="s">
        <v>3575</v>
      </c>
    </row>
    <row r="1588" spans="1:9">
      <c r="A1588" t="s">
        <v>5184</v>
      </c>
      <c r="B1588">
        <v>41425</v>
      </c>
      <c r="C1588" t="s">
        <v>4230</v>
      </c>
      <c r="D1588" t="s">
        <v>3577</v>
      </c>
      <c r="E1588" t="s">
        <v>4287</v>
      </c>
      <c r="F1588" t="s">
        <v>3576</v>
      </c>
      <c r="G1588" t="s">
        <v>7627</v>
      </c>
      <c r="H1588" t="s">
        <v>3539</v>
      </c>
      <c r="I1588" t="s">
        <v>3577</v>
      </c>
    </row>
    <row r="1589" spans="1:9">
      <c r="A1589" t="s">
        <v>5223</v>
      </c>
      <c r="B1589">
        <v>41441</v>
      </c>
      <c r="C1589" t="s">
        <v>4230</v>
      </c>
      <c r="D1589" t="s">
        <v>3579</v>
      </c>
      <c r="E1589" t="s">
        <v>4287</v>
      </c>
      <c r="F1589" t="s">
        <v>3578</v>
      </c>
      <c r="G1589" t="s">
        <v>7628</v>
      </c>
      <c r="H1589" t="s">
        <v>3539</v>
      </c>
      <c r="I1589" t="s">
        <v>3579</v>
      </c>
    </row>
    <row r="1590" spans="1:9">
      <c r="A1590" t="s">
        <v>4280</v>
      </c>
      <c r="B1590">
        <v>42000</v>
      </c>
      <c r="C1590" t="s">
        <v>4231</v>
      </c>
      <c r="D1590" t="s">
        <v>3581</v>
      </c>
      <c r="E1590" t="s">
        <v>4238</v>
      </c>
      <c r="F1590" t="s">
        <v>3580</v>
      </c>
      <c r="G1590" t="s">
        <v>7629</v>
      </c>
      <c r="H1590" t="s">
        <v>3581</v>
      </c>
    </row>
    <row r="1591" spans="1:9">
      <c r="A1591" t="s">
        <v>4329</v>
      </c>
      <c r="B1591">
        <v>42201</v>
      </c>
      <c r="C1591" t="s">
        <v>4231</v>
      </c>
      <c r="D1591" t="s">
        <v>3583</v>
      </c>
      <c r="E1591" t="s">
        <v>4287</v>
      </c>
      <c r="F1591" t="s">
        <v>3582</v>
      </c>
      <c r="G1591" t="s">
        <v>7630</v>
      </c>
      <c r="H1591" t="s">
        <v>3581</v>
      </c>
      <c r="I1591" t="s">
        <v>3583</v>
      </c>
    </row>
    <row r="1592" spans="1:9">
      <c r="A1592" t="s">
        <v>4377</v>
      </c>
      <c r="B1592">
        <v>42202</v>
      </c>
      <c r="C1592" t="s">
        <v>4231</v>
      </c>
      <c r="D1592" t="s">
        <v>3585</v>
      </c>
      <c r="E1592" t="s">
        <v>4287</v>
      </c>
      <c r="F1592" t="s">
        <v>3584</v>
      </c>
      <c r="G1592" t="s">
        <v>7631</v>
      </c>
      <c r="H1592" t="s">
        <v>3581</v>
      </c>
      <c r="I1592" t="s">
        <v>3585</v>
      </c>
    </row>
    <row r="1593" spans="1:9">
      <c r="A1593" t="s">
        <v>4425</v>
      </c>
      <c r="B1593">
        <v>42203</v>
      </c>
      <c r="C1593" t="s">
        <v>4231</v>
      </c>
      <c r="D1593" t="s">
        <v>3587</v>
      </c>
      <c r="E1593" t="s">
        <v>4287</v>
      </c>
      <c r="F1593" t="s">
        <v>3586</v>
      </c>
      <c r="G1593" t="s">
        <v>7632</v>
      </c>
      <c r="H1593" t="s">
        <v>3581</v>
      </c>
      <c r="I1593" t="s">
        <v>3587</v>
      </c>
    </row>
    <row r="1594" spans="1:9">
      <c r="A1594" t="s">
        <v>4473</v>
      </c>
      <c r="B1594">
        <v>42204</v>
      </c>
      <c r="C1594" t="s">
        <v>4231</v>
      </c>
      <c r="D1594" t="s">
        <v>3589</v>
      </c>
      <c r="E1594" t="s">
        <v>4287</v>
      </c>
      <c r="F1594" t="s">
        <v>3588</v>
      </c>
      <c r="G1594" t="s">
        <v>7633</v>
      </c>
      <c r="H1594" t="s">
        <v>3581</v>
      </c>
      <c r="I1594" t="s">
        <v>3589</v>
      </c>
    </row>
    <row r="1595" spans="1:9">
      <c r="A1595" t="s">
        <v>4521</v>
      </c>
      <c r="B1595">
        <v>42205</v>
      </c>
      <c r="C1595" t="s">
        <v>4231</v>
      </c>
      <c r="D1595" t="s">
        <v>3591</v>
      </c>
      <c r="E1595" t="s">
        <v>4287</v>
      </c>
      <c r="F1595" t="s">
        <v>3590</v>
      </c>
      <c r="G1595" t="s">
        <v>7634</v>
      </c>
      <c r="H1595" t="s">
        <v>3581</v>
      </c>
      <c r="I1595" t="s">
        <v>3591</v>
      </c>
    </row>
    <row r="1596" spans="1:9">
      <c r="A1596" t="s">
        <v>4569</v>
      </c>
      <c r="B1596">
        <v>42207</v>
      </c>
      <c r="C1596" t="s">
        <v>4231</v>
      </c>
      <c r="D1596" t="s">
        <v>3593</v>
      </c>
      <c r="E1596" t="s">
        <v>4287</v>
      </c>
      <c r="F1596" t="s">
        <v>3592</v>
      </c>
      <c r="G1596" t="s">
        <v>7635</v>
      </c>
      <c r="H1596" t="s">
        <v>3581</v>
      </c>
      <c r="I1596" t="s">
        <v>3593</v>
      </c>
    </row>
    <row r="1597" spans="1:9">
      <c r="A1597" t="s">
        <v>4617</v>
      </c>
      <c r="B1597">
        <v>42208</v>
      </c>
      <c r="C1597" t="s">
        <v>4231</v>
      </c>
      <c r="D1597" t="s">
        <v>3595</v>
      </c>
      <c r="E1597" t="s">
        <v>4287</v>
      </c>
      <c r="F1597" t="s">
        <v>3594</v>
      </c>
      <c r="G1597" t="s">
        <v>7636</v>
      </c>
      <c r="H1597" t="s">
        <v>3581</v>
      </c>
      <c r="I1597" t="s">
        <v>3595</v>
      </c>
    </row>
    <row r="1598" spans="1:9">
      <c r="A1598" t="s">
        <v>4665</v>
      </c>
      <c r="B1598">
        <v>42209</v>
      </c>
      <c r="C1598" t="s">
        <v>4231</v>
      </c>
      <c r="D1598" t="s">
        <v>3597</v>
      </c>
      <c r="E1598" t="s">
        <v>4287</v>
      </c>
      <c r="F1598" t="s">
        <v>3596</v>
      </c>
      <c r="G1598" t="s">
        <v>7637</v>
      </c>
      <c r="H1598" t="s">
        <v>3581</v>
      </c>
      <c r="I1598" t="s">
        <v>3597</v>
      </c>
    </row>
    <row r="1599" spans="1:9">
      <c r="A1599" t="s">
        <v>4713</v>
      </c>
      <c r="B1599">
        <v>42210</v>
      </c>
      <c r="C1599" t="s">
        <v>4231</v>
      </c>
      <c r="D1599" t="s">
        <v>3599</v>
      </c>
      <c r="E1599" t="s">
        <v>4287</v>
      </c>
      <c r="F1599" t="s">
        <v>3598</v>
      </c>
      <c r="G1599" t="s">
        <v>7638</v>
      </c>
      <c r="H1599" t="s">
        <v>3581</v>
      </c>
      <c r="I1599" t="s">
        <v>3599</v>
      </c>
    </row>
    <row r="1600" spans="1:9">
      <c r="A1600" t="s">
        <v>4761</v>
      </c>
      <c r="B1600">
        <v>42211</v>
      </c>
      <c r="C1600" t="s">
        <v>4231</v>
      </c>
      <c r="D1600" t="s">
        <v>3601</v>
      </c>
      <c r="E1600" t="s">
        <v>4287</v>
      </c>
      <c r="F1600" t="s">
        <v>3600</v>
      </c>
      <c r="G1600" t="s">
        <v>7639</v>
      </c>
      <c r="H1600" t="s">
        <v>3581</v>
      </c>
      <c r="I1600" t="s">
        <v>3601</v>
      </c>
    </row>
    <row r="1601" spans="1:9">
      <c r="A1601" t="s">
        <v>4809</v>
      </c>
      <c r="B1601">
        <v>42212</v>
      </c>
      <c r="C1601" t="s">
        <v>4231</v>
      </c>
      <c r="D1601" t="s">
        <v>3603</v>
      </c>
      <c r="E1601" t="s">
        <v>4287</v>
      </c>
      <c r="F1601" t="s">
        <v>3602</v>
      </c>
      <c r="G1601" t="s">
        <v>7640</v>
      </c>
      <c r="H1601" t="s">
        <v>3581</v>
      </c>
      <c r="I1601" t="s">
        <v>3603</v>
      </c>
    </row>
    <row r="1602" spans="1:9">
      <c r="A1602" t="s">
        <v>4857</v>
      </c>
      <c r="B1602">
        <v>42213</v>
      </c>
      <c r="C1602" t="s">
        <v>4231</v>
      </c>
      <c r="D1602" t="s">
        <v>3605</v>
      </c>
      <c r="E1602" t="s">
        <v>4287</v>
      </c>
      <c r="F1602" t="s">
        <v>3604</v>
      </c>
      <c r="G1602" t="s">
        <v>7641</v>
      </c>
      <c r="H1602" t="s">
        <v>3581</v>
      </c>
      <c r="I1602" t="s">
        <v>3605</v>
      </c>
    </row>
    <row r="1603" spans="1:9">
      <c r="A1603" t="s">
        <v>4905</v>
      </c>
      <c r="B1603">
        <v>42214</v>
      </c>
      <c r="C1603" t="s">
        <v>4231</v>
      </c>
      <c r="D1603" t="s">
        <v>3607</v>
      </c>
      <c r="E1603" t="s">
        <v>4287</v>
      </c>
      <c r="F1603" t="s">
        <v>3606</v>
      </c>
      <c r="G1603" t="s">
        <v>7642</v>
      </c>
      <c r="H1603" t="s">
        <v>3581</v>
      </c>
      <c r="I1603" t="s">
        <v>3607</v>
      </c>
    </row>
    <row r="1604" spans="1:9">
      <c r="A1604" t="s">
        <v>4953</v>
      </c>
      <c r="B1604">
        <v>42307</v>
      </c>
      <c r="C1604" t="s">
        <v>4231</v>
      </c>
      <c r="D1604" t="s">
        <v>3609</v>
      </c>
      <c r="E1604" t="s">
        <v>4287</v>
      </c>
      <c r="F1604" t="s">
        <v>3608</v>
      </c>
      <c r="G1604" t="s">
        <v>7643</v>
      </c>
      <c r="H1604" t="s">
        <v>3581</v>
      </c>
      <c r="I1604" t="s">
        <v>3609</v>
      </c>
    </row>
    <row r="1605" spans="1:9">
      <c r="A1605" t="s">
        <v>5001</v>
      </c>
      <c r="B1605">
        <v>42308</v>
      </c>
      <c r="C1605" t="s">
        <v>4231</v>
      </c>
      <c r="D1605" t="s">
        <v>3611</v>
      </c>
      <c r="E1605" t="s">
        <v>4287</v>
      </c>
      <c r="F1605" t="s">
        <v>3610</v>
      </c>
      <c r="G1605" t="s">
        <v>7644</v>
      </c>
      <c r="H1605" t="s">
        <v>3581</v>
      </c>
      <c r="I1605" t="s">
        <v>3611</v>
      </c>
    </row>
    <row r="1606" spans="1:9">
      <c r="A1606" t="s">
        <v>5048</v>
      </c>
      <c r="B1606">
        <v>42321</v>
      </c>
      <c r="C1606" t="s">
        <v>4231</v>
      </c>
      <c r="D1606" t="s">
        <v>3613</v>
      </c>
      <c r="E1606" t="s">
        <v>4287</v>
      </c>
      <c r="F1606" t="s">
        <v>3612</v>
      </c>
      <c r="G1606" t="s">
        <v>7645</v>
      </c>
      <c r="H1606" t="s">
        <v>3581</v>
      </c>
      <c r="I1606" t="s">
        <v>3613</v>
      </c>
    </row>
    <row r="1607" spans="1:9">
      <c r="A1607" t="s">
        <v>5095</v>
      </c>
      <c r="B1607">
        <v>42322</v>
      </c>
      <c r="C1607" t="s">
        <v>4231</v>
      </c>
      <c r="D1607" t="s">
        <v>3615</v>
      </c>
      <c r="E1607" t="s">
        <v>4287</v>
      </c>
      <c r="F1607" t="s">
        <v>3614</v>
      </c>
      <c r="G1607" t="s">
        <v>7646</v>
      </c>
      <c r="H1607" t="s">
        <v>3581</v>
      </c>
      <c r="I1607" t="s">
        <v>3615</v>
      </c>
    </row>
    <row r="1608" spans="1:9">
      <c r="A1608" t="s">
        <v>5140</v>
      </c>
      <c r="B1608">
        <v>42323</v>
      </c>
      <c r="C1608" t="s">
        <v>4231</v>
      </c>
      <c r="D1608" t="s">
        <v>3617</v>
      </c>
      <c r="E1608" t="s">
        <v>4287</v>
      </c>
      <c r="F1608" t="s">
        <v>3616</v>
      </c>
      <c r="G1608" t="s">
        <v>7647</v>
      </c>
      <c r="H1608" t="s">
        <v>3581</v>
      </c>
      <c r="I1608" t="s">
        <v>3617</v>
      </c>
    </row>
    <row r="1609" spans="1:9">
      <c r="A1609" t="s">
        <v>5185</v>
      </c>
      <c r="B1609">
        <v>42383</v>
      </c>
      <c r="C1609" t="s">
        <v>4231</v>
      </c>
      <c r="D1609" t="s">
        <v>3619</v>
      </c>
      <c r="E1609" t="s">
        <v>4287</v>
      </c>
      <c r="F1609" t="s">
        <v>3618</v>
      </c>
      <c r="G1609" t="s">
        <v>7648</v>
      </c>
      <c r="H1609" t="s">
        <v>3581</v>
      </c>
      <c r="I1609" t="s">
        <v>3619</v>
      </c>
    </row>
    <row r="1610" spans="1:9">
      <c r="A1610" t="s">
        <v>5224</v>
      </c>
      <c r="B1610">
        <v>42391</v>
      </c>
      <c r="C1610" t="s">
        <v>4231</v>
      </c>
      <c r="D1610" t="s">
        <v>3621</v>
      </c>
      <c r="E1610" t="s">
        <v>4287</v>
      </c>
      <c r="F1610" t="s">
        <v>3620</v>
      </c>
      <c r="G1610" t="s">
        <v>7649</v>
      </c>
      <c r="H1610" t="s">
        <v>3581</v>
      </c>
      <c r="I1610" t="s">
        <v>3621</v>
      </c>
    </row>
    <row r="1611" spans="1:9">
      <c r="A1611" t="s">
        <v>5261</v>
      </c>
      <c r="B1611">
        <v>42411</v>
      </c>
      <c r="C1611" t="s">
        <v>4231</v>
      </c>
      <c r="D1611" t="s">
        <v>3623</v>
      </c>
      <c r="E1611" t="s">
        <v>4287</v>
      </c>
      <c r="F1611" t="s">
        <v>3622</v>
      </c>
      <c r="G1611" t="s">
        <v>7650</v>
      </c>
      <c r="H1611" t="s">
        <v>3581</v>
      </c>
      <c r="I1611" t="s">
        <v>3623</v>
      </c>
    </row>
    <row r="1612" spans="1:9">
      <c r="A1612" t="s">
        <v>4281</v>
      </c>
      <c r="B1612">
        <v>43000</v>
      </c>
      <c r="C1612" t="s">
        <v>4232</v>
      </c>
      <c r="D1612" t="s">
        <v>3625</v>
      </c>
      <c r="E1612" t="s">
        <v>4238</v>
      </c>
      <c r="F1612" t="s">
        <v>3624</v>
      </c>
      <c r="G1612" t="s">
        <v>7651</v>
      </c>
      <c r="H1612" t="s">
        <v>3625</v>
      </c>
    </row>
    <row r="1613" spans="1:9">
      <c r="A1613" t="s">
        <v>4330</v>
      </c>
      <c r="B1613">
        <v>43100</v>
      </c>
      <c r="C1613" t="s">
        <v>4232</v>
      </c>
      <c r="D1613" t="s">
        <v>3627</v>
      </c>
      <c r="E1613" t="s">
        <v>4287</v>
      </c>
      <c r="F1613" t="s">
        <v>3626</v>
      </c>
      <c r="G1613" t="s">
        <v>7652</v>
      </c>
      <c r="H1613" t="s">
        <v>3625</v>
      </c>
      <c r="I1613" t="s">
        <v>3627</v>
      </c>
    </row>
    <row r="1614" spans="1:9">
      <c r="A1614" t="s">
        <v>4378</v>
      </c>
      <c r="B1614">
        <v>43202</v>
      </c>
      <c r="C1614" t="s">
        <v>4232</v>
      </c>
      <c r="D1614" t="s">
        <v>3629</v>
      </c>
      <c r="E1614" t="s">
        <v>4287</v>
      </c>
      <c r="F1614" t="s">
        <v>3628</v>
      </c>
      <c r="G1614" t="s">
        <v>7653</v>
      </c>
      <c r="H1614" t="s">
        <v>3625</v>
      </c>
      <c r="I1614" t="s">
        <v>3629</v>
      </c>
    </row>
    <row r="1615" spans="1:9">
      <c r="A1615" t="s">
        <v>4426</v>
      </c>
      <c r="B1615">
        <v>43203</v>
      </c>
      <c r="C1615" t="s">
        <v>4232</v>
      </c>
      <c r="D1615" t="s">
        <v>3631</v>
      </c>
      <c r="E1615" t="s">
        <v>4287</v>
      </c>
      <c r="F1615" t="s">
        <v>3630</v>
      </c>
      <c r="G1615" t="s">
        <v>7654</v>
      </c>
      <c r="H1615" t="s">
        <v>3625</v>
      </c>
      <c r="I1615" t="s">
        <v>3631</v>
      </c>
    </row>
    <row r="1616" spans="1:9">
      <c r="A1616" t="s">
        <v>4474</v>
      </c>
      <c r="B1616">
        <v>43204</v>
      </c>
      <c r="C1616" t="s">
        <v>4232</v>
      </c>
      <c r="D1616" t="s">
        <v>3633</v>
      </c>
      <c r="E1616" t="s">
        <v>4287</v>
      </c>
      <c r="F1616" t="s">
        <v>3632</v>
      </c>
      <c r="G1616" t="s">
        <v>7655</v>
      </c>
      <c r="H1616" t="s">
        <v>3625</v>
      </c>
      <c r="I1616" t="s">
        <v>3633</v>
      </c>
    </row>
    <row r="1617" spans="1:9">
      <c r="A1617" t="s">
        <v>4522</v>
      </c>
      <c r="B1617">
        <v>43205</v>
      </c>
      <c r="C1617" t="s">
        <v>4232</v>
      </c>
      <c r="D1617" t="s">
        <v>3635</v>
      </c>
      <c r="E1617" t="s">
        <v>4287</v>
      </c>
      <c r="F1617" t="s">
        <v>3634</v>
      </c>
      <c r="G1617" t="s">
        <v>7656</v>
      </c>
      <c r="H1617" t="s">
        <v>3625</v>
      </c>
      <c r="I1617" t="s">
        <v>3635</v>
      </c>
    </row>
    <row r="1618" spans="1:9">
      <c r="A1618" t="s">
        <v>4570</v>
      </c>
      <c r="B1618">
        <v>43206</v>
      </c>
      <c r="C1618" t="s">
        <v>4232</v>
      </c>
      <c r="D1618" t="s">
        <v>3637</v>
      </c>
      <c r="E1618" t="s">
        <v>4287</v>
      </c>
      <c r="F1618" t="s">
        <v>3636</v>
      </c>
      <c r="G1618" t="s">
        <v>7657</v>
      </c>
      <c r="H1618" t="s">
        <v>3625</v>
      </c>
      <c r="I1618" t="s">
        <v>3637</v>
      </c>
    </row>
    <row r="1619" spans="1:9">
      <c r="A1619" t="s">
        <v>4618</v>
      </c>
      <c r="B1619">
        <v>43208</v>
      </c>
      <c r="C1619" t="s">
        <v>4232</v>
      </c>
      <c r="D1619" t="s">
        <v>3639</v>
      </c>
      <c r="E1619" t="s">
        <v>4287</v>
      </c>
      <c r="F1619" t="s">
        <v>3638</v>
      </c>
      <c r="G1619" t="s">
        <v>7658</v>
      </c>
      <c r="H1619" t="s">
        <v>3625</v>
      </c>
      <c r="I1619" t="s">
        <v>3639</v>
      </c>
    </row>
    <row r="1620" spans="1:9">
      <c r="A1620" t="s">
        <v>4666</v>
      </c>
      <c r="B1620">
        <v>43210</v>
      </c>
      <c r="C1620" t="s">
        <v>4232</v>
      </c>
      <c r="D1620" t="s">
        <v>3641</v>
      </c>
      <c r="E1620" t="s">
        <v>4287</v>
      </c>
      <c r="F1620" t="s">
        <v>3640</v>
      </c>
      <c r="G1620" t="s">
        <v>7659</v>
      </c>
      <c r="H1620" t="s">
        <v>3625</v>
      </c>
      <c r="I1620" t="s">
        <v>3641</v>
      </c>
    </row>
    <row r="1621" spans="1:9">
      <c r="A1621" t="s">
        <v>4714</v>
      </c>
      <c r="B1621">
        <v>43211</v>
      </c>
      <c r="C1621" t="s">
        <v>4232</v>
      </c>
      <c r="D1621" t="s">
        <v>3643</v>
      </c>
      <c r="E1621" t="s">
        <v>4287</v>
      </c>
      <c r="F1621" t="s">
        <v>3642</v>
      </c>
      <c r="G1621" t="s">
        <v>7660</v>
      </c>
      <c r="H1621" t="s">
        <v>3625</v>
      </c>
      <c r="I1621" t="s">
        <v>3643</v>
      </c>
    </row>
    <row r="1622" spans="1:9">
      <c r="A1622" t="s">
        <v>4762</v>
      </c>
      <c r="B1622">
        <v>43212</v>
      </c>
      <c r="C1622" t="s">
        <v>4232</v>
      </c>
      <c r="D1622" t="s">
        <v>3645</v>
      </c>
      <c r="E1622" t="s">
        <v>4287</v>
      </c>
      <c r="F1622" t="s">
        <v>3644</v>
      </c>
      <c r="G1622" t="s">
        <v>7661</v>
      </c>
      <c r="H1622" t="s">
        <v>3625</v>
      </c>
      <c r="I1622" t="s">
        <v>3645</v>
      </c>
    </row>
    <row r="1623" spans="1:9">
      <c r="A1623" t="s">
        <v>4810</v>
      </c>
      <c r="B1623">
        <v>43213</v>
      </c>
      <c r="C1623" t="s">
        <v>4232</v>
      </c>
      <c r="D1623" t="s">
        <v>3647</v>
      </c>
      <c r="E1623" t="s">
        <v>4287</v>
      </c>
      <c r="F1623" t="s">
        <v>3646</v>
      </c>
      <c r="G1623" t="s">
        <v>7662</v>
      </c>
      <c r="H1623" t="s">
        <v>3625</v>
      </c>
      <c r="I1623" t="s">
        <v>3647</v>
      </c>
    </row>
    <row r="1624" spans="1:9">
      <c r="A1624" t="s">
        <v>4858</v>
      </c>
      <c r="B1624">
        <v>43214</v>
      </c>
      <c r="C1624" t="s">
        <v>4232</v>
      </c>
      <c r="D1624" t="s">
        <v>3649</v>
      </c>
      <c r="E1624" t="s">
        <v>4287</v>
      </c>
      <c r="F1624" t="s">
        <v>3648</v>
      </c>
      <c r="G1624" t="s">
        <v>7663</v>
      </c>
      <c r="H1624" t="s">
        <v>3625</v>
      </c>
      <c r="I1624" t="s">
        <v>3649</v>
      </c>
    </row>
    <row r="1625" spans="1:9">
      <c r="A1625" t="s">
        <v>4906</v>
      </c>
      <c r="B1625">
        <v>43215</v>
      </c>
      <c r="C1625" t="s">
        <v>4232</v>
      </c>
      <c r="D1625" t="s">
        <v>3651</v>
      </c>
      <c r="E1625" t="s">
        <v>4287</v>
      </c>
      <c r="F1625" t="s">
        <v>3650</v>
      </c>
      <c r="G1625" t="s">
        <v>7664</v>
      </c>
      <c r="H1625" t="s">
        <v>3625</v>
      </c>
      <c r="I1625" t="s">
        <v>3651</v>
      </c>
    </row>
    <row r="1626" spans="1:9">
      <c r="A1626" t="s">
        <v>4954</v>
      </c>
      <c r="B1626">
        <v>43216</v>
      </c>
      <c r="C1626" t="s">
        <v>4232</v>
      </c>
      <c r="D1626" t="s">
        <v>3653</v>
      </c>
      <c r="E1626" t="s">
        <v>4287</v>
      </c>
      <c r="F1626" t="s">
        <v>3652</v>
      </c>
      <c r="G1626" t="s">
        <v>7665</v>
      </c>
      <c r="H1626" t="s">
        <v>3625</v>
      </c>
      <c r="I1626" t="s">
        <v>3653</v>
      </c>
    </row>
    <row r="1627" spans="1:9">
      <c r="A1627" t="s">
        <v>5002</v>
      </c>
      <c r="B1627">
        <v>43348</v>
      </c>
      <c r="C1627" t="s">
        <v>4232</v>
      </c>
      <c r="D1627" t="s">
        <v>1009</v>
      </c>
      <c r="E1627" t="s">
        <v>4287</v>
      </c>
      <c r="F1627" t="s">
        <v>3654</v>
      </c>
      <c r="G1627" t="s">
        <v>7666</v>
      </c>
      <c r="H1627" t="s">
        <v>3625</v>
      </c>
      <c r="I1627" t="s">
        <v>1009</v>
      </c>
    </row>
    <row r="1628" spans="1:9">
      <c r="A1628" t="s">
        <v>5049</v>
      </c>
      <c r="B1628">
        <v>43364</v>
      </c>
      <c r="C1628" t="s">
        <v>4232</v>
      </c>
      <c r="D1628" t="s">
        <v>3656</v>
      </c>
      <c r="E1628" t="s">
        <v>4287</v>
      </c>
      <c r="F1628" t="s">
        <v>3655</v>
      </c>
      <c r="G1628" t="s">
        <v>7667</v>
      </c>
      <c r="H1628" t="s">
        <v>3625</v>
      </c>
      <c r="I1628" t="s">
        <v>3656</v>
      </c>
    </row>
    <row r="1629" spans="1:9">
      <c r="A1629" t="s">
        <v>5096</v>
      </c>
      <c r="B1629">
        <v>43367</v>
      </c>
      <c r="C1629" t="s">
        <v>4232</v>
      </c>
      <c r="D1629" t="s">
        <v>3658</v>
      </c>
      <c r="E1629" t="s">
        <v>4287</v>
      </c>
      <c r="F1629" t="s">
        <v>3657</v>
      </c>
      <c r="G1629" t="s">
        <v>7668</v>
      </c>
      <c r="H1629" t="s">
        <v>3625</v>
      </c>
      <c r="I1629" t="s">
        <v>3658</v>
      </c>
    </row>
    <row r="1630" spans="1:9">
      <c r="A1630" t="s">
        <v>5141</v>
      </c>
      <c r="B1630">
        <v>43368</v>
      </c>
      <c r="C1630" t="s">
        <v>4232</v>
      </c>
      <c r="D1630" t="s">
        <v>3660</v>
      </c>
      <c r="E1630" t="s">
        <v>4287</v>
      </c>
      <c r="F1630" t="s">
        <v>3659</v>
      </c>
      <c r="G1630" t="s">
        <v>7669</v>
      </c>
      <c r="H1630" t="s">
        <v>3625</v>
      </c>
      <c r="I1630" t="s">
        <v>3660</v>
      </c>
    </row>
    <row r="1631" spans="1:9">
      <c r="A1631" t="s">
        <v>5186</v>
      </c>
      <c r="B1631">
        <v>43369</v>
      </c>
      <c r="C1631" t="s">
        <v>4232</v>
      </c>
      <c r="D1631" t="s">
        <v>3662</v>
      </c>
      <c r="E1631" t="s">
        <v>4287</v>
      </c>
      <c r="F1631" t="s">
        <v>3661</v>
      </c>
      <c r="G1631" t="s">
        <v>7670</v>
      </c>
      <c r="H1631" t="s">
        <v>3625</v>
      </c>
      <c r="I1631" t="s">
        <v>3662</v>
      </c>
    </row>
    <row r="1632" spans="1:9">
      <c r="A1632" t="s">
        <v>5225</v>
      </c>
      <c r="B1632">
        <v>43403</v>
      </c>
      <c r="C1632" t="s">
        <v>4232</v>
      </c>
      <c r="D1632" t="s">
        <v>3664</v>
      </c>
      <c r="E1632" t="s">
        <v>4287</v>
      </c>
      <c r="F1632" t="s">
        <v>3663</v>
      </c>
      <c r="G1632" t="s">
        <v>7671</v>
      </c>
      <c r="H1632" t="s">
        <v>3625</v>
      </c>
      <c r="I1632" t="s">
        <v>3664</v>
      </c>
    </row>
    <row r="1633" spans="1:9">
      <c r="A1633" t="s">
        <v>5262</v>
      </c>
      <c r="B1633">
        <v>43404</v>
      </c>
      <c r="C1633" t="s">
        <v>4232</v>
      </c>
      <c r="D1633" t="s">
        <v>3666</v>
      </c>
      <c r="E1633" t="s">
        <v>4287</v>
      </c>
      <c r="F1633" t="s">
        <v>3665</v>
      </c>
      <c r="G1633" t="s">
        <v>7672</v>
      </c>
      <c r="H1633" t="s">
        <v>3625</v>
      </c>
      <c r="I1633" t="s">
        <v>3666</v>
      </c>
    </row>
    <row r="1634" spans="1:9">
      <c r="A1634" t="s">
        <v>5298</v>
      </c>
      <c r="B1634">
        <v>43423</v>
      </c>
      <c r="C1634" t="s">
        <v>4232</v>
      </c>
      <c r="D1634" t="s">
        <v>3668</v>
      </c>
      <c r="E1634" t="s">
        <v>4287</v>
      </c>
      <c r="F1634" t="s">
        <v>3667</v>
      </c>
      <c r="G1634" t="s">
        <v>7673</v>
      </c>
      <c r="H1634" t="s">
        <v>3625</v>
      </c>
      <c r="I1634" t="s">
        <v>3668</v>
      </c>
    </row>
    <row r="1635" spans="1:9">
      <c r="A1635" t="s">
        <v>5334</v>
      </c>
      <c r="B1635">
        <v>43424</v>
      </c>
      <c r="C1635" t="s">
        <v>4232</v>
      </c>
      <c r="D1635" t="s">
        <v>1127</v>
      </c>
      <c r="E1635" t="s">
        <v>4287</v>
      </c>
      <c r="F1635" t="s">
        <v>3669</v>
      </c>
      <c r="G1635" t="s">
        <v>7674</v>
      </c>
      <c r="H1635" t="s">
        <v>3625</v>
      </c>
      <c r="I1635" t="s">
        <v>1127</v>
      </c>
    </row>
    <row r="1636" spans="1:9">
      <c r="A1636" t="s">
        <v>5369</v>
      </c>
      <c r="B1636">
        <v>43425</v>
      </c>
      <c r="C1636" t="s">
        <v>4232</v>
      </c>
      <c r="D1636" t="s">
        <v>3671</v>
      </c>
      <c r="E1636" t="s">
        <v>4287</v>
      </c>
      <c r="F1636" t="s">
        <v>3670</v>
      </c>
      <c r="G1636" t="s">
        <v>7675</v>
      </c>
      <c r="H1636" t="s">
        <v>3625</v>
      </c>
      <c r="I1636" t="s">
        <v>3671</v>
      </c>
    </row>
    <row r="1637" spans="1:9">
      <c r="A1637" t="s">
        <v>5403</v>
      </c>
      <c r="B1637">
        <v>43428</v>
      </c>
      <c r="C1637" t="s">
        <v>4232</v>
      </c>
      <c r="D1637" t="s">
        <v>2205</v>
      </c>
      <c r="E1637" t="s">
        <v>4287</v>
      </c>
      <c r="F1637" t="s">
        <v>3672</v>
      </c>
      <c r="G1637" t="s">
        <v>7676</v>
      </c>
      <c r="H1637" t="s">
        <v>3625</v>
      </c>
      <c r="I1637" t="s">
        <v>2205</v>
      </c>
    </row>
    <row r="1638" spans="1:9">
      <c r="A1638" t="s">
        <v>5435</v>
      </c>
      <c r="B1638">
        <v>43432</v>
      </c>
      <c r="C1638" t="s">
        <v>4232</v>
      </c>
      <c r="D1638" t="s">
        <v>3674</v>
      </c>
      <c r="E1638" t="s">
        <v>4287</v>
      </c>
      <c r="F1638" t="s">
        <v>3673</v>
      </c>
      <c r="G1638" t="s">
        <v>7677</v>
      </c>
      <c r="H1638" t="s">
        <v>3625</v>
      </c>
      <c r="I1638" t="s">
        <v>3674</v>
      </c>
    </row>
    <row r="1639" spans="1:9">
      <c r="A1639" t="s">
        <v>5466</v>
      </c>
      <c r="B1639">
        <v>43433</v>
      </c>
      <c r="C1639" t="s">
        <v>4232</v>
      </c>
      <c r="D1639" t="s">
        <v>3676</v>
      </c>
      <c r="E1639" t="s">
        <v>4287</v>
      </c>
      <c r="F1639" t="s">
        <v>3675</v>
      </c>
      <c r="G1639" t="s">
        <v>7678</v>
      </c>
      <c r="H1639" t="s">
        <v>3625</v>
      </c>
      <c r="I1639" t="s">
        <v>3676</v>
      </c>
    </row>
    <row r="1640" spans="1:9">
      <c r="A1640" t="s">
        <v>5494</v>
      </c>
      <c r="B1640">
        <v>43441</v>
      </c>
      <c r="C1640" t="s">
        <v>4232</v>
      </c>
      <c r="D1640" t="s">
        <v>3678</v>
      </c>
      <c r="E1640" t="s">
        <v>4287</v>
      </c>
      <c r="F1640" t="s">
        <v>3677</v>
      </c>
      <c r="G1640" t="s">
        <v>7679</v>
      </c>
      <c r="H1640" t="s">
        <v>3625</v>
      </c>
      <c r="I1640" t="s">
        <v>3678</v>
      </c>
    </row>
    <row r="1641" spans="1:9">
      <c r="A1641" t="s">
        <v>5522</v>
      </c>
      <c r="B1641">
        <v>43442</v>
      </c>
      <c r="C1641" t="s">
        <v>4232</v>
      </c>
      <c r="D1641" t="s">
        <v>3680</v>
      </c>
      <c r="E1641" t="s">
        <v>4287</v>
      </c>
      <c r="F1641" t="s">
        <v>3679</v>
      </c>
      <c r="G1641" t="s">
        <v>7680</v>
      </c>
      <c r="H1641" t="s">
        <v>3625</v>
      </c>
      <c r="I1641" t="s">
        <v>3680</v>
      </c>
    </row>
    <row r="1642" spans="1:9">
      <c r="A1642" t="s">
        <v>5549</v>
      </c>
      <c r="B1642">
        <v>43443</v>
      </c>
      <c r="C1642" t="s">
        <v>4232</v>
      </c>
      <c r="D1642" t="s">
        <v>3682</v>
      </c>
      <c r="E1642" t="s">
        <v>4287</v>
      </c>
      <c r="F1642" t="s">
        <v>3681</v>
      </c>
      <c r="G1642" t="s">
        <v>7681</v>
      </c>
      <c r="H1642" t="s">
        <v>3625</v>
      </c>
      <c r="I1642" t="s">
        <v>3682</v>
      </c>
    </row>
    <row r="1643" spans="1:9">
      <c r="A1643" t="s">
        <v>5574</v>
      </c>
      <c r="B1643">
        <v>43444</v>
      </c>
      <c r="C1643" t="s">
        <v>4232</v>
      </c>
      <c r="D1643" t="s">
        <v>3684</v>
      </c>
      <c r="E1643" t="s">
        <v>4287</v>
      </c>
      <c r="F1643" t="s">
        <v>3683</v>
      </c>
      <c r="G1643" t="s">
        <v>7682</v>
      </c>
      <c r="H1643" t="s">
        <v>3625</v>
      </c>
      <c r="I1643" t="s">
        <v>3684</v>
      </c>
    </row>
    <row r="1644" spans="1:9">
      <c r="A1644" t="s">
        <v>5599</v>
      </c>
      <c r="B1644">
        <v>43447</v>
      </c>
      <c r="C1644" t="s">
        <v>4232</v>
      </c>
      <c r="D1644" t="s">
        <v>3686</v>
      </c>
      <c r="E1644" t="s">
        <v>4287</v>
      </c>
      <c r="F1644" t="s">
        <v>3685</v>
      </c>
      <c r="G1644" t="s">
        <v>7683</v>
      </c>
      <c r="H1644" t="s">
        <v>3625</v>
      </c>
      <c r="I1644" t="s">
        <v>3686</v>
      </c>
    </row>
    <row r="1645" spans="1:9">
      <c r="A1645" t="s">
        <v>5624</v>
      </c>
      <c r="B1645">
        <v>43468</v>
      </c>
      <c r="C1645" t="s">
        <v>4232</v>
      </c>
      <c r="D1645" t="s">
        <v>3688</v>
      </c>
      <c r="E1645" t="s">
        <v>4287</v>
      </c>
      <c r="F1645" t="s">
        <v>3687</v>
      </c>
      <c r="G1645" t="s">
        <v>7684</v>
      </c>
      <c r="H1645" t="s">
        <v>3625</v>
      </c>
      <c r="I1645" t="s">
        <v>3688</v>
      </c>
    </row>
    <row r="1646" spans="1:9">
      <c r="A1646" t="s">
        <v>5647</v>
      </c>
      <c r="B1646">
        <v>43482</v>
      </c>
      <c r="C1646" t="s">
        <v>4232</v>
      </c>
      <c r="D1646" t="s">
        <v>3690</v>
      </c>
      <c r="E1646" t="s">
        <v>4287</v>
      </c>
      <c r="F1646" t="s">
        <v>3689</v>
      </c>
      <c r="G1646" t="s">
        <v>7685</v>
      </c>
      <c r="H1646" t="s">
        <v>3625</v>
      </c>
      <c r="I1646" t="s">
        <v>3690</v>
      </c>
    </row>
    <row r="1647" spans="1:9">
      <c r="A1647" t="s">
        <v>5669</v>
      </c>
      <c r="B1647">
        <v>43484</v>
      </c>
      <c r="C1647" t="s">
        <v>4232</v>
      </c>
      <c r="D1647" t="s">
        <v>3692</v>
      </c>
      <c r="E1647" t="s">
        <v>4287</v>
      </c>
      <c r="F1647" t="s">
        <v>3691</v>
      </c>
      <c r="G1647" t="s">
        <v>7686</v>
      </c>
      <c r="H1647" t="s">
        <v>3625</v>
      </c>
      <c r="I1647" t="s">
        <v>3692</v>
      </c>
    </row>
    <row r="1648" spans="1:9">
      <c r="A1648" t="s">
        <v>5687</v>
      </c>
      <c r="B1648">
        <v>43501</v>
      </c>
      <c r="C1648" t="s">
        <v>4232</v>
      </c>
      <c r="D1648" t="s">
        <v>3694</v>
      </c>
      <c r="E1648" t="s">
        <v>4287</v>
      </c>
      <c r="F1648" t="s">
        <v>3693</v>
      </c>
      <c r="G1648" t="s">
        <v>7687</v>
      </c>
      <c r="H1648" t="s">
        <v>3625</v>
      </c>
      <c r="I1648" t="s">
        <v>3694</v>
      </c>
    </row>
    <row r="1649" spans="1:9">
      <c r="A1649" t="s">
        <v>5705</v>
      </c>
      <c r="B1649">
        <v>43505</v>
      </c>
      <c r="C1649" t="s">
        <v>4232</v>
      </c>
      <c r="D1649" t="s">
        <v>3696</v>
      </c>
      <c r="E1649" t="s">
        <v>4287</v>
      </c>
      <c r="F1649" t="s">
        <v>3695</v>
      </c>
      <c r="G1649" t="s">
        <v>7688</v>
      </c>
      <c r="H1649" t="s">
        <v>3625</v>
      </c>
      <c r="I1649" t="s">
        <v>3696</v>
      </c>
    </row>
    <row r="1650" spans="1:9">
      <c r="A1650" t="s">
        <v>5723</v>
      </c>
      <c r="B1650">
        <v>43506</v>
      </c>
      <c r="C1650" t="s">
        <v>4232</v>
      </c>
      <c r="D1650" t="s">
        <v>3698</v>
      </c>
      <c r="E1650" t="s">
        <v>4287</v>
      </c>
      <c r="F1650" t="s">
        <v>3697</v>
      </c>
      <c r="G1650" t="s">
        <v>7689</v>
      </c>
      <c r="H1650" t="s">
        <v>3625</v>
      </c>
      <c r="I1650" t="s">
        <v>3698</v>
      </c>
    </row>
    <row r="1651" spans="1:9">
      <c r="A1651" t="s">
        <v>5741</v>
      </c>
      <c r="B1651">
        <v>43507</v>
      </c>
      <c r="C1651" t="s">
        <v>4232</v>
      </c>
      <c r="D1651" t="s">
        <v>3700</v>
      </c>
      <c r="E1651" t="s">
        <v>4287</v>
      </c>
      <c r="F1651" t="s">
        <v>3699</v>
      </c>
      <c r="G1651" t="s">
        <v>7690</v>
      </c>
      <c r="H1651" t="s">
        <v>3625</v>
      </c>
      <c r="I1651" t="s">
        <v>3700</v>
      </c>
    </row>
    <row r="1652" spans="1:9">
      <c r="A1652" t="s">
        <v>5758</v>
      </c>
      <c r="B1652">
        <v>43510</v>
      </c>
      <c r="C1652" t="s">
        <v>4232</v>
      </c>
      <c r="D1652" t="s">
        <v>3702</v>
      </c>
      <c r="E1652" t="s">
        <v>4287</v>
      </c>
      <c r="F1652" t="s">
        <v>3701</v>
      </c>
      <c r="G1652" t="s">
        <v>7691</v>
      </c>
      <c r="H1652" t="s">
        <v>3625</v>
      </c>
      <c r="I1652" t="s">
        <v>3702</v>
      </c>
    </row>
    <row r="1653" spans="1:9">
      <c r="A1653" t="s">
        <v>5774</v>
      </c>
      <c r="B1653">
        <v>43511</v>
      </c>
      <c r="C1653" t="s">
        <v>4232</v>
      </c>
      <c r="D1653" t="s">
        <v>3704</v>
      </c>
      <c r="E1653" t="s">
        <v>4287</v>
      </c>
      <c r="F1653" t="s">
        <v>3703</v>
      </c>
      <c r="G1653" t="s">
        <v>7692</v>
      </c>
      <c r="H1653" t="s">
        <v>3625</v>
      </c>
      <c r="I1653" t="s">
        <v>3704</v>
      </c>
    </row>
    <row r="1654" spans="1:9">
      <c r="A1654" t="s">
        <v>5789</v>
      </c>
      <c r="B1654">
        <v>43512</v>
      </c>
      <c r="C1654" t="s">
        <v>4232</v>
      </c>
      <c r="D1654" t="s">
        <v>3706</v>
      </c>
      <c r="E1654" t="s">
        <v>4287</v>
      </c>
      <c r="F1654" t="s">
        <v>3705</v>
      </c>
      <c r="G1654" t="s">
        <v>7693</v>
      </c>
      <c r="H1654" t="s">
        <v>3625</v>
      </c>
      <c r="I1654" t="s">
        <v>3706</v>
      </c>
    </row>
    <row r="1655" spans="1:9">
      <c r="A1655" t="s">
        <v>5802</v>
      </c>
      <c r="B1655">
        <v>43513</v>
      </c>
      <c r="C1655" t="s">
        <v>4232</v>
      </c>
      <c r="D1655" t="s">
        <v>3708</v>
      </c>
      <c r="E1655" t="s">
        <v>4287</v>
      </c>
      <c r="F1655" t="s">
        <v>3707</v>
      </c>
      <c r="G1655" t="s">
        <v>7694</v>
      </c>
      <c r="H1655" t="s">
        <v>3625</v>
      </c>
      <c r="I1655" t="s">
        <v>3708</v>
      </c>
    </row>
    <row r="1656" spans="1:9">
      <c r="A1656" t="s">
        <v>5814</v>
      </c>
      <c r="B1656">
        <v>43514</v>
      </c>
      <c r="C1656" t="s">
        <v>4232</v>
      </c>
      <c r="D1656" t="s">
        <v>3710</v>
      </c>
      <c r="E1656" t="s">
        <v>4287</v>
      </c>
      <c r="F1656" t="s">
        <v>3709</v>
      </c>
      <c r="G1656" t="s">
        <v>7695</v>
      </c>
      <c r="H1656" t="s">
        <v>3625</v>
      </c>
      <c r="I1656" t="s">
        <v>3710</v>
      </c>
    </row>
    <row r="1657" spans="1:9">
      <c r="A1657" t="s">
        <v>5824</v>
      </c>
      <c r="B1657">
        <v>43531</v>
      </c>
      <c r="C1657" t="s">
        <v>4232</v>
      </c>
      <c r="D1657" t="s">
        <v>3712</v>
      </c>
      <c r="E1657" t="s">
        <v>4287</v>
      </c>
      <c r="F1657" t="s">
        <v>3711</v>
      </c>
      <c r="G1657" t="s">
        <v>7696</v>
      </c>
      <c r="H1657" t="s">
        <v>3625</v>
      </c>
      <c r="I1657" t="s">
        <v>3712</v>
      </c>
    </row>
    <row r="1658" spans="1:9">
      <c r="A1658" t="s">
        <v>4282</v>
      </c>
      <c r="B1658">
        <v>44000</v>
      </c>
      <c r="C1658" t="s">
        <v>4233</v>
      </c>
      <c r="D1658" t="s">
        <v>3714</v>
      </c>
      <c r="E1658" t="s">
        <v>4238</v>
      </c>
      <c r="F1658" t="s">
        <v>3713</v>
      </c>
      <c r="G1658" t="s">
        <v>7697</v>
      </c>
      <c r="H1658" t="s">
        <v>3714</v>
      </c>
    </row>
    <row r="1659" spans="1:9">
      <c r="A1659" t="s">
        <v>4331</v>
      </c>
      <c r="B1659">
        <v>44201</v>
      </c>
      <c r="C1659" t="s">
        <v>4233</v>
      </c>
      <c r="D1659" t="s">
        <v>3716</v>
      </c>
      <c r="E1659" t="s">
        <v>4287</v>
      </c>
      <c r="F1659" t="s">
        <v>3715</v>
      </c>
      <c r="G1659" t="s">
        <v>7698</v>
      </c>
      <c r="H1659" t="s">
        <v>3714</v>
      </c>
      <c r="I1659" t="s">
        <v>3716</v>
      </c>
    </row>
    <row r="1660" spans="1:9">
      <c r="A1660" t="s">
        <v>4379</v>
      </c>
      <c r="B1660">
        <v>44202</v>
      </c>
      <c r="C1660" t="s">
        <v>4233</v>
      </c>
      <c r="D1660" t="s">
        <v>3718</v>
      </c>
      <c r="E1660" t="s">
        <v>4287</v>
      </c>
      <c r="F1660" t="s">
        <v>3717</v>
      </c>
      <c r="G1660" t="s">
        <v>7699</v>
      </c>
      <c r="H1660" t="s">
        <v>3714</v>
      </c>
      <c r="I1660" t="s">
        <v>3718</v>
      </c>
    </row>
    <row r="1661" spans="1:9">
      <c r="A1661" t="s">
        <v>4427</v>
      </c>
      <c r="B1661">
        <v>44203</v>
      </c>
      <c r="C1661" t="s">
        <v>4233</v>
      </c>
      <c r="D1661" t="s">
        <v>3720</v>
      </c>
      <c r="E1661" t="s">
        <v>4287</v>
      </c>
      <c r="F1661" t="s">
        <v>3719</v>
      </c>
      <c r="G1661" t="s">
        <v>7700</v>
      </c>
      <c r="H1661" t="s">
        <v>3714</v>
      </c>
      <c r="I1661" t="s">
        <v>3720</v>
      </c>
    </row>
    <row r="1662" spans="1:9">
      <c r="A1662" t="s">
        <v>4475</v>
      </c>
      <c r="B1662">
        <v>44204</v>
      </c>
      <c r="C1662" t="s">
        <v>4233</v>
      </c>
      <c r="D1662" t="s">
        <v>3722</v>
      </c>
      <c r="E1662" t="s">
        <v>4287</v>
      </c>
      <c r="F1662" t="s">
        <v>3721</v>
      </c>
      <c r="G1662" t="s">
        <v>7701</v>
      </c>
      <c r="H1662" t="s">
        <v>3714</v>
      </c>
      <c r="I1662" t="s">
        <v>3722</v>
      </c>
    </row>
    <row r="1663" spans="1:9">
      <c r="A1663" t="s">
        <v>4523</v>
      </c>
      <c r="B1663">
        <v>44205</v>
      </c>
      <c r="C1663" t="s">
        <v>4233</v>
      </c>
      <c r="D1663" t="s">
        <v>3724</v>
      </c>
      <c r="E1663" t="s">
        <v>4287</v>
      </c>
      <c r="F1663" t="s">
        <v>3723</v>
      </c>
      <c r="G1663" t="s">
        <v>7702</v>
      </c>
      <c r="H1663" t="s">
        <v>3714</v>
      </c>
      <c r="I1663" t="s">
        <v>3724</v>
      </c>
    </row>
    <row r="1664" spans="1:9">
      <c r="A1664" t="s">
        <v>4571</v>
      </c>
      <c r="B1664">
        <v>44206</v>
      </c>
      <c r="C1664" t="s">
        <v>4233</v>
      </c>
      <c r="D1664" t="s">
        <v>3726</v>
      </c>
      <c r="E1664" t="s">
        <v>4287</v>
      </c>
      <c r="F1664" t="s">
        <v>3725</v>
      </c>
      <c r="G1664" t="s">
        <v>7703</v>
      </c>
      <c r="H1664" t="s">
        <v>3714</v>
      </c>
      <c r="I1664" t="s">
        <v>3726</v>
      </c>
    </row>
    <row r="1665" spans="1:9">
      <c r="A1665" t="s">
        <v>4619</v>
      </c>
      <c r="B1665">
        <v>44207</v>
      </c>
      <c r="C1665" t="s">
        <v>4233</v>
      </c>
      <c r="D1665" t="s">
        <v>3728</v>
      </c>
      <c r="E1665" t="s">
        <v>4287</v>
      </c>
      <c r="F1665" t="s">
        <v>3727</v>
      </c>
      <c r="G1665" t="s">
        <v>7704</v>
      </c>
      <c r="H1665" t="s">
        <v>3714</v>
      </c>
      <c r="I1665" t="s">
        <v>3728</v>
      </c>
    </row>
    <row r="1666" spans="1:9">
      <c r="A1666" t="s">
        <v>4667</v>
      </c>
      <c r="B1666">
        <v>44208</v>
      </c>
      <c r="C1666" t="s">
        <v>4233</v>
      </c>
      <c r="D1666" t="s">
        <v>3730</v>
      </c>
      <c r="E1666" t="s">
        <v>4287</v>
      </c>
      <c r="F1666" t="s">
        <v>3729</v>
      </c>
      <c r="G1666" t="s">
        <v>7705</v>
      </c>
      <c r="H1666" t="s">
        <v>3714</v>
      </c>
      <c r="I1666" t="s">
        <v>3730</v>
      </c>
    </row>
    <row r="1667" spans="1:9">
      <c r="A1667" t="s">
        <v>4715</v>
      </c>
      <c r="B1667">
        <v>44209</v>
      </c>
      <c r="C1667" t="s">
        <v>4233</v>
      </c>
      <c r="D1667" t="s">
        <v>3732</v>
      </c>
      <c r="E1667" t="s">
        <v>4287</v>
      </c>
      <c r="F1667" t="s">
        <v>3731</v>
      </c>
      <c r="G1667" t="s">
        <v>7706</v>
      </c>
      <c r="H1667" t="s">
        <v>3714</v>
      </c>
      <c r="I1667" t="s">
        <v>3732</v>
      </c>
    </row>
    <row r="1668" spans="1:9">
      <c r="A1668" t="s">
        <v>4763</v>
      </c>
      <c r="B1668">
        <v>44210</v>
      </c>
      <c r="C1668" t="s">
        <v>4233</v>
      </c>
      <c r="D1668" t="s">
        <v>3734</v>
      </c>
      <c r="E1668" t="s">
        <v>4287</v>
      </c>
      <c r="F1668" t="s">
        <v>3733</v>
      </c>
      <c r="G1668" t="s">
        <v>7707</v>
      </c>
      <c r="H1668" t="s">
        <v>3714</v>
      </c>
      <c r="I1668" t="s">
        <v>3734</v>
      </c>
    </row>
    <row r="1669" spans="1:9">
      <c r="A1669" t="s">
        <v>4811</v>
      </c>
      <c r="B1669">
        <v>44211</v>
      </c>
      <c r="C1669" t="s">
        <v>4233</v>
      </c>
      <c r="D1669" t="s">
        <v>3736</v>
      </c>
      <c r="E1669" t="s">
        <v>4287</v>
      </c>
      <c r="F1669" t="s">
        <v>3735</v>
      </c>
      <c r="G1669" t="s">
        <v>7708</v>
      </c>
      <c r="H1669" t="s">
        <v>3714</v>
      </c>
      <c r="I1669" t="s">
        <v>3736</v>
      </c>
    </row>
    <row r="1670" spans="1:9">
      <c r="A1670" t="s">
        <v>4859</v>
      </c>
      <c r="B1670">
        <v>44212</v>
      </c>
      <c r="C1670" t="s">
        <v>4233</v>
      </c>
      <c r="D1670" t="s">
        <v>3738</v>
      </c>
      <c r="E1670" t="s">
        <v>4287</v>
      </c>
      <c r="F1670" t="s">
        <v>3737</v>
      </c>
      <c r="G1670" t="s">
        <v>7709</v>
      </c>
      <c r="H1670" t="s">
        <v>3714</v>
      </c>
      <c r="I1670" t="s">
        <v>3738</v>
      </c>
    </row>
    <row r="1671" spans="1:9">
      <c r="A1671" t="s">
        <v>4907</v>
      </c>
      <c r="B1671">
        <v>44213</v>
      </c>
      <c r="C1671" t="s">
        <v>4233</v>
      </c>
      <c r="D1671" t="s">
        <v>3740</v>
      </c>
      <c r="E1671" t="s">
        <v>4287</v>
      </c>
      <c r="F1671" t="s">
        <v>3739</v>
      </c>
      <c r="G1671" t="s">
        <v>7710</v>
      </c>
      <c r="H1671" t="s">
        <v>3714</v>
      </c>
      <c r="I1671" t="s">
        <v>3740</v>
      </c>
    </row>
    <row r="1672" spans="1:9">
      <c r="A1672" t="s">
        <v>4955</v>
      </c>
      <c r="B1672">
        <v>44214</v>
      </c>
      <c r="C1672" t="s">
        <v>4233</v>
      </c>
      <c r="D1672" t="s">
        <v>3742</v>
      </c>
      <c r="E1672" t="s">
        <v>4287</v>
      </c>
      <c r="F1672" t="s">
        <v>3741</v>
      </c>
      <c r="G1672" t="s">
        <v>7711</v>
      </c>
      <c r="H1672" t="s">
        <v>3714</v>
      </c>
      <c r="I1672" t="s">
        <v>3742</v>
      </c>
    </row>
    <row r="1673" spans="1:9">
      <c r="A1673" t="s">
        <v>5003</v>
      </c>
      <c r="B1673">
        <v>44322</v>
      </c>
      <c r="C1673" t="s">
        <v>4233</v>
      </c>
      <c r="D1673" t="s">
        <v>3744</v>
      </c>
      <c r="E1673" t="s">
        <v>4287</v>
      </c>
      <c r="F1673" t="s">
        <v>3743</v>
      </c>
      <c r="G1673" t="s">
        <v>7712</v>
      </c>
      <c r="H1673" t="s">
        <v>3714</v>
      </c>
      <c r="I1673" t="s">
        <v>3744</v>
      </c>
    </row>
    <row r="1674" spans="1:9">
      <c r="A1674" t="s">
        <v>5050</v>
      </c>
      <c r="B1674">
        <v>44341</v>
      </c>
      <c r="C1674" t="s">
        <v>4233</v>
      </c>
      <c r="D1674" t="s">
        <v>3746</v>
      </c>
      <c r="E1674" t="s">
        <v>4287</v>
      </c>
      <c r="F1674" t="s">
        <v>3745</v>
      </c>
      <c r="G1674" t="s">
        <v>7713</v>
      </c>
      <c r="H1674" t="s">
        <v>3714</v>
      </c>
      <c r="I1674" t="s">
        <v>3746</v>
      </c>
    </row>
    <row r="1675" spans="1:9">
      <c r="A1675" t="s">
        <v>5097</v>
      </c>
      <c r="B1675">
        <v>44461</v>
      </c>
      <c r="C1675" t="s">
        <v>4233</v>
      </c>
      <c r="D1675" t="s">
        <v>3748</v>
      </c>
      <c r="E1675" t="s">
        <v>4287</v>
      </c>
      <c r="F1675" t="s">
        <v>3747</v>
      </c>
      <c r="G1675" t="s">
        <v>7714</v>
      </c>
      <c r="H1675" t="s">
        <v>3714</v>
      </c>
      <c r="I1675" t="s">
        <v>3748</v>
      </c>
    </row>
    <row r="1676" spans="1:9">
      <c r="A1676" t="s">
        <v>5142</v>
      </c>
      <c r="B1676">
        <v>44462</v>
      </c>
      <c r="C1676" t="s">
        <v>4233</v>
      </c>
      <c r="D1676" t="s">
        <v>3750</v>
      </c>
      <c r="E1676" t="s">
        <v>4287</v>
      </c>
      <c r="F1676" t="s">
        <v>3749</v>
      </c>
      <c r="G1676" t="s">
        <v>7715</v>
      </c>
      <c r="H1676" t="s">
        <v>3714</v>
      </c>
      <c r="I1676" t="s">
        <v>3750</v>
      </c>
    </row>
    <row r="1677" spans="1:9">
      <c r="A1677" t="s">
        <v>4283</v>
      </c>
      <c r="B1677">
        <v>45000</v>
      </c>
      <c r="C1677" t="s">
        <v>4234</v>
      </c>
      <c r="D1677" t="s">
        <v>3752</v>
      </c>
      <c r="E1677" t="s">
        <v>4238</v>
      </c>
      <c r="F1677" t="s">
        <v>3751</v>
      </c>
      <c r="G1677" t="s">
        <v>7716</v>
      </c>
      <c r="H1677" t="s">
        <v>3752</v>
      </c>
    </row>
    <row r="1678" spans="1:9">
      <c r="A1678" t="s">
        <v>4332</v>
      </c>
      <c r="B1678">
        <v>45201</v>
      </c>
      <c r="C1678" t="s">
        <v>4234</v>
      </c>
      <c r="D1678" t="s">
        <v>3754</v>
      </c>
      <c r="E1678" t="s">
        <v>4287</v>
      </c>
      <c r="F1678" t="s">
        <v>3753</v>
      </c>
      <c r="G1678" t="s">
        <v>7717</v>
      </c>
      <c r="H1678" t="s">
        <v>3752</v>
      </c>
      <c r="I1678" t="s">
        <v>3754</v>
      </c>
    </row>
    <row r="1679" spans="1:9">
      <c r="A1679" t="s">
        <v>4380</v>
      </c>
      <c r="B1679">
        <v>45202</v>
      </c>
      <c r="C1679" t="s">
        <v>4234</v>
      </c>
      <c r="D1679" t="s">
        <v>3756</v>
      </c>
      <c r="E1679" t="s">
        <v>4287</v>
      </c>
      <c r="F1679" t="s">
        <v>3755</v>
      </c>
      <c r="G1679" t="s">
        <v>7718</v>
      </c>
      <c r="H1679" t="s">
        <v>3752</v>
      </c>
      <c r="I1679" t="s">
        <v>3756</v>
      </c>
    </row>
    <row r="1680" spans="1:9">
      <c r="A1680" t="s">
        <v>4428</v>
      </c>
      <c r="B1680">
        <v>45203</v>
      </c>
      <c r="C1680" t="s">
        <v>4234</v>
      </c>
      <c r="D1680" t="s">
        <v>3758</v>
      </c>
      <c r="E1680" t="s">
        <v>4287</v>
      </c>
      <c r="F1680" t="s">
        <v>3757</v>
      </c>
      <c r="G1680" t="s">
        <v>7719</v>
      </c>
      <c r="H1680" t="s">
        <v>3752</v>
      </c>
      <c r="I1680" t="s">
        <v>3758</v>
      </c>
    </row>
    <row r="1681" spans="1:9">
      <c r="A1681" t="s">
        <v>4476</v>
      </c>
      <c r="B1681">
        <v>45204</v>
      </c>
      <c r="C1681" t="s">
        <v>4234</v>
      </c>
      <c r="D1681" t="s">
        <v>3760</v>
      </c>
      <c r="E1681" t="s">
        <v>4287</v>
      </c>
      <c r="F1681" t="s">
        <v>3759</v>
      </c>
      <c r="G1681" t="s">
        <v>7720</v>
      </c>
      <c r="H1681" t="s">
        <v>3752</v>
      </c>
      <c r="I1681" t="s">
        <v>3760</v>
      </c>
    </row>
    <row r="1682" spans="1:9">
      <c r="A1682" t="s">
        <v>4524</v>
      </c>
      <c r="B1682">
        <v>45205</v>
      </c>
      <c r="C1682" t="s">
        <v>4234</v>
      </c>
      <c r="D1682" t="s">
        <v>3762</v>
      </c>
      <c r="E1682" t="s">
        <v>4287</v>
      </c>
      <c r="F1682" t="s">
        <v>3761</v>
      </c>
      <c r="G1682" t="s">
        <v>7721</v>
      </c>
      <c r="H1682" t="s">
        <v>3752</v>
      </c>
      <c r="I1682" t="s">
        <v>3762</v>
      </c>
    </row>
    <row r="1683" spans="1:9">
      <c r="A1683" t="s">
        <v>4572</v>
      </c>
      <c r="B1683">
        <v>45206</v>
      </c>
      <c r="C1683" t="s">
        <v>4234</v>
      </c>
      <c r="D1683" t="s">
        <v>3764</v>
      </c>
      <c r="E1683" t="s">
        <v>4287</v>
      </c>
      <c r="F1683" t="s">
        <v>3763</v>
      </c>
      <c r="G1683" t="s">
        <v>7722</v>
      </c>
      <c r="H1683" t="s">
        <v>3752</v>
      </c>
      <c r="I1683" t="s">
        <v>3764</v>
      </c>
    </row>
    <row r="1684" spans="1:9">
      <c r="A1684" t="s">
        <v>4620</v>
      </c>
      <c r="B1684">
        <v>45207</v>
      </c>
      <c r="C1684" t="s">
        <v>4234</v>
      </c>
      <c r="D1684" t="s">
        <v>3766</v>
      </c>
      <c r="E1684" t="s">
        <v>4287</v>
      </c>
      <c r="F1684" t="s">
        <v>3765</v>
      </c>
      <c r="G1684" t="s">
        <v>7723</v>
      </c>
      <c r="H1684" t="s">
        <v>3752</v>
      </c>
      <c r="I1684" t="s">
        <v>3766</v>
      </c>
    </row>
    <row r="1685" spans="1:9">
      <c r="A1685" t="s">
        <v>4668</v>
      </c>
      <c r="B1685">
        <v>45208</v>
      </c>
      <c r="C1685" t="s">
        <v>4234</v>
      </c>
      <c r="D1685" t="s">
        <v>3768</v>
      </c>
      <c r="E1685" t="s">
        <v>4287</v>
      </c>
      <c r="F1685" t="s">
        <v>3767</v>
      </c>
      <c r="G1685" t="s">
        <v>7724</v>
      </c>
      <c r="H1685" t="s">
        <v>3752</v>
      </c>
      <c r="I1685" t="s">
        <v>3768</v>
      </c>
    </row>
    <row r="1686" spans="1:9">
      <c r="A1686" t="s">
        <v>4716</v>
      </c>
      <c r="B1686">
        <v>45209</v>
      </c>
      <c r="C1686" t="s">
        <v>4234</v>
      </c>
      <c r="D1686" t="s">
        <v>3770</v>
      </c>
      <c r="E1686" t="s">
        <v>4287</v>
      </c>
      <c r="F1686" t="s">
        <v>3769</v>
      </c>
      <c r="G1686" t="s">
        <v>7725</v>
      </c>
      <c r="H1686" t="s">
        <v>3752</v>
      </c>
      <c r="I1686" t="s">
        <v>3770</v>
      </c>
    </row>
    <row r="1687" spans="1:9">
      <c r="A1687" t="s">
        <v>4764</v>
      </c>
      <c r="B1687">
        <v>45341</v>
      </c>
      <c r="C1687" t="s">
        <v>4234</v>
      </c>
      <c r="D1687" t="s">
        <v>3772</v>
      </c>
      <c r="E1687" t="s">
        <v>4287</v>
      </c>
      <c r="F1687" t="s">
        <v>3771</v>
      </c>
      <c r="G1687" t="s">
        <v>7726</v>
      </c>
      <c r="H1687" t="s">
        <v>3752</v>
      </c>
      <c r="I1687" t="s">
        <v>3772</v>
      </c>
    </row>
    <row r="1688" spans="1:9">
      <c r="A1688" t="s">
        <v>4812</v>
      </c>
      <c r="B1688">
        <v>45361</v>
      </c>
      <c r="C1688" t="s">
        <v>4234</v>
      </c>
      <c r="D1688" t="s">
        <v>3774</v>
      </c>
      <c r="E1688" t="s">
        <v>4287</v>
      </c>
      <c r="F1688" t="s">
        <v>3773</v>
      </c>
      <c r="G1688" t="s">
        <v>7727</v>
      </c>
      <c r="H1688" t="s">
        <v>3752</v>
      </c>
      <c r="I1688" t="s">
        <v>3774</v>
      </c>
    </row>
    <row r="1689" spans="1:9">
      <c r="A1689" t="s">
        <v>4860</v>
      </c>
      <c r="B1689">
        <v>45382</v>
      </c>
      <c r="C1689" t="s">
        <v>4234</v>
      </c>
      <c r="D1689" t="s">
        <v>3776</v>
      </c>
      <c r="E1689" t="s">
        <v>4287</v>
      </c>
      <c r="F1689" t="s">
        <v>3775</v>
      </c>
      <c r="G1689" t="s">
        <v>7728</v>
      </c>
      <c r="H1689" t="s">
        <v>3752</v>
      </c>
      <c r="I1689" t="s">
        <v>3776</v>
      </c>
    </row>
    <row r="1690" spans="1:9">
      <c r="A1690" t="s">
        <v>4908</v>
      </c>
      <c r="B1690">
        <v>45383</v>
      </c>
      <c r="C1690" t="s">
        <v>4234</v>
      </c>
      <c r="D1690" t="s">
        <v>3778</v>
      </c>
      <c r="E1690" t="s">
        <v>4287</v>
      </c>
      <c r="F1690" t="s">
        <v>3777</v>
      </c>
      <c r="G1690" t="s">
        <v>7729</v>
      </c>
      <c r="H1690" t="s">
        <v>3752</v>
      </c>
      <c r="I1690" t="s">
        <v>3778</v>
      </c>
    </row>
    <row r="1691" spans="1:9">
      <c r="A1691" t="s">
        <v>4956</v>
      </c>
      <c r="B1691">
        <v>45401</v>
      </c>
      <c r="C1691" t="s">
        <v>4234</v>
      </c>
      <c r="D1691" t="s">
        <v>3780</v>
      </c>
      <c r="E1691" t="s">
        <v>4287</v>
      </c>
      <c r="F1691" t="s">
        <v>3779</v>
      </c>
      <c r="G1691" t="s">
        <v>7730</v>
      </c>
      <c r="H1691" t="s">
        <v>3752</v>
      </c>
      <c r="I1691" t="s">
        <v>3780</v>
      </c>
    </row>
    <row r="1692" spans="1:9">
      <c r="A1692" t="s">
        <v>5004</v>
      </c>
      <c r="B1692">
        <v>45402</v>
      </c>
      <c r="C1692" t="s">
        <v>4234</v>
      </c>
      <c r="D1692" t="s">
        <v>3782</v>
      </c>
      <c r="E1692" t="s">
        <v>4287</v>
      </c>
      <c r="F1692" t="s">
        <v>3781</v>
      </c>
      <c r="G1692" t="s">
        <v>7731</v>
      </c>
      <c r="H1692" t="s">
        <v>3752</v>
      </c>
      <c r="I1692" t="s">
        <v>3782</v>
      </c>
    </row>
    <row r="1693" spans="1:9">
      <c r="A1693" t="s">
        <v>5051</v>
      </c>
      <c r="B1693">
        <v>45403</v>
      </c>
      <c r="C1693" t="s">
        <v>4234</v>
      </c>
      <c r="D1693" t="s">
        <v>3784</v>
      </c>
      <c r="E1693" t="s">
        <v>4287</v>
      </c>
      <c r="F1693" t="s">
        <v>3783</v>
      </c>
      <c r="G1693" t="s">
        <v>7732</v>
      </c>
      <c r="H1693" t="s">
        <v>3752</v>
      </c>
      <c r="I1693" t="s">
        <v>3784</v>
      </c>
    </row>
    <row r="1694" spans="1:9">
      <c r="A1694" t="s">
        <v>5098</v>
      </c>
      <c r="B1694">
        <v>45404</v>
      </c>
      <c r="C1694" t="s">
        <v>4234</v>
      </c>
      <c r="D1694" t="s">
        <v>3786</v>
      </c>
      <c r="E1694" t="s">
        <v>4287</v>
      </c>
      <c r="F1694" t="s">
        <v>3785</v>
      </c>
      <c r="G1694" t="s">
        <v>7733</v>
      </c>
      <c r="H1694" t="s">
        <v>3752</v>
      </c>
      <c r="I1694" t="s">
        <v>3786</v>
      </c>
    </row>
    <row r="1695" spans="1:9">
      <c r="A1695" t="s">
        <v>5143</v>
      </c>
      <c r="B1695">
        <v>45405</v>
      </c>
      <c r="C1695" t="s">
        <v>4234</v>
      </c>
      <c r="D1695" t="s">
        <v>3788</v>
      </c>
      <c r="E1695" t="s">
        <v>4287</v>
      </c>
      <c r="F1695" t="s">
        <v>3787</v>
      </c>
      <c r="G1695" t="s">
        <v>7734</v>
      </c>
      <c r="H1695" t="s">
        <v>3752</v>
      </c>
      <c r="I1695" t="s">
        <v>3788</v>
      </c>
    </row>
    <row r="1696" spans="1:9">
      <c r="A1696" t="s">
        <v>5187</v>
      </c>
      <c r="B1696">
        <v>45406</v>
      </c>
      <c r="C1696" t="s">
        <v>4234</v>
      </c>
      <c r="D1696" t="s">
        <v>3790</v>
      </c>
      <c r="E1696" t="s">
        <v>4287</v>
      </c>
      <c r="F1696" t="s">
        <v>3789</v>
      </c>
      <c r="G1696" t="s">
        <v>7735</v>
      </c>
      <c r="H1696" t="s">
        <v>3752</v>
      </c>
      <c r="I1696" t="s">
        <v>3790</v>
      </c>
    </row>
    <row r="1697" spans="1:9">
      <c r="A1697" t="s">
        <v>5226</v>
      </c>
      <c r="B1697">
        <v>45421</v>
      </c>
      <c r="C1697" t="s">
        <v>4234</v>
      </c>
      <c r="D1697" t="s">
        <v>3792</v>
      </c>
      <c r="E1697" t="s">
        <v>4287</v>
      </c>
      <c r="F1697" t="s">
        <v>3791</v>
      </c>
      <c r="G1697" t="s">
        <v>7736</v>
      </c>
      <c r="H1697" t="s">
        <v>3752</v>
      </c>
      <c r="I1697" t="s">
        <v>3792</v>
      </c>
    </row>
    <row r="1698" spans="1:9">
      <c r="A1698" t="s">
        <v>5263</v>
      </c>
      <c r="B1698">
        <v>45429</v>
      </c>
      <c r="C1698" t="s">
        <v>4234</v>
      </c>
      <c r="D1698" t="s">
        <v>3794</v>
      </c>
      <c r="E1698" t="s">
        <v>4287</v>
      </c>
      <c r="F1698" t="s">
        <v>3793</v>
      </c>
      <c r="G1698" t="s">
        <v>7737</v>
      </c>
      <c r="H1698" t="s">
        <v>3752</v>
      </c>
      <c r="I1698" t="s">
        <v>3794</v>
      </c>
    </row>
    <row r="1699" spans="1:9">
      <c r="A1699" t="s">
        <v>5299</v>
      </c>
      <c r="B1699">
        <v>45430</v>
      </c>
      <c r="C1699" t="s">
        <v>4234</v>
      </c>
      <c r="D1699" t="s">
        <v>3796</v>
      </c>
      <c r="E1699" t="s">
        <v>4287</v>
      </c>
      <c r="F1699" t="s">
        <v>3795</v>
      </c>
      <c r="G1699" t="s">
        <v>7738</v>
      </c>
      <c r="H1699" t="s">
        <v>3752</v>
      </c>
      <c r="I1699" t="s">
        <v>3796</v>
      </c>
    </row>
    <row r="1700" spans="1:9">
      <c r="A1700" t="s">
        <v>5335</v>
      </c>
      <c r="B1700">
        <v>45431</v>
      </c>
      <c r="C1700" t="s">
        <v>4234</v>
      </c>
      <c r="D1700" t="s">
        <v>1061</v>
      </c>
      <c r="E1700" t="s">
        <v>4287</v>
      </c>
      <c r="F1700" t="s">
        <v>3797</v>
      </c>
      <c r="G1700" t="s">
        <v>7739</v>
      </c>
      <c r="H1700" t="s">
        <v>3752</v>
      </c>
      <c r="I1700" t="s">
        <v>1061</v>
      </c>
    </row>
    <row r="1701" spans="1:9">
      <c r="A1701" t="s">
        <v>5370</v>
      </c>
      <c r="B1701">
        <v>45441</v>
      </c>
      <c r="C1701" t="s">
        <v>4234</v>
      </c>
      <c r="D1701" t="s">
        <v>3799</v>
      </c>
      <c r="E1701" t="s">
        <v>4287</v>
      </c>
      <c r="F1701" t="s">
        <v>3798</v>
      </c>
      <c r="G1701" t="s">
        <v>7740</v>
      </c>
      <c r="H1701" t="s">
        <v>3752</v>
      </c>
      <c r="I1701" t="s">
        <v>3799</v>
      </c>
    </row>
    <row r="1702" spans="1:9">
      <c r="A1702" t="s">
        <v>5404</v>
      </c>
      <c r="B1702">
        <v>45442</v>
      </c>
      <c r="C1702" t="s">
        <v>4234</v>
      </c>
      <c r="D1702" t="s">
        <v>3801</v>
      </c>
      <c r="E1702" t="s">
        <v>4287</v>
      </c>
      <c r="F1702" t="s">
        <v>3800</v>
      </c>
      <c r="G1702" t="s">
        <v>7741</v>
      </c>
      <c r="H1702" t="s">
        <v>3752</v>
      </c>
      <c r="I1702" t="s">
        <v>3801</v>
      </c>
    </row>
    <row r="1703" spans="1:9">
      <c r="A1703" t="s">
        <v>5436</v>
      </c>
      <c r="B1703">
        <v>45443</v>
      </c>
      <c r="C1703" t="s">
        <v>4234</v>
      </c>
      <c r="D1703" t="s">
        <v>3803</v>
      </c>
      <c r="E1703" t="s">
        <v>4287</v>
      </c>
      <c r="F1703" t="s">
        <v>3802</v>
      </c>
      <c r="G1703" t="s">
        <v>7742</v>
      </c>
      <c r="H1703" t="s">
        <v>3752</v>
      </c>
      <c r="I1703" t="s">
        <v>3803</v>
      </c>
    </row>
    <row r="1704" spans="1:9">
      <c r="A1704" t="s">
        <v>4284</v>
      </c>
      <c r="B1704">
        <v>46000</v>
      </c>
      <c r="C1704" t="s">
        <v>4235</v>
      </c>
      <c r="D1704" t="s">
        <v>3805</v>
      </c>
      <c r="E1704" t="s">
        <v>4238</v>
      </c>
      <c r="F1704" t="s">
        <v>3804</v>
      </c>
      <c r="G1704" t="s">
        <v>7743</v>
      </c>
      <c r="H1704" t="s">
        <v>3805</v>
      </c>
    </row>
    <row r="1705" spans="1:9">
      <c r="A1705" t="s">
        <v>4333</v>
      </c>
      <c r="B1705">
        <v>46201</v>
      </c>
      <c r="C1705" t="s">
        <v>4235</v>
      </c>
      <c r="D1705" t="s">
        <v>3807</v>
      </c>
      <c r="E1705" t="s">
        <v>4287</v>
      </c>
      <c r="F1705" t="s">
        <v>3806</v>
      </c>
      <c r="G1705" t="s">
        <v>7744</v>
      </c>
      <c r="H1705" t="s">
        <v>3805</v>
      </c>
      <c r="I1705" t="s">
        <v>3807</v>
      </c>
    </row>
    <row r="1706" spans="1:9">
      <c r="A1706" t="s">
        <v>4381</v>
      </c>
      <c r="B1706">
        <v>46203</v>
      </c>
      <c r="C1706" t="s">
        <v>4235</v>
      </c>
      <c r="D1706" t="s">
        <v>3809</v>
      </c>
      <c r="E1706" t="s">
        <v>4287</v>
      </c>
      <c r="F1706" t="s">
        <v>3808</v>
      </c>
      <c r="G1706" t="s">
        <v>7745</v>
      </c>
      <c r="H1706" t="s">
        <v>3805</v>
      </c>
      <c r="I1706" t="s">
        <v>3809</v>
      </c>
    </row>
    <row r="1707" spans="1:9">
      <c r="A1707" t="s">
        <v>4429</v>
      </c>
      <c r="B1707">
        <v>46204</v>
      </c>
      <c r="C1707" t="s">
        <v>4235</v>
      </c>
      <c r="D1707" t="s">
        <v>3811</v>
      </c>
      <c r="E1707" t="s">
        <v>4287</v>
      </c>
      <c r="F1707" t="s">
        <v>3810</v>
      </c>
      <c r="G1707" t="s">
        <v>7746</v>
      </c>
      <c r="H1707" t="s">
        <v>3805</v>
      </c>
      <c r="I1707" t="s">
        <v>3811</v>
      </c>
    </row>
    <row r="1708" spans="1:9">
      <c r="A1708" t="s">
        <v>4477</v>
      </c>
      <c r="B1708">
        <v>46206</v>
      </c>
      <c r="C1708" t="s">
        <v>4235</v>
      </c>
      <c r="D1708" t="s">
        <v>3813</v>
      </c>
      <c r="E1708" t="s">
        <v>4287</v>
      </c>
      <c r="F1708" t="s">
        <v>3812</v>
      </c>
      <c r="G1708" t="s">
        <v>7747</v>
      </c>
      <c r="H1708" t="s">
        <v>3805</v>
      </c>
      <c r="I1708" t="s">
        <v>3813</v>
      </c>
    </row>
    <row r="1709" spans="1:9">
      <c r="A1709" t="s">
        <v>4525</v>
      </c>
      <c r="B1709">
        <v>46208</v>
      </c>
      <c r="C1709" t="s">
        <v>4235</v>
      </c>
      <c r="D1709" t="s">
        <v>3815</v>
      </c>
      <c r="E1709" t="s">
        <v>4287</v>
      </c>
      <c r="F1709" t="s">
        <v>3814</v>
      </c>
      <c r="G1709" t="s">
        <v>7748</v>
      </c>
      <c r="H1709" t="s">
        <v>3805</v>
      </c>
      <c r="I1709" t="s">
        <v>3815</v>
      </c>
    </row>
    <row r="1710" spans="1:9">
      <c r="A1710" t="s">
        <v>4573</v>
      </c>
      <c r="B1710">
        <v>46210</v>
      </c>
      <c r="C1710" t="s">
        <v>4235</v>
      </c>
      <c r="D1710" t="s">
        <v>3817</v>
      </c>
      <c r="E1710" t="s">
        <v>4287</v>
      </c>
      <c r="F1710" t="s">
        <v>3816</v>
      </c>
      <c r="G1710" t="s">
        <v>7749</v>
      </c>
      <c r="H1710" t="s">
        <v>3805</v>
      </c>
      <c r="I1710" t="s">
        <v>3817</v>
      </c>
    </row>
    <row r="1711" spans="1:9">
      <c r="A1711" t="s">
        <v>4621</v>
      </c>
      <c r="B1711">
        <v>46213</v>
      </c>
      <c r="C1711" t="s">
        <v>4235</v>
      </c>
      <c r="D1711" t="s">
        <v>3819</v>
      </c>
      <c r="E1711" t="s">
        <v>4287</v>
      </c>
      <c r="F1711" t="s">
        <v>3818</v>
      </c>
      <c r="G1711" t="s">
        <v>7750</v>
      </c>
      <c r="H1711" t="s">
        <v>3805</v>
      </c>
      <c r="I1711" t="s">
        <v>3819</v>
      </c>
    </row>
    <row r="1712" spans="1:9">
      <c r="A1712" t="s">
        <v>4669</v>
      </c>
      <c r="B1712">
        <v>46214</v>
      </c>
      <c r="C1712" t="s">
        <v>4235</v>
      </c>
      <c r="D1712" t="s">
        <v>3821</v>
      </c>
      <c r="E1712" t="s">
        <v>4287</v>
      </c>
      <c r="F1712" t="s">
        <v>3820</v>
      </c>
      <c r="G1712" t="s">
        <v>7751</v>
      </c>
      <c r="H1712" t="s">
        <v>3805</v>
      </c>
      <c r="I1712" t="s">
        <v>3821</v>
      </c>
    </row>
    <row r="1713" spans="1:9">
      <c r="A1713" t="s">
        <v>4717</v>
      </c>
      <c r="B1713">
        <v>46215</v>
      </c>
      <c r="C1713" t="s">
        <v>4235</v>
      </c>
      <c r="D1713" t="s">
        <v>3823</v>
      </c>
      <c r="E1713" t="s">
        <v>4287</v>
      </c>
      <c r="F1713" t="s">
        <v>3822</v>
      </c>
      <c r="G1713" t="s">
        <v>7752</v>
      </c>
      <c r="H1713" t="s">
        <v>3805</v>
      </c>
      <c r="I1713" t="s">
        <v>3823</v>
      </c>
    </row>
    <row r="1714" spans="1:9">
      <c r="A1714" t="s">
        <v>4765</v>
      </c>
      <c r="B1714">
        <v>46216</v>
      </c>
      <c r="C1714" t="s">
        <v>4235</v>
      </c>
      <c r="D1714" t="s">
        <v>3825</v>
      </c>
      <c r="E1714" t="s">
        <v>4287</v>
      </c>
      <c r="F1714" t="s">
        <v>3824</v>
      </c>
      <c r="G1714" t="s">
        <v>7753</v>
      </c>
      <c r="H1714" t="s">
        <v>3805</v>
      </c>
      <c r="I1714" t="s">
        <v>3825</v>
      </c>
    </row>
    <row r="1715" spans="1:9">
      <c r="A1715" t="s">
        <v>4813</v>
      </c>
      <c r="B1715">
        <v>46217</v>
      </c>
      <c r="C1715" t="s">
        <v>4235</v>
      </c>
      <c r="D1715" t="s">
        <v>3827</v>
      </c>
      <c r="E1715" t="s">
        <v>4287</v>
      </c>
      <c r="F1715" t="s">
        <v>3826</v>
      </c>
      <c r="G1715" t="s">
        <v>7754</v>
      </c>
      <c r="H1715" t="s">
        <v>3805</v>
      </c>
      <c r="I1715" t="s">
        <v>3827</v>
      </c>
    </row>
    <row r="1716" spans="1:9">
      <c r="A1716" t="s">
        <v>4861</v>
      </c>
      <c r="B1716">
        <v>46218</v>
      </c>
      <c r="C1716" t="s">
        <v>4235</v>
      </c>
      <c r="D1716" t="s">
        <v>3829</v>
      </c>
      <c r="E1716" t="s">
        <v>4287</v>
      </c>
      <c r="F1716" t="s">
        <v>3828</v>
      </c>
      <c r="G1716" t="s">
        <v>7755</v>
      </c>
      <c r="H1716" t="s">
        <v>3805</v>
      </c>
      <c r="I1716" t="s">
        <v>3829</v>
      </c>
    </row>
    <row r="1717" spans="1:9">
      <c r="A1717" t="s">
        <v>4909</v>
      </c>
      <c r="B1717">
        <v>46219</v>
      </c>
      <c r="C1717" t="s">
        <v>4235</v>
      </c>
      <c r="D1717" t="s">
        <v>3831</v>
      </c>
      <c r="E1717" t="s">
        <v>4287</v>
      </c>
      <c r="F1717" t="s">
        <v>3830</v>
      </c>
      <c r="G1717" t="s">
        <v>7756</v>
      </c>
      <c r="H1717" t="s">
        <v>3805</v>
      </c>
      <c r="I1717" t="s">
        <v>3831</v>
      </c>
    </row>
    <row r="1718" spans="1:9">
      <c r="A1718" t="s">
        <v>4957</v>
      </c>
      <c r="B1718">
        <v>46220</v>
      </c>
      <c r="C1718" t="s">
        <v>4235</v>
      </c>
      <c r="D1718" t="s">
        <v>3833</v>
      </c>
      <c r="E1718" t="s">
        <v>4287</v>
      </c>
      <c r="F1718" t="s">
        <v>3832</v>
      </c>
      <c r="G1718" t="s">
        <v>7757</v>
      </c>
      <c r="H1718" t="s">
        <v>3805</v>
      </c>
      <c r="I1718" t="s">
        <v>3833</v>
      </c>
    </row>
    <row r="1719" spans="1:9">
      <c r="A1719" t="s">
        <v>5005</v>
      </c>
      <c r="B1719">
        <v>46221</v>
      </c>
      <c r="C1719" t="s">
        <v>4235</v>
      </c>
      <c r="D1719" t="s">
        <v>3835</v>
      </c>
      <c r="E1719" t="s">
        <v>4287</v>
      </c>
      <c r="F1719" t="s">
        <v>3834</v>
      </c>
      <c r="G1719" t="s">
        <v>7758</v>
      </c>
      <c r="H1719" t="s">
        <v>3805</v>
      </c>
      <c r="I1719" t="s">
        <v>3835</v>
      </c>
    </row>
    <row r="1720" spans="1:9">
      <c r="A1720" t="s">
        <v>5052</v>
      </c>
      <c r="B1720">
        <v>46222</v>
      </c>
      <c r="C1720" t="s">
        <v>4235</v>
      </c>
      <c r="D1720" t="s">
        <v>3837</v>
      </c>
      <c r="E1720" t="s">
        <v>4287</v>
      </c>
      <c r="F1720" t="s">
        <v>3836</v>
      </c>
      <c r="G1720" t="s">
        <v>7759</v>
      </c>
      <c r="H1720" t="s">
        <v>3805</v>
      </c>
      <c r="I1720" t="s">
        <v>3837</v>
      </c>
    </row>
    <row r="1721" spans="1:9">
      <c r="A1721" t="s">
        <v>5099</v>
      </c>
      <c r="B1721">
        <v>46223</v>
      </c>
      <c r="C1721" t="s">
        <v>4235</v>
      </c>
      <c r="D1721" t="s">
        <v>3839</v>
      </c>
      <c r="E1721" t="s">
        <v>4287</v>
      </c>
      <c r="F1721" t="s">
        <v>3838</v>
      </c>
      <c r="G1721" t="s">
        <v>7760</v>
      </c>
      <c r="H1721" t="s">
        <v>3805</v>
      </c>
      <c r="I1721" t="s">
        <v>3839</v>
      </c>
    </row>
    <row r="1722" spans="1:9">
      <c r="A1722" t="s">
        <v>5144</v>
      </c>
      <c r="B1722">
        <v>46224</v>
      </c>
      <c r="C1722" t="s">
        <v>4235</v>
      </c>
      <c r="D1722" t="s">
        <v>3841</v>
      </c>
      <c r="E1722" t="s">
        <v>4287</v>
      </c>
      <c r="F1722" t="s">
        <v>3840</v>
      </c>
      <c r="G1722" t="s">
        <v>7761</v>
      </c>
      <c r="H1722" t="s">
        <v>3805</v>
      </c>
      <c r="I1722" t="s">
        <v>3841</v>
      </c>
    </row>
    <row r="1723" spans="1:9">
      <c r="A1723" t="s">
        <v>5188</v>
      </c>
      <c r="B1723">
        <v>46225</v>
      </c>
      <c r="C1723" t="s">
        <v>4235</v>
      </c>
      <c r="D1723" t="s">
        <v>3843</v>
      </c>
      <c r="E1723" t="s">
        <v>4287</v>
      </c>
      <c r="F1723" t="s">
        <v>3842</v>
      </c>
      <c r="G1723" t="s">
        <v>7762</v>
      </c>
      <c r="H1723" t="s">
        <v>3805</v>
      </c>
      <c r="I1723" t="s">
        <v>3843</v>
      </c>
    </row>
    <row r="1724" spans="1:9">
      <c r="A1724" t="s">
        <v>5227</v>
      </c>
      <c r="B1724">
        <v>46303</v>
      </c>
      <c r="C1724" t="s">
        <v>4235</v>
      </c>
      <c r="D1724" t="s">
        <v>3845</v>
      </c>
      <c r="E1724" t="s">
        <v>4287</v>
      </c>
      <c r="F1724" t="s">
        <v>3844</v>
      </c>
      <c r="G1724" t="s">
        <v>7763</v>
      </c>
      <c r="H1724" t="s">
        <v>3805</v>
      </c>
      <c r="I1724" t="s">
        <v>3845</v>
      </c>
    </row>
    <row r="1725" spans="1:9">
      <c r="A1725" t="s">
        <v>5264</v>
      </c>
      <c r="B1725">
        <v>46304</v>
      </c>
      <c r="C1725" t="s">
        <v>4235</v>
      </c>
      <c r="D1725" t="s">
        <v>3847</v>
      </c>
      <c r="E1725" t="s">
        <v>4287</v>
      </c>
      <c r="F1725" t="s">
        <v>3846</v>
      </c>
      <c r="G1725" t="s">
        <v>7764</v>
      </c>
      <c r="H1725" t="s">
        <v>3805</v>
      </c>
      <c r="I1725" t="s">
        <v>3847</v>
      </c>
    </row>
    <row r="1726" spans="1:9">
      <c r="A1726" t="s">
        <v>5300</v>
      </c>
      <c r="B1726">
        <v>46392</v>
      </c>
      <c r="C1726" t="s">
        <v>4235</v>
      </c>
      <c r="D1726" t="s">
        <v>3849</v>
      </c>
      <c r="E1726" t="s">
        <v>4287</v>
      </c>
      <c r="F1726" t="s">
        <v>3848</v>
      </c>
      <c r="G1726" t="s">
        <v>7765</v>
      </c>
      <c r="H1726" t="s">
        <v>3805</v>
      </c>
      <c r="I1726" t="s">
        <v>3849</v>
      </c>
    </row>
    <row r="1727" spans="1:9">
      <c r="A1727" t="s">
        <v>5336</v>
      </c>
      <c r="B1727">
        <v>46404</v>
      </c>
      <c r="C1727" t="s">
        <v>4235</v>
      </c>
      <c r="D1727" t="s">
        <v>3851</v>
      </c>
      <c r="E1727" t="s">
        <v>4287</v>
      </c>
      <c r="F1727" t="s">
        <v>3850</v>
      </c>
      <c r="G1727" t="s">
        <v>7766</v>
      </c>
      <c r="H1727" t="s">
        <v>3805</v>
      </c>
      <c r="I1727" t="s">
        <v>3851</v>
      </c>
    </row>
    <row r="1728" spans="1:9">
      <c r="A1728" t="s">
        <v>5371</v>
      </c>
      <c r="B1728">
        <v>46452</v>
      </c>
      <c r="C1728" t="s">
        <v>4235</v>
      </c>
      <c r="D1728" t="s">
        <v>3853</v>
      </c>
      <c r="E1728" t="s">
        <v>4287</v>
      </c>
      <c r="F1728" t="s">
        <v>3852</v>
      </c>
      <c r="G1728" t="s">
        <v>7767</v>
      </c>
      <c r="H1728" t="s">
        <v>3805</v>
      </c>
      <c r="I1728" t="s">
        <v>3853</v>
      </c>
    </row>
    <row r="1729" spans="1:9">
      <c r="A1729" t="s">
        <v>5405</v>
      </c>
      <c r="B1729">
        <v>46468</v>
      </c>
      <c r="C1729" t="s">
        <v>4235</v>
      </c>
      <c r="D1729" t="s">
        <v>3855</v>
      </c>
      <c r="E1729" t="s">
        <v>4287</v>
      </c>
      <c r="F1729" t="s">
        <v>3854</v>
      </c>
      <c r="G1729" t="s">
        <v>7768</v>
      </c>
      <c r="H1729" t="s">
        <v>3805</v>
      </c>
      <c r="I1729" t="s">
        <v>3855</v>
      </c>
    </row>
    <row r="1730" spans="1:9">
      <c r="A1730" t="s">
        <v>5437</v>
      </c>
      <c r="B1730">
        <v>46482</v>
      </c>
      <c r="C1730" t="s">
        <v>4235</v>
      </c>
      <c r="D1730" t="s">
        <v>3857</v>
      </c>
      <c r="E1730" t="s">
        <v>4287</v>
      </c>
      <c r="F1730" t="s">
        <v>3856</v>
      </c>
      <c r="G1730" t="s">
        <v>7769</v>
      </c>
      <c r="H1730" t="s">
        <v>3805</v>
      </c>
      <c r="I1730" t="s">
        <v>3857</v>
      </c>
    </row>
    <row r="1731" spans="1:9">
      <c r="A1731" t="s">
        <v>5467</v>
      </c>
      <c r="B1731">
        <v>46490</v>
      </c>
      <c r="C1731" t="s">
        <v>4235</v>
      </c>
      <c r="D1731" t="s">
        <v>3859</v>
      </c>
      <c r="E1731" t="s">
        <v>4287</v>
      </c>
      <c r="F1731" t="s">
        <v>3858</v>
      </c>
      <c r="G1731" t="s">
        <v>7770</v>
      </c>
      <c r="H1731" t="s">
        <v>3805</v>
      </c>
      <c r="I1731" t="s">
        <v>3859</v>
      </c>
    </row>
    <row r="1732" spans="1:9">
      <c r="A1732" t="s">
        <v>5495</v>
      </c>
      <c r="B1732">
        <v>46491</v>
      </c>
      <c r="C1732" t="s">
        <v>4235</v>
      </c>
      <c r="D1732" t="s">
        <v>3861</v>
      </c>
      <c r="E1732" t="s">
        <v>4287</v>
      </c>
      <c r="F1732" t="s">
        <v>3860</v>
      </c>
      <c r="G1732" t="s">
        <v>7771</v>
      </c>
      <c r="H1732" t="s">
        <v>3805</v>
      </c>
      <c r="I1732" t="s">
        <v>3861</v>
      </c>
    </row>
    <row r="1733" spans="1:9">
      <c r="A1733" t="s">
        <v>5523</v>
      </c>
      <c r="B1733">
        <v>46492</v>
      </c>
      <c r="C1733" t="s">
        <v>4235</v>
      </c>
      <c r="D1733" t="s">
        <v>3863</v>
      </c>
      <c r="E1733" t="s">
        <v>4287</v>
      </c>
      <c r="F1733" t="s">
        <v>3862</v>
      </c>
      <c r="G1733" t="s">
        <v>7772</v>
      </c>
      <c r="H1733" t="s">
        <v>3805</v>
      </c>
      <c r="I1733" t="s">
        <v>3863</v>
      </c>
    </row>
    <row r="1734" spans="1:9">
      <c r="A1734" t="s">
        <v>5550</v>
      </c>
      <c r="B1734">
        <v>46501</v>
      </c>
      <c r="C1734" t="s">
        <v>4235</v>
      </c>
      <c r="D1734" t="s">
        <v>3865</v>
      </c>
      <c r="E1734" t="s">
        <v>4287</v>
      </c>
      <c r="F1734" t="s">
        <v>3864</v>
      </c>
      <c r="G1734" t="s">
        <v>7773</v>
      </c>
      <c r="H1734" t="s">
        <v>3805</v>
      </c>
      <c r="I1734" t="s">
        <v>3865</v>
      </c>
    </row>
    <row r="1735" spans="1:9">
      <c r="A1735" t="s">
        <v>5575</v>
      </c>
      <c r="B1735">
        <v>46502</v>
      </c>
      <c r="C1735" t="s">
        <v>4235</v>
      </c>
      <c r="D1735" t="s">
        <v>3867</v>
      </c>
      <c r="E1735" t="s">
        <v>4287</v>
      </c>
      <c r="F1735" t="s">
        <v>3866</v>
      </c>
      <c r="G1735" t="s">
        <v>7774</v>
      </c>
      <c r="H1735" t="s">
        <v>3805</v>
      </c>
      <c r="I1735" t="s">
        <v>3867</v>
      </c>
    </row>
    <row r="1736" spans="1:9">
      <c r="A1736" t="s">
        <v>5600</v>
      </c>
      <c r="B1736">
        <v>46505</v>
      </c>
      <c r="C1736" t="s">
        <v>4235</v>
      </c>
      <c r="D1736" t="s">
        <v>3869</v>
      </c>
      <c r="E1736" t="s">
        <v>4287</v>
      </c>
      <c r="F1736" t="s">
        <v>3868</v>
      </c>
      <c r="G1736" t="s">
        <v>7775</v>
      </c>
      <c r="H1736" t="s">
        <v>3805</v>
      </c>
      <c r="I1736" t="s">
        <v>3869</v>
      </c>
    </row>
    <row r="1737" spans="1:9">
      <c r="A1737" t="s">
        <v>5625</v>
      </c>
      <c r="B1737">
        <v>46523</v>
      </c>
      <c r="C1737" t="s">
        <v>4235</v>
      </c>
      <c r="D1737" t="s">
        <v>3871</v>
      </c>
      <c r="E1737" t="s">
        <v>4287</v>
      </c>
      <c r="F1737" t="s">
        <v>3870</v>
      </c>
      <c r="G1737" t="s">
        <v>7776</v>
      </c>
      <c r="H1737" t="s">
        <v>3805</v>
      </c>
      <c r="I1737" t="s">
        <v>3871</v>
      </c>
    </row>
    <row r="1738" spans="1:9">
      <c r="A1738" t="s">
        <v>5648</v>
      </c>
      <c r="B1738">
        <v>46524</v>
      </c>
      <c r="C1738" t="s">
        <v>4235</v>
      </c>
      <c r="D1738" t="s">
        <v>3873</v>
      </c>
      <c r="E1738" t="s">
        <v>4287</v>
      </c>
      <c r="F1738" t="s">
        <v>3872</v>
      </c>
      <c r="G1738" t="s">
        <v>7777</v>
      </c>
      <c r="H1738" t="s">
        <v>3805</v>
      </c>
      <c r="I1738" t="s">
        <v>3873</v>
      </c>
    </row>
    <row r="1739" spans="1:9">
      <c r="A1739" t="s">
        <v>5670</v>
      </c>
      <c r="B1739">
        <v>46525</v>
      </c>
      <c r="C1739" t="s">
        <v>4235</v>
      </c>
      <c r="D1739" t="s">
        <v>3875</v>
      </c>
      <c r="E1739" t="s">
        <v>4287</v>
      </c>
      <c r="F1739" t="s">
        <v>3874</v>
      </c>
      <c r="G1739" t="s">
        <v>7778</v>
      </c>
      <c r="H1739" t="s">
        <v>3805</v>
      </c>
      <c r="I1739" t="s">
        <v>3875</v>
      </c>
    </row>
    <row r="1740" spans="1:9">
      <c r="A1740" t="s">
        <v>5688</v>
      </c>
      <c r="B1740">
        <v>46527</v>
      </c>
      <c r="C1740" t="s">
        <v>4235</v>
      </c>
      <c r="D1740" t="s">
        <v>3877</v>
      </c>
      <c r="E1740" t="s">
        <v>4287</v>
      </c>
      <c r="F1740" t="s">
        <v>3876</v>
      </c>
      <c r="G1740" t="s">
        <v>7779</v>
      </c>
      <c r="H1740" t="s">
        <v>3805</v>
      </c>
      <c r="I1740" t="s">
        <v>3877</v>
      </c>
    </row>
    <row r="1741" spans="1:9">
      <c r="A1741" t="s">
        <v>5706</v>
      </c>
      <c r="B1741">
        <v>46529</v>
      </c>
      <c r="C1741" t="s">
        <v>4235</v>
      </c>
      <c r="D1741" t="s">
        <v>3879</v>
      </c>
      <c r="E1741" t="s">
        <v>4287</v>
      </c>
      <c r="F1741" t="s">
        <v>3878</v>
      </c>
      <c r="G1741" t="s">
        <v>7780</v>
      </c>
      <c r="H1741" t="s">
        <v>3805</v>
      </c>
      <c r="I1741" t="s">
        <v>3879</v>
      </c>
    </row>
    <row r="1742" spans="1:9">
      <c r="A1742" t="s">
        <v>5724</v>
      </c>
      <c r="B1742">
        <v>46530</v>
      </c>
      <c r="C1742" t="s">
        <v>4235</v>
      </c>
      <c r="D1742" t="s">
        <v>3881</v>
      </c>
      <c r="E1742" t="s">
        <v>4287</v>
      </c>
      <c r="F1742" t="s">
        <v>3880</v>
      </c>
      <c r="G1742" t="s">
        <v>7781</v>
      </c>
      <c r="H1742" t="s">
        <v>3805</v>
      </c>
      <c r="I1742" t="s">
        <v>3881</v>
      </c>
    </row>
    <row r="1743" spans="1:9">
      <c r="A1743" t="s">
        <v>5742</v>
      </c>
      <c r="B1743">
        <v>46531</v>
      </c>
      <c r="C1743" t="s">
        <v>4235</v>
      </c>
      <c r="D1743" t="s">
        <v>3883</v>
      </c>
      <c r="E1743" t="s">
        <v>4287</v>
      </c>
      <c r="F1743" t="s">
        <v>3882</v>
      </c>
      <c r="G1743" t="s">
        <v>7782</v>
      </c>
      <c r="H1743" t="s">
        <v>3805</v>
      </c>
      <c r="I1743" t="s">
        <v>3883</v>
      </c>
    </row>
    <row r="1744" spans="1:9">
      <c r="A1744" t="s">
        <v>5759</v>
      </c>
      <c r="B1744">
        <v>46532</v>
      </c>
      <c r="C1744" t="s">
        <v>4235</v>
      </c>
      <c r="D1744" t="s">
        <v>3885</v>
      </c>
      <c r="E1744" t="s">
        <v>4287</v>
      </c>
      <c r="F1744" t="s">
        <v>3884</v>
      </c>
      <c r="G1744" t="s">
        <v>7783</v>
      </c>
      <c r="H1744" t="s">
        <v>3805</v>
      </c>
      <c r="I1744" t="s">
        <v>3885</v>
      </c>
    </row>
    <row r="1745" spans="1:9">
      <c r="A1745" t="s">
        <v>5775</v>
      </c>
      <c r="B1745">
        <v>46533</v>
      </c>
      <c r="C1745" t="s">
        <v>4235</v>
      </c>
      <c r="D1745" t="s">
        <v>3887</v>
      </c>
      <c r="E1745" t="s">
        <v>4287</v>
      </c>
      <c r="F1745" t="s">
        <v>3886</v>
      </c>
      <c r="G1745" t="s">
        <v>7784</v>
      </c>
      <c r="H1745" t="s">
        <v>3805</v>
      </c>
      <c r="I1745" t="s">
        <v>3887</v>
      </c>
    </row>
    <row r="1746" spans="1:9">
      <c r="A1746" t="s">
        <v>5790</v>
      </c>
      <c r="B1746">
        <v>46534</v>
      </c>
      <c r="C1746" t="s">
        <v>4235</v>
      </c>
      <c r="D1746" t="s">
        <v>3889</v>
      </c>
      <c r="E1746" t="s">
        <v>4287</v>
      </c>
      <c r="F1746" t="s">
        <v>3888</v>
      </c>
      <c r="G1746" t="s">
        <v>7785</v>
      </c>
      <c r="H1746" t="s">
        <v>3805</v>
      </c>
      <c r="I1746" t="s">
        <v>3889</v>
      </c>
    </row>
    <row r="1747" spans="1:9">
      <c r="A1747" t="s">
        <v>5803</v>
      </c>
      <c r="B1747">
        <v>46535</v>
      </c>
      <c r="C1747" t="s">
        <v>4235</v>
      </c>
      <c r="D1747" t="s">
        <v>3891</v>
      </c>
      <c r="E1747" t="s">
        <v>4287</v>
      </c>
      <c r="F1747" t="s">
        <v>3890</v>
      </c>
      <c r="G1747" t="s">
        <v>7786</v>
      </c>
      <c r="H1747" t="s">
        <v>3805</v>
      </c>
      <c r="I1747" t="s">
        <v>3891</v>
      </c>
    </row>
    <row r="1748" spans="1:9">
      <c r="A1748" t="s">
        <v>4285</v>
      </c>
      <c r="B1748">
        <v>47000</v>
      </c>
      <c r="C1748" t="s">
        <v>4236</v>
      </c>
      <c r="D1748" t="s">
        <v>3893</v>
      </c>
      <c r="E1748" t="s">
        <v>4238</v>
      </c>
      <c r="F1748" t="s">
        <v>3892</v>
      </c>
      <c r="G1748" t="s">
        <v>7787</v>
      </c>
      <c r="H1748" t="s">
        <v>3893</v>
      </c>
    </row>
    <row r="1749" spans="1:9">
      <c r="A1749" t="s">
        <v>4334</v>
      </c>
      <c r="B1749">
        <v>47201</v>
      </c>
      <c r="C1749" t="s">
        <v>4236</v>
      </c>
      <c r="D1749" t="s">
        <v>3895</v>
      </c>
      <c r="E1749" t="s">
        <v>4287</v>
      </c>
      <c r="F1749" t="s">
        <v>3894</v>
      </c>
      <c r="G1749" t="s">
        <v>7788</v>
      </c>
      <c r="H1749" t="s">
        <v>3893</v>
      </c>
      <c r="I1749" t="s">
        <v>3895</v>
      </c>
    </row>
    <row r="1750" spans="1:9">
      <c r="A1750" t="s">
        <v>4382</v>
      </c>
      <c r="B1750">
        <v>47205</v>
      </c>
      <c r="C1750" t="s">
        <v>4236</v>
      </c>
      <c r="D1750" t="s">
        <v>3897</v>
      </c>
      <c r="E1750" t="s">
        <v>4287</v>
      </c>
      <c r="F1750" t="s">
        <v>3896</v>
      </c>
      <c r="G1750" t="s">
        <v>7789</v>
      </c>
      <c r="H1750" t="s">
        <v>3893</v>
      </c>
      <c r="I1750" t="s">
        <v>3897</v>
      </c>
    </row>
    <row r="1751" spans="1:9">
      <c r="A1751" t="s">
        <v>4430</v>
      </c>
      <c r="B1751">
        <v>47207</v>
      </c>
      <c r="C1751" t="s">
        <v>4236</v>
      </c>
      <c r="D1751" t="s">
        <v>3899</v>
      </c>
      <c r="E1751" t="s">
        <v>4287</v>
      </c>
      <c r="F1751" t="s">
        <v>3898</v>
      </c>
      <c r="G1751" t="s">
        <v>7790</v>
      </c>
      <c r="H1751" t="s">
        <v>3893</v>
      </c>
      <c r="I1751" t="s">
        <v>3899</v>
      </c>
    </row>
    <row r="1752" spans="1:9">
      <c r="A1752" t="s">
        <v>4478</v>
      </c>
      <c r="B1752">
        <v>47208</v>
      </c>
      <c r="C1752" t="s">
        <v>4236</v>
      </c>
      <c r="D1752" t="s">
        <v>3901</v>
      </c>
      <c r="E1752" t="s">
        <v>4287</v>
      </c>
      <c r="F1752" t="s">
        <v>3900</v>
      </c>
      <c r="G1752" t="s">
        <v>7791</v>
      </c>
      <c r="H1752" t="s">
        <v>3893</v>
      </c>
      <c r="I1752" t="s">
        <v>3901</v>
      </c>
    </row>
    <row r="1753" spans="1:9">
      <c r="A1753" t="s">
        <v>4526</v>
      </c>
      <c r="B1753">
        <v>47209</v>
      </c>
      <c r="C1753" t="s">
        <v>4236</v>
      </c>
      <c r="D1753" t="s">
        <v>3903</v>
      </c>
      <c r="E1753" t="s">
        <v>4287</v>
      </c>
      <c r="F1753" t="s">
        <v>3902</v>
      </c>
      <c r="G1753" t="s">
        <v>7792</v>
      </c>
      <c r="H1753" t="s">
        <v>3893</v>
      </c>
      <c r="I1753" t="s">
        <v>3903</v>
      </c>
    </row>
    <row r="1754" spans="1:9">
      <c r="A1754" t="s">
        <v>4574</v>
      </c>
      <c r="B1754">
        <v>47210</v>
      </c>
      <c r="C1754" t="s">
        <v>4236</v>
      </c>
      <c r="D1754" t="s">
        <v>3905</v>
      </c>
      <c r="E1754" t="s">
        <v>4287</v>
      </c>
      <c r="F1754" t="s">
        <v>3904</v>
      </c>
      <c r="G1754" t="s">
        <v>7793</v>
      </c>
      <c r="H1754" t="s">
        <v>3893</v>
      </c>
      <c r="I1754" t="s">
        <v>3905</v>
      </c>
    </row>
    <row r="1755" spans="1:9">
      <c r="A1755" t="s">
        <v>4622</v>
      </c>
      <c r="B1755">
        <v>47211</v>
      </c>
      <c r="C1755" t="s">
        <v>4236</v>
      </c>
      <c r="D1755" t="s">
        <v>3907</v>
      </c>
      <c r="E1755" t="s">
        <v>4287</v>
      </c>
      <c r="F1755" t="s">
        <v>3906</v>
      </c>
      <c r="G1755" t="s">
        <v>7794</v>
      </c>
      <c r="H1755" t="s">
        <v>3893</v>
      </c>
      <c r="I1755" t="s">
        <v>3907</v>
      </c>
    </row>
    <row r="1756" spans="1:9">
      <c r="A1756" t="s">
        <v>4670</v>
      </c>
      <c r="B1756">
        <v>47212</v>
      </c>
      <c r="C1756" t="s">
        <v>4236</v>
      </c>
      <c r="D1756" t="s">
        <v>3909</v>
      </c>
      <c r="E1756" t="s">
        <v>4287</v>
      </c>
      <c r="F1756" t="s">
        <v>3908</v>
      </c>
      <c r="G1756" t="s">
        <v>7795</v>
      </c>
      <c r="H1756" t="s">
        <v>3893</v>
      </c>
      <c r="I1756" t="s">
        <v>3909</v>
      </c>
    </row>
    <row r="1757" spans="1:9">
      <c r="A1757" t="s">
        <v>4718</v>
      </c>
      <c r="B1757">
        <v>47213</v>
      </c>
      <c r="C1757" t="s">
        <v>4236</v>
      </c>
      <c r="D1757" t="s">
        <v>3911</v>
      </c>
      <c r="E1757" t="s">
        <v>4287</v>
      </c>
      <c r="F1757" t="s">
        <v>3910</v>
      </c>
      <c r="G1757" t="s">
        <v>7796</v>
      </c>
      <c r="H1757" t="s">
        <v>3893</v>
      </c>
      <c r="I1757" t="s">
        <v>3911</v>
      </c>
    </row>
    <row r="1758" spans="1:9">
      <c r="A1758" t="s">
        <v>4766</v>
      </c>
      <c r="B1758">
        <v>47214</v>
      </c>
      <c r="C1758" t="s">
        <v>4236</v>
      </c>
      <c r="D1758" t="s">
        <v>3913</v>
      </c>
      <c r="E1758" t="s">
        <v>4287</v>
      </c>
      <c r="F1758" t="s">
        <v>3912</v>
      </c>
      <c r="G1758" t="s">
        <v>7797</v>
      </c>
      <c r="H1758" t="s">
        <v>3893</v>
      </c>
      <c r="I1758" t="s">
        <v>3913</v>
      </c>
    </row>
    <row r="1759" spans="1:9">
      <c r="A1759" t="s">
        <v>4814</v>
      </c>
      <c r="B1759">
        <v>47215</v>
      </c>
      <c r="C1759" t="s">
        <v>4236</v>
      </c>
      <c r="D1759" t="s">
        <v>3915</v>
      </c>
      <c r="E1759" t="s">
        <v>4287</v>
      </c>
      <c r="F1759" t="s">
        <v>3914</v>
      </c>
      <c r="G1759" t="s">
        <v>7798</v>
      </c>
      <c r="H1759" t="s">
        <v>3893</v>
      </c>
      <c r="I1759" t="s">
        <v>3915</v>
      </c>
    </row>
    <row r="1760" spans="1:9">
      <c r="A1760" t="s">
        <v>4862</v>
      </c>
      <c r="B1760">
        <v>47301</v>
      </c>
      <c r="C1760" t="s">
        <v>4236</v>
      </c>
      <c r="D1760" t="s">
        <v>3917</v>
      </c>
      <c r="E1760" t="s">
        <v>4287</v>
      </c>
      <c r="F1760" t="s">
        <v>3916</v>
      </c>
      <c r="G1760" t="s">
        <v>7799</v>
      </c>
      <c r="H1760" t="s">
        <v>3893</v>
      </c>
      <c r="I1760" t="s">
        <v>3917</v>
      </c>
    </row>
    <row r="1761" spans="1:9">
      <c r="A1761" t="s">
        <v>4910</v>
      </c>
      <c r="B1761">
        <v>47302</v>
      </c>
      <c r="C1761" t="s">
        <v>4236</v>
      </c>
      <c r="D1761" t="s">
        <v>3919</v>
      </c>
      <c r="E1761" t="s">
        <v>4287</v>
      </c>
      <c r="F1761" t="s">
        <v>3918</v>
      </c>
      <c r="G1761" t="s">
        <v>7800</v>
      </c>
      <c r="H1761" t="s">
        <v>3893</v>
      </c>
      <c r="I1761" t="s">
        <v>3919</v>
      </c>
    </row>
    <row r="1762" spans="1:9">
      <c r="A1762" t="s">
        <v>4958</v>
      </c>
      <c r="B1762">
        <v>47303</v>
      </c>
      <c r="C1762" t="s">
        <v>4236</v>
      </c>
      <c r="D1762" t="s">
        <v>3921</v>
      </c>
      <c r="E1762" t="s">
        <v>4287</v>
      </c>
      <c r="F1762" t="s">
        <v>3920</v>
      </c>
      <c r="G1762" t="s">
        <v>7801</v>
      </c>
      <c r="H1762" t="s">
        <v>3893</v>
      </c>
      <c r="I1762" t="s">
        <v>3921</v>
      </c>
    </row>
    <row r="1763" spans="1:9">
      <c r="A1763" t="s">
        <v>5006</v>
      </c>
      <c r="B1763">
        <v>47306</v>
      </c>
      <c r="C1763" t="s">
        <v>4236</v>
      </c>
      <c r="D1763" t="s">
        <v>3923</v>
      </c>
      <c r="E1763" t="s">
        <v>4287</v>
      </c>
      <c r="F1763" t="s">
        <v>3922</v>
      </c>
      <c r="G1763" t="s">
        <v>7802</v>
      </c>
      <c r="H1763" t="s">
        <v>3893</v>
      </c>
      <c r="I1763" t="s">
        <v>3923</v>
      </c>
    </row>
    <row r="1764" spans="1:9">
      <c r="A1764" t="s">
        <v>5053</v>
      </c>
      <c r="B1764">
        <v>47308</v>
      </c>
      <c r="C1764" t="s">
        <v>4236</v>
      </c>
      <c r="D1764" t="s">
        <v>3925</v>
      </c>
      <c r="E1764" t="s">
        <v>4287</v>
      </c>
      <c r="F1764" t="s">
        <v>3924</v>
      </c>
      <c r="G1764" t="s">
        <v>7803</v>
      </c>
      <c r="H1764" t="s">
        <v>3893</v>
      </c>
      <c r="I1764" t="s">
        <v>3925</v>
      </c>
    </row>
    <row r="1765" spans="1:9">
      <c r="A1765" t="s">
        <v>5100</v>
      </c>
      <c r="B1765">
        <v>47311</v>
      </c>
      <c r="C1765" t="s">
        <v>4236</v>
      </c>
      <c r="D1765" t="s">
        <v>3927</v>
      </c>
      <c r="E1765" t="s">
        <v>4287</v>
      </c>
      <c r="F1765" t="s">
        <v>3926</v>
      </c>
      <c r="G1765" t="s">
        <v>7804</v>
      </c>
      <c r="H1765" t="s">
        <v>3893</v>
      </c>
      <c r="I1765" t="s">
        <v>3927</v>
      </c>
    </row>
    <row r="1766" spans="1:9">
      <c r="A1766" t="s">
        <v>5145</v>
      </c>
      <c r="B1766">
        <v>47313</v>
      </c>
      <c r="C1766" t="s">
        <v>4236</v>
      </c>
      <c r="D1766" t="s">
        <v>3929</v>
      </c>
      <c r="E1766" t="s">
        <v>4287</v>
      </c>
      <c r="F1766" t="s">
        <v>3928</v>
      </c>
      <c r="G1766" t="s">
        <v>7805</v>
      </c>
      <c r="H1766" t="s">
        <v>3893</v>
      </c>
      <c r="I1766" t="s">
        <v>3929</v>
      </c>
    </row>
    <row r="1767" spans="1:9">
      <c r="A1767" t="s">
        <v>5189</v>
      </c>
      <c r="B1767">
        <v>47314</v>
      </c>
      <c r="C1767" t="s">
        <v>4236</v>
      </c>
      <c r="D1767" t="s">
        <v>3931</v>
      </c>
      <c r="E1767" t="s">
        <v>4287</v>
      </c>
      <c r="F1767" t="s">
        <v>3930</v>
      </c>
      <c r="G1767" t="s">
        <v>7806</v>
      </c>
      <c r="H1767" t="s">
        <v>3893</v>
      </c>
      <c r="I1767" t="s">
        <v>3931</v>
      </c>
    </row>
    <row r="1768" spans="1:9">
      <c r="A1768" t="s">
        <v>5228</v>
      </c>
      <c r="B1768">
        <v>47315</v>
      </c>
      <c r="C1768" t="s">
        <v>4236</v>
      </c>
      <c r="D1768" t="s">
        <v>3933</v>
      </c>
      <c r="E1768" t="s">
        <v>4287</v>
      </c>
      <c r="F1768" t="s">
        <v>3932</v>
      </c>
      <c r="G1768" t="s">
        <v>7807</v>
      </c>
      <c r="H1768" t="s">
        <v>3893</v>
      </c>
      <c r="I1768" t="s">
        <v>3933</v>
      </c>
    </row>
    <row r="1769" spans="1:9">
      <c r="A1769" t="s">
        <v>5265</v>
      </c>
      <c r="B1769">
        <v>47324</v>
      </c>
      <c r="C1769" t="s">
        <v>4236</v>
      </c>
      <c r="D1769" t="s">
        <v>3935</v>
      </c>
      <c r="E1769" t="s">
        <v>4287</v>
      </c>
      <c r="F1769" t="s">
        <v>3934</v>
      </c>
      <c r="G1769" t="s">
        <v>7808</v>
      </c>
      <c r="H1769" t="s">
        <v>3893</v>
      </c>
      <c r="I1769" t="s">
        <v>3935</v>
      </c>
    </row>
    <row r="1770" spans="1:9">
      <c r="A1770" t="s">
        <v>5301</v>
      </c>
      <c r="B1770">
        <v>47325</v>
      </c>
      <c r="C1770" t="s">
        <v>4236</v>
      </c>
      <c r="D1770" t="s">
        <v>3937</v>
      </c>
      <c r="E1770" t="s">
        <v>4287</v>
      </c>
      <c r="F1770" t="s">
        <v>3936</v>
      </c>
      <c r="G1770" t="s">
        <v>7809</v>
      </c>
      <c r="H1770" t="s">
        <v>3893</v>
      </c>
      <c r="I1770" t="s">
        <v>3937</v>
      </c>
    </row>
    <row r="1771" spans="1:9">
      <c r="A1771" t="s">
        <v>5337</v>
      </c>
      <c r="B1771">
        <v>47326</v>
      </c>
      <c r="C1771" t="s">
        <v>4236</v>
      </c>
      <c r="D1771" t="s">
        <v>3939</v>
      </c>
      <c r="E1771" t="s">
        <v>4287</v>
      </c>
      <c r="F1771" t="s">
        <v>3938</v>
      </c>
      <c r="G1771" t="s">
        <v>7810</v>
      </c>
      <c r="H1771" t="s">
        <v>3893</v>
      </c>
      <c r="I1771" t="s">
        <v>3939</v>
      </c>
    </row>
    <row r="1772" spans="1:9">
      <c r="A1772" t="s">
        <v>5372</v>
      </c>
      <c r="B1772">
        <v>47327</v>
      </c>
      <c r="C1772" t="s">
        <v>4236</v>
      </c>
      <c r="D1772" t="s">
        <v>3941</v>
      </c>
      <c r="E1772" t="s">
        <v>4287</v>
      </c>
      <c r="F1772" t="s">
        <v>3940</v>
      </c>
      <c r="G1772" t="s">
        <v>7811</v>
      </c>
      <c r="H1772" t="s">
        <v>3893</v>
      </c>
      <c r="I1772" t="s">
        <v>3941</v>
      </c>
    </row>
    <row r="1773" spans="1:9">
      <c r="A1773" t="s">
        <v>5406</v>
      </c>
      <c r="B1773">
        <v>47328</v>
      </c>
      <c r="C1773" t="s">
        <v>4236</v>
      </c>
      <c r="D1773" t="s">
        <v>3943</v>
      </c>
      <c r="E1773" t="s">
        <v>4287</v>
      </c>
      <c r="F1773" t="s">
        <v>3942</v>
      </c>
      <c r="G1773" t="s">
        <v>7812</v>
      </c>
      <c r="H1773" t="s">
        <v>3893</v>
      </c>
      <c r="I1773" t="s">
        <v>3943</v>
      </c>
    </row>
    <row r="1774" spans="1:9">
      <c r="A1774" t="s">
        <v>5438</v>
      </c>
      <c r="B1774">
        <v>47329</v>
      </c>
      <c r="C1774" t="s">
        <v>4236</v>
      </c>
      <c r="D1774" t="s">
        <v>3945</v>
      </c>
      <c r="E1774" t="s">
        <v>4287</v>
      </c>
      <c r="F1774" t="s">
        <v>3944</v>
      </c>
      <c r="G1774" t="s">
        <v>7813</v>
      </c>
      <c r="H1774" t="s">
        <v>3893</v>
      </c>
      <c r="I1774" t="s">
        <v>3945</v>
      </c>
    </row>
    <row r="1775" spans="1:9">
      <c r="A1775" t="s">
        <v>5468</v>
      </c>
      <c r="B1775">
        <v>47348</v>
      </c>
      <c r="C1775" t="s">
        <v>4236</v>
      </c>
      <c r="D1775" t="s">
        <v>3947</v>
      </c>
      <c r="E1775" t="s">
        <v>4287</v>
      </c>
      <c r="F1775" t="s">
        <v>3946</v>
      </c>
      <c r="G1775" t="s">
        <v>7814</v>
      </c>
      <c r="H1775" t="s">
        <v>3893</v>
      </c>
      <c r="I1775" t="s">
        <v>3947</v>
      </c>
    </row>
    <row r="1776" spans="1:9">
      <c r="A1776" t="s">
        <v>5496</v>
      </c>
      <c r="B1776">
        <v>47350</v>
      </c>
      <c r="C1776" t="s">
        <v>4236</v>
      </c>
      <c r="D1776" t="s">
        <v>3949</v>
      </c>
      <c r="E1776" t="s">
        <v>4287</v>
      </c>
      <c r="F1776" t="s">
        <v>3948</v>
      </c>
      <c r="G1776" t="s">
        <v>7815</v>
      </c>
      <c r="H1776" t="s">
        <v>3893</v>
      </c>
      <c r="I1776" t="s">
        <v>3949</v>
      </c>
    </row>
    <row r="1777" spans="1:9">
      <c r="A1777" t="s">
        <v>5524</v>
      </c>
      <c r="B1777">
        <v>47353</v>
      </c>
      <c r="C1777" t="s">
        <v>4236</v>
      </c>
      <c r="D1777" t="s">
        <v>3951</v>
      </c>
      <c r="E1777" t="s">
        <v>4287</v>
      </c>
      <c r="F1777" t="s">
        <v>3950</v>
      </c>
      <c r="G1777" t="s">
        <v>7816</v>
      </c>
      <c r="H1777" t="s">
        <v>3893</v>
      </c>
      <c r="I1777" t="s">
        <v>3951</v>
      </c>
    </row>
    <row r="1778" spans="1:9">
      <c r="A1778" t="s">
        <v>5551</v>
      </c>
      <c r="B1778">
        <v>47354</v>
      </c>
      <c r="C1778" t="s">
        <v>4236</v>
      </c>
      <c r="D1778" t="s">
        <v>3953</v>
      </c>
      <c r="E1778" t="s">
        <v>4287</v>
      </c>
      <c r="F1778" t="s">
        <v>3952</v>
      </c>
      <c r="G1778" t="s">
        <v>7817</v>
      </c>
      <c r="H1778" t="s">
        <v>3893</v>
      </c>
      <c r="I1778" t="s">
        <v>3953</v>
      </c>
    </row>
    <row r="1779" spans="1:9">
      <c r="A1779" t="s">
        <v>5576</v>
      </c>
      <c r="B1779">
        <v>47355</v>
      </c>
      <c r="C1779" t="s">
        <v>4236</v>
      </c>
      <c r="D1779" t="s">
        <v>3955</v>
      </c>
      <c r="E1779" t="s">
        <v>4287</v>
      </c>
      <c r="F1779" t="s">
        <v>3954</v>
      </c>
      <c r="G1779" t="s">
        <v>7818</v>
      </c>
      <c r="H1779" t="s">
        <v>3893</v>
      </c>
      <c r="I1779" t="s">
        <v>3955</v>
      </c>
    </row>
    <row r="1780" spans="1:9">
      <c r="A1780" t="s">
        <v>5601</v>
      </c>
      <c r="B1780">
        <v>47356</v>
      </c>
      <c r="C1780" t="s">
        <v>4236</v>
      </c>
      <c r="D1780" t="s">
        <v>3957</v>
      </c>
      <c r="E1780" t="s">
        <v>4287</v>
      </c>
      <c r="F1780" t="s">
        <v>3956</v>
      </c>
      <c r="G1780" t="s">
        <v>7819</v>
      </c>
      <c r="H1780" t="s">
        <v>3893</v>
      </c>
      <c r="I1780" t="s">
        <v>3957</v>
      </c>
    </row>
    <row r="1781" spans="1:9">
      <c r="A1781" t="s">
        <v>5626</v>
      </c>
      <c r="B1781">
        <v>47357</v>
      </c>
      <c r="C1781" t="s">
        <v>4236</v>
      </c>
      <c r="D1781" t="s">
        <v>3959</v>
      </c>
      <c r="E1781" t="s">
        <v>4287</v>
      </c>
      <c r="F1781" t="s">
        <v>3958</v>
      </c>
      <c r="G1781" t="s">
        <v>7820</v>
      </c>
      <c r="H1781" t="s">
        <v>3893</v>
      </c>
      <c r="I1781" t="s">
        <v>3959</v>
      </c>
    </row>
    <row r="1782" spans="1:9">
      <c r="A1782" t="s">
        <v>5649</v>
      </c>
      <c r="B1782">
        <v>47358</v>
      </c>
      <c r="C1782" t="s">
        <v>4236</v>
      </c>
      <c r="D1782" t="s">
        <v>3961</v>
      </c>
      <c r="E1782" t="s">
        <v>4287</v>
      </c>
      <c r="F1782" t="s">
        <v>3960</v>
      </c>
      <c r="G1782" t="s">
        <v>7821</v>
      </c>
      <c r="H1782" t="s">
        <v>3893</v>
      </c>
      <c r="I1782" t="s">
        <v>3961</v>
      </c>
    </row>
    <row r="1783" spans="1:9">
      <c r="A1783" t="s">
        <v>5671</v>
      </c>
      <c r="B1783">
        <v>47359</v>
      </c>
      <c r="C1783" t="s">
        <v>4236</v>
      </c>
      <c r="D1783" t="s">
        <v>3963</v>
      </c>
      <c r="E1783" t="s">
        <v>4287</v>
      </c>
      <c r="F1783" t="s">
        <v>3962</v>
      </c>
      <c r="G1783" t="s">
        <v>7822</v>
      </c>
      <c r="H1783" t="s">
        <v>3893</v>
      </c>
      <c r="I1783" t="s">
        <v>3963</v>
      </c>
    </row>
    <row r="1784" spans="1:9">
      <c r="A1784" t="s">
        <v>5689</v>
      </c>
      <c r="B1784">
        <v>47360</v>
      </c>
      <c r="C1784" t="s">
        <v>4236</v>
      </c>
      <c r="D1784" t="s">
        <v>3965</v>
      </c>
      <c r="E1784" t="s">
        <v>4287</v>
      </c>
      <c r="F1784" t="s">
        <v>3964</v>
      </c>
      <c r="G1784" t="s">
        <v>7823</v>
      </c>
      <c r="H1784" t="s">
        <v>3893</v>
      </c>
      <c r="I1784" t="s">
        <v>3965</v>
      </c>
    </row>
    <row r="1785" spans="1:9">
      <c r="A1785" t="s">
        <v>5707</v>
      </c>
      <c r="B1785">
        <v>47361</v>
      </c>
      <c r="C1785" t="s">
        <v>4236</v>
      </c>
      <c r="D1785" t="s">
        <v>3967</v>
      </c>
      <c r="E1785" t="s">
        <v>4287</v>
      </c>
      <c r="F1785" t="s">
        <v>3966</v>
      </c>
      <c r="G1785" t="s">
        <v>7824</v>
      </c>
      <c r="H1785" t="s">
        <v>3893</v>
      </c>
      <c r="I1785" t="s">
        <v>3967</v>
      </c>
    </row>
    <row r="1786" spans="1:9">
      <c r="A1786" t="s">
        <v>5725</v>
      </c>
      <c r="B1786">
        <v>47362</v>
      </c>
      <c r="C1786" t="s">
        <v>4236</v>
      </c>
      <c r="D1786" t="s">
        <v>3969</v>
      </c>
      <c r="E1786" t="s">
        <v>4287</v>
      </c>
      <c r="F1786" t="s">
        <v>3968</v>
      </c>
      <c r="G1786" t="s">
        <v>7825</v>
      </c>
      <c r="H1786" t="s">
        <v>3893</v>
      </c>
      <c r="I1786" t="s">
        <v>3969</v>
      </c>
    </row>
    <row r="1787" spans="1:9">
      <c r="A1787" t="s">
        <v>5743</v>
      </c>
      <c r="B1787">
        <v>47375</v>
      </c>
      <c r="C1787" t="s">
        <v>4236</v>
      </c>
      <c r="D1787" t="s">
        <v>3971</v>
      </c>
      <c r="E1787" t="s">
        <v>4287</v>
      </c>
      <c r="F1787" t="s">
        <v>3970</v>
      </c>
      <c r="G1787" t="s">
        <v>7826</v>
      </c>
      <c r="H1787" t="s">
        <v>3893</v>
      </c>
      <c r="I1787" t="s">
        <v>3971</v>
      </c>
    </row>
    <row r="1788" spans="1:9">
      <c r="A1788" t="s">
        <v>5760</v>
      </c>
      <c r="B1788">
        <v>47381</v>
      </c>
      <c r="C1788" t="s">
        <v>4236</v>
      </c>
      <c r="D1788" t="s">
        <v>3973</v>
      </c>
      <c r="E1788" t="s">
        <v>4287</v>
      </c>
      <c r="F1788" t="s">
        <v>3972</v>
      </c>
      <c r="G1788" t="s">
        <v>7827</v>
      </c>
      <c r="H1788" t="s">
        <v>3893</v>
      </c>
      <c r="I1788" t="s">
        <v>3973</v>
      </c>
    </row>
    <row r="1789" spans="1:9">
      <c r="A1789" t="s">
        <v>5776</v>
      </c>
      <c r="B1789">
        <v>47382</v>
      </c>
      <c r="C1789" t="s">
        <v>4236</v>
      </c>
      <c r="D1789" t="s">
        <v>3975</v>
      </c>
      <c r="E1789" t="s">
        <v>4287</v>
      </c>
      <c r="F1789" t="s">
        <v>3974</v>
      </c>
      <c r="G1789" t="s">
        <v>7828</v>
      </c>
      <c r="H1789" t="s">
        <v>3893</v>
      </c>
      <c r="I1789" t="s">
        <v>3975</v>
      </c>
    </row>
  </sheetData>
  <sheetProtection algorithmName="SHA-512" hashValue="UXtBnwhmHj9g12NlX8qTuXfJ6YSbjnyWD2GKVZoDV3nDmLaPD27Ue8tUGadp/+wm6Lr6IRJHHkY9voYtvWUWEg==" saltValue="4YdHktHdHxMAgeeHFlla/w==" spinCount="100000" sheet="1" objects="1" scenarios="1"/>
  <phoneticPr fontId="19"/>
  <pageMargins left="0.7" right="0.7" top="0.75" bottom="0.75" header="0.3" footer="0.3"/>
  <pageSetup paperSize="9" orientation="landscape"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dimension ref="B1:G64"/>
  <sheetViews>
    <sheetView topLeftCell="A21" workbookViewId="0">
      <selection activeCell="D6" sqref="D6:E6"/>
    </sheetView>
  </sheetViews>
  <sheetFormatPr defaultRowHeight="13.5"/>
  <cols>
    <col min="2" max="2" width="40" bestFit="1" customWidth="1"/>
    <col min="3" max="3" width="30.140625" bestFit="1" customWidth="1"/>
    <col min="5" max="5" width="5.42578125" bestFit="1" customWidth="1"/>
    <col min="6" max="6" width="21.42578125" bestFit="1" customWidth="1"/>
    <col min="7" max="7" width="9.42578125" bestFit="1" customWidth="1"/>
  </cols>
  <sheetData>
    <row r="1" spans="2:7" ht="14.25" thickBot="1"/>
    <row r="2" spans="2:7">
      <c r="B2" s="19" t="s">
        <v>7829</v>
      </c>
      <c r="C2" s="26" t="s">
        <v>7830</v>
      </c>
      <c r="D2" s="20" t="s">
        <v>7831</v>
      </c>
      <c r="E2" s="26" t="s">
        <v>7829</v>
      </c>
      <c r="F2" s="26" t="s">
        <v>7832</v>
      </c>
      <c r="G2" s="20" t="s">
        <v>7831</v>
      </c>
    </row>
    <row r="3" spans="2:7" ht="14.25" thickBot="1">
      <c r="B3" s="24" t="s">
        <v>166</v>
      </c>
      <c r="C3" t="s">
        <v>7833</v>
      </c>
      <c r="D3" s="21">
        <v>1</v>
      </c>
      <c r="E3" s="27" t="s">
        <v>166</v>
      </c>
      <c r="F3" s="27" t="s">
        <v>7833</v>
      </c>
      <c r="G3" s="22">
        <v>1</v>
      </c>
    </row>
    <row r="4" spans="2:7">
      <c r="B4" s="24" t="s">
        <v>7834</v>
      </c>
      <c r="C4" t="s">
        <v>7835</v>
      </c>
      <c r="D4" s="21">
        <v>2</v>
      </c>
    </row>
    <row r="5" spans="2:7">
      <c r="B5" s="24" t="s">
        <v>7834</v>
      </c>
      <c r="C5" t="s">
        <v>7836</v>
      </c>
      <c r="D5" s="21">
        <v>3</v>
      </c>
    </row>
    <row r="6" spans="2:7">
      <c r="B6" s="24" t="s">
        <v>7834</v>
      </c>
      <c r="C6" t="s">
        <v>7837</v>
      </c>
      <c r="D6" s="21">
        <v>4</v>
      </c>
    </row>
    <row r="7" spans="2:7">
      <c r="B7" s="24" t="s">
        <v>7834</v>
      </c>
      <c r="C7" t="s">
        <v>7838</v>
      </c>
      <c r="D7" s="21">
        <v>5</v>
      </c>
    </row>
    <row r="8" spans="2:7">
      <c r="B8" s="24" t="s">
        <v>7834</v>
      </c>
      <c r="C8" t="s">
        <v>7839</v>
      </c>
      <c r="D8" s="21">
        <v>6</v>
      </c>
    </row>
    <row r="9" spans="2:7">
      <c r="B9" s="24" t="s">
        <v>7834</v>
      </c>
      <c r="C9" t="s">
        <v>7840</v>
      </c>
      <c r="D9" s="21">
        <v>7</v>
      </c>
    </row>
    <row r="10" spans="2:7">
      <c r="B10" s="24" t="s">
        <v>7834</v>
      </c>
      <c r="C10" t="s">
        <v>7841</v>
      </c>
      <c r="D10" s="21">
        <v>8</v>
      </c>
    </row>
    <row r="11" spans="2:7">
      <c r="B11" s="24" t="s">
        <v>7834</v>
      </c>
      <c r="C11" t="s">
        <v>7842</v>
      </c>
      <c r="D11" s="21">
        <v>9</v>
      </c>
    </row>
    <row r="12" spans="2:7">
      <c r="B12" s="24" t="s">
        <v>7834</v>
      </c>
      <c r="C12" t="s">
        <v>7843</v>
      </c>
      <c r="D12" s="21">
        <v>10</v>
      </c>
    </row>
    <row r="13" spans="2:7">
      <c r="B13" s="24" t="s">
        <v>7844</v>
      </c>
      <c r="C13" t="s">
        <v>7845</v>
      </c>
      <c r="D13" s="21">
        <v>11</v>
      </c>
    </row>
    <row r="14" spans="2:7">
      <c r="B14" s="24" t="s">
        <v>7844</v>
      </c>
      <c r="C14" t="s">
        <v>7846</v>
      </c>
      <c r="D14" s="21">
        <v>12</v>
      </c>
    </row>
    <row r="15" spans="2:7">
      <c r="B15" s="24" t="s">
        <v>7844</v>
      </c>
      <c r="C15" t="s">
        <v>7847</v>
      </c>
      <c r="D15" s="21">
        <v>13</v>
      </c>
    </row>
    <row r="16" spans="2:7">
      <c r="B16" s="24" t="s">
        <v>7844</v>
      </c>
      <c r="C16" t="s">
        <v>171</v>
      </c>
      <c r="D16" s="21">
        <v>14</v>
      </c>
    </row>
    <row r="17" spans="2:4">
      <c r="B17" s="24" t="s">
        <v>7844</v>
      </c>
      <c r="C17" t="s">
        <v>7848</v>
      </c>
      <c r="D17" s="21">
        <v>15</v>
      </c>
    </row>
    <row r="18" spans="2:4">
      <c r="B18" s="24" t="s">
        <v>7844</v>
      </c>
      <c r="C18" t="s">
        <v>7849</v>
      </c>
      <c r="D18" s="21">
        <v>16</v>
      </c>
    </row>
    <row r="19" spans="2:4">
      <c r="B19" s="24" t="s">
        <v>7844</v>
      </c>
      <c r="C19" t="s">
        <v>7850</v>
      </c>
      <c r="D19" s="21">
        <v>17</v>
      </c>
    </row>
    <row r="20" spans="2:4">
      <c r="B20" s="24" t="s">
        <v>7844</v>
      </c>
      <c r="C20" t="s">
        <v>7851</v>
      </c>
      <c r="D20" s="21">
        <v>18</v>
      </c>
    </row>
    <row r="21" spans="2:4">
      <c r="B21" s="24" t="s">
        <v>7844</v>
      </c>
      <c r="C21" t="s">
        <v>7852</v>
      </c>
      <c r="D21" s="21">
        <v>19</v>
      </c>
    </row>
    <row r="22" spans="2:4">
      <c r="B22" s="24" t="s">
        <v>7844</v>
      </c>
      <c r="C22" t="s">
        <v>7853</v>
      </c>
      <c r="D22" s="21">
        <v>20</v>
      </c>
    </row>
    <row r="23" spans="2:4">
      <c r="B23" s="24" t="s">
        <v>7844</v>
      </c>
      <c r="C23" t="s">
        <v>7854</v>
      </c>
      <c r="D23" s="21">
        <v>21</v>
      </c>
    </row>
    <row r="24" spans="2:4" ht="14.25" thickBot="1">
      <c r="B24" s="25" t="s">
        <v>4093</v>
      </c>
      <c r="C24" s="27" t="s">
        <v>7855</v>
      </c>
      <c r="D24" s="22">
        <v>22</v>
      </c>
    </row>
    <row r="27" spans="2:4" ht="14.25" thickBot="1"/>
    <row r="28" spans="2:4">
      <c r="B28" s="19" t="s">
        <v>7829</v>
      </c>
      <c r="C28" s="26" t="s">
        <v>7856</v>
      </c>
      <c r="D28" s="20" t="s">
        <v>7831</v>
      </c>
    </row>
    <row r="29" spans="2:4">
      <c r="B29" s="24" t="s">
        <v>166</v>
      </c>
      <c r="C29" t="s">
        <v>7833</v>
      </c>
      <c r="D29" s="21">
        <v>1</v>
      </c>
    </row>
    <row r="30" spans="2:4">
      <c r="B30" s="24" t="s">
        <v>7834</v>
      </c>
      <c r="C30" t="s">
        <v>7835</v>
      </c>
      <c r="D30" s="21">
        <v>2</v>
      </c>
    </row>
    <row r="31" spans="2:4">
      <c r="B31" s="24" t="s">
        <v>7834</v>
      </c>
      <c r="C31" t="s">
        <v>7836</v>
      </c>
      <c r="D31" s="21">
        <v>3</v>
      </c>
    </row>
    <row r="32" spans="2:4">
      <c r="B32" s="24" t="s">
        <v>7834</v>
      </c>
      <c r="C32" t="s">
        <v>7838</v>
      </c>
      <c r="D32" s="21">
        <v>5</v>
      </c>
    </row>
    <row r="33" spans="2:4">
      <c r="B33" s="24" t="s">
        <v>7834</v>
      </c>
      <c r="C33" t="s">
        <v>7839</v>
      </c>
      <c r="D33" s="21">
        <v>6</v>
      </c>
    </row>
    <row r="34" spans="2:4">
      <c r="B34" s="24" t="s">
        <v>7834</v>
      </c>
      <c r="C34" t="s">
        <v>7840</v>
      </c>
      <c r="D34" s="21">
        <v>7</v>
      </c>
    </row>
    <row r="35" spans="2:4">
      <c r="B35" s="24" t="s">
        <v>7834</v>
      </c>
      <c r="C35" t="s">
        <v>7841</v>
      </c>
      <c r="D35" s="21">
        <v>8</v>
      </c>
    </row>
    <row r="36" spans="2:4">
      <c r="B36" s="24" t="s">
        <v>7834</v>
      </c>
      <c r="C36" t="s">
        <v>7842</v>
      </c>
      <c r="D36" s="21">
        <v>9</v>
      </c>
    </row>
    <row r="37" spans="2:4">
      <c r="B37" s="24" t="s">
        <v>7834</v>
      </c>
      <c r="C37" t="s">
        <v>7857</v>
      </c>
      <c r="D37" s="21">
        <v>10</v>
      </c>
    </row>
    <row r="38" spans="2:4">
      <c r="B38" s="24" t="s">
        <v>7844</v>
      </c>
      <c r="C38" t="s">
        <v>7846</v>
      </c>
      <c r="D38" s="21">
        <v>12</v>
      </c>
    </row>
    <row r="39" spans="2:4">
      <c r="B39" s="24" t="s">
        <v>7844</v>
      </c>
      <c r="C39" t="s">
        <v>7847</v>
      </c>
      <c r="D39" s="21">
        <v>13</v>
      </c>
    </row>
    <row r="40" spans="2:4">
      <c r="B40" s="24" t="s">
        <v>7844</v>
      </c>
      <c r="C40" t="s">
        <v>171</v>
      </c>
      <c r="D40" s="21">
        <v>14</v>
      </c>
    </row>
    <row r="41" spans="2:4">
      <c r="B41" s="24" t="s">
        <v>7844</v>
      </c>
      <c r="C41" t="s">
        <v>7849</v>
      </c>
      <c r="D41" s="21">
        <v>16</v>
      </c>
    </row>
    <row r="42" spans="2:4">
      <c r="B42" s="24" t="s">
        <v>7844</v>
      </c>
      <c r="C42" t="s">
        <v>7850</v>
      </c>
      <c r="D42" s="21">
        <v>17</v>
      </c>
    </row>
    <row r="43" spans="2:4">
      <c r="B43" s="24" t="s">
        <v>7844</v>
      </c>
      <c r="C43" t="s">
        <v>7851</v>
      </c>
      <c r="D43" s="21">
        <v>18</v>
      </c>
    </row>
    <row r="44" spans="2:4">
      <c r="B44" s="24" t="s">
        <v>7844</v>
      </c>
      <c r="C44" t="s">
        <v>7852</v>
      </c>
      <c r="D44" s="21">
        <v>19</v>
      </c>
    </row>
    <row r="45" spans="2:4">
      <c r="B45" s="24" t="s">
        <v>7844</v>
      </c>
      <c r="C45" t="s">
        <v>7853</v>
      </c>
      <c r="D45" s="21">
        <v>20</v>
      </c>
    </row>
    <row r="46" spans="2:4">
      <c r="B46" s="24" t="s">
        <v>7844</v>
      </c>
      <c r="C46" t="s">
        <v>7854</v>
      </c>
      <c r="D46" s="21">
        <v>21</v>
      </c>
    </row>
    <row r="47" spans="2:4">
      <c r="B47" s="24" t="s">
        <v>4093</v>
      </c>
      <c r="C47" t="s">
        <v>7858</v>
      </c>
      <c r="D47" s="21">
        <v>22</v>
      </c>
    </row>
    <row r="48" spans="2:4">
      <c r="B48" s="24" t="s">
        <v>7834</v>
      </c>
      <c r="C48" t="s">
        <v>7859</v>
      </c>
      <c r="D48" s="21">
        <v>23</v>
      </c>
    </row>
    <row r="49" spans="2:4">
      <c r="B49" s="24" t="s">
        <v>7834</v>
      </c>
      <c r="C49" t="s">
        <v>7860</v>
      </c>
      <c r="D49" s="21">
        <v>24</v>
      </c>
    </row>
    <row r="50" spans="2:4">
      <c r="B50" s="24" t="s">
        <v>7834</v>
      </c>
      <c r="C50" t="s">
        <v>7861</v>
      </c>
      <c r="D50" s="21">
        <v>25</v>
      </c>
    </row>
    <row r="51" spans="2:4">
      <c r="B51" s="24" t="s">
        <v>7834</v>
      </c>
      <c r="C51" t="s">
        <v>7862</v>
      </c>
      <c r="D51" s="21">
        <v>26</v>
      </c>
    </row>
    <row r="52" spans="2:4">
      <c r="B52" s="24" t="s">
        <v>7834</v>
      </c>
      <c r="C52" t="s">
        <v>7863</v>
      </c>
      <c r="D52" s="21">
        <v>27</v>
      </c>
    </row>
    <row r="53" spans="2:4">
      <c r="B53" s="24" t="s">
        <v>7844</v>
      </c>
      <c r="C53" t="s">
        <v>7864</v>
      </c>
      <c r="D53" s="21">
        <v>28</v>
      </c>
    </row>
    <row r="54" spans="2:4">
      <c r="B54" s="24" t="s">
        <v>7844</v>
      </c>
      <c r="C54" t="s">
        <v>7865</v>
      </c>
      <c r="D54" s="21">
        <v>29</v>
      </c>
    </row>
    <row r="55" spans="2:4">
      <c r="B55" s="24" t="s">
        <v>7844</v>
      </c>
      <c r="C55" t="s">
        <v>7866</v>
      </c>
      <c r="D55" s="21">
        <v>30</v>
      </c>
    </row>
    <row r="56" spans="2:4">
      <c r="B56" s="24" t="s">
        <v>7844</v>
      </c>
      <c r="C56" t="s">
        <v>7867</v>
      </c>
      <c r="D56" s="21">
        <v>31</v>
      </c>
    </row>
    <row r="57" spans="2:4">
      <c r="B57" s="24" t="s">
        <v>7844</v>
      </c>
      <c r="C57" t="s">
        <v>7868</v>
      </c>
      <c r="D57" s="21">
        <v>32</v>
      </c>
    </row>
    <row r="58" spans="2:4">
      <c r="B58" s="24" t="s">
        <v>7844</v>
      </c>
      <c r="C58" t="s">
        <v>7869</v>
      </c>
      <c r="D58" s="21">
        <v>33</v>
      </c>
    </row>
    <row r="59" spans="2:4">
      <c r="B59" s="24" t="s">
        <v>7844</v>
      </c>
      <c r="C59" t="s">
        <v>7870</v>
      </c>
      <c r="D59" s="21">
        <v>34</v>
      </c>
    </row>
    <row r="60" spans="2:4">
      <c r="B60" s="24" t="s">
        <v>7844</v>
      </c>
      <c r="C60" t="s">
        <v>7871</v>
      </c>
      <c r="D60" s="21">
        <v>35</v>
      </c>
    </row>
    <row r="61" spans="2:4">
      <c r="B61" s="24" t="s">
        <v>7844</v>
      </c>
      <c r="C61" t="s">
        <v>7872</v>
      </c>
      <c r="D61" s="21">
        <v>36</v>
      </c>
    </row>
    <row r="62" spans="2:4">
      <c r="B62" s="24" t="s">
        <v>7844</v>
      </c>
      <c r="C62" t="s">
        <v>7873</v>
      </c>
      <c r="D62" s="21">
        <v>37</v>
      </c>
    </row>
    <row r="63" spans="2:4">
      <c r="B63" s="24" t="s">
        <v>7844</v>
      </c>
      <c r="C63" t="s">
        <v>7874</v>
      </c>
      <c r="D63" s="21">
        <v>38</v>
      </c>
    </row>
    <row r="64" spans="2:4" ht="14.25" thickBot="1">
      <c r="B64" s="25" t="s">
        <v>7834</v>
      </c>
      <c r="C64" s="27" t="s">
        <v>7875</v>
      </c>
      <c r="D64" s="22">
        <v>39</v>
      </c>
    </row>
  </sheetData>
  <sheetProtection algorithmName="SHA-512" hashValue="5dRcYJnaQCkYfxPDJacNVWSpUgF7U4sQELVu8Cg6y8RXpVhWdNvomkSpiuGEvScGRmuJBPkAowUWwGTTdYaecQ==" saltValue="8DWKqW89RVF4tA6kTTFSNw==" spinCount="100000" sheet="1" objects="1" scenarios="1"/>
  <phoneticPr fontId="29"/>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pageSetUpPr fitToPage="1"/>
  </sheetPr>
  <dimension ref="A1:E98"/>
  <sheetViews>
    <sheetView zoomScale="60" zoomScaleNormal="60" workbookViewId="0">
      <selection activeCell="D6" sqref="D6:E6"/>
    </sheetView>
  </sheetViews>
  <sheetFormatPr defaultColWidth="8.85546875" defaultRowHeight="13.5"/>
  <cols>
    <col min="2" max="2" width="13.85546875" bestFit="1" customWidth="1"/>
    <col min="3" max="8" width="69.85546875" customWidth="1"/>
  </cols>
  <sheetData>
    <row r="1" spans="1:5" ht="35.450000000000003" customHeight="1"/>
    <row r="2" spans="1:5" ht="32.25" customHeight="1">
      <c r="B2" s="141" t="s">
        <v>7876</v>
      </c>
    </row>
    <row r="3" spans="1:5" ht="202.5" customHeight="1">
      <c r="B3" s="142">
        <v>1</v>
      </c>
      <c r="C3" s="143" t="str">
        <f>"①物価高が続く中で低所得世帯への支援を行うことで、低所得の方々の生活を維持する。
②低所得世帯への給付金及び事務費
③R6,R7の累計給付金額"&amp;"
"&amp;IF('別表（R6低所得世帯支援・不足額給付）'!F27&gt;0,"令和６年度住民税均等割非課税世帯　"&amp;'別表（R6低所得世帯支援・不足額給付）'!F27&amp;"世帯×30千円","")&amp;
IF('別表（R6低所得世帯支援・不足額給付）'!F30&gt;0,"、令和６年度住民税均等割非課税世帯　"&amp;'別表（R6低所得世帯支援・不足額給付）'!F30&amp;"世帯×"&amp;'別表（R6低所得世帯支援・不足額給付）'!D30&amp;"千円","")&amp;
IF('別表（R6低所得世帯支援・不足額給付）'!F44&gt;0,"、子ども加算　"&amp;'別表（R6低所得世帯支援・不足額給付）'!F44&amp;"人×20千円","")&amp;
IF('別表（R6低所得世帯支援・不足額給付）'!F56&gt;0,"、定額減税を補足する給付（うち不足額給付）の対象者　"&amp;'別表（R6低所得世帯支援・不足額給付）'!F56&amp;"人　("&amp;'別表（R6低所得世帯支援・不足額給付）'!C56&amp;"千円）","")&amp;"　　のうちR7計画分"
&amp;
IF('別表（R6低所得世帯支援・不足額給付）'!D109+'別表（R6低所得世帯支援・不足額給付）'!D113+'別表（R6低所得世帯支援・不足額給付）'!D116+'別表（R6低所得世帯支援・不足額給付）'!D119&gt;0,"
事務費　"&amp;'別表（R6低所得世帯支援・不足額給付）'!D109+'別表（R6低所得世帯支援・不足額給付）'!D113+'別表（R6低所得世帯支援・不足額給付）'!D116+'別表（R6低所得世帯支援・不足額給付）'!D119&amp;"千円","")&amp;
IF('別表（R6低所得世帯支援・不足額給付）'!D109+'別表（R6低所得世帯支援・不足額給付）'!D113+'別表（R6低所得世帯支援・不足額給付）'!D116+'別表（R6低所得世帯支援・不足額給付）'!D119&gt;0,"
事務費の内容　　","")&amp;
IF(SUM('別表（R6低所得世帯支援・不足額給付）'!J105:J110)&gt;0,"[","")&amp;
IF('別表（R6低所得世帯支援・不足額給付）'!J105&gt;0,"需用費（事務用品等）　","")&amp;
IF('別表（R6低所得世帯支援・不足額給付）'!J106&gt;0,"役務費（郵送料等）　","")&amp;
IF('別表（R6低所得世帯支援・不足額給付）'!J107&gt;0,"業務委託料　","")&amp;
IF('別表（R6低所得世帯支援・不足額給付）'!J108&gt;0,"使用料及び賃借料　","")&amp;
IF('別表（R6低所得世帯支援・不足額給付）'!J109&gt;0,"人件費　","")&amp;
IF('別表（R6低所得世帯支援・不足額給付）'!J110&gt;0,"その他　","")&amp;
IF(SUM('別表（R6低所得世帯支援・不足額給付）'!J105:J110)&gt;0,"として支出]","")&amp;
"
④低所得世帯等の給付対象世帯数（"&amp;'別表（R6低所得世帯支援・不足額給付）'!F27+'別表（R6低所得世帯支援・不足額給付）'!F30&amp;"世帯）"&amp;
IF('別表（R6低所得世帯支援・不足額給付）'!F56&gt;0,"、定額減税を補足する給付（うち不足額給付）の対象者数（"&amp;'別表（R6低所得世帯支援・不足額給付）'!F56&amp;"人）","")</f>
        <v>①物価高が続く中で低所得世帯への支援を行うことで、低所得の方々の生活を維持する。
②低所得世帯への給付金及び事務費
③R6,R7の累計給付金額
令和６年度住民税均等割非課税世帯　1369世帯×30千円、子ども加算　190人×20千円、定額減税を補足する給付（うち不足額給付）の対象者　2219人　(80000千円）　　のうちR7計画分
事務費　10854千円
事務費の内容　　[需用費（事務用品等）　役務費（郵送料等）　業務委託料　人件費　として支出]
④低所得世帯等の給付対象世帯数（1369世帯）、定額減税を補足する給付（うち不足額給付）の対象者数（2219人）</v>
      </c>
    </row>
    <row r="4" spans="1:5">
      <c r="A4" t="s">
        <v>7877</v>
      </c>
      <c r="B4" t="s">
        <v>7877</v>
      </c>
      <c r="C4" t="s">
        <v>7877</v>
      </c>
      <c r="D4" t="s">
        <v>7877</v>
      </c>
      <c r="E4" t="s">
        <v>7877</v>
      </c>
    </row>
    <row r="5" spans="1:5">
      <c r="A5" t="s">
        <v>7877</v>
      </c>
      <c r="B5" t="s">
        <v>7877</v>
      </c>
      <c r="C5" t="s">
        <v>7877</v>
      </c>
      <c r="D5" t="s">
        <v>7877</v>
      </c>
      <c r="E5" t="s">
        <v>7877</v>
      </c>
    </row>
    <row r="6" spans="1:5" ht="13.35" customHeight="1">
      <c r="A6" t="s">
        <v>7877</v>
      </c>
      <c r="B6" t="s">
        <v>7877</v>
      </c>
      <c r="C6" s="41" t="s">
        <v>7877</v>
      </c>
      <c r="D6" t="s">
        <v>7877</v>
      </c>
      <c r="E6" t="s">
        <v>7877</v>
      </c>
    </row>
    <row r="7" spans="1:5">
      <c r="A7" t="s">
        <v>7877</v>
      </c>
      <c r="B7" t="s">
        <v>7877</v>
      </c>
      <c r="C7" t="s">
        <v>7877</v>
      </c>
      <c r="D7" t="s">
        <v>7877</v>
      </c>
      <c r="E7" t="s">
        <v>7877</v>
      </c>
    </row>
    <row r="8" spans="1:5">
      <c r="A8" t="s">
        <v>7877</v>
      </c>
      <c r="B8" t="s">
        <v>7877</v>
      </c>
      <c r="C8" t="s">
        <v>7877</v>
      </c>
      <c r="D8" t="s">
        <v>7877</v>
      </c>
      <c r="E8" t="s">
        <v>7877</v>
      </c>
    </row>
    <row r="9" spans="1:5">
      <c r="A9" t="s">
        <v>7877</v>
      </c>
      <c r="B9" t="s">
        <v>7877</v>
      </c>
      <c r="C9" t="s">
        <v>7877</v>
      </c>
      <c r="D9" t="s">
        <v>7877</v>
      </c>
      <c r="E9" t="s">
        <v>7877</v>
      </c>
    </row>
    <row r="10" spans="1:5">
      <c r="A10" t="s">
        <v>7877</v>
      </c>
      <c r="B10" t="s">
        <v>7877</v>
      </c>
      <c r="C10" t="s">
        <v>7877</v>
      </c>
      <c r="D10" t="s">
        <v>7877</v>
      </c>
      <c r="E10" t="s">
        <v>7877</v>
      </c>
    </row>
    <row r="11" spans="1:5">
      <c r="A11" t="s">
        <v>7877</v>
      </c>
      <c r="B11" t="s">
        <v>7877</v>
      </c>
      <c r="C11" t="s">
        <v>7877</v>
      </c>
      <c r="D11" t="s">
        <v>7877</v>
      </c>
      <c r="E11" t="s">
        <v>7877</v>
      </c>
    </row>
    <row r="12" spans="1:5">
      <c r="A12" t="s">
        <v>7877</v>
      </c>
      <c r="B12" t="s">
        <v>7877</v>
      </c>
      <c r="C12" t="s">
        <v>7877</v>
      </c>
      <c r="D12" t="s">
        <v>7877</v>
      </c>
      <c r="E12" t="s">
        <v>7877</v>
      </c>
    </row>
    <row r="13" spans="1:5">
      <c r="A13" t="s">
        <v>7877</v>
      </c>
      <c r="B13" t="s">
        <v>7877</v>
      </c>
      <c r="C13" t="s">
        <v>7877</v>
      </c>
      <c r="D13" t="s">
        <v>7877</v>
      </c>
      <c r="E13" t="s">
        <v>7877</v>
      </c>
    </row>
    <row r="14" spans="1:5">
      <c r="A14" t="s">
        <v>7877</v>
      </c>
      <c r="B14" t="s">
        <v>7877</v>
      </c>
      <c r="C14" t="s">
        <v>7877</v>
      </c>
      <c r="D14" t="s">
        <v>7877</v>
      </c>
      <c r="E14" t="s">
        <v>7877</v>
      </c>
    </row>
    <row r="15" spans="1:5">
      <c r="A15" t="s">
        <v>7877</v>
      </c>
      <c r="B15" t="s">
        <v>7877</v>
      </c>
      <c r="C15" t="s">
        <v>7877</v>
      </c>
      <c r="D15" t="s">
        <v>7877</v>
      </c>
      <c r="E15" t="s">
        <v>7877</v>
      </c>
    </row>
    <row r="16" spans="1:5">
      <c r="A16" t="s">
        <v>7877</v>
      </c>
      <c r="B16" t="s">
        <v>7877</v>
      </c>
      <c r="C16" t="s">
        <v>7877</v>
      </c>
      <c r="D16" t="s">
        <v>7877</v>
      </c>
      <c r="E16" t="s">
        <v>7877</v>
      </c>
    </row>
    <row r="17" spans="1:5">
      <c r="A17" t="s">
        <v>7877</v>
      </c>
      <c r="B17" t="s">
        <v>7877</v>
      </c>
      <c r="C17" t="s">
        <v>7877</v>
      </c>
      <c r="D17" t="s">
        <v>7877</v>
      </c>
      <c r="E17" t="s">
        <v>7877</v>
      </c>
    </row>
    <row r="18" spans="1:5">
      <c r="A18" t="s">
        <v>7877</v>
      </c>
      <c r="B18" t="s">
        <v>7877</v>
      </c>
      <c r="C18" t="s">
        <v>7877</v>
      </c>
      <c r="D18" t="s">
        <v>7877</v>
      </c>
      <c r="E18" t="s">
        <v>7877</v>
      </c>
    </row>
    <row r="19" spans="1:5">
      <c r="A19" t="s">
        <v>7877</v>
      </c>
      <c r="B19" t="s">
        <v>7877</v>
      </c>
      <c r="C19" t="s">
        <v>7877</v>
      </c>
      <c r="D19" t="s">
        <v>7877</v>
      </c>
      <c r="E19" t="s">
        <v>7877</v>
      </c>
    </row>
    <row r="20" spans="1:5">
      <c r="A20" t="s">
        <v>7877</v>
      </c>
      <c r="B20" t="s">
        <v>7877</v>
      </c>
      <c r="C20" t="s">
        <v>7877</v>
      </c>
      <c r="D20" t="s">
        <v>7877</v>
      </c>
      <c r="E20" t="s">
        <v>7877</v>
      </c>
    </row>
    <row r="21" spans="1:5">
      <c r="A21" t="s">
        <v>7877</v>
      </c>
      <c r="B21" t="s">
        <v>7877</v>
      </c>
      <c r="C21" t="s">
        <v>7877</v>
      </c>
      <c r="D21" t="s">
        <v>7877</v>
      </c>
      <c r="E21" t="s">
        <v>7877</v>
      </c>
    </row>
    <row r="22" spans="1:5" ht="202.35" customHeight="1">
      <c r="B22" s="142">
        <v>2</v>
      </c>
      <c r="C22" s="143" t="str">
        <f>IF(実施計画様式!N74&gt;0,"①物価高が続く中で低所得世帯等への支援を行うため、迅速かつ効率的な給付が可能となるような、給付支援サービスを導入する。
②デジタル庁が構築する給付支援サービスの導入・初期費用及び利用料
③給付支援サービスの導入・初期費用及び利用料　"&amp;実施計画様式!S74+実施計画様式!U74&amp;"千円"&amp;
"
④給付対象者、地方公共団体","")</f>
        <v/>
      </c>
    </row>
    <row r="23" spans="1:5">
      <c r="A23" t="s">
        <v>7877</v>
      </c>
      <c r="B23" t="s">
        <v>7877</v>
      </c>
      <c r="C23" t="s">
        <v>7877</v>
      </c>
      <c r="D23" t="s">
        <v>7877</v>
      </c>
      <c r="E23" t="s">
        <v>7877</v>
      </c>
    </row>
    <row r="24" spans="1:5">
      <c r="A24" t="s">
        <v>7877</v>
      </c>
      <c r="B24" t="s">
        <v>7877</v>
      </c>
      <c r="C24" t="s">
        <v>7877</v>
      </c>
      <c r="D24" t="s">
        <v>7877</v>
      </c>
      <c r="E24" t="s">
        <v>7877</v>
      </c>
    </row>
    <row r="25" spans="1:5">
      <c r="A25" t="s">
        <v>7877</v>
      </c>
      <c r="B25" t="s">
        <v>7877</v>
      </c>
      <c r="C25" t="s">
        <v>7877</v>
      </c>
      <c r="D25" t="s">
        <v>7877</v>
      </c>
      <c r="E25" t="s">
        <v>7877</v>
      </c>
    </row>
    <row r="26" spans="1:5">
      <c r="A26" t="s">
        <v>7877</v>
      </c>
      <c r="B26" t="s">
        <v>7877</v>
      </c>
      <c r="C26" t="s">
        <v>7877</v>
      </c>
      <c r="D26" t="s">
        <v>7877</v>
      </c>
      <c r="E26" t="s">
        <v>7877</v>
      </c>
    </row>
    <row r="27" spans="1:5">
      <c r="A27" t="s">
        <v>7877</v>
      </c>
      <c r="B27" t="s">
        <v>7877</v>
      </c>
      <c r="C27" t="s">
        <v>7877</v>
      </c>
      <c r="D27" t="s">
        <v>7877</v>
      </c>
      <c r="E27" t="s">
        <v>7877</v>
      </c>
    </row>
    <row r="28" spans="1:5">
      <c r="A28" t="s">
        <v>7877</v>
      </c>
      <c r="B28" t="s">
        <v>7877</v>
      </c>
      <c r="C28" t="s">
        <v>7877</v>
      </c>
      <c r="D28" t="s">
        <v>7877</v>
      </c>
      <c r="E28" t="s">
        <v>7877</v>
      </c>
    </row>
    <row r="29" spans="1:5">
      <c r="A29" t="s">
        <v>7877</v>
      </c>
      <c r="B29" t="s">
        <v>7877</v>
      </c>
      <c r="C29" t="s">
        <v>7877</v>
      </c>
      <c r="D29" t="s">
        <v>7877</v>
      </c>
      <c r="E29" t="s">
        <v>7877</v>
      </c>
    </row>
    <row r="30" spans="1:5">
      <c r="A30" t="s">
        <v>7877</v>
      </c>
      <c r="B30" t="s">
        <v>7877</v>
      </c>
      <c r="C30" t="s">
        <v>7877</v>
      </c>
      <c r="D30" t="s">
        <v>7877</v>
      </c>
      <c r="E30" t="s">
        <v>7877</v>
      </c>
    </row>
    <row r="31" spans="1:5">
      <c r="A31" t="s">
        <v>7877</v>
      </c>
      <c r="B31" t="s">
        <v>7877</v>
      </c>
      <c r="C31" t="s">
        <v>7877</v>
      </c>
      <c r="D31" t="s">
        <v>7877</v>
      </c>
      <c r="E31" t="s">
        <v>7877</v>
      </c>
    </row>
    <row r="32" spans="1:5">
      <c r="A32" t="s">
        <v>7877</v>
      </c>
      <c r="B32" t="s">
        <v>7877</v>
      </c>
      <c r="C32" t="s">
        <v>7877</v>
      </c>
      <c r="D32" t="s">
        <v>7877</v>
      </c>
      <c r="E32" t="s">
        <v>7877</v>
      </c>
    </row>
    <row r="33" spans="1:5">
      <c r="A33" t="s">
        <v>7877</v>
      </c>
      <c r="B33" t="s">
        <v>7877</v>
      </c>
      <c r="C33" t="s">
        <v>7877</v>
      </c>
      <c r="D33" t="s">
        <v>7877</v>
      </c>
      <c r="E33" t="s">
        <v>7877</v>
      </c>
    </row>
    <row r="34" spans="1:5">
      <c r="A34" t="s">
        <v>7877</v>
      </c>
      <c r="B34" t="s">
        <v>7877</v>
      </c>
      <c r="C34" t="s">
        <v>7877</v>
      </c>
      <c r="D34" t="s">
        <v>7877</v>
      </c>
      <c r="E34" t="s">
        <v>7877</v>
      </c>
    </row>
    <row r="35" spans="1:5">
      <c r="A35" t="s">
        <v>7877</v>
      </c>
      <c r="B35" t="s">
        <v>7877</v>
      </c>
      <c r="C35" t="s">
        <v>7877</v>
      </c>
      <c r="D35" t="s">
        <v>7877</v>
      </c>
      <c r="E35" t="s">
        <v>7877</v>
      </c>
    </row>
    <row r="36" spans="1:5">
      <c r="A36" t="s">
        <v>7877</v>
      </c>
      <c r="B36" t="s">
        <v>7877</v>
      </c>
      <c r="C36" t="s">
        <v>7877</v>
      </c>
      <c r="D36" t="s">
        <v>7877</v>
      </c>
      <c r="E36" t="s">
        <v>7877</v>
      </c>
    </row>
    <row r="37" spans="1:5">
      <c r="A37" t="s">
        <v>7877</v>
      </c>
      <c r="B37" t="s">
        <v>7877</v>
      </c>
      <c r="C37" t="s">
        <v>7877</v>
      </c>
      <c r="D37" t="s">
        <v>7877</v>
      </c>
      <c r="E37" t="s">
        <v>7877</v>
      </c>
    </row>
    <row r="38" spans="1:5">
      <c r="A38" t="s">
        <v>7877</v>
      </c>
      <c r="B38" t="s">
        <v>7877</v>
      </c>
      <c r="C38" t="s">
        <v>7877</v>
      </c>
      <c r="D38" t="s">
        <v>7877</v>
      </c>
      <c r="E38" t="s">
        <v>7877</v>
      </c>
    </row>
    <row r="39" spans="1:5">
      <c r="A39" t="s">
        <v>7877</v>
      </c>
      <c r="B39" t="s">
        <v>7877</v>
      </c>
      <c r="C39" t="s">
        <v>7877</v>
      </c>
      <c r="D39" t="s">
        <v>7877</v>
      </c>
      <c r="E39" t="s">
        <v>7877</v>
      </c>
    </row>
    <row r="40" spans="1:5">
      <c r="A40" t="s">
        <v>7877</v>
      </c>
      <c r="B40" t="s">
        <v>7877</v>
      </c>
      <c r="C40" t="s">
        <v>7877</v>
      </c>
      <c r="D40" t="s">
        <v>7877</v>
      </c>
      <c r="E40" t="s">
        <v>7877</v>
      </c>
    </row>
    <row r="41" spans="1:5" ht="105" customHeight="1">
      <c r="B41" s="142"/>
      <c r="C41" s="143"/>
    </row>
    <row r="60" spans="2:3" ht="21">
      <c r="B60" s="142"/>
      <c r="C60" s="143"/>
    </row>
    <row r="63" spans="2:3">
      <c r="C63" s="41"/>
    </row>
    <row r="79" spans="2:3" ht="152.1" customHeight="1">
      <c r="B79" s="142"/>
      <c r="C79" s="143"/>
    </row>
    <row r="98" ht="227.1" customHeight="1"/>
  </sheetData>
  <sheetProtection algorithmName="SHA-512" hashValue="hMIfcpCJKI5xecJiGpR67YPby9GFywptlanfVWyYkkhK7Ik3VgyDJ/u8pAb7/48qxYew+1bH4NvLndHFxhivZA==" saltValue="V8V5jQVhVBtko2H7Oyw+Bg==" spinCount="100000" sheet="1" objects="1" scenarios="1"/>
  <phoneticPr fontId="29"/>
  <pageMargins left="0.7" right="0.7" top="0.75" bottom="0.75" header="0.3" footer="0.3"/>
  <pageSetup paperSize="9" scale="3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BE7DC-ABB4-40B7-AF94-70E43E4A0F1E}">
  <sheetPr codeName="Sheet10"/>
  <dimension ref="A1:J400"/>
  <sheetViews>
    <sheetView view="pageBreakPreview" zoomScale="60" zoomScaleNormal="70" workbookViewId="0">
      <pane ySplit="2" topLeftCell="A6" activePane="bottomLeft" state="frozen"/>
      <selection pane="bottomLeft" activeCell="D3" sqref="D3"/>
    </sheetView>
  </sheetViews>
  <sheetFormatPr defaultRowHeight="13.5"/>
  <cols>
    <col min="1" max="1" width="8.140625" customWidth="1"/>
    <col min="2" max="2" width="29.85546875" customWidth="1"/>
    <col min="3" max="3" width="53" customWidth="1"/>
    <col min="4" max="4" width="81.5703125" customWidth="1"/>
    <col min="5" max="6" width="21.42578125" customWidth="1"/>
  </cols>
  <sheetData>
    <row r="1" spans="1:10" ht="48" customHeight="1">
      <c r="A1" s="852" t="s">
        <v>173</v>
      </c>
      <c r="B1" s="853"/>
      <c r="C1" s="853"/>
      <c r="D1" s="853"/>
      <c r="E1" s="853"/>
      <c r="F1" s="853"/>
    </row>
    <row r="2" spans="1:10" ht="105">
      <c r="A2" s="663" t="s">
        <v>174</v>
      </c>
      <c r="B2" s="663" t="s">
        <v>175</v>
      </c>
      <c r="C2" s="664" t="s">
        <v>176</v>
      </c>
      <c r="D2" s="665" t="s">
        <v>177</v>
      </c>
      <c r="E2" s="664" t="s">
        <v>178</v>
      </c>
      <c r="F2" s="664" t="s">
        <v>179</v>
      </c>
    </row>
    <row r="3" spans="1:10" ht="198.95" customHeight="1">
      <c r="A3" s="665">
        <f>IF(実施計画様式!$D77&lt;&gt;"",実施計画様式!C77-4,"")</f>
        <v>1</v>
      </c>
      <c r="B3" s="665" t="str">
        <f>IF(実施計画様式!$D77&lt;&gt;"",実施計画様式!L77,"")</f>
        <v>②エネルギー・食料品価格等の物価高騰に伴う子育て世帯支援</v>
      </c>
      <c r="C3" s="665" t="str">
        <f>IF(実施計画様式!$D77&lt;&gt;"",実施計画様式!I77,"")</f>
        <v>学校給食費補助事業</v>
      </c>
      <c r="D3" s="665" t="str">
        <f>IF(実施計画様式!$D77&lt;&gt;"",実施計画様式!V77,"")</f>
        <v>①米国関税措置及び物価高騰により、食材が高騰する中、小学校給食費の負担額を引き上げざるを得なくなったが、子育て世帯が電気代やガス代等の経費負担増加に直面している現状を鑑み、米国関税措置・物価高騰対応事業として食費の値上げ分を補助して保護者の実質負担額を据え置くことにより、子育て世帯を支援する。
②小中学校の給食費が月額500円引き上げとなった差額を補助する。
③事業費　28,160,000円
（内訳）
（1）補助費　28,160,000円
小学校　1,600円×11月×1,000人（児童数）
中学校　2,000円×11月×480人（生徒数）
④小中学校児童生徒の保護者（教職員等は支援対象から除く）</v>
      </c>
      <c r="E3" s="665" t="str">
        <f>IF(実施計画様式!$D77&lt;&gt;"",実施計画様式!Z77,"")</f>
        <v>R7.4</v>
      </c>
      <c r="F3" s="665" t="str">
        <f>IF(実施計画様式!$D77&lt;&gt;"",実施計画様式!AA77,"")</f>
        <v>R8.3</v>
      </c>
      <c r="G3" s="41"/>
      <c r="J3" s="41"/>
    </row>
    <row r="4" spans="1:10" ht="198.95" customHeight="1">
      <c r="A4" s="665" t="str">
        <f>IF(実施計画様式!$D78&lt;&gt;"",実施計画様式!C78-4,"")</f>
        <v/>
      </c>
      <c r="B4" s="665" t="str">
        <f>IF(実施計画様式!$D78&lt;&gt;"",実施計画様式!L78,"")</f>
        <v/>
      </c>
      <c r="C4" s="665" t="str">
        <f>IF(実施計画様式!$D78&lt;&gt;"",実施計画様式!I78,"")</f>
        <v/>
      </c>
      <c r="D4" s="665" t="str">
        <f>IF(実施計画様式!$D78&lt;&gt;"",実施計画様式!V78,"")</f>
        <v/>
      </c>
      <c r="E4" s="665" t="str">
        <f>IF(実施計画様式!$D78&lt;&gt;"",実施計画様式!Z78,"")</f>
        <v/>
      </c>
      <c r="F4" s="665" t="str">
        <f>IF(実施計画様式!$D78&lt;&gt;"",実施計画様式!AA78,"")</f>
        <v/>
      </c>
    </row>
    <row r="5" spans="1:10" ht="198.95" customHeight="1">
      <c r="A5" s="665" t="str">
        <f>IF(実施計画様式!$D79&lt;&gt;"",実施計画様式!C79-4,"")</f>
        <v/>
      </c>
      <c r="B5" s="665" t="str">
        <f>IF(実施計画様式!$D79&lt;&gt;"",実施計画様式!L79,"")</f>
        <v/>
      </c>
      <c r="C5" s="665" t="str">
        <f>IF(実施計画様式!$D79&lt;&gt;"",実施計画様式!I79,"")</f>
        <v/>
      </c>
      <c r="D5" s="665" t="str">
        <f>IF(実施計画様式!$D79&lt;&gt;"",実施計画様式!V79,"")</f>
        <v/>
      </c>
      <c r="E5" s="665" t="str">
        <f>IF(実施計画様式!$D79&lt;&gt;"",実施計画様式!Z79,"")</f>
        <v/>
      </c>
      <c r="F5" s="665" t="str">
        <f>IF(実施計画様式!$D79&lt;&gt;"",実施計画様式!AA79,"")</f>
        <v/>
      </c>
    </row>
    <row r="6" spans="1:10" ht="198.95" customHeight="1">
      <c r="A6" s="665" t="str">
        <f>IF(実施計画様式!$D80&lt;&gt;"",実施計画様式!C80-4,"")</f>
        <v/>
      </c>
      <c r="B6" s="665" t="str">
        <f>IF(実施計画様式!$D80&lt;&gt;"",実施計画様式!L80,"")</f>
        <v/>
      </c>
      <c r="C6" s="665" t="str">
        <f>IF(実施計画様式!$D80&lt;&gt;"",実施計画様式!I80,"")</f>
        <v/>
      </c>
      <c r="D6" s="665" t="str">
        <f>IF(実施計画様式!$D80&lt;&gt;"",実施計画様式!V80,"")</f>
        <v/>
      </c>
      <c r="E6" s="665" t="str">
        <f>IF(実施計画様式!$D80&lt;&gt;"",実施計画様式!Z80,"")</f>
        <v/>
      </c>
      <c r="F6" s="665" t="str">
        <f>IF(実施計画様式!$D80&lt;&gt;"",実施計画様式!AA80,"")</f>
        <v/>
      </c>
    </row>
    <row r="7" spans="1:10" ht="198.95" customHeight="1">
      <c r="A7" s="665" t="str">
        <f>IF(実施計画様式!$D81&lt;&gt;"",実施計画様式!C81-4,"")</f>
        <v/>
      </c>
      <c r="B7" s="665" t="str">
        <f>IF(実施計画様式!$D81&lt;&gt;"",実施計画様式!L81,"")</f>
        <v/>
      </c>
      <c r="C7" s="665" t="str">
        <f>IF(実施計画様式!$D81&lt;&gt;"",実施計画様式!I81,"")</f>
        <v/>
      </c>
      <c r="D7" s="665" t="str">
        <f>IF(実施計画様式!$D81&lt;&gt;"",実施計画様式!V81,"")</f>
        <v/>
      </c>
      <c r="E7" s="665" t="str">
        <f>IF(実施計画様式!$D81&lt;&gt;"",実施計画様式!Z81,"")</f>
        <v/>
      </c>
      <c r="F7" s="665" t="str">
        <f>IF(実施計画様式!$D81&lt;&gt;"",実施計画様式!AA81,"")</f>
        <v/>
      </c>
    </row>
    <row r="8" spans="1:10" ht="198.95" customHeight="1">
      <c r="A8" s="665" t="str">
        <f>IF(実施計画様式!$D82&lt;&gt;"",実施計画様式!C82-4,"")</f>
        <v/>
      </c>
      <c r="B8" s="665" t="str">
        <f>IF(実施計画様式!$D82&lt;&gt;"",実施計画様式!L82,"")</f>
        <v/>
      </c>
      <c r="C8" s="665" t="str">
        <f>IF(実施計画様式!$D82&lt;&gt;"",実施計画様式!I82,"")</f>
        <v/>
      </c>
      <c r="D8" s="665" t="str">
        <f>IF(実施計画様式!$D82&lt;&gt;"",実施計画様式!V82,"")</f>
        <v/>
      </c>
      <c r="E8" s="665" t="str">
        <f>IF(実施計画様式!$D82&lt;&gt;"",実施計画様式!Z82,"")</f>
        <v/>
      </c>
      <c r="F8" s="665" t="str">
        <f>IF(実施計画様式!$D82&lt;&gt;"",実施計画様式!AA82,"")</f>
        <v/>
      </c>
    </row>
    <row r="9" spans="1:10" ht="198.95" customHeight="1">
      <c r="A9" s="665" t="str">
        <f>IF(実施計画様式!$D83&lt;&gt;"",実施計画様式!C83-4,"")</f>
        <v/>
      </c>
      <c r="B9" s="665" t="str">
        <f>IF(実施計画様式!$D83&lt;&gt;"",実施計画様式!L83,"")</f>
        <v/>
      </c>
      <c r="C9" s="665" t="str">
        <f>IF(実施計画様式!$D83&lt;&gt;"",実施計画様式!I83,"")</f>
        <v/>
      </c>
      <c r="D9" s="665" t="str">
        <f>IF(実施計画様式!$D83&lt;&gt;"",実施計画様式!V83,"")</f>
        <v/>
      </c>
      <c r="E9" s="665" t="str">
        <f>IF(実施計画様式!$D83&lt;&gt;"",実施計画様式!Z83,"")</f>
        <v/>
      </c>
      <c r="F9" s="665" t="str">
        <f>IF(実施計画様式!$D83&lt;&gt;"",実施計画様式!AA83,"")</f>
        <v/>
      </c>
    </row>
    <row r="10" spans="1:10" ht="198.95" customHeight="1">
      <c r="A10" s="665" t="str">
        <f>IF(実施計画様式!$D84&lt;&gt;"",実施計画様式!C84-4,"")</f>
        <v/>
      </c>
      <c r="B10" s="665" t="str">
        <f>IF(実施計画様式!$D84&lt;&gt;"",実施計画様式!L84,"")</f>
        <v/>
      </c>
      <c r="C10" s="665" t="str">
        <f>IF(実施計画様式!$D84&lt;&gt;"",実施計画様式!I84,"")</f>
        <v/>
      </c>
      <c r="D10" s="665" t="str">
        <f>IF(実施計画様式!$D84&lt;&gt;"",実施計画様式!V84,"")</f>
        <v/>
      </c>
      <c r="E10" s="665" t="str">
        <f>IF(実施計画様式!$D84&lt;&gt;"",実施計画様式!Z84,"")</f>
        <v/>
      </c>
      <c r="F10" s="665" t="str">
        <f>IF(実施計画様式!$D84&lt;&gt;"",実施計画様式!AA84,"")</f>
        <v/>
      </c>
    </row>
    <row r="11" spans="1:10" ht="198.95" customHeight="1">
      <c r="A11" s="665" t="str">
        <f>IF(実施計画様式!$D85&lt;&gt;"",実施計画様式!C85-4,"")</f>
        <v/>
      </c>
      <c r="B11" s="665" t="str">
        <f>IF(実施計画様式!$D85&lt;&gt;"",実施計画様式!L85,"")</f>
        <v/>
      </c>
      <c r="C11" s="665" t="str">
        <f>IF(実施計画様式!$D85&lt;&gt;"",実施計画様式!I85,"")</f>
        <v/>
      </c>
      <c r="D11" s="665" t="str">
        <f>IF(実施計画様式!$D85&lt;&gt;"",実施計画様式!V85,"")</f>
        <v/>
      </c>
      <c r="E11" s="665" t="str">
        <f>IF(実施計画様式!$D85&lt;&gt;"",実施計画様式!Z85,"")</f>
        <v/>
      </c>
      <c r="F11" s="665" t="str">
        <f>IF(実施計画様式!$D85&lt;&gt;"",実施計画様式!AA85,"")</f>
        <v/>
      </c>
    </row>
    <row r="12" spans="1:10" ht="198.95" customHeight="1">
      <c r="A12" s="665" t="str">
        <f>IF(実施計画様式!$D86&lt;&gt;"",実施計画様式!C86-4,"")</f>
        <v/>
      </c>
      <c r="B12" s="665" t="str">
        <f>IF(実施計画様式!$D86&lt;&gt;"",実施計画様式!L86,"")</f>
        <v/>
      </c>
      <c r="C12" s="665" t="str">
        <f>IF(実施計画様式!$D86&lt;&gt;"",実施計画様式!I86,"")</f>
        <v/>
      </c>
      <c r="D12" s="665" t="str">
        <f>IF(実施計画様式!$D86&lt;&gt;"",実施計画様式!V86,"")</f>
        <v/>
      </c>
      <c r="E12" s="665" t="str">
        <f>IF(実施計画様式!$D86&lt;&gt;"",実施計画様式!Z86,"")</f>
        <v/>
      </c>
      <c r="F12" s="665" t="str">
        <f>IF(実施計画様式!$D86&lt;&gt;"",実施計画様式!AA86,"")</f>
        <v/>
      </c>
    </row>
    <row r="13" spans="1:10" ht="198.95" customHeight="1">
      <c r="A13" s="665" t="str">
        <f>IF(実施計画様式!$D87&lt;&gt;"",実施計画様式!C87-4,"")</f>
        <v/>
      </c>
      <c r="B13" s="665" t="str">
        <f>IF(実施計画様式!$D87&lt;&gt;"",実施計画様式!L87,"")</f>
        <v/>
      </c>
      <c r="C13" s="665" t="str">
        <f>IF(実施計画様式!$D87&lt;&gt;"",実施計画様式!I87,"")</f>
        <v/>
      </c>
      <c r="D13" s="665" t="str">
        <f>IF(実施計画様式!$D87&lt;&gt;"",実施計画様式!V87,"")</f>
        <v/>
      </c>
      <c r="E13" s="665" t="str">
        <f>IF(実施計画様式!$D87&lt;&gt;"",実施計画様式!Z87,"")</f>
        <v/>
      </c>
      <c r="F13" s="665" t="str">
        <f>IF(実施計画様式!$D87&lt;&gt;"",実施計画様式!AA87,"")</f>
        <v/>
      </c>
    </row>
    <row r="14" spans="1:10" ht="198.95" customHeight="1">
      <c r="A14" s="665" t="str">
        <f>IF(実施計画様式!$D88&lt;&gt;"",実施計画様式!C88-4,"")</f>
        <v/>
      </c>
      <c r="B14" s="665" t="str">
        <f>IF(実施計画様式!$D88&lt;&gt;"",実施計画様式!L88,"")</f>
        <v/>
      </c>
      <c r="C14" s="665" t="str">
        <f>IF(実施計画様式!$D88&lt;&gt;"",実施計画様式!I88,"")</f>
        <v/>
      </c>
      <c r="D14" s="665" t="str">
        <f>IF(実施計画様式!$D88&lt;&gt;"",実施計画様式!V88,"")</f>
        <v/>
      </c>
      <c r="E14" s="665" t="str">
        <f>IF(実施計画様式!$D88&lt;&gt;"",実施計画様式!Z88,"")</f>
        <v/>
      </c>
      <c r="F14" s="665" t="str">
        <f>IF(実施計画様式!$D88&lt;&gt;"",実施計画様式!AA88,"")</f>
        <v/>
      </c>
    </row>
    <row r="15" spans="1:10" ht="198.95" customHeight="1">
      <c r="A15" s="665" t="str">
        <f>IF(実施計画様式!$D89&lt;&gt;"",実施計画様式!C89-4,"")</f>
        <v/>
      </c>
      <c r="B15" s="665" t="str">
        <f>IF(実施計画様式!$D89&lt;&gt;"",実施計画様式!L89,"")</f>
        <v/>
      </c>
      <c r="C15" s="665" t="str">
        <f>IF(実施計画様式!$D89&lt;&gt;"",実施計画様式!I89,"")</f>
        <v/>
      </c>
      <c r="D15" s="665" t="str">
        <f>IF(実施計画様式!$D89&lt;&gt;"",実施計画様式!V89,"")</f>
        <v/>
      </c>
      <c r="E15" s="665" t="str">
        <f>IF(実施計画様式!$D89&lt;&gt;"",実施計画様式!Z89,"")</f>
        <v/>
      </c>
      <c r="F15" s="665" t="str">
        <f>IF(実施計画様式!$D89&lt;&gt;"",実施計画様式!AA89,"")</f>
        <v/>
      </c>
    </row>
    <row r="16" spans="1:10" ht="198.95" customHeight="1">
      <c r="A16" s="665" t="str">
        <f>IF(実施計画様式!$D90&lt;&gt;"",実施計画様式!C90-4,"")</f>
        <v/>
      </c>
      <c r="B16" s="665" t="str">
        <f>IF(実施計画様式!$D90&lt;&gt;"",実施計画様式!L90,"")</f>
        <v/>
      </c>
      <c r="C16" s="665" t="str">
        <f>IF(実施計画様式!$D90&lt;&gt;"",実施計画様式!I90,"")</f>
        <v/>
      </c>
      <c r="D16" s="665" t="str">
        <f>IF(実施計画様式!$D90&lt;&gt;"",実施計画様式!V90,"")</f>
        <v/>
      </c>
      <c r="E16" s="665" t="str">
        <f>IF(実施計画様式!$D90&lt;&gt;"",実施計画様式!Z90,"")</f>
        <v/>
      </c>
      <c r="F16" s="665" t="str">
        <f>IF(実施計画様式!$D90&lt;&gt;"",実施計画様式!AA90,"")</f>
        <v/>
      </c>
    </row>
    <row r="17" spans="1:6" ht="198.95" customHeight="1">
      <c r="A17" s="665" t="str">
        <f>IF(実施計画様式!$D91&lt;&gt;"",実施計画様式!C91-4,"")</f>
        <v/>
      </c>
      <c r="B17" s="665" t="str">
        <f>IF(実施計画様式!$D91&lt;&gt;"",実施計画様式!L91,"")</f>
        <v/>
      </c>
      <c r="C17" s="665" t="str">
        <f>IF(実施計画様式!$D91&lt;&gt;"",実施計画様式!I91,"")</f>
        <v/>
      </c>
      <c r="D17" s="665" t="str">
        <f>IF(実施計画様式!$D91&lt;&gt;"",実施計画様式!V91,"")</f>
        <v/>
      </c>
      <c r="E17" s="665" t="str">
        <f>IF(実施計画様式!$D91&lt;&gt;"",実施計画様式!Z91,"")</f>
        <v/>
      </c>
      <c r="F17" s="665" t="str">
        <f>IF(実施計画様式!$D91&lt;&gt;"",実施計画様式!AA91,"")</f>
        <v/>
      </c>
    </row>
    <row r="18" spans="1:6" ht="198.95" customHeight="1">
      <c r="A18" s="665" t="str">
        <f>IF(実施計画様式!$D92&lt;&gt;"",実施計画様式!C92-4,"")</f>
        <v/>
      </c>
      <c r="B18" s="665" t="str">
        <f>IF(実施計画様式!$D92&lt;&gt;"",実施計画様式!L92,"")</f>
        <v/>
      </c>
      <c r="C18" s="665" t="str">
        <f>IF(実施計画様式!$D92&lt;&gt;"",実施計画様式!I92,"")</f>
        <v/>
      </c>
      <c r="D18" s="665" t="str">
        <f>IF(実施計画様式!$D92&lt;&gt;"",実施計画様式!V92,"")</f>
        <v/>
      </c>
      <c r="E18" s="665" t="str">
        <f>IF(実施計画様式!$D92&lt;&gt;"",実施計画様式!Z92,"")</f>
        <v/>
      </c>
      <c r="F18" s="665" t="str">
        <f>IF(実施計画様式!$D92&lt;&gt;"",実施計画様式!AA92,"")</f>
        <v/>
      </c>
    </row>
    <row r="19" spans="1:6" ht="198.95" customHeight="1">
      <c r="A19" s="665" t="str">
        <f>IF(実施計画様式!$D93&lt;&gt;"",実施計画様式!C93-4,"")</f>
        <v/>
      </c>
      <c r="B19" s="665" t="str">
        <f>IF(実施計画様式!$D93&lt;&gt;"",実施計画様式!L93,"")</f>
        <v/>
      </c>
      <c r="C19" s="665" t="str">
        <f>IF(実施計画様式!$D93&lt;&gt;"",実施計画様式!I93,"")</f>
        <v/>
      </c>
      <c r="D19" s="665" t="str">
        <f>IF(実施計画様式!$D93&lt;&gt;"",実施計画様式!V93,"")</f>
        <v/>
      </c>
      <c r="E19" s="665" t="str">
        <f>IF(実施計画様式!$D93&lt;&gt;"",実施計画様式!Z93,"")</f>
        <v/>
      </c>
      <c r="F19" s="665" t="str">
        <f>IF(実施計画様式!$D93&lt;&gt;"",実施計画様式!AA93,"")</f>
        <v/>
      </c>
    </row>
    <row r="20" spans="1:6" ht="198.95" customHeight="1">
      <c r="A20" s="665" t="str">
        <f>IF(実施計画様式!$D94&lt;&gt;"",実施計画様式!C94-4,"")</f>
        <v/>
      </c>
      <c r="B20" s="665" t="str">
        <f>IF(実施計画様式!$D94&lt;&gt;"",実施計画様式!L94,"")</f>
        <v/>
      </c>
      <c r="C20" s="665" t="str">
        <f>IF(実施計画様式!$D94&lt;&gt;"",実施計画様式!I94,"")</f>
        <v/>
      </c>
      <c r="D20" s="665" t="str">
        <f>IF(実施計画様式!$D94&lt;&gt;"",実施計画様式!V94,"")</f>
        <v/>
      </c>
      <c r="E20" s="665" t="str">
        <f>IF(実施計画様式!$D94&lt;&gt;"",実施計画様式!Z94,"")</f>
        <v/>
      </c>
      <c r="F20" s="665" t="str">
        <f>IF(実施計画様式!$D94&lt;&gt;"",実施計画様式!AA94,"")</f>
        <v/>
      </c>
    </row>
    <row r="21" spans="1:6" ht="198.95" customHeight="1">
      <c r="A21" s="665" t="str">
        <f>IF(実施計画様式!$D95&lt;&gt;"",実施計画様式!C95-4,"")</f>
        <v/>
      </c>
      <c r="B21" s="665" t="str">
        <f>IF(実施計画様式!$D95&lt;&gt;"",実施計画様式!L95,"")</f>
        <v/>
      </c>
      <c r="C21" s="665" t="str">
        <f>IF(実施計画様式!$D95&lt;&gt;"",実施計画様式!I95,"")</f>
        <v/>
      </c>
      <c r="D21" s="665" t="str">
        <f>IF(実施計画様式!$D95&lt;&gt;"",実施計画様式!V95,"")</f>
        <v/>
      </c>
      <c r="E21" s="665" t="str">
        <f>IF(実施計画様式!$D95&lt;&gt;"",実施計画様式!Z95,"")</f>
        <v/>
      </c>
      <c r="F21" s="665" t="str">
        <f>IF(実施計画様式!$D95&lt;&gt;"",実施計画様式!AA95,"")</f>
        <v/>
      </c>
    </row>
    <row r="22" spans="1:6" ht="198.95" customHeight="1">
      <c r="A22" s="665" t="str">
        <f>IF(実施計画様式!$D96&lt;&gt;"",実施計画様式!C96-4,"")</f>
        <v/>
      </c>
      <c r="B22" s="665" t="str">
        <f>IF(実施計画様式!$D96&lt;&gt;"",実施計画様式!L96,"")</f>
        <v/>
      </c>
      <c r="C22" s="665" t="str">
        <f>IF(実施計画様式!$D96&lt;&gt;"",実施計画様式!I96,"")</f>
        <v/>
      </c>
      <c r="D22" s="665" t="str">
        <f>IF(実施計画様式!$D96&lt;&gt;"",実施計画様式!V96,"")</f>
        <v/>
      </c>
      <c r="E22" s="665" t="str">
        <f>IF(実施計画様式!$D96&lt;&gt;"",実施計画様式!Z96,"")</f>
        <v/>
      </c>
      <c r="F22" s="665" t="str">
        <f>IF(実施計画様式!$D96&lt;&gt;"",実施計画様式!AA96,"")</f>
        <v/>
      </c>
    </row>
    <row r="23" spans="1:6" ht="198.95" customHeight="1">
      <c r="A23" s="665" t="str">
        <f>IF(実施計画様式!$D97&lt;&gt;"",実施計画様式!C97-4,"")</f>
        <v/>
      </c>
      <c r="B23" s="665" t="str">
        <f>IF(実施計画様式!$D97&lt;&gt;"",実施計画様式!L97,"")</f>
        <v/>
      </c>
      <c r="C23" s="665" t="str">
        <f>IF(実施計画様式!$D97&lt;&gt;"",実施計画様式!I97,"")</f>
        <v/>
      </c>
      <c r="D23" s="665" t="str">
        <f>IF(実施計画様式!$D97&lt;&gt;"",実施計画様式!V97,"")</f>
        <v/>
      </c>
      <c r="E23" s="665" t="str">
        <f>IF(実施計画様式!$D97&lt;&gt;"",実施計画様式!Z97,"")</f>
        <v/>
      </c>
      <c r="F23" s="665" t="str">
        <f>IF(実施計画様式!$D97&lt;&gt;"",実施計画様式!AA97,"")</f>
        <v/>
      </c>
    </row>
    <row r="24" spans="1:6" ht="198.95" customHeight="1">
      <c r="A24" s="665" t="str">
        <f>IF(実施計画様式!$D98&lt;&gt;"",実施計画様式!C98-4,"")</f>
        <v/>
      </c>
      <c r="B24" s="665" t="str">
        <f>IF(実施計画様式!$D98&lt;&gt;"",実施計画様式!L98,"")</f>
        <v/>
      </c>
      <c r="C24" s="665" t="str">
        <f>IF(実施計画様式!$D98&lt;&gt;"",実施計画様式!I98,"")</f>
        <v/>
      </c>
      <c r="D24" s="665" t="str">
        <f>IF(実施計画様式!$D98&lt;&gt;"",実施計画様式!V98,"")</f>
        <v/>
      </c>
      <c r="E24" s="665" t="str">
        <f>IF(実施計画様式!$D98&lt;&gt;"",実施計画様式!Z98,"")</f>
        <v/>
      </c>
      <c r="F24" s="665" t="str">
        <f>IF(実施計画様式!$D98&lt;&gt;"",実施計画様式!AA98,"")</f>
        <v/>
      </c>
    </row>
    <row r="25" spans="1:6" ht="198.95" customHeight="1">
      <c r="A25" s="665" t="str">
        <f>IF(実施計画様式!$D99&lt;&gt;"",実施計画様式!C99-4,"")</f>
        <v/>
      </c>
      <c r="B25" s="665" t="str">
        <f>IF(実施計画様式!$D99&lt;&gt;"",実施計画様式!L99,"")</f>
        <v/>
      </c>
      <c r="C25" s="665" t="str">
        <f>IF(実施計画様式!$D99&lt;&gt;"",実施計画様式!I99,"")</f>
        <v/>
      </c>
      <c r="D25" s="665" t="str">
        <f>IF(実施計画様式!$D99&lt;&gt;"",実施計画様式!V99,"")</f>
        <v/>
      </c>
      <c r="E25" s="665" t="str">
        <f>IF(実施計画様式!$D99&lt;&gt;"",実施計画様式!Z99,"")</f>
        <v/>
      </c>
      <c r="F25" s="665" t="str">
        <f>IF(実施計画様式!$D99&lt;&gt;"",実施計画様式!AA99,"")</f>
        <v/>
      </c>
    </row>
    <row r="26" spans="1:6" ht="198.95" customHeight="1">
      <c r="A26" s="665" t="str">
        <f>IF(実施計画様式!$D100&lt;&gt;"",実施計画様式!C100-4,"")</f>
        <v/>
      </c>
      <c r="B26" s="665" t="str">
        <f>IF(実施計画様式!$D100&lt;&gt;"",実施計画様式!L100,"")</f>
        <v/>
      </c>
      <c r="C26" s="665" t="str">
        <f>IF(実施計画様式!$D100&lt;&gt;"",実施計画様式!I100,"")</f>
        <v/>
      </c>
      <c r="D26" s="665" t="str">
        <f>IF(実施計画様式!$D100&lt;&gt;"",実施計画様式!V100,"")</f>
        <v/>
      </c>
      <c r="E26" s="665" t="str">
        <f>IF(実施計画様式!$D100&lt;&gt;"",実施計画様式!Z100,"")</f>
        <v/>
      </c>
      <c r="F26" s="665" t="str">
        <f>IF(実施計画様式!$D100&lt;&gt;"",実施計画様式!AA100,"")</f>
        <v/>
      </c>
    </row>
    <row r="27" spans="1:6" ht="198.95" customHeight="1">
      <c r="A27" s="665" t="str">
        <f>IF(実施計画様式!$D101&lt;&gt;"",実施計画様式!C101-4,"")</f>
        <v/>
      </c>
      <c r="B27" s="665" t="str">
        <f>IF(実施計画様式!$D101&lt;&gt;"",実施計画様式!L101,"")</f>
        <v/>
      </c>
      <c r="C27" s="665" t="str">
        <f>IF(実施計画様式!$D101&lt;&gt;"",実施計画様式!I101,"")</f>
        <v/>
      </c>
      <c r="D27" s="665" t="str">
        <f>IF(実施計画様式!$D101&lt;&gt;"",実施計画様式!V101,"")</f>
        <v/>
      </c>
      <c r="E27" s="665" t="str">
        <f>IF(実施計画様式!$D101&lt;&gt;"",実施計画様式!Z101,"")</f>
        <v/>
      </c>
      <c r="F27" s="665" t="str">
        <f>IF(実施計画様式!$D101&lt;&gt;"",実施計画様式!AA101,"")</f>
        <v/>
      </c>
    </row>
    <row r="28" spans="1:6" ht="198.95" customHeight="1">
      <c r="A28" s="665" t="str">
        <f>IF(実施計画様式!$D102&lt;&gt;"",実施計画様式!C102-4,"")</f>
        <v/>
      </c>
      <c r="B28" s="665" t="str">
        <f>IF(実施計画様式!$D102&lt;&gt;"",実施計画様式!L102,"")</f>
        <v/>
      </c>
      <c r="C28" s="665" t="str">
        <f>IF(実施計画様式!$D102&lt;&gt;"",実施計画様式!I102,"")</f>
        <v/>
      </c>
      <c r="D28" s="665" t="str">
        <f>IF(実施計画様式!$D102&lt;&gt;"",実施計画様式!V102,"")</f>
        <v/>
      </c>
      <c r="E28" s="665" t="str">
        <f>IF(実施計画様式!$D102&lt;&gt;"",実施計画様式!Z102,"")</f>
        <v/>
      </c>
      <c r="F28" s="665" t="str">
        <f>IF(実施計画様式!$D102&lt;&gt;"",実施計画様式!AA102,"")</f>
        <v/>
      </c>
    </row>
    <row r="29" spans="1:6" ht="198.95" customHeight="1">
      <c r="A29" s="665" t="str">
        <f>IF(実施計画様式!$D103&lt;&gt;"",実施計画様式!C103-4,"")</f>
        <v/>
      </c>
      <c r="B29" s="665" t="str">
        <f>IF(実施計画様式!$D103&lt;&gt;"",実施計画様式!L103,"")</f>
        <v/>
      </c>
      <c r="C29" s="665" t="str">
        <f>IF(実施計画様式!$D103&lt;&gt;"",実施計画様式!I103,"")</f>
        <v/>
      </c>
      <c r="D29" s="665" t="str">
        <f>IF(実施計画様式!$D103&lt;&gt;"",実施計画様式!V103,"")</f>
        <v/>
      </c>
      <c r="E29" s="665" t="str">
        <f>IF(実施計画様式!$D103&lt;&gt;"",実施計画様式!Z103,"")</f>
        <v/>
      </c>
      <c r="F29" s="665" t="str">
        <f>IF(実施計画様式!$D103&lt;&gt;"",実施計画様式!AA103,"")</f>
        <v/>
      </c>
    </row>
    <row r="30" spans="1:6" ht="198.95" customHeight="1">
      <c r="A30" s="665" t="str">
        <f>IF(実施計画様式!$D104&lt;&gt;"",実施計画様式!C104-4,"")</f>
        <v/>
      </c>
      <c r="B30" s="665" t="str">
        <f>IF(実施計画様式!$D104&lt;&gt;"",実施計画様式!L104,"")</f>
        <v/>
      </c>
      <c r="C30" s="665" t="str">
        <f>IF(実施計画様式!$D104&lt;&gt;"",実施計画様式!I104,"")</f>
        <v/>
      </c>
      <c r="D30" s="665" t="str">
        <f>IF(実施計画様式!$D104&lt;&gt;"",実施計画様式!V104,"")</f>
        <v/>
      </c>
      <c r="E30" s="665" t="str">
        <f>IF(実施計画様式!$D104&lt;&gt;"",実施計画様式!Z104,"")</f>
        <v/>
      </c>
      <c r="F30" s="665" t="str">
        <f>IF(実施計画様式!$D104&lt;&gt;"",実施計画様式!AA104,"")</f>
        <v/>
      </c>
    </row>
    <row r="31" spans="1:6" ht="198.95" customHeight="1">
      <c r="A31" s="665" t="str">
        <f>IF(実施計画様式!$D105&lt;&gt;"",実施計画様式!C105-4,"")</f>
        <v/>
      </c>
      <c r="B31" s="665" t="str">
        <f>IF(実施計画様式!$D105&lt;&gt;"",実施計画様式!L105,"")</f>
        <v/>
      </c>
      <c r="C31" s="665" t="str">
        <f>IF(実施計画様式!$D105&lt;&gt;"",実施計画様式!I105,"")</f>
        <v/>
      </c>
      <c r="D31" s="665" t="str">
        <f>IF(実施計画様式!$D105&lt;&gt;"",実施計画様式!V105,"")</f>
        <v/>
      </c>
      <c r="E31" s="665" t="str">
        <f>IF(実施計画様式!$D105&lt;&gt;"",実施計画様式!Z105,"")</f>
        <v/>
      </c>
      <c r="F31" s="665" t="str">
        <f>IF(実施計画様式!$D105&lt;&gt;"",実施計画様式!AA105,"")</f>
        <v/>
      </c>
    </row>
    <row r="32" spans="1:6" ht="198.95" customHeight="1">
      <c r="A32" s="665" t="str">
        <f>IF(実施計画様式!$D106&lt;&gt;"",実施計画様式!C106-4,"")</f>
        <v/>
      </c>
      <c r="B32" s="665" t="str">
        <f>IF(実施計画様式!$D106&lt;&gt;"",実施計画様式!L106,"")</f>
        <v/>
      </c>
      <c r="C32" s="665" t="str">
        <f>IF(実施計画様式!$D106&lt;&gt;"",実施計画様式!I106,"")</f>
        <v/>
      </c>
      <c r="D32" s="665" t="str">
        <f>IF(実施計画様式!$D106&lt;&gt;"",実施計画様式!V106,"")</f>
        <v/>
      </c>
      <c r="E32" s="665" t="str">
        <f>IF(実施計画様式!$D106&lt;&gt;"",実施計画様式!Z106,"")</f>
        <v/>
      </c>
      <c r="F32" s="665" t="str">
        <f>IF(実施計画様式!$D106&lt;&gt;"",実施計画様式!AA106,"")</f>
        <v/>
      </c>
    </row>
    <row r="33" spans="1:6" ht="198.95" customHeight="1">
      <c r="A33" s="665" t="str">
        <f>IF(実施計画様式!$D107&lt;&gt;"",実施計画様式!C107-4,"")</f>
        <v/>
      </c>
      <c r="B33" s="665" t="str">
        <f>IF(実施計画様式!$D107&lt;&gt;"",実施計画様式!L107,"")</f>
        <v/>
      </c>
      <c r="C33" s="665" t="str">
        <f>IF(実施計画様式!$D107&lt;&gt;"",実施計画様式!I107,"")</f>
        <v/>
      </c>
      <c r="D33" s="665" t="str">
        <f>IF(実施計画様式!$D107&lt;&gt;"",実施計画様式!V107,"")</f>
        <v/>
      </c>
      <c r="E33" s="665" t="str">
        <f>IF(実施計画様式!$D107&lt;&gt;"",実施計画様式!Z107,"")</f>
        <v/>
      </c>
      <c r="F33" s="665" t="str">
        <f>IF(実施計画様式!$D107&lt;&gt;"",実施計画様式!AA107,"")</f>
        <v/>
      </c>
    </row>
    <row r="34" spans="1:6" ht="198.95" customHeight="1">
      <c r="A34" s="665" t="str">
        <f>IF(実施計画様式!$D108&lt;&gt;"",実施計画様式!C108-4,"")</f>
        <v/>
      </c>
      <c r="B34" s="665" t="str">
        <f>IF(実施計画様式!$D108&lt;&gt;"",実施計画様式!L108,"")</f>
        <v/>
      </c>
      <c r="C34" s="665" t="str">
        <f>IF(実施計画様式!$D108&lt;&gt;"",実施計画様式!I108,"")</f>
        <v/>
      </c>
      <c r="D34" s="665" t="str">
        <f>IF(実施計画様式!$D108&lt;&gt;"",実施計画様式!V108,"")</f>
        <v/>
      </c>
      <c r="E34" s="665" t="str">
        <f>IF(実施計画様式!$D108&lt;&gt;"",実施計画様式!Z108,"")</f>
        <v/>
      </c>
      <c r="F34" s="665" t="str">
        <f>IF(実施計画様式!$D108&lt;&gt;"",実施計画様式!AA108,"")</f>
        <v/>
      </c>
    </row>
    <row r="35" spans="1:6" ht="198.95" customHeight="1">
      <c r="A35" s="665" t="str">
        <f>IF(実施計画様式!$D109&lt;&gt;"",実施計画様式!C109-4,"")</f>
        <v/>
      </c>
      <c r="B35" s="665" t="str">
        <f>IF(実施計画様式!$D109&lt;&gt;"",実施計画様式!L109,"")</f>
        <v/>
      </c>
      <c r="C35" s="665" t="str">
        <f>IF(実施計画様式!$D109&lt;&gt;"",実施計画様式!I109,"")</f>
        <v/>
      </c>
      <c r="D35" s="665" t="str">
        <f>IF(実施計画様式!$D109&lt;&gt;"",実施計画様式!V109,"")</f>
        <v/>
      </c>
      <c r="E35" s="665" t="str">
        <f>IF(実施計画様式!$D109&lt;&gt;"",実施計画様式!Z109,"")</f>
        <v/>
      </c>
      <c r="F35" s="665" t="str">
        <f>IF(実施計画様式!$D109&lt;&gt;"",実施計画様式!AA109,"")</f>
        <v/>
      </c>
    </row>
    <row r="36" spans="1:6" ht="198.95" customHeight="1">
      <c r="A36" s="665" t="str">
        <f>IF(実施計画様式!$D110&lt;&gt;"",実施計画様式!C110-4,"")</f>
        <v/>
      </c>
      <c r="B36" s="665" t="str">
        <f>IF(実施計画様式!$D110&lt;&gt;"",実施計画様式!L110,"")</f>
        <v/>
      </c>
      <c r="C36" s="665" t="str">
        <f>IF(実施計画様式!$D110&lt;&gt;"",実施計画様式!I110,"")</f>
        <v/>
      </c>
      <c r="D36" s="665" t="str">
        <f>IF(実施計画様式!$D110&lt;&gt;"",実施計画様式!V110,"")</f>
        <v/>
      </c>
      <c r="E36" s="665" t="str">
        <f>IF(実施計画様式!$D110&lt;&gt;"",実施計画様式!Z110,"")</f>
        <v/>
      </c>
      <c r="F36" s="665" t="str">
        <f>IF(実施計画様式!$D110&lt;&gt;"",実施計画様式!AA110,"")</f>
        <v/>
      </c>
    </row>
    <row r="37" spans="1:6" ht="198.95" customHeight="1">
      <c r="A37" s="665" t="str">
        <f>IF(実施計画様式!$D111&lt;&gt;"",実施計画様式!C111-4,"")</f>
        <v/>
      </c>
      <c r="B37" s="665" t="str">
        <f>IF(実施計画様式!$D111&lt;&gt;"",実施計画様式!L111,"")</f>
        <v/>
      </c>
      <c r="C37" s="665" t="str">
        <f>IF(実施計画様式!$D111&lt;&gt;"",実施計画様式!I111,"")</f>
        <v/>
      </c>
      <c r="D37" s="665" t="str">
        <f>IF(実施計画様式!$D111&lt;&gt;"",実施計画様式!V111,"")</f>
        <v/>
      </c>
      <c r="E37" s="665" t="str">
        <f>IF(実施計画様式!$D111&lt;&gt;"",実施計画様式!Z111,"")</f>
        <v/>
      </c>
      <c r="F37" s="665" t="str">
        <f>IF(実施計画様式!$D111&lt;&gt;"",実施計画様式!AA111,"")</f>
        <v/>
      </c>
    </row>
    <row r="38" spans="1:6" ht="198.95" customHeight="1">
      <c r="A38" s="665" t="str">
        <f>IF(実施計画様式!$D112&lt;&gt;"",実施計画様式!C112-4,"")</f>
        <v/>
      </c>
      <c r="B38" s="665" t="str">
        <f>IF(実施計画様式!$D112&lt;&gt;"",実施計画様式!L112,"")</f>
        <v/>
      </c>
      <c r="C38" s="665" t="str">
        <f>IF(実施計画様式!$D112&lt;&gt;"",実施計画様式!I112,"")</f>
        <v/>
      </c>
      <c r="D38" s="665" t="str">
        <f>IF(実施計画様式!$D112&lt;&gt;"",実施計画様式!V112,"")</f>
        <v/>
      </c>
      <c r="E38" s="665" t="str">
        <f>IF(実施計画様式!$D112&lt;&gt;"",実施計画様式!Z112,"")</f>
        <v/>
      </c>
      <c r="F38" s="665" t="str">
        <f>IF(実施計画様式!$D112&lt;&gt;"",実施計画様式!AA112,"")</f>
        <v/>
      </c>
    </row>
    <row r="39" spans="1:6" ht="198.95" customHeight="1">
      <c r="A39" s="665" t="str">
        <f>IF(実施計画様式!$D113&lt;&gt;"",実施計画様式!C113-4,"")</f>
        <v/>
      </c>
      <c r="B39" s="665" t="str">
        <f>IF(実施計画様式!$D113&lt;&gt;"",実施計画様式!L113,"")</f>
        <v/>
      </c>
      <c r="C39" s="665" t="str">
        <f>IF(実施計画様式!$D113&lt;&gt;"",実施計画様式!I113,"")</f>
        <v/>
      </c>
      <c r="D39" s="665" t="str">
        <f>IF(実施計画様式!$D113&lt;&gt;"",実施計画様式!V113,"")</f>
        <v/>
      </c>
      <c r="E39" s="665" t="str">
        <f>IF(実施計画様式!$D113&lt;&gt;"",実施計画様式!Z113,"")</f>
        <v/>
      </c>
      <c r="F39" s="665" t="str">
        <f>IF(実施計画様式!$D113&lt;&gt;"",実施計画様式!AA113,"")</f>
        <v/>
      </c>
    </row>
    <row r="40" spans="1:6" ht="198.95" customHeight="1">
      <c r="A40" s="665" t="str">
        <f>IF(実施計画様式!$D114&lt;&gt;"",実施計画様式!C114-4,"")</f>
        <v/>
      </c>
      <c r="B40" s="665" t="str">
        <f>IF(実施計画様式!$D114&lt;&gt;"",実施計画様式!L114,"")</f>
        <v/>
      </c>
      <c r="C40" s="665" t="str">
        <f>IF(実施計画様式!$D114&lt;&gt;"",実施計画様式!I114,"")</f>
        <v/>
      </c>
      <c r="D40" s="665" t="str">
        <f>IF(実施計画様式!$D114&lt;&gt;"",実施計画様式!V114,"")</f>
        <v/>
      </c>
      <c r="E40" s="665" t="str">
        <f>IF(実施計画様式!$D114&lt;&gt;"",実施計画様式!Z114,"")</f>
        <v/>
      </c>
      <c r="F40" s="665" t="str">
        <f>IF(実施計画様式!$D114&lt;&gt;"",実施計画様式!AA114,"")</f>
        <v/>
      </c>
    </row>
    <row r="41" spans="1:6" ht="198.95" customHeight="1">
      <c r="A41" s="665" t="str">
        <f>IF(実施計画様式!$D115&lt;&gt;"",実施計画様式!C115-4,"")</f>
        <v/>
      </c>
      <c r="B41" s="665" t="str">
        <f>IF(実施計画様式!$D115&lt;&gt;"",実施計画様式!L115,"")</f>
        <v/>
      </c>
      <c r="C41" s="665" t="str">
        <f>IF(実施計画様式!$D115&lt;&gt;"",実施計画様式!I115,"")</f>
        <v/>
      </c>
      <c r="D41" s="665" t="str">
        <f>IF(実施計画様式!$D115&lt;&gt;"",実施計画様式!V115,"")</f>
        <v/>
      </c>
      <c r="E41" s="665" t="str">
        <f>IF(実施計画様式!$D115&lt;&gt;"",実施計画様式!Z115,"")</f>
        <v/>
      </c>
      <c r="F41" s="665" t="str">
        <f>IF(実施計画様式!$D115&lt;&gt;"",実施計画様式!AA115,"")</f>
        <v/>
      </c>
    </row>
    <row r="42" spans="1:6" ht="198.95" customHeight="1">
      <c r="A42" s="665" t="str">
        <f>IF(実施計画様式!$D116&lt;&gt;"",実施計画様式!C116-4,"")</f>
        <v/>
      </c>
      <c r="B42" s="665" t="str">
        <f>IF(実施計画様式!$D116&lt;&gt;"",実施計画様式!L116,"")</f>
        <v/>
      </c>
      <c r="C42" s="665" t="str">
        <f>IF(実施計画様式!$D116&lt;&gt;"",実施計画様式!I116,"")</f>
        <v/>
      </c>
      <c r="D42" s="665" t="str">
        <f>IF(実施計画様式!$D116&lt;&gt;"",実施計画様式!V116,"")</f>
        <v/>
      </c>
      <c r="E42" s="665" t="str">
        <f>IF(実施計画様式!$D116&lt;&gt;"",実施計画様式!Z116,"")</f>
        <v/>
      </c>
      <c r="F42" s="665" t="str">
        <f>IF(実施計画様式!$D116&lt;&gt;"",実施計画様式!AA116,"")</f>
        <v/>
      </c>
    </row>
    <row r="43" spans="1:6" ht="198.95" customHeight="1">
      <c r="A43" s="665" t="str">
        <f>IF(実施計画様式!$D117&lt;&gt;"",実施計画様式!C117-4,"")</f>
        <v/>
      </c>
      <c r="B43" s="665" t="str">
        <f>IF(実施計画様式!$D117&lt;&gt;"",実施計画様式!L117,"")</f>
        <v/>
      </c>
      <c r="C43" s="665" t="str">
        <f>IF(実施計画様式!$D117&lt;&gt;"",実施計画様式!I117,"")</f>
        <v/>
      </c>
      <c r="D43" s="665" t="str">
        <f>IF(実施計画様式!$D117&lt;&gt;"",実施計画様式!V117,"")</f>
        <v/>
      </c>
      <c r="E43" s="665" t="str">
        <f>IF(実施計画様式!$D117&lt;&gt;"",実施計画様式!Z117,"")</f>
        <v/>
      </c>
      <c r="F43" s="665" t="str">
        <f>IF(実施計画様式!$D117&lt;&gt;"",実施計画様式!AA117,"")</f>
        <v/>
      </c>
    </row>
    <row r="44" spans="1:6" ht="198.95" customHeight="1">
      <c r="A44" s="665" t="str">
        <f>IF(実施計画様式!$D118&lt;&gt;"",実施計画様式!C118-4,"")</f>
        <v/>
      </c>
      <c r="B44" s="665" t="str">
        <f>IF(実施計画様式!$D118&lt;&gt;"",実施計画様式!L118,"")</f>
        <v/>
      </c>
      <c r="C44" s="665" t="str">
        <f>IF(実施計画様式!$D118&lt;&gt;"",実施計画様式!I118,"")</f>
        <v/>
      </c>
      <c r="D44" s="665" t="str">
        <f>IF(実施計画様式!$D118&lt;&gt;"",実施計画様式!V118,"")</f>
        <v/>
      </c>
      <c r="E44" s="665" t="str">
        <f>IF(実施計画様式!$D118&lt;&gt;"",実施計画様式!Z118,"")</f>
        <v/>
      </c>
      <c r="F44" s="665" t="str">
        <f>IF(実施計画様式!$D118&lt;&gt;"",実施計画様式!AA118,"")</f>
        <v/>
      </c>
    </row>
    <row r="45" spans="1:6" ht="198.95" customHeight="1">
      <c r="A45" s="665" t="str">
        <f>IF(実施計画様式!$D119&lt;&gt;"",実施計画様式!C119-4,"")</f>
        <v/>
      </c>
      <c r="B45" s="665" t="str">
        <f>IF(実施計画様式!$D119&lt;&gt;"",実施計画様式!L119,"")</f>
        <v/>
      </c>
      <c r="C45" s="665" t="str">
        <f>IF(実施計画様式!$D119&lt;&gt;"",実施計画様式!I119,"")</f>
        <v/>
      </c>
      <c r="D45" s="665" t="str">
        <f>IF(実施計画様式!$D119&lt;&gt;"",実施計画様式!V119,"")</f>
        <v/>
      </c>
      <c r="E45" s="665" t="str">
        <f>IF(実施計画様式!$D119&lt;&gt;"",実施計画様式!Z119,"")</f>
        <v/>
      </c>
      <c r="F45" s="665" t="str">
        <f>IF(実施計画様式!$D119&lt;&gt;"",実施計画様式!AA119,"")</f>
        <v/>
      </c>
    </row>
    <row r="46" spans="1:6" ht="198.95" customHeight="1">
      <c r="A46" s="665" t="str">
        <f>IF(実施計画様式!$D120&lt;&gt;"",実施計画様式!C120-4,"")</f>
        <v/>
      </c>
      <c r="B46" s="665" t="str">
        <f>IF(実施計画様式!$D120&lt;&gt;"",実施計画様式!L120,"")</f>
        <v/>
      </c>
      <c r="C46" s="665" t="str">
        <f>IF(実施計画様式!$D120&lt;&gt;"",実施計画様式!I120,"")</f>
        <v/>
      </c>
      <c r="D46" s="665" t="str">
        <f>IF(実施計画様式!$D120&lt;&gt;"",実施計画様式!V120,"")</f>
        <v/>
      </c>
      <c r="E46" s="665" t="str">
        <f>IF(実施計画様式!$D120&lt;&gt;"",実施計画様式!Z120,"")</f>
        <v/>
      </c>
      <c r="F46" s="665" t="str">
        <f>IF(実施計画様式!$D120&lt;&gt;"",実施計画様式!AA120,"")</f>
        <v/>
      </c>
    </row>
    <row r="47" spans="1:6" ht="198.95" customHeight="1">
      <c r="A47" s="665" t="str">
        <f>IF(実施計画様式!$D121&lt;&gt;"",実施計画様式!C121-4,"")</f>
        <v/>
      </c>
      <c r="B47" s="665" t="str">
        <f>IF(実施計画様式!$D121&lt;&gt;"",実施計画様式!L121,"")</f>
        <v/>
      </c>
      <c r="C47" s="665" t="str">
        <f>IF(実施計画様式!$D121&lt;&gt;"",実施計画様式!I121,"")</f>
        <v/>
      </c>
      <c r="D47" s="665" t="str">
        <f>IF(実施計画様式!$D121&lt;&gt;"",実施計画様式!V121,"")</f>
        <v/>
      </c>
      <c r="E47" s="665" t="str">
        <f>IF(実施計画様式!$D121&lt;&gt;"",実施計画様式!Z121,"")</f>
        <v/>
      </c>
      <c r="F47" s="665" t="str">
        <f>IF(実施計画様式!$D121&lt;&gt;"",実施計画様式!AA121,"")</f>
        <v/>
      </c>
    </row>
    <row r="48" spans="1:6" ht="198.95" customHeight="1">
      <c r="A48" s="665" t="str">
        <f>IF(実施計画様式!$D122&lt;&gt;"",実施計画様式!C122-4,"")</f>
        <v/>
      </c>
      <c r="B48" s="665" t="str">
        <f>IF(実施計画様式!$D122&lt;&gt;"",実施計画様式!L122,"")</f>
        <v/>
      </c>
      <c r="C48" s="665" t="str">
        <f>IF(実施計画様式!$D122&lt;&gt;"",実施計画様式!I122,"")</f>
        <v/>
      </c>
      <c r="D48" s="665" t="str">
        <f>IF(実施計画様式!$D122&lt;&gt;"",実施計画様式!V122,"")</f>
        <v/>
      </c>
      <c r="E48" s="665" t="str">
        <f>IF(実施計画様式!$D122&lt;&gt;"",実施計画様式!Z122,"")</f>
        <v/>
      </c>
      <c r="F48" s="665" t="str">
        <f>IF(実施計画様式!$D122&lt;&gt;"",実施計画様式!AA122,"")</f>
        <v/>
      </c>
    </row>
    <row r="49" spans="1:6" ht="198.95" customHeight="1">
      <c r="A49" s="665" t="str">
        <f>IF(実施計画様式!$D123&lt;&gt;"",実施計画様式!C123-4,"")</f>
        <v/>
      </c>
      <c r="B49" s="665" t="str">
        <f>IF(実施計画様式!$D123&lt;&gt;"",実施計画様式!L123,"")</f>
        <v/>
      </c>
      <c r="C49" s="665" t="str">
        <f>IF(実施計画様式!$D123&lt;&gt;"",実施計画様式!I123,"")</f>
        <v/>
      </c>
      <c r="D49" s="665" t="str">
        <f>IF(実施計画様式!$D123&lt;&gt;"",実施計画様式!V123,"")</f>
        <v/>
      </c>
      <c r="E49" s="665" t="str">
        <f>IF(実施計画様式!$D123&lt;&gt;"",実施計画様式!Z123,"")</f>
        <v/>
      </c>
      <c r="F49" s="665" t="str">
        <f>IF(実施計画様式!$D123&lt;&gt;"",実施計画様式!AA123,"")</f>
        <v/>
      </c>
    </row>
    <row r="50" spans="1:6" ht="198.95" customHeight="1">
      <c r="A50" s="665" t="str">
        <f>IF(実施計画様式!$D124&lt;&gt;"",実施計画様式!C124-4,"")</f>
        <v/>
      </c>
      <c r="B50" s="665" t="str">
        <f>IF(実施計画様式!$D124&lt;&gt;"",実施計画様式!L124,"")</f>
        <v/>
      </c>
      <c r="C50" s="665" t="str">
        <f>IF(実施計画様式!$D124&lt;&gt;"",実施計画様式!I124,"")</f>
        <v/>
      </c>
      <c r="D50" s="665" t="str">
        <f>IF(実施計画様式!$D124&lt;&gt;"",実施計画様式!V124,"")</f>
        <v/>
      </c>
      <c r="E50" s="665" t="str">
        <f>IF(実施計画様式!$D124&lt;&gt;"",実施計画様式!Z124,"")</f>
        <v/>
      </c>
      <c r="F50" s="665" t="str">
        <f>IF(実施計画様式!$D124&lt;&gt;"",実施計画様式!AA124,"")</f>
        <v/>
      </c>
    </row>
    <row r="51" spans="1:6" ht="198.95" customHeight="1">
      <c r="A51" s="665" t="str">
        <f>IF(実施計画様式!$D125&lt;&gt;"",実施計画様式!C125-4,"")</f>
        <v/>
      </c>
      <c r="B51" s="665" t="str">
        <f>IF(実施計画様式!$D125&lt;&gt;"",実施計画様式!L125,"")</f>
        <v/>
      </c>
      <c r="C51" s="665" t="str">
        <f>IF(実施計画様式!$D125&lt;&gt;"",実施計画様式!I125,"")</f>
        <v/>
      </c>
      <c r="D51" s="665" t="str">
        <f>IF(実施計画様式!$D125&lt;&gt;"",実施計画様式!V125,"")</f>
        <v/>
      </c>
      <c r="E51" s="665" t="str">
        <f>IF(実施計画様式!$D125&lt;&gt;"",実施計画様式!Z125,"")</f>
        <v/>
      </c>
      <c r="F51" s="665" t="str">
        <f>IF(実施計画様式!$D125&lt;&gt;"",実施計画様式!AA125,"")</f>
        <v/>
      </c>
    </row>
    <row r="52" spans="1:6" ht="198.95" customHeight="1">
      <c r="A52" s="665" t="str">
        <f>IF(実施計画様式!$D126&lt;&gt;"",実施計画様式!C126-4,"")</f>
        <v/>
      </c>
      <c r="B52" s="665" t="str">
        <f>IF(実施計画様式!$D126&lt;&gt;"",実施計画様式!L126,"")</f>
        <v/>
      </c>
      <c r="C52" s="665" t="str">
        <f>IF(実施計画様式!$D126&lt;&gt;"",実施計画様式!I126,"")</f>
        <v/>
      </c>
      <c r="D52" s="665" t="str">
        <f>IF(実施計画様式!$D126&lt;&gt;"",実施計画様式!V126,"")</f>
        <v/>
      </c>
      <c r="E52" s="665" t="str">
        <f>IF(実施計画様式!$D126&lt;&gt;"",実施計画様式!Z126,"")</f>
        <v/>
      </c>
      <c r="F52" s="665" t="str">
        <f>IF(実施計画様式!$D126&lt;&gt;"",実施計画様式!AA126,"")</f>
        <v/>
      </c>
    </row>
    <row r="53" spans="1:6" ht="198.95" customHeight="1">
      <c r="A53" s="665" t="str">
        <f>IF(実施計画様式!$D127&lt;&gt;"",実施計画様式!C127-4,"")</f>
        <v/>
      </c>
      <c r="B53" s="665" t="str">
        <f>IF(実施計画様式!$D127&lt;&gt;"",実施計画様式!L127,"")</f>
        <v/>
      </c>
      <c r="C53" s="665" t="str">
        <f>IF(実施計画様式!$D127&lt;&gt;"",実施計画様式!I127,"")</f>
        <v/>
      </c>
      <c r="D53" s="665" t="str">
        <f>IF(実施計画様式!$D127&lt;&gt;"",実施計画様式!V127,"")</f>
        <v/>
      </c>
      <c r="E53" s="665" t="str">
        <f>IF(実施計画様式!$D127&lt;&gt;"",実施計画様式!Z127,"")</f>
        <v/>
      </c>
      <c r="F53" s="665" t="str">
        <f>IF(実施計画様式!$D127&lt;&gt;"",実施計画様式!AA127,"")</f>
        <v/>
      </c>
    </row>
    <row r="54" spans="1:6" ht="198.95" customHeight="1">
      <c r="A54" s="665" t="str">
        <f>IF(実施計画様式!$D128&lt;&gt;"",実施計画様式!C128-4,"")</f>
        <v/>
      </c>
      <c r="B54" s="665" t="str">
        <f>IF(実施計画様式!$D128&lt;&gt;"",実施計画様式!L128,"")</f>
        <v/>
      </c>
      <c r="C54" s="665" t="str">
        <f>IF(実施計画様式!$D128&lt;&gt;"",実施計画様式!I128,"")</f>
        <v/>
      </c>
      <c r="D54" s="665" t="str">
        <f>IF(実施計画様式!$D128&lt;&gt;"",実施計画様式!V128,"")</f>
        <v/>
      </c>
      <c r="E54" s="665" t="str">
        <f>IF(実施計画様式!$D128&lt;&gt;"",実施計画様式!Z128,"")</f>
        <v/>
      </c>
      <c r="F54" s="665" t="str">
        <f>IF(実施計画様式!$D128&lt;&gt;"",実施計画様式!AA128,"")</f>
        <v/>
      </c>
    </row>
    <row r="55" spans="1:6" ht="198.95" customHeight="1">
      <c r="A55" s="665" t="str">
        <f>IF(実施計画様式!$D129&lt;&gt;"",実施計画様式!C129-4,"")</f>
        <v/>
      </c>
      <c r="B55" s="665" t="str">
        <f>IF(実施計画様式!$D129&lt;&gt;"",実施計画様式!L129,"")</f>
        <v/>
      </c>
      <c r="C55" s="665" t="str">
        <f>IF(実施計画様式!$D129&lt;&gt;"",実施計画様式!I129,"")</f>
        <v/>
      </c>
      <c r="D55" s="665" t="str">
        <f>IF(実施計画様式!$D129&lt;&gt;"",実施計画様式!V129,"")</f>
        <v/>
      </c>
      <c r="E55" s="665" t="str">
        <f>IF(実施計画様式!$D129&lt;&gt;"",実施計画様式!Z129,"")</f>
        <v/>
      </c>
      <c r="F55" s="665" t="str">
        <f>IF(実施計画様式!$D129&lt;&gt;"",実施計画様式!AA129,"")</f>
        <v/>
      </c>
    </row>
    <row r="56" spans="1:6" ht="198.95" customHeight="1">
      <c r="A56" s="665" t="str">
        <f>IF(実施計画様式!$D130&lt;&gt;"",実施計画様式!C130-4,"")</f>
        <v/>
      </c>
      <c r="B56" s="665" t="str">
        <f>IF(実施計画様式!$D130&lt;&gt;"",実施計画様式!L130,"")</f>
        <v/>
      </c>
      <c r="C56" s="665" t="str">
        <f>IF(実施計画様式!$D130&lt;&gt;"",実施計画様式!I130,"")</f>
        <v/>
      </c>
      <c r="D56" s="665" t="str">
        <f>IF(実施計画様式!$D130&lt;&gt;"",実施計画様式!V130,"")</f>
        <v/>
      </c>
      <c r="E56" s="665" t="str">
        <f>IF(実施計画様式!$D130&lt;&gt;"",実施計画様式!Z130,"")</f>
        <v/>
      </c>
      <c r="F56" s="665" t="str">
        <f>IF(実施計画様式!$D130&lt;&gt;"",実施計画様式!AA130,"")</f>
        <v/>
      </c>
    </row>
    <row r="57" spans="1:6" ht="198.95" customHeight="1">
      <c r="A57" s="665" t="str">
        <f>IF(実施計画様式!$D131&lt;&gt;"",実施計画様式!C131-4,"")</f>
        <v/>
      </c>
      <c r="B57" s="665" t="str">
        <f>IF(実施計画様式!$D131&lt;&gt;"",実施計画様式!L131,"")</f>
        <v/>
      </c>
      <c r="C57" s="665" t="str">
        <f>IF(実施計画様式!$D131&lt;&gt;"",実施計画様式!I131,"")</f>
        <v/>
      </c>
      <c r="D57" s="665" t="str">
        <f>IF(実施計画様式!$D131&lt;&gt;"",実施計画様式!V131,"")</f>
        <v/>
      </c>
      <c r="E57" s="665" t="str">
        <f>IF(実施計画様式!$D131&lt;&gt;"",実施計画様式!Z131,"")</f>
        <v/>
      </c>
      <c r="F57" s="665" t="str">
        <f>IF(実施計画様式!$D131&lt;&gt;"",実施計画様式!AA131,"")</f>
        <v/>
      </c>
    </row>
    <row r="58" spans="1:6" ht="198.95" customHeight="1">
      <c r="A58" s="665" t="str">
        <f>IF(実施計画様式!$D132&lt;&gt;"",実施計画様式!C132-4,"")</f>
        <v/>
      </c>
      <c r="B58" s="665" t="str">
        <f>IF(実施計画様式!$D132&lt;&gt;"",実施計画様式!L132,"")</f>
        <v/>
      </c>
      <c r="C58" s="665" t="str">
        <f>IF(実施計画様式!$D132&lt;&gt;"",実施計画様式!I132,"")</f>
        <v/>
      </c>
      <c r="D58" s="665" t="str">
        <f>IF(実施計画様式!$D132&lt;&gt;"",実施計画様式!V132,"")</f>
        <v/>
      </c>
      <c r="E58" s="665" t="str">
        <f>IF(実施計画様式!$D132&lt;&gt;"",実施計画様式!Z132,"")</f>
        <v/>
      </c>
      <c r="F58" s="665" t="str">
        <f>IF(実施計画様式!$D132&lt;&gt;"",実施計画様式!AA132,"")</f>
        <v/>
      </c>
    </row>
    <row r="59" spans="1:6" ht="198.95" customHeight="1">
      <c r="A59" s="665" t="str">
        <f>IF(実施計画様式!$D133&lt;&gt;"",実施計画様式!C133-4,"")</f>
        <v/>
      </c>
      <c r="B59" s="665" t="str">
        <f>IF(実施計画様式!$D133&lt;&gt;"",実施計画様式!L133,"")</f>
        <v/>
      </c>
      <c r="C59" s="665" t="str">
        <f>IF(実施計画様式!$D133&lt;&gt;"",実施計画様式!I133,"")</f>
        <v/>
      </c>
      <c r="D59" s="665" t="str">
        <f>IF(実施計画様式!$D133&lt;&gt;"",実施計画様式!V133,"")</f>
        <v/>
      </c>
      <c r="E59" s="665" t="str">
        <f>IF(実施計画様式!$D133&lt;&gt;"",実施計画様式!Z133,"")</f>
        <v/>
      </c>
      <c r="F59" s="665" t="str">
        <f>IF(実施計画様式!$D133&lt;&gt;"",実施計画様式!AA133,"")</f>
        <v/>
      </c>
    </row>
    <row r="60" spans="1:6" ht="198.95" customHeight="1">
      <c r="A60" s="665" t="str">
        <f>IF(実施計画様式!$D134&lt;&gt;"",実施計画様式!C134-4,"")</f>
        <v/>
      </c>
      <c r="B60" s="665" t="str">
        <f>IF(実施計画様式!$D134&lt;&gt;"",実施計画様式!L134,"")</f>
        <v/>
      </c>
      <c r="C60" s="665" t="str">
        <f>IF(実施計画様式!$D134&lt;&gt;"",実施計画様式!I134,"")</f>
        <v/>
      </c>
      <c r="D60" s="665" t="str">
        <f>IF(実施計画様式!$D134&lt;&gt;"",実施計画様式!V134,"")</f>
        <v/>
      </c>
      <c r="E60" s="665" t="str">
        <f>IF(実施計画様式!$D134&lt;&gt;"",実施計画様式!Z134,"")</f>
        <v/>
      </c>
      <c r="F60" s="665" t="str">
        <f>IF(実施計画様式!$D134&lt;&gt;"",実施計画様式!AA134,"")</f>
        <v/>
      </c>
    </row>
    <row r="61" spans="1:6" ht="198.95" customHeight="1">
      <c r="A61" s="665" t="str">
        <f>IF(実施計画様式!$D135&lt;&gt;"",実施計画様式!C135-4,"")</f>
        <v/>
      </c>
      <c r="B61" s="665" t="str">
        <f>IF(実施計画様式!$D135&lt;&gt;"",実施計画様式!L135,"")</f>
        <v/>
      </c>
      <c r="C61" s="665" t="str">
        <f>IF(実施計画様式!$D135&lt;&gt;"",実施計画様式!I135,"")</f>
        <v/>
      </c>
      <c r="D61" s="665" t="str">
        <f>IF(実施計画様式!$D135&lt;&gt;"",実施計画様式!V135,"")</f>
        <v/>
      </c>
      <c r="E61" s="665" t="str">
        <f>IF(実施計画様式!$D135&lt;&gt;"",実施計画様式!Z135,"")</f>
        <v/>
      </c>
      <c r="F61" s="665" t="str">
        <f>IF(実施計画様式!$D135&lt;&gt;"",実施計画様式!AA135,"")</f>
        <v/>
      </c>
    </row>
    <row r="62" spans="1:6" ht="198.95" customHeight="1">
      <c r="A62" s="665" t="str">
        <f>IF(実施計画様式!$D136&lt;&gt;"",実施計画様式!C136-4,"")</f>
        <v/>
      </c>
      <c r="B62" s="665" t="str">
        <f>IF(実施計画様式!$D136&lt;&gt;"",実施計画様式!L136,"")</f>
        <v/>
      </c>
      <c r="C62" s="665" t="str">
        <f>IF(実施計画様式!$D136&lt;&gt;"",実施計画様式!I136,"")</f>
        <v/>
      </c>
      <c r="D62" s="665" t="str">
        <f>IF(実施計画様式!$D136&lt;&gt;"",実施計画様式!V136,"")</f>
        <v/>
      </c>
      <c r="E62" s="665" t="str">
        <f>IF(実施計画様式!$D136&lt;&gt;"",実施計画様式!Z136,"")</f>
        <v/>
      </c>
      <c r="F62" s="665" t="str">
        <f>IF(実施計画様式!$D136&lt;&gt;"",実施計画様式!AA136,"")</f>
        <v/>
      </c>
    </row>
    <row r="63" spans="1:6" ht="198.95" customHeight="1">
      <c r="A63" s="665" t="str">
        <f>IF(実施計画様式!$D137&lt;&gt;"",実施計画様式!C137-4,"")</f>
        <v/>
      </c>
      <c r="B63" s="665" t="str">
        <f>IF(実施計画様式!$D137&lt;&gt;"",実施計画様式!L137,"")</f>
        <v/>
      </c>
      <c r="C63" s="665" t="str">
        <f>IF(実施計画様式!$D137&lt;&gt;"",実施計画様式!I137,"")</f>
        <v/>
      </c>
      <c r="D63" s="665" t="str">
        <f>IF(実施計画様式!$D137&lt;&gt;"",実施計画様式!V137,"")</f>
        <v/>
      </c>
      <c r="E63" s="665" t="str">
        <f>IF(実施計画様式!$D137&lt;&gt;"",実施計画様式!Z137,"")</f>
        <v/>
      </c>
      <c r="F63" s="665" t="str">
        <f>IF(実施計画様式!$D137&lt;&gt;"",実施計画様式!AA137,"")</f>
        <v/>
      </c>
    </row>
    <row r="64" spans="1:6" ht="198.95" customHeight="1">
      <c r="A64" s="665" t="str">
        <f>IF(実施計画様式!$D138&lt;&gt;"",実施計画様式!C138-4,"")</f>
        <v/>
      </c>
      <c r="B64" s="665" t="str">
        <f>IF(実施計画様式!$D138&lt;&gt;"",実施計画様式!L138,"")</f>
        <v/>
      </c>
      <c r="C64" s="665" t="str">
        <f>IF(実施計画様式!$D138&lt;&gt;"",実施計画様式!I138,"")</f>
        <v/>
      </c>
      <c r="D64" s="665" t="str">
        <f>IF(実施計画様式!$D138&lt;&gt;"",実施計画様式!V138,"")</f>
        <v/>
      </c>
      <c r="E64" s="665" t="str">
        <f>IF(実施計画様式!$D138&lt;&gt;"",実施計画様式!Z138,"")</f>
        <v/>
      </c>
      <c r="F64" s="665" t="str">
        <f>IF(実施計画様式!$D138&lt;&gt;"",実施計画様式!AA138,"")</f>
        <v/>
      </c>
    </row>
    <row r="65" spans="1:6" ht="198.95" customHeight="1">
      <c r="A65" s="665" t="str">
        <f>IF(実施計画様式!$D139&lt;&gt;"",実施計画様式!C139-4,"")</f>
        <v/>
      </c>
      <c r="B65" s="665" t="str">
        <f>IF(実施計画様式!$D139&lt;&gt;"",実施計画様式!L139,"")</f>
        <v/>
      </c>
      <c r="C65" s="665" t="str">
        <f>IF(実施計画様式!$D139&lt;&gt;"",実施計画様式!I139,"")</f>
        <v/>
      </c>
      <c r="D65" s="665" t="str">
        <f>IF(実施計画様式!$D139&lt;&gt;"",実施計画様式!V139,"")</f>
        <v/>
      </c>
      <c r="E65" s="665" t="str">
        <f>IF(実施計画様式!$D139&lt;&gt;"",実施計画様式!Z139,"")</f>
        <v/>
      </c>
      <c r="F65" s="665" t="str">
        <f>IF(実施計画様式!$D139&lt;&gt;"",実施計画様式!AA139,"")</f>
        <v/>
      </c>
    </row>
    <row r="66" spans="1:6" ht="198.95" customHeight="1">
      <c r="A66" s="665" t="str">
        <f>IF(実施計画様式!$D140&lt;&gt;"",実施計画様式!C140-4,"")</f>
        <v/>
      </c>
      <c r="B66" s="665" t="str">
        <f>IF(実施計画様式!$D140&lt;&gt;"",実施計画様式!L140,"")</f>
        <v/>
      </c>
      <c r="C66" s="665" t="str">
        <f>IF(実施計画様式!$D140&lt;&gt;"",実施計画様式!I140,"")</f>
        <v/>
      </c>
      <c r="D66" s="665" t="str">
        <f>IF(実施計画様式!$D140&lt;&gt;"",実施計画様式!V140,"")</f>
        <v/>
      </c>
      <c r="E66" s="665" t="str">
        <f>IF(実施計画様式!$D140&lt;&gt;"",実施計画様式!Z140,"")</f>
        <v/>
      </c>
      <c r="F66" s="665" t="str">
        <f>IF(実施計画様式!$D140&lt;&gt;"",実施計画様式!AA140,"")</f>
        <v/>
      </c>
    </row>
    <row r="67" spans="1:6" ht="198.95" customHeight="1">
      <c r="A67" s="665" t="str">
        <f>IF(実施計画様式!$D141&lt;&gt;"",実施計画様式!C141-4,"")</f>
        <v/>
      </c>
      <c r="B67" s="665" t="str">
        <f>IF(実施計画様式!$D141&lt;&gt;"",実施計画様式!L141,"")</f>
        <v/>
      </c>
      <c r="C67" s="665" t="str">
        <f>IF(実施計画様式!$D141&lt;&gt;"",実施計画様式!I141,"")</f>
        <v/>
      </c>
      <c r="D67" s="665" t="str">
        <f>IF(実施計画様式!$D141&lt;&gt;"",実施計画様式!V141,"")</f>
        <v/>
      </c>
      <c r="E67" s="665" t="str">
        <f>IF(実施計画様式!$D141&lt;&gt;"",実施計画様式!Z141,"")</f>
        <v/>
      </c>
      <c r="F67" s="665" t="str">
        <f>IF(実施計画様式!$D141&lt;&gt;"",実施計画様式!AA141,"")</f>
        <v/>
      </c>
    </row>
    <row r="68" spans="1:6" ht="198.95" customHeight="1">
      <c r="A68" s="665" t="str">
        <f>IF(実施計画様式!$D142&lt;&gt;"",実施計画様式!C142-4,"")</f>
        <v/>
      </c>
      <c r="B68" s="665" t="str">
        <f>IF(実施計画様式!$D142&lt;&gt;"",実施計画様式!L142,"")</f>
        <v/>
      </c>
      <c r="C68" s="665" t="str">
        <f>IF(実施計画様式!$D142&lt;&gt;"",実施計画様式!I142,"")</f>
        <v/>
      </c>
      <c r="D68" s="665" t="str">
        <f>IF(実施計画様式!$D142&lt;&gt;"",実施計画様式!V142,"")</f>
        <v/>
      </c>
      <c r="E68" s="665" t="str">
        <f>IF(実施計画様式!$D142&lt;&gt;"",実施計画様式!Z142,"")</f>
        <v/>
      </c>
      <c r="F68" s="665" t="str">
        <f>IF(実施計画様式!$D142&lt;&gt;"",実施計画様式!AA142,"")</f>
        <v/>
      </c>
    </row>
    <row r="69" spans="1:6" ht="198.95" customHeight="1">
      <c r="A69" s="665" t="str">
        <f>IF(実施計画様式!$D143&lt;&gt;"",実施計画様式!C143-4,"")</f>
        <v/>
      </c>
      <c r="B69" s="665" t="str">
        <f>IF(実施計画様式!$D143&lt;&gt;"",実施計画様式!L143,"")</f>
        <v/>
      </c>
      <c r="C69" s="665" t="str">
        <f>IF(実施計画様式!$D143&lt;&gt;"",実施計画様式!I143,"")</f>
        <v/>
      </c>
      <c r="D69" s="665" t="str">
        <f>IF(実施計画様式!$D143&lt;&gt;"",実施計画様式!V143,"")</f>
        <v/>
      </c>
      <c r="E69" s="665" t="str">
        <f>IF(実施計画様式!$D143&lt;&gt;"",実施計画様式!Z143,"")</f>
        <v/>
      </c>
      <c r="F69" s="665" t="str">
        <f>IF(実施計画様式!$D143&lt;&gt;"",実施計画様式!AA143,"")</f>
        <v/>
      </c>
    </row>
    <row r="70" spans="1:6" ht="198.95" customHeight="1">
      <c r="A70" s="665" t="str">
        <f>IF(実施計画様式!$D144&lt;&gt;"",実施計画様式!C144-4,"")</f>
        <v/>
      </c>
      <c r="B70" s="665" t="str">
        <f>IF(実施計画様式!$D144&lt;&gt;"",実施計画様式!L144,"")</f>
        <v/>
      </c>
      <c r="C70" s="665" t="str">
        <f>IF(実施計画様式!$D144&lt;&gt;"",実施計画様式!I144,"")</f>
        <v/>
      </c>
      <c r="D70" s="665" t="str">
        <f>IF(実施計画様式!$D144&lt;&gt;"",実施計画様式!V144,"")</f>
        <v/>
      </c>
      <c r="E70" s="665" t="str">
        <f>IF(実施計画様式!$D144&lt;&gt;"",実施計画様式!Z144,"")</f>
        <v/>
      </c>
      <c r="F70" s="665" t="str">
        <f>IF(実施計画様式!$D144&lt;&gt;"",実施計画様式!AA144,"")</f>
        <v/>
      </c>
    </row>
    <row r="71" spans="1:6" ht="198.95" customHeight="1">
      <c r="A71" s="665" t="str">
        <f>IF(実施計画様式!$D145&lt;&gt;"",実施計画様式!C145-4,"")</f>
        <v/>
      </c>
      <c r="B71" s="665" t="str">
        <f>IF(実施計画様式!$D145&lt;&gt;"",実施計画様式!L145,"")</f>
        <v/>
      </c>
      <c r="C71" s="665" t="str">
        <f>IF(実施計画様式!$D145&lt;&gt;"",実施計画様式!I145,"")</f>
        <v/>
      </c>
      <c r="D71" s="665" t="str">
        <f>IF(実施計画様式!$D145&lt;&gt;"",実施計画様式!V145,"")</f>
        <v/>
      </c>
      <c r="E71" s="665" t="str">
        <f>IF(実施計画様式!$D145&lt;&gt;"",実施計画様式!Z145,"")</f>
        <v/>
      </c>
      <c r="F71" s="665" t="str">
        <f>IF(実施計画様式!$D145&lt;&gt;"",実施計画様式!AA145,"")</f>
        <v/>
      </c>
    </row>
    <row r="72" spans="1:6" ht="198.95" customHeight="1">
      <c r="A72" s="665" t="str">
        <f>IF(実施計画様式!$D146&lt;&gt;"",実施計画様式!C146-4,"")</f>
        <v/>
      </c>
      <c r="B72" s="665" t="str">
        <f>IF(実施計画様式!$D146&lt;&gt;"",実施計画様式!L146,"")</f>
        <v/>
      </c>
      <c r="C72" s="665" t="str">
        <f>IF(実施計画様式!$D146&lt;&gt;"",実施計画様式!I146,"")</f>
        <v/>
      </c>
      <c r="D72" s="665" t="str">
        <f>IF(実施計画様式!$D146&lt;&gt;"",実施計画様式!V146,"")</f>
        <v/>
      </c>
      <c r="E72" s="665" t="str">
        <f>IF(実施計画様式!$D146&lt;&gt;"",実施計画様式!Z146,"")</f>
        <v/>
      </c>
      <c r="F72" s="665" t="str">
        <f>IF(実施計画様式!$D146&lt;&gt;"",実施計画様式!AA146,"")</f>
        <v/>
      </c>
    </row>
    <row r="73" spans="1:6" ht="198.95" customHeight="1">
      <c r="A73" s="665" t="str">
        <f>IF(実施計画様式!$D147&lt;&gt;"",実施計画様式!C147-4,"")</f>
        <v/>
      </c>
      <c r="B73" s="665" t="str">
        <f>IF(実施計画様式!$D147&lt;&gt;"",実施計画様式!L147,"")</f>
        <v/>
      </c>
      <c r="C73" s="665" t="str">
        <f>IF(実施計画様式!$D147&lt;&gt;"",実施計画様式!I147,"")</f>
        <v/>
      </c>
      <c r="D73" s="665" t="str">
        <f>IF(実施計画様式!$D147&lt;&gt;"",実施計画様式!V147,"")</f>
        <v/>
      </c>
      <c r="E73" s="665" t="str">
        <f>IF(実施計画様式!$D147&lt;&gt;"",実施計画様式!Z147,"")</f>
        <v/>
      </c>
      <c r="F73" s="665" t="str">
        <f>IF(実施計画様式!$D147&lt;&gt;"",実施計画様式!AA147,"")</f>
        <v/>
      </c>
    </row>
    <row r="74" spans="1:6" ht="198.95" customHeight="1">
      <c r="A74" s="665" t="str">
        <f>IF(実施計画様式!$D148&lt;&gt;"",実施計画様式!C148-4,"")</f>
        <v/>
      </c>
      <c r="B74" s="665" t="str">
        <f>IF(実施計画様式!$D148&lt;&gt;"",実施計画様式!L148,"")</f>
        <v/>
      </c>
      <c r="C74" s="665" t="str">
        <f>IF(実施計画様式!$D148&lt;&gt;"",実施計画様式!I148,"")</f>
        <v/>
      </c>
      <c r="D74" s="665" t="str">
        <f>IF(実施計画様式!$D148&lt;&gt;"",実施計画様式!V148,"")</f>
        <v/>
      </c>
      <c r="E74" s="665" t="str">
        <f>IF(実施計画様式!$D148&lt;&gt;"",実施計画様式!Z148,"")</f>
        <v/>
      </c>
      <c r="F74" s="665" t="str">
        <f>IF(実施計画様式!$D148&lt;&gt;"",実施計画様式!AA148,"")</f>
        <v/>
      </c>
    </row>
    <row r="75" spans="1:6" ht="198.95" customHeight="1">
      <c r="A75" s="665" t="str">
        <f>IF(実施計画様式!$D149&lt;&gt;"",実施計画様式!C149-4,"")</f>
        <v/>
      </c>
      <c r="B75" s="665" t="str">
        <f>IF(実施計画様式!$D149&lt;&gt;"",実施計画様式!L149,"")</f>
        <v/>
      </c>
      <c r="C75" s="665" t="str">
        <f>IF(実施計画様式!$D149&lt;&gt;"",実施計画様式!I149,"")</f>
        <v/>
      </c>
      <c r="D75" s="665" t="str">
        <f>IF(実施計画様式!$D149&lt;&gt;"",実施計画様式!V149,"")</f>
        <v/>
      </c>
      <c r="E75" s="665" t="str">
        <f>IF(実施計画様式!$D149&lt;&gt;"",実施計画様式!Z149,"")</f>
        <v/>
      </c>
      <c r="F75" s="665" t="str">
        <f>IF(実施計画様式!$D149&lt;&gt;"",実施計画様式!AA149,"")</f>
        <v/>
      </c>
    </row>
    <row r="76" spans="1:6" ht="198.95" customHeight="1">
      <c r="A76" s="665" t="str">
        <f>IF(実施計画様式!$D150&lt;&gt;"",実施計画様式!C150-4,"")</f>
        <v/>
      </c>
      <c r="B76" s="665" t="str">
        <f>IF(実施計画様式!$D150&lt;&gt;"",実施計画様式!L150,"")</f>
        <v/>
      </c>
      <c r="C76" s="665" t="str">
        <f>IF(実施計画様式!$D150&lt;&gt;"",実施計画様式!I150,"")</f>
        <v/>
      </c>
      <c r="D76" s="665" t="str">
        <f>IF(実施計画様式!$D150&lt;&gt;"",実施計画様式!V150,"")</f>
        <v/>
      </c>
      <c r="E76" s="665" t="str">
        <f>IF(実施計画様式!$D150&lt;&gt;"",実施計画様式!Z150,"")</f>
        <v/>
      </c>
      <c r="F76" s="665" t="str">
        <f>IF(実施計画様式!$D150&lt;&gt;"",実施計画様式!AA150,"")</f>
        <v/>
      </c>
    </row>
    <row r="77" spans="1:6" ht="198.95" customHeight="1">
      <c r="A77" s="665" t="str">
        <f>IF(実施計画様式!$D151&lt;&gt;"",実施計画様式!C151-4,"")</f>
        <v/>
      </c>
      <c r="B77" s="665" t="str">
        <f>IF(実施計画様式!$D151&lt;&gt;"",実施計画様式!L151,"")</f>
        <v/>
      </c>
      <c r="C77" s="665" t="str">
        <f>IF(実施計画様式!$D151&lt;&gt;"",実施計画様式!I151,"")</f>
        <v/>
      </c>
      <c r="D77" s="665" t="str">
        <f>IF(実施計画様式!$D151&lt;&gt;"",実施計画様式!V151,"")</f>
        <v/>
      </c>
      <c r="E77" s="665" t="str">
        <f>IF(実施計画様式!$D151&lt;&gt;"",実施計画様式!Z151,"")</f>
        <v/>
      </c>
      <c r="F77" s="665" t="str">
        <f>IF(実施計画様式!$D151&lt;&gt;"",実施計画様式!AA151,"")</f>
        <v/>
      </c>
    </row>
    <row r="78" spans="1:6" ht="198.95" customHeight="1">
      <c r="A78" s="665" t="str">
        <f>IF(実施計画様式!$D152&lt;&gt;"",実施計画様式!C152-4,"")</f>
        <v/>
      </c>
      <c r="B78" s="665" t="str">
        <f>IF(実施計画様式!$D152&lt;&gt;"",実施計画様式!L152,"")</f>
        <v/>
      </c>
      <c r="C78" s="665" t="str">
        <f>IF(実施計画様式!$D152&lt;&gt;"",実施計画様式!I152,"")</f>
        <v/>
      </c>
      <c r="D78" s="665" t="str">
        <f>IF(実施計画様式!$D152&lt;&gt;"",実施計画様式!V152,"")</f>
        <v/>
      </c>
      <c r="E78" s="665" t="str">
        <f>IF(実施計画様式!$D152&lt;&gt;"",実施計画様式!Z152,"")</f>
        <v/>
      </c>
      <c r="F78" s="665" t="str">
        <f>IF(実施計画様式!$D152&lt;&gt;"",実施計画様式!AA152,"")</f>
        <v/>
      </c>
    </row>
    <row r="79" spans="1:6" ht="198.95" customHeight="1">
      <c r="A79" s="665" t="str">
        <f>IF(実施計画様式!$D153&lt;&gt;"",実施計画様式!C153-4,"")</f>
        <v/>
      </c>
      <c r="B79" s="665" t="str">
        <f>IF(実施計画様式!$D153&lt;&gt;"",実施計画様式!L153,"")</f>
        <v/>
      </c>
      <c r="C79" s="665" t="str">
        <f>IF(実施計画様式!$D153&lt;&gt;"",実施計画様式!I153,"")</f>
        <v/>
      </c>
      <c r="D79" s="665" t="str">
        <f>IF(実施計画様式!$D153&lt;&gt;"",実施計画様式!V153,"")</f>
        <v/>
      </c>
      <c r="E79" s="665" t="str">
        <f>IF(実施計画様式!$D153&lt;&gt;"",実施計画様式!Z153,"")</f>
        <v/>
      </c>
      <c r="F79" s="665" t="str">
        <f>IF(実施計画様式!$D153&lt;&gt;"",実施計画様式!AA153,"")</f>
        <v/>
      </c>
    </row>
    <row r="80" spans="1:6" ht="198.95" customHeight="1">
      <c r="A80" s="665" t="str">
        <f>IF(実施計画様式!$D154&lt;&gt;"",実施計画様式!C154-4,"")</f>
        <v/>
      </c>
      <c r="B80" s="665" t="str">
        <f>IF(実施計画様式!$D154&lt;&gt;"",実施計画様式!L154,"")</f>
        <v/>
      </c>
      <c r="C80" s="665" t="str">
        <f>IF(実施計画様式!$D154&lt;&gt;"",実施計画様式!I154,"")</f>
        <v/>
      </c>
      <c r="D80" s="665" t="str">
        <f>IF(実施計画様式!$D154&lt;&gt;"",実施計画様式!V154,"")</f>
        <v/>
      </c>
      <c r="E80" s="665" t="str">
        <f>IF(実施計画様式!$D154&lt;&gt;"",実施計画様式!Z154,"")</f>
        <v/>
      </c>
      <c r="F80" s="665" t="str">
        <f>IF(実施計画様式!$D154&lt;&gt;"",実施計画様式!AA154,"")</f>
        <v/>
      </c>
    </row>
    <row r="81" spans="1:6" ht="198.95" customHeight="1">
      <c r="A81" s="665" t="str">
        <f>IF(実施計画様式!$D155&lt;&gt;"",実施計画様式!C155-4,"")</f>
        <v/>
      </c>
      <c r="B81" s="665" t="str">
        <f>IF(実施計画様式!$D155&lt;&gt;"",実施計画様式!L155,"")</f>
        <v/>
      </c>
      <c r="C81" s="665" t="str">
        <f>IF(実施計画様式!$D155&lt;&gt;"",実施計画様式!I155,"")</f>
        <v/>
      </c>
      <c r="D81" s="665" t="str">
        <f>IF(実施計画様式!$D155&lt;&gt;"",実施計画様式!V155,"")</f>
        <v/>
      </c>
      <c r="E81" s="665" t="str">
        <f>IF(実施計画様式!$D155&lt;&gt;"",実施計画様式!Z155,"")</f>
        <v/>
      </c>
      <c r="F81" s="665" t="str">
        <f>IF(実施計画様式!$D155&lt;&gt;"",実施計画様式!AA155,"")</f>
        <v/>
      </c>
    </row>
    <row r="82" spans="1:6" ht="198.95" customHeight="1">
      <c r="A82" s="665" t="str">
        <f>IF(実施計画様式!$D156&lt;&gt;"",実施計画様式!C156-4,"")</f>
        <v/>
      </c>
      <c r="B82" s="665" t="str">
        <f>IF(実施計画様式!$D156&lt;&gt;"",実施計画様式!L156,"")</f>
        <v/>
      </c>
      <c r="C82" s="665" t="str">
        <f>IF(実施計画様式!$D156&lt;&gt;"",実施計画様式!I156,"")</f>
        <v/>
      </c>
      <c r="D82" s="665" t="str">
        <f>IF(実施計画様式!$D156&lt;&gt;"",実施計画様式!V156,"")</f>
        <v/>
      </c>
      <c r="E82" s="665" t="str">
        <f>IF(実施計画様式!$D156&lt;&gt;"",実施計画様式!Z156,"")</f>
        <v/>
      </c>
      <c r="F82" s="665" t="str">
        <f>IF(実施計画様式!$D156&lt;&gt;"",実施計画様式!AA156,"")</f>
        <v/>
      </c>
    </row>
    <row r="83" spans="1:6" ht="198.95" customHeight="1">
      <c r="A83" s="665" t="str">
        <f>IF(実施計画様式!$D157&lt;&gt;"",実施計画様式!C157-4,"")</f>
        <v/>
      </c>
      <c r="B83" s="665" t="str">
        <f>IF(実施計画様式!$D157&lt;&gt;"",実施計画様式!L157,"")</f>
        <v/>
      </c>
      <c r="C83" s="665" t="str">
        <f>IF(実施計画様式!$D157&lt;&gt;"",実施計画様式!I157,"")</f>
        <v/>
      </c>
      <c r="D83" s="665" t="str">
        <f>IF(実施計画様式!$D157&lt;&gt;"",実施計画様式!V157,"")</f>
        <v/>
      </c>
      <c r="E83" s="665" t="str">
        <f>IF(実施計画様式!$D157&lt;&gt;"",実施計画様式!Z157,"")</f>
        <v/>
      </c>
      <c r="F83" s="665" t="str">
        <f>IF(実施計画様式!$D157&lt;&gt;"",実施計画様式!AA157,"")</f>
        <v/>
      </c>
    </row>
    <row r="84" spans="1:6" ht="198.95" customHeight="1">
      <c r="A84" s="665" t="str">
        <f>IF(実施計画様式!$D158&lt;&gt;"",実施計画様式!C158-4,"")</f>
        <v/>
      </c>
      <c r="B84" s="665" t="str">
        <f>IF(実施計画様式!$D158&lt;&gt;"",実施計画様式!L158,"")</f>
        <v/>
      </c>
      <c r="C84" s="665" t="str">
        <f>IF(実施計画様式!$D158&lt;&gt;"",実施計画様式!I158,"")</f>
        <v/>
      </c>
      <c r="D84" s="665" t="str">
        <f>IF(実施計画様式!$D158&lt;&gt;"",実施計画様式!V158,"")</f>
        <v/>
      </c>
      <c r="E84" s="665" t="str">
        <f>IF(実施計画様式!$D158&lt;&gt;"",実施計画様式!Z158,"")</f>
        <v/>
      </c>
      <c r="F84" s="665" t="str">
        <f>IF(実施計画様式!$D158&lt;&gt;"",実施計画様式!AA158,"")</f>
        <v/>
      </c>
    </row>
    <row r="85" spans="1:6" ht="198.95" customHeight="1">
      <c r="A85" s="665" t="str">
        <f>IF(実施計画様式!$D159&lt;&gt;"",実施計画様式!C159-4,"")</f>
        <v/>
      </c>
      <c r="B85" s="665" t="str">
        <f>IF(実施計画様式!$D159&lt;&gt;"",実施計画様式!L159,"")</f>
        <v/>
      </c>
      <c r="C85" s="665" t="str">
        <f>IF(実施計画様式!$D159&lt;&gt;"",実施計画様式!I159,"")</f>
        <v/>
      </c>
      <c r="D85" s="665" t="str">
        <f>IF(実施計画様式!$D159&lt;&gt;"",実施計画様式!V159,"")</f>
        <v/>
      </c>
      <c r="E85" s="665" t="str">
        <f>IF(実施計画様式!$D159&lt;&gt;"",実施計画様式!Z159,"")</f>
        <v/>
      </c>
      <c r="F85" s="665" t="str">
        <f>IF(実施計画様式!$D159&lt;&gt;"",実施計画様式!AA159,"")</f>
        <v/>
      </c>
    </row>
    <row r="86" spans="1:6" ht="198.95" customHeight="1">
      <c r="A86" s="665" t="str">
        <f>IF(実施計画様式!$D160&lt;&gt;"",実施計画様式!C160-4,"")</f>
        <v/>
      </c>
      <c r="B86" s="665" t="str">
        <f>IF(実施計画様式!$D160&lt;&gt;"",実施計画様式!L160,"")</f>
        <v/>
      </c>
      <c r="C86" s="665" t="str">
        <f>IF(実施計画様式!$D160&lt;&gt;"",実施計画様式!I160,"")</f>
        <v/>
      </c>
      <c r="D86" s="665" t="str">
        <f>IF(実施計画様式!$D160&lt;&gt;"",実施計画様式!V160,"")</f>
        <v/>
      </c>
      <c r="E86" s="665" t="str">
        <f>IF(実施計画様式!$D160&lt;&gt;"",実施計画様式!Z160,"")</f>
        <v/>
      </c>
      <c r="F86" s="665" t="str">
        <f>IF(実施計画様式!$D160&lt;&gt;"",実施計画様式!AA160,"")</f>
        <v/>
      </c>
    </row>
    <row r="87" spans="1:6" ht="198.95" customHeight="1">
      <c r="A87" s="665" t="str">
        <f>IF(実施計画様式!$D161&lt;&gt;"",実施計画様式!C161-4,"")</f>
        <v/>
      </c>
      <c r="B87" s="665" t="str">
        <f>IF(実施計画様式!$D161&lt;&gt;"",実施計画様式!L161,"")</f>
        <v/>
      </c>
      <c r="C87" s="665" t="str">
        <f>IF(実施計画様式!$D161&lt;&gt;"",実施計画様式!I161,"")</f>
        <v/>
      </c>
      <c r="D87" s="665" t="str">
        <f>IF(実施計画様式!$D161&lt;&gt;"",実施計画様式!V161,"")</f>
        <v/>
      </c>
      <c r="E87" s="665" t="str">
        <f>IF(実施計画様式!$D161&lt;&gt;"",実施計画様式!Z161,"")</f>
        <v/>
      </c>
      <c r="F87" s="665" t="str">
        <f>IF(実施計画様式!$D161&lt;&gt;"",実施計画様式!AA161,"")</f>
        <v/>
      </c>
    </row>
    <row r="88" spans="1:6" ht="198.95" customHeight="1">
      <c r="A88" s="665" t="str">
        <f>IF(実施計画様式!$D162&lt;&gt;"",実施計画様式!C162-4,"")</f>
        <v/>
      </c>
      <c r="B88" s="665" t="str">
        <f>IF(実施計画様式!$D162&lt;&gt;"",実施計画様式!L162,"")</f>
        <v/>
      </c>
      <c r="C88" s="665" t="str">
        <f>IF(実施計画様式!$D162&lt;&gt;"",実施計画様式!I162,"")</f>
        <v/>
      </c>
      <c r="D88" s="665" t="str">
        <f>IF(実施計画様式!$D162&lt;&gt;"",実施計画様式!V162,"")</f>
        <v/>
      </c>
      <c r="E88" s="665" t="str">
        <f>IF(実施計画様式!$D162&lt;&gt;"",実施計画様式!Z162,"")</f>
        <v/>
      </c>
      <c r="F88" s="665" t="str">
        <f>IF(実施計画様式!$D162&lt;&gt;"",実施計画様式!AA162,"")</f>
        <v/>
      </c>
    </row>
    <row r="89" spans="1:6" ht="198.95" customHeight="1">
      <c r="A89" s="665" t="str">
        <f>IF(実施計画様式!$D163&lt;&gt;"",実施計画様式!C163-4,"")</f>
        <v/>
      </c>
      <c r="B89" s="665" t="str">
        <f>IF(実施計画様式!$D163&lt;&gt;"",実施計画様式!L163,"")</f>
        <v/>
      </c>
      <c r="C89" s="665" t="str">
        <f>IF(実施計画様式!$D163&lt;&gt;"",実施計画様式!I163,"")</f>
        <v/>
      </c>
      <c r="D89" s="665" t="str">
        <f>IF(実施計画様式!$D163&lt;&gt;"",実施計画様式!V163,"")</f>
        <v/>
      </c>
      <c r="E89" s="665" t="str">
        <f>IF(実施計画様式!$D163&lt;&gt;"",実施計画様式!Z163,"")</f>
        <v/>
      </c>
      <c r="F89" s="665" t="str">
        <f>IF(実施計画様式!$D163&lt;&gt;"",実施計画様式!AA163,"")</f>
        <v/>
      </c>
    </row>
    <row r="90" spans="1:6" ht="198.95" customHeight="1">
      <c r="A90" s="665" t="str">
        <f>IF(実施計画様式!$D164&lt;&gt;"",実施計画様式!C164-4,"")</f>
        <v/>
      </c>
      <c r="B90" s="665" t="str">
        <f>IF(実施計画様式!$D164&lt;&gt;"",実施計画様式!L164,"")</f>
        <v/>
      </c>
      <c r="C90" s="665" t="str">
        <f>IF(実施計画様式!$D164&lt;&gt;"",実施計画様式!I164,"")</f>
        <v/>
      </c>
      <c r="D90" s="665" t="str">
        <f>IF(実施計画様式!$D164&lt;&gt;"",実施計画様式!V164,"")</f>
        <v/>
      </c>
      <c r="E90" s="665" t="str">
        <f>IF(実施計画様式!$D164&lt;&gt;"",実施計画様式!Z164,"")</f>
        <v/>
      </c>
      <c r="F90" s="665" t="str">
        <f>IF(実施計画様式!$D164&lt;&gt;"",実施計画様式!AA164,"")</f>
        <v/>
      </c>
    </row>
    <row r="91" spans="1:6" ht="198.95" customHeight="1">
      <c r="A91" s="665" t="str">
        <f>IF(実施計画様式!$D165&lt;&gt;"",実施計画様式!C165-4,"")</f>
        <v/>
      </c>
      <c r="B91" s="665" t="str">
        <f>IF(実施計画様式!$D165&lt;&gt;"",実施計画様式!L165,"")</f>
        <v/>
      </c>
      <c r="C91" s="665" t="str">
        <f>IF(実施計画様式!$D165&lt;&gt;"",実施計画様式!I165,"")</f>
        <v/>
      </c>
      <c r="D91" s="665" t="str">
        <f>IF(実施計画様式!$D165&lt;&gt;"",実施計画様式!V165,"")</f>
        <v/>
      </c>
      <c r="E91" s="665" t="str">
        <f>IF(実施計画様式!$D165&lt;&gt;"",実施計画様式!Z165,"")</f>
        <v/>
      </c>
      <c r="F91" s="665" t="str">
        <f>IF(実施計画様式!$D165&lt;&gt;"",実施計画様式!AA165,"")</f>
        <v/>
      </c>
    </row>
    <row r="92" spans="1:6" ht="198.95" customHeight="1">
      <c r="A92" s="665" t="str">
        <f>IF(実施計画様式!$D166&lt;&gt;"",実施計画様式!C166-4,"")</f>
        <v/>
      </c>
      <c r="B92" s="665" t="str">
        <f>IF(実施計画様式!$D166&lt;&gt;"",実施計画様式!L166,"")</f>
        <v/>
      </c>
      <c r="C92" s="665" t="str">
        <f>IF(実施計画様式!$D166&lt;&gt;"",実施計画様式!I166,"")</f>
        <v/>
      </c>
      <c r="D92" s="665" t="str">
        <f>IF(実施計画様式!$D166&lt;&gt;"",実施計画様式!V166,"")</f>
        <v/>
      </c>
      <c r="E92" s="665" t="str">
        <f>IF(実施計画様式!$D166&lt;&gt;"",実施計画様式!Z166,"")</f>
        <v/>
      </c>
      <c r="F92" s="665" t="str">
        <f>IF(実施計画様式!$D166&lt;&gt;"",実施計画様式!AA166,"")</f>
        <v/>
      </c>
    </row>
    <row r="93" spans="1:6" ht="198.95" customHeight="1">
      <c r="A93" s="665" t="str">
        <f>IF(実施計画様式!$D167&lt;&gt;"",実施計画様式!C167-4,"")</f>
        <v/>
      </c>
      <c r="B93" s="665" t="str">
        <f>IF(実施計画様式!$D167&lt;&gt;"",実施計画様式!L167,"")</f>
        <v/>
      </c>
      <c r="C93" s="665" t="str">
        <f>IF(実施計画様式!$D167&lt;&gt;"",実施計画様式!I167,"")</f>
        <v/>
      </c>
      <c r="D93" s="665" t="str">
        <f>IF(実施計画様式!$D167&lt;&gt;"",実施計画様式!V167,"")</f>
        <v/>
      </c>
      <c r="E93" s="665" t="str">
        <f>IF(実施計画様式!$D167&lt;&gt;"",実施計画様式!Z167,"")</f>
        <v/>
      </c>
      <c r="F93" s="665" t="str">
        <f>IF(実施計画様式!$D167&lt;&gt;"",実施計画様式!AA167,"")</f>
        <v/>
      </c>
    </row>
    <row r="94" spans="1:6" ht="198.95" customHeight="1">
      <c r="A94" s="665" t="str">
        <f>IF(実施計画様式!$D168&lt;&gt;"",実施計画様式!C168-4,"")</f>
        <v/>
      </c>
      <c r="B94" s="665" t="str">
        <f>IF(実施計画様式!$D168&lt;&gt;"",実施計画様式!L168,"")</f>
        <v/>
      </c>
      <c r="C94" s="665" t="str">
        <f>IF(実施計画様式!$D168&lt;&gt;"",実施計画様式!I168,"")</f>
        <v/>
      </c>
      <c r="D94" s="665" t="str">
        <f>IF(実施計画様式!$D168&lt;&gt;"",実施計画様式!V168,"")</f>
        <v/>
      </c>
      <c r="E94" s="665" t="str">
        <f>IF(実施計画様式!$D168&lt;&gt;"",実施計画様式!Z168,"")</f>
        <v/>
      </c>
      <c r="F94" s="665" t="str">
        <f>IF(実施計画様式!$D168&lt;&gt;"",実施計画様式!AA168,"")</f>
        <v/>
      </c>
    </row>
    <row r="95" spans="1:6" ht="198.95" customHeight="1">
      <c r="A95" s="665" t="str">
        <f>IF(実施計画様式!$D169&lt;&gt;"",実施計画様式!C169-4,"")</f>
        <v/>
      </c>
      <c r="B95" s="665" t="str">
        <f>IF(実施計画様式!$D169&lt;&gt;"",実施計画様式!L169,"")</f>
        <v/>
      </c>
      <c r="C95" s="665" t="str">
        <f>IF(実施計画様式!$D169&lt;&gt;"",実施計画様式!I169,"")</f>
        <v/>
      </c>
      <c r="D95" s="665" t="str">
        <f>IF(実施計画様式!$D169&lt;&gt;"",実施計画様式!V169,"")</f>
        <v/>
      </c>
      <c r="E95" s="665" t="str">
        <f>IF(実施計画様式!$D169&lt;&gt;"",実施計画様式!Z169,"")</f>
        <v/>
      </c>
      <c r="F95" s="665" t="str">
        <f>IF(実施計画様式!$D169&lt;&gt;"",実施計画様式!AA169,"")</f>
        <v/>
      </c>
    </row>
    <row r="96" spans="1:6" ht="198.95" customHeight="1">
      <c r="A96" s="665" t="str">
        <f>IF(実施計画様式!$D170&lt;&gt;"",実施計画様式!C170-4,"")</f>
        <v/>
      </c>
      <c r="B96" s="665" t="str">
        <f>IF(実施計画様式!$D170&lt;&gt;"",実施計画様式!L170,"")</f>
        <v/>
      </c>
      <c r="C96" s="665" t="str">
        <f>IF(実施計画様式!$D170&lt;&gt;"",実施計画様式!I170,"")</f>
        <v/>
      </c>
      <c r="D96" s="665" t="str">
        <f>IF(実施計画様式!$D170&lt;&gt;"",実施計画様式!V170,"")</f>
        <v/>
      </c>
      <c r="E96" s="665" t="str">
        <f>IF(実施計画様式!$D170&lt;&gt;"",実施計画様式!Z170,"")</f>
        <v/>
      </c>
      <c r="F96" s="665" t="str">
        <f>IF(実施計画様式!$D170&lt;&gt;"",実施計画様式!AA170,"")</f>
        <v/>
      </c>
    </row>
    <row r="97" spans="1:6" ht="198.95" customHeight="1">
      <c r="A97" s="665" t="str">
        <f>IF(実施計画様式!$D171&lt;&gt;"",実施計画様式!C171-4,"")</f>
        <v/>
      </c>
      <c r="B97" s="665" t="str">
        <f>IF(実施計画様式!$D171&lt;&gt;"",実施計画様式!L171,"")</f>
        <v/>
      </c>
      <c r="C97" s="665" t="str">
        <f>IF(実施計画様式!$D171&lt;&gt;"",実施計画様式!I171,"")</f>
        <v/>
      </c>
      <c r="D97" s="665" t="str">
        <f>IF(実施計画様式!$D171&lt;&gt;"",実施計画様式!V171,"")</f>
        <v/>
      </c>
      <c r="E97" s="665" t="str">
        <f>IF(実施計画様式!$D171&lt;&gt;"",実施計画様式!Z171,"")</f>
        <v/>
      </c>
      <c r="F97" s="665" t="str">
        <f>IF(実施計画様式!$D171&lt;&gt;"",実施計画様式!AA171,"")</f>
        <v/>
      </c>
    </row>
    <row r="98" spans="1:6" ht="198.95" customHeight="1">
      <c r="A98" s="665" t="str">
        <f>IF(実施計画様式!$D172&lt;&gt;"",実施計画様式!C172-4,"")</f>
        <v/>
      </c>
      <c r="B98" s="665" t="str">
        <f>IF(実施計画様式!$D172&lt;&gt;"",実施計画様式!L172,"")</f>
        <v/>
      </c>
      <c r="C98" s="665" t="str">
        <f>IF(実施計画様式!$D172&lt;&gt;"",実施計画様式!I172,"")</f>
        <v/>
      </c>
      <c r="D98" s="665" t="str">
        <f>IF(実施計画様式!$D172&lt;&gt;"",実施計画様式!V172,"")</f>
        <v/>
      </c>
      <c r="E98" s="665" t="str">
        <f>IF(実施計画様式!$D172&lt;&gt;"",実施計画様式!Z172,"")</f>
        <v/>
      </c>
      <c r="F98" s="665" t="str">
        <f>IF(実施計画様式!$D172&lt;&gt;"",実施計画様式!AA172,"")</f>
        <v/>
      </c>
    </row>
    <row r="99" spans="1:6" ht="198.95" customHeight="1">
      <c r="A99" s="665" t="str">
        <f>IF(実施計画様式!$D173&lt;&gt;"",実施計画様式!C173-4,"")</f>
        <v/>
      </c>
      <c r="B99" s="665" t="str">
        <f>IF(実施計画様式!$D173&lt;&gt;"",実施計画様式!L173,"")</f>
        <v/>
      </c>
      <c r="C99" s="665" t="str">
        <f>IF(実施計画様式!$D173&lt;&gt;"",実施計画様式!I173,"")</f>
        <v/>
      </c>
      <c r="D99" s="665" t="str">
        <f>IF(実施計画様式!$D173&lt;&gt;"",実施計画様式!V173,"")</f>
        <v/>
      </c>
      <c r="E99" s="665" t="str">
        <f>IF(実施計画様式!$D173&lt;&gt;"",実施計画様式!Z173,"")</f>
        <v/>
      </c>
      <c r="F99" s="665" t="str">
        <f>IF(実施計画様式!$D173&lt;&gt;"",実施計画様式!AA173,"")</f>
        <v/>
      </c>
    </row>
    <row r="100" spans="1:6" ht="198.95" customHeight="1">
      <c r="A100" s="665" t="str">
        <f>IF(実施計画様式!$D174&lt;&gt;"",実施計画様式!C174-4,"")</f>
        <v/>
      </c>
      <c r="B100" s="665" t="str">
        <f>IF(実施計画様式!$D174&lt;&gt;"",実施計画様式!L174,"")</f>
        <v/>
      </c>
      <c r="C100" s="665" t="str">
        <f>IF(実施計画様式!$D174&lt;&gt;"",実施計画様式!I174,"")</f>
        <v/>
      </c>
      <c r="D100" s="665" t="str">
        <f>IF(実施計画様式!$D174&lt;&gt;"",実施計画様式!V174,"")</f>
        <v/>
      </c>
      <c r="E100" s="665" t="str">
        <f>IF(実施計画様式!$D174&lt;&gt;"",実施計画様式!Z174,"")</f>
        <v/>
      </c>
      <c r="F100" s="665" t="str">
        <f>IF(実施計画様式!$D174&lt;&gt;"",実施計画様式!AA174,"")</f>
        <v/>
      </c>
    </row>
    <row r="101" spans="1:6" ht="198.95" customHeight="1">
      <c r="A101" s="665" t="str">
        <f>IF(実施計画様式!$D175&lt;&gt;"",実施計画様式!C175-4,"")</f>
        <v/>
      </c>
      <c r="B101" s="665" t="str">
        <f>IF(実施計画様式!$D175&lt;&gt;"",実施計画様式!L175,"")</f>
        <v/>
      </c>
      <c r="C101" s="665" t="str">
        <f>IF(実施計画様式!$D175&lt;&gt;"",実施計画様式!I175,"")</f>
        <v/>
      </c>
      <c r="D101" s="665" t="str">
        <f>IF(実施計画様式!$D175&lt;&gt;"",実施計画様式!V175,"")</f>
        <v/>
      </c>
      <c r="E101" s="665" t="str">
        <f>IF(実施計画様式!$D175&lt;&gt;"",実施計画様式!Z175,"")</f>
        <v/>
      </c>
      <c r="F101" s="665" t="str">
        <f>IF(実施計画様式!$D175&lt;&gt;"",実施計画様式!AA175,"")</f>
        <v/>
      </c>
    </row>
    <row r="102" spans="1:6" ht="198.95" customHeight="1">
      <c r="A102" s="665" t="str">
        <f>IF(実施計画様式!$D176&lt;&gt;"",実施計画様式!C176-4,"")</f>
        <v/>
      </c>
      <c r="B102" s="665" t="str">
        <f>IF(実施計画様式!$D176&lt;&gt;"",実施計画様式!L176,"")</f>
        <v/>
      </c>
      <c r="C102" s="665" t="str">
        <f>IF(実施計画様式!$D176&lt;&gt;"",実施計画様式!I176,"")</f>
        <v/>
      </c>
      <c r="D102" s="665" t="str">
        <f>IF(実施計画様式!$D176&lt;&gt;"",実施計画様式!V176,"")</f>
        <v/>
      </c>
      <c r="E102" s="665" t="str">
        <f>IF(実施計画様式!$D176&lt;&gt;"",実施計画様式!Z176,"")</f>
        <v/>
      </c>
      <c r="F102" s="665" t="str">
        <f>IF(実施計画様式!$D176&lt;&gt;"",実施計画様式!AA176,"")</f>
        <v/>
      </c>
    </row>
    <row r="103" spans="1:6" ht="198.95" customHeight="1">
      <c r="A103" s="665" t="str">
        <f>IF(実施計画様式!$D177&lt;&gt;"",実施計画様式!C177-4,"")</f>
        <v/>
      </c>
      <c r="B103" s="665" t="str">
        <f>IF(実施計画様式!$D177&lt;&gt;"",実施計画様式!L177,"")</f>
        <v/>
      </c>
      <c r="C103" s="665" t="str">
        <f>IF(実施計画様式!$D177&lt;&gt;"",実施計画様式!I177,"")</f>
        <v/>
      </c>
      <c r="D103" s="665" t="str">
        <f>IF(実施計画様式!$D177&lt;&gt;"",実施計画様式!V177,"")</f>
        <v/>
      </c>
      <c r="E103" s="665" t="str">
        <f>IF(実施計画様式!$D177&lt;&gt;"",実施計画様式!Z177,"")</f>
        <v/>
      </c>
      <c r="F103" s="665" t="str">
        <f>IF(実施計画様式!$D177&lt;&gt;"",実施計画様式!AA177,"")</f>
        <v/>
      </c>
    </row>
    <row r="104" spans="1:6" ht="198.95" customHeight="1">
      <c r="A104" s="665" t="str">
        <f>IF(実施計画様式!$D178&lt;&gt;"",実施計画様式!C178-4,"")</f>
        <v/>
      </c>
      <c r="B104" s="665" t="str">
        <f>IF(実施計画様式!$D178&lt;&gt;"",実施計画様式!L178,"")</f>
        <v/>
      </c>
      <c r="C104" s="665" t="str">
        <f>IF(実施計画様式!$D178&lt;&gt;"",実施計画様式!I178,"")</f>
        <v/>
      </c>
      <c r="D104" s="665" t="str">
        <f>IF(実施計画様式!$D178&lt;&gt;"",実施計画様式!V178,"")</f>
        <v/>
      </c>
      <c r="E104" s="665" t="str">
        <f>IF(実施計画様式!$D178&lt;&gt;"",実施計画様式!Z178,"")</f>
        <v/>
      </c>
      <c r="F104" s="665" t="str">
        <f>IF(実施計画様式!$D178&lt;&gt;"",実施計画様式!AA178,"")</f>
        <v/>
      </c>
    </row>
    <row r="105" spans="1:6" ht="198.95" customHeight="1">
      <c r="A105" s="665" t="str">
        <f>IF(実施計画様式!$D179&lt;&gt;"",実施計画様式!C179-4,"")</f>
        <v/>
      </c>
      <c r="B105" s="665" t="str">
        <f>IF(実施計画様式!$D179&lt;&gt;"",実施計画様式!L179,"")</f>
        <v/>
      </c>
      <c r="C105" s="665" t="str">
        <f>IF(実施計画様式!$D179&lt;&gt;"",実施計画様式!I179,"")</f>
        <v/>
      </c>
      <c r="D105" s="665" t="str">
        <f>IF(実施計画様式!$D179&lt;&gt;"",実施計画様式!V179,"")</f>
        <v/>
      </c>
      <c r="E105" s="665" t="str">
        <f>IF(実施計画様式!$D179&lt;&gt;"",実施計画様式!Z179,"")</f>
        <v/>
      </c>
      <c r="F105" s="665" t="str">
        <f>IF(実施計画様式!$D179&lt;&gt;"",実施計画様式!AA179,"")</f>
        <v/>
      </c>
    </row>
    <row r="106" spans="1:6" ht="198.95" customHeight="1">
      <c r="A106" s="665" t="str">
        <f>IF(実施計画様式!$D180&lt;&gt;"",実施計画様式!C180-4,"")</f>
        <v/>
      </c>
      <c r="B106" s="665" t="str">
        <f>IF(実施計画様式!$D180&lt;&gt;"",実施計画様式!L180,"")</f>
        <v/>
      </c>
      <c r="C106" s="665" t="str">
        <f>IF(実施計画様式!$D180&lt;&gt;"",実施計画様式!I180,"")</f>
        <v/>
      </c>
      <c r="D106" s="665" t="str">
        <f>IF(実施計画様式!$D180&lt;&gt;"",実施計画様式!V180,"")</f>
        <v/>
      </c>
      <c r="E106" s="665" t="str">
        <f>IF(実施計画様式!$D180&lt;&gt;"",実施計画様式!Z180,"")</f>
        <v/>
      </c>
      <c r="F106" s="665" t="str">
        <f>IF(実施計画様式!$D180&lt;&gt;"",実施計画様式!AA180,"")</f>
        <v/>
      </c>
    </row>
    <row r="107" spans="1:6" ht="198.95" customHeight="1">
      <c r="A107" s="665" t="str">
        <f>IF(実施計画様式!$D181&lt;&gt;"",実施計画様式!C181-4,"")</f>
        <v/>
      </c>
      <c r="B107" s="665" t="str">
        <f>IF(実施計画様式!$D181&lt;&gt;"",実施計画様式!L181,"")</f>
        <v/>
      </c>
      <c r="C107" s="665" t="str">
        <f>IF(実施計画様式!$D181&lt;&gt;"",実施計画様式!I181,"")</f>
        <v/>
      </c>
      <c r="D107" s="665" t="str">
        <f>IF(実施計画様式!$D181&lt;&gt;"",実施計画様式!V181,"")</f>
        <v/>
      </c>
      <c r="E107" s="665" t="str">
        <f>IF(実施計画様式!$D181&lt;&gt;"",実施計画様式!Z181,"")</f>
        <v/>
      </c>
      <c r="F107" s="665" t="str">
        <f>IF(実施計画様式!$D181&lt;&gt;"",実施計画様式!AA181,"")</f>
        <v/>
      </c>
    </row>
    <row r="108" spans="1:6" ht="198.95" customHeight="1">
      <c r="A108" s="665" t="str">
        <f>IF(実施計画様式!$D182&lt;&gt;"",実施計画様式!C182-4,"")</f>
        <v/>
      </c>
      <c r="B108" s="665" t="str">
        <f>IF(実施計画様式!$D182&lt;&gt;"",実施計画様式!L182,"")</f>
        <v/>
      </c>
      <c r="C108" s="665" t="str">
        <f>IF(実施計画様式!$D182&lt;&gt;"",実施計画様式!I182,"")</f>
        <v/>
      </c>
      <c r="D108" s="665" t="str">
        <f>IF(実施計画様式!$D182&lt;&gt;"",実施計画様式!V182,"")</f>
        <v/>
      </c>
      <c r="E108" s="665" t="str">
        <f>IF(実施計画様式!$D182&lt;&gt;"",実施計画様式!Z182,"")</f>
        <v/>
      </c>
      <c r="F108" s="665" t="str">
        <f>IF(実施計画様式!$D182&lt;&gt;"",実施計画様式!AA182,"")</f>
        <v/>
      </c>
    </row>
    <row r="109" spans="1:6" ht="198.95" customHeight="1">
      <c r="A109" s="665" t="str">
        <f>IF(実施計画様式!$D183&lt;&gt;"",実施計画様式!C183-4,"")</f>
        <v/>
      </c>
      <c r="B109" s="665" t="str">
        <f>IF(実施計画様式!$D183&lt;&gt;"",実施計画様式!L183,"")</f>
        <v/>
      </c>
      <c r="C109" s="665" t="str">
        <f>IF(実施計画様式!$D183&lt;&gt;"",実施計画様式!I183,"")</f>
        <v/>
      </c>
      <c r="D109" s="665" t="str">
        <f>IF(実施計画様式!$D183&lt;&gt;"",実施計画様式!V183,"")</f>
        <v/>
      </c>
      <c r="E109" s="665" t="str">
        <f>IF(実施計画様式!$D183&lt;&gt;"",実施計画様式!Z183,"")</f>
        <v/>
      </c>
      <c r="F109" s="665" t="str">
        <f>IF(実施計画様式!$D183&lt;&gt;"",実施計画様式!AA183,"")</f>
        <v/>
      </c>
    </row>
    <row r="110" spans="1:6" ht="198.95" customHeight="1">
      <c r="A110" s="665" t="str">
        <f>IF(実施計画様式!$D184&lt;&gt;"",実施計画様式!C184-4,"")</f>
        <v/>
      </c>
      <c r="B110" s="665" t="str">
        <f>IF(実施計画様式!$D184&lt;&gt;"",実施計画様式!L184,"")</f>
        <v/>
      </c>
      <c r="C110" s="665" t="str">
        <f>IF(実施計画様式!$D184&lt;&gt;"",実施計画様式!I184,"")</f>
        <v/>
      </c>
      <c r="D110" s="665" t="str">
        <f>IF(実施計画様式!$D184&lt;&gt;"",実施計画様式!V184,"")</f>
        <v/>
      </c>
      <c r="E110" s="665" t="str">
        <f>IF(実施計画様式!$D184&lt;&gt;"",実施計画様式!Z184,"")</f>
        <v/>
      </c>
      <c r="F110" s="665" t="str">
        <f>IF(実施計画様式!$D184&lt;&gt;"",実施計画様式!AA184,"")</f>
        <v/>
      </c>
    </row>
    <row r="111" spans="1:6" ht="198.95" customHeight="1">
      <c r="A111" s="665" t="str">
        <f>IF(実施計画様式!$D185&lt;&gt;"",実施計画様式!C185-4,"")</f>
        <v/>
      </c>
      <c r="B111" s="665" t="str">
        <f>IF(実施計画様式!$D185&lt;&gt;"",実施計画様式!L185,"")</f>
        <v/>
      </c>
      <c r="C111" s="665" t="str">
        <f>IF(実施計画様式!$D185&lt;&gt;"",実施計画様式!I185,"")</f>
        <v/>
      </c>
      <c r="D111" s="665" t="str">
        <f>IF(実施計画様式!$D185&lt;&gt;"",実施計画様式!V185,"")</f>
        <v/>
      </c>
      <c r="E111" s="665" t="str">
        <f>IF(実施計画様式!$D185&lt;&gt;"",実施計画様式!Z185,"")</f>
        <v/>
      </c>
      <c r="F111" s="665" t="str">
        <f>IF(実施計画様式!$D185&lt;&gt;"",実施計画様式!AA185,"")</f>
        <v/>
      </c>
    </row>
    <row r="112" spans="1:6" ht="198.95" customHeight="1">
      <c r="A112" s="665" t="str">
        <f>IF(実施計画様式!$D186&lt;&gt;"",実施計画様式!C186-4,"")</f>
        <v/>
      </c>
      <c r="B112" s="665" t="str">
        <f>IF(実施計画様式!$D186&lt;&gt;"",実施計画様式!L186,"")</f>
        <v/>
      </c>
      <c r="C112" s="665" t="str">
        <f>IF(実施計画様式!$D186&lt;&gt;"",実施計画様式!I186,"")</f>
        <v/>
      </c>
      <c r="D112" s="665" t="str">
        <f>IF(実施計画様式!$D186&lt;&gt;"",実施計画様式!V186,"")</f>
        <v/>
      </c>
      <c r="E112" s="665" t="str">
        <f>IF(実施計画様式!$D186&lt;&gt;"",実施計画様式!Z186,"")</f>
        <v/>
      </c>
      <c r="F112" s="665" t="str">
        <f>IF(実施計画様式!$D186&lt;&gt;"",実施計画様式!AA186,"")</f>
        <v/>
      </c>
    </row>
    <row r="113" spans="1:6" ht="198.95" customHeight="1">
      <c r="A113" s="665" t="str">
        <f>IF(実施計画様式!$D187&lt;&gt;"",実施計画様式!C187-4,"")</f>
        <v/>
      </c>
      <c r="B113" s="665" t="str">
        <f>IF(実施計画様式!$D187&lt;&gt;"",実施計画様式!L187,"")</f>
        <v/>
      </c>
      <c r="C113" s="665" t="str">
        <f>IF(実施計画様式!$D187&lt;&gt;"",実施計画様式!I187,"")</f>
        <v/>
      </c>
      <c r="D113" s="665" t="str">
        <f>IF(実施計画様式!$D187&lt;&gt;"",実施計画様式!V187,"")</f>
        <v/>
      </c>
      <c r="E113" s="665" t="str">
        <f>IF(実施計画様式!$D187&lt;&gt;"",実施計画様式!Z187,"")</f>
        <v/>
      </c>
      <c r="F113" s="665" t="str">
        <f>IF(実施計画様式!$D187&lt;&gt;"",実施計画様式!AA187,"")</f>
        <v/>
      </c>
    </row>
    <row r="114" spans="1:6" ht="198.95" customHeight="1">
      <c r="A114" s="665" t="str">
        <f>IF(実施計画様式!$D188&lt;&gt;"",実施計画様式!C188-4,"")</f>
        <v/>
      </c>
      <c r="B114" s="665" t="str">
        <f>IF(実施計画様式!$D188&lt;&gt;"",実施計画様式!L188,"")</f>
        <v/>
      </c>
      <c r="C114" s="665" t="str">
        <f>IF(実施計画様式!$D188&lt;&gt;"",実施計画様式!I188,"")</f>
        <v/>
      </c>
      <c r="D114" s="665" t="str">
        <f>IF(実施計画様式!$D188&lt;&gt;"",実施計画様式!V188,"")</f>
        <v/>
      </c>
      <c r="E114" s="665" t="str">
        <f>IF(実施計画様式!$D188&lt;&gt;"",実施計画様式!Z188,"")</f>
        <v/>
      </c>
      <c r="F114" s="665" t="str">
        <f>IF(実施計画様式!$D188&lt;&gt;"",実施計画様式!AA188,"")</f>
        <v/>
      </c>
    </row>
    <row r="115" spans="1:6" ht="198.95" customHeight="1">
      <c r="A115" s="665" t="str">
        <f>IF(実施計画様式!$D189&lt;&gt;"",実施計画様式!C189-4,"")</f>
        <v/>
      </c>
      <c r="B115" s="665" t="str">
        <f>IF(実施計画様式!$D189&lt;&gt;"",実施計画様式!L189,"")</f>
        <v/>
      </c>
      <c r="C115" s="665" t="str">
        <f>IF(実施計画様式!$D189&lt;&gt;"",実施計画様式!I189,"")</f>
        <v/>
      </c>
      <c r="D115" s="665" t="str">
        <f>IF(実施計画様式!$D189&lt;&gt;"",実施計画様式!V189,"")</f>
        <v/>
      </c>
      <c r="E115" s="665" t="str">
        <f>IF(実施計画様式!$D189&lt;&gt;"",実施計画様式!Z189,"")</f>
        <v/>
      </c>
      <c r="F115" s="665" t="str">
        <f>IF(実施計画様式!$D189&lt;&gt;"",実施計画様式!AA189,"")</f>
        <v/>
      </c>
    </row>
    <row r="116" spans="1:6" ht="198.95" customHeight="1">
      <c r="A116" s="665" t="str">
        <f>IF(実施計画様式!$D190&lt;&gt;"",実施計画様式!C190-4,"")</f>
        <v/>
      </c>
      <c r="B116" s="665" t="str">
        <f>IF(実施計画様式!$D190&lt;&gt;"",実施計画様式!L190,"")</f>
        <v/>
      </c>
      <c r="C116" s="665" t="str">
        <f>IF(実施計画様式!$D190&lt;&gt;"",実施計画様式!I190,"")</f>
        <v/>
      </c>
      <c r="D116" s="665" t="str">
        <f>IF(実施計画様式!$D190&lt;&gt;"",実施計画様式!V190,"")</f>
        <v/>
      </c>
      <c r="E116" s="665" t="str">
        <f>IF(実施計画様式!$D190&lt;&gt;"",実施計画様式!Z190,"")</f>
        <v/>
      </c>
      <c r="F116" s="665" t="str">
        <f>IF(実施計画様式!$D190&lt;&gt;"",実施計画様式!AA190,"")</f>
        <v/>
      </c>
    </row>
    <row r="117" spans="1:6" ht="198.95" customHeight="1">
      <c r="A117" s="665" t="str">
        <f>IF(実施計画様式!$D191&lt;&gt;"",実施計画様式!C191-4,"")</f>
        <v/>
      </c>
      <c r="B117" s="665" t="str">
        <f>IF(実施計画様式!$D191&lt;&gt;"",実施計画様式!L191,"")</f>
        <v/>
      </c>
      <c r="C117" s="665" t="str">
        <f>IF(実施計画様式!$D191&lt;&gt;"",実施計画様式!I191,"")</f>
        <v/>
      </c>
      <c r="D117" s="665" t="str">
        <f>IF(実施計画様式!$D191&lt;&gt;"",実施計画様式!V191,"")</f>
        <v/>
      </c>
      <c r="E117" s="665" t="str">
        <f>IF(実施計画様式!$D191&lt;&gt;"",実施計画様式!Z191,"")</f>
        <v/>
      </c>
      <c r="F117" s="665" t="str">
        <f>IF(実施計画様式!$D191&lt;&gt;"",実施計画様式!AA191,"")</f>
        <v/>
      </c>
    </row>
    <row r="118" spans="1:6" ht="198.95" customHeight="1">
      <c r="A118" s="665" t="str">
        <f>IF(実施計画様式!$D192&lt;&gt;"",実施計画様式!C192-4,"")</f>
        <v/>
      </c>
      <c r="B118" s="665" t="str">
        <f>IF(実施計画様式!$D192&lt;&gt;"",実施計画様式!L192,"")</f>
        <v/>
      </c>
      <c r="C118" s="665" t="str">
        <f>IF(実施計画様式!$D192&lt;&gt;"",実施計画様式!I192,"")</f>
        <v/>
      </c>
      <c r="D118" s="665" t="str">
        <f>IF(実施計画様式!$D192&lt;&gt;"",実施計画様式!V192,"")</f>
        <v/>
      </c>
      <c r="E118" s="665" t="str">
        <f>IF(実施計画様式!$D192&lt;&gt;"",実施計画様式!Z192,"")</f>
        <v/>
      </c>
      <c r="F118" s="665" t="str">
        <f>IF(実施計画様式!$D192&lt;&gt;"",実施計画様式!AA192,"")</f>
        <v/>
      </c>
    </row>
    <row r="119" spans="1:6" ht="198.95" customHeight="1">
      <c r="A119" s="665" t="str">
        <f>IF(実施計画様式!$D193&lt;&gt;"",実施計画様式!C193-4,"")</f>
        <v/>
      </c>
      <c r="B119" s="665" t="str">
        <f>IF(実施計画様式!$D193&lt;&gt;"",実施計画様式!L193,"")</f>
        <v/>
      </c>
      <c r="C119" s="665" t="str">
        <f>IF(実施計画様式!$D193&lt;&gt;"",実施計画様式!I193,"")</f>
        <v/>
      </c>
      <c r="D119" s="665" t="str">
        <f>IF(実施計画様式!$D193&lt;&gt;"",実施計画様式!V193,"")</f>
        <v/>
      </c>
      <c r="E119" s="665" t="str">
        <f>IF(実施計画様式!$D193&lt;&gt;"",実施計画様式!Z193,"")</f>
        <v/>
      </c>
      <c r="F119" s="665" t="str">
        <f>IF(実施計画様式!$D193&lt;&gt;"",実施計画様式!AA193,"")</f>
        <v/>
      </c>
    </row>
    <row r="120" spans="1:6" ht="198.95" customHeight="1">
      <c r="A120" s="665" t="str">
        <f>IF(実施計画様式!$D194&lt;&gt;"",実施計画様式!C194-4,"")</f>
        <v/>
      </c>
      <c r="B120" s="665" t="str">
        <f>IF(実施計画様式!$D194&lt;&gt;"",実施計画様式!L194,"")</f>
        <v/>
      </c>
      <c r="C120" s="665" t="str">
        <f>IF(実施計画様式!$D194&lt;&gt;"",実施計画様式!I194,"")</f>
        <v/>
      </c>
      <c r="D120" s="665" t="str">
        <f>IF(実施計画様式!$D194&lt;&gt;"",実施計画様式!V194,"")</f>
        <v/>
      </c>
      <c r="E120" s="665" t="str">
        <f>IF(実施計画様式!$D194&lt;&gt;"",実施計画様式!Z194,"")</f>
        <v/>
      </c>
      <c r="F120" s="665" t="str">
        <f>IF(実施計画様式!$D194&lt;&gt;"",実施計画様式!AA194,"")</f>
        <v/>
      </c>
    </row>
    <row r="121" spans="1:6" ht="198.95" customHeight="1">
      <c r="A121" s="665" t="str">
        <f>IF(実施計画様式!$D195&lt;&gt;"",実施計画様式!C195-4,"")</f>
        <v/>
      </c>
      <c r="B121" s="665" t="str">
        <f>IF(実施計画様式!$D195&lt;&gt;"",実施計画様式!L195,"")</f>
        <v/>
      </c>
      <c r="C121" s="665" t="str">
        <f>IF(実施計画様式!$D195&lt;&gt;"",実施計画様式!I195,"")</f>
        <v/>
      </c>
      <c r="D121" s="665" t="str">
        <f>IF(実施計画様式!$D195&lt;&gt;"",実施計画様式!V195,"")</f>
        <v/>
      </c>
      <c r="E121" s="665" t="str">
        <f>IF(実施計画様式!$D195&lt;&gt;"",実施計画様式!Z195,"")</f>
        <v/>
      </c>
      <c r="F121" s="665" t="str">
        <f>IF(実施計画様式!$D195&lt;&gt;"",実施計画様式!AA195,"")</f>
        <v/>
      </c>
    </row>
    <row r="122" spans="1:6" ht="198.95" customHeight="1">
      <c r="A122" s="665" t="str">
        <f>IF(実施計画様式!$D196&lt;&gt;"",実施計画様式!C196-4,"")</f>
        <v/>
      </c>
      <c r="B122" s="665" t="str">
        <f>IF(実施計画様式!$D196&lt;&gt;"",実施計画様式!L196,"")</f>
        <v/>
      </c>
      <c r="C122" s="665" t="str">
        <f>IF(実施計画様式!$D196&lt;&gt;"",実施計画様式!I196,"")</f>
        <v/>
      </c>
      <c r="D122" s="665" t="str">
        <f>IF(実施計画様式!$D196&lt;&gt;"",実施計画様式!V196,"")</f>
        <v/>
      </c>
      <c r="E122" s="665" t="str">
        <f>IF(実施計画様式!$D196&lt;&gt;"",実施計画様式!Z196,"")</f>
        <v/>
      </c>
      <c r="F122" s="665" t="str">
        <f>IF(実施計画様式!$D196&lt;&gt;"",実施計画様式!AA196,"")</f>
        <v/>
      </c>
    </row>
    <row r="123" spans="1:6" ht="198.95" customHeight="1">
      <c r="A123" s="665" t="str">
        <f>IF(実施計画様式!$D197&lt;&gt;"",実施計画様式!C197-4,"")</f>
        <v/>
      </c>
      <c r="B123" s="665" t="str">
        <f>IF(実施計画様式!$D197&lt;&gt;"",実施計画様式!L197,"")</f>
        <v/>
      </c>
      <c r="C123" s="665" t="str">
        <f>IF(実施計画様式!$D197&lt;&gt;"",実施計画様式!I197,"")</f>
        <v/>
      </c>
      <c r="D123" s="665" t="str">
        <f>IF(実施計画様式!$D197&lt;&gt;"",実施計画様式!V197,"")</f>
        <v/>
      </c>
      <c r="E123" s="665" t="str">
        <f>IF(実施計画様式!$D197&lt;&gt;"",実施計画様式!Z197,"")</f>
        <v/>
      </c>
      <c r="F123" s="665" t="str">
        <f>IF(実施計画様式!$D197&lt;&gt;"",実施計画様式!AA197,"")</f>
        <v/>
      </c>
    </row>
    <row r="124" spans="1:6" ht="198.95" customHeight="1">
      <c r="A124" s="665" t="str">
        <f>IF(実施計画様式!$D198&lt;&gt;"",実施計画様式!C198-4,"")</f>
        <v/>
      </c>
      <c r="B124" s="665" t="str">
        <f>IF(実施計画様式!$D198&lt;&gt;"",実施計画様式!L198,"")</f>
        <v/>
      </c>
      <c r="C124" s="665" t="str">
        <f>IF(実施計画様式!$D198&lt;&gt;"",実施計画様式!I198,"")</f>
        <v/>
      </c>
      <c r="D124" s="665" t="str">
        <f>IF(実施計画様式!$D198&lt;&gt;"",実施計画様式!V198,"")</f>
        <v/>
      </c>
      <c r="E124" s="665" t="str">
        <f>IF(実施計画様式!$D198&lt;&gt;"",実施計画様式!Z198,"")</f>
        <v/>
      </c>
      <c r="F124" s="665" t="str">
        <f>IF(実施計画様式!$D198&lt;&gt;"",実施計画様式!AA198,"")</f>
        <v/>
      </c>
    </row>
    <row r="125" spans="1:6" ht="198.95" customHeight="1">
      <c r="A125" s="665" t="str">
        <f>IF(実施計画様式!$D199&lt;&gt;"",実施計画様式!C199-4,"")</f>
        <v/>
      </c>
      <c r="B125" s="665" t="str">
        <f>IF(実施計画様式!$D199&lt;&gt;"",実施計画様式!L199,"")</f>
        <v/>
      </c>
      <c r="C125" s="665" t="str">
        <f>IF(実施計画様式!$D199&lt;&gt;"",実施計画様式!I199,"")</f>
        <v/>
      </c>
      <c r="D125" s="665" t="str">
        <f>IF(実施計画様式!$D199&lt;&gt;"",実施計画様式!V199,"")</f>
        <v/>
      </c>
      <c r="E125" s="665" t="str">
        <f>IF(実施計画様式!$D199&lt;&gt;"",実施計画様式!Z199,"")</f>
        <v/>
      </c>
      <c r="F125" s="665" t="str">
        <f>IF(実施計画様式!$D199&lt;&gt;"",実施計画様式!AA199,"")</f>
        <v/>
      </c>
    </row>
    <row r="126" spans="1:6" ht="198.95" customHeight="1">
      <c r="A126" s="665" t="str">
        <f>IF(実施計画様式!$D200&lt;&gt;"",実施計画様式!C200-4,"")</f>
        <v/>
      </c>
      <c r="B126" s="665" t="str">
        <f>IF(実施計画様式!$D200&lt;&gt;"",実施計画様式!L200,"")</f>
        <v/>
      </c>
      <c r="C126" s="665" t="str">
        <f>IF(実施計画様式!$D200&lt;&gt;"",実施計画様式!I200,"")</f>
        <v/>
      </c>
      <c r="D126" s="665" t="str">
        <f>IF(実施計画様式!$D200&lt;&gt;"",実施計画様式!V200,"")</f>
        <v/>
      </c>
      <c r="E126" s="665" t="str">
        <f>IF(実施計画様式!$D200&lt;&gt;"",実施計画様式!Z200,"")</f>
        <v/>
      </c>
      <c r="F126" s="665" t="str">
        <f>IF(実施計画様式!$D200&lt;&gt;"",実施計画様式!AA200,"")</f>
        <v/>
      </c>
    </row>
    <row r="127" spans="1:6" ht="198.95" customHeight="1">
      <c r="A127" s="665" t="str">
        <f>IF(実施計画様式!$D201&lt;&gt;"",実施計画様式!C201-4,"")</f>
        <v/>
      </c>
      <c r="B127" s="665" t="str">
        <f>IF(実施計画様式!$D201&lt;&gt;"",実施計画様式!L201,"")</f>
        <v/>
      </c>
      <c r="C127" s="665" t="str">
        <f>IF(実施計画様式!$D201&lt;&gt;"",実施計画様式!I201,"")</f>
        <v/>
      </c>
      <c r="D127" s="665" t="str">
        <f>IF(実施計画様式!$D201&lt;&gt;"",実施計画様式!V201,"")</f>
        <v/>
      </c>
      <c r="E127" s="665" t="str">
        <f>IF(実施計画様式!$D201&lt;&gt;"",実施計画様式!Z201,"")</f>
        <v/>
      </c>
      <c r="F127" s="665" t="str">
        <f>IF(実施計画様式!$D201&lt;&gt;"",実施計画様式!AA201,"")</f>
        <v/>
      </c>
    </row>
    <row r="128" spans="1:6" ht="198.95" customHeight="1">
      <c r="A128" s="665" t="str">
        <f>IF(実施計画様式!$D202&lt;&gt;"",実施計画様式!C202-4,"")</f>
        <v/>
      </c>
      <c r="B128" s="665" t="str">
        <f>IF(実施計画様式!$D202&lt;&gt;"",実施計画様式!L202,"")</f>
        <v/>
      </c>
      <c r="C128" s="665" t="str">
        <f>IF(実施計画様式!$D202&lt;&gt;"",実施計画様式!I202,"")</f>
        <v/>
      </c>
      <c r="D128" s="665" t="str">
        <f>IF(実施計画様式!$D202&lt;&gt;"",実施計画様式!V202,"")</f>
        <v/>
      </c>
      <c r="E128" s="665" t="str">
        <f>IF(実施計画様式!$D202&lt;&gt;"",実施計画様式!Z202,"")</f>
        <v/>
      </c>
      <c r="F128" s="665" t="str">
        <f>IF(実施計画様式!$D202&lt;&gt;"",実施計画様式!AA202,"")</f>
        <v/>
      </c>
    </row>
    <row r="129" spans="1:6" ht="198.95" customHeight="1">
      <c r="A129" s="665" t="str">
        <f>IF(実施計画様式!$D203&lt;&gt;"",実施計画様式!C203-4,"")</f>
        <v/>
      </c>
      <c r="B129" s="665" t="str">
        <f>IF(実施計画様式!$D203&lt;&gt;"",実施計画様式!L203,"")</f>
        <v/>
      </c>
      <c r="C129" s="665" t="str">
        <f>IF(実施計画様式!$D203&lt;&gt;"",実施計画様式!I203,"")</f>
        <v/>
      </c>
      <c r="D129" s="665" t="str">
        <f>IF(実施計画様式!$D203&lt;&gt;"",実施計画様式!V203,"")</f>
        <v/>
      </c>
      <c r="E129" s="665" t="str">
        <f>IF(実施計画様式!$D203&lt;&gt;"",実施計画様式!Z203,"")</f>
        <v/>
      </c>
      <c r="F129" s="665" t="str">
        <f>IF(実施計画様式!$D203&lt;&gt;"",実施計画様式!AA203,"")</f>
        <v/>
      </c>
    </row>
    <row r="130" spans="1:6" ht="198.95" customHeight="1">
      <c r="A130" s="665" t="str">
        <f>IF(実施計画様式!$D204&lt;&gt;"",実施計画様式!C204-4,"")</f>
        <v/>
      </c>
      <c r="B130" s="665" t="str">
        <f>IF(実施計画様式!$D204&lt;&gt;"",実施計画様式!L204,"")</f>
        <v/>
      </c>
      <c r="C130" s="665" t="str">
        <f>IF(実施計画様式!$D204&lt;&gt;"",実施計画様式!I204,"")</f>
        <v/>
      </c>
      <c r="D130" s="665" t="str">
        <f>IF(実施計画様式!$D204&lt;&gt;"",実施計画様式!V204,"")</f>
        <v/>
      </c>
      <c r="E130" s="665" t="str">
        <f>IF(実施計画様式!$D204&lt;&gt;"",実施計画様式!Z204,"")</f>
        <v/>
      </c>
      <c r="F130" s="665" t="str">
        <f>IF(実施計画様式!$D204&lt;&gt;"",実施計画様式!AA204,"")</f>
        <v/>
      </c>
    </row>
    <row r="131" spans="1:6" ht="198.95" customHeight="1">
      <c r="A131" s="665" t="str">
        <f>IF(実施計画様式!$D205&lt;&gt;"",実施計画様式!C205-4,"")</f>
        <v/>
      </c>
      <c r="B131" s="665" t="str">
        <f>IF(実施計画様式!$D205&lt;&gt;"",実施計画様式!L205,"")</f>
        <v/>
      </c>
      <c r="C131" s="665" t="str">
        <f>IF(実施計画様式!$D205&lt;&gt;"",実施計画様式!I205,"")</f>
        <v/>
      </c>
      <c r="D131" s="665" t="str">
        <f>IF(実施計画様式!$D205&lt;&gt;"",実施計画様式!V205,"")</f>
        <v/>
      </c>
      <c r="E131" s="665" t="str">
        <f>IF(実施計画様式!$D205&lt;&gt;"",実施計画様式!Z205,"")</f>
        <v/>
      </c>
      <c r="F131" s="665" t="str">
        <f>IF(実施計画様式!$D205&lt;&gt;"",実施計画様式!AA205,"")</f>
        <v/>
      </c>
    </row>
    <row r="132" spans="1:6" ht="198.95" customHeight="1">
      <c r="A132" s="665" t="str">
        <f>IF(実施計画様式!$D206&lt;&gt;"",実施計画様式!C206-4,"")</f>
        <v/>
      </c>
      <c r="B132" s="665" t="str">
        <f>IF(実施計画様式!$D206&lt;&gt;"",実施計画様式!L206,"")</f>
        <v/>
      </c>
      <c r="C132" s="665" t="str">
        <f>IF(実施計画様式!$D206&lt;&gt;"",実施計画様式!I206,"")</f>
        <v/>
      </c>
      <c r="D132" s="665" t="str">
        <f>IF(実施計画様式!$D206&lt;&gt;"",実施計画様式!V206,"")</f>
        <v/>
      </c>
      <c r="E132" s="665" t="str">
        <f>IF(実施計画様式!$D206&lt;&gt;"",実施計画様式!Z206,"")</f>
        <v/>
      </c>
      <c r="F132" s="665" t="str">
        <f>IF(実施計画様式!$D206&lt;&gt;"",実施計画様式!AA206,"")</f>
        <v/>
      </c>
    </row>
    <row r="133" spans="1:6" ht="198.95" customHeight="1">
      <c r="A133" s="665" t="str">
        <f>IF(実施計画様式!$D207&lt;&gt;"",実施計画様式!C207-4,"")</f>
        <v/>
      </c>
      <c r="B133" s="665" t="str">
        <f>IF(実施計画様式!$D207&lt;&gt;"",実施計画様式!L207,"")</f>
        <v/>
      </c>
      <c r="C133" s="665" t="str">
        <f>IF(実施計画様式!$D207&lt;&gt;"",実施計画様式!I207,"")</f>
        <v/>
      </c>
      <c r="D133" s="665" t="str">
        <f>IF(実施計画様式!$D207&lt;&gt;"",実施計画様式!V207,"")</f>
        <v/>
      </c>
      <c r="E133" s="665" t="str">
        <f>IF(実施計画様式!$D207&lt;&gt;"",実施計画様式!Z207,"")</f>
        <v/>
      </c>
      <c r="F133" s="665" t="str">
        <f>IF(実施計画様式!$D207&lt;&gt;"",実施計画様式!AA207,"")</f>
        <v/>
      </c>
    </row>
    <row r="134" spans="1:6" ht="198.95" customHeight="1">
      <c r="A134" s="665" t="str">
        <f>IF(実施計画様式!$D208&lt;&gt;"",実施計画様式!C208-4,"")</f>
        <v/>
      </c>
      <c r="B134" s="665" t="str">
        <f>IF(実施計画様式!$D208&lt;&gt;"",実施計画様式!L208,"")</f>
        <v/>
      </c>
      <c r="C134" s="665" t="str">
        <f>IF(実施計画様式!$D208&lt;&gt;"",実施計画様式!I208,"")</f>
        <v/>
      </c>
      <c r="D134" s="665" t="str">
        <f>IF(実施計画様式!$D208&lt;&gt;"",実施計画様式!V208,"")</f>
        <v/>
      </c>
      <c r="E134" s="665" t="str">
        <f>IF(実施計画様式!$D208&lt;&gt;"",実施計画様式!Z208,"")</f>
        <v/>
      </c>
      <c r="F134" s="665" t="str">
        <f>IF(実施計画様式!$D208&lt;&gt;"",実施計画様式!AA208,"")</f>
        <v/>
      </c>
    </row>
    <row r="135" spans="1:6" ht="198.95" customHeight="1">
      <c r="A135" s="665" t="str">
        <f>IF(実施計画様式!$D209&lt;&gt;"",実施計画様式!C209-4,"")</f>
        <v/>
      </c>
      <c r="B135" s="665" t="str">
        <f>IF(実施計画様式!$D209&lt;&gt;"",実施計画様式!L209,"")</f>
        <v/>
      </c>
      <c r="C135" s="665" t="str">
        <f>IF(実施計画様式!$D209&lt;&gt;"",実施計画様式!I209,"")</f>
        <v/>
      </c>
      <c r="D135" s="665" t="str">
        <f>IF(実施計画様式!$D209&lt;&gt;"",実施計画様式!V209,"")</f>
        <v/>
      </c>
      <c r="E135" s="665" t="str">
        <f>IF(実施計画様式!$D209&lt;&gt;"",実施計画様式!Z209,"")</f>
        <v/>
      </c>
      <c r="F135" s="665" t="str">
        <f>IF(実施計画様式!$D209&lt;&gt;"",実施計画様式!AA209,"")</f>
        <v/>
      </c>
    </row>
    <row r="136" spans="1:6" ht="198.95" customHeight="1">
      <c r="A136" s="665" t="str">
        <f>IF(実施計画様式!$D210&lt;&gt;"",実施計画様式!C210-4,"")</f>
        <v/>
      </c>
      <c r="B136" s="665" t="str">
        <f>IF(実施計画様式!$D210&lt;&gt;"",実施計画様式!L210,"")</f>
        <v/>
      </c>
      <c r="C136" s="665" t="str">
        <f>IF(実施計画様式!$D210&lt;&gt;"",実施計画様式!I210,"")</f>
        <v/>
      </c>
      <c r="D136" s="665" t="str">
        <f>IF(実施計画様式!$D210&lt;&gt;"",実施計画様式!V210,"")</f>
        <v/>
      </c>
      <c r="E136" s="665" t="str">
        <f>IF(実施計画様式!$D210&lt;&gt;"",実施計画様式!Z210,"")</f>
        <v/>
      </c>
      <c r="F136" s="665" t="str">
        <f>IF(実施計画様式!$D210&lt;&gt;"",実施計画様式!AA210,"")</f>
        <v/>
      </c>
    </row>
    <row r="137" spans="1:6" ht="198.95" customHeight="1">
      <c r="A137" s="665" t="str">
        <f>IF(実施計画様式!$D211&lt;&gt;"",実施計画様式!C211-4,"")</f>
        <v/>
      </c>
      <c r="B137" s="665" t="str">
        <f>IF(実施計画様式!$D211&lt;&gt;"",実施計画様式!L211,"")</f>
        <v/>
      </c>
      <c r="C137" s="665" t="str">
        <f>IF(実施計画様式!$D211&lt;&gt;"",実施計画様式!I211,"")</f>
        <v/>
      </c>
      <c r="D137" s="665" t="str">
        <f>IF(実施計画様式!$D211&lt;&gt;"",実施計画様式!V211,"")</f>
        <v/>
      </c>
      <c r="E137" s="665" t="str">
        <f>IF(実施計画様式!$D211&lt;&gt;"",実施計画様式!Z211,"")</f>
        <v/>
      </c>
      <c r="F137" s="665" t="str">
        <f>IF(実施計画様式!$D211&lt;&gt;"",実施計画様式!AA211,"")</f>
        <v/>
      </c>
    </row>
    <row r="138" spans="1:6" ht="198.95" customHeight="1">
      <c r="A138" s="665" t="str">
        <f>IF(実施計画様式!$D212&lt;&gt;"",実施計画様式!C212-4,"")</f>
        <v/>
      </c>
      <c r="B138" s="665" t="str">
        <f>IF(実施計画様式!$D212&lt;&gt;"",実施計画様式!L212,"")</f>
        <v/>
      </c>
      <c r="C138" s="665" t="str">
        <f>IF(実施計画様式!$D212&lt;&gt;"",実施計画様式!I212,"")</f>
        <v/>
      </c>
      <c r="D138" s="665" t="str">
        <f>IF(実施計画様式!$D212&lt;&gt;"",実施計画様式!V212,"")</f>
        <v/>
      </c>
      <c r="E138" s="665" t="str">
        <f>IF(実施計画様式!$D212&lt;&gt;"",実施計画様式!Z212,"")</f>
        <v/>
      </c>
      <c r="F138" s="665" t="str">
        <f>IF(実施計画様式!$D212&lt;&gt;"",実施計画様式!AA212,"")</f>
        <v/>
      </c>
    </row>
    <row r="139" spans="1:6" ht="198.95" customHeight="1">
      <c r="A139" s="665" t="str">
        <f>IF(実施計画様式!$D213&lt;&gt;"",実施計画様式!C213-4,"")</f>
        <v/>
      </c>
      <c r="B139" s="665" t="str">
        <f>IF(実施計画様式!$D213&lt;&gt;"",実施計画様式!L213,"")</f>
        <v/>
      </c>
      <c r="C139" s="665" t="str">
        <f>IF(実施計画様式!$D213&lt;&gt;"",実施計画様式!I213,"")</f>
        <v/>
      </c>
      <c r="D139" s="665" t="str">
        <f>IF(実施計画様式!$D213&lt;&gt;"",実施計画様式!V213,"")</f>
        <v/>
      </c>
      <c r="E139" s="665" t="str">
        <f>IF(実施計画様式!$D213&lt;&gt;"",実施計画様式!Z213,"")</f>
        <v/>
      </c>
      <c r="F139" s="665" t="str">
        <f>IF(実施計画様式!$D213&lt;&gt;"",実施計画様式!AA213,"")</f>
        <v/>
      </c>
    </row>
    <row r="140" spans="1:6" ht="198.95" customHeight="1">
      <c r="A140" s="665" t="str">
        <f>IF(実施計画様式!$D214&lt;&gt;"",実施計画様式!C214-4,"")</f>
        <v/>
      </c>
      <c r="B140" s="665" t="str">
        <f>IF(実施計画様式!$D214&lt;&gt;"",実施計画様式!L214,"")</f>
        <v/>
      </c>
      <c r="C140" s="665" t="str">
        <f>IF(実施計画様式!$D214&lt;&gt;"",実施計画様式!I214,"")</f>
        <v/>
      </c>
      <c r="D140" s="665" t="str">
        <f>IF(実施計画様式!$D214&lt;&gt;"",実施計画様式!V214,"")</f>
        <v/>
      </c>
      <c r="E140" s="665" t="str">
        <f>IF(実施計画様式!$D214&lt;&gt;"",実施計画様式!Z214,"")</f>
        <v/>
      </c>
      <c r="F140" s="665" t="str">
        <f>IF(実施計画様式!$D214&lt;&gt;"",実施計画様式!AA214,"")</f>
        <v/>
      </c>
    </row>
    <row r="141" spans="1:6" ht="198.95" customHeight="1">
      <c r="A141" s="665" t="str">
        <f>IF(実施計画様式!$D215&lt;&gt;"",実施計画様式!C215-4,"")</f>
        <v/>
      </c>
      <c r="B141" s="665" t="str">
        <f>IF(実施計画様式!$D215&lt;&gt;"",実施計画様式!L215,"")</f>
        <v/>
      </c>
      <c r="C141" s="665" t="str">
        <f>IF(実施計画様式!$D215&lt;&gt;"",実施計画様式!I215,"")</f>
        <v/>
      </c>
      <c r="D141" s="665" t="str">
        <f>IF(実施計画様式!$D215&lt;&gt;"",実施計画様式!V215,"")</f>
        <v/>
      </c>
      <c r="E141" s="665" t="str">
        <f>IF(実施計画様式!$D215&lt;&gt;"",実施計画様式!Z215,"")</f>
        <v/>
      </c>
      <c r="F141" s="665" t="str">
        <f>IF(実施計画様式!$D215&lt;&gt;"",実施計画様式!AA215,"")</f>
        <v/>
      </c>
    </row>
    <row r="142" spans="1:6" ht="198.95" customHeight="1">
      <c r="A142" s="665" t="str">
        <f>IF(実施計画様式!$D216&lt;&gt;"",実施計画様式!C216-4,"")</f>
        <v/>
      </c>
      <c r="B142" s="665" t="str">
        <f>IF(実施計画様式!$D216&lt;&gt;"",実施計画様式!L216,"")</f>
        <v/>
      </c>
      <c r="C142" s="665" t="str">
        <f>IF(実施計画様式!$D216&lt;&gt;"",実施計画様式!I216,"")</f>
        <v/>
      </c>
      <c r="D142" s="665" t="str">
        <f>IF(実施計画様式!$D216&lt;&gt;"",実施計画様式!V216,"")</f>
        <v/>
      </c>
      <c r="E142" s="665" t="str">
        <f>IF(実施計画様式!$D216&lt;&gt;"",実施計画様式!Z216,"")</f>
        <v/>
      </c>
      <c r="F142" s="665" t="str">
        <f>IF(実施計画様式!$D216&lt;&gt;"",実施計画様式!AA216,"")</f>
        <v/>
      </c>
    </row>
    <row r="143" spans="1:6" ht="198.95" customHeight="1">
      <c r="A143" s="665" t="str">
        <f>IF(実施計画様式!$D217&lt;&gt;"",実施計画様式!C217-4,"")</f>
        <v/>
      </c>
      <c r="B143" s="665" t="str">
        <f>IF(実施計画様式!$D217&lt;&gt;"",実施計画様式!L217,"")</f>
        <v/>
      </c>
      <c r="C143" s="665" t="str">
        <f>IF(実施計画様式!$D217&lt;&gt;"",実施計画様式!I217,"")</f>
        <v/>
      </c>
      <c r="D143" s="665" t="str">
        <f>IF(実施計画様式!$D217&lt;&gt;"",実施計画様式!V217,"")</f>
        <v/>
      </c>
      <c r="E143" s="665" t="str">
        <f>IF(実施計画様式!$D217&lt;&gt;"",実施計画様式!Z217,"")</f>
        <v/>
      </c>
      <c r="F143" s="665" t="str">
        <f>IF(実施計画様式!$D217&lt;&gt;"",実施計画様式!AA217,"")</f>
        <v/>
      </c>
    </row>
    <row r="144" spans="1:6" ht="198.95" customHeight="1">
      <c r="A144" s="665" t="str">
        <f>IF(実施計画様式!$D218&lt;&gt;"",実施計画様式!C218-4,"")</f>
        <v/>
      </c>
      <c r="B144" s="665" t="str">
        <f>IF(実施計画様式!$D218&lt;&gt;"",実施計画様式!L218,"")</f>
        <v/>
      </c>
      <c r="C144" s="665" t="str">
        <f>IF(実施計画様式!$D218&lt;&gt;"",実施計画様式!I218,"")</f>
        <v/>
      </c>
      <c r="D144" s="665" t="str">
        <f>IF(実施計画様式!$D218&lt;&gt;"",実施計画様式!V218,"")</f>
        <v/>
      </c>
      <c r="E144" s="665" t="str">
        <f>IF(実施計画様式!$D218&lt;&gt;"",実施計画様式!Z218,"")</f>
        <v/>
      </c>
      <c r="F144" s="665" t="str">
        <f>IF(実施計画様式!$D218&lt;&gt;"",実施計画様式!AA218,"")</f>
        <v/>
      </c>
    </row>
    <row r="145" spans="1:6" ht="198.95" customHeight="1">
      <c r="A145" s="665" t="str">
        <f>IF(実施計画様式!$D219&lt;&gt;"",実施計画様式!C219-4,"")</f>
        <v/>
      </c>
      <c r="B145" s="665" t="str">
        <f>IF(実施計画様式!$D219&lt;&gt;"",実施計画様式!L219,"")</f>
        <v/>
      </c>
      <c r="C145" s="665" t="str">
        <f>IF(実施計画様式!$D219&lt;&gt;"",実施計画様式!I219,"")</f>
        <v/>
      </c>
      <c r="D145" s="665" t="str">
        <f>IF(実施計画様式!$D219&lt;&gt;"",実施計画様式!V219,"")</f>
        <v/>
      </c>
      <c r="E145" s="665" t="str">
        <f>IF(実施計画様式!$D219&lt;&gt;"",実施計画様式!Z219,"")</f>
        <v/>
      </c>
      <c r="F145" s="665" t="str">
        <f>IF(実施計画様式!$D219&lt;&gt;"",実施計画様式!AA219,"")</f>
        <v/>
      </c>
    </row>
    <row r="146" spans="1:6" ht="198.95" customHeight="1">
      <c r="A146" s="665" t="str">
        <f>IF(実施計画様式!$D220&lt;&gt;"",実施計画様式!C220-4,"")</f>
        <v/>
      </c>
      <c r="B146" s="665" t="str">
        <f>IF(実施計画様式!$D220&lt;&gt;"",実施計画様式!L220,"")</f>
        <v/>
      </c>
      <c r="C146" s="665" t="str">
        <f>IF(実施計画様式!$D220&lt;&gt;"",実施計画様式!I220,"")</f>
        <v/>
      </c>
      <c r="D146" s="665" t="str">
        <f>IF(実施計画様式!$D220&lt;&gt;"",実施計画様式!V220,"")</f>
        <v/>
      </c>
      <c r="E146" s="665" t="str">
        <f>IF(実施計画様式!$D220&lt;&gt;"",実施計画様式!Z220,"")</f>
        <v/>
      </c>
      <c r="F146" s="665" t="str">
        <f>IF(実施計画様式!$D220&lt;&gt;"",実施計画様式!AA220,"")</f>
        <v/>
      </c>
    </row>
    <row r="147" spans="1:6" ht="198.95" customHeight="1">
      <c r="A147" s="665" t="str">
        <f>IF(実施計画様式!$D221&lt;&gt;"",実施計画様式!C221-4,"")</f>
        <v/>
      </c>
      <c r="B147" s="665" t="str">
        <f>IF(実施計画様式!$D221&lt;&gt;"",実施計画様式!L221,"")</f>
        <v/>
      </c>
      <c r="C147" s="665" t="str">
        <f>IF(実施計画様式!$D221&lt;&gt;"",実施計画様式!I221,"")</f>
        <v/>
      </c>
      <c r="D147" s="665" t="str">
        <f>IF(実施計画様式!$D221&lt;&gt;"",実施計画様式!V221,"")</f>
        <v/>
      </c>
      <c r="E147" s="665" t="str">
        <f>IF(実施計画様式!$D221&lt;&gt;"",実施計画様式!Z221,"")</f>
        <v/>
      </c>
      <c r="F147" s="665" t="str">
        <f>IF(実施計画様式!$D221&lt;&gt;"",実施計画様式!AA221,"")</f>
        <v/>
      </c>
    </row>
    <row r="148" spans="1:6" ht="198.95" customHeight="1">
      <c r="A148" s="665" t="str">
        <f>IF(実施計画様式!$D222&lt;&gt;"",実施計画様式!C222-4,"")</f>
        <v/>
      </c>
      <c r="B148" s="665" t="str">
        <f>IF(実施計画様式!$D222&lt;&gt;"",実施計画様式!L222,"")</f>
        <v/>
      </c>
      <c r="C148" s="665" t="str">
        <f>IF(実施計画様式!$D222&lt;&gt;"",実施計画様式!I222,"")</f>
        <v/>
      </c>
      <c r="D148" s="665" t="str">
        <f>IF(実施計画様式!$D222&lt;&gt;"",実施計画様式!V222,"")</f>
        <v/>
      </c>
      <c r="E148" s="665" t="str">
        <f>IF(実施計画様式!$D222&lt;&gt;"",実施計画様式!Z222,"")</f>
        <v/>
      </c>
      <c r="F148" s="665" t="str">
        <f>IF(実施計画様式!$D222&lt;&gt;"",実施計画様式!AA222,"")</f>
        <v/>
      </c>
    </row>
    <row r="149" spans="1:6" ht="198.95" customHeight="1">
      <c r="A149" s="665" t="str">
        <f>IF(実施計画様式!$D223&lt;&gt;"",実施計画様式!C223-4,"")</f>
        <v/>
      </c>
      <c r="B149" s="665" t="str">
        <f>IF(実施計画様式!$D223&lt;&gt;"",実施計画様式!L223,"")</f>
        <v/>
      </c>
      <c r="C149" s="665" t="str">
        <f>IF(実施計画様式!$D223&lt;&gt;"",実施計画様式!I223,"")</f>
        <v/>
      </c>
      <c r="D149" s="665" t="str">
        <f>IF(実施計画様式!$D223&lt;&gt;"",実施計画様式!V223,"")</f>
        <v/>
      </c>
      <c r="E149" s="665" t="str">
        <f>IF(実施計画様式!$D223&lt;&gt;"",実施計画様式!Z223,"")</f>
        <v/>
      </c>
      <c r="F149" s="665" t="str">
        <f>IF(実施計画様式!$D223&lt;&gt;"",実施計画様式!AA223,"")</f>
        <v/>
      </c>
    </row>
    <row r="150" spans="1:6" ht="198.95" customHeight="1">
      <c r="A150" s="665" t="str">
        <f>IF(実施計画様式!$D224&lt;&gt;"",実施計画様式!C224-4,"")</f>
        <v/>
      </c>
      <c r="B150" s="665" t="str">
        <f>IF(実施計画様式!$D224&lt;&gt;"",実施計画様式!L224,"")</f>
        <v/>
      </c>
      <c r="C150" s="665" t="str">
        <f>IF(実施計画様式!$D224&lt;&gt;"",実施計画様式!I224,"")</f>
        <v/>
      </c>
      <c r="D150" s="665" t="str">
        <f>IF(実施計画様式!$D224&lt;&gt;"",実施計画様式!V224,"")</f>
        <v/>
      </c>
      <c r="E150" s="665" t="str">
        <f>IF(実施計画様式!$D224&lt;&gt;"",実施計画様式!Z224,"")</f>
        <v/>
      </c>
      <c r="F150" s="665" t="str">
        <f>IF(実施計画様式!$D224&lt;&gt;"",実施計画様式!AA224,"")</f>
        <v/>
      </c>
    </row>
    <row r="151" spans="1:6" ht="198.95" customHeight="1">
      <c r="A151" s="665" t="str">
        <f>IF(実施計画様式!$D225&lt;&gt;"",実施計画様式!C225-4,"")</f>
        <v/>
      </c>
      <c r="B151" s="665" t="str">
        <f>IF(実施計画様式!$D225&lt;&gt;"",実施計画様式!L225,"")</f>
        <v/>
      </c>
      <c r="C151" s="665" t="str">
        <f>IF(実施計画様式!$D225&lt;&gt;"",実施計画様式!I225,"")</f>
        <v/>
      </c>
      <c r="D151" s="665" t="str">
        <f>IF(実施計画様式!$D225&lt;&gt;"",実施計画様式!V225,"")</f>
        <v/>
      </c>
      <c r="E151" s="665" t="str">
        <f>IF(実施計画様式!$D225&lt;&gt;"",実施計画様式!Z225,"")</f>
        <v/>
      </c>
      <c r="F151" s="665" t="str">
        <f>IF(実施計画様式!$D225&lt;&gt;"",実施計画様式!AA225,"")</f>
        <v/>
      </c>
    </row>
    <row r="152" spans="1:6" ht="198.95" customHeight="1">
      <c r="A152" s="665" t="str">
        <f>IF(実施計画様式!$D226&lt;&gt;"",実施計画様式!C226-4,"")</f>
        <v/>
      </c>
      <c r="B152" s="665" t="str">
        <f>IF(実施計画様式!$D226&lt;&gt;"",実施計画様式!L226,"")</f>
        <v/>
      </c>
      <c r="C152" s="665" t="str">
        <f>IF(実施計画様式!$D226&lt;&gt;"",実施計画様式!I226,"")</f>
        <v/>
      </c>
      <c r="D152" s="665" t="str">
        <f>IF(実施計画様式!$D226&lt;&gt;"",実施計画様式!V226,"")</f>
        <v/>
      </c>
      <c r="E152" s="665" t="str">
        <f>IF(実施計画様式!$D226&lt;&gt;"",実施計画様式!Z226,"")</f>
        <v/>
      </c>
      <c r="F152" s="665" t="str">
        <f>IF(実施計画様式!$D226&lt;&gt;"",実施計画様式!AA226,"")</f>
        <v/>
      </c>
    </row>
    <row r="153" spans="1:6" ht="198.95" customHeight="1">
      <c r="A153" s="665" t="str">
        <f>IF(実施計画様式!$D227&lt;&gt;"",実施計画様式!C227-4,"")</f>
        <v/>
      </c>
      <c r="B153" s="665" t="str">
        <f>IF(実施計画様式!$D227&lt;&gt;"",実施計画様式!L227,"")</f>
        <v/>
      </c>
      <c r="C153" s="665" t="str">
        <f>IF(実施計画様式!$D227&lt;&gt;"",実施計画様式!I227,"")</f>
        <v/>
      </c>
      <c r="D153" s="665" t="str">
        <f>IF(実施計画様式!$D227&lt;&gt;"",実施計画様式!V227,"")</f>
        <v/>
      </c>
      <c r="E153" s="665" t="str">
        <f>IF(実施計画様式!$D227&lt;&gt;"",実施計画様式!Z227,"")</f>
        <v/>
      </c>
      <c r="F153" s="665" t="str">
        <f>IF(実施計画様式!$D227&lt;&gt;"",実施計画様式!AA227,"")</f>
        <v/>
      </c>
    </row>
    <row r="154" spans="1:6" ht="198.95" customHeight="1">
      <c r="A154" s="665" t="str">
        <f>IF(実施計画様式!$D228&lt;&gt;"",実施計画様式!C228-4,"")</f>
        <v/>
      </c>
      <c r="B154" s="665" t="str">
        <f>IF(実施計画様式!$D228&lt;&gt;"",実施計画様式!L228,"")</f>
        <v/>
      </c>
      <c r="C154" s="665" t="str">
        <f>IF(実施計画様式!$D228&lt;&gt;"",実施計画様式!I228,"")</f>
        <v/>
      </c>
      <c r="D154" s="665" t="str">
        <f>IF(実施計画様式!$D228&lt;&gt;"",実施計画様式!V228,"")</f>
        <v/>
      </c>
      <c r="E154" s="665" t="str">
        <f>IF(実施計画様式!$D228&lt;&gt;"",実施計画様式!Z228,"")</f>
        <v/>
      </c>
      <c r="F154" s="665" t="str">
        <f>IF(実施計画様式!$D228&lt;&gt;"",実施計画様式!AA228,"")</f>
        <v/>
      </c>
    </row>
    <row r="155" spans="1:6" ht="198.95" customHeight="1">
      <c r="A155" s="665" t="str">
        <f>IF(実施計画様式!$D229&lt;&gt;"",実施計画様式!C229-4,"")</f>
        <v/>
      </c>
      <c r="B155" s="665" t="str">
        <f>IF(実施計画様式!$D229&lt;&gt;"",実施計画様式!L229,"")</f>
        <v/>
      </c>
      <c r="C155" s="665" t="str">
        <f>IF(実施計画様式!$D229&lt;&gt;"",実施計画様式!I229,"")</f>
        <v/>
      </c>
      <c r="D155" s="665" t="str">
        <f>IF(実施計画様式!$D229&lt;&gt;"",実施計画様式!V229,"")</f>
        <v/>
      </c>
      <c r="E155" s="665" t="str">
        <f>IF(実施計画様式!$D229&lt;&gt;"",実施計画様式!Z229,"")</f>
        <v/>
      </c>
      <c r="F155" s="665" t="str">
        <f>IF(実施計画様式!$D229&lt;&gt;"",実施計画様式!AA229,"")</f>
        <v/>
      </c>
    </row>
    <row r="156" spans="1:6" ht="198.95" customHeight="1">
      <c r="A156" s="665" t="str">
        <f>IF(実施計画様式!$D230&lt;&gt;"",実施計画様式!C230-4,"")</f>
        <v/>
      </c>
      <c r="B156" s="665" t="str">
        <f>IF(実施計画様式!$D230&lt;&gt;"",実施計画様式!L230,"")</f>
        <v/>
      </c>
      <c r="C156" s="665" t="str">
        <f>IF(実施計画様式!$D230&lt;&gt;"",実施計画様式!I230,"")</f>
        <v/>
      </c>
      <c r="D156" s="665" t="str">
        <f>IF(実施計画様式!$D230&lt;&gt;"",実施計画様式!V230,"")</f>
        <v/>
      </c>
      <c r="E156" s="665" t="str">
        <f>IF(実施計画様式!$D230&lt;&gt;"",実施計画様式!Z230,"")</f>
        <v/>
      </c>
      <c r="F156" s="665" t="str">
        <f>IF(実施計画様式!$D230&lt;&gt;"",実施計画様式!AA230,"")</f>
        <v/>
      </c>
    </row>
    <row r="157" spans="1:6" ht="198.95" customHeight="1">
      <c r="A157" s="665" t="str">
        <f>IF(実施計画様式!$D231&lt;&gt;"",実施計画様式!C231-4,"")</f>
        <v/>
      </c>
      <c r="B157" s="665" t="str">
        <f>IF(実施計画様式!$D231&lt;&gt;"",実施計画様式!L231,"")</f>
        <v/>
      </c>
      <c r="C157" s="665" t="str">
        <f>IF(実施計画様式!$D231&lt;&gt;"",実施計画様式!I231,"")</f>
        <v/>
      </c>
      <c r="D157" s="665" t="str">
        <f>IF(実施計画様式!$D231&lt;&gt;"",実施計画様式!V231,"")</f>
        <v/>
      </c>
      <c r="E157" s="665" t="str">
        <f>IF(実施計画様式!$D231&lt;&gt;"",実施計画様式!Z231,"")</f>
        <v/>
      </c>
      <c r="F157" s="665" t="str">
        <f>IF(実施計画様式!$D231&lt;&gt;"",実施計画様式!AA231,"")</f>
        <v/>
      </c>
    </row>
    <row r="158" spans="1:6" ht="198.95" customHeight="1">
      <c r="A158" s="665" t="str">
        <f>IF(実施計画様式!$D232&lt;&gt;"",実施計画様式!C232-4,"")</f>
        <v/>
      </c>
      <c r="B158" s="665" t="str">
        <f>IF(実施計画様式!$D232&lt;&gt;"",実施計画様式!L232,"")</f>
        <v/>
      </c>
      <c r="C158" s="665" t="str">
        <f>IF(実施計画様式!$D232&lt;&gt;"",実施計画様式!I232,"")</f>
        <v/>
      </c>
      <c r="D158" s="665" t="str">
        <f>IF(実施計画様式!$D232&lt;&gt;"",実施計画様式!V232,"")</f>
        <v/>
      </c>
      <c r="E158" s="665" t="str">
        <f>IF(実施計画様式!$D232&lt;&gt;"",実施計画様式!Z232,"")</f>
        <v/>
      </c>
      <c r="F158" s="665" t="str">
        <f>IF(実施計画様式!$D232&lt;&gt;"",実施計画様式!AA232,"")</f>
        <v/>
      </c>
    </row>
    <row r="159" spans="1:6" ht="198.95" customHeight="1">
      <c r="A159" s="665" t="str">
        <f>IF(実施計画様式!$D233&lt;&gt;"",実施計画様式!C233-4,"")</f>
        <v/>
      </c>
      <c r="B159" s="665" t="str">
        <f>IF(実施計画様式!$D233&lt;&gt;"",実施計画様式!L233,"")</f>
        <v/>
      </c>
      <c r="C159" s="665" t="str">
        <f>IF(実施計画様式!$D233&lt;&gt;"",実施計画様式!I233,"")</f>
        <v/>
      </c>
      <c r="D159" s="665" t="str">
        <f>IF(実施計画様式!$D233&lt;&gt;"",実施計画様式!V233,"")</f>
        <v/>
      </c>
      <c r="E159" s="665" t="str">
        <f>IF(実施計画様式!$D233&lt;&gt;"",実施計画様式!Z233,"")</f>
        <v/>
      </c>
      <c r="F159" s="665" t="str">
        <f>IF(実施計画様式!$D233&lt;&gt;"",実施計画様式!AA233,"")</f>
        <v/>
      </c>
    </row>
    <row r="160" spans="1:6" ht="198.95" customHeight="1">
      <c r="A160" s="665" t="str">
        <f>IF(実施計画様式!$D234&lt;&gt;"",実施計画様式!C234-4,"")</f>
        <v/>
      </c>
      <c r="B160" s="665" t="str">
        <f>IF(実施計画様式!$D234&lt;&gt;"",実施計画様式!L234,"")</f>
        <v/>
      </c>
      <c r="C160" s="665" t="str">
        <f>IF(実施計画様式!$D234&lt;&gt;"",実施計画様式!I234,"")</f>
        <v/>
      </c>
      <c r="D160" s="665" t="str">
        <f>IF(実施計画様式!$D234&lt;&gt;"",実施計画様式!V234,"")</f>
        <v/>
      </c>
      <c r="E160" s="665" t="str">
        <f>IF(実施計画様式!$D234&lt;&gt;"",実施計画様式!Z234,"")</f>
        <v/>
      </c>
      <c r="F160" s="665" t="str">
        <f>IF(実施計画様式!$D234&lt;&gt;"",実施計画様式!AA234,"")</f>
        <v/>
      </c>
    </row>
    <row r="161" spans="1:6" ht="198.95" customHeight="1">
      <c r="A161" s="665" t="str">
        <f>IF(実施計画様式!$D235&lt;&gt;"",実施計画様式!C235-4,"")</f>
        <v/>
      </c>
      <c r="B161" s="665" t="str">
        <f>IF(実施計画様式!$D235&lt;&gt;"",実施計画様式!L235,"")</f>
        <v/>
      </c>
      <c r="C161" s="665" t="str">
        <f>IF(実施計画様式!$D235&lt;&gt;"",実施計画様式!I235,"")</f>
        <v/>
      </c>
      <c r="D161" s="665" t="str">
        <f>IF(実施計画様式!$D235&lt;&gt;"",実施計画様式!V235,"")</f>
        <v/>
      </c>
      <c r="E161" s="665" t="str">
        <f>IF(実施計画様式!$D235&lt;&gt;"",実施計画様式!Z235,"")</f>
        <v/>
      </c>
      <c r="F161" s="665" t="str">
        <f>IF(実施計画様式!$D235&lt;&gt;"",実施計画様式!AA235,"")</f>
        <v/>
      </c>
    </row>
    <row r="162" spans="1:6" ht="198.95" customHeight="1">
      <c r="A162" s="665" t="str">
        <f>IF(実施計画様式!$D236&lt;&gt;"",実施計画様式!C236-4,"")</f>
        <v/>
      </c>
      <c r="B162" s="665" t="str">
        <f>IF(実施計画様式!$D236&lt;&gt;"",実施計画様式!L236,"")</f>
        <v/>
      </c>
      <c r="C162" s="665" t="str">
        <f>IF(実施計画様式!$D236&lt;&gt;"",実施計画様式!I236,"")</f>
        <v/>
      </c>
      <c r="D162" s="665" t="str">
        <f>IF(実施計画様式!$D236&lt;&gt;"",実施計画様式!V236,"")</f>
        <v/>
      </c>
      <c r="E162" s="665" t="str">
        <f>IF(実施計画様式!$D236&lt;&gt;"",実施計画様式!Z236,"")</f>
        <v/>
      </c>
      <c r="F162" s="665" t="str">
        <f>IF(実施計画様式!$D236&lt;&gt;"",実施計画様式!AA236,"")</f>
        <v/>
      </c>
    </row>
    <row r="163" spans="1:6" ht="198.95" customHeight="1">
      <c r="A163" s="665" t="str">
        <f>IF(実施計画様式!$D237&lt;&gt;"",実施計画様式!C237-4,"")</f>
        <v/>
      </c>
      <c r="B163" s="665" t="str">
        <f>IF(実施計画様式!$D237&lt;&gt;"",実施計画様式!L237,"")</f>
        <v/>
      </c>
      <c r="C163" s="665" t="str">
        <f>IF(実施計画様式!$D237&lt;&gt;"",実施計画様式!I237,"")</f>
        <v/>
      </c>
      <c r="D163" s="665" t="str">
        <f>IF(実施計画様式!$D237&lt;&gt;"",実施計画様式!V237,"")</f>
        <v/>
      </c>
      <c r="E163" s="665" t="str">
        <f>IF(実施計画様式!$D237&lt;&gt;"",実施計画様式!Z237,"")</f>
        <v/>
      </c>
      <c r="F163" s="665" t="str">
        <f>IF(実施計画様式!$D237&lt;&gt;"",実施計画様式!AA237,"")</f>
        <v/>
      </c>
    </row>
    <row r="164" spans="1:6" ht="198.95" customHeight="1">
      <c r="A164" s="665" t="str">
        <f>IF(実施計画様式!$D238&lt;&gt;"",実施計画様式!C238-4,"")</f>
        <v/>
      </c>
      <c r="B164" s="665" t="str">
        <f>IF(実施計画様式!$D238&lt;&gt;"",実施計画様式!L238,"")</f>
        <v/>
      </c>
      <c r="C164" s="665" t="str">
        <f>IF(実施計画様式!$D238&lt;&gt;"",実施計画様式!I238,"")</f>
        <v/>
      </c>
      <c r="D164" s="665" t="str">
        <f>IF(実施計画様式!$D238&lt;&gt;"",実施計画様式!V238,"")</f>
        <v/>
      </c>
      <c r="E164" s="665" t="str">
        <f>IF(実施計画様式!$D238&lt;&gt;"",実施計画様式!Z238,"")</f>
        <v/>
      </c>
      <c r="F164" s="665" t="str">
        <f>IF(実施計画様式!$D238&lt;&gt;"",実施計画様式!AA238,"")</f>
        <v/>
      </c>
    </row>
    <row r="165" spans="1:6" ht="198.95" customHeight="1">
      <c r="A165" s="665" t="str">
        <f>IF(実施計画様式!$D239&lt;&gt;"",実施計画様式!C239-4,"")</f>
        <v/>
      </c>
      <c r="B165" s="665" t="str">
        <f>IF(実施計画様式!$D239&lt;&gt;"",実施計画様式!L239,"")</f>
        <v/>
      </c>
      <c r="C165" s="665" t="str">
        <f>IF(実施計画様式!$D239&lt;&gt;"",実施計画様式!I239,"")</f>
        <v/>
      </c>
      <c r="D165" s="665" t="str">
        <f>IF(実施計画様式!$D239&lt;&gt;"",実施計画様式!V239,"")</f>
        <v/>
      </c>
      <c r="E165" s="665" t="str">
        <f>IF(実施計画様式!$D239&lt;&gt;"",実施計画様式!Z239,"")</f>
        <v/>
      </c>
      <c r="F165" s="665" t="str">
        <f>IF(実施計画様式!$D239&lt;&gt;"",実施計画様式!AA239,"")</f>
        <v/>
      </c>
    </row>
    <row r="166" spans="1:6" ht="198.95" customHeight="1">
      <c r="A166" s="665" t="str">
        <f>IF(実施計画様式!$D240&lt;&gt;"",実施計画様式!C240-4,"")</f>
        <v/>
      </c>
      <c r="B166" s="665" t="str">
        <f>IF(実施計画様式!$D240&lt;&gt;"",実施計画様式!L240,"")</f>
        <v/>
      </c>
      <c r="C166" s="665" t="str">
        <f>IF(実施計画様式!$D240&lt;&gt;"",実施計画様式!I240,"")</f>
        <v/>
      </c>
      <c r="D166" s="665" t="str">
        <f>IF(実施計画様式!$D240&lt;&gt;"",実施計画様式!V240,"")</f>
        <v/>
      </c>
      <c r="E166" s="665" t="str">
        <f>IF(実施計画様式!$D240&lt;&gt;"",実施計画様式!Z240,"")</f>
        <v/>
      </c>
      <c r="F166" s="665" t="str">
        <f>IF(実施計画様式!$D240&lt;&gt;"",実施計画様式!AA240,"")</f>
        <v/>
      </c>
    </row>
    <row r="167" spans="1:6" ht="198.95" customHeight="1">
      <c r="A167" s="665" t="str">
        <f>IF(実施計画様式!$D241&lt;&gt;"",実施計画様式!C241-4,"")</f>
        <v/>
      </c>
      <c r="B167" s="665" t="str">
        <f>IF(実施計画様式!$D241&lt;&gt;"",実施計画様式!L241,"")</f>
        <v/>
      </c>
      <c r="C167" s="665" t="str">
        <f>IF(実施計画様式!$D241&lt;&gt;"",実施計画様式!I241,"")</f>
        <v/>
      </c>
      <c r="D167" s="665" t="str">
        <f>IF(実施計画様式!$D241&lt;&gt;"",実施計画様式!V241,"")</f>
        <v/>
      </c>
      <c r="E167" s="665" t="str">
        <f>IF(実施計画様式!$D241&lt;&gt;"",実施計画様式!Z241,"")</f>
        <v/>
      </c>
      <c r="F167" s="665" t="str">
        <f>IF(実施計画様式!$D241&lt;&gt;"",実施計画様式!AA241,"")</f>
        <v/>
      </c>
    </row>
    <row r="168" spans="1:6" ht="198.95" customHeight="1">
      <c r="A168" s="665" t="str">
        <f>IF(実施計画様式!$D242&lt;&gt;"",実施計画様式!C242-4,"")</f>
        <v/>
      </c>
      <c r="B168" s="665" t="str">
        <f>IF(実施計画様式!$D242&lt;&gt;"",実施計画様式!L242,"")</f>
        <v/>
      </c>
      <c r="C168" s="665" t="str">
        <f>IF(実施計画様式!$D242&lt;&gt;"",実施計画様式!I242,"")</f>
        <v/>
      </c>
      <c r="D168" s="665" t="str">
        <f>IF(実施計画様式!$D242&lt;&gt;"",実施計画様式!V242,"")</f>
        <v/>
      </c>
      <c r="E168" s="665" t="str">
        <f>IF(実施計画様式!$D242&lt;&gt;"",実施計画様式!Z242,"")</f>
        <v/>
      </c>
      <c r="F168" s="665" t="str">
        <f>IF(実施計画様式!$D242&lt;&gt;"",実施計画様式!AA242,"")</f>
        <v/>
      </c>
    </row>
    <row r="169" spans="1:6" ht="198.95" customHeight="1">
      <c r="A169" s="665" t="str">
        <f>IF(実施計画様式!$D243&lt;&gt;"",実施計画様式!C243-4,"")</f>
        <v/>
      </c>
      <c r="B169" s="665" t="str">
        <f>IF(実施計画様式!$D243&lt;&gt;"",実施計画様式!L243,"")</f>
        <v/>
      </c>
      <c r="C169" s="665" t="str">
        <f>IF(実施計画様式!$D243&lt;&gt;"",実施計画様式!I243,"")</f>
        <v/>
      </c>
      <c r="D169" s="665" t="str">
        <f>IF(実施計画様式!$D243&lt;&gt;"",実施計画様式!V243,"")</f>
        <v/>
      </c>
      <c r="E169" s="665" t="str">
        <f>IF(実施計画様式!$D243&lt;&gt;"",実施計画様式!Z243,"")</f>
        <v/>
      </c>
      <c r="F169" s="665" t="str">
        <f>IF(実施計画様式!$D243&lt;&gt;"",実施計画様式!AA243,"")</f>
        <v/>
      </c>
    </row>
    <row r="170" spans="1:6" ht="198.95" customHeight="1">
      <c r="A170" s="665" t="str">
        <f>IF(実施計画様式!$D244&lt;&gt;"",実施計画様式!C244-4,"")</f>
        <v/>
      </c>
      <c r="B170" s="665" t="str">
        <f>IF(実施計画様式!$D244&lt;&gt;"",実施計画様式!L244,"")</f>
        <v/>
      </c>
      <c r="C170" s="665" t="str">
        <f>IF(実施計画様式!$D244&lt;&gt;"",実施計画様式!I244,"")</f>
        <v/>
      </c>
      <c r="D170" s="665" t="str">
        <f>IF(実施計画様式!$D244&lt;&gt;"",実施計画様式!V244,"")</f>
        <v/>
      </c>
      <c r="E170" s="665" t="str">
        <f>IF(実施計画様式!$D244&lt;&gt;"",実施計画様式!Z244,"")</f>
        <v/>
      </c>
      <c r="F170" s="665" t="str">
        <f>IF(実施計画様式!$D244&lt;&gt;"",実施計画様式!AA244,"")</f>
        <v/>
      </c>
    </row>
    <row r="171" spans="1:6" ht="198.95" customHeight="1">
      <c r="A171" s="665" t="str">
        <f>IF(実施計画様式!$D245&lt;&gt;"",実施計画様式!C245-4,"")</f>
        <v/>
      </c>
      <c r="B171" s="665" t="str">
        <f>IF(実施計画様式!$D245&lt;&gt;"",実施計画様式!L245,"")</f>
        <v/>
      </c>
      <c r="C171" s="665" t="str">
        <f>IF(実施計画様式!$D245&lt;&gt;"",実施計画様式!I245,"")</f>
        <v/>
      </c>
      <c r="D171" s="665" t="str">
        <f>IF(実施計画様式!$D245&lt;&gt;"",実施計画様式!V245,"")</f>
        <v/>
      </c>
      <c r="E171" s="665" t="str">
        <f>IF(実施計画様式!$D245&lt;&gt;"",実施計画様式!Z245,"")</f>
        <v/>
      </c>
      <c r="F171" s="665" t="str">
        <f>IF(実施計画様式!$D245&lt;&gt;"",実施計画様式!AA245,"")</f>
        <v/>
      </c>
    </row>
    <row r="172" spans="1:6" ht="198.95" customHeight="1">
      <c r="A172" s="665" t="str">
        <f>IF(実施計画様式!$D246&lt;&gt;"",実施計画様式!C246-4,"")</f>
        <v/>
      </c>
      <c r="B172" s="665" t="str">
        <f>IF(実施計画様式!$D246&lt;&gt;"",実施計画様式!L246,"")</f>
        <v/>
      </c>
      <c r="C172" s="665" t="str">
        <f>IF(実施計画様式!$D246&lt;&gt;"",実施計画様式!I246,"")</f>
        <v/>
      </c>
      <c r="D172" s="665" t="str">
        <f>IF(実施計画様式!$D246&lt;&gt;"",実施計画様式!V246,"")</f>
        <v/>
      </c>
      <c r="E172" s="665" t="str">
        <f>IF(実施計画様式!$D246&lt;&gt;"",実施計画様式!Z246,"")</f>
        <v/>
      </c>
      <c r="F172" s="665" t="str">
        <f>IF(実施計画様式!$D246&lt;&gt;"",実施計画様式!AA246,"")</f>
        <v/>
      </c>
    </row>
    <row r="173" spans="1:6" ht="198.95" customHeight="1">
      <c r="A173" s="665" t="str">
        <f>IF(実施計画様式!$D247&lt;&gt;"",実施計画様式!C247-4,"")</f>
        <v/>
      </c>
      <c r="B173" s="665" t="str">
        <f>IF(実施計画様式!$D247&lt;&gt;"",実施計画様式!L247,"")</f>
        <v/>
      </c>
      <c r="C173" s="665" t="str">
        <f>IF(実施計画様式!$D247&lt;&gt;"",実施計画様式!I247,"")</f>
        <v/>
      </c>
      <c r="D173" s="665" t="str">
        <f>IF(実施計画様式!$D247&lt;&gt;"",実施計画様式!V247,"")</f>
        <v/>
      </c>
      <c r="E173" s="665" t="str">
        <f>IF(実施計画様式!$D247&lt;&gt;"",実施計画様式!Z247,"")</f>
        <v/>
      </c>
      <c r="F173" s="665" t="str">
        <f>IF(実施計画様式!$D247&lt;&gt;"",実施計画様式!AA247,"")</f>
        <v/>
      </c>
    </row>
    <row r="174" spans="1:6" ht="198.95" customHeight="1">
      <c r="A174" s="665" t="str">
        <f>IF(実施計画様式!$D248&lt;&gt;"",実施計画様式!C248-4,"")</f>
        <v/>
      </c>
      <c r="B174" s="665" t="str">
        <f>IF(実施計画様式!$D248&lt;&gt;"",実施計画様式!L248,"")</f>
        <v/>
      </c>
      <c r="C174" s="665" t="str">
        <f>IF(実施計画様式!$D248&lt;&gt;"",実施計画様式!I248,"")</f>
        <v/>
      </c>
      <c r="D174" s="665" t="str">
        <f>IF(実施計画様式!$D248&lt;&gt;"",実施計画様式!V248,"")</f>
        <v/>
      </c>
      <c r="E174" s="665" t="str">
        <f>IF(実施計画様式!$D248&lt;&gt;"",実施計画様式!Z248,"")</f>
        <v/>
      </c>
      <c r="F174" s="665" t="str">
        <f>IF(実施計画様式!$D248&lt;&gt;"",実施計画様式!AA248,"")</f>
        <v/>
      </c>
    </row>
    <row r="175" spans="1:6" ht="198.95" customHeight="1">
      <c r="A175" s="665" t="str">
        <f>IF(実施計画様式!$D249&lt;&gt;"",実施計画様式!C249-4,"")</f>
        <v/>
      </c>
      <c r="B175" s="665" t="str">
        <f>IF(実施計画様式!$D249&lt;&gt;"",実施計画様式!L249,"")</f>
        <v/>
      </c>
      <c r="C175" s="665" t="str">
        <f>IF(実施計画様式!$D249&lt;&gt;"",実施計画様式!I249,"")</f>
        <v/>
      </c>
      <c r="D175" s="665" t="str">
        <f>IF(実施計画様式!$D249&lt;&gt;"",実施計画様式!V249,"")</f>
        <v/>
      </c>
      <c r="E175" s="665" t="str">
        <f>IF(実施計画様式!$D249&lt;&gt;"",実施計画様式!Z249,"")</f>
        <v/>
      </c>
      <c r="F175" s="665" t="str">
        <f>IF(実施計画様式!$D249&lt;&gt;"",実施計画様式!AA249,"")</f>
        <v/>
      </c>
    </row>
    <row r="176" spans="1:6" ht="198.95" customHeight="1">
      <c r="A176" s="665" t="str">
        <f>IF(実施計画様式!$D250&lt;&gt;"",実施計画様式!C250-4,"")</f>
        <v/>
      </c>
      <c r="B176" s="665" t="str">
        <f>IF(実施計画様式!$D250&lt;&gt;"",実施計画様式!L250,"")</f>
        <v/>
      </c>
      <c r="C176" s="665" t="str">
        <f>IF(実施計画様式!$D250&lt;&gt;"",実施計画様式!I250,"")</f>
        <v/>
      </c>
      <c r="D176" s="665" t="str">
        <f>IF(実施計画様式!$D250&lt;&gt;"",実施計画様式!V250,"")</f>
        <v/>
      </c>
      <c r="E176" s="665" t="str">
        <f>IF(実施計画様式!$D250&lt;&gt;"",実施計画様式!Z250,"")</f>
        <v/>
      </c>
      <c r="F176" s="665" t="str">
        <f>IF(実施計画様式!$D250&lt;&gt;"",実施計画様式!AA250,"")</f>
        <v/>
      </c>
    </row>
    <row r="177" spans="1:6" ht="198.95" customHeight="1">
      <c r="A177" s="665" t="str">
        <f>IF(実施計画様式!$D251&lt;&gt;"",実施計画様式!C251-4,"")</f>
        <v/>
      </c>
      <c r="B177" s="665" t="str">
        <f>IF(実施計画様式!$D251&lt;&gt;"",実施計画様式!L251,"")</f>
        <v/>
      </c>
      <c r="C177" s="665" t="str">
        <f>IF(実施計画様式!$D251&lt;&gt;"",実施計画様式!I251,"")</f>
        <v/>
      </c>
      <c r="D177" s="665" t="str">
        <f>IF(実施計画様式!$D251&lt;&gt;"",実施計画様式!V251,"")</f>
        <v/>
      </c>
      <c r="E177" s="665" t="str">
        <f>IF(実施計画様式!$D251&lt;&gt;"",実施計画様式!Z251,"")</f>
        <v/>
      </c>
      <c r="F177" s="665" t="str">
        <f>IF(実施計画様式!$D251&lt;&gt;"",実施計画様式!AA251,"")</f>
        <v/>
      </c>
    </row>
    <row r="178" spans="1:6" ht="198.95" customHeight="1">
      <c r="A178" s="665" t="str">
        <f>IF(実施計画様式!$D252&lt;&gt;"",実施計画様式!C252-4,"")</f>
        <v/>
      </c>
      <c r="B178" s="665" t="str">
        <f>IF(実施計画様式!$D252&lt;&gt;"",実施計画様式!L252,"")</f>
        <v/>
      </c>
      <c r="C178" s="665" t="str">
        <f>IF(実施計画様式!$D252&lt;&gt;"",実施計画様式!I252,"")</f>
        <v/>
      </c>
      <c r="D178" s="665" t="str">
        <f>IF(実施計画様式!$D252&lt;&gt;"",実施計画様式!V252,"")</f>
        <v/>
      </c>
      <c r="E178" s="665" t="str">
        <f>IF(実施計画様式!$D252&lt;&gt;"",実施計画様式!Z252,"")</f>
        <v/>
      </c>
      <c r="F178" s="665" t="str">
        <f>IF(実施計画様式!$D252&lt;&gt;"",実施計画様式!AA252,"")</f>
        <v/>
      </c>
    </row>
    <row r="179" spans="1:6" ht="198.95" customHeight="1">
      <c r="A179" s="665" t="str">
        <f>IF(実施計画様式!$D253&lt;&gt;"",実施計画様式!C253-4,"")</f>
        <v/>
      </c>
      <c r="B179" s="665" t="str">
        <f>IF(実施計画様式!$D253&lt;&gt;"",実施計画様式!L253,"")</f>
        <v/>
      </c>
      <c r="C179" s="665" t="str">
        <f>IF(実施計画様式!$D253&lt;&gt;"",実施計画様式!I253,"")</f>
        <v/>
      </c>
      <c r="D179" s="665" t="str">
        <f>IF(実施計画様式!$D253&lt;&gt;"",実施計画様式!V253,"")</f>
        <v/>
      </c>
      <c r="E179" s="665" t="str">
        <f>IF(実施計画様式!$D253&lt;&gt;"",実施計画様式!Z253,"")</f>
        <v/>
      </c>
      <c r="F179" s="665" t="str">
        <f>IF(実施計画様式!$D253&lt;&gt;"",実施計画様式!AA253,"")</f>
        <v/>
      </c>
    </row>
    <row r="180" spans="1:6" ht="198.95" customHeight="1">
      <c r="A180" s="665" t="str">
        <f>IF(実施計画様式!$D254&lt;&gt;"",実施計画様式!C254-4,"")</f>
        <v/>
      </c>
      <c r="B180" s="665" t="str">
        <f>IF(実施計画様式!$D254&lt;&gt;"",実施計画様式!L254,"")</f>
        <v/>
      </c>
      <c r="C180" s="665" t="str">
        <f>IF(実施計画様式!$D254&lt;&gt;"",実施計画様式!I254,"")</f>
        <v/>
      </c>
      <c r="D180" s="665" t="str">
        <f>IF(実施計画様式!$D254&lt;&gt;"",実施計画様式!V254,"")</f>
        <v/>
      </c>
      <c r="E180" s="665" t="str">
        <f>IF(実施計画様式!$D254&lt;&gt;"",実施計画様式!Z254,"")</f>
        <v/>
      </c>
      <c r="F180" s="665" t="str">
        <f>IF(実施計画様式!$D254&lt;&gt;"",実施計画様式!AA254,"")</f>
        <v/>
      </c>
    </row>
    <row r="181" spans="1:6" ht="198.95" customHeight="1">
      <c r="A181" s="665" t="str">
        <f>IF(実施計画様式!$D255&lt;&gt;"",実施計画様式!C255-4,"")</f>
        <v/>
      </c>
      <c r="B181" s="665" t="str">
        <f>IF(実施計画様式!$D255&lt;&gt;"",実施計画様式!L255,"")</f>
        <v/>
      </c>
      <c r="C181" s="665" t="str">
        <f>IF(実施計画様式!$D255&lt;&gt;"",実施計画様式!I255,"")</f>
        <v/>
      </c>
      <c r="D181" s="665" t="str">
        <f>IF(実施計画様式!$D255&lt;&gt;"",実施計画様式!V255,"")</f>
        <v/>
      </c>
      <c r="E181" s="665" t="str">
        <f>IF(実施計画様式!$D255&lt;&gt;"",実施計画様式!Z255,"")</f>
        <v/>
      </c>
      <c r="F181" s="665" t="str">
        <f>IF(実施計画様式!$D255&lt;&gt;"",実施計画様式!AA255,"")</f>
        <v/>
      </c>
    </row>
    <row r="182" spans="1:6" ht="198.95" customHeight="1">
      <c r="A182" s="665" t="str">
        <f>IF(実施計画様式!$D256&lt;&gt;"",実施計画様式!C256-4,"")</f>
        <v/>
      </c>
      <c r="B182" s="665" t="str">
        <f>IF(実施計画様式!$D256&lt;&gt;"",実施計画様式!L256,"")</f>
        <v/>
      </c>
      <c r="C182" s="665" t="str">
        <f>IF(実施計画様式!$D256&lt;&gt;"",実施計画様式!I256,"")</f>
        <v/>
      </c>
      <c r="D182" s="665" t="str">
        <f>IF(実施計画様式!$D256&lt;&gt;"",実施計画様式!V256,"")</f>
        <v/>
      </c>
      <c r="E182" s="665" t="str">
        <f>IF(実施計画様式!$D256&lt;&gt;"",実施計画様式!Z256,"")</f>
        <v/>
      </c>
      <c r="F182" s="665" t="str">
        <f>IF(実施計画様式!$D256&lt;&gt;"",実施計画様式!AA256,"")</f>
        <v/>
      </c>
    </row>
    <row r="183" spans="1:6" ht="198.95" customHeight="1">
      <c r="A183" s="665" t="str">
        <f>IF(実施計画様式!$D257&lt;&gt;"",実施計画様式!C257-4,"")</f>
        <v/>
      </c>
      <c r="B183" s="665" t="str">
        <f>IF(実施計画様式!$D257&lt;&gt;"",実施計画様式!L257,"")</f>
        <v/>
      </c>
      <c r="C183" s="665" t="str">
        <f>IF(実施計画様式!$D257&lt;&gt;"",実施計画様式!I257,"")</f>
        <v/>
      </c>
      <c r="D183" s="665" t="str">
        <f>IF(実施計画様式!$D257&lt;&gt;"",実施計画様式!V257,"")</f>
        <v/>
      </c>
      <c r="E183" s="665" t="str">
        <f>IF(実施計画様式!$D257&lt;&gt;"",実施計画様式!Z257,"")</f>
        <v/>
      </c>
      <c r="F183" s="665" t="str">
        <f>IF(実施計画様式!$D257&lt;&gt;"",実施計画様式!AA257,"")</f>
        <v/>
      </c>
    </row>
    <row r="184" spans="1:6" ht="198.95" customHeight="1">
      <c r="A184" s="665" t="str">
        <f>IF(実施計画様式!$D258&lt;&gt;"",実施計画様式!C258-4,"")</f>
        <v/>
      </c>
      <c r="B184" s="665" t="str">
        <f>IF(実施計画様式!$D258&lt;&gt;"",実施計画様式!L258,"")</f>
        <v/>
      </c>
      <c r="C184" s="665" t="str">
        <f>IF(実施計画様式!$D258&lt;&gt;"",実施計画様式!I258,"")</f>
        <v/>
      </c>
      <c r="D184" s="665" t="str">
        <f>IF(実施計画様式!$D258&lt;&gt;"",実施計画様式!V258,"")</f>
        <v/>
      </c>
      <c r="E184" s="665" t="str">
        <f>IF(実施計画様式!$D258&lt;&gt;"",実施計画様式!Z258,"")</f>
        <v/>
      </c>
      <c r="F184" s="665" t="str">
        <f>IF(実施計画様式!$D258&lt;&gt;"",実施計画様式!AA258,"")</f>
        <v/>
      </c>
    </row>
    <row r="185" spans="1:6" ht="198.95" customHeight="1">
      <c r="A185" s="665" t="str">
        <f>IF(実施計画様式!$D259&lt;&gt;"",実施計画様式!C259-4,"")</f>
        <v/>
      </c>
      <c r="B185" s="665" t="str">
        <f>IF(実施計画様式!$D259&lt;&gt;"",実施計画様式!L259,"")</f>
        <v/>
      </c>
      <c r="C185" s="665" t="str">
        <f>IF(実施計画様式!$D259&lt;&gt;"",実施計画様式!I259,"")</f>
        <v/>
      </c>
      <c r="D185" s="665" t="str">
        <f>IF(実施計画様式!$D259&lt;&gt;"",実施計画様式!V259,"")</f>
        <v/>
      </c>
      <c r="E185" s="665" t="str">
        <f>IF(実施計画様式!$D259&lt;&gt;"",実施計画様式!Z259,"")</f>
        <v/>
      </c>
      <c r="F185" s="665" t="str">
        <f>IF(実施計画様式!$D259&lt;&gt;"",実施計画様式!AA259,"")</f>
        <v/>
      </c>
    </row>
    <row r="186" spans="1:6" ht="198.95" customHeight="1">
      <c r="A186" s="665" t="str">
        <f>IF(実施計画様式!$D260&lt;&gt;"",実施計画様式!C260-4,"")</f>
        <v/>
      </c>
      <c r="B186" s="665" t="str">
        <f>IF(実施計画様式!$D260&lt;&gt;"",実施計画様式!L260,"")</f>
        <v/>
      </c>
      <c r="C186" s="665" t="str">
        <f>IF(実施計画様式!$D260&lt;&gt;"",実施計画様式!I260,"")</f>
        <v/>
      </c>
      <c r="D186" s="665" t="str">
        <f>IF(実施計画様式!$D260&lt;&gt;"",実施計画様式!V260,"")</f>
        <v/>
      </c>
      <c r="E186" s="665" t="str">
        <f>IF(実施計画様式!$D260&lt;&gt;"",実施計画様式!Z260,"")</f>
        <v/>
      </c>
      <c r="F186" s="665" t="str">
        <f>IF(実施計画様式!$D260&lt;&gt;"",実施計画様式!AA260,"")</f>
        <v/>
      </c>
    </row>
    <row r="187" spans="1:6" ht="198.95" customHeight="1">
      <c r="A187" s="665" t="str">
        <f>IF(実施計画様式!$D261&lt;&gt;"",実施計画様式!C261-4,"")</f>
        <v/>
      </c>
      <c r="B187" s="665" t="str">
        <f>IF(実施計画様式!$D261&lt;&gt;"",実施計画様式!L261,"")</f>
        <v/>
      </c>
      <c r="C187" s="665" t="str">
        <f>IF(実施計画様式!$D261&lt;&gt;"",実施計画様式!I261,"")</f>
        <v/>
      </c>
      <c r="D187" s="665" t="str">
        <f>IF(実施計画様式!$D261&lt;&gt;"",実施計画様式!V261,"")</f>
        <v/>
      </c>
      <c r="E187" s="665" t="str">
        <f>IF(実施計画様式!$D261&lt;&gt;"",実施計画様式!Z261,"")</f>
        <v/>
      </c>
      <c r="F187" s="665" t="str">
        <f>IF(実施計画様式!$D261&lt;&gt;"",実施計画様式!AA261,"")</f>
        <v/>
      </c>
    </row>
    <row r="188" spans="1:6" ht="198.95" customHeight="1">
      <c r="A188" s="665" t="str">
        <f>IF(実施計画様式!$D262&lt;&gt;"",実施計画様式!C262-4,"")</f>
        <v/>
      </c>
      <c r="B188" s="665" t="str">
        <f>IF(実施計画様式!$D262&lt;&gt;"",実施計画様式!L262,"")</f>
        <v/>
      </c>
      <c r="C188" s="665" t="str">
        <f>IF(実施計画様式!$D262&lt;&gt;"",実施計画様式!I262,"")</f>
        <v/>
      </c>
      <c r="D188" s="665" t="str">
        <f>IF(実施計画様式!$D262&lt;&gt;"",実施計画様式!V262,"")</f>
        <v/>
      </c>
      <c r="E188" s="665" t="str">
        <f>IF(実施計画様式!$D262&lt;&gt;"",実施計画様式!Z262,"")</f>
        <v/>
      </c>
      <c r="F188" s="665" t="str">
        <f>IF(実施計画様式!$D262&lt;&gt;"",実施計画様式!AA262,"")</f>
        <v/>
      </c>
    </row>
    <row r="189" spans="1:6" ht="198.95" customHeight="1">
      <c r="A189" s="665" t="str">
        <f>IF(実施計画様式!$D263&lt;&gt;"",実施計画様式!C263-4,"")</f>
        <v/>
      </c>
      <c r="B189" s="665" t="str">
        <f>IF(実施計画様式!$D263&lt;&gt;"",実施計画様式!L263,"")</f>
        <v/>
      </c>
      <c r="C189" s="665" t="str">
        <f>IF(実施計画様式!$D263&lt;&gt;"",実施計画様式!I263,"")</f>
        <v/>
      </c>
      <c r="D189" s="665" t="str">
        <f>IF(実施計画様式!$D263&lt;&gt;"",実施計画様式!V263,"")</f>
        <v/>
      </c>
      <c r="E189" s="665" t="str">
        <f>IF(実施計画様式!$D263&lt;&gt;"",実施計画様式!Z263,"")</f>
        <v/>
      </c>
      <c r="F189" s="665" t="str">
        <f>IF(実施計画様式!$D263&lt;&gt;"",実施計画様式!AA263,"")</f>
        <v/>
      </c>
    </row>
    <row r="190" spans="1:6" ht="198.95" customHeight="1">
      <c r="A190" s="665" t="str">
        <f>IF(実施計画様式!$D264&lt;&gt;"",実施計画様式!C264-4,"")</f>
        <v/>
      </c>
      <c r="B190" s="665" t="str">
        <f>IF(実施計画様式!$D264&lt;&gt;"",実施計画様式!L264,"")</f>
        <v/>
      </c>
      <c r="C190" s="665" t="str">
        <f>IF(実施計画様式!$D264&lt;&gt;"",実施計画様式!I264,"")</f>
        <v/>
      </c>
      <c r="D190" s="665" t="str">
        <f>IF(実施計画様式!$D264&lt;&gt;"",実施計画様式!V264,"")</f>
        <v/>
      </c>
      <c r="E190" s="665" t="str">
        <f>IF(実施計画様式!$D264&lt;&gt;"",実施計画様式!Z264,"")</f>
        <v/>
      </c>
      <c r="F190" s="665" t="str">
        <f>IF(実施計画様式!$D264&lt;&gt;"",実施計画様式!AA264,"")</f>
        <v/>
      </c>
    </row>
    <row r="191" spans="1:6" ht="198.95" customHeight="1">
      <c r="A191" s="665" t="str">
        <f>IF(実施計画様式!$D265&lt;&gt;"",実施計画様式!C265-4,"")</f>
        <v/>
      </c>
      <c r="B191" s="665" t="str">
        <f>IF(実施計画様式!$D265&lt;&gt;"",実施計画様式!L265,"")</f>
        <v/>
      </c>
      <c r="C191" s="665" t="str">
        <f>IF(実施計画様式!$D265&lt;&gt;"",実施計画様式!I265,"")</f>
        <v/>
      </c>
      <c r="D191" s="665" t="str">
        <f>IF(実施計画様式!$D265&lt;&gt;"",実施計画様式!V265,"")</f>
        <v/>
      </c>
      <c r="E191" s="665" t="str">
        <f>IF(実施計画様式!$D265&lt;&gt;"",実施計画様式!Z265,"")</f>
        <v/>
      </c>
      <c r="F191" s="665" t="str">
        <f>IF(実施計画様式!$D265&lt;&gt;"",実施計画様式!AA265,"")</f>
        <v/>
      </c>
    </row>
    <row r="192" spans="1:6" ht="198.95" customHeight="1">
      <c r="A192" s="665" t="str">
        <f>IF(実施計画様式!$D266&lt;&gt;"",実施計画様式!C266-4,"")</f>
        <v/>
      </c>
      <c r="B192" s="665" t="str">
        <f>IF(実施計画様式!$D266&lt;&gt;"",実施計画様式!L266,"")</f>
        <v/>
      </c>
      <c r="C192" s="665" t="str">
        <f>IF(実施計画様式!$D266&lt;&gt;"",実施計画様式!I266,"")</f>
        <v/>
      </c>
      <c r="D192" s="665" t="str">
        <f>IF(実施計画様式!$D266&lt;&gt;"",実施計画様式!V266,"")</f>
        <v/>
      </c>
      <c r="E192" s="665" t="str">
        <f>IF(実施計画様式!$D266&lt;&gt;"",実施計画様式!Z266,"")</f>
        <v/>
      </c>
      <c r="F192" s="665" t="str">
        <f>IF(実施計画様式!$D266&lt;&gt;"",実施計画様式!AA266,"")</f>
        <v/>
      </c>
    </row>
    <row r="193" spans="1:6" ht="198.95" customHeight="1">
      <c r="A193" s="665" t="str">
        <f>IF(実施計画様式!$D267&lt;&gt;"",実施計画様式!C267-4,"")</f>
        <v/>
      </c>
      <c r="B193" s="665" t="str">
        <f>IF(実施計画様式!$D267&lt;&gt;"",実施計画様式!L267,"")</f>
        <v/>
      </c>
      <c r="C193" s="665" t="str">
        <f>IF(実施計画様式!$D267&lt;&gt;"",実施計画様式!I267,"")</f>
        <v/>
      </c>
      <c r="D193" s="665" t="str">
        <f>IF(実施計画様式!$D267&lt;&gt;"",実施計画様式!V267,"")</f>
        <v/>
      </c>
      <c r="E193" s="665" t="str">
        <f>IF(実施計画様式!$D267&lt;&gt;"",実施計画様式!Z267,"")</f>
        <v/>
      </c>
      <c r="F193" s="665" t="str">
        <f>IF(実施計画様式!$D267&lt;&gt;"",実施計画様式!AA267,"")</f>
        <v/>
      </c>
    </row>
    <row r="194" spans="1:6" ht="198.95" customHeight="1">
      <c r="A194" s="665" t="str">
        <f>IF(実施計画様式!$D268&lt;&gt;"",実施計画様式!C268-4,"")</f>
        <v/>
      </c>
      <c r="B194" s="665" t="str">
        <f>IF(実施計画様式!$D268&lt;&gt;"",実施計画様式!L268,"")</f>
        <v/>
      </c>
      <c r="C194" s="665" t="str">
        <f>IF(実施計画様式!$D268&lt;&gt;"",実施計画様式!I268,"")</f>
        <v/>
      </c>
      <c r="D194" s="665" t="str">
        <f>IF(実施計画様式!$D268&lt;&gt;"",実施計画様式!V268,"")</f>
        <v/>
      </c>
      <c r="E194" s="665" t="str">
        <f>IF(実施計画様式!$D268&lt;&gt;"",実施計画様式!Z268,"")</f>
        <v/>
      </c>
      <c r="F194" s="665" t="str">
        <f>IF(実施計画様式!$D268&lt;&gt;"",実施計画様式!AA268,"")</f>
        <v/>
      </c>
    </row>
    <row r="195" spans="1:6" ht="198.95" customHeight="1">
      <c r="A195" s="665" t="str">
        <f>IF(実施計画様式!$D269&lt;&gt;"",実施計画様式!C269-4,"")</f>
        <v/>
      </c>
      <c r="B195" s="665" t="str">
        <f>IF(実施計画様式!$D269&lt;&gt;"",実施計画様式!L269,"")</f>
        <v/>
      </c>
      <c r="C195" s="665" t="str">
        <f>IF(実施計画様式!$D269&lt;&gt;"",実施計画様式!I269,"")</f>
        <v/>
      </c>
      <c r="D195" s="665" t="str">
        <f>IF(実施計画様式!$D269&lt;&gt;"",実施計画様式!V269,"")</f>
        <v/>
      </c>
      <c r="E195" s="665" t="str">
        <f>IF(実施計画様式!$D269&lt;&gt;"",実施計画様式!Z269,"")</f>
        <v/>
      </c>
      <c r="F195" s="665" t="str">
        <f>IF(実施計画様式!$D269&lt;&gt;"",実施計画様式!AA269,"")</f>
        <v/>
      </c>
    </row>
    <row r="196" spans="1:6" ht="198.95" customHeight="1">
      <c r="A196" s="665" t="str">
        <f>IF(実施計画様式!$D270&lt;&gt;"",実施計画様式!C270-4,"")</f>
        <v/>
      </c>
      <c r="B196" s="665" t="str">
        <f>IF(実施計画様式!$D270&lt;&gt;"",実施計画様式!L270,"")</f>
        <v/>
      </c>
      <c r="C196" s="665" t="str">
        <f>IF(実施計画様式!$D270&lt;&gt;"",実施計画様式!I270,"")</f>
        <v/>
      </c>
      <c r="D196" s="665" t="str">
        <f>IF(実施計画様式!$D270&lt;&gt;"",実施計画様式!V270,"")</f>
        <v/>
      </c>
      <c r="E196" s="665" t="str">
        <f>IF(実施計画様式!$D270&lt;&gt;"",実施計画様式!Z270,"")</f>
        <v/>
      </c>
      <c r="F196" s="665" t="str">
        <f>IF(実施計画様式!$D270&lt;&gt;"",実施計画様式!AA270,"")</f>
        <v/>
      </c>
    </row>
    <row r="197" spans="1:6" ht="198.95" customHeight="1">
      <c r="A197" s="665" t="str">
        <f>IF(実施計画様式!$D271&lt;&gt;"",実施計画様式!C271-4,"")</f>
        <v/>
      </c>
      <c r="B197" s="665" t="str">
        <f>IF(実施計画様式!$D271&lt;&gt;"",実施計画様式!L271,"")</f>
        <v/>
      </c>
      <c r="C197" s="665" t="str">
        <f>IF(実施計画様式!$D271&lt;&gt;"",実施計画様式!I271,"")</f>
        <v/>
      </c>
      <c r="D197" s="665" t="str">
        <f>IF(実施計画様式!$D271&lt;&gt;"",実施計画様式!V271,"")</f>
        <v/>
      </c>
      <c r="E197" s="665" t="str">
        <f>IF(実施計画様式!$D271&lt;&gt;"",実施計画様式!Z271,"")</f>
        <v/>
      </c>
      <c r="F197" s="665" t="str">
        <f>IF(実施計画様式!$D271&lt;&gt;"",実施計画様式!AA271,"")</f>
        <v/>
      </c>
    </row>
    <row r="198" spans="1:6" ht="198.95" customHeight="1">
      <c r="A198" s="665" t="str">
        <f>IF(実施計画様式!$D272&lt;&gt;"",実施計画様式!C272-4,"")</f>
        <v/>
      </c>
      <c r="B198" s="665" t="str">
        <f>IF(実施計画様式!$D272&lt;&gt;"",実施計画様式!L272,"")</f>
        <v/>
      </c>
      <c r="C198" s="665" t="str">
        <f>IF(実施計画様式!$D272&lt;&gt;"",実施計画様式!I272,"")</f>
        <v/>
      </c>
      <c r="D198" s="665" t="str">
        <f>IF(実施計画様式!$D272&lt;&gt;"",実施計画様式!V272,"")</f>
        <v/>
      </c>
      <c r="E198" s="665" t="str">
        <f>IF(実施計画様式!$D272&lt;&gt;"",実施計画様式!Z272,"")</f>
        <v/>
      </c>
      <c r="F198" s="665" t="str">
        <f>IF(実施計画様式!$D272&lt;&gt;"",実施計画様式!AA272,"")</f>
        <v/>
      </c>
    </row>
    <row r="199" spans="1:6" ht="198.95" customHeight="1">
      <c r="A199" s="665" t="str">
        <f>IF(実施計画様式!$D273&lt;&gt;"",実施計画様式!C273-4,"")</f>
        <v/>
      </c>
      <c r="B199" s="665" t="str">
        <f>IF(実施計画様式!$D273&lt;&gt;"",実施計画様式!L273,"")</f>
        <v/>
      </c>
      <c r="C199" s="665" t="str">
        <f>IF(実施計画様式!$D273&lt;&gt;"",実施計画様式!I273,"")</f>
        <v/>
      </c>
      <c r="D199" s="665" t="str">
        <f>IF(実施計画様式!$D273&lt;&gt;"",実施計画様式!V273,"")</f>
        <v/>
      </c>
      <c r="E199" s="665" t="str">
        <f>IF(実施計画様式!$D273&lt;&gt;"",実施計画様式!Z273,"")</f>
        <v/>
      </c>
      <c r="F199" s="665" t="str">
        <f>IF(実施計画様式!$D273&lt;&gt;"",実施計画様式!AA273,"")</f>
        <v/>
      </c>
    </row>
    <row r="200" spans="1:6" ht="198.95" customHeight="1">
      <c r="A200" s="665" t="str">
        <f>IF(実施計画様式!$D274&lt;&gt;"",実施計画様式!C274-4,"")</f>
        <v/>
      </c>
      <c r="B200" s="665" t="str">
        <f>IF(実施計画様式!$D274&lt;&gt;"",実施計画様式!L274,"")</f>
        <v/>
      </c>
      <c r="C200" s="665" t="str">
        <f>IF(実施計画様式!$D274&lt;&gt;"",実施計画様式!I274,"")</f>
        <v/>
      </c>
      <c r="D200" s="665" t="str">
        <f>IF(実施計画様式!$D274&lt;&gt;"",実施計画様式!V274,"")</f>
        <v/>
      </c>
      <c r="E200" s="665" t="str">
        <f>IF(実施計画様式!$D274&lt;&gt;"",実施計画様式!Z274,"")</f>
        <v/>
      </c>
      <c r="F200" s="665" t="str">
        <f>IF(実施計画様式!$D274&lt;&gt;"",実施計画様式!AA274,"")</f>
        <v/>
      </c>
    </row>
    <row r="201" spans="1:6" ht="198.95" customHeight="1">
      <c r="A201" s="665" t="str">
        <f>IF(実施計画様式!$D275&lt;&gt;"",実施計画様式!C275-4,"")</f>
        <v/>
      </c>
      <c r="B201" s="665" t="str">
        <f>IF(実施計画様式!$D275&lt;&gt;"",実施計画様式!L275,"")</f>
        <v/>
      </c>
      <c r="C201" s="665" t="str">
        <f>IF(実施計画様式!$D275&lt;&gt;"",実施計画様式!I275,"")</f>
        <v/>
      </c>
      <c r="D201" s="665" t="str">
        <f>IF(実施計画様式!$D275&lt;&gt;"",実施計画様式!V275,"")</f>
        <v/>
      </c>
      <c r="E201" s="665" t="str">
        <f>IF(実施計画様式!$D275&lt;&gt;"",実施計画様式!Z275,"")</f>
        <v/>
      </c>
      <c r="F201" s="665" t="str">
        <f>IF(実施計画様式!$D275&lt;&gt;"",実施計画様式!AA275,"")</f>
        <v/>
      </c>
    </row>
    <row r="202" spans="1:6" ht="198.95" customHeight="1">
      <c r="A202" s="665" t="str">
        <f>IF(実施計画様式!$D276&lt;&gt;"",実施計画様式!C276-4,"")</f>
        <v/>
      </c>
      <c r="B202" s="665" t="str">
        <f>IF(実施計画様式!$D276&lt;&gt;"",実施計画様式!L276,"")</f>
        <v/>
      </c>
      <c r="C202" s="665" t="str">
        <f>IF(実施計画様式!$D276&lt;&gt;"",実施計画様式!I276,"")</f>
        <v/>
      </c>
      <c r="D202" s="665" t="str">
        <f>IF(実施計画様式!$D276&lt;&gt;"",実施計画様式!V276,"")</f>
        <v/>
      </c>
      <c r="E202" s="665" t="str">
        <f>IF(実施計画様式!$D276&lt;&gt;"",実施計画様式!Z276,"")</f>
        <v/>
      </c>
      <c r="F202" s="665" t="str">
        <f>IF(実施計画様式!$D276&lt;&gt;"",実施計画様式!AA276,"")</f>
        <v/>
      </c>
    </row>
    <row r="203" spans="1:6" ht="198.95" customHeight="1">
      <c r="A203" s="665" t="str">
        <f>IF(実施計画様式!$D277&lt;&gt;"",実施計画様式!C277-4,"")</f>
        <v/>
      </c>
      <c r="B203" s="665" t="str">
        <f>IF(実施計画様式!$D277&lt;&gt;"",実施計画様式!L277,"")</f>
        <v/>
      </c>
      <c r="C203" s="665" t="str">
        <f>IF(実施計画様式!$D277&lt;&gt;"",実施計画様式!I277,"")</f>
        <v/>
      </c>
      <c r="D203" s="665" t="str">
        <f>IF(実施計画様式!$D277&lt;&gt;"",実施計画様式!V277,"")</f>
        <v/>
      </c>
      <c r="E203" s="665" t="str">
        <f>IF(実施計画様式!$D277&lt;&gt;"",実施計画様式!Z277,"")</f>
        <v/>
      </c>
      <c r="F203" s="665" t="str">
        <f>IF(実施計画様式!$D277&lt;&gt;"",実施計画様式!AA277,"")</f>
        <v/>
      </c>
    </row>
    <row r="204" spans="1:6" ht="198.95" customHeight="1">
      <c r="A204" s="665" t="str">
        <f>IF(実施計画様式!$D278&lt;&gt;"",実施計画様式!C278-4,"")</f>
        <v/>
      </c>
      <c r="B204" s="665" t="str">
        <f>IF(実施計画様式!$D278&lt;&gt;"",実施計画様式!L278,"")</f>
        <v/>
      </c>
      <c r="C204" s="665" t="str">
        <f>IF(実施計画様式!$D278&lt;&gt;"",実施計画様式!I278,"")</f>
        <v/>
      </c>
      <c r="D204" s="665" t="str">
        <f>IF(実施計画様式!$D278&lt;&gt;"",実施計画様式!V278,"")</f>
        <v/>
      </c>
      <c r="E204" s="665" t="str">
        <f>IF(実施計画様式!$D278&lt;&gt;"",実施計画様式!Z278,"")</f>
        <v/>
      </c>
      <c r="F204" s="665" t="str">
        <f>IF(実施計画様式!$D278&lt;&gt;"",実施計画様式!AA278,"")</f>
        <v/>
      </c>
    </row>
    <row r="205" spans="1:6" ht="198.95" customHeight="1">
      <c r="A205" s="665" t="str">
        <f>IF(実施計画様式!$D279&lt;&gt;"",実施計画様式!C279-4,"")</f>
        <v/>
      </c>
      <c r="B205" s="665" t="str">
        <f>IF(実施計画様式!$D279&lt;&gt;"",実施計画様式!L279,"")</f>
        <v/>
      </c>
      <c r="C205" s="665" t="str">
        <f>IF(実施計画様式!$D279&lt;&gt;"",実施計画様式!I279,"")</f>
        <v/>
      </c>
      <c r="D205" s="665" t="str">
        <f>IF(実施計画様式!$D279&lt;&gt;"",実施計画様式!V279,"")</f>
        <v/>
      </c>
      <c r="E205" s="665" t="str">
        <f>IF(実施計画様式!$D279&lt;&gt;"",実施計画様式!Z279,"")</f>
        <v/>
      </c>
      <c r="F205" s="665" t="str">
        <f>IF(実施計画様式!$D279&lt;&gt;"",実施計画様式!AA279,"")</f>
        <v/>
      </c>
    </row>
    <row r="206" spans="1:6" ht="198.95" customHeight="1">
      <c r="A206" s="665" t="str">
        <f>IF(実施計画様式!$D280&lt;&gt;"",実施計画様式!C280-4,"")</f>
        <v/>
      </c>
      <c r="B206" s="665" t="str">
        <f>IF(実施計画様式!$D280&lt;&gt;"",実施計画様式!L280,"")</f>
        <v/>
      </c>
      <c r="C206" s="665" t="str">
        <f>IF(実施計画様式!$D280&lt;&gt;"",実施計画様式!I280,"")</f>
        <v/>
      </c>
      <c r="D206" s="665" t="str">
        <f>IF(実施計画様式!$D280&lt;&gt;"",実施計画様式!V280,"")</f>
        <v/>
      </c>
      <c r="E206" s="665" t="str">
        <f>IF(実施計画様式!$D280&lt;&gt;"",実施計画様式!Z280,"")</f>
        <v/>
      </c>
      <c r="F206" s="665" t="str">
        <f>IF(実施計画様式!$D280&lt;&gt;"",実施計画様式!AA280,"")</f>
        <v/>
      </c>
    </row>
    <row r="207" spans="1:6" ht="198.95" customHeight="1">
      <c r="A207" s="665" t="str">
        <f>IF(実施計画様式!$D281&lt;&gt;"",実施計画様式!C281-4,"")</f>
        <v/>
      </c>
      <c r="B207" s="665" t="str">
        <f>IF(実施計画様式!$D281&lt;&gt;"",実施計画様式!L281,"")</f>
        <v/>
      </c>
      <c r="C207" s="665" t="str">
        <f>IF(実施計画様式!$D281&lt;&gt;"",実施計画様式!I281,"")</f>
        <v/>
      </c>
      <c r="D207" s="665" t="str">
        <f>IF(実施計画様式!$D281&lt;&gt;"",実施計画様式!V281,"")</f>
        <v/>
      </c>
      <c r="E207" s="665" t="str">
        <f>IF(実施計画様式!$D281&lt;&gt;"",実施計画様式!Z281,"")</f>
        <v/>
      </c>
      <c r="F207" s="665" t="str">
        <f>IF(実施計画様式!$D281&lt;&gt;"",実施計画様式!AA281,"")</f>
        <v/>
      </c>
    </row>
    <row r="208" spans="1:6" ht="198.95" customHeight="1">
      <c r="A208" s="665" t="str">
        <f>IF(実施計画様式!$D282&lt;&gt;"",実施計画様式!C282-4,"")</f>
        <v/>
      </c>
      <c r="B208" s="665" t="str">
        <f>IF(実施計画様式!$D282&lt;&gt;"",実施計画様式!L282,"")</f>
        <v/>
      </c>
      <c r="C208" s="665" t="str">
        <f>IF(実施計画様式!$D282&lt;&gt;"",実施計画様式!I282,"")</f>
        <v/>
      </c>
      <c r="D208" s="665" t="str">
        <f>IF(実施計画様式!$D282&lt;&gt;"",実施計画様式!V282,"")</f>
        <v/>
      </c>
      <c r="E208" s="665" t="str">
        <f>IF(実施計画様式!$D282&lt;&gt;"",実施計画様式!Z282,"")</f>
        <v/>
      </c>
      <c r="F208" s="665" t="str">
        <f>IF(実施計画様式!$D282&lt;&gt;"",実施計画様式!AA282,"")</f>
        <v/>
      </c>
    </row>
    <row r="209" spans="1:6" ht="198.95" customHeight="1">
      <c r="A209" s="665" t="str">
        <f>IF(実施計画様式!$D283&lt;&gt;"",実施計画様式!C283-4,"")</f>
        <v/>
      </c>
      <c r="B209" s="665" t="str">
        <f>IF(実施計画様式!$D283&lt;&gt;"",実施計画様式!L283,"")</f>
        <v/>
      </c>
      <c r="C209" s="665" t="str">
        <f>IF(実施計画様式!$D283&lt;&gt;"",実施計画様式!I283,"")</f>
        <v/>
      </c>
      <c r="D209" s="665" t="str">
        <f>IF(実施計画様式!$D283&lt;&gt;"",実施計画様式!V283,"")</f>
        <v/>
      </c>
      <c r="E209" s="665" t="str">
        <f>IF(実施計画様式!$D283&lt;&gt;"",実施計画様式!Z283,"")</f>
        <v/>
      </c>
      <c r="F209" s="665" t="str">
        <f>IF(実施計画様式!$D283&lt;&gt;"",実施計画様式!AA283,"")</f>
        <v/>
      </c>
    </row>
    <row r="210" spans="1:6" ht="198.95" customHeight="1">
      <c r="A210" s="665" t="str">
        <f>IF(実施計画様式!$D284&lt;&gt;"",実施計画様式!C284-4,"")</f>
        <v/>
      </c>
      <c r="B210" s="665" t="str">
        <f>IF(実施計画様式!$D284&lt;&gt;"",実施計画様式!L284,"")</f>
        <v/>
      </c>
      <c r="C210" s="665" t="str">
        <f>IF(実施計画様式!$D284&lt;&gt;"",実施計画様式!I284,"")</f>
        <v/>
      </c>
      <c r="D210" s="665" t="str">
        <f>IF(実施計画様式!$D284&lt;&gt;"",実施計画様式!V284,"")</f>
        <v/>
      </c>
      <c r="E210" s="665" t="str">
        <f>IF(実施計画様式!$D284&lt;&gt;"",実施計画様式!Z284,"")</f>
        <v/>
      </c>
      <c r="F210" s="665" t="str">
        <f>IF(実施計画様式!$D284&lt;&gt;"",実施計画様式!AA284,"")</f>
        <v/>
      </c>
    </row>
    <row r="211" spans="1:6" ht="198.95" customHeight="1">
      <c r="A211" s="665" t="str">
        <f>IF(実施計画様式!$D285&lt;&gt;"",実施計画様式!C285-4,"")</f>
        <v/>
      </c>
      <c r="B211" s="665" t="str">
        <f>IF(実施計画様式!$D285&lt;&gt;"",実施計画様式!L285,"")</f>
        <v/>
      </c>
      <c r="C211" s="665" t="str">
        <f>IF(実施計画様式!$D285&lt;&gt;"",実施計画様式!I285,"")</f>
        <v/>
      </c>
      <c r="D211" s="665" t="str">
        <f>IF(実施計画様式!$D285&lt;&gt;"",実施計画様式!V285,"")</f>
        <v/>
      </c>
      <c r="E211" s="665" t="str">
        <f>IF(実施計画様式!$D285&lt;&gt;"",実施計画様式!Z285,"")</f>
        <v/>
      </c>
      <c r="F211" s="665" t="str">
        <f>IF(実施計画様式!$D285&lt;&gt;"",実施計画様式!AA285,"")</f>
        <v/>
      </c>
    </row>
    <row r="212" spans="1:6" ht="198.95" customHeight="1">
      <c r="A212" s="665" t="str">
        <f>IF(実施計画様式!$D286&lt;&gt;"",実施計画様式!C286-4,"")</f>
        <v/>
      </c>
      <c r="B212" s="665" t="str">
        <f>IF(実施計画様式!$D286&lt;&gt;"",実施計画様式!L286,"")</f>
        <v/>
      </c>
      <c r="C212" s="665" t="str">
        <f>IF(実施計画様式!$D286&lt;&gt;"",実施計画様式!I286,"")</f>
        <v/>
      </c>
      <c r="D212" s="665" t="str">
        <f>IF(実施計画様式!$D286&lt;&gt;"",実施計画様式!V286,"")</f>
        <v/>
      </c>
      <c r="E212" s="665" t="str">
        <f>IF(実施計画様式!$D286&lt;&gt;"",実施計画様式!Z286,"")</f>
        <v/>
      </c>
      <c r="F212" s="665" t="str">
        <f>IF(実施計画様式!$D286&lt;&gt;"",実施計画様式!AA286,"")</f>
        <v/>
      </c>
    </row>
    <row r="213" spans="1:6" ht="198.95" customHeight="1">
      <c r="A213" s="665" t="str">
        <f>IF(実施計画様式!$D287&lt;&gt;"",実施計画様式!C287-4,"")</f>
        <v/>
      </c>
      <c r="B213" s="665" t="str">
        <f>IF(実施計画様式!$D287&lt;&gt;"",実施計画様式!L287,"")</f>
        <v/>
      </c>
      <c r="C213" s="665" t="str">
        <f>IF(実施計画様式!$D287&lt;&gt;"",実施計画様式!I287,"")</f>
        <v/>
      </c>
      <c r="D213" s="665" t="str">
        <f>IF(実施計画様式!$D287&lt;&gt;"",実施計画様式!V287,"")</f>
        <v/>
      </c>
      <c r="E213" s="665" t="str">
        <f>IF(実施計画様式!$D287&lt;&gt;"",実施計画様式!Z287,"")</f>
        <v/>
      </c>
      <c r="F213" s="665" t="str">
        <f>IF(実施計画様式!$D287&lt;&gt;"",実施計画様式!AA287,"")</f>
        <v/>
      </c>
    </row>
    <row r="214" spans="1:6" ht="198.95" customHeight="1">
      <c r="A214" s="665" t="str">
        <f>IF(実施計画様式!$D288&lt;&gt;"",実施計画様式!C288-4,"")</f>
        <v/>
      </c>
      <c r="B214" s="665" t="str">
        <f>IF(実施計画様式!$D288&lt;&gt;"",実施計画様式!L288,"")</f>
        <v/>
      </c>
      <c r="C214" s="665" t="str">
        <f>IF(実施計画様式!$D288&lt;&gt;"",実施計画様式!I288,"")</f>
        <v/>
      </c>
      <c r="D214" s="665" t="str">
        <f>IF(実施計画様式!$D288&lt;&gt;"",実施計画様式!V288,"")</f>
        <v/>
      </c>
      <c r="E214" s="665" t="str">
        <f>IF(実施計画様式!$D288&lt;&gt;"",実施計画様式!Z288,"")</f>
        <v/>
      </c>
      <c r="F214" s="665" t="str">
        <f>IF(実施計画様式!$D288&lt;&gt;"",実施計画様式!AA288,"")</f>
        <v/>
      </c>
    </row>
    <row r="215" spans="1:6" ht="198.95" customHeight="1">
      <c r="A215" s="665" t="str">
        <f>IF(実施計画様式!$D289&lt;&gt;"",実施計画様式!C289-4,"")</f>
        <v/>
      </c>
      <c r="B215" s="665" t="str">
        <f>IF(実施計画様式!$D289&lt;&gt;"",実施計画様式!L289,"")</f>
        <v/>
      </c>
      <c r="C215" s="665" t="str">
        <f>IF(実施計画様式!$D289&lt;&gt;"",実施計画様式!I289,"")</f>
        <v/>
      </c>
      <c r="D215" s="665" t="str">
        <f>IF(実施計画様式!$D289&lt;&gt;"",実施計画様式!V289,"")</f>
        <v/>
      </c>
      <c r="E215" s="665" t="str">
        <f>IF(実施計画様式!$D289&lt;&gt;"",実施計画様式!Z289,"")</f>
        <v/>
      </c>
      <c r="F215" s="665" t="str">
        <f>IF(実施計画様式!$D289&lt;&gt;"",実施計画様式!AA289,"")</f>
        <v/>
      </c>
    </row>
    <row r="216" spans="1:6" ht="198.95" customHeight="1">
      <c r="A216" s="665" t="str">
        <f>IF(実施計画様式!$D290&lt;&gt;"",実施計画様式!C290-4,"")</f>
        <v/>
      </c>
      <c r="B216" s="665" t="str">
        <f>IF(実施計画様式!$D290&lt;&gt;"",実施計画様式!L290,"")</f>
        <v/>
      </c>
      <c r="C216" s="665" t="str">
        <f>IF(実施計画様式!$D290&lt;&gt;"",実施計画様式!I290,"")</f>
        <v/>
      </c>
      <c r="D216" s="665" t="str">
        <f>IF(実施計画様式!$D290&lt;&gt;"",実施計画様式!V290,"")</f>
        <v/>
      </c>
      <c r="E216" s="665" t="str">
        <f>IF(実施計画様式!$D290&lt;&gt;"",実施計画様式!Z290,"")</f>
        <v/>
      </c>
      <c r="F216" s="665" t="str">
        <f>IF(実施計画様式!$D290&lt;&gt;"",実施計画様式!AA290,"")</f>
        <v/>
      </c>
    </row>
    <row r="217" spans="1:6" ht="198.95" customHeight="1">
      <c r="A217" s="665" t="str">
        <f>IF(実施計画様式!$D291&lt;&gt;"",実施計画様式!C291-4,"")</f>
        <v/>
      </c>
      <c r="B217" s="665" t="str">
        <f>IF(実施計画様式!$D291&lt;&gt;"",実施計画様式!L291,"")</f>
        <v/>
      </c>
      <c r="C217" s="665" t="str">
        <f>IF(実施計画様式!$D291&lt;&gt;"",実施計画様式!I291,"")</f>
        <v/>
      </c>
      <c r="D217" s="665" t="str">
        <f>IF(実施計画様式!$D291&lt;&gt;"",実施計画様式!V291,"")</f>
        <v/>
      </c>
      <c r="E217" s="665" t="str">
        <f>IF(実施計画様式!$D291&lt;&gt;"",実施計画様式!Z291,"")</f>
        <v/>
      </c>
      <c r="F217" s="665" t="str">
        <f>IF(実施計画様式!$D291&lt;&gt;"",実施計画様式!AA291,"")</f>
        <v/>
      </c>
    </row>
    <row r="218" spans="1:6" ht="198.95" customHeight="1">
      <c r="A218" s="665" t="str">
        <f>IF(実施計画様式!$D292&lt;&gt;"",実施計画様式!C292-4,"")</f>
        <v/>
      </c>
      <c r="B218" s="665" t="str">
        <f>IF(実施計画様式!$D292&lt;&gt;"",実施計画様式!L292,"")</f>
        <v/>
      </c>
      <c r="C218" s="665" t="str">
        <f>IF(実施計画様式!$D292&lt;&gt;"",実施計画様式!I292,"")</f>
        <v/>
      </c>
      <c r="D218" s="665" t="str">
        <f>IF(実施計画様式!$D292&lt;&gt;"",実施計画様式!V292,"")</f>
        <v/>
      </c>
      <c r="E218" s="665" t="str">
        <f>IF(実施計画様式!$D292&lt;&gt;"",実施計画様式!Z292,"")</f>
        <v/>
      </c>
      <c r="F218" s="665" t="str">
        <f>IF(実施計画様式!$D292&lt;&gt;"",実施計画様式!AA292,"")</f>
        <v/>
      </c>
    </row>
    <row r="219" spans="1:6" ht="198.95" customHeight="1">
      <c r="A219" s="665" t="str">
        <f>IF(実施計画様式!$D293&lt;&gt;"",実施計画様式!C293-4,"")</f>
        <v/>
      </c>
      <c r="B219" s="665" t="str">
        <f>IF(実施計画様式!$D293&lt;&gt;"",実施計画様式!L293,"")</f>
        <v/>
      </c>
      <c r="C219" s="665" t="str">
        <f>IF(実施計画様式!$D293&lt;&gt;"",実施計画様式!I293,"")</f>
        <v/>
      </c>
      <c r="D219" s="665" t="str">
        <f>IF(実施計画様式!$D293&lt;&gt;"",実施計画様式!V293,"")</f>
        <v/>
      </c>
      <c r="E219" s="665" t="str">
        <f>IF(実施計画様式!$D293&lt;&gt;"",実施計画様式!Z293,"")</f>
        <v/>
      </c>
      <c r="F219" s="665" t="str">
        <f>IF(実施計画様式!$D293&lt;&gt;"",実施計画様式!AA293,"")</f>
        <v/>
      </c>
    </row>
    <row r="220" spans="1:6" ht="198.95" customHeight="1">
      <c r="A220" s="665" t="str">
        <f>IF(実施計画様式!$D294&lt;&gt;"",実施計画様式!C294-4,"")</f>
        <v/>
      </c>
      <c r="B220" s="665" t="str">
        <f>IF(実施計画様式!$D294&lt;&gt;"",実施計画様式!L294,"")</f>
        <v/>
      </c>
      <c r="C220" s="665" t="str">
        <f>IF(実施計画様式!$D294&lt;&gt;"",実施計画様式!I294,"")</f>
        <v/>
      </c>
      <c r="D220" s="665" t="str">
        <f>IF(実施計画様式!$D294&lt;&gt;"",実施計画様式!V294,"")</f>
        <v/>
      </c>
      <c r="E220" s="665" t="str">
        <f>IF(実施計画様式!$D294&lt;&gt;"",実施計画様式!Z294,"")</f>
        <v/>
      </c>
      <c r="F220" s="665" t="str">
        <f>IF(実施計画様式!$D294&lt;&gt;"",実施計画様式!AA294,"")</f>
        <v/>
      </c>
    </row>
    <row r="221" spans="1:6" ht="198.95" customHeight="1">
      <c r="A221" s="665" t="str">
        <f>IF(実施計画様式!$D295&lt;&gt;"",実施計画様式!C295-4,"")</f>
        <v/>
      </c>
      <c r="B221" s="665" t="str">
        <f>IF(実施計画様式!$D295&lt;&gt;"",実施計画様式!L295,"")</f>
        <v/>
      </c>
      <c r="C221" s="665" t="str">
        <f>IF(実施計画様式!$D295&lt;&gt;"",実施計画様式!I295,"")</f>
        <v/>
      </c>
      <c r="D221" s="665" t="str">
        <f>IF(実施計画様式!$D295&lt;&gt;"",実施計画様式!V295,"")</f>
        <v/>
      </c>
      <c r="E221" s="665" t="str">
        <f>IF(実施計画様式!$D295&lt;&gt;"",実施計画様式!Z295,"")</f>
        <v/>
      </c>
      <c r="F221" s="665" t="str">
        <f>IF(実施計画様式!$D295&lt;&gt;"",実施計画様式!AA295,"")</f>
        <v/>
      </c>
    </row>
    <row r="222" spans="1:6" ht="198.95" customHeight="1">
      <c r="A222" s="665" t="str">
        <f>IF(実施計画様式!$D296&lt;&gt;"",実施計画様式!C296-4,"")</f>
        <v/>
      </c>
      <c r="B222" s="665" t="str">
        <f>IF(実施計画様式!$D296&lt;&gt;"",実施計画様式!L296,"")</f>
        <v/>
      </c>
      <c r="C222" s="665" t="str">
        <f>IF(実施計画様式!$D296&lt;&gt;"",実施計画様式!I296,"")</f>
        <v/>
      </c>
      <c r="D222" s="665" t="str">
        <f>IF(実施計画様式!$D296&lt;&gt;"",実施計画様式!V296,"")</f>
        <v/>
      </c>
      <c r="E222" s="665" t="str">
        <f>IF(実施計画様式!$D296&lt;&gt;"",実施計画様式!Z296,"")</f>
        <v/>
      </c>
      <c r="F222" s="665" t="str">
        <f>IF(実施計画様式!$D296&lt;&gt;"",実施計画様式!AA296,"")</f>
        <v/>
      </c>
    </row>
    <row r="223" spans="1:6" ht="198.95" customHeight="1">
      <c r="A223" s="665" t="str">
        <f>IF(実施計画様式!$D297&lt;&gt;"",実施計画様式!C297-4,"")</f>
        <v/>
      </c>
      <c r="B223" s="665" t="str">
        <f>IF(実施計画様式!$D297&lt;&gt;"",実施計画様式!L297,"")</f>
        <v/>
      </c>
      <c r="C223" s="665" t="str">
        <f>IF(実施計画様式!$D297&lt;&gt;"",実施計画様式!I297,"")</f>
        <v/>
      </c>
      <c r="D223" s="665" t="str">
        <f>IF(実施計画様式!$D297&lt;&gt;"",実施計画様式!V297,"")</f>
        <v/>
      </c>
      <c r="E223" s="665" t="str">
        <f>IF(実施計画様式!$D297&lt;&gt;"",実施計画様式!Z297,"")</f>
        <v/>
      </c>
      <c r="F223" s="665" t="str">
        <f>IF(実施計画様式!$D297&lt;&gt;"",実施計画様式!AA297,"")</f>
        <v/>
      </c>
    </row>
    <row r="224" spans="1:6" ht="198.95" customHeight="1">
      <c r="A224" s="665" t="str">
        <f>IF(実施計画様式!$D298&lt;&gt;"",実施計画様式!C298-4,"")</f>
        <v/>
      </c>
      <c r="B224" s="665" t="str">
        <f>IF(実施計画様式!$D298&lt;&gt;"",実施計画様式!L298,"")</f>
        <v/>
      </c>
      <c r="C224" s="665" t="str">
        <f>IF(実施計画様式!$D298&lt;&gt;"",実施計画様式!I298,"")</f>
        <v/>
      </c>
      <c r="D224" s="665" t="str">
        <f>IF(実施計画様式!$D298&lt;&gt;"",実施計画様式!V298,"")</f>
        <v/>
      </c>
      <c r="E224" s="665" t="str">
        <f>IF(実施計画様式!$D298&lt;&gt;"",実施計画様式!Z298,"")</f>
        <v/>
      </c>
      <c r="F224" s="665" t="str">
        <f>IF(実施計画様式!$D298&lt;&gt;"",実施計画様式!AA298,"")</f>
        <v/>
      </c>
    </row>
    <row r="225" spans="1:6" ht="198.95" customHeight="1">
      <c r="A225" s="665" t="str">
        <f>IF(実施計画様式!$D299&lt;&gt;"",実施計画様式!C299-4,"")</f>
        <v/>
      </c>
      <c r="B225" s="665" t="str">
        <f>IF(実施計画様式!$D299&lt;&gt;"",実施計画様式!L299,"")</f>
        <v/>
      </c>
      <c r="C225" s="665" t="str">
        <f>IF(実施計画様式!$D299&lt;&gt;"",実施計画様式!I299,"")</f>
        <v/>
      </c>
      <c r="D225" s="665" t="str">
        <f>IF(実施計画様式!$D299&lt;&gt;"",実施計画様式!V299,"")</f>
        <v/>
      </c>
      <c r="E225" s="665" t="str">
        <f>IF(実施計画様式!$D299&lt;&gt;"",実施計画様式!Z299,"")</f>
        <v/>
      </c>
      <c r="F225" s="665" t="str">
        <f>IF(実施計画様式!$D299&lt;&gt;"",実施計画様式!AA299,"")</f>
        <v/>
      </c>
    </row>
    <row r="226" spans="1:6" ht="198.95" customHeight="1">
      <c r="A226" s="665" t="str">
        <f>IF(実施計画様式!$D300&lt;&gt;"",実施計画様式!C300-4,"")</f>
        <v/>
      </c>
      <c r="B226" s="665" t="str">
        <f>IF(実施計画様式!$D300&lt;&gt;"",実施計画様式!L300,"")</f>
        <v/>
      </c>
      <c r="C226" s="665" t="str">
        <f>IF(実施計画様式!$D300&lt;&gt;"",実施計画様式!I300,"")</f>
        <v/>
      </c>
      <c r="D226" s="665" t="str">
        <f>IF(実施計画様式!$D300&lt;&gt;"",実施計画様式!V300,"")</f>
        <v/>
      </c>
      <c r="E226" s="665" t="str">
        <f>IF(実施計画様式!$D300&lt;&gt;"",実施計画様式!Z300,"")</f>
        <v/>
      </c>
      <c r="F226" s="665" t="str">
        <f>IF(実施計画様式!$D300&lt;&gt;"",実施計画様式!AA300,"")</f>
        <v/>
      </c>
    </row>
    <row r="227" spans="1:6" ht="198.95" customHeight="1">
      <c r="A227" s="665" t="str">
        <f>IF(実施計画様式!$D301&lt;&gt;"",実施計画様式!C301-4,"")</f>
        <v/>
      </c>
      <c r="B227" s="665" t="str">
        <f>IF(実施計画様式!$D301&lt;&gt;"",実施計画様式!L301,"")</f>
        <v/>
      </c>
      <c r="C227" s="665" t="str">
        <f>IF(実施計画様式!$D301&lt;&gt;"",実施計画様式!I301,"")</f>
        <v/>
      </c>
      <c r="D227" s="665" t="str">
        <f>IF(実施計画様式!$D301&lt;&gt;"",実施計画様式!V301,"")</f>
        <v/>
      </c>
      <c r="E227" s="665" t="str">
        <f>IF(実施計画様式!$D301&lt;&gt;"",実施計画様式!Z301,"")</f>
        <v/>
      </c>
      <c r="F227" s="665" t="str">
        <f>IF(実施計画様式!$D301&lt;&gt;"",実施計画様式!AA301,"")</f>
        <v/>
      </c>
    </row>
    <row r="228" spans="1:6" ht="198.95" customHeight="1">
      <c r="A228" s="665" t="str">
        <f>IF(実施計画様式!$D302&lt;&gt;"",実施計画様式!C302-4,"")</f>
        <v/>
      </c>
      <c r="B228" s="665" t="str">
        <f>IF(実施計画様式!$D302&lt;&gt;"",実施計画様式!L302,"")</f>
        <v/>
      </c>
      <c r="C228" s="665" t="str">
        <f>IF(実施計画様式!$D302&lt;&gt;"",実施計画様式!I302,"")</f>
        <v/>
      </c>
      <c r="D228" s="665" t="str">
        <f>IF(実施計画様式!$D302&lt;&gt;"",実施計画様式!V302,"")</f>
        <v/>
      </c>
      <c r="E228" s="665" t="str">
        <f>IF(実施計画様式!$D302&lt;&gt;"",実施計画様式!Z302,"")</f>
        <v/>
      </c>
      <c r="F228" s="665" t="str">
        <f>IF(実施計画様式!$D302&lt;&gt;"",実施計画様式!AA302,"")</f>
        <v/>
      </c>
    </row>
    <row r="229" spans="1:6" ht="198.95" customHeight="1">
      <c r="A229" s="665" t="str">
        <f>IF(実施計画様式!$D303&lt;&gt;"",実施計画様式!C303-4,"")</f>
        <v/>
      </c>
      <c r="B229" s="665" t="str">
        <f>IF(実施計画様式!$D303&lt;&gt;"",実施計画様式!L303,"")</f>
        <v/>
      </c>
      <c r="C229" s="665" t="str">
        <f>IF(実施計画様式!$D303&lt;&gt;"",実施計画様式!I303,"")</f>
        <v/>
      </c>
      <c r="D229" s="665" t="str">
        <f>IF(実施計画様式!$D303&lt;&gt;"",実施計画様式!V303,"")</f>
        <v/>
      </c>
      <c r="E229" s="665" t="str">
        <f>IF(実施計画様式!$D303&lt;&gt;"",実施計画様式!Z303,"")</f>
        <v/>
      </c>
      <c r="F229" s="665" t="str">
        <f>IF(実施計画様式!$D303&lt;&gt;"",実施計画様式!AA303,"")</f>
        <v/>
      </c>
    </row>
    <row r="230" spans="1:6" ht="198.95" customHeight="1">
      <c r="A230" s="665" t="str">
        <f>IF(実施計画様式!$D304&lt;&gt;"",実施計画様式!C304-4,"")</f>
        <v/>
      </c>
      <c r="B230" s="665" t="str">
        <f>IF(実施計画様式!$D304&lt;&gt;"",実施計画様式!L304,"")</f>
        <v/>
      </c>
      <c r="C230" s="665" t="str">
        <f>IF(実施計画様式!$D304&lt;&gt;"",実施計画様式!I304,"")</f>
        <v/>
      </c>
      <c r="D230" s="665" t="str">
        <f>IF(実施計画様式!$D304&lt;&gt;"",実施計画様式!V304,"")</f>
        <v/>
      </c>
      <c r="E230" s="665" t="str">
        <f>IF(実施計画様式!$D304&lt;&gt;"",実施計画様式!Z304,"")</f>
        <v/>
      </c>
      <c r="F230" s="665" t="str">
        <f>IF(実施計画様式!$D304&lt;&gt;"",実施計画様式!AA304,"")</f>
        <v/>
      </c>
    </row>
    <row r="231" spans="1:6" ht="198.95" customHeight="1">
      <c r="A231" s="665" t="str">
        <f>IF(実施計画様式!$D305&lt;&gt;"",実施計画様式!C305-4,"")</f>
        <v/>
      </c>
      <c r="B231" s="665" t="str">
        <f>IF(実施計画様式!$D305&lt;&gt;"",実施計画様式!L305,"")</f>
        <v/>
      </c>
      <c r="C231" s="665" t="str">
        <f>IF(実施計画様式!$D305&lt;&gt;"",実施計画様式!I305,"")</f>
        <v/>
      </c>
      <c r="D231" s="665" t="str">
        <f>IF(実施計画様式!$D305&lt;&gt;"",実施計画様式!V305,"")</f>
        <v/>
      </c>
      <c r="E231" s="665" t="str">
        <f>IF(実施計画様式!$D305&lt;&gt;"",実施計画様式!Z305,"")</f>
        <v/>
      </c>
      <c r="F231" s="665" t="str">
        <f>IF(実施計画様式!$D305&lt;&gt;"",実施計画様式!AA305,"")</f>
        <v/>
      </c>
    </row>
    <row r="232" spans="1:6" ht="198.95" customHeight="1">
      <c r="A232" s="665" t="str">
        <f>IF(実施計画様式!$D306&lt;&gt;"",実施計画様式!C306-4,"")</f>
        <v/>
      </c>
      <c r="B232" s="665" t="str">
        <f>IF(実施計画様式!$D306&lt;&gt;"",実施計画様式!L306,"")</f>
        <v/>
      </c>
      <c r="C232" s="665" t="str">
        <f>IF(実施計画様式!$D306&lt;&gt;"",実施計画様式!I306,"")</f>
        <v/>
      </c>
      <c r="D232" s="665" t="str">
        <f>IF(実施計画様式!$D306&lt;&gt;"",実施計画様式!V306,"")</f>
        <v/>
      </c>
      <c r="E232" s="665" t="str">
        <f>IF(実施計画様式!$D306&lt;&gt;"",実施計画様式!Z306,"")</f>
        <v/>
      </c>
      <c r="F232" s="665" t="str">
        <f>IF(実施計画様式!$D306&lt;&gt;"",実施計画様式!AA306,"")</f>
        <v/>
      </c>
    </row>
    <row r="233" spans="1:6" ht="198.95" customHeight="1">
      <c r="A233" s="665" t="str">
        <f>IF(実施計画様式!$D307&lt;&gt;"",実施計画様式!C307-4,"")</f>
        <v/>
      </c>
      <c r="B233" s="665" t="str">
        <f>IF(実施計画様式!$D307&lt;&gt;"",実施計画様式!L307,"")</f>
        <v/>
      </c>
      <c r="C233" s="665" t="str">
        <f>IF(実施計画様式!$D307&lt;&gt;"",実施計画様式!I307,"")</f>
        <v/>
      </c>
      <c r="D233" s="665" t="str">
        <f>IF(実施計画様式!$D307&lt;&gt;"",実施計画様式!V307,"")</f>
        <v/>
      </c>
      <c r="E233" s="665" t="str">
        <f>IF(実施計画様式!$D307&lt;&gt;"",実施計画様式!Z307,"")</f>
        <v/>
      </c>
      <c r="F233" s="665" t="str">
        <f>IF(実施計画様式!$D307&lt;&gt;"",実施計画様式!AA307,"")</f>
        <v/>
      </c>
    </row>
    <row r="234" spans="1:6" ht="198.95" customHeight="1">
      <c r="A234" s="665" t="str">
        <f>IF(実施計画様式!$D308&lt;&gt;"",実施計画様式!C308-4,"")</f>
        <v/>
      </c>
      <c r="B234" s="665" t="str">
        <f>IF(実施計画様式!$D308&lt;&gt;"",実施計画様式!L308,"")</f>
        <v/>
      </c>
      <c r="C234" s="665" t="str">
        <f>IF(実施計画様式!$D308&lt;&gt;"",実施計画様式!I308,"")</f>
        <v/>
      </c>
      <c r="D234" s="665" t="str">
        <f>IF(実施計画様式!$D308&lt;&gt;"",実施計画様式!V308,"")</f>
        <v/>
      </c>
      <c r="E234" s="665" t="str">
        <f>IF(実施計画様式!$D308&lt;&gt;"",実施計画様式!Z308,"")</f>
        <v/>
      </c>
      <c r="F234" s="665" t="str">
        <f>IF(実施計画様式!$D308&lt;&gt;"",実施計画様式!AA308,"")</f>
        <v/>
      </c>
    </row>
    <row r="235" spans="1:6" ht="198.95" customHeight="1">
      <c r="A235" s="665" t="str">
        <f>IF(実施計画様式!$D309&lt;&gt;"",実施計画様式!C309-4,"")</f>
        <v/>
      </c>
      <c r="B235" s="665" t="str">
        <f>IF(実施計画様式!$D309&lt;&gt;"",実施計画様式!L309,"")</f>
        <v/>
      </c>
      <c r="C235" s="665" t="str">
        <f>IF(実施計画様式!$D309&lt;&gt;"",実施計画様式!I309,"")</f>
        <v/>
      </c>
      <c r="D235" s="665" t="str">
        <f>IF(実施計画様式!$D309&lt;&gt;"",実施計画様式!V309,"")</f>
        <v/>
      </c>
      <c r="E235" s="665" t="str">
        <f>IF(実施計画様式!$D309&lt;&gt;"",実施計画様式!Z309,"")</f>
        <v/>
      </c>
      <c r="F235" s="665" t="str">
        <f>IF(実施計画様式!$D309&lt;&gt;"",実施計画様式!AA309,"")</f>
        <v/>
      </c>
    </row>
    <row r="236" spans="1:6" ht="198.95" customHeight="1">
      <c r="A236" s="665" t="str">
        <f>IF(実施計画様式!$D310&lt;&gt;"",実施計画様式!C310-4,"")</f>
        <v/>
      </c>
      <c r="B236" s="665" t="str">
        <f>IF(実施計画様式!$D310&lt;&gt;"",実施計画様式!L310,"")</f>
        <v/>
      </c>
      <c r="C236" s="665" t="str">
        <f>IF(実施計画様式!$D310&lt;&gt;"",実施計画様式!I310,"")</f>
        <v/>
      </c>
      <c r="D236" s="665" t="str">
        <f>IF(実施計画様式!$D310&lt;&gt;"",実施計画様式!V310,"")</f>
        <v/>
      </c>
      <c r="E236" s="665" t="str">
        <f>IF(実施計画様式!$D310&lt;&gt;"",実施計画様式!Z310,"")</f>
        <v/>
      </c>
      <c r="F236" s="665" t="str">
        <f>IF(実施計画様式!$D310&lt;&gt;"",実施計画様式!AA310,"")</f>
        <v/>
      </c>
    </row>
    <row r="237" spans="1:6" ht="198.95" customHeight="1">
      <c r="A237" s="665" t="str">
        <f>IF(実施計画様式!$D311&lt;&gt;"",実施計画様式!C311-4,"")</f>
        <v/>
      </c>
      <c r="B237" s="665" t="str">
        <f>IF(実施計画様式!$D311&lt;&gt;"",実施計画様式!L311,"")</f>
        <v/>
      </c>
      <c r="C237" s="665" t="str">
        <f>IF(実施計画様式!$D311&lt;&gt;"",実施計画様式!I311,"")</f>
        <v/>
      </c>
      <c r="D237" s="665" t="str">
        <f>IF(実施計画様式!$D311&lt;&gt;"",実施計画様式!V311,"")</f>
        <v/>
      </c>
      <c r="E237" s="665" t="str">
        <f>IF(実施計画様式!$D311&lt;&gt;"",実施計画様式!Z311,"")</f>
        <v/>
      </c>
      <c r="F237" s="665" t="str">
        <f>IF(実施計画様式!$D311&lt;&gt;"",実施計画様式!AA311,"")</f>
        <v/>
      </c>
    </row>
    <row r="238" spans="1:6" ht="198.95" customHeight="1">
      <c r="A238" s="665" t="str">
        <f>IF(実施計画様式!$D312&lt;&gt;"",実施計画様式!C312-4,"")</f>
        <v/>
      </c>
      <c r="B238" s="665" t="str">
        <f>IF(実施計画様式!$D312&lt;&gt;"",実施計画様式!L312,"")</f>
        <v/>
      </c>
      <c r="C238" s="665" t="str">
        <f>IF(実施計画様式!$D312&lt;&gt;"",実施計画様式!I312,"")</f>
        <v/>
      </c>
      <c r="D238" s="665" t="str">
        <f>IF(実施計画様式!$D312&lt;&gt;"",実施計画様式!V312,"")</f>
        <v/>
      </c>
      <c r="E238" s="665" t="str">
        <f>IF(実施計画様式!$D312&lt;&gt;"",実施計画様式!Z312,"")</f>
        <v/>
      </c>
      <c r="F238" s="665" t="str">
        <f>IF(実施計画様式!$D312&lt;&gt;"",実施計画様式!AA312,"")</f>
        <v/>
      </c>
    </row>
    <row r="239" spans="1:6" ht="198.95" customHeight="1">
      <c r="A239" s="665" t="str">
        <f>IF(実施計画様式!$D313&lt;&gt;"",実施計画様式!C313-4,"")</f>
        <v/>
      </c>
      <c r="B239" s="665" t="str">
        <f>IF(実施計画様式!$D313&lt;&gt;"",実施計画様式!L313,"")</f>
        <v/>
      </c>
      <c r="C239" s="665" t="str">
        <f>IF(実施計画様式!$D313&lt;&gt;"",実施計画様式!I313,"")</f>
        <v/>
      </c>
      <c r="D239" s="665" t="str">
        <f>IF(実施計画様式!$D313&lt;&gt;"",実施計画様式!V313,"")</f>
        <v/>
      </c>
      <c r="E239" s="665" t="str">
        <f>IF(実施計画様式!$D313&lt;&gt;"",実施計画様式!Z313,"")</f>
        <v/>
      </c>
      <c r="F239" s="665" t="str">
        <f>IF(実施計画様式!$D313&lt;&gt;"",実施計画様式!AA313,"")</f>
        <v/>
      </c>
    </row>
    <row r="240" spans="1:6" ht="198.95" customHeight="1">
      <c r="A240" s="665" t="str">
        <f>IF(実施計画様式!$D314&lt;&gt;"",実施計画様式!C314-4,"")</f>
        <v/>
      </c>
      <c r="B240" s="665" t="str">
        <f>IF(実施計画様式!$D314&lt;&gt;"",実施計画様式!L314,"")</f>
        <v/>
      </c>
      <c r="C240" s="665" t="str">
        <f>IF(実施計画様式!$D314&lt;&gt;"",実施計画様式!I314,"")</f>
        <v/>
      </c>
      <c r="D240" s="665" t="str">
        <f>IF(実施計画様式!$D314&lt;&gt;"",実施計画様式!V314,"")</f>
        <v/>
      </c>
      <c r="E240" s="665" t="str">
        <f>IF(実施計画様式!$D314&lt;&gt;"",実施計画様式!Z314,"")</f>
        <v/>
      </c>
      <c r="F240" s="665" t="str">
        <f>IF(実施計画様式!$D314&lt;&gt;"",実施計画様式!AA314,"")</f>
        <v/>
      </c>
    </row>
    <row r="241" spans="1:6" ht="198.95" customHeight="1">
      <c r="A241" s="665" t="str">
        <f>IF(実施計画様式!$D315&lt;&gt;"",実施計画様式!C315-4,"")</f>
        <v/>
      </c>
      <c r="B241" s="665" t="str">
        <f>IF(実施計画様式!$D315&lt;&gt;"",実施計画様式!L315,"")</f>
        <v/>
      </c>
      <c r="C241" s="665" t="str">
        <f>IF(実施計画様式!$D315&lt;&gt;"",実施計画様式!I315,"")</f>
        <v/>
      </c>
      <c r="D241" s="665" t="str">
        <f>IF(実施計画様式!$D315&lt;&gt;"",実施計画様式!V315,"")</f>
        <v/>
      </c>
      <c r="E241" s="665" t="str">
        <f>IF(実施計画様式!$D315&lt;&gt;"",実施計画様式!Z315,"")</f>
        <v/>
      </c>
      <c r="F241" s="665" t="str">
        <f>IF(実施計画様式!$D315&lt;&gt;"",実施計画様式!AA315,"")</f>
        <v/>
      </c>
    </row>
    <row r="242" spans="1:6" ht="198.95" customHeight="1">
      <c r="A242" s="665" t="str">
        <f>IF(実施計画様式!$D316&lt;&gt;"",実施計画様式!C316-4,"")</f>
        <v/>
      </c>
      <c r="B242" s="665" t="str">
        <f>IF(実施計画様式!$D316&lt;&gt;"",実施計画様式!L316,"")</f>
        <v/>
      </c>
      <c r="C242" s="665" t="str">
        <f>IF(実施計画様式!$D316&lt;&gt;"",実施計画様式!I316,"")</f>
        <v/>
      </c>
      <c r="D242" s="665" t="str">
        <f>IF(実施計画様式!$D316&lt;&gt;"",実施計画様式!V316,"")</f>
        <v/>
      </c>
      <c r="E242" s="665" t="str">
        <f>IF(実施計画様式!$D316&lt;&gt;"",実施計画様式!Z316,"")</f>
        <v/>
      </c>
      <c r="F242" s="665" t="str">
        <f>IF(実施計画様式!$D316&lt;&gt;"",実施計画様式!AA316,"")</f>
        <v/>
      </c>
    </row>
    <row r="243" spans="1:6" ht="198.95" customHeight="1">
      <c r="A243" s="665" t="str">
        <f>IF(実施計画様式!$D317&lt;&gt;"",実施計画様式!C317-4,"")</f>
        <v/>
      </c>
      <c r="B243" s="665" t="str">
        <f>IF(実施計画様式!$D317&lt;&gt;"",実施計画様式!L317,"")</f>
        <v/>
      </c>
      <c r="C243" s="665" t="str">
        <f>IF(実施計画様式!$D317&lt;&gt;"",実施計画様式!I317,"")</f>
        <v/>
      </c>
      <c r="D243" s="665" t="str">
        <f>IF(実施計画様式!$D317&lt;&gt;"",実施計画様式!V317,"")</f>
        <v/>
      </c>
      <c r="E243" s="665" t="str">
        <f>IF(実施計画様式!$D317&lt;&gt;"",実施計画様式!Z317,"")</f>
        <v/>
      </c>
      <c r="F243" s="665" t="str">
        <f>IF(実施計画様式!$D317&lt;&gt;"",実施計画様式!AA317,"")</f>
        <v/>
      </c>
    </row>
    <row r="244" spans="1:6" ht="198.95" customHeight="1">
      <c r="A244" s="665" t="str">
        <f>IF(実施計画様式!$D318&lt;&gt;"",実施計画様式!C318-4,"")</f>
        <v/>
      </c>
      <c r="B244" s="665" t="str">
        <f>IF(実施計画様式!$D318&lt;&gt;"",実施計画様式!L318,"")</f>
        <v/>
      </c>
      <c r="C244" s="665" t="str">
        <f>IF(実施計画様式!$D318&lt;&gt;"",実施計画様式!I318,"")</f>
        <v/>
      </c>
      <c r="D244" s="665" t="str">
        <f>IF(実施計画様式!$D318&lt;&gt;"",実施計画様式!V318,"")</f>
        <v/>
      </c>
      <c r="E244" s="665" t="str">
        <f>IF(実施計画様式!$D318&lt;&gt;"",実施計画様式!Z318,"")</f>
        <v/>
      </c>
      <c r="F244" s="665" t="str">
        <f>IF(実施計画様式!$D318&lt;&gt;"",実施計画様式!AA318,"")</f>
        <v/>
      </c>
    </row>
    <row r="245" spans="1:6" ht="198.95" customHeight="1">
      <c r="A245" s="665" t="str">
        <f>IF(実施計画様式!$D319&lt;&gt;"",実施計画様式!C319-4,"")</f>
        <v/>
      </c>
      <c r="B245" s="665" t="str">
        <f>IF(実施計画様式!$D319&lt;&gt;"",実施計画様式!L319,"")</f>
        <v/>
      </c>
      <c r="C245" s="665" t="str">
        <f>IF(実施計画様式!$D319&lt;&gt;"",実施計画様式!I319,"")</f>
        <v/>
      </c>
      <c r="D245" s="665" t="str">
        <f>IF(実施計画様式!$D319&lt;&gt;"",実施計画様式!V319,"")</f>
        <v/>
      </c>
      <c r="E245" s="665" t="str">
        <f>IF(実施計画様式!$D319&lt;&gt;"",実施計画様式!Z319,"")</f>
        <v/>
      </c>
      <c r="F245" s="665" t="str">
        <f>IF(実施計画様式!$D319&lt;&gt;"",実施計画様式!AA319,"")</f>
        <v/>
      </c>
    </row>
    <row r="246" spans="1:6" ht="198.95" customHeight="1">
      <c r="A246" s="665" t="str">
        <f>IF(実施計画様式!$D320&lt;&gt;"",実施計画様式!C320-4,"")</f>
        <v/>
      </c>
      <c r="B246" s="665" t="str">
        <f>IF(実施計画様式!$D320&lt;&gt;"",実施計画様式!L320,"")</f>
        <v/>
      </c>
      <c r="C246" s="665" t="str">
        <f>IF(実施計画様式!$D320&lt;&gt;"",実施計画様式!I320,"")</f>
        <v/>
      </c>
      <c r="D246" s="665" t="str">
        <f>IF(実施計画様式!$D320&lt;&gt;"",実施計画様式!V320,"")</f>
        <v/>
      </c>
      <c r="E246" s="665" t="str">
        <f>IF(実施計画様式!$D320&lt;&gt;"",実施計画様式!Z320,"")</f>
        <v/>
      </c>
      <c r="F246" s="665" t="str">
        <f>IF(実施計画様式!$D320&lt;&gt;"",実施計画様式!AA320,"")</f>
        <v/>
      </c>
    </row>
    <row r="247" spans="1:6" ht="198.95" customHeight="1">
      <c r="A247" s="665" t="str">
        <f>IF(実施計画様式!$D321&lt;&gt;"",実施計画様式!C321-4,"")</f>
        <v/>
      </c>
      <c r="B247" s="665" t="str">
        <f>IF(実施計画様式!$D321&lt;&gt;"",実施計画様式!L321,"")</f>
        <v/>
      </c>
      <c r="C247" s="665" t="str">
        <f>IF(実施計画様式!$D321&lt;&gt;"",実施計画様式!I321,"")</f>
        <v/>
      </c>
      <c r="D247" s="665" t="str">
        <f>IF(実施計画様式!$D321&lt;&gt;"",実施計画様式!V321,"")</f>
        <v/>
      </c>
      <c r="E247" s="665" t="str">
        <f>IF(実施計画様式!$D321&lt;&gt;"",実施計画様式!Z321,"")</f>
        <v/>
      </c>
      <c r="F247" s="665" t="str">
        <f>IF(実施計画様式!$D321&lt;&gt;"",実施計画様式!AA321,"")</f>
        <v/>
      </c>
    </row>
    <row r="248" spans="1:6" ht="198.95" customHeight="1">
      <c r="A248" s="665" t="str">
        <f>IF(実施計画様式!$D322&lt;&gt;"",実施計画様式!C322-4,"")</f>
        <v/>
      </c>
      <c r="B248" s="665" t="str">
        <f>IF(実施計画様式!$D322&lt;&gt;"",実施計画様式!L322,"")</f>
        <v/>
      </c>
      <c r="C248" s="665" t="str">
        <f>IF(実施計画様式!$D322&lt;&gt;"",実施計画様式!I322,"")</f>
        <v/>
      </c>
      <c r="D248" s="665" t="str">
        <f>IF(実施計画様式!$D322&lt;&gt;"",実施計画様式!V322,"")</f>
        <v/>
      </c>
      <c r="E248" s="665" t="str">
        <f>IF(実施計画様式!$D322&lt;&gt;"",実施計画様式!Z322,"")</f>
        <v/>
      </c>
      <c r="F248" s="665" t="str">
        <f>IF(実施計画様式!$D322&lt;&gt;"",実施計画様式!AA322,"")</f>
        <v/>
      </c>
    </row>
    <row r="249" spans="1:6" ht="198.95" customHeight="1">
      <c r="A249" s="665" t="str">
        <f>IF(実施計画様式!$D323&lt;&gt;"",実施計画様式!C323-4,"")</f>
        <v/>
      </c>
      <c r="B249" s="665" t="str">
        <f>IF(実施計画様式!$D323&lt;&gt;"",実施計画様式!L323,"")</f>
        <v/>
      </c>
      <c r="C249" s="665" t="str">
        <f>IF(実施計画様式!$D323&lt;&gt;"",実施計画様式!I323,"")</f>
        <v/>
      </c>
      <c r="D249" s="665" t="str">
        <f>IF(実施計画様式!$D323&lt;&gt;"",実施計画様式!V323,"")</f>
        <v/>
      </c>
      <c r="E249" s="665" t="str">
        <f>IF(実施計画様式!$D323&lt;&gt;"",実施計画様式!Z323,"")</f>
        <v/>
      </c>
      <c r="F249" s="665" t="str">
        <f>IF(実施計画様式!$D323&lt;&gt;"",実施計画様式!AA323,"")</f>
        <v/>
      </c>
    </row>
    <row r="250" spans="1:6" ht="198.95" customHeight="1">
      <c r="A250" s="665" t="str">
        <f>IF(実施計画様式!$D324&lt;&gt;"",実施計画様式!C324-4,"")</f>
        <v/>
      </c>
      <c r="B250" s="665" t="str">
        <f>IF(実施計画様式!$D324&lt;&gt;"",実施計画様式!L324,"")</f>
        <v/>
      </c>
      <c r="C250" s="665" t="str">
        <f>IF(実施計画様式!$D324&lt;&gt;"",実施計画様式!I324,"")</f>
        <v/>
      </c>
      <c r="D250" s="665" t="str">
        <f>IF(実施計画様式!$D324&lt;&gt;"",実施計画様式!V324,"")</f>
        <v/>
      </c>
      <c r="E250" s="665" t="str">
        <f>IF(実施計画様式!$D324&lt;&gt;"",実施計画様式!Z324,"")</f>
        <v/>
      </c>
      <c r="F250" s="665" t="str">
        <f>IF(実施計画様式!$D324&lt;&gt;"",実施計画様式!AA324,"")</f>
        <v/>
      </c>
    </row>
    <row r="251" spans="1:6" ht="198.95" customHeight="1">
      <c r="A251" s="665" t="str">
        <f>IF(実施計画様式!$D325&lt;&gt;"",実施計画様式!C325-4,"")</f>
        <v/>
      </c>
      <c r="B251" s="665" t="str">
        <f>IF(実施計画様式!$D325&lt;&gt;"",実施計画様式!L325,"")</f>
        <v/>
      </c>
      <c r="C251" s="665" t="str">
        <f>IF(実施計画様式!$D325&lt;&gt;"",実施計画様式!I325,"")</f>
        <v/>
      </c>
      <c r="D251" s="665" t="str">
        <f>IF(実施計画様式!$D325&lt;&gt;"",実施計画様式!V325,"")</f>
        <v/>
      </c>
      <c r="E251" s="665" t="str">
        <f>IF(実施計画様式!$D325&lt;&gt;"",実施計画様式!Z325,"")</f>
        <v/>
      </c>
      <c r="F251" s="665" t="str">
        <f>IF(実施計画様式!$D325&lt;&gt;"",実施計画様式!AA325,"")</f>
        <v/>
      </c>
    </row>
    <row r="252" spans="1:6" ht="198.95" customHeight="1">
      <c r="A252" s="665" t="str">
        <f>IF(実施計画様式!$D326&lt;&gt;"",実施計画様式!C326-4,"")</f>
        <v/>
      </c>
      <c r="B252" s="665" t="str">
        <f>IF(実施計画様式!$D326&lt;&gt;"",実施計画様式!L326,"")</f>
        <v/>
      </c>
      <c r="C252" s="665" t="str">
        <f>IF(実施計画様式!$D326&lt;&gt;"",実施計画様式!I326,"")</f>
        <v/>
      </c>
      <c r="D252" s="665" t="str">
        <f>IF(実施計画様式!$D326&lt;&gt;"",実施計画様式!V326,"")</f>
        <v/>
      </c>
      <c r="E252" s="665" t="str">
        <f>IF(実施計画様式!$D326&lt;&gt;"",実施計画様式!Z326,"")</f>
        <v/>
      </c>
      <c r="F252" s="665" t="str">
        <f>IF(実施計画様式!$D326&lt;&gt;"",実施計画様式!AA326,"")</f>
        <v/>
      </c>
    </row>
    <row r="253" spans="1:6" ht="198.95" customHeight="1">
      <c r="A253" s="665" t="str">
        <f>IF(実施計画様式!$D327&lt;&gt;"",実施計画様式!C327-4,"")</f>
        <v/>
      </c>
      <c r="B253" s="665" t="str">
        <f>IF(実施計画様式!$D327&lt;&gt;"",実施計画様式!L327,"")</f>
        <v/>
      </c>
      <c r="C253" s="665" t="str">
        <f>IF(実施計画様式!$D327&lt;&gt;"",実施計画様式!I327,"")</f>
        <v/>
      </c>
      <c r="D253" s="665" t="str">
        <f>IF(実施計画様式!$D327&lt;&gt;"",実施計画様式!V327,"")</f>
        <v/>
      </c>
      <c r="E253" s="665" t="str">
        <f>IF(実施計画様式!$D327&lt;&gt;"",実施計画様式!Z327,"")</f>
        <v/>
      </c>
      <c r="F253" s="665" t="str">
        <f>IF(実施計画様式!$D327&lt;&gt;"",実施計画様式!AA327,"")</f>
        <v/>
      </c>
    </row>
    <row r="254" spans="1:6" ht="198.95" customHeight="1">
      <c r="A254" s="665" t="str">
        <f>IF(実施計画様式!$D328&lt;&gt;"",実施計画様式!C328-4,"")</f>
        <v/>
      </c>
      <c r="B254" s="665" t="str">
        <f>IF(実施計画様式!$D328&lt;&gt;"",実施計画様式!L328,"")</f>
        <v/>
      </c>
      <c r="C254" s="665" t="str">
        <f>IF(実施計画様式!$D328&lt;&gt;"",実施計画様式!I328,"")</f>
        <v/>
      </c>
      <c r="D254" s="665" t="str">
        <f>IF(実施計画様式!$D328&lt;&gt;"",実施計画様式!V328,"")</f>
        <v/>
      </c>
      <c r="E254" s="665" t="str">
        <f>IF(実施計画様式!$D328&lt;&gt;"",実施計画様式!Z328,"")</f>
        <v/>
      </c>
      <c r="F254" s="665" t="str">
        <f>IF(実施計画様式!$D328&lt;&gt;"",実施計画様式!AA328,"")</f>
        <v/>
      </c>
    </row>
    <row r="255" spans="1:6" ht="198.95" customHeight="1">
      <c r="A255" s="665" t="str">
        <f>IF(実施計画様式!$D329&lt;&gt;"",実施計画様式!C329-4,"")</f>
        <v/>
      </c>
      <c r="B255" s="665" t="str">
        <f>IF(実施計画様式!$D329&lt;&gt;"",実施計画様式!L329,"")</f>
        <v/>
      </c>
      <c r="C255" s="665" t="str">
        <f>IF(実施計画様式!$D329&lt;&gt;"",実施計画様式!I329,"")</f>
        <v/>
      </c>
      <c r="D255" s="665" t="str">
        <f>IF(実施計画様式!$D329&lt;&gt;"",実施計画様式!V329,"")</f>
        <v/>
      </c>
      <c r="E255" s="665" t="str">
        <f>IF(実施計画様式!$D329&lt;&gt;"",実施計画様式!Z329,"")</f>
        <v/>
      </c>
      <c r="F255" s="665" t="str">
        <f>IF(実施計画様式!$D329&lt;&gt;"",実施計画様式!AA329,"")</f>
        <v/>
      </c>
    </row>
    <row r="256" spans="1:6" ht="198.95" customHeight="1">
      <c r="A256" s="665" t="str">
        <f>IF(実施計画様式!$D330&lt;&gt;"",実施計画様式!C330-4,"")</f>
        <v/>
      </c>
      <c r="B256" s="665" t="str">
        <f>IF(実施計画様式!$D330&lt;&gt;"",実施計画様式!L330,"")</f>
        <v/>
      </c>
      <c r="C256" s="665" t="str">
        <f>IF(実施計画様式!$D330&lt;&gt;"",実施計画様式!I330,"")</f>
        <v/>
      </c>
      <c r="D256" s="665" t="str">
        <f>IF(実施計画様式!$D330&lt;&gt;"",実施計画様式!V330,"")</f>
        <v/>
      </c>
      <c r="E256" s="665" t="str">
        <f>IF(実施計画様式!$D330&lt;&gt;"",実施計画様式!Z330,"")</f>
        <v/>
      </c>
      <c r="F256" s="665" t="str">
        <f>IF(実施計画様式!$D330&lt;&gt;"",実施計画様式!AA330,"")</f>
        <v/>
      </c>
    </row>
    <row r="257" spans="1:6" ht="198.95" customHeight="1">
      <c r="A257" s="665" t="str">
        <f>IF(実施計画様式!$D331&lt;&gt;"",実施計画様式!C331-4,"")</f>
        <v/>
      </c>
      <c r="B257" s="665" t="str">
        <f>IF(実施計画様式!$D331&lt;&gt;"",実施計画様式!L331,"")</f>
        <v/>
      </c>
      <c r="C257" s="665" t="str">
        <f>IF(実施計画様式!$D331&lt;&gt;"",実施計画様式!I331,"")</f>
        <v/>
      </c>
      <c r="D257" s="665" t="str">
        <f>IF(実施計画様式!$D331&lt;&gt;"",実施計画様式!V331,"")</f>
        <v/>
      </c>
      <c r="E257" s="665" t="str">
        <f>IF(実施計画様式!$D331&lt;&gt;"",実施計画様式!Z331,"")</f>
        <v/>
      </c>
      <c r="F257" s="665" t="str">
        <f>IF(実施計画様式!$D331&lt;&gt;"",実施計画様式!AA331,"")</f>
        <v/>
      </c>
    </row>
    <row r="258" spans="1:6" ht="198.95" customHeight="1">
      <c r="A258" s="665" t="str">
        <f>IF(実施計画様式!$D332&lt;&gt;"",実施計画様式!C332-4,"")</f>
        <v/>
      </c>
      <c r="B258" s="665" t="str">
        <f>IF(実施計画様式!$D332&lt;&gt;"",実施計画様式!L332,"")</f>
        <v/>
      </c>
      <c r="C258" s="665" t="str">
        <f>IF(実施計画様式!$D332&lt;&gt;"",実施計画様式!I332,"")</f>
        <v/>
      </c>
      <c r="D258" s="665" t="str">
        <f>IF(実施計画様式!$D332&lt;&gt;"",実施計画様式!V332,"")</f>
        <v/>
      </c>
      <c r="E258" s="665" t="str">
        <f>IF(実施計画様式!$D332&lt;&gt;"",実施計画様式!Z332,"")</f>
        <v/>
      </c>
      <c r="F258" s="665" t="str">
        <f>IF(実施計画様式!$D332&lt;&gt;"",実施計画様式!AA332,"")</f>
        <v/>
      </c>
    </row>
    <row r="259" spans="1:6" ht="198.95" customHeight="1">
      <c r="A259" s="665" t="str">
        <f>IF(実施計画様式!$D333&lt;&gt;"",実施計画様式!C333-4,"")</f>
        <v/>
      </c>
      <c r="B259" s="665" t="str">
        <f>IF(実施計画様式!$D333&lt;&gt;"",実施計画様式!L333,"")</f>
        <v/>
      </c>
      <c r="C259" s="665" t="str">
        <f>IF(実施計画様式!$D333&lt;&gt;"",実施計画様式!I333,"")</f>
        <v/>
      </c>
      <c r="D259" s="665" t="str">
        <f>IF(実施計画様式!$D333&lt;&gt;"",実施計画様式!V333,"")</f>
        <v/>
      </c>
      <c r="E259" s="665" t="str">
        <f>IF(実施計画様式!$D333&lt;&gt;"",実施計画様式!Z333,"")</f>
        <v/>
      </c>
      <c r="F259" s="665" t="str">
        <f>IF(実施計画様式!$D333&lt;&gt;"",実施計画様式!AA333,"")</f>
        <v/>
      </c>
    </row>
    <row r="260" spans="1:6" ht="198.95" customHeight="1">
      <c r="A260" s="665" t="str">
        <f>IF(実施計画様式!$D334&lt;&gt;"",実施計画様式!C334-4,"")</f>
        <v/>
      </c>
      <c r="B260" s="665" t="str">
        <f>IF(実施計画様式!$D334&lt;&gt;"",実施計画様式!L334,"")</f>
        <v/>
      </c>
      <c r="C260" s="665" t="str">
        <f>IF(実施計画様式!$D334&lt;&gt;"",実施計画様式!I334,"")</f>
        <v/>
      </c>
      <c r="D260" s="665" t="str">
        <f>IF(実施計画様式!$D334&lt;&gt;"",実施計画様式!V334,"")</f>
        <v/>
      </c>
      <c r="E260" s="665" t="str">
        <f>IF(実施計画様式!$D334&lt;&gt;"",実施計画様式!Z334,"")</f>
        <v/>
      </c>
      <c r="F260" s="665" t="str">
        <f>IF(実施計画様式!$D334&lt;&gt;"",実施計画様式!AA334,"")</f>
        <v/>
      </c>
    </row>
    <row r="261" spans="1:6" ht="198.95" customHeight="1">
      <c r="A261" s="665" t="str">
        <f>IF(実施計画様式!$D335&lt;&gt;"",実施計画様式!C335-4,"")</f>
        <v/>
      </c>
      <c r="B261" s="665" t="str">
        <f>IF(実施計画様式!$D335&lt;&gt;"",実施計画様式!L335,"")</f>
        <v/>
      </c>
      <c r="C261" s="665" t="str">
        <f>IF(実施計画様式!$D335&lt;&gt;"",実施計画様式!I335,"")</f>
        <v/>
      </c>
      <c r="D261" s="665" t="str">
        <f>IF(実施計画様式!$D335&lt;&gt;"",実施計画様式!V335,"")</f>
        <v/>
      </c>
      <c r="E261" s="665" t="str">
        <f>IF(実施計画様式!$D335&lt;&gt;"",実施計画様式!Z335,"")</f>
        <v/>
      </c>
      <c r="F261" s="665" t="str">
        <f>IF(実施計画様式!$D335&lt;&gt;"",実施計画様式!AA335,"")</f>
        <v/>
      </c>
    </row>
    <row r="262" spans="1:6" ht="198.95" customHeight="1">
      <c r="A262" s="665" t="str">
        <f>IF(実施計画様式!$D336&lt;&gt;"",実施計画様式!C336-4,"")</f>
        <v/>
      </c>
      <c r="B262" s="665" t="str">
        <f>IF(実施計画様式!$D336&lt;&gt;"",実施計画様式!L336,"")</f>
        <v/>
      </c>
      <c r="C262" s="665" t="str">
        <f>IF(実施計画様式!$D336&lt;&gt;"",実施計画様式!I336,"")</f>
        <v/>
      </c>
      <c r="D262" s="665" t="str">
        <f>IF(実施計画様式!$D336&lt;&gt;"",実施計画様式!V336,"")</f>
        <v/>
      </c>
      <c r="E262" s="665" t="str">
        <f>IF(実施計画様式!$D336&lt;&gt;"",実施計画様式!Z336,"")</f>
        <v/>
      </c>
      <c r="F262" s="665" t="str">
        <f>IF(実施計画様式!$D336&lt;&gt;"",実施計画様式!AA336,"")</f>
        <v/>
      </c>
    </row>
    <row r="263" spans="1:6" ht="198.95" customHeight="1">
      <c r="A263" s="665" t="str">
        <f>IF(実施計画様式!$D337&lt;&gt;"",実施計画様式!C337-4,"")</f>
        <v/>
      </c>
      <c r="B263" s="665" t="str">
        <f>IF(実施計画様式!$D337&lt;&gt;"",実施計画様式!L337,"")</f>
        <v/>
      </c>
      <c r="C263" s="665" t="str">
        <f>IF(実施計画様式!$D337&lt;&gt;"",実施計画様式!I337,"")</f>
        <v/>
      </c>
      <c r="D263" s="665" t="str">
        <f>IF(実施計画様式!$D337&lt;&gt;"",実施計画様式!V337,"")</f>
        <v/>
      </c>
      <c r="E263" s="665" t="str">
        <f>IF(実施計画様式!$D337&lt;&gt;"",実施計画様式!Z337,"")</f>
        <v/>
      </c>
      <c r="F263" s="665" t="str">
        <f>IF(実施計画様式!$D337&lt;&gt;"",実施計画様式!AA337,"")</f>
        <v/>
      </c>
    </row>
    <row r="264" spans="1:6" ht="198.95" customHeight="1">
      <c r="A264" s="665" t="str">
        <f>IF(実施計画様式!$D338&lt;&gt;"",実施計画様式!C338-4,"")</f>
        <v/>
      </c>
      <c r="B264" s="665" t="str">
        <f>IF(実施計画様式!$D338&lt;&gt;"",実施計画様式!L338,"")</f>
        <v/>
      </c>
      <c r="C264" s="665" t="str">
        <f>IF(実施計画様式!$D338&lt;&gt;"",実施計画様式!I338,"")</f>
        <v/>
      </c>
      <c r="D264" s="665" t="str">
        <f>IF(実施計画様式!$D338&lt;&gt;"",実施計画様式!V338,"")</f>
        <v/>
      </c>
      <c r="E264" s="665" t="str">
        <f>IF(実施計画様式!$D338&lt;&gt;"",実施計画様式!Z338,"")</f>
        <v/>
      </c>
      <c r="F264" s="665" t="str">
        <f>IF(実施計画様式!$D338&lt;&gt;"",実施計画様式!AA338,"")</f>
        <v/>
      </c>
    </row>
    <row r="265" spans="1:6" ht="198.95" customHeight="1">
      <c r="A265" s="665" t="str">
        <f>IF(実施計画様式!$D339&lt;&gt;"",実施計画様式!C339-4,"")</f>
        <v/>
      </c>
      <c r="B265" s="665" t="str">
        <f>IF(実施計画様式!$D339&lt;&gt;"",実施計画様式!L339,"")</f>
        <v/>
      </c>
      <c r="C265" s="665" t="str">
        <f>IF(実施計画様式!$D339&lt;&gt;"",実施計画様式!I339,"")</f>
        <v/>
      </c>
      <c r="D265" s="665" t="str">
        <f>IF(実施計画様式!$D339&lt;&gt;"",実施計画様式!V339,"")</f>
        <v/>
      </c>
      <c r="E265" s="665" t="str">
        <f>IF(実施計画様式!$D339&lt;&gt;"",実施計画様式!Z339,"")</f>
        <v/>
      </c>
      <c r="F265" s="665" t="str">
        <f>IF(実施計画様式!$D339&lt;&gt;"",実施計画様式!AA339,"")</f>
        <v/>
      </c>
    </row>
    <row r="266" spans="1:6" ht="198.95" customHeight="1">
      <c r="A266" s="665" t="str">
        <f>IF(実施計画様式!$D340&lt;&gt;"",実施計画様式!C340-4,"")</f>
        <v/>
      </c>
      <c r="B266" s="665" t="str">
        <f>IF(実施計画様式!$D340&lt;&gt;"",実施計画様式!L340,"")</f>
        <v/>
      </c>
      <c r="C266" s="665" t="str">
        <f>IF(実施計画様式!$D340&lt;&gt;"",実施計画様式!I340,"")</f>
        <v/>
      </c>
      <c r="D266" s="665" t="str">
        <f>IF(実施計画様式!$D340&lt;&gt;"",実施計画様式!V340,"")</f>
        <v/>
      </c>
      <c r="E266" s="665" t="str">
        <f>IF(実施計画様式!$D340&lt;&gt;"",実施計画様式!Z340,"")</f>
        <v/>
      </c>
      <c r="F266" s="665" t="str">
        <f>IF(実施計画様式!$D340&lt;&gt;"",実施計画様式!AA340,"")</f>
        <v/>
      </c>
    </row>
    <row r="267" spans="1:6" ht="198.95" customHeight="1">
      <c r="A267" s="665" t="str">
        <f>IF(実施計画様式!$D341&lt;&gt;"",実施計画様式!C341-4,"")</f>
        <v/>
      </c>
      <c r="B267" s="665" t="str">
        <f>IF(実施計画様式!$D341&lt;&gt;"",実施計画様式!L341,"")</f>
        <v/>
      </c>
      <c r="C267" s="665" t="str">
        <f>IF(実施計画様式!$D341&lt;&gt;"",実施計画様式!I341,"")</f>
        <v/>
      </c>
      <c r="D267" s="665" t="str">
        <f>IF(実施計画様式!$D341&lt;&gt;"",実施計画様式!V341,"")</f>
        <v/>
      </c>
      <c r="E267" s="665" t="str">
        <f>IF(実施計画様式!$D341&lt;&gt;"",実施計画様式!Z341,"")</f>
        <v/>
      </c>
      <c r="F267" s="665" t="str">
        <f>IF(実施計画様式!$D341&lt;&gt;"",実施計画様式!AA341,"")</f>
        <v/>
      </c>
    </row>
    <row r="268" spans="1:6" ht="198.95" customHeight="1">
      <c r="A268" s="665" t="str">
        <f>IF(実施計画様式!$D342&lt;&gt;"",実施計画様式!C342-4,"")</f>
        <v/>
      </c>
      <c r="B268" s="665" t="str">
        <f>IF(実施計画様式!$D342&lt;&gt;"",実施計画様式!L342,"")</f>
        <v/>
      </c>
      <c r="C268" s="665" t="str">
        <f>IF(実施計画様式!$D342&lt;&gt;"",実施計画様式!I342,"")</f>
        <v/>
      </c>
      <c r="D268" s="665" t="str">
        <f>IF(実施計画様式!$D342&lt;&gt;"",実施計画様式!V342,"")</f>
        <v/>
      </c>
      <c r="E268" s="665" t="str">
        <f>IF(実施計画様式!$D342&lt;&gt;"",実施計画様式!Z342,"")</f>
        <v/>
      </c>
      <c r="F268" s="665" t="str">
        <f>IF(実施計画様式!$D342&lt;&gt;"",実施計画様式!AA342,"")</f>
        <v/>
      </c>
    </row>
    <row r="269" spans="1:6" ht="198.95" customHeight="1">
      <c r="A269" s="665" t="str">
        <f>IF(実施計画様式!$D343&lt;&gt;"",実施計画様式!C343-4,"")</f>
        <v/>
      </c>
      <c r="B269" s="665" t="str">
        <f>IF(実施計画様式!$D343&lt;&gt;"",実施計画様式!L343,"")</f>
        <v/>
      </c>
      <c r="C269" s="665" t="str">
        <f>IF(実施計画様式!$D343&lt;&gt;"",実施計画様式!I343,"")</f>
        <v/>
      </c>
      <c r="D269" s="665" t="str">
        <f>IF(実施計画様式!$D343&lt;&gt;"",実施計画様式!V343,"")</f>
        <v/>
      </c>
      <c r="E269" s="665" t="str">
        <f>IF(実施計画様式!$D343&lt;&gt;"",実施計画様式!Z343,"")</f>
        <v/>
      </c>
      <c r="F269" s="665" t="str">
        <f>IF(実施計画様式!$D343&lt;&gt;"",実施計画様式!AA343,"")</f>
        <v/>
      </c>
    </row>
    <row r="270" spans="1:6" ht="198.95" customHeight="1">
      <c r="A270" s="665" t="str">
        <f>IF(実施計画様式!$D344&lt;&gt;"",実施計画様式!C344-4,"")</f>
        <v/>
      </c>
      <c r="B270" s="665" t="str">
        <f>IF(実施計画様式!$D344&lt;&gt;"",実施計画様式!L344,"")</f>
        <v/>
      </c>
      <c r="C270" s="665" t="str">
        <f>IF(実施計画様式!$D344&lt;&gt;"",実施計画様式!I344,"")</f>
        <v/>
      </c>
      <c r="D270" s="665" t="str">
        <f>IF(実施計画様式!$D344&lt;&gt;"",実施計画様式!V344,"")</f>
        <v/>
      </c>
      <c r="E270" s="665" t="str">
        <f>IF(実施計画様式!$D344&lt;&gt;"",実施計画様式!Z344,"")</f>
        <v/>
      </c>
      <c r="F270" s="665" t="str">
        <f>IF(実施計画様式!$D344&lt;&gt;"",実施計画様式!AA344,"")</f>
        <v/>
      </c>
    </row>
    <row r="271" spans="1:6" ht="198.95" customHeight="1">
      <c r="A271" s="665" t="str">
        <f>IF(実施計画様式!$D345&lt;&gt;"",実施計画様式!C345-4,"")</f>
        <v/>
      </c>
      <c r="B271" s="665" t="str">
        <f>IF(実施計画様式!$D345&lt;&gt;"",実施計画様式!L345,"")</f>
        <v/>
      </c>
      <c r="C271" s="665" t="str">
        <f>IF(実施計画様式!$D345&lt;&gt;"",実施計画様式!I345,"")</f>
        <v/>
      </c>
      <c r="D271" s="665" t="str">
        <f>IF(実施計画様式!$D345&lt;&gt;"",実施計画様式!V345,"")</f>
        <v/>
      </c>
      <c r="E271" s="665" t="str">
        <f>IF(実施計画様式!$D345&lt;&gt;"",実施計画様式!Z345,"")</f>
        <v/>
      </c>
      <c r="F271" s="665" t="str">
        <f>IF(実施計画様式!$D345&lt;&gt;"",実施計画様式!AA345,"")</f>
        <v/>
      </c>
    </row>
    <row r="272" spans="1:6" ht="198.95" customHeight="1">
      <c r="A272" s="665" t="str">
        <f>IF(実施計画様式!$D346&lt;&gt;"",実施計画様式!C346-4,"")</f>
        <v/>
      </c>
      <c r="B272" s="665" t="str">
        <f>IF(実施計画様式!$D346&lt;&gt;"",実施計画様式!L346,"")</f>
        <v/>
      </c>
      <c r="C272" s="665" t="str">
        <f>IF(実施計画様式!$D346&lt;&gt;"",実施計画様式!I346,"")</f>
        <v/>
      </c>
      <c r="D272" s="665" t="str">
        <f>IF(実施計画様式!$D346&lt;&gt;"",実施計画様式!V346,"")</f>
        <v/>
      </c>
      <c r="E272" s="665" t="str">
        <f>IF(実施計画様式!$D346&lt;&gt;"",実施計画様式!Z346,"")</f>
        <v/>
      </c>
      <c r="F272" s="665" t="str">
        <f>IF(実施計画様式!$D346&lt;&gt;"",実施計画様式!AA346,"")</f>
        <v/>
      </c>
    </row>
    <row r="273" spans="1:6" ht="198.95" customHeight="1">
      <c r="A273" s="665" t="str">
        <f>IF(実施計画様式!$D347&lt;&gt;"",実施計画様式!C347-4,"")</f>
        <v/>
      </c>
      <c r="B273" s="665" t="str">
        <f>IF(実施計画様式!$D347&lt;&gt;"",実施計画様式!L347,"")</f>
        <v/>
      </c>
      <c r="C273" s="665" t="str">
        <f>IF(実施計画様式!$D347&lt;&gt;"",実施計画様式!I347,"")</f>
        <v/>
      </c>
      <c r="D273" s="665" t="str">
        <f>IF(実施計画様式!$D347&lt;&gt;"",実施計画様式!V347,"")</f>
        <v/>
      </c>
      <c r="E273" s="665" t="str">
        <f>IF(実施計画様式!$D347&lt;&gt;"",実施計画様式!Z347,"")</f>
        <v/>
      </c>
      <c r="F273" s="665" t="str">
        <f>IF(実施計画様式!$D347&lt;&gt;"",実施計画様式!AA347,"")</f>
        <v/>
      </c>
    </row>
    <row r="274" spans="1:6" ht="198.95" customHeight="1">
      <c r="A274" s="665" t="str">
        <f>IF(実施計画様式!$D348&lt;&gt;"",実施計画様式!C348-4,"")</f>
        <v/>
      </c>
      <c r="B274" s="665" t="str">
        <f>IF(実施計画様式!$D348&lt;&gt;"",実施計画様式!L348,"")</f>
        <v/>
      </c>
      <c r="C274" s="665" t="str">
        <f>IF(実施計画様式!$D348&lt;&gt;"",実施計画様式!I348,"")</f>
        <v/>
      </c>
      <c r="D274" s="665" t="str">
        <f>IF(実施計画様式!$D348&lt;&gt;"",実施計画様式!V348,"")</f>
        <v/>
      </c>
      <c r="E274" s="665" t="str">
        <f>IF(実施計画様式!$D348&lt;&gt;"",実施計画様式!Z348,"")</f>
        <v/>
      </c>
      <c r="F274" s="665" t="str">
        <f>IF(実施計画様式!$D348&lt;&gt;"",実施計画様式!AA348,"")</f>
        <v/>
      </c>
    </row>
    <row r="275" spans="1:6" ht="198.95" customHeight="1">
      <c r="A275" s="665" t="str">
        <f>IF(実施計画様式!$D349&lt;&gt;"",実施計画様式!C349-4,"")</f>
        <v/>
      </c>
      <c r="B275" s="665" t="str">
        <f>IF(実施計画様式!$D349&lt;&gt;"",実施計画様式!L349,"")</f>
        <v/>
      </c>
      <c r="C275" s="665" t="str">
        <f>IF(実施計画様式!$D349&lt;&gt;"",実施計画様式!I349,"")</f>
        <v/>
      </c>
      <c r="D275" s="665" t="str">
        <f>IF(実施計画様式!$D349&lt;&gt;"",実施計画様式!V349,"")</f>
        <v/>
      </c>
      <c r="E275" s="665" t="str">
        <f>IF(実施計画様式!$D349&lt;&gt;"",実施計画様式!Z349,"")</f>
        <v/>
      </c>
      <c r="F275" s="665" t="str">
        <f>IF(実施計画様式!$D349&lt;&gt;"",実施計画様式!AA349,"")</f>
        <v/>
      </c>
    </row>
    <row r="276" spans="1:6" ht="198.95" customHeight="1">
      <c r="A276" s="665" t="str">
        <f>IF(実施計画様式!$D350&lt;&gt;"",実施計画様式!C350-4,"")</f>
        <v/>
      </c>
      <c r="B276" s="665" t="str">
        <f>IF(実施計画様式!$D350&lt;&gt;"",実施計画様式!L350,"")</f>
        <v/>
      </c>
      <c r="C276" s="665" t="str">
        <f>IF(実施計画様式!$D350&lt;&gt;"",実施計画様式!I350,"")</f>
        <v/>
      </c>
      <c r="D276" s="665" t="str">
        <f>IF(実施計画様式!$D350&lt;&gt;"",実施計画様式!V350,"")</f>
        <v/>
      </c>
      <c r="E276" s="665" t="str">
        <f>IF(実施計画様式!$D350&lt;&gt;"",実施計画様式!Z350,"")</f>
        <v/>
      </c>
      <c r="F276" s="665" t="str">
        <f>IF(実施計画様式!$D350&lt;&gt;"",実施計画様式!AA350,"")</f>
        <v/>
      </c>
    </row>
    <row r="277" spans="1:6" ht="198.95" customHeight="1">
      <c r="A277" s="665" t="str">
        <f>IF(実施計画様式!$D351&lt;&gt;"",実施計画様式!C351-4,"")</f>
        <v/>
      </c>
      <c r="B277" s="665" t="str">
        <f>IF(実施計画様式!$D351&lt;&gt;"",実施計画様式!L351,"")</f>
        <v/>
      </c>
      <c r="C277" s="665" t="str">
        <f>IF(実施計画様式!$D351&lt;&gt;"",実施計画様式!I351,"")</f>
        <v/>
      </c>
      <c r="D277" s="665" t="str">
        <f>IF(実施計画様式!$D351&lt;&gt;"",実施計画様式!V351,"")</f>
        <v/>
      </c>
      <c r="E277" s="665" t="str">
        <f>IF(実施計画様式!$D351&lt;&gt;"",実施計画様式!Z351,"")</f>
        <v/>
      </c>
      <c r="F277" s="665" t="str">
        <f>IF(実施計画様式!$D351&lt;&gt;"",実施計画様式!AA351,"")</f>
        <v/>
      </c>
    </row>
    <row r="278" spans="1:6" ht="198.95" customHeight="1">
      <c r="A278" s="665" t="str">
        <f>IF(実施計画様式!$D352&lt;&gt;"",実施計画様式!C352-4,"")</f>
        <v/>
      </c>
      <c r="B278" s="665" t="str">
        <f>IF(実施計画様式!$D352&lt;&gt;"",実施計画様式!L352,"")</f>
        <v/>
      </c>
      <c r="C278" s="665" t="str">
        <f>IF(実施計画様式!$D352&lt;&gt;"",実施計画様式!I352,"")</f>
        <v/>
      </c>
      <c r="D278" s="665" t="str">
        <f>IF(実施計画様式!$D352&lt;&gt;"",実施計画様式!V352,"")</f>
        <v/>
      </c>
      <c r="E278" s="665" t="str">
        <f>IF(実施計画様式!$D352&lt;&gt;"",実施計画様式!Z352,"")</f>
        <v/>
      </c>
      <c r="F278" s="665" t="str">
        <f>IF(実施計画様式!$D352&lt;&gt;"",実施計画様式!AA352,"")</f>
        <v/>
      </c>
    </row>
    <row r="279" spans="1:6" ht="198.95" customHeight="1">
      <c r="A279" s="665" t="str">
        <f>IF(実施計画様式!$D353&lt;&gt;"",実施計画様式!C353-4,"")</f>
        <v/>
      </c>
      <c r="B279" s="665" t="str">
        <f>IF(実施計画様式!$D353&lt;&gt;"",実施計画様式!L353,"")</f>
        <v/>
      </c>
      <c r="C279" s="665" t="str">
        <f>IF(実施計画様式!$D353&lt;&gt;"",実施計画様式!I353,"")</f>
        <v/>
      </c>
      <c r="D279" s="665" t="str">
        <f>IF(実施計画様式!$D353&lt;&gt;"",実施計画様式!V353,"")</f>
        <v/>
      </c>
      <c r="E279" s="665" t="str">
        <f>IF(実施計画様式!$D353&lt;&gt;"",実施計画様式!Z353,"")</f>
        <v/>
      </c>
      <c r="F279" s="665" t="str">
        <f>IF(実施計画様式!$D353&lt;&gt;"",実施計画様式!AA353,"")</f>
        <v/>
      </c>
    </row>
    <row r="280" spans="1:6" ht="198.95" customHeight="1">
      <c r="A280" s="665" t="str">
        <f>IF(実施計画様式!$D354&lt;&gt;"",実施計画様式!C354-4,"")</f>
        <v/>
      </c>
      <c r="B280" s="665" t="str">
        <f>IF(実施計画様式!$D354&lt;&gt;"",実施計画様式!L354,"")</f>
        <v/>
      </c>
      <c r="C280" s="665" t="str">
        <f>IF(実施計画様式!$D354&lt;&gt;"",実施計画様式!I354,"")</f>
        <v/>
      </c>
      <c r="D280" s="665" t="str">
        <f>IF(実施計画様式!$D354&lt;&gt;"",実施計画様式!V354,"")</f>
        <v/>
      </c>
      <c r="E280" s="665" t="str">
        <f>IF(実施計画様式!$D354&lt;&gt;"",実施計画様式!Z354,"")</f>
        <v/>
      </c>
      <c r="F280" s="665" t="str">
        <f>IF(実施計画様式!$D354&lt;&gt;"",実施計画様式!AA354,"")</f>
        <v/>
      </c>
    </row>
    <row r="281" spans="1:6" ht="198.95" customHeight="1">
      <c r="A281" s="665" t="str">
        <f>IF(実施計画様式!$D355&lt;&gt;"",実施計画様式!C355-4,"")</f>
        <v/>
      </c>
      <c r="B281" s="665" t="str">
        <f>IF(実施計画様式!$D355&lt;&gt;"",実施計画様式!L355,"")</f>
        <v/>
      </c>
      <c r="C281" s="665" t="str">
        <f>IF(実施計画様式!$D355&lt;&gt;"",実施計画様式!I355,"")</f>
        <v/>
      </c>
      <c r="D281" s="665" t="str">
        <f>IF(実施計画様式!$D355&lt;&gt;"",実施計画様式!V355,"")</f>
        <v/>
      </c>
      <c r="E281" s="665" t="str">
        <f>IF(実施計画様式!$D355&lt;&gt;"",実施計画様式!Z355,"")</f>
        <v/>
      </c>
      <c r="F281" s="665" t="str">
        <f>IF(実施計画様式!$D355&lt;&gt;"",実施計画様式!AA355,"")</f>
        <v/>
      </c>
    </row>
    <row r="282" spans="1:6" ht="198.95" customHeight="1">
      <c r="A282" s="665" t="str">
        <f>IF(実施計画様式!$D356&lt;&gt;"",実施計画様式!C356-4,"")</f>
        <v/>
      </c>
      <c r="B282" s="665" t="str">
        <f>IF(実施計画様式!$D356&lt;&gt;"",実施計画様式!L356,"")</f>
        <v/>
      </c>
      <c r="C282" s="665" t="str">
        <f>IF(実施計画様式!$D356&lt;&gt;"",実施計画様式!I356,"")</f>
        <v/>
      </c>
      <c r="D282" s="665" t="str">
        <f>IF(実施計画様式!$D356&lt;&gt;"",実施計画様式!V356,"")</f>
        <v/>
      </c>
      <c r="E282" s="665" t="str">
        <f>IF(実施計画様式!$D356&lt;&gt;"",実施計画様式!Z356,"")</f>
        <v/>
      </c>
      <c r="F282" s="665" t="str">
        <f>IF(実施計画様式!$D356&lt;&gt;"",実施計画様式!AA356,"")</f>
        <v/>
      </c>
    </row>
    <row r="283" spans="1:6" ht="198.95" customHeight="1">
      <c r="A283" s="665" t="str">
        <f>IF(実施計画様式!$D357&lt;&gt;"",実施計画様式!C357-4,"")</f>
        <v/>
      </c>
      <c r="B283" s="665" t="str">
        <f>IF(実施計画様式!$D357&lt;&gt;"",実施計画様式!L357,"")</f>
        <v/>
      </c>
      <c r="C283" s="665" t="str">
        <f>IF(実施計画様式!$D357&lt;&gt;"",実施計画様式!I357,"")</f>
        <v/>
      </c>
      <c r="D283" s="665" t="str">
        <f>IF(実施計画様式!$D357&lt;&gt;"",実施計画様式!V357,"")</f>
        <v/>
      </c>
      <c r="E283" s="665" t="str">
        <f>IF(実施計画様式!$D357&lt;&gt;"",実施計画様式!Z357,"")</f>
        <v/>
      </c>
      <c r="F283" s="665" t="str">
        <f>IF(実施計画様式!$D357&lt;&gt;"",実施計画様式!AA357,"")</f>
        <v/>
      </c>
    </row>
    <row r="284" spans="1:6" ht="198.95" customHeight="1">
      <c r="A284" s="665" t="str">
        <f>IF(実施計画様式!$D358&lt;&gt;"",実施計画様式!C358-4,"")</f>
        <v/>
      </c>
      <c r="B284" s="665" t="str">
        <f>IF(実施計画様式!$D358&lt;&gt;"",実施計画様式!L358,"")</f>
        <v/>
      </c>
      <c r="C284" s="665" t="str">
        <f>IF(実施計画様式!$D358&lt;&gt;"",実施計画様式!I358,"")</f>
        <v/>
      </c>
      <c r="D284" s="665" t="str">
        <f>IF(実施計画様式!$D358&lt;&gt;"",実施計画様式!V358,"")</f>
        <v/>
      </c>
      <c r="E284" s="665" t="str">
        <f>IF(実施計画様式!$D358&lt;&gt;"",実施計画様式!Z358,"")</f>
        <v/>
      </c>
      <c r="F284" s="665" t="str">
        <f>IF(実施計画様式!$D358&lt;&gt;"",実施計画様式!AA358,"")</f>
        <v/>
      </c>
    </row>
    <row r="285" spans="1:6" ht="198.95" customHeight="1">
      <c r="A285" s="665" t="str">
        <f>IF(実施計画様式!$D359&lt;&gt;"",実施計画様式!C359-4,"")</f>
        <v/>
      </c>
      <c r="B285" s="665" t="str">
        <f>IF(実施計画様式!$D359&lt;&gt;"",実施計画様式!L359,"")</f>
        <v/>
      </c>
      <c r="C285" s="665" t="str">
        <f>IF(実施計画様式!$D359&lt;&gt;"",実施計画様式!I359,"")</f>
        <v/>
      </c>
      <c r="D285" s="665" t="str">
        <f>IF(実施計画様式!$D359&lt;&gt;"",実施計画様式!V359,"")</f>
        <v/>
      </c>
      <c r="E285" s="665" t="str">
        <f>IF(実施計画様式!$D359&lt;&gt;"",実施計画様式!Z359,"")</f>
        <v/>
      </c>
      <c r="F285" s="665" t="str">
        <f>IF(実施計画様式!$D359&lt;&gt;"",実施計画様式!AA359,"")</f>
        <v/>
      </c>
    </row>
    <row r="286" spans="1:6" ht="198.95" customHeight="1">
      <c r="A286" s="665" t="str">
        <f>IF(実施計画様式!$D360&lt;&gt;"",実施計画様式!C360-4,"")</f>
        <v/>
      </c>
      <c r="B286" s="665" t="str">
        <f>IF(実施計画様式!$D360&lt;&gt;"",実施計画様式!L360,"")</f>
        <v/>
      </c>
      <c r="C286" s="665" t="str">
        <f>IF(実施計画様式!$D360&lt;&gt;"",実施計画様式!I360,"")</f>
        <v/>
      </c>
      <c r="D286" s="665" t="str">
        <f>IF(実施計画様式!$D360&lt;&gt;"",実施計画様式!V360,"")</f>
        <v/>
      </c>
      <c r="E286" s="665" t="str">
        <f>IF(実施計画様式!$D360&lt;&gt;"",実施計画様式!Z360,"")</f>
        <v/>
      </c>
      <c r="F286" s="665" t="str">
        <f>IF(実施計画様式!$D360&lt;&gt;"",実施計画様式!AA360,"")</f>
        <v/>
      </c>
    </row>
    <row r="287" spans="1:6" ht="198.95" customHeight="1">
      <c r="A287" s="665" t="str">
        <f>IF(実施計画様式!$D361&lt;&gt;"",実施計画様式!C361-4,"")</f>
        <v/>
      </c>
      <c r="B287" s="665" t="str">
        <f>IF(実施計画様式!$D361&lt;&gt;"",実施計画様式!L361,"")</f>
        <v/>
      </c>
      <c r="C287" s="665" t="str">
        <f>IF(実施計画様式!$D361&lt;&gt;"",実施計画様式!I361,"")</f>
        <v/>
      </c>
      <c r="D287" s="665" t="str">
        <f>IF(実施計画様式!$D361&lt;&gt;"",実施計画様式!V361,"")</f>
        <v/>
      </c>
      <c r="E287" s="665" t="str">
        <f>IF(実施計画様式!$D361&lt;&gt;"",実施計画様式!Z361,"")</f>
        <v/>
      </c>
      <c r="F287" s="665" t="str">
        <f>IF(実施計画様式!$D361&lt;&gt;"",実施計画様式!AA361,"")</f>
        <v/>
      </c>
    </row>
    <row r="288" spans="1:6" ht="198.95" customHeight="1">
      <c r="A288" s="665" t="str">
        <f>IF(実施計画様式!$D362&lt;&gt;"",実施計画様式!C362-4,"")</f>
        <v/>
      </c>
      <c r="B288" s="665" t="str">
        <f>IF(実施計画様式!$D362&lt;&gt;"",実施計画様式!L362,"")</f>
        <v/>
      </c>
      <c r="C288" s="665" t="str">
        <f>IF(実施計画様式!$D362&lt;&gt;"",実施計画様式!I362,"")</f>
        <v/>
      </c>
      <c r="D288" s="665" t="str">
        <f>IF(実施計画様式!$D362&lt;&gt;"",実施計画様式!V362,"")</f>
        <v/>
      </c>
      <c r="E288" s="665" t="str">
        <f>IF(実施計画様式!$D362&lt;&gt;"",実施計画様式!Z362,"")</f>
        <v/>
      </c>
      <c r="F288" s="665" t="str">
        <f>IF(実施計画様式!$D362&lt;&gt;"",実施計画様式!AA362,"")</f>
        <v/>
      </c>
    </row>
    <row r="289" spans="1:6" ht="198.95" customHeight="1">
      <c r="A289" s="665" t="str">
        <f>IF(実施計画様式!$D363&lt;&gt;"",実施計画様式!C363-4,"")</f>
        <v/>
      </c>
      <c r="B289" s="665" t="str">
        <f>IF(実施計画様式!$D363&lt;&gt;"",実施計画様式!L363,"")</f>
        <v/>
      </c>
      <c r="C289" s="665" t="str">
        <f>IF(実施計画様式!$D363&lt;&gt;"",実施計画様式!I363,"")</f>
        <v/>
      </c>
      <c r="D289" s="665" t="str">
        <f>IF(実施計画様式!$D363&lt;&gt;"",実施計画様式!V363,"")</f>
        <v/>
      </c>
      <c r="E289" s="665" t="str">
        <f>IF(実施計画様式!$D363&lt;&gt;"",実施計画様式!Z363,"")</f>
        <v/>
      </c>
      <c r="F289" s="665" t="str">
        <f>IF(実施計画様式!$D363&lt;&gt;"",実施計画様式!AA363,"")</f>
        <v/>
      </c>
    </row>
    <row r="290" spans="1:6" ht="198.95" customHeight="1">
      <c r="A290" s="665" t="str">
        <f>IF(実施計画様式!$D364&lt;&gt;"",実施計画様式!C364-4,"")</f>
        <v/>
      </c>
      <c r="B290" s="665" t="str">
        <f>IF(実施計画様式!$D364&lt;&gt;"",実施計画様式!L364,"")</f>
        <v/>
      </c>
      <c r="C290" s="665" t="str">
        <f>IF(実施計画様式!$D364&lt;&gt;"",実施計画様式!I364,"")</f>
        <v/>
      </c>
      <c r="D290" s="665" t="str">
        <f>IF(実施計画様式!$D364&lt;&gt;"",実施計画様式!V364,"")</f>
        <v/>
      </c>
      <c r="E290" s="665" t="str">
        <f>IF(実施計画様式!$D364&lt;&gt;"",実施計画様式!Z364,"")</f>
        <v/>
      </c>
      <c r="F290" s="665" t="str">
        <f>IF(実施計画様式!$D364&lt;&gt;"",実施計画様式!AA364,"")</f>
        <v/>
      </c>
    </row>
    <row r="291" spans="1:6" ht="198.95" customHeight="1">
      <c r="A291" s="665" t="str">
        <f>IF(実施計画様式!$D365&lt;&gt;"",実施計画様式!C365-4,"")</f>
        <v/>
      </c>
      <c r="B291" s="665" t="str">
        <f>IF(実施計画様式!$D365&lt;&gt;"",実施計画様式!L365,"")</f>
        <v/>
      </c>
      <c r="C291" s="665" t="str">
        <f>IF(実施計画様式!$D365&lt;&gt;"",実施計画様式!I365,"")</f>
        <v/>
      </c>
      <c r="D291" s="665" t="str">
        <f>IF(実施計画様式!$D365&lt;&gt;"",実施計画様式!V365,"")</f>
        <v/>
      </c>
      <c r="E291" s="665" t="str">
        <f>IF(実施計画様式!$D365&lt;&gt;"",実施計画様式!Z365,"")</f>
        <v/>
      </c>
      <c r="F291" s="665" t="str">
        <f>IF(実施計画様式!$D365&lt;&gt;"",実施計画様式!AA365,"")</f>
        <v/>
      </c>
    </row>
    <row r="292" spans="1:6" ht="198.95" customHeight="1">
      <c r="A292" s="665" t="str">
        <f>IF(実施計画様式!$D366&lt;&gt;"",実施計画様式!C366-4,"")</f>
        <v/>
      </c>
      <c r="B292" s="665" t="str">
        <f>IF(実施計画様式!$D366&lt;&gt;"",実施計画様式!L366,"")</f>
        <v/>
      </c>
      <c r="C292" s="665" t="str">
        <f>IF(実施計画様式!$D366&lt;&gt;"",実施計画様式!I366,"")</f>
        <v/>
      </c>
      <c r="D292" s="665" t="str">
        <f>IF(実施計画様式!$D366&lt;&gt;"",実施計画様式!V366,"")</f>
        <v/>
      </c>
      <c r="E292" s="665" t="str">
        <f>IF(実施計画様式!$D366&lt;&gt;"",実施計画様式!Z366,"")</f>
        <v/>
      </c>
      <c r="F292" s="665" t="str">
        <f>IF(実施計画様式!$D366&lt;&gt;"",実施計画様式!AA366,"")</f>
        <v/>
      </c>
    </row>
    <row r="293" spans="1:6" ht="198.95" customHeight="1">
      <c r="A293" s="665" t="str">
        <f>IF(実施計画様式!$D367&lt;&gt;"",実施計画様式!C367-4,"")</f>
        <v/>
      </c>
      <c r="B293" s="665" t="str">
        <f>IF(実施計画様式!$D367&lt;&gt;"",実施計画様式!L367,"")</f>
        <v/>
      </c>
      <c r="C293" s="665" t="str">
        <f>IF(実施計画様式!$D367&lt;&gt;"",実施計画様式!I367,"")</f>
        <v/>
      </c>
      <c r="D293" s="665" t="str">
        <f>IF(実施計画様式!$D367&lt;&gt;"",実施計画様式!V367,"")</f>
        <v/>
      </c>
      <c r="E293" s="665" t="str">
        <f>IF(実施計画様式!$D367&lt;&gt;"",実施計画様式!Z367,"")</f>
        <v/>
      </c>
      <c r="F293" s="665" t="str">
        <f>IF(実施計画様式!$D367&lt;&gt;"",実施計画様式!AA367,"")</f>
        <v/>
      </c>
    </row>
    <row r="294" spans="1:6" ht="198.95" customHeight="1">
      <c r="A294" s="665" t="str">
        <f>IF(実施計画様式!$D368&lt;&gt;"",実施計画様式!C368-4,"")</f>
        <v/>
      </c>
      <c r="B294" s="665" t="str">
        <f>IF(実施計画様式!$D368&lt;&gt;"",実施計画様式!L368,"")</f>
        <v/>
      </c>
      <c r="C294" s="665" t="str">
        <f>IF(実施計画様式!$D368&lt;&gt;"",実施計画様式!I368,"")</f>
        <v/>
      </c>
      <c r="D294" s="665" t="str">
        <f>IF(実施計画様式!$D368&lt;&gt;"",実施計画様式!V368,"")</f>
        <v/>
      </c>
      <c r="E294" s="665" t="str">
        <f>IF(実施計画様式!$D368&lt;&gt;"",実施計画様式!Z368,"")</f>
        <v/>
      </c>
      <c r="F294" s="665" t="str">
        <f>IF(実施計画様式!$D368&lt;&gt;"",実施計画様式!AA368,"")</f>
        <v/>
      </c>
    </row>
    <row r="295" spans="1:6" ht="198.95" customHeight="1">
      <c r="A295" s="665" t="str">
        <f>IF(実施計画様式!$D369&lt;&gt;"",実施計画様式!C369-4,"")</f>
        <v/>
      </c>
      <c r="B295" s="665" t="str">
        <f>IF(実施計画様式!$D369&lt;&gt;"",実施計画様式!L369,"")</f>
        <v/>
      </c>
      <c r="C295" s="665" t="str">
        <f>IF(実施計画様式!$D369&lt;&gt;"",実施計画様式!I369,"")</f>
        <v/>
      </c>
      <c r="D295" s="665" t="str">
        <f>IF(実施計画様式!$D369&lt;&gt;"",実施計画様式!V369,"")</f>
        <v/>
      </c>
      <c r="E295" s="665" t="str">
        <f>IF(実施計画様式!$D369&lt;&gt;"",実施計画様式!Z369,"")</f>
        <v/>
      </c>
      <c r="F295" s="665" t="str">
        <f>IF(実施計画様式!$D369&lt;&gt;"",実施計画様式!AA369,"")</f>
        <v/>
      </c>
    </row>
    <row r="296" spans="1:6" ht="198.95" customHeight="1">
      <c r="A296" s="665" t="str">
        <f>IF(実施計画様式!$D370&lt;&gt;"",実施計画様式!C370-4,"")</f>
        <v/>
      </c>
      <c r="B296" s="665" t="str">
        <f>IF(実施計画様式!$D370&lt;&gt;"",実施計画様式!L370,"")</f>
        <v/>
      </c>
      <c r="C296" s="665" t="str">
        <f>IF(実施計画様式!$D370&lt;&gt;"",実施計画様式!I370,"")</f>
        <v/>
      </c>
      <c r="D296" s="665" t="str">
        <f>IF(実施計画様式!$D370&lt;&gt;"",実施計画様式!V370,"")</f>
        <v/>
      </c>
      <c r="E296" s="665" t="str">
        <f>IF(実施計画様式!$D370&lt;&gt;"",実施計画様式!Z370,"")</f>
        <v/>
      </c>
      <c r="F296" s="665" t="str">
        <f>IF(実施計画様式!$D370&lt;&gt;"",実施計画様式!AA370,"")</f>
        <v/>
      </c>
    </row>
    <row r="297" spans="1:6" ht="198.95" customHeight="1">
      <c r="A297" s="665" t="str">
        <f>IF(実施計画様式!$D371&lt;&gt;"",実施計画様式!C371-4,"")</f>
        <v/>
      </c>
      <c r="B297" s="665" t="str">
        <f>IF(実施計画様式!$D371&lt;&gt;"",実施計画様式!L371,"")</f>
        <v/>
      </c>
      <c r="C297" s="665" t="str">
        <f>IF(実施計画様式!$D371&lt;&gt;"",実施計画様式!I371,"")</f>
        <v/>
      </c>
      <c r="D297" s="665" t="str">
        <f>IF(実施計画様式!$D371&lt;&gt;"",実施計画様式!V371,"")</f>
        <v/>
      </c>
      <c r="E297" s="665" t="str">
        <f>IF(実施計画様式!$D371&lt;&gt;"",実施計画様式!Z371,"")</f>
        <v/>
      </c>
      <c r="F297" s="665" t="str">
        <f>IF(実施計画様式!$D371&lt;&gt;"",実施計画様式!AA371,"")</f>
        <v/>
      </c>
    </row>
    <row r="298" spans="1:6" ht="198.95" customHeight="1">
      <c r="A298" s="665" t="str">
        <f>IF(実施計画様式!$D372&lt;&gt;"",実施計画様式!C372-4,"")</f>
        <v/>
      </c>
      <c r="B298" s="665" t="str">
        <f>IF(実施計画様式!$D372&lt;&gt;"",実施計画様式!L372,"")</f>
        <v/>
      </c>
      <c r="C298" s="665" t="str">
        <f>IF(実施計画様式!$D372&lt;&gt;"",実施計画様式!I372,"")</f>
        <v/>
      </c>
      <c r="D298" s="665" t="str">
        <f>IF(実施計画様式!$D372&lt;&gt;"",実施計画様式!V372,"")</f>
        <v/>
      </c>
      <c r="E298" s="665" t="str">
        <f>IF(実施計画様式!$D372&lt;&gt;"",実施計画様式!Z372,"")</f>
        <v/>
      </c>
      <c r="F298" s="665" t="str">
        <f>IF(実施計画様式!$D372&lt;&gt;"",実施計画様式!AA372,"")</f>
        <v/>
      </c>
    </row>
    <row r="299" spans="1:6" ht="198.95" customHeight="1">
      <c r="A299" s="665" t="str">
        <f>IF(実施計画様式!$D373&lt;&gt;"",実施計画様式!C373-4,"")</f>
        <v/>
      </c>
      <c r="B299" s="665" t="str">
        <f>IF(実施計画様式!$D373&lt;&gt;"",実施計画様式!L373,"")</f>
        <v/>
      </c>
      <c r="C299" s="665" t="str">
        <f>IF(実施計画様式!$D373&lt;&gt;"",実施計画様式!I373,"")</f>
        <v/>
      </c>
      <c r="D299" s="665" t="str">
        <f>IF(実施計画様式!$D373&lt;&gt;"",実施計画様式!V373,"")</f>
        <v/>
      </c>
      <c r="E299" s="665" t="str">
        <f>IF(実施計画様式!$D373&lt;&gt;"",実施計画様式!Z373,"")</f>
        <v/>
      </c>
      <c r="F299" s="665" t="str">
        <f>IF(実施計画様式!$D373&lt;&gt;"",実施計画様式!AA373,"")</f>
        <v/>
      </c>
    </row>
    <row r="300" spans="1:6" ht="198.95" customHeight="1">
      <c r="A300" s="665" t="str">
        <f>IF(実施計画様式!$D374&lt;&gt;"",実施計画様式!C374-4,"")</f>
        <v/>
      </c>
      <c r="B300" s="665" t="str">
        <f>IF(実施計画様式!$D374&lt;&gt;"",実施計画様式!L374,"")</f>
        <v/>
      </c>
      <c r="C300" s="665" t="str">
        <f>IF(実施計画様式!$D374&lt;&gt;"",実施計画様式!I374,"")</f>
        <v/>
      </c>
      <c r="D300" s="665" t="str">
        <f>IF(実施計画様式!$D374&lt;&gt;"",実施計画様式!V374,"")</f>
        <v/>
      </c>
      <c r="E300" s="665" t="str">
        <f>IF(実施計画様式!$D374&lt;&gt;"",実施計画様式!Z374,"")</f>
        <v/>
      </c>
      <c r="F300" s="665" t="str">
        <f>IF(実施計画様式!$D374&lt;&gt;"",実施計画様式!AA374,"")</f>
        <v/>
      </c>
    </row>
    <row r="301" spans="1:6" ht="198.95" customHeight="1">
      <c r="A301" s="665" t="str">
        <f>IF(実施計画様式!$D375&lt;&gt;"",実施計画様式!C375-4,"")</f>
        <v/>
      </c>
      <c r="B301" s="665" t="str">
        <f>IF(実施計画様式!$D375&lt;&gt;"",実施計画様式!L375,"")</f>
        <v/>
      </c>
      <c r="C301" s="665" t="str">
        <f>IF(実施計画様式!$D375&lt;&gt;"",実施計画様式!I375,"")</f>
        <v/>
      </c>
      <c r="D301" s="665" t="str">
        <f>IF(実施計画様式!$D375&lt;&gt;"",実施計画様式!V375,"")</f>
        <v/>
      </c>
      <c r="E301" s="665" t="str">
        <f>IF(実施計画様式!$D375&lt;&gt;"",実施計画様式!Z375,"")</f>
        <v/>
      </c>
      <c r="F301" s="665" t="str">
        <f>IF(実施計画様式!$D375&lt;&gt;"",実施計画様式!AA375,"")</f>
        <v/>
      </c>
    </row>
    <row r="302" spans="1:6" ht="198.95" customHeight="1">
      <c r="A302" s="665" t="str">
        <f>IF(実施計画様式!$D376&lt;&gt;"",実施計画様式!C376-4,"")</f>
        <v/>
      </c>
      <c r="B302" s="665" t="str">
        <f>IF(実施計画様式!$D376&lt;&gt;"",実施計画様式!L376,"")</f>
        <v/>
      </c>
      <c r="C302" s="665" t="str">
        <f>IF(実施計画様式!$D376&lt;&gt;"",実施計画様式!I376,"")</f>
        <v/>
      </c>
      <c r="D302" s="665" t="str">
        <f>IF(実施計画様式!$D376&lt;&gt;"",実施計画様式!V376,"")</f>
        <v/>
      </c>
      <c r="E302" s="665" t="str">
        <f>IF(実施計画様式!$D376&lt;&gt;"",実施計画様式!Z376,"")</f>
        <v/>
      </c>
      <c r="F302" s="665" t="str">
        <f>IF(実施計画様式!$D376&lt;&gt;"",実施計画様式!AA376,"")</f>
        <v/>
      </c>
    </row>
    <row r="303" spans="1:6" ht="198.95" customHeight="1">
      <c r="A303" s="665" t="str">
        <f>IF(実施計画様式!$D377&lt;&gt;"",実施計画様式!C377-4,"")</f>
        <v/>
      </c>
      <c r="B303" s="665" t="str">
        <f>IF(実施計画様式!$D377&lt;&gt;"",実施計画様式!L377,"")</f>
        <v/>
      </c>
      <c r="C303" s="665" t="str">
        <f>IF(実施計画様式!$D377&lt;&gt;"",実施計画様式!I377,"")</f>
        <v/>
      </c>
      <c r="D303" s="665" t="str">
        <f>IF(実施計画様式!$D377&lt;&gt;"",実施計画様式!V377,"")</f>
        <v/>
      </c>
      <c r="E303" s="665" t="str">
        <f>IF(実施計画様式!$D377&lt;&gt;"",実施計画様式!Z377,"")</f>
        <v/>
      </c>
      <c r="F303" s="665" t="str">
        <f>IF(実施計画様式!$D377&lt;&gt;"",実施計画様式!AA377,"")</f>
        <v/>
      </c>
    </row>
    <row r="304" spans="1:6" ht="198.95" customHeight="1">
      <c r="A304" s="665" t="str">
        <f>IF(実施計画様式!$D378&lt;&gt;"",実施計画様式!C378-4,"")</f>
        <v/>
      </c>
      <c r="B304" s="665" t="str">
        <f>IF(実施計画様式!$D378&lt;&gt;"",実施計画様式!L378,"")</f>
        <v/>
      </c>
      <c r="C304" s="665" t="str">
        <f>IF(実施計画様式!$D378&lt;&gt;"",実施計画様式!I378,"")</f>
        <v/>
      </c>
      <c r="D304" s="665" t="str">
        <f>IF(実施計画様式!$D378&lt;&gt;"",実施計画様式!V378,"")</f>
        <v/>
      </c>
      <c r="E304" s="665" t="str">
        <f>IF(実施計画様式!$D378&lt;&gt;"",実施計画様式!Z378,"")</f>
        <v/>
      </c>
      <c r="F304" s="665" t="str">
        <f>IF(実施計画様式!$D378&lt;&gt;"",実施計画様式!AA378,"")</f>
        <v/>
      </c>
    </row>
    <row r="305" spans="1:6" ht="198.95" customHeight="1">
      <c r="A305" s="665" t="str">
        <f>IF(実施計画様式!$D379&lt;&gt;"",実施計画様式!C379-4,"")</f>
        <v/>
      </c>
      <c r="B305" s="665" t="str">
        <f>IF(実施計画様式!$D379&lt;&gt;"",実施計画様式!L379,"")</f>
        <v/>
      </c>
      <c r="C305" s="665" t="str">
        <f>IF(実施計画様式!$D379&lt;&gt;"",実施計画様式!I379,"")</f>
        <v/>
      </c>
      <c r="D305" s="665" t="str">
        <f>IF(実施計画様式!$D379&lt;&gt;"",実施計画様式!V379,"")</f>
        <v/>
      </c>
      <c r="E305" s="665" t="str">
        <f>IF(実施計画様式!$D379&lt;&gt;"",実施計画様式!Z379,"")</f>
        <v/>
      </c>
      <c r="F305" s="665" t="str">
        <f>IF(実施計画様式!$D379&lt;&gt;"",実施計画様式!AA379,"")</f>
        <v/>
      </c>
    </row>
    <row r="306" spans="1:6" ht="198.95" customHeight="1">
      <c r="A306" s="665" t="str">
        <f>IF(実施計画様式!$D380&lt;&gt;"",実施計画様式!C380-4,"")</f>
        <v/>
      </c>
      <c r="B306" s="665" t="str">
        <f>IF(実施計画様式!$D380&lt;&gt;"",実施計画様式!L380,"")</f>
        <v/>
      </c>
      <c r="C306" s="665" t="str">
        <f>IF(実施計画様式!$D380&lt;&gt;"",実施計画様式!I380,"")</f>
        <v/>
      </c>
      <c r="D306" s="665" t="str">
        <f>IF(実施計画様式!$D380&lt;&gt;"",実施計画様式!V380,"")</f>
        <v/>
      </c>
      <c r="E306" s="665" t="str">
        <f>IF(実施計画様式!$D380&lt;&gt;"",実施計画様式!Z380,"")</f>
        <v/>
      </c>
      <c r="F306" s="665" t="str">
        <f>IF(実施計画様式!$D380&lt;&gt;"",実施計画様式!AA380,"")</f>
        <v/>
      </c>
    </row>
    <row r="307" spans="1:6" ht="198.95" customHeight="1">
      <c r="A307" s="665" t="str">
        <f>IF(実施計画様式!$D381&lt;&gt;"",実施計画様式!C381-4,"")</f>
        <v/>
      </c>
      <c r="B307" s="665" t="str">
        <f>IF(実施計画様式!$D381&lt;&gt;"",実施計画様式!L381,"")</f>
        <v/>
      </c>
      <c r="C307" s="665" t="str">
        <f>IF(実施計画様式!$D381&lt;&gt;"",実施計画様式!I381,"")</f>
        <v/>
      </c>
      <c r="D307" s="665" t="str">
        <f>IF(実施計画様式!$D381&lt;&gt;"",実施計画様式!V381,"")</f>
        <v/>
      </c>
      <c r="E307" s="665" t="str">
        <f>IF(実施計画様式!$D381&lt;&gt;"",実施計画様式!Z381,"")</f>
        <v/>
      </c>
      <c r="F307" s="665" t="str">
        <f>IF(実施計画様式!$D381&lt;&gt;"",実施計画様式!AA381,"")</f>
        <v/>
      </c>
    </row>
    <row r="308" spans="1:6" ht="198.95" customHeight="1">
      <c r="A308" s="665" t="str">
        <f>IF(実施計画様式!$D382&lt;&gt;"",実施計画様式!C382-4,"")</f>
        <v/>
      </c>
      <c r="B308" s="665" t="str">
        <f>IF(実施計画様式!$D382&lt;&gt;"",実施計画様式!L382,"")</f>
        <v/>
      </c>
      <c r="C308" s="665" t="str">
        <f>IF(実施計画様式!$D382&lt;&gt;"",実施計画様式!I382,"")</f>
        <v/>
      </c>
      <c r="D308" s="665" t="str">
        <f>IF(実施計画様式!$D382&lt;&gt;"",実施計画様式!V382,"")</f>
        <v/>
      </c>
      <c r="E308" s="665" t="str">
        <f>IF(実施計画様式!$D382&lt;&gt;"",実施計画様式!Z382,"")</f>
        <v/>
      </c>
      <c r="F308" s="665" t="str">
        <f>IF(実施計画様式!$D382&lt;&gt;"",実施計画様式!AA382,"")</f>
        <v/>
      </c>
    </row>
    <row r="309" spans="1:6" ht="198.95" customHeight="1">
      <c r="A309" s="665" t="str">
        <f>IF(実施計画様式!$D383&lt;&gt;"",実施計画様式!C383-4,"")</f>
        <v/>
      </c>
      <c r="B309" s="665" t="str">
        <f>IF(実施計画様式!$D383&lt;&gt;"",実施計画様式!L383,"")</f>
        <v/>
      </c>
      <c r="C309" s="665" t="str">
        <f>IF(実施計画様式!$D383&lt;&gt;"",実施計画様式!I383,"")</f>
        <v/>
      </c>
      <c r="D309" s="665" t="str">
        <f>IF(実施計画様式!$D383&lt;&gt;"",実施計画様式!V383,"")</f>
        <v/>
      </c>
      <c r="E309" s="665" t="str">
        <f>IF(実施計画様式!$D383&lt;&gt;"",実施計画様式!Z383,"")</f>
        <v/>
      </c>
      <c r="F309" s="665" t="str">
        <f>IF(実施計画様式!$D383&lt;&gt;"",実施計画様式!AA383,"")</f>
        <v/>
      </c>
    </row>
    <row r="310" spans="1:6" ht="198.95" customHeight="1">
      <c r="A310" s="665" t="str">
        <f>IF(実施計画様式!$D384&lt;&gt;"",実施計画様式!C384-4,"")</f>
        <v/>
      </c>
      <c r="B310" s="665" t="str">
        <f>IF(実施計画様式!$D384&lt;&gt;"",実施計画様式!L384,"")</f>
        <v/>
      </c>
      <c r="C310" s="665" t="str">
        <f>IF(実施計画様式!$D384&lt;&gt;"",実施計画様式!I384,"")</f>
        <v/>
      </c>
      <c r="D310" s="665" t="str">
        <f>IF(実施計画様式!$D384&lt;&gt;"",実施計画様式!V384,"")</f>
        <v/>
      </c>
      <c r="E310" s="665" t="str">
        <f>IF(実施計画様式!$D384&lt;&gt;"",実施計画様式!Z384,"")</f>
        <v/>
      </c>
      <c r="F310" s="665" t="str">
        <f>IF(実施計画様式!$D384&lt;&gt;"",実施計画様式!AA384,"")</f>
        <v/>
      </c>
    </row>
    <row r="311" spans="1:6" ht="198.95" customHeight="1">
      <c r="A311" s="665" t="str">
        <f>IF(実施計画様式!$D385&lt;&gt;"",実施計画様式!C385-4,"")</f>
        <v/>
      </c>
      <c r="B311" s="665" t="str">
        <f>IF(実施計画様式!$D385&lt;&gt;"",実施計画様式!L385,"")</f>
        <v/>
      </c>
      <c r="C311" s="665" t="str">
        <f>IF(実施計画様式!$D385&lt;&gt;"",実施計画様式!I385,"")</f>
        <v/>
      </c>
      <c r="D311" s="665" t="str">
        <f>IF(実施計画様式!$D385&lt;&gt;"",実施計画様式!V385,"")</f>
        <v/>
      </c>
      <c r="E311" s="665" t="str">
        <f>IF(実施計画様式!$D385&lt;&gt;"",実施計画様式!Z385,"")</f>
        <v/>
      </c>
      <c r="F311" s="665" t="str">
        <f>IF(実施計画様式!$D385&lt;&gt;"",実施計画様式!AA385,"")</f>
        <v/>
      </c>
    </row>
    <row r="312" spans="1:6" ht="198.95" customHeight="1">
      <c r="A312" s="665" t="str">
        <f>IF(実施計画様式!$D386&lt;&gt;"",実施計画様式!C386-4,"")</f>
        <v/>
      </c>
      <c r="B312" s="665" t="str">
        <f>IF(実施計画様式!$D386&lt;&gt;"",実施計画様式!L386,"")</f>
        <v/>
      </c>
      <c r="C312" s="665" t="str">
        <f>IF(実施計画様式!$D386&lt;&gt;"",実施計画様式!I386,"")</f>
        <v/>
      </c>
      <c r="D312" s="665" t="str">
        <f>IF(実施計画様式!$D386&lt;&gt;"",実施計画様式!V386,"")</f>
        <v/>
      </c>
      <c r="E312" s="665" t="str">
        <f>IF(実施計画様式!$D386&lt;&gt;"",実施計画様式!Z386,"")</f>
        <v/>
      </c>
      <c r="F312" s="665" t="str">
        <f>IF(実施計画様式!$D386&lt;&gt;"",実施計画様式!AA386,"")</f>
        <v/>
      </c>
    </row>
    <row r="313" spans="1:6" ht="198.95" customHeight="1">
      <c r="A313" s="665" t="str">
        <f>IF(実施計画様式!$D387&lt;&gt;"",実施計画様式!C387-4,"")</f>
        <v/>
      </c>
      <c r="B313" s="665" t="str">
        <f>IF(実施計画様式!$D387&lt;&gt;"",実施計画様式!L387,"")</f>
        <v/>
      </c>
      <c r="C313" s="665" t="str">
        <f>IF(実施計画様式!$D387&lt;&gt;"",実施計画様式!I387,"")</f>
        <v/>
      </c>
      <c r="D313" s="665" t="str">
        <f>IF(実施計画様式!$D387&lt;&gt;"",実施計画様式!V387,"")</f>
        <v/>
      </c>
      <c r="E313" s="665" t="str">
        <f>IF(実施計画様式!$D387&lt;&gt;"",実施計画様式!Z387,"")</f>
        <v/>
      </c>
      <c r="F313" s="665" t="str">
        <f>IF(実施計画様式!$D387&lt;&gt;"",実施計画様式!AA387,"")</f>
        <v/>
      </c>
    </row>
    <row r="314" spans="1:6" ht="198.95" customHeight="1">
      <c r="A314" s="665" t="str">
        <f>IF(実施計画様式!$D388&lt;&gt;"",実施計画様式!C388-4,"")</f>
        <v/>
      </c>
      <c r="B314" s="665" t="str">
        <f>IF(実施計画様式!$D388&lt;&gt;"",実施計画様式!L388,"")</f>
        <v/>
      </c>
      <c r="C314" s="665" t="str">
        <f>IF(実施計画様式!$D388&lt;&gt;"",実施計画様式!I388,"")</f>
        <v/>
      </c>
      <c r="D314" s="665" t="str">
        <f>IF(実施計画様式!$D388&lt;&gt;"",実施計画様式!V388,"")</f>
        <v/>
      </c>
      <c r="E314" s="665" t="str">
        <f>IF(実施計画様式!$D388&lt;&gt;"",実施計画様式!Z388,"")</f>
        <v/>
      </c>
      <c r="F314" s="665" t="str">
        <f>IF(実施計画様式!$D388&lt;&gt;"",実施計画様式!AA388,"")</f>
        <v/>
      </c>
    </row>
    <row r="315" spans="1:6" ht="198.95" customHeight="1">
      <c r="A315" s="665" t="str">
        <f>IF(実施計画様式!$D389&lt;&gt;"",実施計画様式!C389-4,"")</f>
        <v/>
      </c>
      <c r="B315" s="665" t="str">
        <f>IF(実施計画様式!$D389&lt;&gt;"",実施計画様式!L389,"")</f>
        <v/>
      </c>
      <c r="C315" s="665" t="str">
        <f>IF(実施計画様式!$D389&lt;&gt;"",実施計画様式!I389,"")</f>
        <v/>
      </c>
      <c r="D315" s="665" t="str">
        <f>IF(実施計画様式!$D389&lt;&gt;"",実施計画様式!V389,"")</f>
        <v/>
      </c>
      <c r="E315" s="665" t="str">
        <f>IF(実施計画様式!$D389&lt;&gt;"",実施計画様式!Z389,"")</f>
        <v/>
      </c>
      <c r="F315" s="665" t="str">
        <f>IF(実施計画様式!$D389&lt;&gt;"",実施計画様式!AA389,"")</f>
        <v/>
      </c>
    </row>
    <row r="316" spans="1:6" ht="198.95" customHeight="1">
      <c r="A316" s="665" t="str">
        <f>IF(実施計画様式!$D390&lt;&gt;"",実施計画様式!C390-4,"")</f>
        <v/>
      </c>
      <c r="B316" s="665" t="str">
        <f>IF(実施計画様式!$D390&lt;&gt;"",実施計画様式!L390,"")</f>
        <v/>
      </c>
      <c r="C316" s="665" t="str">
        <f>IF(実施計画様式!$D390&lt;&gt;"",実施計画様式!I390,"")</f>
        <v/>
      </c>
      <c r="D316" s="665" t="str">
        <f>IF(実施計画様式!$D390&lt;&gt;"",実施計画様式!V390,"")</f>
        <v/>
      </c>
      <c r="E316" s="665" t="str">
        <f>IF(実施計画様式!$D390&lt;&gt;"",実施計画様式!Z390,"")</f>
        <v/>
      </c>
      <c r="F316" s="665" t="str">
        <f>IF(実施計画様式!$D390&lt;&gt;"",実施計画様式!AA390,"")</f>
        <v/>
      </c>
    </row>
    <row r="317" spans="1:6" ht="198.95" customHeight="1">
      <c r="A317" s="665" t="str">
        <f>IF(実施計画様式!$D391&lt;&gt;"",実施計画様式!C391-4,"")</f>
        <v/>
      </c>
      <c r="B317" s="665" t="str">
        <f>IF(実施計画様式!$D391&lt;&gt;"",実施計画様式!L391,"")</f>
        <v/>
      </c>
      <c r="C317" s="665" t="str">
        <f>IF(実施計画様式!$D391&lt;&gt;"",実施計画様式!I391,"")</f>
        <v/>
      </c>
      <c r="D317" s="665" t="str">
        <f>IF(実施計画様式!$D391&lt;&gt;"",実施計画様式!V391,"")</f>
        <v/>
      </c>
      <c r="E317" s="665" t="str">
        <f>IF(実施計画様式!$D391&lt;&gt;"",実施計画様式!Z391,"")</f>
        <v/>
      </c>
      <c r="F317" s="665" t="str">
        <f>IF(実施計画様式!$D391&lt;&gt;"",実施計画様式!AA391,"")</f>
        <v/>
      </c>
    </row>
    <row r="318" spans="1:6" ht="198.95" customHeight="1">
      <c r="A318" s="665" t="str">
        <f>IF(実施計画様式!$D392&lt;&gt;"",実施計画様式!C392-4,"")</f>
        <v/>
      </c>
      <c r="B318" s="665" t="str">
        <f>IF(実施計画様式!$D392&lt;&gt;"",実施計画様式!L392,"")</f>
        <v/>
      </c>
      <c r="C318" s="665" t="str">
        <f>IF(実施計画様式!$D392&lt;&gt;"",実施計画様式!I392,"")</f>
        <v/>
      </c>
      <c r="D318" s="665" t="str">
        <f>IF(実施計画様式!$D392&lt;&gt;"",実施計画様式!V392,"")</f>
        <v/>
      </c>
      <c r="E318" s="665" t="str">
        <f>IF(実施計画様式!$D392&lt;&gt;"",実施計画様式!Z392,"")</f>
        <v/>
      </c>
      <c r="F318" s="665" t="str">
        <f>IF(実施計画様式!$D392&lt;&gt;"",実施計画様式!AA392,"")</f>
        <v/>
      </c>
    </row>
    <row r="319" spans="1:6" ht="198.95" customHeight="1">
      <c r="A319" s="665" t="str">
        <f>IF(実施計画様式!$D393&lt;&gt;"",実施計画様式!C393-4,"")</f>
        <v/>
      </c>
      <c r="B319" s="665" t="str">
        <f>IF(実施計画様式!$D393&lt;&gt;"",実施計画様式!L393,"")</f>
        <v/>
      </c>
      <c r="C319" s="665" t="str">
        <f>IF(実施計画様式!$D393&lt;&gt;"",実施計画様式!I393,"")</f>
        <v/>
      </c>
      <c r="D319" s="665" t="str">
        <f>IF(実施計画様式!$D393&lt;&gt;"",実施計画様式!V393,"")</f>
        <v/>
      </c>
      <c r="E319" s="665" t="str">
        <f>IF(実施計画様式!$D393&lt;&gt;"",実施計画様式!Z393,"")</f>
        <v/>
      </c>
      <c r="F319" s="665" t="str">
        <f>IF(実施計画様式!$D393&lt;&gt;"",実施計画様式!AA393,"")</f>
        <v/>
      </c>
    </row>
    <row r="320" spans="1:6" ht="198.95" customHeight="1">
      <c r="A320" s="665" t="str">
        <f>IF(実施計画様式!$D394&lt;&gt;"",実施計画様式!C394-4,"")</f>
        <v/>
      </c>
      <c r="B320" s="665" t="str">
        <f>IF(実施計画様式!$D394&lt;&gt;"",実施計画様式!L394,"")</f>
        <v/>
      </c>
      <c r="C320" s="665" t="str">
        <f>IF(実施計画様式!$D394&lt;&gt;"",実施計画様式!I394,"")</f>
        <v/>
      </c>
      <c r="D320" s="665" t="str">
        <f>IF(実施計画様式!$D394&lt;&gt;"",実施計画様式!V394,"")</f>
        <v/>
      </c>
      <c r="E320" s="665" t="str">
        <f>IF(実施計画様式!$D394&lt;&gt;"",実施計画様式!Z394,"")</f>
        <v/>
      </c>
      <c r="F320" s="665" t="str">
        <f>IF(実施計画様式!$D394&lt;&gt;"",実施計画様式!AA394,"")</f>
        <v/>
      </c>
    </row>
    <row r="321" spans="1:6" ht="198.95" customHeight="1">
      <c r="A321" s="665" t="str">
        <f>IF(実施計画様式!$D395&lt;&gt;"",実施計画様式!C395-4,"")</f>
        <v/>
      </c>
      <c r="B321" s="665" t="str">
        <f>IF(実施計画様式!$D395&lt;&gt;"",実施計画様式!L395,"")</f>
        <v/>
      </c>
      <c r="C321" s="665" t="str">
        <f>IF(実施計画様式!$D395&lt;&gt;"",実施計画様式!I395,"")</f>
        <v/>
      </c>
      <c r="D321" s="665" t="str">
        <f>IF(実施計画様式!$D395&lt;&gt;"",実施計画様式!V395,"")</f>
        <v/>
      </c>
      <c r="E321" s="665" t="str">
        <f>IF(実施計画様式!$D395&lt;&gt;"",実施計画様式!Z395,"")</f>
        <v/>
      </c>
      <c r="F321" s="665" t="str">
        <f>IF(実施計画様式!$D395&lt;&gt;"",実施計画様式!AA395,"")</f>
        <v/>
      </c>
    </row>
    <row r="322" spans="1:6" ht="198.95" customHeight="1">
      <c r="A322" s="665" t="str">
        <f>IF(実施計画様式!$D396&lt;&gt;"",実施計画様式!C396-4,"")</f>
        <v/>
      </c>
      <c r="B322" s="665" t="str">
        <f>IF(実施計画様式!$D396&lt;&gt;"",実施計画様式!L396,"")</f>
        <v/>
      </c>
      <c r="C322" s="665" t="str">
        <f>IF(実施計画様式!$D396&lt;&gt;"",実施計画様式!I396,"")</f>
        <v/>
      </c>
      <c r="D322" s="665" t="str">
        <f>IF(実施計画様式!$D396&lt;&gt;"",実施計画様式!V396,"")</f>
        <v/>
      </c>
      <c r="E322" s="665" t="str">
        <f>IF(実施計画様式!$D396&lt;&gt;"",実施計画様式!Z396,"")</f>
        <v/>
      </c>
      <c r="F322" s="665" t="str">
        <f>IF(実施計画様式!$D396&lt;&gt;"",実施計画様式!AA396,"")</f>
        <v/>
      </c>
    </row>
    <row r="323" spans="1:6" ht="198.95" customHeight="1">
      <c r="A323" s="665" t="str">
        <f>IF(実施計画様式!$D397&lt;&gt;"",実施計画様式!C397-4,"")</f>
        <v/>
      </c>
      <c r="B323" s="665" t="str">
        <f>IF(実施計画様式!$D397&lt;&gt;"",実施計画様式!L397,"")</f>
        <v/>
      </c>
      <c r="C323" s="665" t="str">
        <f>IF(実施計画様式!$D397&lt;&gt;"",実施計画様式!I397,"")</f>
        <v/>
      </c>
      <c r="D323" s="665" t="str">
        <f>IF(実施計画様式!$D397&lt;&gt;"",実施計画様式!V397,"")</f>
        <v/>
      </c>
      <c r="E323" s="665" t="str">
        <f>IF(実施計画様式!$D397&lt;&gt;"",実施計画様式!Z397,"")</f>
        <v/>
      </c>
      <c r="F323" s="665" t="str">
        <f>IF(実施計画様式!$D397&lt;&gt;"",実施計画様式!AA397,"")</f>
        <v/>
      </c>
    </row>
    <row r="324" spans="1:6" ht="198.95" customHeight="1">
      <c r="A324" s="665" t="str">
        <f>IF(実施計画様式!$D398&lt;&gt;"",実施計画様式!C398-4,"")</f>
        <v/>
      </c>
      <c r="B324" s="665" t="str">
        <f>IF(実施計画様式!$D398&lt;&gt;"",実施計画様式!L398,"")</f>
        <v/>
      </c>
      <c r="C324" s="665" t="str">
        <f>IF(実施計画様式!$D398&lt;&gt;"",実施計画様式!I398,"")</f>
        <v/>
      </c>
      <c r="D324" s="665" t="str">
        <f>IF(実施計画様式!$D398&lt;&gt;"",実施計画様式!V398,"")</f>
        <v/>
      </c>
      <c r="E324" s="665" t="str">
        <f>IF(実施計画様式!$D398&lt;&gt;"",実施計画様式!Z398,"")</f>
        <v/>
      </c>
      <c r="F324" s="665" t="str">
        <f>IF(実施計画様式!$D398&lt;&gt;"",実施計画様式!AA398,"")</f>
        <v/>
      </c>
    </row>
    <row r="325" spans="1:6" ht="198.95" customHeight="1">
      <c r="A325" s="665" t="str">
        <f>IF(実施計画様式!$D399&lt;&gt;"",実施計画様式!C399-4,"")</f>
        <v/>
      </c>
      <c r="B325" s="665" t="str">
        <f>IF(実施計画様式!$D399&lt;&gt;"",実施計画様式!L399,"")</f>
        <v/>
      </c>
      <c r="C325" s="665" t="str">
        <f>IF(実施計画様式!$D399&lt;&gt;"",実施計画様式!I399,"")</f>
        <v/>
      </c>
      <c r="D325" s="665" t="str">
        <f>IF(実施計画様式!$D399&lt;&gt;"",実施計画様式!V399,"")</f>
        <v/>
      </c>
      <c r="E325" s="665" t="str">
        <f>IF(実施計画様式!$D399&lt;&gt;"",実施計画様式!Z399,"")</f>
        <v/>
      </c>
      <c r="F325" s="665" t="str">
        <f>IF(実施計画様式!$D399&lt;&gt;"",実施計画様式!AA399,"")</f>
        <v/>
      </c>
    </row>
    <row r="326" spans="1:6" ht="198.95" customHeight="1">
      <c r="A326" s="665" t="str">
        <f>IF(実施計画様式!$D400&lt;&gt;"",実施計画様式!C400-4,"")</f>
        <v/>
      </c>
      <c r="B326" s="665" t="str">
        <f>IF(実施計画様式!$D400&lt;&gt;"",実施計画様式!L400,"")</f>
        <v/>
      </c>
      <c r="C326" s="665" t="str">
        <f>IF(実施計画様式!$D400&lt;&gt;"",実施計画様式!I400,"")</f>
        <v/>
      </c>
      <c r="D326" s="665" t="str">
        <f>IF(実施計画様式!$D400&lt;&gt;"",実施計画様式!V400,"")</f>
        <v/>
      </c>
      <c r="E326" s="665" t="str">
        <f>IF(実施計画様式!$D400&lt;&gt;"",実施計画様式!Z400,"")</f>
        <v/>
      </c>
      <c r="F326" s="665" t="str">
        <f>IF(実施計画様式!$D400&lt;&gt;"",実施計画様式!AA400,"")</f>
        <v/>
      </c>
    </row>
    <row r="327" spans="1:6" ht="198.95" customHeight="1">
      <c r="A327" s="665" t="str">
        <f>IF(実施計画様式!$D401&lt;&gt;"",実施計画様式!C401-4,"")</f>
        <v/>
      </c>
      <c r="B327" s="665" t="str">
        <f>IF(実施計画様式!$D401&lt;&gt;"",実施計画様式!L401,"")</f>
        <v/>
      </c>
      <c r="C327" s="665" t="str">
        <f>IF(実施計画様式!$D401&lt;&gt;"",実施計画様式!I401,"")</f>
        <v/>
      </c>
      <c r="D327" s="665" t="str">
        <f>IF(実施計画様式!$D401&lt;&gt;"",実施計画様式!V401,"")</f>
        <v/>
      </c>
      <c r="E327" s="665" t="str">
        <f>IF(実施計画様式!$D401&lt;&gt;"",実施計画様式!Z401,"")</f>
        <v/>
      </c>
      <c r="F327" s="665" t="str">
        <f>IF(実施計画様式!$D401&lt;&gt;"",実施計画様式!AA401,"")</f>
        <v/>
      </c>
    </row>
    <row r="328" spans="1:6" ht="198.95" customHeight="1">
      <c r="A328" s="665" t="str">
        <f>IF(実施計画様式!$D402&lt;&gt;"",実施計画様式!C402-4,"")</f>
        <v/>
      </c>
      <c r="B328" s="665" t="str">
        <f>IF(実施計画様式!$D402&lt;&gt;"",実施計画様式!L402,"")</f>
        <v/>
      </c>
      <c r="C328" s="665" t="str">
        <f>IF(実施計画様式!$D402&lt;&gt;"",実施計画様式!I402,"")</f>
        <v/>
      </c>
      <c r="D328" s="665" t="str">
        <f>IF(実施計画様式!$D402&lt;&gt;"",実施計画様式!V402,"")</f>
        <v/>
      </c>
      <c r="E328" s="665" t="str">
        <f>IF(実施計画様式!$D402&lt;&gt;"",実施計画様式!Z402,"")</f>
        <v/>
      </c>
      <c r="F328" s="665" t="str">
        <f>IF(実施計画様式!$D402&lt;&gt;"",実施計画様式!AA402,"")</f>
        <v/>
      </c>
    </row>
    <row r="329" spans="1:6" ht="198.95" customHeight="1">
      <c r="A329" s="665" t="str">
        <f>IF(実施計画様式!$D403&lt;&gt;"",実施計画様式!C403-4,"")</f>
        <v/>
      </c>
      <c r="B329" s="665" t="str">
        <f>IF(実施計画様式!$D403&lt;&gt;"",実施計画様式!L403,"")</f>
        <v/>
      </c>
      <c r="C329" s="665" t="str">
        <f>IF(実施計画様式!$D403&lt;&gt;"",実施計画様式!I403,"")</f>
        <v/>
      </c>
      <c r="D329" s="665" t="str">
        <f>IF(実施計画様式!$D403&lt;&gt;"",実施計画様式!V403,"")</f>
        <v/>
      </c>
      <c r="E329" s="665" t="str">
        <f>IF(実施計画様式!$D403&lt;&gt;"",実施計画様式!Z403,"")</f>
        <v/>
      </c>
      <c r="F329" s="665" t="str">
        <f>IF(実施計画様式!$D403&lt;&gt;"",実施計画様式!AA403,"")</f>
        <v/>
      </c>
    </row>
    <row r="330" spans="1:6" ht="198.95" customHeight="1">
      <c r="A330" s="665" t="str">
        <f>IF(実施計画様式!$D404&lt;&gt;"",実施計画様式!C404-4,"")</f>
        <v/>
      </c>
      <c r="B330" s="665" t="str">
        <f>IF(実施計画様式!$D404&lt;&gt;"",実施計画様式!L404,"")</f>
        <v/>
      </c>
      <c r="C330" s="665" t="str">
        <f>IF(実施計画様式!$D404&lt;&gt;"",実施計画様式!I404,"")</f>
        <v/>
      </c>
      <c r="D330" s="665" t="str">
        <f>IF(実施計画様式!$D404&lt;&gt;"",実施計画様式!V404,"")</f>
        <v/>
      </c>
      <c r="E330" s="665" t="str">
        <f>IF(実施計画様式!$D404&lt;&gt;"",実施計画様式!Z404,"")</f>
        <v/>
      </c>
      <c r="F330" s="665" t="str">
        <f>IF(実施計画様式!$D404&lt;&gt;"",実施計画様式!AA404,"")</f>
        <v/>
      </c>
    </row>
    <row r="331" spans="1:6" ht="198.95" customHeight="1">
      <c r="A331" s="665" t="str">
        <f>IF(実施計画様式!$D405&lt;&gt;"",実施計画様式!C405-4,"")</f>
        <v/>
      </c>
      <c r="B331" s="665" t="str">
        <f>IF(実施計画様式!$D405&lt;&gt;"",実施計画様式!L405,"")</f>
        <v/>
      </c>
      <c r="C331" s="665" t="str">
        <f>IF(実施計画様式!$D405&lt;&gt;"",実施計画様式!I405,"")</f>
        <v/>
      </c>
      <c r="D331" s="665" t="str">
        <f>IF(実施計画様式!$D405&lt;&gt;"",実施計画様式!V405,"")</f>
        <v/>
      </c>
      <c r="E331" s="665" t="str">
        <f>IF(実施計画様式!$D405&lt;&gt;"",実施計画様式!Z405,"")</f>
        <v/>
      </c>
      <c r="F331" s="665" t="str">
        <f>IF(実施計画様式!$D405&lt;&gt;"",実施計画様式!AA405,"")</f>
        <v/>
      </c>
    </row>
    <row r="332" spans="1:6" ht="198.95" customHeight="1">
      <c r="A332" s="665" t="str">
        <f>IF(実施計画様式!$D406&lt;&gt;"",実施計画様式!C406-4,"")</f>
        <v/>
      </c>
      <c r="B332" s="665" t="str">
        <f>IF(実施計画様式!$D406&lt;&gt;"",実施計画様式!L406,"")</f>
        <v/>
      </c>
      <c r="C332" s="665" t="str">
        <f>IF(実施計画様式!$D406&lt;&gt;"",実施計画様式!I406,"")</f>
        <v/>
      </c>
      <c r="D332" s="665" t="str">
        <f>IF(実施計画様式!$D406&lt;&gt;"",実施計画様式!V406,"")</f>
        <v/>
      </c>
      <c r="E332" s="665" t="str">
        <f>IF(実施計画様式!$D406&lt;&gt;"",実施計画様式!Z406,"")</f>
        <v/>
      </c>
      <c r="F332" s="665" t="str">
        <f>IF(実施計画様式!$D406&lt;&gt;"",実施計画様式!AA406,"")</f>
        <v/>
      </c>
    </row>
    <row r="333" spans="1:6" ht="198.95" customHeight="1">
      <c r="A333" s="665" t="str">
        <f>IF(実施計画様式!$D407&lt;&gt;"",実施計画様式!C407-4,"")</f>
        <v/>
      </c>
      <c r="B333" s="665" t="str">
        <f>IF(実施計画様式!$D407&lt;&gt;"",実施計画様式!L407,"")</f>
        <v/>
      </c>
      <c r="C333" s="665" t="str">
        <f>IF(実施計画様式!$D407&lt;&gt;"",実施計画様式!I407,"")</f>
        <v/>
      </c>
      <c r="D333" s="665" t="str">
        <f>IF(実施計画様式!$D407&lt;&gt;"",実施計画様式!V407,"")</f>
        <v/>
      </c>
      <c r="E333" s="665" t="str">
        <f>IF(実施計画様式!$D407&lt;&gt;"",実施計画様式!Z407,"")</f>
        <v/>
      </c>
      <c r="F333" s="665" t="str">
        <f>IF(実施計画様式!$D407&lt;&gt;"",実施計画様式!AA407,"")</f>
        <v/>
      </c>
    </row>
    <row r="334" spans="1:6" ht="198.95" customHeight="1">
      <c r="A334" s="665" t="str">
        <f>IF(実施計画様式!$D408&lt;&gt;"",実施計画様式!C408-4,"")</f>
        <v/>
      </c>
      <c r="B334" s="665" t="str">
        <f>IF(実施計画様式!$D408&lt;&gt;"",実施計画様式!L408,"")</f>
        <v/>
      </c>
      <c r="C334" s="665" t="str">
        <f>IF(実施計画様式!$D408&lt;&gt;"",実施計画様式!I408,"")</f>
        <v/>
      </c>
      <c r="D334" s="665" t="str">
        <f>IF(実施計画様式!$D408&lt;&gt;"",実施計画様式!V408,"")</f>
        <v/>
      </c>
      <c r="E334" s="665" t="str">
        <f>IF(実施計画様式!$D408&lt;&gt;"",実施計画様式!Z408,"")</f>
        <v/>
      </c>
      <c r="F334" s="665" t="str">
        <f>IF(実施計画様式!$D408&lt;&gt;"",実施計画様式!AA408,"")</f>
        <v/>
      </c>
    </row>
    <row r="335" spans="1:6" ht="198.95" customHeight="1">
      <c r="A335" s="665" t="str">
        <f>IF(実施計画様式!$D409&lt;&gt;"",実施計画様式!C409-4,"")</f>
        <v/>
      </c>
      <c r="B335" s="665" t="str">
        <f>IF(実施計画様式!$D409&lt;&gt;"",実施計画様式!L409,"")</f>
        <v/>
      </c>
      <c r="C335" s="665" t="str">
        <f>IF(実施計画様式!$D409&lt;&gt;"",実施計画様式!I409,"")</f>
        <v/>
      </c>
      <c r="D335" s="665" t="str">
        <f>IF(実施計画様式!$D409&lt;&gt;"",実施計画様式!V409,"")</f>
        <v/>
      </c>
      <c r="E335" s="665" t="str">
        <f>IF(実施計画様式!$D409&lt;&gt;"",実施計画様式!Z409,"")</f>
        <v/>
      </c>
      <c r="F335" s="665" t="str">
        <f>IF(実施計画様式!$D409&lt;&gt;"",実施計画様式!AA409,"")</f>
        <v/>
      </c>
    </row>
    <row r="336" spans="1:6" ht="198.95" customHeight="1">
      <c r="A336" s="665" t="str">
        <f>IF(実施計画様式!$D410&lt;&gt;"",実施計画様式!C410-4,"")</f>
        <v/>
      </c>
      <c r="B336" s="665" t="str">
        <f>IF(実施計画様式!$D410&lt;&gt;"",実施計画様式!L410,"")</f>
        <v/>
      </c>
      <c r="C336" s="665" t="str">
        <f>IF(実施計画様式!$D410&lt;&gt;"",実施計画様式!I410,"")</f>
        <v/>
      </c>
      <c r="D336" s="665" t="str">
        <f>IF(実施計画様式!$D410&lt;&gt;"",実施計画様式!V410,"")</f>
        <v/>
      </c>
      <c r="E336" s="665" t="str">
        <f>IF(実施計画様式!$D410&lt;&gt;"",実施計画様式!Z410,"")</f>
        <v/>
      </c>
      <c r="F336" s="665" t="str">
        <f>IF(実施計画様式!$D410&lt;&gt;"",実施計画様式!AA410,"")</f>
        <v/>
      </c>
    </row>
    <row r="337" spans="1:6" ht="198.95" customHeight="1">
      <c r="A337" s="665" t="str">
        <f>IF(実施計画様式!$D411&lt;&gt;"",実施計画様式!C411-4,"")</f>
        <v/>
      </c>
      <c r="B337" s="665" t="str">
        <f>IF(実施計画様式!$D411&lt;&gt;"",実施計画様式!L411,"")</f>
        <v/>
      </c>
      <c r="C337" s="665" t="str">
        <f>IF(実施計画様式!$D411&lt;&gt;"",実施計画様式!I411,"")</f>
        <v/>
      </c>
      <c r="D337" s="665" t="str">
        <f>IF(実施計画様式!$D411&lt;&gt;"",実施計画様式!V411,"")</f>
        <v/>
      </c>
      <c r="E337" s="665" t="str">
        <f>IF(実施計画様式!$D411&lt;&gt;"",実施計画様式!Z411,"")</f>
        <v/>
      </c>
      <c r="F337" s="665" t="str">
        <f>IF(実施計画様式!$D411&lt;&gt;"",実施計画様式!AA411,"")</f>
        <v/>
      </c>
    </row>
    <row r="338" spans="1:6" ht="198.95" customHeight="1">
      <c r="A338" s="665" t="str">
        <f>IF(実施計画様式!$D412&lt;&gt;"",実施計画様式!C412-4,"")</f>
        <v/>
      </c>
      <c r="B338" s="665" t="str">
        <f>IF(実施計画様式!$D412&lt;&gt;"",実施計画様式!L412,"")</f>
        <v/>
      </c>
      <c r="C338" s="665" t="str">
        <f>IF(実施計画様式!$D412&lt;&gt;"",実施計画様式!I412,"")</f>
        <v/>
      </c>
      <c r="D338" s="665" t="str">
        <f>IF(実施計画様式!$D412&lt;&gt;"",実施計画様式!V412,"")</f>
        <v/>
      </c>
      <c r="E338" s="665" t="str">
        <f>IF(実施計画様式!$D412&lt;&gt;"",実施計画様式!Z412,"")</f>
        <v/>
      </c>
      <c r="F338" s="665" t="str">
        <f>IF(実施計画様式!$D412&lt;&gt;"",実施計画様式!AA412,"")</f>
        <v/>
      </c>
    </row>
    <row r="339" spans="1:6" ht="198.95" customHeight="1">
      <c r="A339" s="665" t="str">
        <f>IF(実施計画様式!$D413&lt;&gt;"",実施計画様式!C413-4,"")</f>
        <v/>
      </c>
      <c r="B339" s="665" t="str">
        <f>IF(実施計画様式!$D413&lt;&gt;"",実施計画様式!L413,"")</f>
        <v/>
      </c>
      <c r="C339" s="665" t="str">
        <f>IF(実施計画様式!$D413&lt;&gt;"",実施計画様式!I413,"")</f>
        <v/>
      </c>
      <c r="D339" s="665" t="str">
        <f>IF(実施計画様式!$D413&lt;&gt;"",実施計画様式!V413,"")</f>
        <v/>
      </c>
      <c r="E339" s="665" t="str">
        <f>IF(実施計画様式!$D413&lt;&gt;"",実施計画様式!Z413,"")</f>
        <v/>
      </c>
      <c r="F339" s="665" t="str">
        <f>IF(実施計画様式!$D413&lt;&gt;"",実施計画様式!AA413,"")</f>
        <v/>
      </c>
    </row>
    <row r="340" spans="1:6" ht="198.95" customHeight="1">
      <c r="A340" s="665" t="str">
        <f>IF(実施計画様式!$D414&lt;&gt;"",実施計画様式!C414-4,"")</f>
        <v/>
      </c>
      <c r="B340" s="665" t="str">
        <f>IF(実施計画様式!$D414&lt;&gt;"",実施計画様式!L414,"")</f>
        <v/>
      </c>
      <c r="C340" s="665" t="str">
        <f>IF(実施計画様式!$D414&lt;&gt;"",実施計画様式!I414,"")</f>
        <v/>
      </c>
      <c r="D340" s="665" t="str">
        <f>IF(実施計画様式!$D414&lt;&gt;"",実施計画様式!V414,"")</f>
        <v/>
      </c>
      <c r="E340" s="665" t="str">
        <f>IF(実施計画様式!$D414&lt;&gt;"",実施計画様式!Z414,"")</f>
        <v/>
      </c>
      <c r="F340" s="665" t="str">
        <f>IF(実施計画様式!$D414&lt;&gt;"",実施計画様式!AA414,"")</f>
        <v/>
      </c>
    </row>
    <row r="341" spans="1:6" ht="198.95" customHeight="1">
      <c r="A341" s="665" t="str">
        <f>IF(実施計画様式!$D415&lt;&gt;"",実施計画様式!C415-4,"")</f>
        <v/>
      </c>
      <c r="B341" s="665" t="str">
        <f>IF(実施計画様式!$D415&lt;&gt;"",実施計画様式!L415,"")</f>
        <v/>
      </c>
      <c r="C341" s="665" t="str">
        <f>IF(実施計画様式!$D415&lt;&gt;"",実施計画様式!I415,"")</f>
        <v/>
      </c>
      <c r="D341" s="665" t="str">
        <f>IF(実施計画様式!$D415&lt;&gt;"",実施計画様式!V415,"")</f>
        <v/>
      </c>
      <c r="E341" s="665" t="str">
        <f>IF(実施計画様式!$D415&lt;&gt;"",実施計画様式!Z415,"")</f>
        <v/>
      </c>
      <c r="F341" s="665" t="str">
        <f>IF(実施計画様式!$D415&lt;&gt;"",実施計画様式!AA415,"")</f>
        <v/>
      </c>
    </row>
    <row r="342" spans="1:6" ht="198.95" customHeight="1">
      <c r="A342" s="665" t="str">
        <f>IF(実施計画様式!$D416&lt;&gt;"",実施計画様式!C416-4,"")</f>
        <v/>
      </c>
      <c r="B342" s="665" t="str">
        <f>IF(実施計画様式!$D416&lt;&gt;"",実施計画様式!L416,"")</f>
        <v/>
      </c>
      <c r="C342" s="665" t="str">
        <f>IF(実施計画様式!$D416&lt;&gt;"",実施計画様式!I416,"")</f>
        <v/>
      </c>
      <c r="D342" s="665" t="str">
        <f>IF(実施計画様式!$D416&lt;&gt;"",実施計画様式!V416,"")</f>
        <v/>
      </c>
      <c r="E342" s="665" t="str">
        <f>IF(実施計画様式!$D416&lt;&gt;"",実施計画様式!Z416,"")</f>
        <v/>
      </c>
      <c r="F342" s="665" t="str">
        <f>IF(実施計画様式!$D416&lt;&gt;"",実施計画様式!AA416,"")</f>
        <v/>
      </c>
    </row>
    <row r="343" spans="1:6" ht="198.95" customHeight="1">
      <c r="A343" s="665" t="str">
        <f>IF(実施計画様式!$D417&lt;&gt;"",実施計画様式!C417-4,"")</f>
        <v/>
      </c>
      <c r="B343" s="665" t="str">
        <f>IF(実施計画様式!$D417&lt;&gt;"",実施計画様式!L417,"")</f>
        <v/>
      </c>
      <c r="C343" s="665" t="str">
        <f>IF(実施計画様式!$D417&lt;&gt;"",実施計画様式!I417,"")</f>
        <v/>
      </c>
      <c r="D343" s="665" t="str">
        <f>IF(実施計画様式!$D417&lt;&gt;"",実施計画様式!V417,"")</f>
        <v/>
      </c>
      <c r="E343" s="665" t="str">
        <f>IF(実施計画様式!$D417&lt;&gt;"",実施計画様式!Z417,"")</f>
        <v/>
      </c>
      <c r="F343" s="665" t="str">
        <f>IF(実施計画様式!$D417&lt;&gt;"",実施計画様式!AA417,"")</f>
        <v/>
      </c>
    </row>
    <row r="344" spans="1:6" ht="198.95" customHeight="1">
      <c r="A344" s="665" t="str">
        <f>IF(実施計画様式!$D418&lt;&gt;"",実施計画様式!C418-4,"")</f>
        <v/>
      </c>
      <c r="B344" s="665" t="str">
        <f>IF(実施計画様式!$D418&lt;&gt;"",実施計画様式!L418,"")</f>
        <v/>
      </c>
      <c r="C344" s="665" t="str">
        <f>IF(実施計画様式!$D418&lt;&gt;"",実施計画様式!I418,"")</f>
        <v/>
      </c>
      <c r="D344" s="665" t="str">
        <f>IF(実施計画様式!$D418&lt;&gt;"",実施計画様式!V418,"")</f>
        <v/>
      </c>
      <c r="E344" s="665" t="str">
        <f>IF(実施計画様式!$D418&lt;&gt;"",実施計画様式!Z418,"")</f>
        <v/>
      </c>
      <c r="F344" s="665" t="str">
        <f>IF(実施計画様式!$D418&lt;&gt;"",実施計画様式!AA418,"")</f>
        <v/>
      </c>
    </row>
    <row r="345" spans="1:6" ht="198.95" customHeight="1">
      <c r="A345" s="665" t="str">
        <f>IF(実施計画様式!$D419&lt;&gt;"",実施計画様式!C419-4,"")</f>
        <v/>
      </c>
      <c r="B345" s="665" t="str">
        <f>IF(実施計画様式!$D419&lt;&gt;"",実施計画様式!L419,"")</f>
        <v/>
      </c>
      <c r="C345" s="665" t="str">
        <f>IF(実施計画様式!$D419&lt;&gt;"",実施計画様式!I419,"")</f>
        <v/>
      </c>
      <c r="D345" s="665" t="str">
        <f>IF(実施計画様式!$D419&lt;&gt;"",実施計画様式!V419,"")</f>
        <v/>
      </c>
      <c r="E345" s="665" t="str">
        <f>IF(実施計画様式!$D419&lt;&gt;"",実施計画様式!Z419,"")</f>
        <v/>
      </c>
      <c r="F345" s="665" t="str">
        <f>IF(実施計画様式!$D419&lt;&gt;"",実施計画様式!AA419,"")</f>
        <v/>
      </c>
    </row>
    <row r="346" spans="1:6" ht="198.95" customHeight="1">
      <c r="A346" s="665" t="str">
        <f>IF(実施計画様式!$D420&lt;&gt;"",実施計画様式!C420-4,"")</f>
        <v/>
      </c>
      <c r="B346" s="665" t="str">
        <f>IF(実施計画様式!$D420&lt;&gt;"",実施計画様式!L420,"")</f>
        <v/>
      </c>
      <c r="C346" s="665" t="str">
        <f>IF(実施計画様式!$D420&lt;&gt;"",実施計画様式!I420,"")</f>
        <v/>
      </c>
      <c r="D346" s="665" t="str">
        <f>IF(実施計画様式!$D420&lt;&gt;"",実施計画様式!V420,"")</f>
        <v/>
      </c>
      <c r="E346" s="665" t="str">
        <f>IF(実施計画様式!$D420&lt;&gt;"",実施計画様式!Z420,"")</f>
        <v/>
      </c>
      <c r="F346" s="665" t="str">
        <f>IF(実施計画様式!$D420&lt;&gt;"",実施計画様式!AA420,"")</f>
        <v/>
      </c>
    </row>
    <row r="347" spans="1:6" ht="198.95" customHeight="1">
      <c r="A347" s="665" t="str">
        <f>IF(実施計画様式!$D421&lt;&gt;"",実施計画様式!C421-4,"")</f>
        <v/>
      </c>
      <c r="B347" s="665" t="str">
        <f>IF(実施計画様式!$D421&lt;&gt;"",実施計画様式!L421,"")</f>
        <v/>
      </c>
      <c r="C347" s="665" t="str">
        <f>IF(実施計画様式!$D421&lt;&gt;"",実施計画様式!I421,"")</f>
        <v/>
      </c>
      <c r="D347" s="665" t="str">
        <f>IF(実施計画様式!$D421&lt;&gt;"",実施計画様式!V421,"")</f>
        <v/>
      </c>
      <c r="E347" s="665" t="str">
        <f>IF(実施計画様式!$D421&lt;&gt;"",実施計画様式!Z421,"")</f>
        <v/>
      </c>
      <c r="F347" s="665" t="str">
        <f>IF(実施計画様式!$D421&lt;&gt;"",実施計画様式!AA421,"")</f>
        <v/>
      </c>
    </row>
    <row r="348" spans="1:6" ht="198.95" customHeight="1">
      <c r="A348" s="665" t="str">
        <f>IF(実施計画様式!$D422&lt;&gt;"",実施計画様式!C422-4,"")</f>
        <v/>
      </c>
      <c r="B348" s="665" t="str">
        <f>IF(実施計画様式!$D422&lt;&gt;"",実施計画様式!L422,"")</f>
        <v/>
      </c>
      <c r="C348" s="665" t="str">
        <f>IF(実施計画様式!$D422&lt;&gt;"",実施計画様式!I422,"")</f>
        <v/>
      </c>
      <c r="D348" s="665" t="str">
        <f>IF(実施計画様式!$D422&lt;&gt;"",実施計画様式!V422,"")</f>
        <v/>
      </c>
      <c r="E348" s="665" t="str">
        <f>IF(実施計画様式!$D422&lt;&gt;"",実施計画様式!Z422,"")</f>
        <v/>
      </c>
      <c r="F348" s="665" t="str">
        <f>IF(実施計画様式!$D422&lt;&gt;"",実施計画様式!AA422,"")</f>
        <v/>
      </c>
    </row>
    <row r="349" spans="1:6" ht="198.95" customHeight="1">
      <c r="A349" s="665" t="str">
        <f>IF(実施計画様式!$D423&lt;&gt;"",実施計画様式!C423-4,"")</f>
        <v/>
      </c>
      <c r="B349" s="665" t="str">
        <f>IF(実施計画様式!$D423&lt;&gt;"",実施計画様式!L423,"")</f>
        <v/>
      </c>
      <c r="C349" s="665" t="str">
        <f>IF(実施計画様式!$D423&lt;&gt;"",実施計画様式!I423,"")</f>
        <v/>
      </c>
      <c r="D349" s="665" t="str">
        <f>IF(実施計画様式!$D423&lt;&gt;"",実施計画様式!V423,"")</f>
        <v/>
      </c>
      <c r="E349" s="665" t="str">
        <f>IF(実施計画様式!$D423&lt;&gt;"",実施計画様式!Z423,"")</f>
        <v/>
      </c>
      <c r="F349" s="665" t="str">
        <f>IF(実施計画様式!$D423&lt;&gt;"",実施計画様式!AA423,"")</f>
        <v/>
      </c>
    </row>
    <row r="350" spans="1:6" ht="198.95" customHeight="1">
      <c r="A350" s="665" t="str">
        <f>IF(実施計画様式!$D424&lt;&gt;"",実施計画様式!C424-4,"")</f>
        <v/>
      </c>
      <c r="B350" s="665" t="str">
        <f>IF(実施計画様式!$D424&lt;&gt;"",実施計画様式!L424,"")</f>
        <v/>
      </c>
      <c r="C350" s="665" t="str">
        <f>IF(実施計画様式!$D424&lt;&gt;"",実施計画様式!I424,"")</f>
        <v/>
      </c>
      <c r="D350" s="665" t="str">
        <f>IF(実施計画様式!$D424&lt;&gt;"",実施計画様式!V424,"")</f>
        <v/>
      </c>
      <c r="E350" s="665" t="str">
        <f>IF(実施計画様式!$D424&lt;&gt;"",実施計画様式!Z424,"")</f>
        <v/>
      </c>
      <c r="F350" s="665" t="str">
        <f>IF(実施計画様式!$D424&lt;&gt;"",実施計画様式!AA424,"")</f>
        <v/>
      </c>
    </row>
    <row r="351" spans="1:6" ht="198.95" customHeight="1">
      <c r="A351" s="665" t="str">
        <f>IF(実施計画様式!$D425&lt;&gt;"",実施計画様式!C425-4,"")</f>
        <v/>
      </c>
      <c r="B351" s="665" t="str">
        <f>IF(実施計画様式!$D425&lt;&gt;"",実施計画様式!L425,"")</f>
        <v/>
      </c>
      <c r="C351" s="665" t="str">
        <f>IF(実施計画様式!$D425&lt;&gt;"",実施計画様式!I425,"")</f>
        <v/>
      </c>
      <c r="D351" s="665" t="str">
        <f>IF(実施計画様式!$D425&lt;&gt;"",実施計画様式!V425,"")</f>
        <v/>
      </c>
      <c r="E351" s="665" t="str">
        <f>IF(実施計画様式!$D425&lt;&gt;"",実施計画様式!Z425,"")</f>
        <v/>
      </c>
      <c r="F351" s="665" t="str">
        <f>IF(実施計画様式!$D425&lt;&gt;"",実施計画様式!AA425,"")</f>
        <v/>
      </c>
    </row>
    <row r="352" spans="1:6" ht="198.95" customHeight="1">
      <c r="A352" s="665" t="str">
        <f>IF(実施計画様式!$D426&lt;&gt;"",実施計画様式!C426-4,"")</f>
        <v/>
      </c>
      <c r="B352" s="665" t="str">
        <f>IF(実施計画様式!$D426&lt;&gt;"",実施計画様式!L426,"")</f>
        <v/>
      </c>
      <c r="C352" s="665" t="str">
        <f>IF(実施計画様式!$D426&lt;&gt;"",実施計画様式!I426,"")</f>
        <v/>
      </c>
      <c r="D352" s="665" t="str">
        <f>IF(実施計画様式!$D426&lt;&gt;"",実施計画様式!V426,"")</f>
        <v/>
      </c>
      <c r="E352" s="665" t="str">
        <f>IF(実施計画様式!$D426&lt;&gt;"",実施計画様式!Z426,"")</f>
        <v/>
      </c>
      <c r="F352" s="665" t="str">
        <f>IF(実施計画様式!$D426&lt;&gt;"",実施計画様式!AA426,"")</f>
        <v/>
      </c>
    </row>
    <row r="353" spans="1:6" ht="198.95" customHeight="1">
      <c r="A353" s="665" t="str">
        <f>IF(実施計画様式!$D427&lt;&gt;"",実施計画様式!C427-4,"")</f>
        <v/>
      </c>
      <c r="B353" s="665" t="str">
        <f>IF(実施計画様式!$D427&lt;&gt;"",実施計画様式!L427,"")</f>
        <v/>
      </c>
      <c r="C353" s="665" t="str">
        <f>IF(実施計画様式!$D427&lt;&gt;"",実施計画様式!I427,"")</f>
        <v/>
      </c>
      <c r="D353" s="665" t="str">
        <f>IF(実施計画様式!$D427&lt;&gt;"",実施計画様式!V427,"")</f>
        <v/>
      </c>
      <c r="E353" s="665" t="str">
        <f>IF(実施計画様式!$D427&lt;&gt;"",実施計画様式!Z427,"")</f>
        <v/>
      </c>
      <c r="F353" s="665" t="str">
        <f>IF(実施計画様式!$D427&lt;&gt;"",実施計画様式!AA427,"")</f>
        <v/>
      </c>
    </row>
    <row r="354" spans="1:6" ht="198.95" customHeight="1">
      <c r="A354" s="665" t="str">
        <f>IF(実施計画様式!$D428&lt;&gt;"",実施計画様式!C428-4,"")</f>
        <v/>
      </c>
      <c r="B354" s="665" t="str">
        <f>IF(実施計画様式!$D428&lt;&gt;"",実施計画様式!L428,"")</f>
        <v/>
      </c>
      <c r="C354" s="665" t="str">
        <f>IF(実施計画様式!$D428&lt;&gt;"",実施計画様式!I428,"")</f>
        <v/>
      </c>
      <c r="D354" s="665" t="str">
        <f>IF(実施計画様式!$D428&lt;&gt;"",実施計画様式!V428,"")</f>
        <v/>
      </c>
      <c r="E354" s="665" t="str">
        <f>IF(実施計画様式!$D428&lt;&gt;"",実施計画様式!Z428,"")</f>
        <v/>
      </c>
      <c r="F354" s="665" t="str">
        <f>IF(実施計画様式!$D428&lt;&gt;"",実施計画様式!AA428,"")</f>
        <v/>
      </c>
    </row>
    <row r="355" spans="1:6" ht="198.95" customHeight="1">
      <c r="A355" s="665" t="str">
        <f>IF(実施計画様式!$D429&lt;&gt;"",実施計画様式!C429-4,"")</f>
        <v/>
      </c>
      <c r="B355" s="665" t="str">
        <f>IF(実施計画様式!$D429&lt;&gt;"",実施計画様式!L429,"")</f>
        <v/>
      </c>
      <c r="C355" s="665" t="str">
        <f>IF(実施計画様式!$D429&lt;&gt;"",実施計画様式!I429,"")</f>
        <v/>
      </c>
      <c r="D355" s="665" t="str">
        <f>IF(実施計画様式!$D429&lt;&gt;"",実施計画様式!V429,"")</f>
        <v/>
      </c>
      <c r="E355" s="665" t="str">
        <f>IF(実施計画様式!$D429&lt;&gt;"",実施計画様式!Z429,"")</f>
        <v/>
      </c>
      <c r="F355" s="665" t="str">
        <f>IF(実施計画様式!$D429&lt;&gt;"",実施計画様式!AA429,"")</f>
        <v/>
      </c>
    </row>
    <row r="356" spans="1:6" ht="198.95" customHeight="1">
      <c r="A356" s="665" t="str">
        <f>IF(実施計画様式!$D430&lt;&gt;"",実施計画様式!C430-4,"")</f>
        <v/>
      </c>
      <c r="B356" s="665" t="str">
        <f>IF(実施計画様式!$D430&lt;&gt;"",実施計画様式!L430,"")</f>
        <v/>
      </c>
      <c r="C356" s="665" t="str">
        <f>IF(実施計画様式!$D430&lt;&gt;"",実施計画様式!I430,"")</f>
        <v/>
      </c>
      <c r="D356" s="665" t="str">
        <f>IF(実施計画様式!$D430&lt;&gt;"",実施計画様式!V430,"")</f>
        <v/>
      </c>
      <c r="E356" s="665" t="str">
        <f>IF(実施計画様式!$D430&lt;&gt;"",実施計画様式!Z430,"")</f>
        <v/>
      </c>
      <c r="F356" s="665" t="str">
        <f>IF(実施計画様式!$D430&lt;&gt;"",実施計画様式!AA430,"")</f>
        <v/>
      </c>
    </row>
    <row r="357" spans="1:6" ht="198.95" customHeight="1">
      <c r="A357" s="665" t="str">
        <f>IF(実施計画様式!$D431&lt;&gt;"",実施計画様式!C431-4,"")</f>
        <v/>
      </c>
      <c r="B357" s="665" t="str">
        <f>IF(実施計画様式!$D431&lt;&gt;"",実施計画様式!L431,"")</f>
        <v/>
      </c>
      <c r="C357" s="665" t="str">
        <f>IF(実施計画様式!$D431&lt;&gt;"",実施計画様式!I431,"")</f>
        <v/>
      </c>
      <c r="D357" s="665" t="str">
        <f>IF(実施計画様式!$D431&lt;&gt;"",実施計画様式!V431,"")</f>
        <v/>
      </c>
      <c r="E357" s="665" t="str">
        <f>IF(実施計画様式!$D431&lt;&gt;"",実施計画様式!Z431,"")</f>
        <v/>
      </c>
      <c r="F357" s="665" t="str">
        <f>IF(実施計画様式!$D431&lt;&gt;"",実施計画様式!AA431,"")</f>
        <v/>
      </c>
    </row>
    <row r="358" spans="1:6" ht="198.95" customHeight="1">
      <c r="A358" s="665" t="str">
        <f>IF(実施計画様式!$D432&lt;&gt;"",実施計画様式!C432-4,"")</f>
        <v/>
      </c>
      <c r="B358" s="665" t="str">
        <f>IF(実施計画様式!$D432&lt;&gt;"",実施計画様式!L432,"")</f>
        <v/>
      </c>
      <c r="C358" s="665" t="str">
        <f>IF(実施計画様式!$D432&lt;&gt;"",実施計画様式!I432,"")</f>
        <v/>
      </c>
      <c r="D358" s="665" t="str">
        <f>IF(実施計画様式!$D432&lt;&gt;"",実施計画様式!V432,"")</f>
        <v/>
      </c>
      <c r="E358" s="665" t="str">
        <f>IF(実施計画様式!$D432&lt;&gt;"",実施計画様式!Z432,"")</f>
        <v/>
      </c>
      <c r="F358" s="665" t="str">
        <f>IF(実施計画様式!$D432&lt;&gt;"",実施計画様式!AA432,"")</f>
        <v/>
      </c>
    </row>
    <row r="359" spans="1:6" ht="198.95" customHeight="1">
      <c r="A359" s="665" t="str">
        <f>IF(実施計画様式!$D433&lt;&gt;"",実施計画様式!C433-4,"")</f>
        <v/>
      </c>
      <c r="B359" s="665" t="str">
        <f>IF(実施計画様式!$D433&lt;&gt;"",実施計画様式!L433,"")</f>
        <v/>
      </c>
      <c r="C359" s="665" t="str">
        <f>IF(実施計画様式!$D433&lt;&gt;"",実施計画様式!I433,"")</f>
        <v/>
      </c>
      <c r="D359" s="665" t="str">
        <f>IF(実施計画様式!$D433&lt;&gt;"",実施計画様式!V433,"")</f>
        <v/>
      </c>
      <c r="E359" s="665" t="str">
        <f>IF(実施計画様式!$D433&lt;&gt;"",実施計画様式!Z433,"")</f>
        <v/>
      </c>
      <c r="F359" s="665" t="str">
        <f>IF(実施計画様式!$D433&lt;&gt;"",実施計画様式!AA433,"")</f>
        <v/>
      </c>
    </row>
    <row r="360" spans="1:6" ht="198.95" customHeight="1">
      <c r="A360" s="665" t="str">
        <f>IF(実施計画様式!$D434&lt;&gt;"",実施計画様式!C434-4,"")</f>
        <v/>
      </c>
      <c r="B360" s="665" t="str">
        <f>IF(実施計画様式!$D434&lt;&gt;"",実施計画様式!L434,"")</f>
        <v/>
      </c>
      <c r="C360" s="665" t="str">
        <f>IF(実施計画様式!$D434&lt;&gt;"",実施計画様式!I434,"")</f>
        <v/>
      </c>
      <c r="D360" s="665" t="str">
        <f>IF(実施計画様式!$D434&lt;&gt;"",実施計画様式!V434,"")</f>
        <v/>
      </c>
      <c r="E360" s="665" t="str">
        <f>IF(実施計画様式!$D434&lt;&gt;"",実施計画様式!Z434,"")</f>
        <v/>
      </c>
      <c r="F360" s="665" t="str">
        <f>IF(実施計画様式!$D434&lt;&gt;"",実施計画様式!AA434,"")</f>
        <v/>
      </c>
    </row>
    <row r="361" spans="1:6" ht="198.95" customHeight="1">
      <c r="A361" s="665" t="str">
        <f>IF(実施計画様式!$D435&lt;&gt;"",実施計画様式!C435-4,"")</f>
        <v/>
      </c>
      <c r="B361" s="665" t="str">
        <f>IF(実施計画様式!$D435&lt;&gt;"",実施計画様式!L435,"")</f>
        <v/>
      </c>
      <c r="C361" s="665" t="str">
        <f>IF(実施計画様式!$D435&lt;&gt;"",実施計画様式!I435,"")</f>
        <v/>
      </c>
      <c r="D361" s="665" t="str">
        <f>IF(実施計画様式!$D435&lt;&gt;"",実施計画様式!V435,"")</f>
        <v/>
      </c>
      <c r="E361" s="665" t="str">
        <f>IF(実施計画様式!$D435&lt;&gt;"",実施計画様式!Z435,"")</f>
        <v/>
      </c>
      <c r="F361" s="665" t="str">
        <f>IF(実施計画様式!$D435&lt;&gt;"",実施計画様式!AA435,"")</f>
        <v/>
      </c>
    </row>
    <row r="362" spans="1:6" ht="198.95" customHeight="1">
      <c r="A362" s="665" t="str">
        <f>IF(実施計画様式!$D436&lt;&gt;"",実施計画様式!C436-4,"")</f>
        <v/>
      </c>
      <c r="B362" s="665" t="str">
        <f>IF(実施計画様式!$D436&lt;&gt;"",実施計画様式!L436,"")</f>
        <v/>
      </c>
      <c r="C362" s="665" t="str">
        <f>IF(実施計画様式!$D436&lt;&gt;"",実施計画様式!I436,"")</f>
        <v/>
      </c>
      <c r="D362" s="665" t="str">
        <f>IF(実施計画様式!$D436&lt;&gt;"",実施計画様式!V436,"")</f>
        <v/>
      </c>
      <c r="E362" s="665" t="str">
        <f>IF(実施計画様式!$D436&lt;&gt;"",実施計画様式!Z436,"")</f>
        <v/>
      </c>
      <c r="F362" s="665" t="str">
        <f>IF(実施計画様式!$D436&lt;&gt;"",実施計画様式!AA436,"")</f>
        <v/>
      </c>
    </row>
    <row r="363" spans="1:6" ht="198.95" customHeight="1">
      <c r="A363" s="665" t="str">
        <f>IF(実施計画様式!$D437&lt;&gt;"",実施計画様式!C437-4,"")</f>
        <v/>
      </c>
      <c r="B363" s="665" t="str">
        <f>IF(実施計画様式!$D437&lt;&gt;"",実施計画様式!L437,"")</f>
        <v/>
      </c>
      <c r="C363" s="665" t="str">
        <f>IF(実施計画様式!$D437&lt;&gt;"",実施計画様式!I437,"")</f>
        <v/>
      </c>
      <c r="D363" s="665" t="str">
        <f>IF(実施計画様式!$D437&lt;&gt;"",実施計画様式!V437,"")</f>
        <v/>
      </c>
      <c r="E363" s="665" t="str">
        <f>IF(実施計画様式!$D437&lt;&gt;"",実施計画様式!Z437,"")</f>
        <v/>
      </c>
      <c r="F363" s="665" t="str">
        <f>IF(実施計画様式!$D437&lt;&gt;"",実施計画様式!AA437,"")</f>
        <v/>
      </c>
    </row>
    <row r="364" spans="1:6" ht="198.95" customHeight="1">
      <c r="A364" s="665" t="str">
        <f>IF(実施計画様式!$D438&lt;&gt;"",実施計画様式!C438-4,"")</f>
        <v/>
      </c>
      <c r="B364" s="665" t="str">
        <f>IF(実施計画様式!$D438&lt;&gt;"",実施計画様式!L438,"")</f>
        <v/>
      </c>
      <c r="C364" s="665" t="str">
        <f>IF(実施計画様式!$D438&lt;&gt;"",実施計画様式!I438,"")</f>
        <v/>
      </c>
      <c r="D364" s="665" t="str">
        <f>IF(実施計画様式!$D438&lt;&gt;"",実施計画様式!V438,"")</f>
        <v/>
      </c>
      <c r="E364" s="665" t="str">
        <f>IF(実施計画様式!$D438&lt;&gt;"",実施計画様式!Z438,"")</f>
        <v/>
      </c>
      <c r="F364" s="665" t="str">
        <f>IF(実施計画様式!$D438&lt;&gt;"",実施計画様式!AA438,"")</f>
        <v/>
      </c>
    </row>
    <row r="365" spans="1:6" ht="198.95" customHeight="1">
      <c r="A365" s="665" t="str">
        <f>IF(実施計画様式!$D439&lt;&gt;"",実施計画様式!C439-4,"")</f>
        <v/>
      </c>
      <c r="B365" s="665" t="str">
        <f>IF(実施計画様式!$D439&lt;&gt;"",実施計画様式!L439,"")</f>
        <v/>
      </c>
      <c r="C365" s="665" t="str">
        <f>IF(実施計画様式!$D439&lt;&gt;"",実施計画様式!I439,"")</f>
        <v/>
      </c>
      <c r="D365" s="665" t="str">
        <f>IF(実施計画様式!$D439&lt;&gt;"",実施計画様式!V439,"")</f>
        <v/>
      </c>
      <c r="E365" s="665" t="str">
        <f>IF(実施計画様式!$D439&lt;&gt;"",実施計画様式!Z439,"")</f>
        <v/>
      </c>
      <c r="F365" s="665" t="str">
        <f>IF(実施計画様式!$D439&lt;&gt;"",実施計画様式!AA439,"")</f>
        <v/>
      </c>
    </row>
    <row r="366" spans="1:6" ht="198.95" customHeight="1">
      <c r="A366" s="665" t="str">
        <f>IF(実施計画様式!$D440&lt;&gt;"",実施計画様式!C440-4,"")</f>
        <v/>
      </c>
      <c r="B366" s="665" t="str">
        <f>IF(実施計画様式!$D440&lt;&gt;"",実施計画様式!L440,"")</f>
        <v/>
      </c>
      <c r="C366" s="665" t="str">
        <f>IF(実施計画様式!$D440&lt;&gt;"",実施計画様式!I440,"")</f>
        <v/>
      </c>
      <c r="D366" s="665" t="str">
        <f>IF(実施計画様式!$D440&lt;&gt;"",実施計画様式!V440,"")</f>
        <v/>
      </c>
      <c r="E366" s="665" t="str">
        <f>IF(実施計画様式!$D440&lt;&gt;"",実施計画様式!Z440,"")</f>
        <v/>
      </c>
      <c r="F366" s="665" t="str">
        <f>IF(実施計画様式!$D440&lt;&gt;"",実施計画様式!AA440,"")</f>
        <v/>
      </c>
    </row>
    <row r="367" spans="1:6" ht="198.95" customHeight="1">
      <c r="A367" s="665" t="str">
        <f>IF(実施計画様式!$D441&lt;&gt;"",実施計画様式!C441-4,"")</f>
        <v/>
      </c>
      <c r="B367" s="665" t="str">
        <f>IF(実施計画様式!$D441&lt;&gt;"",実施計画様式!L441,"")</f>
        <v/>
      </c>
      <c r="C367" s="665" t="str">
        <f>IF(実施計画様式!$D441&lt;&gt;"",実施計画様式!I441,"")</f>
        <v/>
      </c>
      <c r="D367" s="665" t="str">
        <f>IF(実施計画様式!$D441&lt;&gt;"",実施計画様式!V441,"")</f>
        <v/>
      </c>
      <c r="E367" s="665" t="str">
        <f>IF(実施計画様式!$D441&lt;&gt;"",実施計画様式!Z441,"")</f>
        <v/>
      </c>
      <c r="F367" s="665" t="str">
        <f>IF(実施計画様式!$D441&lt;&gt;"",実施計画様式!AA441,"")</f>
        <v/>
      </c>
    </row>
    <row r="368" spans="1:6" ht="198.95" customHeight="1">
      <c r="A368" s="665" t="str">
        <f>IF(実施計画様式!$D442&lt;&gt;"",実施計画様式!C442-4,"")</f>
        <v/>
      </c>
      <c r="B368" s="665" t="str">
        <f>IF(実施計画様式!$D442&lt;&gt;"",実施計画様式!L442,"")</f>
        <v/>
      </c>
      <c r="C368" s="665" t="str">
        <f>IF(実施計画様式!$D442&lt;&gt;"",実施計画様式!I442,"")</f>
        <v/>
      </c>
      <c r="D368" s="665" t="str">
        <f>IF(実施計画様式!$D442&lt;&gt;"",実施計画様式!V442,"")</f>
        <v/>
      </c>
      <c r="E368" s="665" t="str">
        <f>IF(実施計画様式!$D442&lt;&gt;"",実施計画様式!Z442,"")</f>
        <v/>
      </c>
      <c r="F368" s="665" t="str">
        <f>IF(実施計画様式!$D442&lt;&gt;"",実施計画様式!AA442,"")</f>
        <v/>
      </c>
    </row>
    <row r="369" spans="1:6" ht="198.95" customHeight="1">
      <c r="A369" s="665" t="str">
        <f>IF(実施計画様式!$D443&lt;&gt;"",実施計画様式!C443-4,"")</f>
        <v/>
      </c>
      <c r="B369" s="665" t="str">
        <f>IF(実施計画様式!$D443&lt;&gt;"",実施計画様式!L443,"")</f>
        <v/>
      </c>
      <c r="C369" s="665" t="str">
        <f>IF(実施計画様式!$D443&lt;&gt;"",実施計画様式!I443,"")</f>
        <v/>
      </c>
      <c r="D369" s="665" t="str">
        <f>IF(実施計画様式!$D443&lt;&gt;"",実施計画様式!V443,"")</f>
        <v/>
      </c>
      <c r="E369" s="665" t="str">
        <f>IF(実施計画様式!$D443&lt;&gt;"",実施計画様式!Z443,"")</f>
        <v/>
      </c>
      <c r="F369" s="665" t="str">
        <f>IF(実施計画様式!$D443&lt;&gt;"",実施計画様式!AA443,"")</f>
        <v/>
      </c>
    </row>
    <row r="370" spans="1:6" ht="198.95" customHeight="1">
      <c r="A370" s="665" t="str">
        <f>IF(実施計画様式!$D444&lt;&gt;"",実施計画様式!C444-4,"")</f>
        <v/>
      </c>
      <c r="B370" s="665" t="str">
        <f>IF(実施計画様式!$D444&lt;&gt;"",実施計画様式!L444,"")</f>
        <v/>
      </c>
      <c r="C370" s="665" t="str">
        <f>IF(実施計画様式!$D444&lt;&gt;"",実施計画様式!I444,"")</f>
        <v/>
      </c>
      <c r="D370" s="665" t="str">
        <f>IF(実施計画様式!$D444&lt;&gt;"",実施計画様式!V444,"")</f>
        <v/>
      </c>
      <c r="E370" s="665" t="str">
        <f>IF(実施計画様式!$D444&lt;&gt;"",実施計画様式!Z444,"")</f>
        <v/>
      </c>
      <c r="F370" s="665" t="str">
        <f>IF(実施計画様式!$D444&lt;&gt;"",実施計画様式!AA444,"")</f>
        <v/>
      </c>
    </row>
    <row r="371" spans="1:6" ht="198.95" customHeight="1">
      <c r="A371" s="665" t="str">
        <f>IF(実施計画様式!$D445&lt;&gt;"",実施計画様式!C445-4,"")</f>
        <v/>
      </c>
      <c r="B371" s="665" t="str">
        <f>IF(実施計画様式!$D445&lt;&gt;"",実施計画様式!L445,"")</f>
        <v/>
      </c>
      <c r="C371" s="665" t="str">
        <f>IF(実施計画様式!$D445&lt;&gt;"",実施計画様式!I445,"")</f>
        <v/>
      </c>
      <c r="D371" s="665" t="str">
        <f>IF(実施計画様式!$D445&lt;&gt;"",実施計画様式!V445,"")</f>
        <v/>
      </c>
      <c r="E371" s="665" t="str">
        <f>IF(実施計画様式!$D445&lt;&gt;"",実施計画様式!Z445,"")</f>
        <v/>
      </c>
      <c r="F371" s="665" t="str">
        <f>IF(実施計画様式!$D445&lt;&gt;"",実施計画様式!AA445,"")</f>
        <v/>
      </c>
    </row>
    <row r="372" spans="1:6" ht="198.95" customHeight="1">
      <c r="A372" s="665" t="str">
        <f>IF(実施計画様式!$D446&lt;&gt;"",実施計画様式!C446-4,"")</f>
        <v/>
      </c>
      <c r="B372" s="665" t="str">
        <f>IF(実施計画様式!$D446&lt;&gt;"",実施計画様式!L446,"")</f>
        <v/>
      </c>
      <c r="C372" s="665" t="str">
        <f>IF(実施計画様式!$D446&lt;&gt;"",実施計画様式!I446,"")</f>
        <v/>
      </c>
      <c r="D372" s="665" t="str">
        <f>IF(実施計画様式!$D446&lt;&gt;"",実施計画様式!V446,"")</f>
        <v/>
      </c>
      <c r="E372" s="665" t="str">
        <f>IF(実施計画様式!$D446&lt;&gt;"",実施計画様式!Z446,"")</f>
        <v/>
      </c>
      <c r="F372" s="665" t="str">
        <f>IF(実施計画様式!$D446&lt;&gt;"",実施計画様式!AA446,"")</f>
        <v/>
      </c>
    </row>
    <row r="373" spans="1:6" ht="198.95" customHeight="1">
      <c r="A373" s="665" t="str">
        <f>IF(実施計画様式!$D447&lt;&gt;"",実施計画様式!C447-4,"")</f>
        <v/>
      </c>
      <c r="B373" s="665" t="str">
        <f>IF(実施計画様式!$D447&lt;&gt;"",実施計画様式!L447,"")</f>
        <v/>
      </c>
      <c r="C373" s="665" t="str">
        <f>IF(実施計画様式!$D447&lt;&gt;"",実施計画様式!I447,"")</f>
        <v/>
      </c>
      <c r="D373" s="665" t="str">
        <f>IF(実施計画様式!$D447&lt;&gt;"",実施計画様式!V447,"")</f>
        <v/>
      </c>
      <c r="E373" s="665" t="str">
        <f>IF(実施計画様式!$D447&lt;&gt;"",実施計画様式!Z447,"")</f>
        <v/>
      </c>
      <c r="F373" s="665" t="str">
        <f>IF(実施計画様式!$D447&lt;&gt;"",実施計画様式!AA447,"")</f>
        <v/>
      </c>
    </row>
    <row r="374" spans="1:6" ht="198.95" customHeight="1">
      <c r="A374" s="665" t="str">
        <f>IF(実施計画様式!$D448&lt;&gt;"",実施計画様式!C448-4,"")</f>
        <v/>
      </c>
      <c r="B374" s="665" t="str">
        <f>IF(実施計画様式!$D448&lt;&gt;"",実施計画様式!L448,"")</f>
        <v/>
      </c>
      <c r="C374" s="665" t="str">
        <f>IF(実施計画様式!$D448&lt;&gt;"",実施計画様式!I448,"")</f>
        <v/>
      </c>
      <c r="D374" s="665" t="str">
        <f>IF(実施計画様式!$D448&lt;&gt;"",実施計画様式!V448,"")</f>
        <v/>
      </c>
      <c r="E374" s="665" t="str">
        <f>IF(実施計画様式!$D448&lt;&gt;"",実施計画様式!Z448,"")</f>
        <v/>
      </c>
      <c r="F374" s="665" t="str">
        <f>IF(実施計画様式!$D448&lt;&gt;"",実施計画様式!AA448,"")</f>
        <v/>
      </c>
    </row>
    <row r="375" spans="1:6" ht="198.95" customHeight="1">
      <c r="A375" s="665" t="str">
        <f>IF(実施計画様式!$D449&lt;&gt;"",実施計画様式!C449-4,"")</f>
        <v/>
      </c>
      <c r="B375" s="665" t="str">
        <f>IF(実施計画様式!$D449&lt;&gt;"",実施計画様式!L449,"")</f>
        <v/>
      </c>
      <c r="C375" s="665" t="str">
        <f>IF(実施計画様式!$D449&lt;&gt;"",実施計画様式!I449,"")</f>
        <v/>
      </c>
      <c r="D375" s="665" t="str">
        <f>IF(実施計画様式!$D449&lt;&gt;"",実施計画様式!V449,"")</f>
        <v/>
      </c>
      <c r="E375" s="665" t="str">
        <f>IF(実施計画様式!$D449&lt;&gt;"",実施計画様式!Z449,"")</f>
        <v/>
      </c>
      <c r="F375" s="665" t="str">
        <f>IF(実施計画様式!$D449&lt;&gt;"",実施計画様式!AA449,"")</f>
        <v/>
      </c>
    </row>
    <row r="376" spans="1:6" ht="198.95" customHeight="1">
      <c r="A376" s="665" t="str">
        <f>IF(実施計画様式!$D450&lt;&gt;"",実施計画様式!C450-4,"")</f>
        <v/>
      </c>
      <c r="B376" s="665" t="str">
        <f>IF(実施計画様式!$D450&lt;&gt;"",実施計画様式!L450,"")</f>
        <v/>
      </c>
      <c r="C376" s="665" t="str">
        <f>IF(実施計画様式!$D450&lt;&gt;"",実施計画様式!I450,"")</f>
        <v/>
      </c>
      <c r="D376" s="665" t="str">
        <f>IF(実施計画様式!$D450&lt;&gt;"",実施計画様式!V450,"")</f>
        <v/>
      </c>
      <c r="E376" s="665" t="str">
        <f>IF(実施計画様式!$D450&lt;&gt;"",実施計画様式!Z450,"")</f>
        <v/>
      </c>
      <c r="F376" s="665" t="str">
        <f>IF(実施計画様式!$D450&lt;&gt;"",実施計画様式!AA450,"")</f>
        <v/>
      </c>
    </row>
    <row r="377" spans="1:6" ht="198.95" customHeight="1">
      <c r="A377" s="665" t="str">
        <f>IF(実施計画様式!$D451&lt;&gt;"",実施計画様式!C451-4,"")</f>
        <v/>
      </c>
      <c r="B377" s="665" t="str">
        <f>IF(実施計画様式!$D451&lt;&gt;"",実施計画様式!L451,"")</f>
        <v/>
      </c>
      <c r="C377" s="665" t="str">
        <f>IF(実施計画様式!$D451&lt;&gt;"",実施計画様式!I451,"")</f>
        <v/>
      </c>
      <c r="D377" s="665" t="str">
        <f>IF(実施計画様式!$D451&lt;&gt;"",実施計画様式!V451,"")</f>
        <v/>
      </c>
      <c r="E377" s="665" t="str">
        <f>IF(実施計画様式!$D451&lt;&gt;"",実施計画様式!Z451,"")</f>
        <v/>
      </c>
      <c r="F377" s="665" t="str">
        <f>IF(実施計画様式!$D451&lt;&gt;"",実施計画様式!AA451,"")</f>
        <v/>
      </c>
    </row>
    <row r="378" spans="1:6" ht="198.95" customHeight="1">
      <c r="A378" s="665" t="str">
        <f>IF(実施計画様式!$D452&lt;&gt;"",実施計画様式!C452-4,"")</f>
        <v/>
      </c>
      <c r="B378" s="665" t="str">
        <f>IF(実施計画様式!$D452&lt;&gt;"",実施計画様式!L452,"")</f>
        <v/>
      </c>
      <c r="C378" s="665" t="str">
        <f>IF(実施計画様式!$D452&lt;&gt;"",実施計画様式!I452,"")</f>
        <v/>
      </c>
      <c r="D378" s="665" t="str">
        <f>IF(実施計画様式!$D452&lt;&gt;"",実施計画様式!V452,"")</f>
        <v/>
      </c>
      <c r="E378" s="665" t="str">
        <f>IF(実施計画様式!$D452&lt;&gt;"",実施計画様式!Z452,"")</f>
        <v/>
      </c>
      <c r="F378" s="665" t="str">
        <f>IF(実施計画様式!$D452&lt;&gt;"",実施計画様式!AA452,"")</f>
        <v/>
      </c>
    </row>
    <row r="379" spans="1:6" ht="198.95" customHeight="1">
      <c r="A379" s="665" t="str">
        <f>IF(実施計画様式!$D453&lt;&gt;"",実施計画様式!C453-4,"")</f>
        <v/>
      </c>
      <c r="B379" s="665" t="str">
        <f>IF(実施計画様式!$D453&lt;&gt;"",実施計画様式!L453,"")</f>
        <v/>
      </c>
      <c r="C379" s="665" t="str">
        <f>IF(実施計画様式!$D453&lt;&gt;"",実施計画様式!I453,"")</f>
        <v/>
      </c>
      <c r="D379" s="665" t="str">
        <f>IF(実施計画様式!$D453&lt;&gt;"",実施計画様式!V453,"")</f>
        <v/>
      </c>
      <c r="E379" s="665" t="str">
        <f>IF(実施計画様式!$D453&lt;&gt;"",実施計画様式!Z453,"")</f>
        <v/>
      </c>
      <c r="F379" s="665" t="str">
        <f>IF(実施計画様式!$D453&lt;&gt;"",実施計画様式!AA453,"")</f>
        <v/>
      </c>
    </row>
    <row r="380" spans="1:6" ht="198.95" customHeight="1">
      <c r="A380" s="665" t="str">
        <f>IF(実施計画様式!$D454&lt;&gt;"",実施計画様式!C454-4,"")</f>
        <v/>
      </c>
      <c r="B380" s="665" t="str">
        <f>IF(実施計画様式!$D454&lt;&gt;"",実施計画様式!L454,"")</f>
        <v/>
      </c>
      <c r="C380" s="665" t="str">
        <f>IF(実施計画様式!$D454&lt;&gt;"",実施計画様式!I454,"")</f>
        <v/>
      </c>
      <c r="D380" s="665" t="str">
        <f>IF(実施計画様式!$D454&lt;&gt;"",実施計画様式!V454,"")</f>
        <v/>
      </c>
      <c r="E380" s="665" t="str">
        <f>IF(実施計画様式!$D454&lt;&gt;"",実施計画様式!Z454,"")</f>
        <v/>
      </c>
      <c r="F380" s="665" t="str">
        <f>IF(実施計画様式!$D454&lt;&gt;"",実施計画様式!AA454,"")</f>
        <v/>
      </c>
    </row>
    <row r="381" spans="1:6" ht="198.95" customHeight="1">
      <c r="A381" s="665" t="str">
        <f>IF(実施計画様式!$D455&lt;&gt;"",実施計画様式!C455-4,"")</f>
        <v/>
      </c>
      <c r="B381" s="665" t="str">
        <f>IF(実施計画様式!$D455&lt;&gt;"",実施計画様式!L455,"")</f>
        <v/>
      </c>
      <c r="C381" s="665" t="str">
        <f>IF(実施計画様式!$D455&lt;&gt;"",実施計画様式!I455,"")</f>
        <v/>
      </c>
      <c r="D381" s="665" t="str">
        <f>IF(実施計画様式!$D455&lt;&gt;"",実施計画様式!V455,"")</f>
        <v/>
      </c>
      <c r="E381" s="665" t="str">
        <f>IF(実施計画様式!$D455&lt;&gt;"",実施計画様式!Z455,"")</f>
        <v/>
      </c>
      <c r="F381" s="665" t="str">
        <f>IF(実施計画様式!$D455&lt;&gt;"",実施計画様式!AA455,"")</f>
        <v/>
      </c>
    </row>
    <row r="382" spans="1:6" ht="198.95" customHeight="1">
      <c r="A382" s="665" t="str">
        <f>IF(実施計画様式!$D456&lt;&gt;"",実施計画様式!C456-4,"")</f>
        <v/>
      </c>
      <c r="B382" s="665" t="str">
        <f>IF(実施計画様式!$D456&lt;&gt;"",実施計画様式!L456,"")</f>
        <v/>
      </c>
      <c r="C382" s="665" t="str">
        <f>IF(実施計画様式!$D456&lt;&gt;"",実施計画様式!I456,"")</f>
        <v/>
      </c>
      <c r="D382" s="665" t="str">
        <f>IF(実施計画様式!$D456&lt;&gt;"",実施計画様式!V456,"")</f>
        <v/>
      </c>
      <c r="E382" s="665" t="str">
        <f>IF(実施計画様式!$D456&lt;&gt;"",実施計画様式!Z456,"")</f>
        <v/>
      </c>
      <c r="F382" s="665" t="str">
        <f>IF(実施計画様式!$D456&lt;&gt;"",実施計画様式!AA456,"")</f>
        <v/>
      </c>
    </row>
    <row r="383" spans="1:6" ht="198.95" customHeight="1">
      <c r="A383" s="665" t="str">
        <f>IF(実施計画様式!$D457&lt;&gt;"",実施計画様式!C457-4,"")</f>
        <v/>
      </c>
      <c r="B383" s="665" t="str">
        <f>IF(実施計画様式!$D457&lt;&gt;"",実施計画様式!L457,"")</f>
        <v/>
      </c>
      <c r="C383" s="665" t="str">
        <f>IF(実施計画様式!$D457&lt;&gt;"",実施計画様式!I457,"")</f>
        <v/>
      </c>
      <c r="D383" s="665" t="str">
        <f>IF(実施計画様式!$D457&lt;&gt;"",実施計画様式!V457,"")</f>
        <v/>
      </c>
      <c r="E383" s="665" t="str">
        <f>IF(実施計画様式!$D457&lt;&gt;"",実施計画様式!Z457,"")</f>
        <v/>
      </c>
      <c r="F383" s="665" t="str">
        <f>IF(実施計画様式!$D457&lt;&gt;"",実施計画様式!AA457,"")</f>
        <v/>
      </c>
    </row>
    <row r="384" spans="1:6" ht="198.95" customHeight="1">
      <c r="A384" s="665" t="str">
        <f>IF(実施計画様式!$D458&lt;&gt;"",実施計画様式!C458-4,"")</f>
        <v/>
      </c>
      <c r="B384" s="665" t="str">
        <f>IF(実施計画様式!$D458&lt;&gt;"",実施計画様式!L458,"")</f>
        <v/>
      </c>
      <c r="C384" s="665" t="str">
        <f>IF(実施計画様式!$D458&lt;&gt;"",実施計画様式!I458,"")</f>
        <v/>
      </c>
      <c r="D384" s="665" t="str">
        <f>IF(実施計画様式!$D458&lt;&gt;"",実施計画様式!V458,"")</f>
        <v/>
      </c>
      <c r="E384" s="665" t="str">
        <f>IF(実施計画様式!$D458&lt;&gt;"",実施計画様式!Z458,"")</f>
        <v/>
      </c>
      <c r="F384" s="665" t="str">
        <f>IF(実施計画様式!$D458&lt;&gt;"",実施計画様式!AA458,"")</f>
        <v/>
      </c>
    </row>
    <row r="385" spans="1:6" ht="198.95" customHeight="1">
      <c r="A385" s="665" t="str">
        <f>IF(実施計画様式!$D459&lt;&gt;"",実施計画様式!C459-4,"")</f>
        <v/>
      </c>
      <c r="B385" s="665" t="str">
        <f>IF(実施計画様式!$D459&lt;&gt;"",実施計画様式!L459,"")</f>
        <v/>
      </c>
      <c r="C385" s="665" t="str">
        <f>IF(実施計画様式!$D459&lt;&gt;"",実施計画様式!I459,"")</f>
        <v/>
      </c>
      <c r="D385" s="665" t="str">
        <f>IF(実施計画様式!$D459&lt;&gt;"",実施計画様式!V459,"")</f>
        <v/>
      </c>
      <c r="E385" s="665" t="str">
        <f>IF(実施計画様式!$D459&lt;&gt;"",実施計画様式!Z459,"")</f>
        <v/>
      </c>
      <c r="F385" s="665" t="str">
        <f>IF(実施計画様式!$D459&lt;&gt;"",実施計画様式!AA459,"")</f>
        <v/>
      </c>
    </row>
    <row r="386" spans="1:6" ht="198.95" customHeight="1">
      <c r="A386" s="665" t="str">
        <f>IF(実施計画様式!$D460&lt;&gt;"",実施計画様式!C460-4,"")</f>
        <v/>
      </c>
      <c r="B386" s="665" t="str">
        <f>IF(実施計画様式!$D460&lt;&gt;"",実施計画様式!L460,"")</f>
        <v/>
      </c>
      <c r="C386" s="665" t="str">
        <f>IF(実施計画様式!$D460&lt;&gt;"",実施計画様式!I460,"")</f>
        <v/>
      </c>
      <c r="D386" s="665" t="str">
        <f>IF(実施計画様式!$D460&lt;&gt;"",実施計画様式!V460,"")</f>
        <v/>
      </c>
      <c r="E386" s="665" t="str">
        <f>IF(実施計画様式!$D460&lt;&gt;"",実施計画様式!Z460,"")</f>
        <v/>
      </c>
      <c r="F386" s="665" t="str">
        <f>IF(実施計画様式!$D460&lt;&gt;"",実施計画様式!AA460,"")</f>
        <v/>
      </c>
    </row>
    <row r="387" spans="1:6" ht="198.95" customHeight="1">
      <c r="A387" s="665" t="str">
        <f>IF(実施計画様式!$D461&lt;&gt;"",実施計画様式!C461-4,"")</f>
        <v/>
      </c>
      <c r="B387" s="665" t="str">
        <f>IF(実施計画様式!$D461&lt;&gt;"",実施計画様式!L461,"")</f>
        <v/>
      </c>
      <c r="C387" s="665" t="str">
        <f>IF(実施計画様式!$D461&lt;&gt;"",実施計画様式!I461,"")</f>
        <v/>
      </c>
      <c r="D387" s="665" t="str">
        <f>IF(実施計画様式!$D461&lt;&gt;"",実施計画様式!V461,"")</f>
        <v/>
      </c>
      <c r="E387" s="665" t="str">
        <f>IF(実施計画様式!$D461&lt;&gt;"",実施計画様式!Z461,"")</f>
        <v/>
      </c>
      <c r="F387" s="665" t="str">
        <f>IF(実施計画様式!$D461&lt;&gt;"",実施計画様式!AA461,"")</f>
        <v/>
      </c>
    </row>
    <row r="388" spans="1:6" ht="198.95" customHeight="1">
      <c r="A388" s="665" t="str">
        <f>IF(実施計画様式!$D462&lt;&gt;"",実施計画様式!C462-4,"")</f>
        <v/>
      </c>
      <c r="B388" s="665" t="str">
        <f>IF(実施計画様式!$D462&lt;&gt;"",実施計画様式!L462,"")</f>
        <v/>
      </c>
      <c r="C388" s="665" t="str">
        <f>IF(実施計画様式!$D462&lt;&gt;"",実施計画様式!I462,"")</f>
        <v/>
      </c>
      <c r="D388" s="665" t="str">
        <f>IF(実施計画様式!$D462&lt;&gt;"",実施計画様式!V462,"")</f>
        <v/>
      </c>
      <c r="E388" s="665" t="str">
        <f>IF(実施計画様式!$D462&lt;&gt;"",実施計画様式!Z462,"")</f>
        <v/>
      </c>
      <c r="F388" s="665" t="str">
        <f>IF(実施計画様式!$D462&lt;&gt;"",実施計画様式!AA462,"")</f>
        <v/>
      </c>
    </row>
    <row r="389" spans="1:6" ht="198.95" customHeight="1">
      <c r="A389" s="665" t="str">
        <f>IF(実施計画様式!$D463&lt;&gt;"",実施計画様式!C463-4,"")</f>
        <v/>
      </c>
      <c r="B389" s="665" t="str">
        <f>IF(実施計画様式!$D463&lt;&gt;"",実施計画様式!L463,"")</f>
        <v/>
      </c>
      <c r="C389" s="665" t="str">
        <f>IF(実施計画様式!$D463&lt;&gt;"",実施計画様式!I463,"")</f>
        <v/>
      </c>
      <c r="D389" s="665" t="str">
        <f>IF(実施計画様式!$D463&lt;&gt;"",実施計画様式!V463,"")</f>
        <v/>
      </c>
      <c r="E389" s="665" t="str">
        <f>IF(実施計画様式!$D463&lt;&gt;"",実施計画様式!Z463,"")</f>
        <v/>
      </c>
      <c r="F389" s="665" t="str">
        <f>IF(実施計画様式!$D463&lt;&gt;"",実施計画様式!AA463,"")</f>
        <v/>
      </c>
    </row>
    <row r="390" spans="1:6" ht="198.95" customHeight="1">
      <c r="A390" s="665" t="str">
        <f>IF(実施計画様式!$D464&lt;&gt;"",実施計画様式!C464-4,"")</f>
        <v/>
      </c>
      <c r="B390" s="665" t="str">
        <f>IF(実施計画様式!$D464&lt;&gt;"",実施計画様式!L464,"")</f>
        <v/>
      </c>
      <c r="C390" s="665" t="str">
        <f>IF(実施計画様式!$D464&lt;&gt;"",実施計画様式!I464,"")</f>
        <v/>
      </c>
      <c r="D390" s="665" t="str">
        <f>IF(実施計画様式!$D464&lt;&gt;"",実施計画様式!V464,"")</f>
        <v/>
      </c>
      <c r="E390" s="665" t="str">
        <f>IF(実施計画様式!$D464&lt;&gt;"",実施計画様式!Z464,"")</f>
        <v/>
      </c>
      <c r="F390" s="665" t="str">
        <f>IF(実施計画様式!$D464&lt;&gt;"",実施計画様式!AA464,"")</f>
        <v/>
      </c>
    </row>
    <row r="391" spans="1:6" ht="198.95" customHeight="1">
      <c r="A391" s="665" t="str">
        <f>IF(実施計画様式!$D465&lt;&gt;"",実施計画様式!C465-4,"")</f>
        <v/>
      </c>
      <c r="B391" s="665" t="str">
        <f>IF(実施計画様式!$D465&lt;&gt;"",実施計画様式!L465,"")</f>
        <v/>
      </c>
      <c r="C391" s="665" t="str">
        <f>IF(実施計画様式!$D465&lt;&gt;"",実施計画様式!I465,"")</f>
        <v/>
      </c>
      <c r="D391" s="665" t="str">
        <f>IF(実施計画様式!$D465&lt;&gt;"",実施計画様式!V465,"")</f>
        <v/>
      </c>
      <c r="E391" s="665" t="str">
        <f>IF(実施計画様式!$D465&lt;&gt;"",実施計画様式!Z465,"")</f>
        <v/>
      </c>
      <c r="F391" s="665" t="str">
        <f>IF(実施計画様式!$D465&lt;&gt;"",実施計画様式!AA465,"")</f>
        <v/>
      </c>
    </row>
    <row r="392" spans="1:6" ht="198.95" customHeight="1">
      <c r="A392" s="665" t="str">
        <f>IF(実施計画様式!$D466&lt;&gt;"",実施計画様式!C466-4,"")</f>
        <v/>
      </c>
      <c r="B392" s="665" t="str">
        <f>IF(実施計画様式!$D466&lt;&gt;"",実施計画様式!L466,"")</f>
        <v/>
      </c>
      <c r="C392" s="665" t="str">
        <f>IF(実施計画様式!$D466&lt;&gt;"",実施計画様式!I466,"")</f>
        <v/>
      </c>
      <c r="D392" s="665" t="str">
        <f>IF(実施計画様式!$D466&lt;&gt;"",実施計画様式!V466,"")</f>
        <v/>
      </c>
      <c r="E392" s="665" t="str">
        <f>IF(実施計画様式!$D466&lt;&gt;"",実施計画様式!Z466,"")</f>
        <v/>
      </c>
      <c r="F392" s="665" t="str">
        <f>IF(実施計画様式!$D466&lt;&gt;"",実施計画様式!AA466,"")</f>
        <v/>
      </c>
    </row>
    <row r="393" spans="1:6" ht="198.95" customHeight="1">
      <c r="A393" s="665" t="str">
        <f>IF(実施計画様式!$D467&lt;&gt;"",実施計画様式!C467-4,"")</f>
        <v/>
      </c>
      <c r="B393" s="665" t="str">
        <f>IF(実施計画様式!$D467&lt;&gt;"",実施計画様式!L467,"")</f>
        <v/>
      </c>
      <c r="C393" s="665" t="str">
        <f>IF(実施計画様式!$D467&lt;&gt;"",実施計画様式!I467,"")</f>
        <v/>
      </c>
      <c r="D393" s="665" t="str">
        <f>IF(実施計画様式!$D467&lt;&gt;"",実施計画様式!V467,"")</f>
        <v/>
      </c>
      <c r="E393" s="665" t="str">
        <f>IF(実施計画様式!$D467&lt;&gt;"",実施計画様式!Z467,"")</f>
        <v/>
      </c>
      <c r="F393" s="665" t="str">
        <f>IF(実施計画様式!$D467&lt;&gt;"",実施計画様式!AA467,"")</f>
        <v/>
      </c>
    </row>
    <row r="394" spans="1:6" ht="198.95" customHeight="1">
      <c r="A394" s="665" t="str">
        <f>IF(実施計画様式!$D468&lt;&gt;"",実施計画様式!C468-4,"")</f>
        <v/>
      </c>
      <c r="B394" s="665" t="str">
        <f>IF(実施計画様式!$D468&lt;&gt;"",実施計画様式!L468,"")</f>
        <v/>
      </c>
      <c r="C394" s="665" t="str">
        <f>IF(実施計画様式!$D468&lt;&gt;"",実施計画様式!I468,"")</f>
        <v/>
      </c>
      <c r="D394" s="665" t="str">
        <f>IF(実施計画様式!$D468&lt;&gt;"",実施計画様式!V468,"")</f>
        <v/>
      </c>
      <c r="E394" s="665" t="str">
        <f>IF(実施計画様式!$D468&lt;&gt;"",実施計画様式!Z468,"")</f>
        <v/>
      </c>
      <c r="F394" s="665" t="str">
        <f>IF(実施計画様式!$D468&lt;&gt;"",実施計画様式!AA468,"")</f>
        <v/>
      </c>
    </row>
    <row r="395" spans="1:6" ht="198.95" customHeight="1">
      <c r="A395" s="665" t="str">
        <f>IF(実施計画様式!$D469&lt;&gt;"",実施計画様式!C469-4,"")</f>
        <v/>
      </c>
      <c r="B395" s="665" t="str">
        <f>IF(実施計画様式!$D469&lt;&gt;"",実施計画様式!L469,"")</f>
        <v/>
      </c>
      <c r="C395" s="665" t="str">
        <f>IF(実施計画様式!$D469&lt;&gt;"",実施計画様式!I469,"")</f>
        <v/>
      </c>
      <c r="D395" s="665" t="str">
        <f>IF(実施計画様式!$D469&lt;&gt;"",実施計画様式!V469,"")</f>
        <v/>
      </c>
      <c r="E395" s="665" t="str">
        <f>IF(実施計画様式!$D469&lt;&gt;"",実施計画様式!Z469,"")</f>
        <v/>
      </c>
      <c r="F395" s="665" t="str">
        <f>IF(実施計画様式!$D469&lt;&gt;"",実施計画様式!AA469,"")</f>
        <v/>
      </c>
    </row>
    <row r="396" spans="1:6" ht="198.95" customHeight="1">
      <c r="A396" s="665" t="str">
        <f>IF(実施計画様式!$D470&lt;&gt;"",実施計画様式!C470-4,"")</f>
        <v/>
      </c>
      <c r="B396" s="665" t="str">
        <f>IF(実施計画様式!$D470&lt;&gt;"",実施計画様式!L470,"")</f>
        <v/>
      </c>
      <c r="C396" s="665" t="str">
        <f>IF(実施計画様式!$D470&lt;&gt;"",実施計画様式!I470,"")</f>
        <v/>
      </c>
      <c r="D396" s="665" t="str">
        <f>IF(実施計画様式!$D470&lt;&gt;"",実施計画様式!V470,"")</f>
        <v/>
      </c>
      <c r="E396" s="665" t="str">
        <f>IF(実施計画様式!$D470&lt;&gt;"",実施計画様式!Z470,"")</f>
        <v/>
      </c>
      <c r="F396" s="665" t="str">
        <f>IF(実施計画様式!$D470&lt;&gt;"",実施計画様式!AA470,"")</f>
        <v/>
      </c>
    </row>
    <row r="397" spans="1:6" ht="198.95" customHeight="1">
      <c r="A397" s="665" t="str">
        <f>IF(実施計画様式!$D471&lt;&gt;"",実施計画様式!C471-4,"")</f>
        <v/>
      </c>
      <c r="B397" s="665" t="str">
        <f>IF(実施計画様式!$D471&lt;&gt;"",実施計画様式!L471,"")</f>
        <v/>
      </c>
      <c r="C397" s="665" t="str">
        <f>IF(実施計画様式!$D471&lt;&gt;"",実施計画様式!I471,"")</f>
        <v/>
      </c>
      <c r="D397" s="665" t="str">
        <f>IF(実施計画様式!$D471&lt;&gt;"",実施計画様式!V471,"")</f>
        <v/>
      </c>
      <c r="E397" s="665" t="str">
        <f>IF(実施計画様式!$D471&lt;&gt;"",実施計画様式!Z471,"")</f>
        <v/>
      </c>
      <c r="F397" s="665" t="str">
        <f>IF(実施計画様式!$D471&lt;&gt;"",実施計画様式!AA471,"")</f>
        <v/>
      </c>
    </row>
    <row r="398" spans="1:6" ht="198.95" customHeight="1">
      <c r="A398" s="665" t="str">
        <f>IF(実施計画様式!$D472&lt;&gt;"",実施計画様式!C472-4,"")</f>
        <v/>
      </c>
      <c r="B398" s="665" t="str">
        <f>IF(実施計画様式!$D472&lt;&gt;"",実施計画様式!L472,"")</f>
        <v/>
      </c>
      <c r="C398" s="665" t="str">
        <f>IF(実施計画様式!$D472&lt;&gt;"",実施計画様式!I472,"")</f>
        <v/>
      </c>
      <c r="D398" s="665" t="str">
        <f>IF(実施計画様式!$D472&lt;&gt;"",実施計画様式!V472,"")</f>
        <v/>
      </c>
      <c r="E398" s="665" t="str">
        <f>IF(実施計画様式!$D472&lt;&gt;"",実施計画様式!Z472,"")</f>
        <v/>
      </c>
      <c r="F398" s="665" t="str">
        <f>IF(実施計画様式!$D472&lt;&gt;"",実施計画様式!AA472,"")</f>
        <v/>
      </c>
    </row>
    <row r="399" spans="1:6" ht="198.95" customHeight="1">
      <c r="A399" s="665" t="str">
        <f>IF(実施計画様式!$D473&lt;&gt;"",実施計画様式!C473-4,"")</f>
        <v/>
      </c>
      <c r="B399" s="665" t="str">
        <f>IF(実施計画様式!$D473&lt;&gt;"",実施計画様式!L473,"")</f>
        <v/>
      </c>
      <c r="C399" s="665" t="str">
        <f>IF(実施計画様式!$D473&lt;&gt;"",実施計画様式!I473,"")</f>
        <v/>
      </c>
      <c r="D399" s="665" t="str">
        <f>IF(実施計画様式!$D473&lt;&gt;"",実施計画様式!V473,"")</f>
        <v/>
      </c>
      <c r="E399" s="665" t="str">
        <f>IF(実施計画様式!$D473&lt;&gt;"",実施計画様式!Z473,"")</f>
        <v/>
      </c>
      <c r="F399" s="665" t="str">
        <f>IF(実施計画様式!$D473&lt;&gt;"",実施計画様式!AA473,"")</f>
        <v/>
      </c>
    </row>
    <row r="400" spans="1:6" ht="198.95" customHeight="1">
      <c r="A400" s="665" t="str">
        <f>IF(実施計画様式!$D474&lt;&gt;"",実施計画様式!C474-4,"")</f>
        <v/>
      </c>
      <c r="B400" s="665" t="str">
        <f>IF(実施計画様式!$D474&lt;&gt;"",実施計画様式!L474,"")</f>
        <v/>
      </c>
      <c r="C400" s="665" t="str">
        <f>IF(実施計画様式!$D474&lt;&gt;"",実施計画様式!I474,"")</f>
        <v/>
      </c>
      <c r="D400" s="665" t="str">
        <f>IF(実施計画様式!$D474&lt;&gt;"",実施計画様式!V474,"")</f>
        <v/>
      </c>
      <c r="E400" s="665" t="str">
        <f>IF(実施計画様式!$D474&lt;&gt;"",実施計画様式!Z474,"")</f>
        <v/>
      </c>
      <c r="F400" s="665" t="str">
        <f>IF(実施計画様式!$D474&lt;&gt;"",実施計画様式!AA474,"")</f>
        <v/>
      </c>
    </row>
  </sheetData>
  <sheetProtection sheet="1" objects="1" scenarios="1"/>
  <autoFilter ref="A2:F400" xr:uid="{B23BE7DC-ABB4-40B7-AF94-70E43E4A0F1E}"/>
  <mergeCells count="1">
    <mergeCell ref="A1:F1"/>
  </mergeCells>
  <phoneticPr fontId="29"/>
  <pageMargins left="0.70866141732283472" right="0.70866141732283472" top="0.74803149606299213" bottom="0.74803149606299213" header="0.31496062992125984" footer="0.31496062992125984"/>
  <pageSetup paperSize="9" scale="41" orientation="portrait" r:id="rId1"/>
  <colBreaks count="1" manualBreakCount="1">
    <brk id="6"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AX117"/>
  <sheetViews>
    <sheetView showGridLines="0" view="pageBreakPreview" zoomScale="70" zoomScaleSheetLayoutView="70" workbookViewId="0">
      <selection activeCell="G8" sqref="G8"/>
    </sheetView>
  </sheetViews>
  <sheetFormatPr defaultColWidth="8.85546875" defaultRowHeight="13.5"/>
  <cols>
    <col min="1" max="1" width="30.140625" bestFit="1" customWidth="1"/>
    <col min="2" max="2" width="6.42578125" customWidth="1"/>
    <col min="3" max="3" width="27.140625" bestFit="1" customWidth="1"/>
    <col min="5" max="6" width="9"/>
    <col min="7" max="7" width="72" customWidth="1"/>
    <col min="9" max="9" width="16.42578125" customWidth="1"/>
    <col min="10" max="10" width="13" customWidth="1"/>
    <col min="11" max="11" width="26.42578125" customWidth="1"/>
    <col min="12" max="12" width="8" customWidth="1"/>
    <col min="13" max="13" width="40.42578125" bestFit="1" customWidth="1"/>
    <col min="14" max="14" width="14" customWidth="1"/>
    <col min="15" max="15" width="51.140625" bestFit="1" customWidth="1"/>
    <col min="17" max="17" width="25.42578125" bestFit="1" customWidth="1"/>
    <col min="18" max="18" width="13.140625" customWidth="1"/>
    <col min="19" max="19" width="21.42578125" customWidth="1"/>
    <col min="25" max="25" width="9"/>
    <col min="31" max="31" width="23.85546875" bestFit="1" customWidth="1"/>
    <col min="32" max="33" width="6.140625" customWidth="1"/>
    <col min="36" max="36" width="51.85546875" bestFit="1" customWidth="1"/>
    <col min="37" max="37" width="12.42578125" customWidth="1"/>
    <col min="40" max="40" width="76.140625" bestFit="1" customWidth="1"/>
    <col min="42" max="42" width="47.42578125" bestFit="1" customWidth="1"/>
    <col min="43" max="43" width="9" customWidth="1"/>
    <col min="44" max="44" width="30.42578125" customWidth="1"/>
    <col min="49" max="49" width="8.85546875" customWidth="1"/>
    <col min="50" max="50" width="17.140625" bestFit="1" customWidth="1"/>
  </cols>
  <sheetData>
    <row r="1" spans="1:50" ht="15.75" customHeight="1">
      <c r="A1" s="19" t="s">
        <v>180</v>
      </c>
      <c r="B1" s="20"/>
      <c r="C1" s="19" t="s">
        <v>181</v>
      </c>
      <c r="D1" s="20"/>
      <c r="E1" s="26" t="s">
        <v>182</v>
      </c>
      <c r="F1" s="20"/>
      <c r="G1" s="149" t="s">
        <v>183</v>
      </c>
      <c r="H1" s="150"/>
      <c r="I1" s="149" t="s">
        <v>184</v>
      </c>
      <c r="J1" s="150"/>
      <c r="K1" s="367" t="s">
        <v>185</v>
      </c>
      <c r="L1" s="368"/>
      <c r="M1" s="152" t="s">
        <v>186</v>
      </c>
      <c r="N1" s="152"/>
      <c r="O1" s="149" t="s">
        <v>187</v>
      </c>
      <c r="P1" s="150"/>
      <c r="Q1" s="151" t="s">
        <v>188</v>
      </c>
      <c r="R1" s="150"/>
      <c r="S1" s="149" t="s">
        <v>92</v>
      </c>
      <c r="T1" s="150"/>
      <c r="U1" s="149" t="s">
        <v>189</v>
      </c>
      <c r="V1" s="150"/>
      <c r="W1" s="19" t="s">
        <v>190</v>
      </c>
      <c r="X1" s="153"/>
      <c r="Y1" s="19" t="s">
        <v>191</v>
      </c>
      <c r="Z1" s="153"/>
      <c r="AA1" s="19" t="s">
        <v>192</v>
      </c>
      <c r="AB1" s="20"/>
      <c r="AC1" s="19" t="s">
        <v>193</v>
      </c>
      <c r="AD1" s="20"/>
      <c r="AE1" s="19" t="s">
        <v>194</v>
      </c>
      <c r="AF1" s="20"/>
      <c r="AG1" s="26"/>
      <c r="AH1" s="149" t="s">
        <v>195</v>
      </c>
      <c r="AI1" s="154"/>
      <c r="AJ1" t="s">
        <v>196</v>
      </c>
      <c r="AK1" s="149" t="s">
        <v>197</v>
      </c>
      <c r="AL1" s="150"/>
      <c r="AN1" s="19" t="s">
        <v>198</v>
      </c>
      <c r="AO1" s="20"/>
      <c r="AP1" t="s">
        <v>199</v>
      </c>
      <c r="AQ1" s="155"/>
      <c r="AR1" s="155" t="s">
        <v>200</v>
      </c>
      <c r="AS1" s="155"/>
      <c r="AT1" t="s">
        <v>201</v>
      </c>
      <c r="AV1" t="s">
        <v>202</v>
      </c>
      <c r="AX1" t="s">
        <v>203</v>
      </c>
    </row>
    <row r="2" spans="1:50" ht="15.75" customHeight="1" thickBot="1">
      <c r="A2" s="24" t="s">
        <v>204</v>
      </c>
      <c r="B2" s="21">
        <v>1</v>
      </c>
      <c r="C2" s="25" t="s">
        <v>160</v>
      </c>
      <c r="D2" s="22">
        <v>1</v>
      </c>
      <c r="E2" s="27" t="s">
        <v>205</v>
      </c>
      <c r="F2" s="22">
        <v>2</v>
      </c>
      <c r="G2" s="160" t="s">
        <v>161</v>
      </c>
      <c r="H2" s="159">
        <v>2</v>
      </c>
      <c r="I2" s="160" t="s">
        <v>205</v>
      </c>
      <c r="J2" s="159">
        <v>2</v>
      </c>
      <c r="K2" s="369" t="s">
        <v>206</v>
      </c>
      <c r="L2" s="159">
        <v>1</v>
      </c>
      <c r="M2" s="158" t="s">
        <v>205</v>
      </c>
      <c r="N2" s="158">
        <v>2</v>
      </c>
      <c r="O2" s="156" t="s">
        <v>207</v>
      </c>
      <c r="P2" s="157">
        <v>1</v>
      </c>
      <c r="Q2" s="140" t="s">
        <v>208</v>
      </c>
      <c r="R2" s="157">
        <v>1</v>
      </c>
      <c r="S2" s="156" t="s">
        <v>208</v>
      </c>
      <c r="T2" s="157">
        <v>1</v>
      </c>
      <c r="U2" s="156" t="s">
        <v>208</v>
      </c>
      <c r="V2" s="157">
        <v>1</v>
      </c>
      <c r="W2" s="161" t="s">
        <v>209</v>
      </c>
      <c r="X2" s="162">
        <v>1</v>
      </c>
      <c r="Y2" s="161" t="s">
        <v>209</v>
      </c>
      <c r="Z2" s="162">
        <v>1</v>
      </c>
      <c r="AA2" s="135" t="s">
        <v>210</v>
      </c>
      <c r="AB2" s="131">
        <v>9</v>
      </c>
      <c r="AC2" s="24" t="s">
        <v>211</v>
      </c>
      <c r="AD2" s="21">
        <v>14</v>
      </c>
      <c r="AE2" s="24" t="s">
        <v>212</v>
      </c>
      <c r="AF2" s="21">
        <v>1</v>
      </c>
      <c r="AH2" s="163" t="s">
        <v>213</v>
      </c>
      <c r="AI2" s="164">
        <v>1</v>
      </c>
      <c r="AJ2" t="s">
        <v>214</v>
      </c>
      <c r="AK2" s="156" t="s">
        <v>212</v>
      </c>
      <c r="AL2" s="157">
        <v>1</v>
      </c>
      <c r="AN2" s="25" t="s">
        <v>205</v>
      </c>
      <c r="AO2" s="22">
        <v>2</v>
      </c>
      <c r="AP2" s="155" t="s">
        <v>215</v>
      </c>
      <c r="AQ2" s="155">
        <v>1</v>
      </c>
      <c r="AR2" s="155" t="s">
        <v>216</v>
      </c>
      <c r="AS2" s="155">
        <v>1</v>
      </c>
      <c r="AT2" t="s">
        <v>217</v>
      </c>
      <c r="AU2">
        <v>1</v>
      </c>
      <c r="AV2" t="s">
        <v>161</v>
      </c>
      <c r="AW2">
        <v>2</v>
      </c>
      <c r="AX2" t="s">
        <v>218</v>
      </c>
    </row>
    <row r="3" spans="1:50" ht="15.75" customHeight="1" thickBot="1">
      <c r="A3" s="25" t="s">
        <v>219</v>
      </c>
      <c r="B3" s="22">
        <v>2</v>
      </c>
      <c r="C3" s="24" t="s">
        <v>220</v>
      </c>
      <c r="D3" s="21"/>
      <c r="G3" s="24"/>
      <c r="H3" s="21"/>
      <c r="J3" s="26"/>
      <c r="K3" s="370" t="s">
        <v>221</v>
      </c>
      <c r="L3" s="368"/>
      <c r="N3" s="26"/>
      <c r="O3" s="156" t="s">
        <v>164</v>
      </c>
      <c r="P3" s="157">
        <v>2</v>
      </c>
      <c r="Q3" s="158" t="s">
        <v>205</v>
      </c>
      <c r="R3" s="159">
        <v>2</v>
      </c>
      <c r="S3" s="160" t="s">
        <v>205</v>
      </c>
      <c r="T3" s="159">
        <v>2</v>
      </c>
      <c r="U3" s="160" t="s">
        <v>205</v>
      </c>
      <c r="V3" s="159">
        <v>2</v>
      </c>
      <c r="W3" s="161" t="s">
        <v>222</v>
      </c>
      <c r="X3" s="162">
        <v>2</v>
      </c>
      <c r="Y3" s="161" t="s">
        <v>222</v>
      </c>
      <c r="Z3" s="162">
        <v>2</v>
      </c>
      <c r="AA3" s="135" t="s">
        <v>223</v>
      </c>
      <c r="AB3" s="131">
        <v>10</v>
      </c>
      <c r="AC3" s="24" t="s">
        <v>224</v>
      </c>
      <c r="AD3" s="21">
        <v>15</v>
      </c>
      <c r="AE3" s="24" t="s">
        <v>225</v>
      </c>
      <c r="AF3" s="21">
        <v>2</v>
      </c>
      <c r="AH3" s="163" t="s">
        <v>222</v>
      </c>
      <c r="AI3" s="164">
        <v>2</v>
      </c>
      <c r="AJ3" t="s">
        <v>226</v>
      </c>
      <c r="AK3" s="156" t="s">
        <v>225</v>
      </c>
      <c r="AL3" s="157">
        <v>2</v>
      </c>
      <c r="AN3" t="s">
        <v>227</v>
      </c>
      <c r="AP3" s="155" t="s">
        <v>228</v>
      </c>
      <c r="AQ3" s="155">
        <v>2</v>
      </c>
      <c r="AR3" s="155" t="s">
        <v>229</v>
      </c>
      <c r="AS3" s="155">
        <v>2</v>
      </c>
      <c r="AT3" t="s">
        <v>230</v>
      </c>
      <c r="AU3">
        <v>2</v>
      </c>
      <c r="AX3" t="s">
        <v>231</v>
      </c>
    </row>
    <row r="4" spans="1:50" ht="15.75" customHeight="1" thickBot="1">
      <c r="A4" s="19" t="s">
        <v>232</v>
      </c>
      <c r="B4" s="20"/>
      <c r="C4" s="24" t="s">
        <v>233</v>
      </c>
      <c r="D4" s="21">
        <v>1</v>
      </c>
      <c r="H4" s="21"/>
      <c r="K4" s="369" t="s">
        <v>234</v>
      </c>
      <c r="L4" s="159">
        <v>2</v>
      </c>
      <c r="M4" s="263"/>
      <c r="N4" s="263"/>
      <c r="O4" s="156" t="s">
        <v>235</v>
      </c>
      <c r="P4" s="157">
        <v>3</v>
      </c>
      <c r="Q4" s="26" t="s">
        <v>236</v>
      </c>
      <c r="R4" s="20"/>
      <c r="S4" s="19" t="s">
        <v>237</v>
      </c>
      <c r="T4" s="20"/>
      <c r="U4" s="24" t="s">
        <v>238</v>
      </c>
      <c r="W4" s="161" t="s">
        <v>239</v>
      </c>
      <c r="X4" s="162">
        <v>3</v>
      </c>
      <c r="Y4" s="161" t="s">
        <v>239</v>
      </c>
      <c r="Z4" s="162">
        <v>3</v>
      </c>
      <c r="AA4" s="135" t="s">
        <v>240</v>
      </c>
      <c r="AB4" s="131">
        <v>11</v>
      </c>
      <c r="AC4" s="24" t="s">
        <v>241</v>
      </c>
      <c r="AD4" s="21">
        <v>16</v>
      </c>
      <c r="AE4" s="24" t="s">
        <v>242</v>
      </c>
      <c r="AF4" s="21">
        <v>3</v>
      </c>
      <c r="AH4" s="163" t="s">
        <v>239</v>
      </c>
      <c r="AI4" s="164">
        <v>3</v>
      </c>
      <c r="AJ4" t="s">
        <v>243</v>
      </c>
      <c r="AK4" s="160" t="s">
        <v>242</v>
      </c>
      <c r="AL4" s="159">
        <v>3</v>
      </c>
      <c r="AN4" t="s">
        <v>161</v>
      </c>
      <c r="AO4">
        <v>2</v>
      </c>
      <c r="AP4" s="155" t="s">
        <v>244</v>
      </c>
      <c r="AQ4" s="155">
        <v>3</v>
      </c>
      <c r="AR4" s="155" t="s">
        <v>245</v>
      </c>
      <c r="AS4" s="155">
        <v>3</v>
      </c>
    </row>
    <row r="5" spans="1:50" ht="15.75" customHeight="1" thickBot="1">
      <c r="A5" s="25" t="s">
        <v>204</v>
      </c>
      <c r="B5" s="22">
        <v>1</v>
      </c>
      <c r="C5" s="25" t="s">
        <v>246</v>
      </c>
      <c r="D5" s="22">
        <v>4</v>
      </c>
      <c r="H5" s="21"/>
      <c r="K5" s="370" t="s">
        <v>247</v>
      </c>
      <c r="L5" s="368"/>
      <c r="M5" s="263"/>
      <c r="N5" s="263"/>
      <c r="O5" s="156" t="s">
        <v>248</v>
      </c>
      <c r="P5" s="157">
        <v>4</v>
      </c>
      <c r="Q5" s="27" t="s">
        <v>166</v>
      </c>
      <c r="R5" s="22">
        <v>1</v>
      </c>
      <c r="S5" s="25" t="s">
        <v>161</v>
      </c>
      <c r="T5" s="22">
        <v>2</v>
      </c>
      <c r="U5" s="25" t="s">
        <v>166</v>
      </c>
      <c r="V5" s="22">
        <v>1</v>
      </c>
      <c r="W5" s="161" t="s">
        <v>249</v>
      </c>
      <c r="X5" s="162">
        <v>4</v>
      </c>
      <c r="Y5" s="161" t="s">
        <v>249</v>
      </c>
      <c r="Z5" s="162">
        <v>4</v>
      </c>
      <c r="AA5" s="135" t="s">
        <v>250</v>
      </c>
      <c r="AB5" s="131">
        <v>12</v>
      </c>
      <c r="AC5" s="24" t="s">
        <v>251</v>
      </c>
      <c r="AD5" s="21">
        <v>17</v>
      </c>
      <c r="AE5" s="24" t="s">
        <v>252</v>
      </c>
      <c r="AF5" s="21">
        <v>4</v>
      </c>
      <c r="AH5" s="163" t="s">
        <v>249</v>
      </c>
      <c r="AI5" s="164">
        <v>4</v>
      </c>
      <c r="AL5" s="26"/>
      <c r="AN5" s="19" t="s">
        <v>253</v>
      </c>
      <c r="AO5" s="20"/>
      <c r="AP5" s="155" t="s">
        <v>254</v>
      </c>
      <c r="AQ5" s="155">
        <v>4</v>
      </c>
      <c r="AR5" s="155" t="s">
        <v>255</v>
      </c>
      <c r="AS5" s="155">
        <v>4</v>
      </c>
      <c r="AX5" t="s">
        <v>256</v>
      </c>
    </row>
    <row r="6" spans="1:50" ht="15.75" customHeight="1" thickBot="1">
      <c r="A6" s="19" t="s">
        <v>257</v>
      </c>
      <c r="B6" s="20"/>
      <c r="C6" s="24" t="s">
        <v>258</v>
      </c>
      <c r="D6" s="21"/>
      <c r="H6" s="21"/>
      <c r="K6" s="661" t="s">
        <v>163</v>
      </c>
      <c r="L6" s="157">
        <v>3</v>
      </c>
      <c r="M6" s="263"/>
      <c r="N6" s="263"/>
      <c r="O6" s="156" t="s">
        <v>259</v>
      </c>
      <c r="P6" s="157">
        <v>5</v>
      </c>
      <c r="T6" s="26"/>
      <c r="V6" s="155"/>
      <c r="W6" s="161" t="s">
        <v>260</v>
      </c>
      <c r="X6" s="162">
        <v>5</v>
      </c>
      <c r="Y6" s="161" t="s">
        <v>260</v>
      </c>
      <c r="Z6" s="162">
        <v>5</v>
      </c>
      <c r="AA6" s="135" t="s">
        <v>211</v>
      </c>
      <c r="AB6" s="131">
        <v>14</v>
      </c>
      <c r="AC6" s="24" t="s">
        <v>261</v>
      </c>
      <c r="AD6" s="21">
        <v>18</v>
      </c>
      <c r="AE6" s="24" t="s">
        <v>262</v>
      </c>
      <c r="AF6" s="21">
        <v>5</v>
      </c>
      <c r="AH6" s="163" t="s">
        <v>260</v>
      </c>
      <c r="AI6" s="164">
        <v>5</v>
      </c>
      <c r="AN6" s="25" t="s">
        <v>205</v>
      </c>
      <c r="AO6" s="22">
        <v>2</v>
      </c>
      <c r="AP6" s="155"/>
      <c r="AQ6" s="155"/>
      <c r="AR6" s="155" t="s">
        <v>263</v>
      </c>
      <c r="AS6" s="155">
        <v>5</v>
      </c>
      <c r="AX6" t="e">
        <f>IF(#REF!=0,"-","別表_事故対応")</f>
        <v>#REF!</v>
      </c>
    </row>
    <row r="7" spans="1:50" ht="15.75" customHeight="1" thickBot="1">
      <c r="A7" s="25" t="s">
        <v>219</v>
      </c>
      <c r="B7" s="22">
        <v>2</v>
      </c>
      <c r="C7" s="24" t="s">
        <v>264</v>
      </c>
      <c r="D7" s="21">
        <v>1</v>
      </c>
      <c r="K7" s="660" t="s">
        <v>265</v>
      </c>
      <c r="L7" s="368"/>
      <c r="M7" s="263"/>
      <c r="N7" s="263"/>
      <c r="O7" s="156" t="s">
        <v>266</v>
      </c>
      <c r="P7" s="157">
        <v>6</v>
      </c>
      <c r="U7" s="155"/>
      <c r="V7" s="167"/>
      <c r="W7" s="161" t="s">
        <v>267</v>
      </c>
      <c r="X7" s="162">
        <v>6</v>
      </c>
      <c r="Y7" s="161" t="s">
        <v>267</v>
      </c>
      <c r="Z7" s="162">
        <v>6</v>
      </c>
      <c r="AA7" s="135" t="s">
        <v>224</v>
      </c>
      <c r="AB7" s="131">
        <v>15</v>
      </c>
      <c r="AC7" s="24" t="s">
        <v>268</v>
      </c>
      <c r="AD7" s="21">
        <v>19</v>
      </c>
      <c r="AE7" s="25" t="s">
        <v>269</v>
      </c>
      <c r="AF7" s="22">
        <v>6</v>
      </c>
      <c r="AH7" s="163" t="s">
        <v>267</v>
      </c>
      <c r="AI7" s="164">
        <v>6</v>
      </c>
      <c r="AP7" s="155" t="s">
        <v>270</v>
      </c>
      <c r="AQ7" s="155"/>
      <c r="AR7" s="155" t="s">
        <v>271</v>
      </c>
      <c r="AS7" s="155">
        <v>6</v>
      </c>
    </row>
    <row r="8" spans="1:50" ht="15.75" customHeight="1" thickBot="1">
      <c r="A8" s="19" t="s">
        <v>272</v>
      </c>
      <c r="B8" s="20"/>
      <c r="C8" s="25" t="s">
        <v>273</v>
      </c>
      <c r="D8" s="22">
        <v>5</v>
      </c>
      <c r="H8" s="21"/>
      <c r="K8" s="662" t="s">
        <v>274</v>
      </c>
      <c r="L8" s="159">
        <v>4</v>
      </c>
      <c r="M8" s="263"/>
      <c r="N8" s="263"/>
      <c r="O8" s="156" t="s">
        <v>275</v>
      </c>
      <c r="P8" s="157">
        <v>7</v>
      </c>
      <c r="V8" s="155"/>
      <c r="W8" s="161" t="s">
        <v>276</v>
      </c>
      <c r="X8" s="162">
        <v>7</v>
      </c>
      <c r="Y8" s="161" t="s">
        <v>276</v>
      </c>
      <c r="Z8" s="162">
        <v>7</v>
      </c>
      <c r="AA8" s="135" t="s">
        <v>241</v>
      </c>
      <c r="AB8" s="131">
        <v>16</v>
      </c>
      <c r="AC8" s="24" t="s">
        <v>277</v>
      </c>
      <c r="AD8" s="21">
        <v>20</v>
      </c>
      <c r="AE8" s="19" t="s">
        <v>278</v>
      </c>
      <c r="AF8" s="20"/>
      <c r="AH8" s="163" t="s">
        <v>276</v>
      </c>
      <c r="AI8" s="164">
        <v>7</v>
      </c>
      <c r="AP8" s="155" t="s">
        <v>215</v>
      </c>
      <c r="AQ8" s="155">
        <v>1</v>
      </c>
      <c r="AR8" s="155"/>
      <c r="AS8" s="155"/>
      <c r="AX8" t="s">
        <v>279</v>
      </c>
    </row>
    <row r="9" spans="1:50" ht="15.75" customHeight="1" thickBot="1">
      <c r="A9" s="25" t="s">
        <v>280</v>
      </c>
      <c r="B9" s="22">
        <v>3</v>
      </c>
      <c r="C9" s="19" t="s">
        <v>281</v>
      </c>
      <c r="D9" s="20"/>
      <c r="M9" s="263"/>
      <c r="N9" s="263"/>
      <c r="O9" s="156" t="s">
        <v>282</v>
      </c>
      <c r="P9" s="157">
        <v>8</v>
      </c>
      <c r="U9" s="155"/>
      <c r="V9" s="167"/>
      <c r="W9" s="161" t="s">
        <v>283</v>
      </c>
      <c r="X9" s="162">
        <v>8</v>
      </c>
      <c r="Y9" s="161" t="s">
        <v>283</v>
      </c>
      <c r="Z9" s="162">
        <v>8</v>
      </c>
      <c r="AA9" s="135" t="s">
        <v>251</v>
      </c>
      <c r="AB9" s="131">
        <v>17</v>
      </c>
      <c r="AC9" s="24" t="s">
        <v>284</v>
      </c>
      <c r="AD9" s="21">
        <v>21</v>
      </c>
      <c r="AE9" s="24" t="s">
        <v>252</v>
      </c>
      <c r="AF9" s="21">
        <v>4</v>
      </c>
      <c r="AH9" s="163" t="s">
        <v>283</v>
      </c>
      <c r="AI9" s="164">
        <v>8</v>
      </c>
      <c r="AP9" s="155" t="s">
        <v>228</v>
      </c>
      <c r="AQ9" s="155">
        <v>2</v>
      </c>
      <c r="AR9" s="155"/>
      <c r="AS9" s="155"/>
      <c r="AX9" t="e">
        <f>IF(#REF!=0,"-","別表_事故対応")</f>
        <v>#REF!</v>
      </c>
    </row>
    <row r="10" spans="1:50" ht="15.75" customHeight="1" thickBot="1">
      <c r="A10" s="19" t="s">
        <v>285</v>
      </c>
      <c r="B10" s="20"/>
      <c r="C10" s="25" t="s">
        <v>286</v>
      </c>
      <c r="D10" s="22">
        <v>8</v>
      </c>
      <c r="M10" s="263"/>
      <c r="N10" s="263"/>
      <c r="O10" s="160" t="s">
        <v>287</v>
      </c>
      <c r="P10" s="157">
        <v>9</v>
      </c>
      <c r="W10" s="161" t="s">
        <v>210</v>
      </c>
      <c r="X10" s="162">
        <v>9</v>
      </c>
      <c r="Y10" s="161" t="s">
        <v>210</v>
      </c>
      <c r="Z10" s="162">
        <v>9</v>
      </c>
      <c r="AA10" s="135" t="s">
        <v>261</v>
      </c>
      <c r="AB10" s="131">
        <v>18</v>
      </c>
      <c r="AC10" s="24" t="s">
        <v>288</v>
      </c>
      <c r="AD10" s="21">
        <v>22</v>
      </c>
      <c r="AE10" s="24" t="s">
        <v>262</v>
      </c>
      <c r="AF10" s="21">
        <v>5</v>
      </c>
      <c r="AH10" s="163" t="s">
        <v>210</v>
      </c>
      <c r="AI10" s="164">
        <v>9</v>
      </c>
      <c r="AP10" s="155" t="s">
        <v>244</v>
      </c>
      <c r="AQ10" s="155">
        <v>3</v>
      </c>
      <c r="AR10" s="155"/>
      <c r="AS10" s="155"/>
    </row>
    <row r="11" spans="1:50" ht="15.75" customHeight="1" thickBot="1">
      <c r="A11" s="24" t="s">
        <v>219</v>
      </c>
      <c r="B11">
        <v>2</v>
      </c>
      <c r="C11" s="19" t="s">
        <v>289</v>
      </c>
      <c r="D11" s="20"/>
      <c r="K11" s="165"/>
      <c r="L11" s="165"/>
      <c r="M11" s="263"/>
      <c r="N11" s="263"/>
      <c r="O11" s="19" t="s">
        <v>290</v>
      </c>
      <c r="P11" s="20"/>
      <c r="W11" s="161" t="s">
        <v>291</v>
      </c>
      <c r="X11" s="162">
        <v>10</v>
      </c>
      <c r="Y11" s="161" t="s">
        <v>291</v>
      </c>
      <c r="Z11" s="162">
        <v>10</v>
      </c>
      <c r="AA11" s="135" t="s">
        <v>268</v>
      </c>
      <c r="AB11" s="131">
        <v>19</v>
      </c>
      <c r="AC11" s="24" t="s">
        <v>292</v>
      </c>
      <c r="AD11" s="21">
        <v>23</v>
      </c>
      <c r="AE11" s="25" t="s">
        <v>269</v>
      </c>
      <c r="AF11" s="22">
        <v>6</v>
      </c>
      <c r="AH11" s="163" t="s">
        <v>223</v>
      </c>
      <c r="AI11" s="164">
        <v>10</v>
      </c>
      <c r="AP11" s="155" t="s">
        <v>254</v>
      </c>
      <c r="AQ11" s="155">
        <v>4</v>
      </c>
      <c r="AR11" s="155"/>
      <c r="AS11" s="155"/>
      <c r="AX11" t="s">
        <v>293</v>
      </c>
    </row>
    <row r="12" spans="1:50" ht="15.75" customHeight="1" thickBot="1">
      <c r="A12" s="25" t="s">
        <v>280</v>
      </c>
      <c r="B12" s="27">
        <v>3</v>
      </c>
      <c r="C12" s="24" t="s">
        <v>233</v>
      </c>
      <c r="D12" s="21">
        <v>1</v>
      </c>
      <c r="K12" s="165"/>
      <c r="L12" s="165"/>
      <c r="M12" s="263"/>
      <c r="N12" s="263"/>
      <c r="O12" s="25" t="s">
        <v>166</v>
      </c>
      <c r="P12" s="22">
        <v>10</v>
      </c>
      <c r="W12" s="161" t="s">
        <v>294</v>
      </c>
      <c r="X12" s="162">
        <v>11</v>
      </c>
      <c r="Y12" s="161" t="s">
        <v>294</v>
      </c>
      <c r="Z12" s="162">
        <v>11</v>
      </c>
      <c r="AA12" s="135" t="s">
        <v>277</v>
      </c>
      <c r="AB12" s="131">
        <v>20</v>
      </c>
      <c r="AC12" s="24" t="s">
        <v>295</v>
      </c>
      <c r="AD12" s="21">
        <v>24</v>
      </c>
      <c r="AE12" s="19" t="s">
        <v>296</v>
      </c>
      <c r="AF12" s="20"/>
      <c r="AH12" s="163" t="s">
        <v>240</v>
      </c>
      <c r="AI12" s="164">
        <v>11</v>
      </c>
      <c r="AP12" s="155" t="s">
        <v>297</v>
      </c>
      <c r="AQ12" s="155">
        <v>5</v>
      </c>
      <c r="AR12" s="155"/>
      <c r="AS12" s="155"/>
      <c r="AX12" t="e">
        <f>IF(#REF!=0,"-","別表_事故対応")</f>
        <v>#REF!</v>
      </c>
    </row>
    <row r="13" spans="1:50" ht="15.75" customHeight="1" thickBot="1">
      <c r="A13" s="19" t="s">
        <v>298</v>
      </c>
      <c r="B13" s="26"/>
      <c r="C13" s="24" t="s">
        <v>299</v>
      </c>
      <c r="D13" s="21">
        <v>2</v>
      </c>
      <c r="K13" s="165"/>
      <c r="L13" s="165"/>
      <c r="M13" s="263"/>
      <c r="N13" s="263"/>
      <c r="W13" s="168" t="s">
        <v>300</v>
      </c>
      <c r="X13" s="162">
        <v>12</v>
      </c>
      <c r="Y13" s="168" t="s">
        <v>300</v>
      </c>
      <c r="Z13" s="175">
        <v>12</v>
      </c>
      <c r="AA13" s="135" t="s">
        <v>284</v>
      </c>
      <c r="AB13" s="131">
        <v>21</v>
      </c>
      <c r="AC13" s="25" t="s">
        <v>301</v>
      </c>
      <c r="AD13" s="22">
        <v>25</v>
      </c>
      <c r="AE13" s="24" t="s">
        <v>252</v>
      </c>
      <c r="AF13" s="21">
        <v>4</v>
      </c>
      <c r="AH13" s="163" t="s">
        <v>250</v>
      </c>
      <c r="AI13" s="164">
        <v>12</v>
      </c>
      <c r="AP13" s="155" t="s">
        <v>302</v>
      </c>
      <c r="AQ13" s="155">
        <v>6</v>
      </c>
      <c r="AR13" s="155"/>
      <c r="AS13" s="155"/>
    </row>
    <row r="14" spans="1:50" ht="15.75" customHeight="1">
      <c r="A14" s="24" t="s">
        <v>204</v>
      </c>
      <c r="B14">
        <v>1</v>
      </c>
      <c r="C14" s="24" t="s">
        <v>303</v>
      </c>
      <c r="D14" s="21">
        <v>3</v>
      </c>
      <c r="K14" s="165"/>
      <c r="L14" s="165"/>
      <c r="M14" s="263"/>
      <c r="N14" s="263"/>
      <c r="W14" s="169"/>
      <c r="X14" s="153"/>
      <c r="Y14" s="170" t="s">
        <v>304</v>
      </c>
      <c r="Z14" s="153"/>
      <c r="AA14" s="135" t="s">
        <v>288</v>
      </c>
      <c r="AB14" s="131">
        <v>22</v>
      </c>
      <c r="AE14" s="24" t="s">
        <v>262</v>
      </c>
      <c r="AF14" s="21">
        <v>5</v>
      </c>
      <c r="AH14" s="163" t="s">
        <v>305</v>
      </c>
      <c r="AI14" s="164">
        <v>13</v>
      </c>
      <c r="AP14" s="155" t="s">
        <v>306</v>
      </c>
      <c r="AQ14" s="155">
        <v>7</v>
      </c>
      <c r="AR14" s="155"/>
      <c r="AS14" s="155"/>
      <c r="AX14" t="s">
        <v>307</v>
      </c>
    </row>
    <row r="15" spans="1:50" ht="15.75" customHeight="1">
      <c r="A15" s="24" t="s">
        <v>219</v>
      </c>
      <c r="B15">
        <v>2</v>
      </c>
      <c r="C15" s="24" t="s">
        <v>308</v>
      </c>
      <c r="D15" s="21">
        <v>4</v>
      </c>
      <c r="M15" s="263"/>
      <c r="N15" s="263"/>
      <c r="W15" s="171"/>
      <c r="X15" s="162"/>
      <c r="Y15" s="161" t="s">
        <v>209</v>
      </c>
      <c r="Z15" s="162">
        <v>1</v>
      </c>
      <c r="AA15" s="135" t="s">
        <v>292</v>
      </c>
      <c r="AB15" s="131">
        <v>23</v>
      </c>
      <c r="AE15" s="24" t="s">
        <v>269</v>
      </c>
      <c r="AF15" s="21">
        <v>6</v>
      </c>
      <c r="AH15" s="172" t="s">
        <v>211</v>
      </c>
      <c r="AI15" s="164">
        <v>14</v>
      </c>
      <c r="AP15" s="155"/>
      <c r="AR15" s="155"/>
      <c r="AS15" s="155"/>
      <c r="AX15" t="e">
        <f>IF(#REF!=0,"-","別表_事故対応")</f>
        <v>#REF!</v>
      </c>
    </row>
    <row r="16" spans="1:50" ht="15.75" customHeight="1" thickBot="1">
      <c r="A16" s="25" t="s">
        <v>280</v>
      </c>
      <c r="B16" s="27">
        <v>3</v>
      </c>
      <c r="C16" s="24" t="s">
        <v>309</v>
      </c>
      <c r="D16" s="21">
        <v>5</v>
      </c>
      <c r="M16" s="166"/>
      <c r="N16" s="166"/>
      <c r="W16" s="171"/>
      <c r="X16" s="162"/>
      <c r="Y16" s="161" t="s">
        <v>222</v>
      </c>
      <c r="Z16" s="162">
        <v>2</v>
      </c>
      <c r="AA16" s="135" t="s">
        <v>295</v>
      </c>
      <c r="AB16" s="131">
        <v>24</v>
      </c>
      <c r="AE16" s="24" t="s">
        <v>172</v>
      </c>
      <c r="AF16" s="21">
        <v>7</v>
      </c>
      <c r="AH16" s="163" t="s">
        <v>224</v>
      </c>
      <c r="AI16" s="164">
        <v>15</v>
      </c>
      <c r="AP16" s="155"/>
      <c r="AR16" s="155"/>
      <c r="AS16" s="155"/>
    </row>
    <row r="17" spans="1:50" ht="15.75" customHeight="1" thickBot="1">
      <c r="A17" s="19" t="s">
        <v>310</v>
      </c>
      <c r="B17" s="26"/>
      <c r="C17" s="24" t="s">
        <v>311</v>
      </c>
      <c r="D17" s="21">
        <v>6</v>
      </c>
      <c r="M17" s="166"/>
      <c r="N17" s="166"/>
      <c r="W17" s="171"/>
      <c r="X17" s="162"/>
      <c r="Y17" s="161" t="s">
        <v>239</v>
      </c>
      <c r="Z17" s="162">
        <v>3</v>
      </c>
      <c r="AA17" s="258" t="s">
        <v>301</v>
      </c>
      <c r="AB17" s="257">
        <v>25</v>
      </c>
      <c r="AE17" s="24" t="s">
        <v>312</v>
      </c>
      <c r="AF17" s="21">
        <v>8</v>
      </c>
      <c r="AH17" s="163" t="s">
        <v>241</v>
      </c>
      <c r="AI17" s="164">
        <v>16</v>
      </c>
      <c r="AP17" s="155"/>
      <c r="AR17" s="155"/>
      <c r="AS17" s="155"/>
      <c r="AX17" t="s">
        <v>313</v>
      </c>
    </row>
    <row r="18" spans="1:50" ht="15.75" customHeight="1" thickBot="1">
      <c r="A18" s="24" t="s">
        <v>204</v>
      </c>
      <c r="B18">
        <v>1</v>
      </c>
      <c r="C18" s="25" t="s">
        <v>314</v>
      </c>
      <c r="D18" s="22">
        <v>7</v>
      </c>
      <c r="M18" s="166"/>
      <c r="N18" s="166"/>
      <c r="W18" s="171"/>
      <c r="X18" s="162"/>
      <c r="Y18" s="161" t="s">
        <v>249</v>
      </c>
      <c r="Z18" s="162">
        <v>4</v>
      </c>
      <c r="AA18" s="19" t="s">
        <v>315</v>
      </c>
      <c r="AB18" s="20"/>
      <c r="AC18" s="19" t="s">
        <v>316</v>
      </c>
      <c r="AD18" s="20"/>
      <c r="AE18" s="25" t="s">
        <v>317</v>
      </c>
      <c r="AF18" s="22">
        <v>9</v>
      </c>
      <c r="AH18" s="163" t="s">
        <v>251</v>
      </c>
      <c r="AI18" s="164">
        <v>17</v>
      </c>
      <c r="AP18" s="155"/>
      <c r="AR18" s="155"/>
      <c r="AS18" s="155"/>
    </row>
    <row r="19" spans="1:50" ht="15.75" customHeight="1">
      <c r="A19" s="24" t="s">
        <v>318</v>
      </c>
      <c r="B19">
        <v>2</v>
      </c>
      <c r="C19" s="19" t="s">
        <v>319</v>
      </c>
      <c r="D19" s="20"/>
      <c r="M19" s="166"/>
      <c r="N19" s="166"/>
      <c r="W19" s="171"/>
      <c r="X19" s="162"/>
      <c r="Y19" s="161" t="s">
        <v>260</v>
      </c>
      <c r="Z19" s="162">
        <v>5</v>
      </c>
      <c r="AA19" s="24" t="s">
        <v>210</v>
      </c>
      <c r="AB19" s="21">
        <v>9</v>
      </c>
      <c r="AC19" s="24" t="s">
        <v>211</v>
      </c>
      <c r="AD19" s="21">
        <v>14</v>
      </c>
      <c r="AE19" s="19" t="s">
        <v>320</v>
      </c>
      <c r="AF19" s="20"/>
      <c r="AH19" s="163" t="s">
        <v>261</v>
      </c>
      <c r="AI19" s="164">
        <v>18</v>
      </c>
      <c r="AP19" s="155"/>
      <c r="AR19" s="155"/>
      <c r="AS19" s="155"/>
    </row>
    <row r="20" spans="1:50" ht="15.75" customHeight="1" thickBot="1">
      <c r="A20" s="25" t="s">
        <v>321</v>
      </c>
      <c r="B20" s="27">
        <v>3</v>
      </c>
      <c r="C20" s="24" t="s">
        <v>233</v>
      </c>
      <c r="D20" s="21">
        <v>1</v>
      </c>
      <c r="M20" s="166"/>
      <c r="N20" s="166"/>
      <c r="W20" s="171"/>
      <c r="X20" s="162"/>
      <c r="Y20" s="161" t="s">
        <v>267</v>
      </c>
      <c r="Z20" s="162">
        <v>6</v>
      </c>
      <c r="AA20" s="24" t="s">
        <v>223</v>
      </c>
      <c r="AB20" s="21">
        <v>10</v>
      </c>
      <c r="AC20" s="24" t="s">
        <v>224</v>
      </c>
      <c r="AD20" s="21">
        <v>15</v>
      </c>
      <c r="AE20" s="24" t="s">
        <v>172</v>
      </c>
      <c r="AF20" s="21">
        <v>7</v>
      </c>
      <c r="AH20" s="163" t="s">
        <v>268</v>
      </c>
      <c r="AI20" s="164">
        <v>19</v>
      </c>
      <c r="AP20" s="155"/>
      <c r="AR20" s="155"/>
      <c r="AS20" s="155"/>
    </row>
    <row r="21" spans="1:50" ht="15.75" customHeight="1">
      <c r="A21" s="19" t="s">
        <v>322</v>
      </c>
      <c r="B21" s="20"/>
      <c r="C21" s="24" t="s">
        <v>299</v>
      </c>
      <c r="D21" s="21">
        <v>2</v>
      </c>
      <c r="M21" s="166"/>
      <c r="N21" s="166"/>
      <c r="W21" s="171"/>
      <c r="X21" s="162"/>
      <c r="Y21" s="161" t="s">
        <v>276</v>
      </c>
      <c r="Z21" s="162">
        <v>7</v>
      </c>
      <c r="AA21" s="24" t="s">
        <v>240</v>
      </c>
      <c r="AB21" s="21">
        <v>11</v>
      </c>
      <c r="AC21" s="24" t="s">
        <v>241</v>
      </c>
      <c r="AD21" s="21">
        <v>16</v>
      </c>
      <c r="AE21" s="24" t="s">
        <v>312</v>
      </c>
      <c r="AF21" s="21">
        <v>8</v>
      </c>
      <c r="AH21" s="163" t="s">
        <v>277</v>
      </c>
      <c r="AI21" s="164">
        <v>20</v>
      </c>
    </row>
    <row r="22" spans="1:50" ht="15.75" customHeight="1" thickBot="1">
      <c r="A22" s="24" t="s">
        <v>323</v>
      </c>
      <c r="B22" s="21">
        <v>4</v>
      </c>
      <c r="C22" s="25" t="s">
        <v>308</v>
      </c>
      <c r="D22" s="22">
        <v>4</v>
      </c>
      <c r="M22" s="166"/>
      <c r="N22" s="166"/>
      <c r="W22" s="171"/>
      <c r="X22" s="162"/>
      <c r="Y22" s="161" t="s">
        <v>283</v>
      </c>
      <c r="Z22" s="162">
        <v>8</v>
      </c>
      <c r="AA22" s="24" t="s">
        <v>250</v>
      </c>
      <c r="AB22" s="21">
        <v>12</v>
      </c>
      <c r="AC22" s="24" t="s">
        <v>251</v>
      </c>
      <c r="AD22" s="21">
        <v>17</v>
      </c>
      <c r="AE22" s="25" t="s">
        <v>317</v>
      </c>
      <c r="AF22" s="22">
        <v>9</v>
      </c>
      <c r="AH22" s="163" t="s">
        <v>284</v>
      </c>
      <c r="AI22" s="164">
        <v>21</v>
      </c>
    </row>
    <row r="23" spans="1:50" ht="15.75" customHeight="1">
      <c r="A23" s="19" t="s">
        <v>324</v>
      </c>
      <c r="B23" s="20"/>
      <c r="C23" s="26" t="s">
        <v>325</v>
      </c>
      <c r="D23" s="20"/>
      <c r="M23" s="166"/>
      <c r="N23" s="166"/>
      <c r="W23" s="171"/>
      <c r="X23" s="162"/>
      <c r="Y23" s="161" t="s">
        <v>210</v>
      </c>
      <c r="Z23" s="162">
        <v>9</v>
      </c>
      <c r="AA23" s="24" t="s">
        <v>211</v>
      </c>
      <c r="AB23" s="21">
        <v>14</v>
      </c>
      <c r="AC23" s="24" t="s">
        <v>261</v>
      </c>
      <c r="AD23" s="21">
        <v>18</v>
      </c>
      <c r="AH23" s="163" t="s">
        <v>288</v>
      </c>
      <c r="AI23" s="164">
        <v>22</v>
      </c>
    </row>
    <row r="24" spans="1:50" ht="15.75" customHeight="1" thickBot="1">
      <c r="A24" s="24" t="s">
        <v>204</v>
      </c>
      <c r="B24" s="21">
        <v>1</v>
      </c>
      <c r="C24" s="27" t="s">
        <v>303</v>
      </c>
      <c r="D24" s="22">
        <v>3</v>
      </c>
      <c r="M24" s="166"/>
      <c r="N24" s="166"/>
      <c r="W24" s="171"/>
      <c r="X24" s="162"/>
      <c r="Y24" s="161" t="s">
        <v>291</v>
      </c>
      <c r="Z24" s="162">
        <v>10</v>
      </c>
      <c r="AA24" s="24" t="s">
        <v>224</v>
      </c>
      <c r="AB24" s="21">
        <v>15</v>
      </c>
      <c r="AC24" s="24" t="s">
        <v>268</v>
      </c>
      <c r="AD24" s="21">
        <v>19</v>
      </c>
      <c r="AH24" s="163" t="s">
        <v>326</v>
      </c>
      <c r="AI24" s="164">
        <v>23</v>
      </c>
    </row>
    <row r="25" spans="1:50" ht="15.75" customHeight="1">
      <c r="A25" s="24" t="s">
        <v>323</v>
      </c>
      <c r="B25" s="21">
        <v>4</v>
      </c>
      <c r="C25" s="26" t="s">
        <v>327</v>
      </c>
      <c r="D25" s="20"/>
      <c r="M25" s="166"/>
      <c r="N25" s="166"/>
      <c r="W25" s="171"/>
      <c r="X25" s="162"/>
      <c r="Y25" s="161" t="s">
        <v>294</v>
      </c>
      <c r="Z25" s="162">
        <v>11</v>
      </c>
      <c r="AA25" s="24" t="s">
        <v>241</v>
      </c>
      <c r="AB25" s="21">
        <v>16</v>
      </c>
      <c r="AC25" s="24" t="s">
        <v>277</v>
      </c>
      <c r="AD25" s="21">
        <v>20</v>
      </c>
      <c r="AH25" s="163" t="s">
        <v>328</v>
      </c>
      <c r="AI25" s="164">
        <v>24</v>
      </c>
    </row>
    <row r="26" spans="1:50" ht="15.75" customHeight="1" thickBot="1">
      <c r="A26" s="24"/>
      <c r="B26" s="21"/>
      <c r="C26" t="s">
        <v>273</v>
      </c>
      <c r="D26" s="21">
        <v>5</v>
      </c>
      <c r="M26" s="166"/>
      <c r="N26" s="166"/>
      <c r="W26" s="171"/>
      <c r="X26" s="162"/>
      <c r="Y26" s="161" t="s">
        <v>300</v>
      </c>
      <c r="Z26" s="162">
        <v>12</v>
      </c>
      <c r="AA26" s="24" t="s">
        <v>251</v>
      </c>
      <c r="AB26" s="21">
        <v>17</v>
      </c>
      <c r="AC26" s="24" t="s">
        <v>284</v>
      </c>
      <c r="AD26" s="21">
        <v>21</v>
      </c>
      <c r="AH26" s="163" t="s">
        <v>329</v>
      </c>
      <c r="AI26" s="164">
        <v>25</v>
      </c>
      <c r="AP26" s="155" t="s">
        <v>330</v>
      </c>
    </row>
    <row r="27" spans="1:50" ht="15.75" customHeight="1" thickBot="1">
      <c r="A27" s="19" t="s">
        <v>331</v>
      </c>
      <c r="B27" s="20"/>
      <c r="C27" t="s">
        <v>332</v>
      </c>
      <c r="D27" s="21">
        <v>6</v>
      </c>
      <c r="M27" s="166"/>
      <c r="N27" s="166"/>
      <c r="W27" s="171"/>
      <c r="X27" s="162"/>
      <c r="Y27" s="168" t="s">
        <v>305</v>
      </c>
      <c r="Z27" s="175">
        <v>13</v>
      </c>
      <c r="AA27" s="24" t="s">
        <v>261</v>
      </c>
      <c r="AB27" s="21">
        <v>18</v>
      </c>
      <c r="AC27" s="24" t="s">
        <v>288</v>
      </c>
      <c r="AD27" s="21">
        <v>22</v>
      </c>
      <c r="AH27" s="163" t="s">
        <v>333</v>
      </c>
      <c r="AI27" s="164">
        <v>26</v>
      </c>
      <c r="AP27" t="s">
        <v>215</v>
      </c>
      <c r="AQ27">
        <v>1</v>
      </c>
    </row>
    <row r="28" spans="1:50" ht="15.75" customHeight="1" thickBot="1">
      <c r="A28" s="24" t="s">
        <v>204</v>
      </c>
      <c r="B28" s="21">
        <v>1</v>
      </c>
      <c r="C28" s="27" t="s">
        <v>314</v>
      </c>
      <c r="D28" s="22">
        <v>7</v>
      </c>
      <c r="M28" s="166"/>
      <c r="N28" s="166"/>
      <c r="W28" s="176" t="s">
        <v>334</v>
      </c>
      <c r="X28" s="211"/>
      <c r="Y28" s="176" t="s">
        <v>335</v>
      </c>
      <c r="Z28" s="212"/>
      <c r="AA28" s="24" t="s">
        <v>268</v>
      </c>
      <c r="AB28" s="21">
        <v>19</v>
      </c>
      <c r="AC28" s="24" t="s">
        <v>292</v>
      </c>
      <c r="AD28" s="21">
        <v>23</v>
      </c>
      <c r="AH28" s="163" t="s">
        <v>336</v>
      </c>
      <c r="AI28" s="164">
        <v>27</v>
      </c>
      <c r="AP28" t="s">
        <v>228</v>
      </c>
      <c r="AQ28">
        <v>2</v>
      </c>
    </row>
    <row r="29" spans="1:50" ht="15.75" customHeight="1">
      <c r="A29" s="24" t="s">
        <v>318</v>
      </c>
      <c r="B29" s="21">
        <v>2</v>
      </c>
      <c r="C29" s="26" t="s">
        <v>337</v>
      </c>
      <c r="D29" s="20"/>
      <c r="M29" s="166"/>
      <c r="N29" s="166"/>
      <c r="W29" s="135" t="s">
        <v>211</v>
      </c>
      <c r="X29" s="162">
        <v>14</v>
      </c>
      <c r="Y29" s="161" t="s">
        <v>211</v>
      </c>
      <c r="Z29" s="162">
        <v>14</v>
      </c>
      <c r="AA29" s="24" t="s">
        <v>277</v>
      </c>
      <c r="AB29" s="21">
        <v>20</v>
      </c>
      <c r="AC29" s="24" t="s">
        <v>295</v>
      </c>
      <c r="AD29" s="21">
        <v>24</v>
      </c>
      <c r="AH29" s="163" t="s">
        <v>338</v>
      </c>
      <c r="AI29" s="164">
        <v>28</v>
      </c>
      <c r="AP29" t="s">
        <v>244</v>
      </c>
      <c r="AQ29">
        <v>3</v>
      </c>
    </row>
    <row r="30" spans="1:50" ht="15.75" customHeight="1" thickBot="1">
      <c r="A30" s="24" t="s">
        <v>321</v>
      </c>
      <c r="B30" s="21">
        <v>3</v>
      </c>
      <c r="C30" t="s">
        <v>273</v>
      </c>
      <c r="D30" s="21">
        <v>5</v>
      </c>
      <c r="M30" s="166"/>
      <c r="N30" s="166"/>
      <c r="W30" s="161" t="s">
        <v>224</v>
      </c>
      <c r="X30" s="162">
        <v>15</v>
      </c>
      <c r="Y30" s="161" t="s">
        <v>224</v>
      </c>
      <c r="Z30" s="162">
        <v>15</v>
      </c>
      <c r="AA30" s="24" t="s">
        <v>284</v>
      </c>
      <c r="AB30" s="21">
        <v>21</v>
      </c>
      <c r="AC30" s="25" t="s">
        <v>301</v>
      </c>
      <c r="AD30" s="22">
        <v>25</v>
      </c>
      <c r="AH30" s="163" t="s">
        <v>339</v>
      </c>
      <c r="AI30" s="164">
        <v>29</v>
      </c>
      <c r="AP30" t="s">
        <v>254</v>
      </c>
      <c r="AQ30">
        <v>4</v>
      </c>
    </row>
    <row r="31" spans="1:50" ht="15.75" customHeight="1" thickBot="1">
      <c r="A31" s="24" t="s">
        <v>340</v>
      </c>
      <c r="B31" s="21">
        <v>5</v>
      </c>
      <c r="C31" s="27" t="s">
        <v>311</v>
      </c>
      <c r="D31" s="22">
        <v>6</v>
      </c>
      <c r="M31" s="166"/>
      <c r="N31" s="166"/>
      <c r="W31" s="161" t="s">
        <v>241</v>
      </c>
      <c r="X31" s="162">
        <v>16</v>
      </c>
      <c r="Y31" s="161" t="s">
        <v>241</v>
      </c>
      <c r="Z31" s="162">
        <v>16</v>
      </c>
      <c r="AA31" s="24" t="s">
        <v>288</v>
      </c>
      <c r="AB31" s="21">
        <v>22</v>
      </c>
      <c r="AH31" s="163" t="s">
        <v>341</v>
      </c>
      <c r="AI31" s="164">
        <v>30</v>
      </c>
      <c r="AP31" t="s">
        <v>297</v>
      </c>
      <c r="AQ31">
        <v>5</v>
      </c>
    </row>
    <row r="32" spans="1:50" ht="15.75" customHeight="1">
      <c r="A32" s="24" t="s">
        <v>342</v>
      </c>
      <c r="B32" s="21">
        <v>6</v>
      </c>
      <c r="C32" s="26" t="s">
        <v>343</v>
      </c>
      <c r="D32" s="20"/>
      <c r="M32" s="166"/>
      <c r="N32" s="166"/>
      <c r="W32" s="161" t="s">
        <v>251</v>
      </c>
      <c r="X32" s="162">
        <v>17</v>
      </c>
      <c r="Y32" s="161" t="s">
        <v>251</v>
      </c>
      <c r="Z32" s="162">
        <v>17</v>
      </c>
      <c r="AA32" s="19" t="s">
        <v>344</v>
      </c>
      <c r="AB32" s="26"/>
      <c r="AC32" s="19" t="s">
        <v>345</v>
      </c>
      <c r="AD32" s="20"/>
      <c r="AH32" s="163" t="s">
        <v>346</v>
      </c>
      <c r="AI32" s="164">
        <v>31</v>
      </c>
      <c r="AP32" t="s">
        <v>302</v>
      </c>
      <c r="AQ32">
        <v>6</v>
      </c>
    </row>
    <row r="33" spans="1:43" ht="15.75" customHeight="1" thickBot="1">
      <c r="A33" s="25" t="s">
        <v>347</v>
      </c>
      <c r="B33" s="22">
        <v>7</v>
      </c>
      <c r="C33" s="27" t="s">
        <v>273</v>
      </c>
      <c r="D33" s="22">
        <v>5</v>
      </c>
      <c r="M33" s="166"/>
      <c r="N33" s="166"/>
      <c r="W33" s="161" t="s">
        <v>261</v>
      </c>
      <c r="X33" s="162">
        <v>18</v>
      </c>
      <c r="Y33" s="161" t="s">
        <v>261</v>
      </c>
      <c r="Z33" s="162">
        <v>18</v>
      </c>
      <c r="AA33" s="362" t="s">
        <v>288</v>
      </c>
      <c r="AB33" s="504">
        <v>22</v>
      </c>
      <c r="AC33" s="362"/>
      <c r="AD33" s="363"/>
      <c r="AH33" s="163" t="s">
        <v>348</v>
      </c>
      <c r="AI33" s="164">
        <v>32</v>
      </c>
      <c r="AP33" t="s">
        <v>306</v>
      </c>
      <c r="AQ33">
        <v>7</v>
      </c>
    </row>
    <row r="34" spans="1:43" ht="15.75" customHeight="1">
      <c r="A34" s="19" t="s">
        <v>349</v>
      </c>
      <c r="B34" s="20"/>
      <c r="W34" s="161" t="s">
        <v>268</v>
      </c>
      <c r="X34" s="162">
        <v>19</v>
      </c>
      <c r="Y34" s="161" t="s">
        <v>268</v>
      </c>
      <c r="Z34" s="162">
        <v>19</v>
      </c>
      <c r="AA34" s="362" t="s">
        <v>292</v>
      </c>
      <c r="AB34" s="504">
        <v>23</v>
      </c>
      <c r="AC34" s="362"/>
      <c r="AD34" s="363"/>
      <c r="AH34" s="163" t="s">
        <v>350</v>
      </c>
      <c r="AI34" s="164">
        <v>33</v>
      </c>
      <c r="AP34" t="s">
        <v>351</v>
      </c>
      <c r="AQ34">
        <v>8</v>
      </c>
    </row>
    <row r="35" spans="1:43" ht="15.75" customHeight="1">
      <c r="A35" s="24" t="s">
        <v>323</v>
      </c>
      <c r="B35" s="21">
        <v>4</v>
      </c>
      <c r="W35" s="161" t="s">
        <v>277</v>
      </c>
      <c r="X35" s="162">
        <v>20</v>
      </c>
      <c r="Y35" s="161" t="s">
        <v>277</v>
      </c>
      <c r="Z35" s="162">
        <v>20</v>
      </c>
      <c r="AA35" s="362" t="s">
        <v>295</v>
      </c>
      <c r="AB35" s="504">
        <v>24</v>
      </c>
      <c r="AC35" s="362"/>
      <c r="AD35" s="363"/>
      <c r="AH35" s="163" t="s">
        <v>352</v>
      </c>
      <c r="AI35" s="164">
        <v>34</v>
      </c>
      <c r="AP35" t="s">
        <v>353</v>
      </c>
      <c r="AQ35">
        <v>9</v>
      </c>
    </row>
    <row r="36" spans="1:43" ht="15.75" customHeight="1" thickBot="1">
      <c r="A36" s="24" t="s">
        <v>159</v>
      </c>
      <c r="B36" s="21">
        <v>8</v>
      </c>
      <c r="W36" s="161" t="s">
        <v>284</v>
      </c>
      <c r="X36" s="162">
        <v>21</v>
      </c>
      <c r="Y36" s="161" t="s">
        <v>284</v>
      </c>
      <c r="Z36" s="162">
        <v>21</v>
      </c>
      <c r="AA36" s="362" t="s">
        <v>301</v>
      </c>
      <c r="AB36" s="504">
        <v>25</v>
      </c>
      <c r="AC36" s="362"/>
      <c r="AD36" s="363"/>
      <c r="AH36" s="163" t="s">
        <v>354</v>
      </c>
      <c r="AI36" s="164">
        <v>35</v>
      </c>
      <c r="AP36" t="s">
        <v>355</v>
      </c>
      <c r="AQ36">
        <v>10</v>
      </c>
    </row>
    <row r="37" spans="1:43" ht="15.75" customHeight="1">
      <c r="A37" s="19" t="s">
        <v>356</v>
      </c>
      <c r="B37" s="20"/>
      <c r="W37" s="161" t="s">
        <v>288</v>
      </c>
      <c r="X37" s="162">
        <v>22</v>
      </c>
      <c r="Y37" s="161" t="s">
        <v>288</v>
      </c>
      <c r="Z37" s="162">
        <v>22</v>
      </c>
      <c r="AA37" s="24" t="s">
        <v>167</v>
      </c>
      <c r="AB37">
        <v>27</v>
      </c>
      <c r="AC37" s="24" t="s">
        <v>167</v>
      </c>
      <c r="AD37" s="21">
        <v>27</v>
      </c>
      <c r="AH37" s="163" t="s">
        <v>357</v>
      </c>
      <c r="AI37" s="164">
        <v>36</v>
      </c>
      <c r="AP37" t="s">
        <v>358</v>
      </c>
      <c r="AQ37">
        <v>11</v>
      </c>
    </row>
    <row r="38" spans="1:43" ht="15.75" customHeight="1">
      <c r="A38" s="24" t="s">
        <v>323</v>
      </c>
      <c r="B38" s="21">
        <v>4</v>
      </c>
      <c r="W38" s="135" t="s">
        <v>292</v>
      </c>
      <c r="X38" s="162">
        <v>23</v>
      </c>
      <c r="Y38" s="161" t="s">
        <v>292</v>
      </c>
      <c r="Z38" s="162">
        <v>23</v>
      </c>
      <c r="AA38" s="24" t="s">
        <v>359</v>
      </c>
      <c r="AB38">
        <v>28</v>
      </c>
      <c r="AC38" s="24" t="s">
        <v>359</v>
      </c>
      <c r="AD38" s="21">
        <v>28</v>
      </c>
      <c r="AH38" s="163" t="s">
        <v>360</v>
      </c>
      <c r="AI38" s="164">
        <v>37</v>
      </c>
      <c r="AP38" t="s">
        <v>361</v>
      </c>
      <c r="AQ38">
        <v>12</v>
      </c>
    </row>
    <row r="39" spans="1:43" ht="15.75" customHeight="1">
      <c r="A39" s="24" t="s">
        <v>159</v>
      </c>
      <c r="B39" s="21">
        <v>8</v>
      </c>
      <c r="W39" s="161" t="s">
        <v>295</v>
      </c>
      <c r="X39" s="162">
        <v>24</v>
      </c>
      <c r="Y39" s="161" t="s">
        <v>295</v>
      </c>
      <c r="Z39" s="162">
        <v>24</v>
      </c>
      <c r="AA39" s="24" t="s">
        <v>362</v>
      </c>
      <c r="AB39">
        <v>29</v>
      </c>
      <c r="AC39" s="24" t="s">
        <v>362</v>
      </c>
      <c r="AD39" s="21">
        <v>29</v>
      </c>
      <c r="AH39" s="163" t="s">
        <v>363</v>
      </c>
      <c r="AI39" s="164">
        <v>38</v>
      </c>
      <c r="AP39" t="s">
        <v>364</v>
      </c>
      <c r="AQ39">
        <v>13</v>
      </c>
    </row>
    <row r="40" spans="1:43" ht="15.75" customHeight="1" thickBot="1">
      <c r="A40" s="25" t="s">
        <v>365</v>
      </c>
      <c r="B40" s="22">
        <v>9</v>
      </c>
      <c r="C40" s="177" t="s">
        <v>233</v>
      </c>
      <c r="D40" s="177">
        <v>1</v>
      </c>
      <c r="W40" s="168" t="s">
        <v>301</v>
      </c>
      <c r="X40" s="175">
        <v>25</v>
      </c>
      <c r="Y40" s="168" t="s">
        <v>301</v>
      </c>
      <c r="Z40" s="175">
        <v>25</v>
      </c>
      <c r="AA40" s="24" t="s">
        <v>366</v>
      </c>
      <c r="AB40">
        <v>30</v>
      </c>
      <c r="AC40" s="24" t="s">
        <v>366</v>
      </c>
      <c r="AD40" s="21">
        <v>30</v>
      </c>
      <c r="AH40" s="173" t="s">
        <v>367</v>
      </c>
      <c r="AI40" s="174">
        <v>39</v>
      </c>
    </row>
    <row r="41" spans="1:43" ht="15.75" customHeight="1" thickBot="1">
      <c r="C41" s="177" t="s">
        <v>299</v>
      </c>
      <c r="D41" s="177">
        <v>2</v>
      </c>
      <c r="W41" s="34"/>
      <c r="X41" s="34"/>
      <c r="Y41" s="170" t="s">
        <v>368</v>
      </c>
      <c r="Z41" s="256"/>
      <c r="AA41" s="25" t="s">
        <v>369</v>
      </c>
      <c r="AB41" s="27">
        <v>31</v>
      </c>
      <c r="AC41" s="24" t="s">
        <v>369</v>
      </c>
      <c r="AD41" s="21">
        <v>31</v>
      </c>
    </row>
    <row r="42" spans="1:43" ht="15.75" customHeight="1">
      <c r="C42" s="177" t="s">
        <v>303</v>
      </c>
      <c r="D42" s="177">
        <v>3</v>
      </c>
      <c r="W42" s="34"/>
      <c r="X42" s="34"/>
      <c r="Y42" s="161" t="s">
        <v>211</v>
      </c>
      <c r="Z42" s="162">
        <v>14</v>
      </c>
      <c r="AC42" s="24" t="s">
        <v>370</v>
      </c>
      <c r="AD42" s="21">
        <v>32</v>
      </c>
      <c r="AP42" s="155" t="s">
        <v>371</v>
      </c>
    </row>
    <row r="43" spans="1:43" ht="15.75" customHeight="1">
      <c r="C43" s="177" t="s">
        <v>246</v>
      </c>
      <c r="D43" s="177">
        <v>4</v>
      </c>
      <c r="W43" s="34"/>
      <c r="X43" s="34"/>
      <c r="Y43" s="161" t="s">
        <v>224</v>
      </c>
      <c r="Z43" s="162">
        <v>15</v>
      </c>
      <c r="AC43" s="24" t="s">
        <v>372</v>
      </c>
      <c r="AD43" s="21">
        <v>33</v>
      </c>
      <c r="AP43" t="s">
        <v>364</v>
      </c>
      <c r="AQ43">
        <v>13</v>
      </c>
    </row>
    <row r="44" spans="1:43" ht="15.75" customHeight="1">
      <c r="C44" s="177" t="s">
        <v>273</v>
      </c>
      <c r="D44" s="177">
        <v>5</v>
      </c>
      <c r="W44" s="34"/>
      <c r="X44" s="34"/>
      <c r="Y44" s="161" t="s">
        <v>241</v>
      </c>
      <c r="Z44" s="162">
        <v>16</v>
      </c>
      <c r="AC44" s="24" t="s">
        <v>373</v>
      </c>
      <c r="AD44" s="21">
        <v>34</v>
      </c>
      <c r="AP44" t="s">
        <v>374</v>
      </c>
      <c r="AQ44">
        <v>14</v>
      </c>
    </row>
    <row r="45" spans="1:43" ht="17.25">
      <c r="C45" s="177" t="s">
        <v>332</v>
      </c>
      <c r="D45" s="177">
        <v>6</v>
      </c>
      <c r="W45" s="34"/>
      <c r="X45" s="34"/>
      <c r="Y45" s="161" t="s">
        <v>251</v>
      </c>
      <c r="Z45" s="162">
        <v>17</v>
      </c>
      <c r="AC45" s="24" t="s">
        <v>375</v>
      </c>
      <c r="AD45" s="21">
        <v>35</v>
      </c>
      <c r="AP45" t="s">
        <v>376</v>
      </c>
      <c r="AQ45">
        <v>15</v>
      </c>
    </row>
    <row r="46" spans="1:43" ht="17.25">
      <c r="C46" s="177" t="s">
        <v>377</v>
      </c>
      <c r="D46" s="177">
        <v>7</v>
      </c>
      <c r="W46" s="34"/>
      <c r="X46" s="34"/>
      <c r="Y46" s="135" t="s">
        <v>261</v>
      </c>
      <c r="Z46" s="131">
        <v>18</v>
      </c>
      <c r="AA46" s="56"/>
      <c r="AB46" s="56"/>
      <c r="AC46" s="558" t="s">
        <v>378</v>
      </c>
      <c r="AD46" s="560">
        <v>36</v>
      </c>
      <c r="AP46" t="s">
        <v>379</v>
      </c>
      <c r="AQ46">
        <v>16</v>
      </c>
    </row>
    <row r="47" spans="1:43" ht="17.25">
      <c r="C47" s="177" t="s">
        <v>286</v>
      </c>
      <c r="D47" s="177">
        <v>8</v>
      </c>
      <c r="W47" s="34"/>
      <c r="X47" s="34"/>
      <c r="Y47" s="135" t="s">
        <v>268</v>
      </c>
      <c r="Z47" s="131">
        <v>19</v>
      </c>
      <c r="AA47" s="56"/>
      <c r="AB47" s="56"/>
      <c r="AC47" s="558" t="s">
        <v>380</v>
      </c>
      <c r="AD47" s="560">
        <v>37</v>
      </c>
      <c r="AP47" t="s">
        <v>381</v>
      </c>
      <c r="AQ47">
        <v>17</v>
      </c>
    </row>
    <row r="48" spans="1:43" ht="18" thickBot="1">
      <c r="W48" s="34"/>
      <c r="X48" s="34"/>
      <c r="Y48" s="135" t="s">
        <v>277</v>
      </c>
      <c r="Z48" s="131">
        <v>20</v>
      </c>
      <c r="AA48" s="56"/>
      <c r="AB48" s="56"/>
      <c r="AC48" s="559" t="s">
        <v>168</v>
      </c>
      <c r="AD48" s="561">
        <v>38</v>
      </c>
      <c r="AP48" t="s">
        <v>382</v>
      </c>
      <c r="AQ48">
        <v>18</v>
      </c>
    </row>
    <row r="49" spans="23:43" ht="17.25">
      <c r="W49" s="34"/>
      <c r="X49" s="34"/>
      <c r="Y49" s="135" t="s">
        <v>284</v>
      </c>
      <c r="Z49" s="131">
        <v>21</v>
      </c>
      <c r="AA49" s="56"/>
      <c r="AB49" s="56"/>
      <c r="AC49" s="56"/>
      <c r="AD49" s="56"/>
      <c r="AP49" t="s">
        <v>383</v>
      </c>
      <c r="AQ49">
        <v>19</v>
      </c>
    </row>
    <row r="50" spans="23:43" ht="17.25">
      <c r="W50" s="34"/>
      <c r="X50" s="34"/>
      <c r="Y50" s="135" t="s">
        <v>288</v>
      </c>
      <c r="Z50" s="131">
        <v>22</v>
      </c>
      <c r="AA50" s="56"/>
      <c r="AB50" s="56"/>
      <c r="AC50" s="56"/>
      <c r="AD50" s="56"/>
      <c r="AP50" t="s">
        <v>384</v>
      </c>
      <c r="AQ50">
        <v>20</v>
      </c>
    </row>
    <row r="51" spans="23:43" ht="17.25">
      <c r="W51" s="34"/>
      <c r="X51" s="34"/>
      <c r="Y51" s="135" t="s">
        <v>292</v>
      </c>
      <c r="Z51" s="131">
        <v>23</v>
      </c>
      <c r="AA51" s="56"/>
      <c r="AB51" s="56"/>
      <c r="AC51" s="56"/>
      <c r="AD51" s="56"/>
      <c r="AP51" t="s">
        <v>385</v>
      </c>
      <c r="AQ51">
        <v>21</v>
      </c>
    </row>
    <row r="52" spans="23:43">
      <c r="Y52" s="135" t="s">
        <v>295</v>
      </c>
      <c r="Z52" s="131">
        <v>24</v>
      </c>
      <c r="AA52" s="56"/>
      <c r="AB52" s="56"/>
      <c r="AC52" s="56"/>
      <c r="AD52" s="56"/>
    </row>
    <row r="53" spans="23:43">
      <c r="Y53" s="135" t="s">
        <v>301</v>
      </c>
      <c r="Z53" s="131">
        <v>25</v>
      </c>
      <c r="AA53" s="56"/>
      <c r="AB53" s="56"/>
      <c r="AC53" s="56"/>
      <c r="AD53" s="56"/>
    </row>
    <row r="54" spans="23:43" ht="14.25" thickBot="1">
      <c r="Y54" s="25" t="s">
        <v>386</v>
      </c>
      <c r="Z54" s="257">
        <v>26</v>
      </c>
      <c r="AA54" s="56"/>
      <c r="AB54" s="56"/>
      <c r="AC54" s="56"/>
      <c r="AD54" s="56"/>
    </row>
    <row r="55" spans="23:43" ht="17.25">
      <c r="W55" s="176" t="s">
        <v>387</v>
      </c>
      <c r="X55" s="211"/>
      <c r="Y55" s="176" t="s">
        <v>388</v>
      </c>
      <c r="Z55" s="212"/>
      <c r="AA55" s="171"/>
      <c r="AB55" s="171"/>
      <c r="AC55" s="171"/>
      <c r="AD55" s="171"/>
    </row>
    <row r="56" spans="23:43">
      <c r="W56" s="135" t="s">
        <v>167</v>
      </c>
      <c r="X56" s="162">
        <v>27</v>
      </c>
      <c r="Y56" s="161" t="s">
        <v>167</v>
      </c>
      <c r="Z56" s="162">
        <v>27</v>
      </c>
      <c r="AA56" s="171"/>
      <c r="AB56" s="171"/>
      <c r="AC56" s="171"/>
      <c r="AD56" s="171"/>
    </row>
    <row r="57" spans="23:43">
      <c r="W57" s="161" t="s">
        <v>359</v>
      </c>
      <c r="X57" s="162">
        <v>28</v>
      </c>
      <c r="Y57" s="161" t="s">
        <v>359</v>
      </c>
      <c r="Z57" s="162">
        <v>28</v>
      </c>
      <c r="AA57" s="171"/>
      <c r="AB57" s="171"/>
      <c r="AC57" s="171"/>
      <c r="AD57" s="171"/>
    </row>
    <row r="58" spans="23:43">
      <c r="W58" s="161" t="s">
        <v>362</v>
      </c>
      <c r="X58" s="162">
        <v>29</v>
      </c>
      <c r="Y58" s="161" t="s">
        <v>362</v>
      </c>
      <c r="Z58" s="162">
        <v>29</v>
      </c>
      <c r="AA58" s="171"/>
      <c r="AB58" s="171"/>
      <c r="AC58" s="171"/>
      <c r="AD58" s="171"/>
    </row>
    <row r="59" spans="23:43">
      <c r="W59" s="161" t="s">
        <v>366</v>
      </c>
      <c r="X59" s="162">
        <v>30</v>
      </c>
      <c r="Y59" s="161" t="s">
        <v>366</v>
      </c>
      <c r="Z59" s="162">
        <v>30</v>
      </c>
      <c r="AA59" s="171"/>
      <c r="AB59" s="171"/>
      <c r="AC59" s="171"/>
      <c r="AD59" s="171"/>
    </row>
    <row r="60" spans="23:43">
      <c r="W60" s="161" t="s">
        <v>369</v>
      </c>
      <c r="X60" s="162">
        <v>31</v>
      </c>
      <c r="Y60" s="161" t="s">
        <v>369</v>
      </c>
      <c r="Z60" s="162">
        <v>31</v>
      </c>
      <c r="AA60" s="171"/>
      <c r="AB60" s="171"/>
      <c r="AC60" s="171"/>
      <c r="AD60" s="171"/>
    </row>
    <row r="61" spans="23:43">
      <c r="W61" s="161" t="s">
        <v>370</v>
      </c>
      <c r="X61" s="162">
        <v>32</v>
      </c>
      <c r="Y61" s="161" t="s">
        <v>370</v>
      </c>
      <c r="Z61" s="162">
        <v>32</v>
      </c>
      <c r="AA61" s="171"/>
      <c r="AB61" s="171"/>
      <c r="AC61" s="171"/>
      <c r="AD61" s="171"/>
    </row>
    <row r="62" spans="23:43">
      <c r="W62" s="161" t="s">
        <v>372</v>
      </c>
      <c r="X62" s="162">
        <v>33</v>
      </c>
      <c r="Y62" s="161" t="s">
        <v>372</v>
      </c>
      <c r="Z62" s="162">
        <v>33</v>
      </c>
      <c r="AA62" s="171"/>
      <c r="AB62" s="171"/>
      <c r="AC62" s="171"/>
      <c r="AD62" s="171"/>
    </row>
    <row r="63" spans="23:43">
      <c r="W63" s="161" t="s">
        <v>373</v>
      </c>
      <c r="X63" s="162">
        <v>34</v>
      </c>
      <c r="Y63" s="161" t="s">
        <v>373</v>
      </c>
      <c r="Z63" s="162">
        <v>34</v>
      </c>
      <c r="AA63" s="171"/>
      <c r="AB63" s="171"/>
      <c r="AC63" s="171"/>
      <c r="AD63" s="171"/>
    </row>
    <row r="64" spans="23:43">
      <c r="W64" s="161" t="s">
        <v>375</v>
      </c>
      <c r="X64" s="162">
        <v>35</v>
      </c>
      <c r="Y64" s="161" t="s">
        <v>375</v>
      </c>
      <c r="Z64" s="162">
        <v>35</v>
      </c>
      <c r="AA64" s="171"/>
      <c r="AB64" s="171"/>
      <c r="AC64" s="171"/>
      <c r="AD64" s="171"/>
    </row>
    <row r="65" spans="23:30">
      <c r="W65" s="135" t="s">
        <v>378</v>
      </c>
      <c r="X65" s="162">
        <v>36</v>
      </c>
      <c r="Y65" s="161" t="s">
        <v>378</v>
      </c>
      <c r="Z65" s="162">
        <v>36</v>
      </c>
      <c r="AA65" s="171"/>
      <c r="AB65" s="171"/>
      <c r="AC65" s="171"/>
      <c r="AD65" s="171"/>
    </row>
    <row r="66" spans="23:30">
      <c r="W66" s="161" t="s">
        <v>380</v>
      </c>
      <c r="X66" s="162">
        <v>37</v>
      </c>
      <c r="Y66" s="161" t="s">
        <v>380</v>
      </c>
      <c r="Z66" s="162">
        <v>37</v>
      </c>
      <c r="AA66" s="171"/>
      <c r="AB66" s="171"/>
      <c r="AC66" s="171"/>
      <c r="AD66" s="171"/>
    </row>
    <row r="67" spans="23:30" ht="14.25" thickBot="1">
      <c r="W67" s="168" t="s">
        <v>168</v>
      </c>
      <c r="X67" s="175">
        <v>38</v>
      </c>
      <c r="Y67" s="168" t="s">
        <v>168</v>
      </c>
      <c r="Z67" s="175">
        <v>38</v>
      </c>
      <c r="AA67" s="171"/>
      <c r="AB67" s="171"/>
      <c r="AC67" s="171"/>
      <c r="AD67" s="171"/>
    </row>
    <row r="68" spans="23:30" ht="17.25">
      <c r="W68" s="34"/>
      <c r="X68" s="34"/>
      <c r="Y68" s="170" t="s">
        <v>389</v>
      </c>
      <c r="Z68" s="256"/>
      <c r="AA68" s="263"/>
      <c r="AB68" s="263"/>
      <c r="AC68" s="263"/>
      <c r="AD68" s="263"/>
    </row>
    <row r="69" spans="23:30" ht="17.25">
      <c r="W69" s="34"/>
      <c r="X69" s="34"/>
      <c r="Y69" s="161" t="s">
        <v>167</v>
      </c>
      <c r="Z69" s="162">
        <v>27</v>
      </c>
      <c r="AA69" s="171"/>
      <c r="AB69" s="171"/>
      <c r="AC69" s="171"/>
      <c r="AD69" s="171"/>
    </row>
    <row r="70" spans="23:30" ht="17.25">
      <c r="W70" s="34"/>
      <c r="X70" s="34"/>
      <c r="Y70" s="161" t="s">
        <v>359</v>
      </c>
      <c r="Z70" s="162">
        <v>28</v>
      </c>
      <c r="AA70" s="171"/>
      <c r="AB70" s="171"/>
      <c r="AC70" s="171"/>
      <c r="AD70" s="171"/>
    </row>
    <row r="71" spans="23:30" ht="17.25">
      <c r="W71" s="34"/>
      <c r="X71" s="34"/>
      <c r="Y71" s="161" t="s">
        <v>362</v>
      </c>
      <c r="Z71" s="162">
        <v>29</v>
      </c>
      <c r="AA71" s="171"/>
      <c r="AB71" s="171"/>
      <c r="AC71" s="171"/>
      <c r="AD71" s="171"/>
    </row>
    <row r="72" spans="23:30" ht="17.25">
      <c r="W72" s="34"/>
      <c r="X72" s="34"/>
      <c r="Y72" s="161" t="s">
        <v>366</v>
      </c>
      <c r="Z72" s="162">
        <v>30</v>
      </c>
      <c r="AA72" s="171"/>
      <c r="AB72" s="171"/>
      <c r="AC72" s="171"/>
      <c r="AD72" s="171"/>
    </row>
    <row r="73" spans="23:30" ht="17.25">
      <c r="W73" s="34"/>
      <c r="X73" s="34"/>
      <c r="Y73" s="135" t="s">
        <v>369</v>
      </c>
      <c r="Z73" s="162">
        <v>31</v>
      </c>
      <c r="AA73" s="171"/>
      <c r="AB73" s="171"/>
      <c r="AC73" s="171"/>
      <c r="AD73" s="171"/>
    </row>
    <row r="74" spans="23:30" ht="17.25">
      <c r="W74" s="34"/>
      <c r="X74" s="34"/>
      <c r="Y74" s="135" t="s">
        <v>370</v>
      </c>
      <c r="Z74" s="162">
        <v>32</v>
      </c>
      <c r="AA74" s="171"/>
      <c r="AB74" s="171"/>
      <c r="AC74" s="171"/>
      <c r="AD74" s="171"/>
    </row>
    <row r="75" spans="23:30" ht="17.25">
      <c r="W75" s="34"/>
      <c r="X75" s="34"/>
      <c r="Y75" s="135" t="s">
        <v>372</v>
      </c>
      <c r="Z75" s="162">
        <v>33</v>
      </c>
      <c r="AA75" s="171"/>
      <c r="AB75" s="171"/>
      <c r="AC75" s="171"/>
      <c r="AD75" s="171"/>
    </row>
    <row r="76" spans="23:30" ht="17.25">
      <c r="W76" s="34"/>
      <c r="X76" s="34"/>
      <c r="Y76" s="135" t="s">
        <v>373</v>
      </c>
      <c r="Z76" s="162">
        <v>34</v>
      </c>
      <c r="AA76" s="171"/>
      <c r="AB76" s="171"/>
      <c r="AC76" s="171"/>
      <c r="AD76" s="171"/>
    </row>
    <row r="77" spans="23:30" ht="17.25">
      <c r="W77" s="34"/>
      <c r="X77" s="34"/>
      <c r="Y77" s="135" t="s">
        <v>375</v>
      </c>
      <c r="Z77" s="162">
        <v>35</v>
      </c>
      <c r="AA77" s="171"/>
      <c r="AB77" s="171"/>
      <c r="AC77" s="171"/>
      <c r="AD77" s="171"/>
    </row>
    <row r="78" spans="23:30" ht="17.25">
      <c r="W78" s="34"/>
      <c r="X78" s="34"/>
      <c r="Y78" s="135" t="s">
        <v>378</v>
      </c>
      <c r="Z78" s="162">
        <v>36</v>
      </c>
      <c r="AA78" s="171"/>
      <c r="AB78" s="171"/>
      <c r="AC78" s="171"/>
      <c r="AD78" s="171"/>
    </row>
    <row r="79" spans="23:30">
      <c r="Y79" s="135" t="s">
        <v>380</v>
      </c>
      <c r="Z79" s="162">
        <v>37</v>
      </c>
      <c r="AA79" s="171"/>
      <c r="AB79" s="171"/>
      <c r="AC79" s="171"/>
      <c r="AD79" s="171"/>
    </row>
    <row r="80" spans="23:30">
      <c r="Y80" s="135" t="s">
        <v>168</v>
      </c>
      <c r="Z80" s="162">
        <v>38</v>
      </c>
      <c r="AA80" s="171"/>
      <c r="AB80" s="171"/>
      <c r="AC80" s="171"/>
      <c r="AD80" s="171"/>
    </row>
    <row r="81" spans="25:30" ht="14.25" thickBot="1">
      <c r="Y81" s="25" t="s">
        <v>390</v>
      </c>
      <c r="Z81" s="257">
        <v>39</v>
      </c>
      <c r="AA81" s="56"/>
      <c r="AB81" s="56"/>
      <c r="AC81" s="56"/>
      <c r="AD81" s="56"/>
    </row>
    <row r="114" spans="27:30">
      <c r="AA114" s="504"/>
      <c r="AB114" s="504"/>
      <c r="AC114" s="504"/>
      <c r="AD114" s="504"/>
    </row>
    <row r="115" spans="27:30">
      <c r="AA115" s="504"/>
      <c r="AB115" s="504"/>
      <c r="AC115" s="504"/>
      <c r="AD115" s="504"/>
    </row>
    <row r="116" spans="27:30">
      <c r="AA116" s="504"/>
      <c r="AB116" s="504"/>
      <c r="AC116" s="504"/>
      <c r="AD116" s="504"/>
    </row>
    <row r="117" spans="27:30">
      <c r="AA117" s="504"/>
      <c r="AB117" s="504"/>
      <c r="AC117" s="504"/>
      <c r="AD117" s="504"/>
    </row>
  </sheetData>
  <sheetProtection algorithmName="SHA-512" hashValue="JhegWYU/Vsp6k19+jueTAcvsKbQJfHItE1g54EATNeD0esY+qjulDIixmMNSkN5EWI2twTBMSOwCsehUHv5nKw==" saltValue="Q8y8CxJ94I2617gB6Tc3DQ==" spinCount="100000" sheet="1" objects="1" scenarios="1"/>
  <phoneticPr fontId="19"/>
  <pageMargins left="0.74791666666666656" right="0.74791666666666656" top="0.98402777777777761" bottom="0.98402777777777761" header="0.51180555555555551" footer="0.51180555555555551"/>
  <pageSetup paperSize="9" scale="92" orientation="portrait" horizontalDpi="300" verticalDpi="300" r:id="rId1"/>
  <headerFooter alignWithMargins="0"/>
  <colBreaks count="2" manualBreakCount="2">
    <brk id="41" max="81" man="1"/>
    <brk id="45" max="81"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B68:AQ472"/>
  <sheetViews>
    <sheetView topLeftCell="A63" zoomScale="55" zoomScaleNormal="55" workbookViewId="0">
      <selection activeCell="G8" sqref="G8"/>
    </sheetView>
  </sheetViews>
  <sheetFormatPr defaultColWidth="8.85546875" defaultRowHeight="13.5"/>
  <cols>
    <col min="9" max="9" width="8.85546875" customWidth="1"/>
    <col min="20" max="20" width="9"/>
    <col min="29" max="29" width="9"/>
    <col min="34" max="34" width="23.42578125" customWidth="1"/>
    <col min="44" max="44" width="23.85546875" bestFit="1" customWidth="1"/>
  </cols>
  <sheetData>
    <row r="68" spans="2:43" ht="14.25" thickBot="1"/>
    <row r="69" spans="2:43" ht="18" customHeight="1" thickBot="1">
      <c r="C69" s="849" t="s">
        <v>79</v>
      </c>
      <c r="D69" s="855" t="s">
        <v>80</v>
      </c>
      <c r="E69" s="670" t="s">
        <v>81</v>
      </c>
      <c r="F69" s="685" t="s">
        <v>82</v>
      </c>
      <c r="G69" s="711" t="s">
        <v>83</v>
      </c>
      <c r="H69" s="843" t="s">
        <v>391</v>
      </c>
      <c r="I69" s="668" t="s">
        <v>85</v>
      </c>
      <c r="J69" s="668" t="s">
        <v>392</v>
      </c>
      <c r="K69" s="668" t="s">
        <v>87</v>
      </c>
      <c r="L69" s="687" t="s">
        <v>393</v>
      </c>
      <c r="M69" s="84"/>
      <c r="N69" s="262" t="s">
        <v>89</v>
      </c>
      <c r="O69" s="85"/>
      <c r="P69" s="85"/>
      <c r="Q69" s="85"/>
      <c r="R69" s="85"/>
      <c r="S69" s="85"/>
      <c r="T69" s="136"/>
      <c r="U69" s="838" t="s">
        <v>90</v>
      </c>
      <c r="V69" s="846" t="s">
        <v>91</v>
      </c>
      <c r="W69" s="846" t="s">
        <v>92</v>
      </c>
      <c r="X69" s="668" t="s">
        <v>93</v>
      </c>
      <c r="Y69" s="843" t="s">
        <v>94</v>
      </c>
      <c r="Z69" s="843" t="s">
        <v>95</v>
      </c>
      <c r="AA69" s="668" t="s">
        <v>96</v>
      </c>
      <c r="AB69" s="668" t="s">
        <v>394</v>
      </c>
      <c r="AC69" s="668" t="s">
        <v>395</v>
      </c>
      <c r="AD69" s="668" t="s">
        <v>99</v>
      </c>
      <c r="AE69" s="668" t="s">
        <v>396</v>
      </c>
      <c r="AF69" s="765" t="s">
        <v>101</v>
      </c>
      <c r="AG69" s="137"/>
      <c r="AH69" s="137"/>
      <c r="AI69" s="137"/>
      <c r="AJ69" s="137"/>
      <c r="AK69" s="137"/>
      <c r="AL69" s="137"/>
      <c r="AM69" s="137"/>
      <c r="AN69" s="137"/>
      <c r="AO69" s="137"/>
      <c r="AP69" s="137"/>
      <c r="AQ69" s="137"/>
    </row>
    <row r="70" spans="2:43" ht="18" customHeight="1" thickBot="1">
      <c r="C70" s="850"/>
      <c r="D70" s="731"/>
      <c r="E70" s="1079"/>
      <c r="F70" s="1080"/>
      <c r="G70" s="712"/>
      <c r="H70" s="1081"/>
      <c r="I70" s="1086"/>
      <c r="J70" s="1086"/>
      <c r="K70" s="1084"/>
      <c r="L70" s="1084"/>
      <c r="M70" s="1030" t="s">
        <v>138</v>
      </c>
      <c r="N70" s="692" t="s">
        <v>139</v>
      </c>
      <c r="O70" s="1031" t="s">
        <v>140</v>
      </c>
      <c r="P70" s="432"/>
      <c r="Q70" s="432"/>
      <c r="R70" s="432"/>
      <c r="S70" s="1096"/>
      <c r="T70" s="1032" t="s">
        <v>141</v>
      </c>
      <c r="U70" s="1097"/>
      <c r="V70" s="1084"/>
      <c r="W70" s="1084"/>
      <c r="X70" s="1086"/>
      <c r="Y70" s="1081"/>
      <c r="Z70" s="1081"/>
      <c r="AA70" s="1086"/>
      <c r="AB70" s="1086"/>
      <c r="AC70" s="1086"/>
      <c r="AD70" s="1086"/>
      <c r="AE70" s="1086"/>
      <c r="AF70" s="766"/>
      <c r="AG70" s="137"/>
      <c r="AH70" s="137"/>
      <c r="AI70" s="137"/>
      <c r="AJ70" s="137"/>
      <c r="AK70" s="137"/>
      <c r="AL70" s="137"/>
      <c r="AM70" s="137"/>
      <c r="AN70" s="137"/>
      <c r="AO70" s="137"/>
      <c r="AP70" s="137"/>
      <c r="AQ70" s="137"/>
    </row>
    <row r="71" spans="2:43" ht="18" thickBot="1">
      <c r="C71" s="850"/>
      <c r="D71" s="731"/>
      <c r="E71" s="1079"/>
      <c r="F71" s="1080"/>
      <c r="G71" s="712"/>
      <c r="H71" s="1081"/>
      <c r="I71" s="1086"/>
      <c r="J71" s="1086"/>
      <c r="K71" s="1084"/>
      <c r="L71" s="1084"/>
      <c r="M71" s="1084"/>
      <c r="N71" s="692"/>
      <c r="O71" s="1086"/>
      <c r="P71" s="415" t="s">
        <v>397</v>
      </c>
      <c r="Q71" s="856" t="s">
        <v>143</v>
      </c>
      <c r="R71" s="856"/>
      <c r="S71" s="415" t="s">
        <v>144</v>
      </c>
      <c r="T71" s="694"/>
      <c r="U71" s="1097"/>
      <c r="V71" s="1084"/>
      <c r="W71" s="1084"/>
      <c r="X71" s="1086"/>
      <c r="Y71" s="1081"/>
      <c r="Z71" s="1081"/>
      <c r="AA71" s="1086"/>
      <c r="AB71" s="1086"/>
      <c r="AC71" s="1086"/>
      <c r="AD71" s="1086"/>
      <c r="AE71" s="1086"/>
      <c r="AF71" s="766"/>
      <c r="AG71" s="137"/>
      <c r="AH71" s="137"/>
      <c r="AI71" s="137"/>
      <c r="AJ71" s="137"/>
      <c r="AK71" s="137"/>
      <c r="AL71" s="137"/>
      <c r="AM71" s="137"/>
      <c r="AN71" s="137"/>
      <c r="AO71" s="137"/>
      <c r="AP71" s="137"/>
      <c r="AQ71" s="137"/>
    </row>
    <row r="72" spans="2:43" ht="104.25" thickBot="1">
      <c r="C72" s="851"/>
      <c r="D72" s="732"/>
      <c r="E72" s="671"/>
      <c r="F72" s="686"/>
      <c r="G72" s="713"/>
      <c r="H72" s="844"/>
      <c r="I72" s="736"/>
      <c r="J72" s="736"/>
      <c r="K72" s="669"/>
      <c r="L72" s="669"/>
      <c r="M72" s="669"/>
      <c r="N72" s="854"/>
      <c r="O72" s="86" t="s">
        <v>146</v>
      </c>
      <c r="P72" s="416" t="s">
        <v>398</v>
      </c>
      <c r="Q72" s="416" t="s">
        <v>399</v>
      </c>
      <c r="R72" s="416" t="s">
        <v>400</v>
      </c>
      <c r="S72" s="416" t="s">
        <v>401</v>
      </c>
      <c r="T72" s="86" t="s">
        <v>152</v>
      </c>
      <c r="U72" s="840"/>
      <c r="V72" s="669"/>
      <c r="W72" s="669"/>
      <c r="X72" s="736"/>
      <c r="Y72" s="844"/>
      <c r="Z72" s="844"/>
      <c r="AA72" s="736"/>
      <c r="AB72" s="736"/>
      <c r="AC72" s="736"/>
      <c r="AD72" s="736"/>
      <c r="AE72" s="736"/>
      <c r="AF72" s="767"/>
      <c r="AG72" s="137"/>
      <c r="AH72" s="138" t="s">
        <v>402</v>
      </c>
      <c r="AI72" s="371" t="s">
        <v>403</v>
      </c>
      <c r="AJ72" s="371" t="s">
        <v>404</v>
      </c>
      <c r="AK72" s="138" t="s">
        <v>405</v>
      </c>
      <c r="AL72" s="371"/>
      <c r="AM72" s="137"/>
      <c r="AN72" s="137"/>
      <c r="AO72" s="137"/>
      <c r="AP72" s="137"/>
      <c r="AQ72" s="139" t="s">
        <v>136</v>
      </c>
    </row>
    <row r="73" spans="2:43" ht="12.6" customHeight="1">
      <c r="B73" s="41" t="s">
        <v>406</v>
      </c>
      <c r="C73" s="355">
        <v>1</v>
      </c>
      <c r="D73" s="505">
        <f>IFERROR(VLOOKUP(実施計画様式!D73,―!A$38:B$40,2,FALSE),0)</f>
        <v>9</v>
      </c>
      <c r="E73" s="506">
        <f>IFERROR(VLOOKUP(実施計画様式!E73,―!$C$40:$D$47,2,FALSE),0)</f>
        <v>4</v>
      </c>
      <c r="F73" s="355">
        <f>IFERROR(VLOOKUP(実施計画様式!F73,―!$E$2:$F$2,2,FALSE),0)</f>
        <v>2</v>
      </c>
      <c r="G73" s="355">
        <f>IFERROR(VLOOKUP(実施計画様式!G73,―!$G$2:$H$2,2,FALSE),0)</f>
        <v>2</v>
      </c>
      <c r="H73" s="355">
        <f>IFERROR(VLOOKUP(実施計画様式!H73,―!$I$2:$J$2,2,FALSE),0)</f>
        <v>2</v>
      </c>
      <c r="I73" s="355"/>
      <c r="J73" s="355">
        <f>IFERROR(VLOOKUP(実施計画様式!J73,―!$K$4:$L$8,2,FALSE),0)</f>
        <v>4</v>
      </c>
      <c r="K73" s="355">
        <f>IFERROR(VLOOKUP(実施計画様式!K73,―!$M$2:$N$2,2,FALSE),0)</f>
        <v>2</v>
      </c>
      <c r="L73" s="355">
        <v>99</v>
      </c>
      <c r="M73" s="355"/>
      <c r="N73" s="355"/>
      <c r="O73" s="355"/>
      <c r="P73" s="355"/>
      <c r="Q73" s="355"/>
      <c r="R73" s="355"/>
      <c r="S73" s="355"/>
      <c r="T73" s="355"/>
      <c r="U73" s="355"/>
      <c r="V73" s="355">
        <f>IFERROR(VLOOKUP(実施計画様式!W73,―!$Q$2:$R$3,2,FALSE),0)</f>
        <v>1</v>
      </c>
      <c r="W73" s="355">
        <f>IFERROR(VLOOKUP(実施計画様式!X73,―!$S$2:$T$3,2,FALSE),0)</f>
        <v>2</v>
      </c>
      <c r="X73" s="355">
        <f>IFERROR(VLOOKUP(実施計画様式!Y73,―!$U$2:$V$3,2,FALSE),0)</f>
        <v>1</v>
      </c>
      <c r="Y73" s="355">
        <f>IFERROR(VLOOKUP(実施計画様式!Z73,―!$AH$2:$AI$40,2,FALSE),0)</f>
        <v>23</v>
      </c>
      <c r="Z73" s="355">
        <f>IFERROR(VLOOKUP(実施計画様式!AA73,―!$AH$2:$AI$40,2,FALSE),0)</f>
        <v>33</v>
      </c>
      <c r="AA73" s="355"/>
      <c r="AB73" s="355"/>
      <c r="AC73" s="355">
        <f>IFERROR(VLOOKUP(実施計画様式!AD73,参考資料1_対象分野リスト!$C$3:$D$64,2,FALSE),0)</f>
        <v>1</v>
      </c>
      <c r="AD73" s="355"/>
      <c r="AE73" s="355"/>
      <c r="AF73" s="355">
        <f>IFERROR(VLOOKUP(実施計画様式!AG73,―!$AE$13:$AF$18,2,FALSE),0)</f>
        <v>5</v>
      </c>
      <c r="AH73">
        <v>99</v>
      </c>
      <c r="AI73">
        <v>99</v>
      </c>
      <c r="AJ73">
        <v>99</v>
      </c>
      <c r="AK73">
        <v>99</v>
      </c>
      <c r="AQ73" s="355" t="str">
        <f>IF(実施計画様式!F73="","",IF(PRODUCT(D73:AF73)=0,"error",""))</f>
        <v/>
      </c>
    </row>
    <row r="74" spans="2:43" ht="12.6" customHeight="1">
      <c r="B74" s="41" t="s">
        <v>407</v>
      </c>
      <c r="C74" s="355">
        <v>2</v>
      </c>
      <c r="D74" s="356">
        <f>IFERROR(VLOOKUP(実施計画様式!D74,―!A$38:B$40,2,FALSE),0)</f>
        <v>0</v>
      </c>
      <c r="E74" s="355">
        <f>IFERROR(VLOOKUP(実施計画様式!E74,―!$C$40:$D$47,2,FALSE),0)</f>
        <v>0</v>
      </c>
      <c r="F74" s="355">
        <f>IFERROR(VLOOKUP(実施計画様式!F74,―!$E$2:$F$2,2,FALSE),0)</f>
        <v>0</v>
      </c>
      <c r="G74" s="355">
        <f>IFERROR(VLOOKUP(実施計画様式!G74,―!$G$2:$H$2,2,FALSE),0)</f>
        <v>0</v>
      </c>
      <c r="H74" s="355">
        <f>IFERROR(VLOOKUP(実施計画様式!H74,―!$I$2:$J$2,2,FALSE),0)</f>
        <v>0</v>
      </c>
      <c r="I74" s="355"/>
      <c r="J74" s="355">
        <f>IFERROR(VLOOKUP(実施計画様式!J74,―!$K$4:$L$8,2,FALSE),0)</f>
        <v>0</v>
      </c>
      <c r="K74" s="355">
        <f>IFERROR(VLOOKUP(実施計画様式!K74,―!$M$2:$N$2,2,FALSE),0)</f>
        <v>0</v>
      </c>
      <c r="L74" s="355">
        <v>99</v>
      </c>
      <c r="M74" s="355"/>
      <c r="N74" s="355"/>
      <c r="O74" s="355"/>
      <c r="P74" s="355"/>
      <c r="Q74" s="355"/>
      <c r="R74" s="355"/>
      <c r="S74" s="355"/>
      <c r="T74" s="355"/>
      <c r="U74" s="355"/>
      <c r="V74" s="355">
        <f>IFERROR(VLOOKUP(実施計画様式!W74,―!$Q$2:$R$3,2,FALSE),0)</f>
        <v>0</v>
      </c>
      <c r="W74" s="355">
        <f>IFERROR(VLOOKUP(実施計画様式!X74,―!$S$2:$T$3,2,FALSE),0)</f>
        <v>0</v>
      </c>
      <c r="X74" s="355">
        <f>IFERROR(VLOOKUP(実施計画様式!Y74,―!$U$2:$V$3,2,FALSE),0)</f>
        <v>0</v>
      </c>
      <c r="Y74" s="355">
        <f>IFERROR(VLOOKUP(実施計画様式!Z74,―!$AH$2:$AI$40,2,FALSE),0)</f>
        <v>0</v>
      </c>
      <c r="Z74" s="355">
        <f>IFERROR(VLOOKUP(実施計画様式!AA74,―!$AH$2:$AI$40,2,FALSE),0)</f>
        <v>0</v>
      </c>
      <c r="AA74" s="355"/>
      <c r="AB74" s="355"/>
      <c r="AC74" s="355">
        <f>IFERROR(VLOOKUP(実施計画様式!AD74,参考資料1_対象分野リスト!$C$3:$D$64,2,FALSE),0)</f>
        <v>0</v>
      </c>
      <c r="AD74" s="355"/>
      <c r="AE74" s="355"/>
      <c r="AF74" s="355">
        <f>IFERROR(VLOOKUP(実施計画様式!AG74,―!$AE$13:$AF$18,2,FALSE),0)</f>
        <v>0</v>
      </c>
      <c r="AH74">
        <v>99</v>
      </c>
      <c r="AI74">
        <v>99</v>
      </c>
      <c r="AJ74">
        <v>99</v>
      </c>
      <c r="AK74">
        <v>99</v>
      </c>
      <c r="AQ74" s="355" t="str">
        <f>IF(実施計画様式!F74="","",IF(PRODUCT(D74:AF74)=0,"error",""))</f>
        <v/>
      </c>
    </row>
    <row r="75" spans="2:43" ht="12.6" customHeight="1">
      <c r="B75" s="41" t="s">
        <v>408</v>
      </c>
      <c r="C75" s="355">
        <v>3</v>
      </c>
      <c r="D75" s="356">
        <f>IFERROR(VLOOKUP(実施計画様式!D75,―!A$38:B$40,2,FALSE),0)</f>
        <v>0</v>
      </c>
      <c r="E75" s="355">
        <f>IFERROR(VLOOKUP(実施計画様式!E75,―!$C$40:$D$47,2,FALSE),0)</f>
        <v>0</v>
      </c>
      <c r="F75" s="355">
        <f>IFERROR(VLOOKUP(実施計画様式!F75,―!$E$2:$F$2,2,FALSE),0)</f>
        <v>0</v>
      </c>
      <c r="G75" s="355">
        <f>IFERROR(VLOOKUP(実施計画様式!G75,―!$G$2:$H$2,2,FALSE),0)</f>
        <v>0</v>
      </c>
      <c r="H75" s="355">
        <f>IFERROR(VLOOKUP(実施計画様式!H75,―!$I$2:$J$2,2,FALSE),0)</f>
        <v>0</v>
      </c>
      <c r="I75" s="355"/>
      <c r="J75" s="355">
        <f>IFERROR(VLOOKUP(実施計画様式!J75,―!$K$4:$L$8,2,FALSE),0)</f>
        <v>0</v>
      </c>
      <c r="K75" s="355">
        <f>IFERROR(VLOOKUP(実施計画様式!K75,―!$M$2:$N$2,2,FALSE),0)</f>
        <v>0</v>
      </c>
      <c r="L75" s="355">
        <v>99</v>
      </c>
      <c r="M75" s="355"/>
      <c r="N75" s="355"/>
      <c r="O75" s="355"/>
      <c r="P75" s="355"/>
      <c r="Q75" s="355"/>
      <c r="R75" s="355"/>
      <c r="S75" s="355"/>
      <c r="T75" s="355"/>
      <c r="U75" s="355"/>
      <c r="V75" s="355">
        <f>IFERROR(VLOOKUP(実施計画様式!W75,―!$Q$2:$R$3,2,FALSE),0)</f>
        <v>0</v>
      </c>
      <c r="W75" s="355">
        <f>IFERROR(VLOOKUP(実施計画様式!X75,―!$S$2:$T$3,2,FALSE),0)</f>
        <v>0</v>
      </c>
      <c r="X75" s="355">
        <f>IFERROR(VLOOKUP(実施計画様式!Y75,―!$U$2:$V$3,2,FALSE),0)</f>
        <v>0</v>
      </c>
      <c r="Y75" s="355">
        <f>IFERROR(VLOOKUP(実施計画様式!Z75,―!$AH$2:$AI$40,2,FALSE),0)</f>
        <v>0</v>
      </c>
      <c r="Z75" s="355">
        <f>IFERROR(VLOOKUP(実施計画様式!AA75,―!$AH$2:$AI$40,2,FALSE),0)</f>
        <v>0</v>
      </c>
      <c r="AA75" s="355"/>
      <c r="AB75" s="355"/>
      <c r="AC75" s="355">
        <f>IFERROR(VLOOKUP(実施計画様式!AD75,参考資料1_対象分野リスト!$C$3:$D$64,2,FALSE),0)</f>
        <v>0</v>
      </c>
      <c r="AD75" s="355"/>
      <c r="AE75" s="355"/>
      <c r="AF75" s="355">
        <f>IFERROR(VLOOKUP(実施計画様式!AG75,―!$AE$13:$AF$18,2,FALSE),0)</f>
        <v>0</v>
      </c>
      <c r="AH75">
        <v>99</v>
      </c>
      <c r="AI75" t="str">
        <f>IF(実施計画様式!D75="R7_予備","枠_推奨",IF(実施計画様式!D75="R6_補正","枠_事務費_2",IF(実施計画様式!D75="R6_補正・R7_予備","枠_推奨or推奨・低","")))</f>
        <v/>
      </c>
      <c r="AJ75" t="str">
        <f>IF(OR(D75=4,D75=9),"予算区分_R7_通常",IF(D75=8,"予算区分_R7_のみ",""))</f>
        <v/>
      </c>
      <c r="AK75" t="str">
        <f>IF(D75=4,"経済対策との関係_R6",IF(D75=8,"経済対策との関係_R7予備",IF(D75=9,"経済対策との関係_R6・R7予備","")))</f>
        <v/>
      </c>
      <c r="AQ75" s="355" t="str">
        <f>IF(実施計画様式!F75="","",IF(PRODUCT(D75:AF75)=0,"error",""))</f>
        <v/>
      </c>
    </row>
    <row r="76" spans="2:43" ht="12.6" customHeight="1">
      <c r="B76" s="41" t="s">
        <v>409</v>
      </c>
      <c r="C76" s="355">
        <v>4</v>
      </c>
      <c r="D76" s="356">
        <f>IFERROR(VLOOKUP(実施計画様式!D76,―!A$38:B$40,2,FALSE),0)</f>
        <v>0</v>
      </c>
      <c r="E76" s="355">
        <f>IFERROR(VLOOKUP(実施計画様式!E76,―!$C$40:$D$47,2,FALSE),0)</f>
        <v>0</v>
      </c>
      <c r="F76" s="355">
        <f>IFERROR(VLOOKUP(実施計画様式!F76,―!$E$2:$F$2,2,FALSE),0)</f>
        <v>0</v>
      </c>
      <c r="G76" s="355">
        <f>IFERROR(VLOOKUP(実施計画様式!G76,―!$G$2:$H$2,2,FALSE),0)</f>
        <v>0</v>
      </c>
      <c r="H76" s="355">
        <f>IFERROR(VLOOKUP(実施計画様式!H76,―!$I$2:$J$2,2,FALSE),0)</f>
        <v>0</v>
      </c>
      <c r="I76" s="355"/>
      <c r="J76" s="355">
        <f>IFERROR(VLOOKUP(実施計画様式!J76,―!$K$4:$L$8,2,FALSE),0)</f>
        <v>0</v>
      </c>
      <c r="K76" s="355">
        <f>IFERROR(VLOOKUP(実施計画様式!K76,―!$M$2:$N$2,2,FALSE),0)</f>
        <v>0</v>
      </c>
      <c r="L76" s="355">
        <v>99</v>
      </c>
      <c r="M76" s="355"/>
      <c r="N76" s="355"/>
      <c r="O76" s="355"/>
      <c r="P76" s="355"/>
      <c r="Q76" s="355"/>
      <c r="R76" s="355"/>
      <c r="S76" s="355"/>
      <c r="T76" s="355"/>
      <c r="U76" s="355"/>
      <c r="V76" s="355">
        <f>IFERROR(VLOOKUP(実施計画様式!W76,―!$Q$2:$R$3,2,FALSE),0)</f>
        <v>0</v>
      </c>
      <c r="W76" s="355">
        <f>IFERROR(VLOOKUP(実施計画様式!X76,―!$S$2:$T$3,2,FALSE),0)</f>
        <v>0</v>
      </c>
      <c r="X76" s="355">
        <f>IFERROR(VLOOKUP(実施計画様式!Y76,―!$U$2:$V$3,2,FALSE),0)</f>
        <v>0</v>
      </c>
      <c r="Y76" s="355">
        <f>IFERROR(VLOOKUP(実施計画様式!Z76,―!$AH$2:$AI$40,2,FALSE),0)</f>
        <v>0</v>
      </c>
      <c r="Z76" s="355">
        <f>IFERROR(VLOOKUP(実施計画様式!AA76,―!$AH$2:$AI$40,2,FALSE),0)</f>
        <v>0</v>
      </c>
      <c r="AA76" s="355"/>
      <c r="AB76" s="355"/>
      <c r="AC76" s="355">
        <f>IFERROR(VLOOKUP(実施計画様式!AD76,参考資料1_対象分野リスト!$C$3:$D$64,2,FALSE),0)</f>
        <v>0</v>
      </c>
      <c r="AD76" s="355"/>
      <c r="AE76" s="355"/>
      <c r="AF76" s="355">
        <f>IFERROR(VLOOKUP(実施計画様式!AG76,―!$AE$13:$AF$18,2,FALSE),0)</f>
        <v>0</v>
      </c>
      <c r="AH76">
        <v>99</v>
      </c>
      <c r="AI76" t="str">
        <f>IF(実施計画様式!D76="R7_予備","枠_推奨",IF(実施計画様式!D76="R6_補正","枠_事務費_2",IF(実施計画様式!D76="R6_補正・R7_予備","枠_推奨or推奨・低","")))</f>
        <v/>
      </c>
      <c r="AJ76" t="str">
        <f>IF(OR(D76=4,D76=9),"予算区分_R7_通常",IF(D76=8,"予算区分_R7_のみ",""))</f>
        <v/>
      </c>
      <c r="AK76" t="str">
        <f>IF(D76=4,"経済対策との関係_R6",IF(D76=8,"経済対策との関係_R7予備",IF(D76=9,"経済対策との関係_R6・R7予備","")))</f>
        <v/>
      </c>
      <c r="AQ76" s="355" t="str">
        <f>IF(実施計画様式!F76="","",IF(PRODUCT(D76:AF76)=0,"error",""))</f>
        <v/>
      </c>
    </row>
    <row r="77" spans="2:43">
      <c r="C77">
        <v>5</v>
      </c>
      <c r="D77" s="24">
        <f>IFERROR(VLOOKUP(実施計画様式!D77,―!A$38:B$40,2,FALSE),0)</f>
        <v>8</v>
      </c>
      <c r="E77">
        <f>IFERROR(VLOOKUP(実施計画様式!E77,―!$C$40:$D$47,2,FALSE),0)</f>
        <v>1</v>
      </c>
      <c r="F77">
        <f>IFERROR(VLOOKUP(実施計画様式!F77,―!$E$2:$F$2,2,FALSE),0)</f>
        <v>2</v>
      </c>
      <c r="G77">
        <f>IFERROR(VLOOKUP(実施計画様式!G77,―!$G$2:$H$2,2,FALSE),0)</f>
        <v>2</v>
      </c>
      <c r="H77">
        <f>IFERROR(VLOOKUP(実施計画様式!H77,―!$I$2:$J$2,2,FALSE),0)</f>
        <v>2</v>
      </c>
      <c r="J77">
        <f>IFERROR(VLOOKUP(実施計画様式!J77,―!$K$4:$L$8,2,FALSE),0)</f>
        <v>3</v>
      </c>
      <c r="K77">
        <f>IFERROR(VLOOKUP(実施計画様式!K77,―!$M$2:$N$2,2,FALSE),0)</f>
        <v>2</v>
      </c>
      <c r="L77">
        <f>IFERROR(VLOOKUP(実施計画様式!L77,―!$O$2:$P$10,2,FALSE),0)</f>
        <v>2</v>
      </c>
      <c r="V77">
        <f>IFERROR(VLOOKUP(実施計画様式!W77,―!$Q$2:$R$3,2,FALSE),0)</f>
        <v>1</v>
      </c>
      <c r="W77">
        <f>IFERROR(VLOOKUP(実施計画様式!X77,―!$S$2:$T$3,2,FALSE),0)</f>
        <v>1</v>
      </c>
      <c r="X77">
        <f>IFERROR(VLOOKUP(実施計画様式!Y77,―!$U$2:$V$3,2,FALSE),0)</f>
        <v>1</v>
      </c>
      <c r="Y77">
        <f>IFERROR(VLOOKUP(実施計画様式!Z77,―!$AH$2:$AI$40,2,FALSE),0)</f>
        <v>27</v>
      </c>
      <c r="Z77">
        <f>IFERROR(VLOOKUP(実施計画様式!AA77,―!$AH$2:$AI$40,2,FALSE),0)</f>
        <v>38</v>
      </c>
      <c r="AC77">
        <f>IFERROR(VLOOKUP(実施計画様式!AD77,参考資料1_対象分野リスト!$C$3:$D$64,2,FALSE),0)</f>
        <v>14</v>
      </c>
      <c r="AF77">
        <f>IFERROR(VLOOKUP(実施計画様式!AG77,―!$AE$13:$AF$18,2,FALSE),0)</f>
        <v>7</v>
      </c>
      <c r="AH77" t="str">
        <f t="shared" ref="AH77:AH82" si="0">IF(X77=1,"事業終期_R7_通常",IF(X77=2,"事業終期_R7_基金",0))</f>
        <v>事業終期_R7_通常</v>
      </c>
      <c r="AI77">
        <v>99</v>
      </c>
      <c r="AJ77" t="str">
        <f>IF(D77=4,"予算区分_R7_通常",IF(D77=8,"予算区分_R7_のみ",""))</f>
        <v>予算区分_R7_のみ</v>
      </c>
      <c r="AK77" t="str">
        <f t="shared" ref="AK77:AK139" si="1">IF(D77=4,"経済対策との関係_R6",IF(D77=8,"経済対策との関係_R7予備",""))</f>
        <v>経済対策との関係_R7予備</v>
      </c>
      <c r="AQ77" s="140" t="str">
        <f>IF(実施計画様式!F77="","",IF(PRODUCT(D77:AF77)=0,"error",""))</f>
        <v/>
      </c>
    </row>
    <row r="78" spans="2:43">
      <c r="C78">
        <v>6</v>
      </c>
      <c r="D78" s="24">
        <f>IFERROR(VLOOKUP(実施計画様式!D78,―!A$38:B$40,2,FALSE),0)</f>
        <v>0</v>
      </c>
      <c r="E78">
        <f>IFERROR(VLOOKUP(実施計画様式!E78,―!$C$40:$D$47,2,FALSE),0)</f>
        <v>0</v>
      </c>
      <c r="F78">
        <f>IFERROR(VLOOKUP(実施計画様式!F78,―!$E$2:$F$2,2,FALSE),0)</f>
        <v>0</v>
      </c>
      <c r="G78">
        <f>IFERROR(VLOOKUP(実施計画様式!G78,―!$G$2:$H$2,2,FALSE),0)</f>
        <v>0</v>
      </c>
      <c r="H78">
        <f>IFERROR(VLOOKUP(実施計画様式!H78,―!$I$2:$J$2,2,FALSE),0)</f>
        <v>0</v>
      </c>
      <c r="J78">
        <f>IFERROR(VLOOKUP(実施計画様式!J78,―!$K$4:$L$8,2,FALSE),0)</f>
        <v>0</v>
      </c>
      <c r="K78">
        <f>IFERROR(VLOOKUP(実施計画様式!K78,―!$M$2:$N$2,2,FALSE),0)</f>
        <v>0</v>
      </c>
      <c r="L78">
        <f>IFERROR(VLOOKUP(実施計画様式!L78,―!$O$2:$P$10,2,FALSE),0)</f>
        <v>0</v>
      </c>
      <c r="V78">
        <f>IFERROR(VLOOKUP(実施計画様式!W78,―!$Q$2:$R$3,2,FALSE),0)</f>
        <v>0</v>
      </c>
      <c r="W78">
        <f>IFERROR(VLOOKUP(実施計画様式!X78,―!$S$2:$T$3,2,FALSE),0)</f>
        <v>0</v>
      </c>
      <c r="X78">
        <f>IFERROR(VLOOKUP(実施計画様式!Y78,―!$U$2:$V$3,2,FALSE),0)</f>
        <v>0</v>
      </c>
      <c r="Y78">
        <f>IFERROR(VLOOKUP(実施計画様式!Z78,―!$AH$2:$AI$40,2,FALSE),0)</f>
        <v>0</v>
      </c>
      <c r="Z78">
        <f>IFERROR(VLOOKUP(実施計画様式!AA78,―!$AH$2:$AI$40,2,FALSE),0)</f>
        <v>0</v>
      </c>
      <c r="AC78">
        <f>IFERROR(VLOOKUP(実施計画様式!AD78,参考資料1_対象分野リスト!$C$3:$D$64,2,FALSE),0)</f>
        <v>0</v>
      </c>
      <c r="AF78">
        <f>IFERROR(VLOOKUP(実施計画様式!AG78,―!$AE$13:$AF$18,2,FALSE),0)</f>
        <v>0</v>
      </c>
      <c r="AH78">
        <f t="shared" si="0"/>
        <v>0</v>
      </c>
      <c r="AI78">
        <v>99</v>
      </c>
      <c r="AJ78" t="str">
        <f t="shared" ref="AJ78:AJ141" si="2">IF(D78=4,"予算区分_R7_通常",IF(D78=8,"予算区分_R7_のみ",""))</f>
        <v/>
      </c>
      <c r="AK78" t="str">
        <f t="shared" si="1"/>
        <v/>
      </c>
      <c r="AQ78" s="140" t="str">
        <f>IF(実施計画様式!F78="","",IF(PRODUCT(D78:AF78)=0,"error",""))</f>
        <v/>
      </c>
    </row>
    <row r="79" spans="2:43">
      <c r="C79">
        <v>7</v>
      </c>
      <c r="D79" s="24">
        <f>IFERROR(VLOOKUP(実施計画様式!D79,―!A$38:B$40,2,FALSE),0)</f>
        <v>0</v>
      </c>
      <c r="E79">
        <f>IFERROR(VLOOKUP(実施計画様式!E79,―!$C$40:$D$47,2,FALSE),0)</f>
        <v>0</v>
      </c>
      <c r="F79">
        <f>IFERROR(VLOOKUP(実施計画様式!F79,―!$E$2:$F$2,2,FALSE),0)</f>
        <v>0</v>
      </c>
      <c r="G79">
        <f>IFERROR(VLOOKUP(実施計画様式!G79,―!$G$2:$H$2,2,FALSE),0)</f>
        <v>0</v>
      </c>
      <c r="H79">
        <f>IFERROR(VLOOKUP(実施計画様式!H79,―!$I$2:$J$2,2,FALSE),0)</f>
        <v>0</v>
      </c>
      <c r="J79">
        <f>IFERROR(VLOOKUP(実施計画様式!J79,―!$K$4:$L$8,2,FALSE),0)</f>
        <v>0</v>
      </c>
      <c r="K79">
        <f>IFERROR(VLOOKUP(実施計画様式!K79,―!$M$2:$N$2,2,FALSE),0)</f>
        <v>0</v>
      </c>
      <c r="L79">
        <f>IFERROR(VLOOKUP(実施計画様式!L79,―!$O$2:$P$10,2,FALSE),0)</f>
        <v>0</v>
      </c>
      <c r="V79">
        <f>IFERROR(VLOOKUP(実施計画様式!W79,―!$Q$2:$R$3,2,FALSE),0)</f>
        <v>0</v>
      </c>
      <c r="W79">
        <f>IFERROR(VLOOKUP(実施計画様式!X79,―!$S$2:$T$3,2,FALSE),0)</f>
        <v>0</v>
      </c>
      <c r="X79">
        <f>IFERROR(VLOOKUP(実施計画様式!Y79,―!$U$2:$V$3,2,FALSE),0)</f>
        <v>0</v>
      </c>
      <c r="Y79">
        <f>IFERROR(VLOOKUP(実施計画様式!Z79,―!$AH$2:$AI$40,2,FALSE),0)</f>
        <v>0</v>
      </c>
      <c r="Z79">
        <f>IFERROR(VLOOKUP(実施計画様式!AA79,―!$AH$2:$AI$40,2,FALSE),0)</f>
        <v>0</v>
      </c>
      <c r="AC79">
        <f>IFERROR(VLOOKUP(実施計画様式!AD79,参考資料1_対象分野リスト!$C$3:$D$64,2,FALSE),0)</f>
        <v>0</v>
      </c>
      <c r="AF79">
        <f>IFERROR(VLOOKUP(実施計画様式!AG79,―!$AE$13:$AF$18,2,FALSE),0)</f>
        <v>0</v>
      </c>
      <c r="AH79">
        <f t="shared" si="0"/>
        <v>0</v>
      </c>
      <c r="AI79">
        <v>99</v>
      </c>
      <c r="AJ79" t="str">
        <f t="shared" si="2"/>
        <v/>
      </c>
      <c r="AK79" t="str">
        <f t="shared" si="1"/>
        <v/>
      </c>
      <c r="AQ79" s="140" t="str">
        <f>IF(実施計画様式!F79="","",IF(PRODUCT(D79:AF79)=0,"error",""))</f>
        <v/>
      </c>
    </row>
    <row r="80" spans="2:43">
      <c r="C80">
        <v>8</v>
      </c>
      <c r="D80" s="24">
        <f>IFERROR(VLOOKUP(実施計画様式!D80,―!A$38:B$40,2,FALSE),0)</f>
        <v>0</v>
      </c>
      <c r="E80">
        <f>IFERROR(VLOOKUP(実施計画様式!E80,―!$C$40:$D$47,2,FALSE),0)</f>
        <v>0</v>
      </c>
      <c r="F80">
        <f>IFERROR(VLOOKUP(実施計画様式!F80,―!$E$2:$F$2,2,FALSE),0)</f>
        <v>0</v>
      </c>
      <c r="G80">
        <f>IFERROR(VLOOKUP(実施計画様式!G80,―!$G$2:$H$2,2,FALSE),0)</f>
        <v>0</v>
      </c>
      <c r="H80">
        <f>IFERROR(VLOOKUP(実施計画様式!H80,―!$I$2:$J$2,2,FALSE),0)</f>
        <v>0</v>
      </c>
      <c r="I80" t="str">
        <f>IF(実施計画様式!I80&lt;&gt;"","地方単独事業","")</f>
        <v/>
      </c>
      <c r="J80">
        <f>IFERROR(VLOOKUP(実施計画様式!J80,―!$K$4:$L$8,2,FALSE),0)</f>
        <v>0</v>
      </c>
      <c r="K80">
        <f>IFERROR(VLOOKUP(実施計画様式!K80,―!$M$2:$N$2,2,FALSE),0)</f>
        <v>0</v>
      </c>
      <c r="L80">
        <f>IFERROR(VLOOKUP(実施計画様式!L80,―!$O$2:$P$10,2,FALSE),0)</f>
        <v>0</v>
      </c>
      <c r="V80">
        <f>IFERROR(VLOOKUP(実施計画様式!W80,―!$Q$2:$R$3,2,FALSE),0)</f>
        <v>0</v>
      </c>
      <c r="W80">
        <f>IFERROR(VLOOKUP(実施計画様式!X80,―!$S$2:$T$3,2,FALSE),0)</f>
        <v>0</v>
      </c>
      <c r="X80">
        <f>IFERROR(VLOOKUP(実施計画様式!Y80,―!$U$2:$V$3,2,FALSE),0)</f>
        <v>0</v>
      </c>
      <c r="Y80">
        <f>IFERROR(VLOOKUP(実施計画様式!Z80,―!$AH$2:$AI$40,2,FALSE),0)</f>
        <v>0</v>
      </c>
      <c r="Z80">
        <f>IFERROR(VLOOKUP(実施計画様式!AA80,―!$AH$2:$AI$40,2,FALSE),0)</f>
        <v>0</v>
      </c>
      <c r="AC80">
        <f>IFERROR(VLOOKUP(実施計画様式!AD80,参考資料1_対象分野リスト!$C$3:$D$64,2,FALSE),0)</f>
        <v>0</v>
      </c>
      <c r="AF80">
        <f>IFERROR(VLOOKUP(実施計画様式!AG80,―!$AE$13:$AF$18,2,FALSE),0)</f>
        <v>0</v>
      </c>
      <c r="AH80">
        <f t="shared" si="0"/>
        <v>0</v>
      </c>
      <c r="AI80">
        <v>99</v>
      </c>
      <c r="AJ80" t="str">
        <f t="shared" si="2"/>
        <v/>
      </c>
      <c r="AK80" t="str">
        <f t="shared" si="1"/>
        <v/>
      </c>
      <c r="AQ80" s="140" t="str">
        <f>IF(実施計画様式!F80="","",IF(PRODUCT(D80:AF80)=0,"error",""))</f>
        <v/>
      </c>
    </row>
    <row r="81" spans="3:43">
      <c r="C81">
        <v>9</v>
      </c>
      <c r="D81" s="24">
        <f>IFERROR(VLOOKUP(実施計画様式!D81,―!A$38:B$40,2,FALSE),0)</f>
        <v>0</v>
      </c>
      <c r="E81">
        <f>IFERROR(VLOOKUP(実施計画様式!E81,―!$C$40:$D$47,2,FALSE),0)</f>
        <v>0</v>
      </c>
      <c r="F81">
        <f>IFERROR(VLOOKUP(実施計画様式!F81,―!$E$2:$F$2,2,FALSE),0)</f>
        <v>0</v>
      </c>
      <c r="G81">
        <f>IFERROR(VLOOKUP(実施計画様式!G81,―!$G$2:$H$2,2,FALSE),0)</f>
        <v>0</v>
      </c>
      <c r="H81">
        <f>IFERROR(VLOOKUP(実施計画様式!H81,―!$I$2:$J$2,2,FALSE),0)</f>
        <v>0</v>
      </c>
      <c r="J81">
        <f>IFERROR(VLOOKUP(実施計画様式!J81,―!$K$4:$L$8,2,FALSE),0)</f>
        <v>0</v>
      </c>
      <c r="K81">
        <f>IFERROR(VLOOKUP(実施計画様式!K81,―!$M$2:$N$2,2,FALSE),0)</f>
        <v>0</v>
      </c>
      <c r="L81">
        <f>IFERROR(VLOOKUP(実施計画様式!L81,―!$O$2:$P$10,2,FALSE),0)</f>
        <v>0</v>
      </c>
      <c r="V81">
        <f>IFERROR(VLOOKUP(実施計画様式!W81,―!$Q$2:$R$3,2,FALSE),0)</f>
        <v>0</v>
      </c>
      <c r="W81">
        <f>IFERROR(VLOOKUP(実施計画様式!X81,―!$S$2:$T$3,2,FALSE),0)</f>
        <v>0</v>
      </c>
      <c r="X81">
        <f>IFERROR(VLOOKUP(実施計画様式!Y81,―!$U$2:$V$3,2,FALSE),0)</f>
        <v>0</v>
      </c>
      <c r="Y81">
        <f>IFERROR(VLOOKUP(実施計画様式!Z81,―!$AH$2:$AI$40,2,FALSE),0)</f>
        <v>0</v>
      </c>
      <c r="Z81">
        <f>IFERROR(VLOOKUP(実施計画様式!AA81,―!$AH$2:$AI$40,2,FALSE),0)</f>
        <v>0</v>
      </c>
      <c r="AC81">
        <f>IFERROR(VLOOKUP(実施計画様式!AD81,参考資料1_対象分野リスト!$C$3:$D$64,2,FALSE),0)</f>
        <v>0</v>
      </c>
      <c r="AF81">
        <f>IFERROR(VLOOKUP(実施計画様式!AG81,―!$AE$13:$AF$18,2,FALSE),0)</f>
        <v>0</v>
      </c>
      <c r="AH81">
        <f t="shared" si="0"/>
        <v>0</v>
      </c>
      <c r="AI81">
        <v>99</v>
      </c>
      <c r="AJ81" t="str">
        <f t="shared" si="2"/>
        <v/>
      </c>
      <c r="AK81" t="str">
        <f t="shared" si="1"/>
        <v/>
      </c>
      <c r="AQ81" s="140" t="str">
        <f>IF(実施計画様式!F81="","",IF(PRODUCT(D81:AF81)=0,"error",""))</f>
        <v/>
      </c>
    </row>
    <row r="82" spans="3:43">
      <c r="C82">
        <v>10</v>
      </c>
      <c r="D82" s="24">
        <f>IFERROR(VLOOKUP(実施計画様式!D82,―!A$38:B$40,2,FALSE),0)</f>
        <v>0</v>
      </c>
      <c r="E82">
        <f>IFERROR(VLOOKUP(実施計画様式!E82,―!$C$40:$D$47,2,FALSE),0)</f>
        <v>0</v>
      </c>
      <c r="F82">
        <f>IFERROR(VLOOKUP(実施計画様式!F82,―!$E$2:$F$2,2,FALSE),0)</f>
        <v>0</v>
      </c>
      <c r="G82">
        <f>IFERROR(VLOOKUP(実施計画様式!G82,―!$G$2:$H$2,2,FALSE),0)</f>
        <v>0</v>
      </c>
      <c r="H82">
        <f>IFERROR(VLOOKUP(実施計画様式!H82,―!$I$2:$J$2,2,FALSE),0)</f>
        <v>0</v>
      </c>
      <c r="J82">
        <f>IFERROR(VLOOKUP(実施計画様式!J82,―!$K$4:$L$8,2,FALSE),0)</f>
        <v>0</v>
      </c>
      <c r="K82">
        <f>IFERROR(VLOOKUP(実施計画様式!K82,―!$M$2:$N$2,2,FALSE),0)</f>
        <v>0</v>
      </c>
      <c r="L82">
        <f>IFERROR(VLOOKUP(実施計画様式!L82,―!$O$2:$P$10,2,FALSE),0)</f>
        <v>0</v>
      </c>
      <c r="V82">
        <f>IFERROR(VLOOKUP(実施計画様式!W82,―!$Q$2:$R$3,2,FALSE),0)</f>
        <v>0</v>
      </c>
      <c r="W82">
        <f>IFERROR(VLOOKUP(実施計画様式!X82,―!$S$2:$T$3,2,FALSE),0)</f>
        <v>0</v>
      </c>
      <c r="X82">
        <f>IFERROR(VLOOKUP(実施計画様式!Y82,―!$U$2:$V$3,2,FALSE),0)</f>
        <v>0</v>
      </c>
      <c r="Y82">
        <f>IFERROR(VLOOKUP(実施計画様式!Z82,―!$AH$2:$AI$40,2,FALSE),0)</f>
        <v>0</v>
      </c>
      <c r="Z82">
        <f>IFERROR(VLOOKUP(実施計画様式!AA82,―!$AH$2:$AI$40,2,FALSE),0)</f>
        <v>0</v>
      </c>
      <c r="AC82">
        <f>IFERROR(VLOOKUP(実施計画様式!AD82,参考資料1_対象分野リスト!$C$3:$D$64,2,FALSE),0)</f>
        <v>0</v>
      </c>
      <c r="AF82">
        <f>IFERROR(VLOOKUP(実施計画様式!AG82,―!$AE$13:$AF$18,2,FALSE),0)</f>
        <v>0</v>
      </c>
      <c r="AH82">
        <f t="shared" si="0"/>
        <v>0</v>
      </c>
      <c r="AI82">
        <v>99</v>
      </c>
      <c r="AJ82" t="str">
        <f t="shared" si="2"/>
        <v/>
      </c>
      <c r="AK82" t="str">
        <f t="shared" si="1"/>
        <v/>
      </c>
      <c r="AQ82" s="140" t="str">
        <f>IF(実施計画様式!F82="","",IF(PRODUCT(D82:AF82)=0,"error",""))</f>
        <v/>
      </c>
    </row>
    <row r="83" spans="3:43">
      <c r="C83">
        <v>11</v>
      </c>
      <c r="D83" s="24">
        <f>IFERROR(VLOOKUP(実施計画様式!D83,―!A$38:B$40,2,FALSE),0)</f>
        <v>0</v>
      </c>
      <c r="E83">
        <f>IFERROR(VLOOKUP(実施計画様式!E83,―!$C$40:$D$47,2,FALSE),0)</f>
        <v>0</v>
      </c>
      <c r="F83">
        <f>IFERROR(VLOOKUP(実施計画様式!F83,―!$E$2:$F$2,2,FALSE),0)</f>
        <v>0</v>
      </c>
      <c r="G83">
        <f>IFERROR(VLOOKUP(実施計画様式!G83,―!$G$2:$H$2,2,FALSE),0)</f>
        <v>0</v>
      </c>
      <c r="H83">
        <f>IFERROR(VLOOKUP(実施計画様式!H83,―!$I$2:$J$2,2,FALSE),0)</f>
        <v>0</v>
      </c>
      <c r="J83">
        <f>IFERROR(VLOOKUP(実施計画様式!J83,―!$K$4:$L$8,2,FALSE),0)</f>
        <v>0</v>
      </c>
      <c r="K83">
        <f>IFERROR(VLOOKUP(実施計画様式!K83,―!$M$2:$N$2,2,FALSE),0)</f>
        <v>0</v>
      </c>
      <c r="L83">
        <f>IFERROR(VLOOKUP(実施計画様式!L83,―!$O$2:$P$10,2,FALSE),0)</f>
        <v>0</v>
      </c>
      <c r="V83">
        <f>IFERROR(VLOOKUP(実施計画様式!W83,―!$Q$2:$R$3,2,FALSE),0)</f>
        <v>0</v>
      </c>
      <c r="W83">
        <f>IFERROR(VLOOKUP(実施計画様式!X83,―!$S$2:$T$3,2,FALSE),0)</f>
        <v>0</v>
      </c>
      <c r="X83">
        <f>IFERROR(VLOOKUP(実施計画様式!Y83,―!$U$2:$V$3,2,FALSE),0)</f>
        <v>0</v>
      </c>
      <c r="Y83">
        <f>IFERROR(VLOOKUP(実施計画様式!Z83,―!$AH$2:$AI$40,2,FALSE),0)</f>
        <v>0</v>
      </c>
      <c r="Z83">
        <f>IFERROR(VLOOKUP(実施計画様式!AA83,―!$AH$2:$AI$40,2,FALSE),0)</f>
        <v>0</v>
      </c>
      <c r="AC83">
        <f>IFERROR(VLOOKUP(実施計画様式!AD83,参考資料1_対象分野リスト!$C$3:$D$64,2,FALSE),0)</f>
        <v>0</v>
      </c>
      <c r="AF83">
        <f>IFERROR(VLOOKUP(実施計画様式!AG83,―!$AE$13:$AF$18,2,FALSE),0)</f>
        <v>0</v>
      </c>
      <c r="AH83">
        <f>IF(X83=1,"事業終期_R7_通常",IF(X83=2,"事業終期_R7_基金",0))</f>
        <v>0</v>
      </c>
      <c r="AI83">
        <v>99</v>
      </c>
      <c r="AJ83" t="str">
        <f t="shared" si="2"/>
        <v/>
      </c>
      <c r="AK83" t="str">
        <f t="shared" si="1"/>
        <v/>
      </c>
      <c r="AQ83" s="140" t="str">
        <f>IF(実施計画様式!F83="","",IF(PRODUCT(D83:AF83)=0,"error",""))</f>
        <v/>
      </c>
    </row>
    <row r="84" spans="3:43">
      <c r="C84">
        <v>12</v>
      </c>
      <c r="D84" s="24">
        <f>IFERROR(VLOOKUP(実施計画様式!D84,―!A$38:B$40,2,FALSE),0)</f>
        <v>0</v>
      </c>
      <c r="E84">
        <f>IFERROR(VLOOKUP(実施計画様式!E84,―!$C$40:$D$47,2,FALSE),0)</f>
        <v>0</v>
      </c>
      <c r="F84">
        <f>IFERROR(VLOOKUP(実施計画様式!F84,―!$E$2:$F$2,2,FALSE),0)</f>
        <v>0</v>
      </c>
      <c r="G84">
        <f>IFERROR(VLOOKUP(実施計画様式!G84,―!$G$2:$H$2,2,FALSE),0)</f>
        <v>0</v>
      </c>
      <c r="H84">
        <f>IFERROR(VLOOKUP(実施計画様式!H84,―!$I$2:$J$2,2,FALSE),0)</f>
        <v>0</v>
      </c>
      <c r="J84">
        <f>IFERROR(VLOOKUP(実施計画様式!J84,―!$K$4:$L$8,2,FALSE),0)</f>
        <v>0</v>
      </c>
      <c r="K84">
        <f>IFERROR(VLOOKUP(実施計画様式!K84,―!$M$2:$N$2,2,FALSE),0)</f>
        <v>0</v>
      </c>
      <c r="L84">
        <f>IFERROR(VLOOKUP(実施計画様式!L84,―!$O$2:$P$10,2,FALSE),0)</f>
        <v>0</v>
      </c>
      <c r="V84">
        <f>IFERROR(VLOOKUP(実施計画様式!W84,―!$Q$2:$R$3,2,FALSE),0)</f>
        <v>0</v>
      </c>
      <c r="W84">
        <f>IFERROR(VLOOKUP(実施計画様式!X84,―!$S$2:$T$3,2,FALSE),0)</f>
        <v>0</v>
      </c>
      <c r="X84">
        <f>IFERROR(VLOOKUP(実施計画様式!Y84,―!$U$2:$V$3,2,FALSE),0)</f>
        <v>0</v>
      </c>
      <c r="Y84">
        <f>IFERROR(VLOOKUP(実施計画様式!Z84,―!$AH$2:$AI$40,2,FALSE),0)</f>
        <v>0</v>
      </c>
      <c r="Z84">
        <f>IFERROR(VLOOKUP(実施計画様式!AA84,―!$AH$2:$AI$40,2,FALSE),0)</f>
        <v>0</v>
      </c>
      <c r="AC84">
        <f>IFERROR(VLOOKUP(実施計画様式!AD84,参考資料1_対象分野リスト!$C$3:$D$64,2,FALSE),0)</f>
        <v>0</v>
      </c>
      <c r="AF84">
        <f>IFERROR(VLOOKUP(実施計画様式!AG84,―!$AE$13:$AF$18,2,FALSE),0)</f>
        <v>0</v>
      </c>
      <c r="AH84">
        <f t="shared" ref="AH84:AH147" si="3">IF(X84=1,"事業終期_R7_通常",IF(X84=2,"事業終期_R7_基金",0))</f>
        <v>0</v>
      </c>
      <c r="AI84">
        <v>99</v>
      </c>
      <c r="AJ84" t="str">
        <f t="shared" si="2"/>
        <v/>
      </c>
      <c r="AK84" t="str">
        <f t="shared" si="1"/>
        <v/>
      </c>
      <c r="AQ84" s="140" t="str">
        <f>IF(実施計画様式!F84="","",IF(PRODUCT(D84:AF84)=0,"error",""))</f>
        <v/>
      </c>
    </row>
    <row r="85" spans="3:43">
      <c r="C85">
        <v>13</v>
      </c>
      <c r="D85" s="24">
        <f>IFERROR(VLOOKUP(実施計画様式!D85,―!A$38:B$40,2,FALSE),0)</f>
        <v>0</v>
      </c>
      <c r="E85">
        <f>IFERROR(VLOOKUP(実施計画様式!E85,―!$C$40:$D$47,2,FALSE),0)</f>
        <v>0</v>
      </c>
      <c r="F85">
        <f>IFERROR(VLOOKUP(実施計画様式!F85,―!$E$2:$F$2,2,FALSE),0)</f>
        <v>0</v>
      </c>
      <c r="G85">
        <f>IFERROR(VLOOKUP(実施計画様式!G85,―!$G$2:$H$2,2,FALSE),0)</f>
        <v>0</v>
      </c>
      <c r="H85">
        <f>IFERROR(VLOOKUP(実施計画様式!H85,―!$I$2:$J$2,2,FALSE),0)</f>
        <v>0</v>
      </c>
      <c r="J85">
        <f>IFERROR(VLOOKUP(実施計画様式!J85,―!$K$4:$L$8,2,FALSE),0)</f>
        <v>0</v>
      </c>
      <c r="K85">
        <f>IFERROR(VLOOKUP(実施計画様式!K85,―!$M$2:$N$2,2,FALSE),0)</f>
        <v>0</v>
      </c>
      <c r="L85">
        <f>IFERROR(VLOOKUP(実施計画様式!L85,―!$O$2:$P$10,2,FALSE),0)</f>
        <v>0</v>
      </c>
      <c r="V85">
        <f>IFERROR(VLOOKUP(実施計画様式!W85,―!$Q$2:$R$3,2,FALSE),0)</f>
        <v>0</v>
      </c>
      <c r="W85">
        <f>IFERROR(VLOOKUP(実施計画様式!X85,―!$S$2:$T$3,2,FALSE),0)</f>
        <v>0</v>
      </c>
      <c r="X85">
        <f>IFERROR(VLOOKUP(実施計画様式!Y85,―!$U$2:$V$3,2,FALSE),0)</f>
        <v>0</v>
      </c>
      <c r="Y85">
        <f>IFERROR(VLOOKUP(実施計画様式!Z85,―!$AH$2:$AI$40,2,FALSE),0)</f>
        <v>0</v>
      </c>
      <c r="Z85">
        <f>IFERROR(VLOOKUP(実施計画様式!AA85,―!$AH$2:$AI$40,2,FALSE),0)</f>
        <v>0</v>
      </c>
      <c r="AC85">
        <f>IFERROR(VLOOKUP(実施計画様式!AD85,参考資料1_対象分野リスト!$C$3:$D$64,2,FALSE),0)</f>
        <v>0</v>
      </c>
      <c r="AF85">
        <f>IFERROR(VLOOKUP(実施計画様式!AG85,―!$AE$13:$AF$18,2,FALSE),0)</f>
        <v>0</v>
      </c>
      <c r="AH85">
        <f t="shared" si="3"/>
        <v>0</v>
      </c>
      <c r="AI85">
        <v>99</v>
      </c>
      <c r="AJ85" t="str">
        <f t="shared" si="2"/>
        <v/>
      </c>
      <c r="AK85" t="str">
        <f t="shared" si="1"/>
        <v/>
      </c>
      <c r="AQ85" s="140" t="str">
        <f>IF(実施計画様式!F85="","",IF(PRODUCT(D85:AF85)=0,"error",""))</f>
        <v/>
      </c>
    </row>
    <row r="86" spans="3:43">
      <c r="C86">
        <v>14</v>
      </c>
      <c r="D86" s="24">
        <f>IFERROR(VLOOKUP(実施計画様式!D86,―!A$38:B$40,2,FALSE),0)</f>
        <v>0</v>
      </c>
      <c r="E86">
        <f>IFERROR(VLOOKUP(実施計画様式!E86,―!$C$40:$D$47,2,FALSE),0)</f>
        <v>0</v>
      </c>
      <c r="F86">
        <f>IFERROR(VLOOKUP(実施計画様式!F86,―!$E$2:$F$2,2,FALSE),0)</f>
        <v>0</v>
      </c>
      <c r="G86">
        <f>IFERROR(VLOOKUP(実施計画様式!G86,―!$G$2:$H$2,2,FALSE),0)</f>
        <v>0</v>
      </c>
      <c r="H86">
        <f>IFERROR(VLOOKUP(実施計画様式!H86,―!$I$2:$J$2,2,FALSE),0)</f>
        <v>0</v>
      </c>
      <c r="J86">
        <f>IFERROR(VLOOKUP(実施計画様式!J86,―!$K$4:$L$8,2,FALSE),0)</f>
        <v>0</v>
      </c>
      <c r="K86">
        <f>IFERROR(VLOOKUP(実施計画様式!K86,―!$M$2:$N$2,2,FALSE),0)</f>
        <v>0</v>
      </c>
      <c r="L86">
        <f>IFERROR(VLOOKUP(実施計画様式!L86,―!$O$2:$P$10,2,FALSE),0)</f>
        <v>0</v>
      </c>
      <c r="V86">
        <f>IFERROR(VLOOKUP(実施計画様式!W86,―!$Q$2:$R$3,2,FALSE),0)</f>
        <v>0</v>
      </c>
      <c r="W86">
        <f>IFERROR(VLOOKUP(実施計画様式!X86,―!$S$2:$T$3,2,FALSE),0)</f>
        <v>0</v>
      </c>
      <c r="X86">
        <f>IFERROR(VLOOKUP(実施計画様式!Y86,―!$U$2:$V$3,2,FALSE),0)</f>
        <v>0</v>
      </c>
      <c r="Y86">
        <f>IFERROR(VLOOKUP(実施計画様式!Z86,―!$AH$2:$AI$40,2,FALSE),0)</f>
        <v>0</v>
      </c>
      <c r="Z86">
        <f>IFERROR(VLOOKUP(実施計画様式!AA86,―!$AH$2:$AI$40,2,FALSE),0)</f>
        <v>0</v>
      </c>
      <c r="AC86">
        <f>IFERROR(VLOOKUP(実施計画様式!AD86,参考資料1_対象分野リスト!$C$3:$D$64,2,FALSE),0)</f>
        <v>0</v>
      </c>
      <c r="AF86">
        <f>IFERROR(VLOOKUP(実施計画様式!AG86,―!$AE$13:$AF$18,2,FALSE),0)</f>
        <v>0</v>
      </c>
      <c r="AH86">
        <f t="shared" si="3"/>
        <v>0</v>
      </c>
      <c r="AI86">
        <v>99</v>
      </c>
      <c r="AJ86" t="str">
        <f t="shared" si="2"/>
        <v/>
      </c>
      <c r="AK86" t="str">
        <f t="shared" si="1"/>
        <v/>
      </c>
      <c r="AQ86" s="140" t="str">
        <f>IF(実施計画様式!F86="","",IF(PRODUCT(D86:AF86)=0,"error",""))</f>
        <v/>
      </c>
    </row>
    <row r="87" spans="3:43">
      <c r="C87">
        <v>15</v>
      </c>
      <c r="D87" s="24">
        <f>IFERROR(VLOOKUP(実施計画様式!D87,―!A$38:B$40,2,FALSE),0)</f>
        <v>0</v>
      </c>
      <c r="E87">
        <f>IFERROR(VLOOKUP(実施計画様式!E87,―!$C$40:$D$47,2,FALSE),0)</f>
        <v>0</v>
      </c>
      <c r="F87">
        <f>IFERROR(VLOOKUP(実施計画様式!F87,―!$E$2:$F$2,2,FALSE),0)</f>
        <v>0</v>
      </c>
      <c r="G87">
        <f>IFERROR(VLOOKUP(実施計画様式!G87,―!$G$2:$H$2,2,FALSE),0)</f>
        <v>0</v>
      </c>
      <c r="H87">
        <f>IFERROR(VLOOKUP(実施計画様式!H87,―!$I$2:$J$2,2,FALSE),0)</f>
        <v>0</v>
      </c>
      <c r="J87">
        <f>IFERROR(VLOOKUP(実施計画様式!J87,―!$K$4:$L$8,2,FALSE),0)</f>
        <v>0</v>
      </c>
      <c r="K87">
        <f>IFERROR(VLOOKUP(実施計画様式!K87,―!$M$2:$N$2,2,FALSE),0)</f>
        <v>0</v>
      </c>
      <c r="L87">
        <f>IFERROR(VLOOKUP(実施計画様式!L87,―!$O$2:$P$10,2,FALSE),0)</f>
        <v>0</v>
      </c>
      <c r="V87">
        <f>IFERROR(VLOOKUP(実施計画様式!W87,―!$Q$2:$R$3,2,FALSE),0)</f>
        <v>0</v>
      </c>
      <c r="W87">
        <f>IFERROR(VLOOKUP(実施計画様式!X87,―!$S$2:$T$3,2,FALSE),0)</f>
        <v>0</v>
      </c>
      <c r="X87">
        <f>IFERROR(VLOOKUP(実施計画様式!Y87,―!$U$2:$V$3,2,FALSE),0)</f>
        <v>0</v>
      </c>
      <c r="Y87">
        <f>IFERROR(VLOOKUP(実施計画様式!Z87,―!$AH$2:$AI$40,2,FALSE),0)</f>
        <v>0</v>
      </c>
      <c r="Z87">
        <f>IFERROR(VLOOKUP(実施計画様式!AA87,―!$AH$2:$AI$40,2,FALSE),0)</f>
        <v>0</v>
      </c>
      <c r="AC87">
        <f>IFERROR(VLOOKUP(実施計画様式!AD87,参考資料1_対象分野リスト!$C$3:$D$64,2,FALSE),0)</f>
        <v>0</v>
      </c>
      <c r="AF87">
        <f>IFERROR(VLOOKUP(実施計画様式!AG87,―!$AE$13:$AF$18,2,FALSE),0)</f>
        <v>0</v>
      </c>
      <c r="AH87">
        <f t="shared" si="3"/>
        <v>0</v>
      </c>
      <c r="AI87">
        <v>99</v>
      </c>
      <c r="AJ87" t="str">
        <f t="shared" si="2"/>
        <v/>
      </c>
      <c r="AK87" t="str">
        <f t="shared" si="1"/>
        <v/>
      </c>
      <c r="AQ87" s="140" t="str">
        <f>IF(実施計画様式!F87="","",IF(PRODUCT(D87:AF87)=0,"error",""))</f>
        <v/>
      </c>
    </row>
    <row r="88" spans="3:43">
      <c r="C88">
        <v>16</v>
      </c>
      <c r="D88" s="24">
        <f>IFERROR(VLOOKUP(実施計画様式!D88,―!A$38:B$40,2,FALSE),0)</f>
        <v>0</v>
      </c>
      <c r="E88">
        <f>IFERROR(VLOOKUP(実施計画様式!E88,―!$C$40:$D$47,2,FALSE),0)</f>
        <v>0</v>
      </c>
      <c r="F88">
        <f>IFERROR(VLOOKUP(実施計画様式!F88,―!$E$2:$F$2,2,FALSE),0)</f>
        <v>0</v>
      </c>
      <c r="G88">
        <f>IFERROR(VLOOKUP(実施計画様式!G88,―!$G$2:$H$2,2,FALSE),0)</f>
        <v>0</v>
      </c>
      <c r="H88">
        <f>IFERROR(VLOOKUP(実施計画様式!H88,―!$I$2:$J$2,2,FALSE),0)</f>
        <v>0</v>
      </c>
      <c r="J88">
        <f>IFERROR(VLOOKUP(実施計画様式!J88,―!$K$4:$L$8,2,FALSE),0)</f>
        <v>0</v>
      </c>
      <c r="K88">
        <f>IFERROR(VLOOKUP(実施計画様式!K88,―!$M$2:$N$2,2,FALSE),0)</f>
        <v>0</v>
      </c>
      <c r="L88">
        <f>IFERROR(VLOOKUP(実施計画様式!L88,―!$O$2:$P$10,2,FALSE),0)</f>
        <v>0</v>
      </c>
      <c r="V88">
        <f>IFERROR(VLOOKUP(実施計画様式!W88,―!$Q$2:$R$3,2,FALSE),0)</f>
        <v>0</v>
      </c>
      <c r="W88">
        <f>IFERROR(VLOOKUP(実施計画様式!X88,―!$S$2:$T$3,2,FALSE),0)</f>
        <v>0</v>
      </c>
      <c r="X88">
        <f>IFERROR(VLOOKUP(実施計画様式!Y88,―!$U$2:$V$3,2,FALSE),0)</f>
        <v>0</v>
      </c>
      <c r="Y88">
        <f>IFERROR(VLOOKUP(実施計画様式!Z88,―!$AH$2:$AI$40,2,FALSE),0)</f>
        <v>0</v>
      </c>
      <c r="Z88">
        <f>IFERROR(VLOOKUP(実施計画様式!AA88,―!$AH$2:$AI$40,2,FALSE),0)</f>
        <v>0</v>
      </c>
      <c r="AC88">
        <f>IFERROR(VLOOKUP(実施計画様式!AD88,参考資料1_対象分野リスト!$C$3:$D$64,2,FALSE),0)</f>
        <v>0</v>
      </c>
      <c r="AF88">
        <f>IFERROR(VLOOKUP(実施計画様式!AG88,―!$AE$13:$AF$18,2,FALSE),0)</f>
        <v>0</v>
      </c>
      <c r="AH88">
        <f t="shared" si="3"/>
        <v>0</v>
      </c>
      <c r="AI88">
        <v>99</v>
      </c>
      <c r="AJ88" t="str">
        <f t="shared" si="2"/>
        <v/>
      </c>
      <c r="AK88" t="str">
        <f t="shared" si="1"/>
        <v/>
      </c>
      <c r="AQ88" s="140" t="str">
        <f>IF(実施計画様式!F88="","",IF(PRODUCT(D88:AF88)=0,"error",""))</f>
        <v/>
      </c>
    </row>
    <row r="89" spans="3:43">
      <c r="C89">
        <v>17</v>
      </c>
      <c r="D89" s="24">
        <f>IFERROR(VLOOKUP(実施計画様式!D89,―!A$38:B$40,2,FALSE),0)</f>
        <v>0</v>
      </c>
      <c r="E89">
        <f>IFERROR(VLOOKUP(実施計画様式!E89,―!$C$40:$D$47,2,FALSE),0)</f>
        <v>0</v>
      </c>
      <c r="F89">
        <f>IFERROR(VLOOKUP(実施計画様式!F89,―!$E$2:$F$2,2,FALSE),0)</f>
        <v>0</v>
      </c>
      <c r="G89">
        <f>IFERROR(VLOOKUP(実施計画様式!G89,―!$G$2:$H$2,2,FALSE),0)</f>
        <v>0</v>
      </c>
      <c r="H89">
        <f>IFERROR(VLOOKUP(実施計画様式!H89,―!$I$2:$J$2,2,FALSE),0)</f>
        <v>0</v>
      </c>
      <c r="J89">
        <f>IFERROR(VLOOKUP(実施計画様式!J89,―!$K$4:$L$8,2,FALSE),0)</f>
        <v>0</v>
      </c>
      <c r="K89">
        <f>IFERROR(VLOOKUP(実施計画様式!K89,―!$M$2:$N$2,2,FALSE),0)</f>
        <v>0</v>
      </c>
      <c r="L89">
        <f>IFERROR(VLOOKUP(実施計画様式!L89,―!$O$2:$P$10,2,FALSE),0)</f>
        <v>0</v>
      </c>
      <c r="V89">
        <f>IFERROR(VLOOKUP(実施計画様式!W89,―!$Q$2:$R$3,2,FALSE),0)</f>
        <v>0</v>
      </c>
      <c r="W89">
        <f>IFERROR(VLOOKUP(実施計画様式!X89,―!$S$2:$T$3,2,FALSE),0)</f>
        <v>0</v>
      </c>
      <c r="X89">
        <f>IFERROR(VLOOKUP(実施計画様式!Y89,―!$U$2:$V$3,2,FALSE),0)</f>
        <v>0</v>
      </c>
      <c r="Y89">
        <f>IFERROR(VLOOKUP(実施計画様式!Z89,―!$AH$2:$AI$40,2,FALSE),0)</f>
        <v>0</v>
      </c>
      <c r="Z89">
        <f>IFERROR(VLOOKUP(実施計画様式!AA89,―!$AH$2:$AI$40,2,FALSE),0)</f>
        <v>0</v>
      </c>
      <c r="AC89">
        <f>IFERROR(VLOOKUP(実施計画様式!AD89,参考資料1_対象分野リスト!$C$3:$D$64,2,FALSE),0)</f>
        <v>0</v>
      </c>
      <c r="AF89">
        <f>IFERROR(VLOOKUP(実施計画様式!AG89,―!$AE$13:$AF$18,2,FALSE),0)</f>
        <v>0</v>
      </c>
      <c r="AH89">
        <f t="shared" si="3"/>
        <v>0</v>
      </c>
      <c r="AI89">
        <v>99</v>
      </c>
      <c r="AJ89" t="str">
        <f t="shared" si="2"/>
        <v/>
      </c>
      <c r="AK89" t="str">
        <f t="shared" si="1"/>
        <v/>
      </c>
      <c r="AQ89" s="140" t="str">
        <f>IF(実施計画様式!F89="","",IF(PRODUCT(D89:AF89)=0,"error",""))</f>
        <v/>
      </c>
    </row>
    <row r="90" spans="3:43">
      <c r="C90">
        <v>18</v>
      </c>
      <c r="D90" s="24">
        <f>IFERROR(VLOOKUP(実施計画様式!D90,―!A$38:B$40,2,FALSE),0)</f>
        <v>0</v>
      </c>
      <c r="E90">
        <f>IFERROR(VLOOKUP(実施計画様式!E90,―!$C$40:$D$47,2,FALSE),0)</f>
        <v>0</v>
      </c>
      <c r="F90">
        <f>IFERROR(VLOOKUP(実施計画様式!F90,―!$E$2:$F$2,2,FALSE),0)</f>
        <v>0</v>
      </c>
      <c r="G90">
        <f>IFERROR(VLOOKUP(実施計画様式!G90,―!$G$2:$H$2,2,FALSE),0)</f>
        <v>0</v>
      </c>
      <c r="H90">
        <f>IFERROR(VLOOKUP(実施計画様式!H90,―!$I$2:$J$2,2,FALSE),0)</f>
        <v>0</v>
      </c>
      <c r="J90">
        <f>IFERROR(VLOOKUP(実施計画様式!J90,―!$K$4:$L$8,2,FALSE),0)</f>
        <v>0</v>
      </c>
      <c r="K90">
        <f>IFERROR(VLOOKUP(実施計画様式!K90,―!$M$2:$N$2,2,FALSE),0)</f>
        <v>0</v>
      </c>
      <c r="L90">
        <f>IFERROR(VLOOKUP(実施計画様式!L90,―!$O$2:$P$10,2,FALSE),0)</f>
        <v>0</v>
      </c>
      <c r="V90">
        <f>IFERROR(VLOOKUP(実施計画様式!W90,―!$Q$2:$R$3,2,FALSE),0)</f>
        <v>0</v>
      </c>
      <c r="W90">
        <f>IFERROR(VLOOKUP(実施計画様式!X90,―!$S$2:$T$3,2,FALSE),0)</f>
        <v>0</v>
      </c>
      <c r="X90">
        <f>IFERROR(VLOOKUP(実施計画様式!Y90,―!$U$2:$V$3,2,FALSE),0)</f>
        <v>0</v>
      </c>
      <c r="Y90">
        <f>IFERROR(VLOOKUP(実施計画様式!Z90,―!$AH$2:$AI$40,2,FALSE),0)</f>
        <v>0</v>
      </c>
      <c r="Z90">
        <f>IFERROR(VLOOKUP(実施計画様式!AA90,―!$AH$2:$AI$40,2,FALSE),0)</f>
        <v>0</v>
      </c>
      <c r="AC90">
        <f>IFERROR(VLOOKUP(実施計画様式!AD90,参考資料1_対象分野リスト!$C$3:$D$64,2,FALSE),0)</f>
        <v>0</v>
      </c>
      <c r="AF90">
        <f>IFERROR(VLOOKUP(実施計画様式!AG90,―!$AE$13:$AF$18,2,FALSE),0)</f>
        <v>0</v>
      </c>
      <c r="AH90">
        <f t="shared" si="3"/>
        <v>0</v>
      </c>
      <c r="AI90">
        <v>99</v>
      </c>
      <c r="AJ90" t="str">
        <f t="shared" si="2"/>
        <v/>
      </c>
      <c r="AK90" t="str">
        <f t="shared" si="1"/>
        <v/>
      </c>
      <c r="AQ90" s="140" t="str">
        <f>IF(実施計画様式!F90="","",IF(PRODUCT(D90:AF90)=0,"error",""))</f>
        <v/>
      </c>
    </row>
    <row r="91" spans="3:43">
      <c r="C91">
        <v>19</v>
      </c>
      <c r="D91" s="24">
        <f>IFERROR(VLOOKUP(実施計画様式!D91,―!A$38:B$40,2,FALSE),0)</f>
        <v>0</v>
      </c>
      <c r="E91">
        <f>IFERROR(VLOOKUP(実施計画様式!E91,―!$C$40:$D$47,2,FALSE),0)</f>
        <v>0</v>
      </c>
      <c r="F91">
        <f>IFERROR(VLOOKUP(実施計画様式!F91,―!$E$2:$F$2,2,FALSE),0)</f>
        <v>0</v>
      </c>
      <c r="G91">
        <f>IFERROR(VLOOKUP(実施計画様式!G91,―!$G$2:$H$2,2,FALSE),0)</f>
        <v>0</v>
      </c>
      <c r="H91">
        <f>IFERROR(VLOOKUP(実施計画様式!H91,―!$I$2:$J$2,2,FALSE),0)</f>
        <v>0</v>
      </c>
      <c r="J91">
        <f>IFERROR(VLOOKUP(実施計画様式!J91,―!$K$4:$L$8,2,FALSE),0)</f>
        <v>0</v>
      </c>
      <c r="K91">
        <f>IFERROR(VLOOKUP(実施計画様式!K91,―!$M$2:$N$2,2,FALSE),0)</f>
        <v>0</v>
      </c>
      <c r="L91">
        <f>IFERROR(VLOOKUP(実施計画様式!L91,―!$O$2:$P$10,2,FALSE),0)</f>
        <v>0</v>
      </c>
      <c r="V91">
        <f>IFERROR(VLOOKUP(実施計画様式!W91,―!$Q$2:$R$3,2,FALSE),0)</f>
        <v>0</v>
      </c>
      <c r="W91">
        <f>IFERROR(VLOOKUP(実施計画様式!X91,―!$S$2:$T$3,2,FALSE),0)</f>
        <v>0</v>
      </c>
      <c r="X91">
        <f>IFERROR(VLOOKUP(実施計画様式!Y91,―!$U$2:$V$3,2,FALSE),0)</f>
        <v>0</v>
      </c>
      <c r="Y91">
        <f>IFERROR(VLOOKUP(実施計画様式!Z91,―!$AH$2:$AI$40,2,FALSE),0)</f>
        <v>0</v>
      </c>
      <c r="Z91">
        <f>IFERROR(VLOOKUP(実施計画様式!AA91,―!$AH$2:$AI$40,2,FALSE),0)</f>
        <v>0</v>
      </c>
      <c r="AC91">
        <f>IFERROR(VLOOKUP(実施計画様式!AD91,参考資料1_対象分野リスト!$C$3:$D$64,2,FALSE),0)</f>
        <v>0</v>
      </c>
      <c r="AF91">
        <f>IFERROR(VLOOKUP(実施計画様式!AG91,―!$AE$13:$AF$18,2,FALSE),0)</f>
        <v>0</v>
      </c>
      <c r="AH91">
        <f t="shared" si="3"/>
        <v>0</v>
      </c>
      <c r="AI91">
        <v>99</v>
      </c>
      <c r="AJ91" t="str">
        <f t="shared" si="2"/>
        <v/>
      </c>
      <c r="AK91" t="str">
        <f t="shared" si="1"/>
        <v/>
      </c>
      <c r="AQ91" s="140" t="str">
        <f>IF(実施計画様式!F91="","",IF(PRODUCT(D91:AF91)=0,"error",""))</f>
        <v/>
      </c>
    </row>
    <row r="92" spans="3:43">
      <c r="C92">
        <v>20</v>
      </c>
      <c r="D92" s="24">
        <f>IFERROR(VLOOKUP(実施計画様式!D92,―!A$38:B$40,2,FALSE),0)</f>
        <v>0</v>
      </c>
      <c r="E92">
        <f>IFERROR(VLOOKUP(実施計画様式!E92,―!$C$40:$D$47,2,FALSE),0)</f>
        <v>0</v>
      </c>
      <c r="F92">
        <f>IFERROR(VLOOKUP(実施計画様式!F92,―!$E$2:$F$2,2,FALSE),0)</f>
        <v>0</v>
      </c>
      <c r="G92">
        <f>IFERROR(VLOOKUP(実施計画様式!G92,―!$G$2:$H$2,2,FALSE),0)</f>
        <v>0</v>
      </c>
      <c r="H92">
        <f>IFERROR(VLOOKUP(実施計画様式!H92,―!$I$2:$J$2,2,FALSE),0)</f>
        <v>0</v>
      </c>
      <c r="J92">
        <f>IFERROR(VLOOKUP(実施計画様式!J92,―!$K$4:$L$8,2,FALSE),0)</f>
        <v>0</v>
      </c>
      <c r="K92">
        <f>IFERROR(VLOOKUP(実施計画様式!K92,―!$M$2:$N$2,2,FALSE),0)</f>
        <v>0</v>
      </c>
      <c r="L92">
        <f>IFERROR(VLOOKUP(実施計画様式!L92,―!$O$2:$P$10,2,FALSE),0)</f>
        <v>0</v>
      </c>
      <c r="V92">
        <f>IFERROR(VLOOKUP(実施計画様式!W92,―!$Q$2:$R$3,2,FALSE),0)</f>
        <v>0</v>
      </c>
      <c r="W92">
        <f>IFERROR(VLOOKUP(実施計画様式!X92,―!$S$2:$T$3,2,FALSE),0)</f>
        <v>0</v>
      </c>
      <c r="X92">
        <f>IFERROR(VLOOKUP(実施計画様式!Y92,―!$U$2:$V$3,2,FALSE),0)</f>
        <v>0</v>
      </c>
      <c r="Y92">
        <f>IFERROR(VLOOKUP(実施計画様式!Z92,―!$AH$2:$AI$40,2,FALSE),0)</f>
        <v>0</v>
      </c>
      <c r="Z92">
        <f>IFERROR(VLOOKUP(実施計画様式!AA92,―!$AH$2:$AI$40,2,FALSE),0)</f>
        <v>0</v>
      </c>
      <c r="AC92">
        <f>IFERROR(VLOOKUP(実施計画様式!AD92,参考資料1_対象分野リスト!$C$3:$D$64,2,FALSE),0)</f>
        <v>0</v>
      </c>
      <c r="AF92">
        <f>IFERROR(VLOOKUP(実施計画様式!AG92,―!$AE$13:$AF$18,2,FALSE),0)</f>
        <v>0</v>
      </c>
      <c r="AH92">
        <f t="shared" si="3"/>
        <v>0</v>
      </c>
      <c r="AI92">
        <v>99</v>
      </c>
      <c r="AJ92" t="str">
        <f t="shared" si="2"/>
        <v/>
      </c>
      <c r="AK92" t="str">
        <f t="shared" si="1"/>
        <v/>
      </c>
      <c r="AQ92" s="140" t="str">
        <f>IF(実施計画様式!F92="","",IF(PRODUCT(D92:AF92)=0,"error",""))</f>
        <v/>
      </c>
    </row>
    <row r="93" spans="3:43">
      <c r="C93">
        <v>21</v>
      </c>
      <c r="D93" s="24">
        <f>IFERROR(VLOOKUP(実施計画様式!D93,―!A$38:B$40,2,FALSE),0)</f>
        <v>0</v>
      </c>
      <c r="E93">
        <f>IFERROR(VLOOKUP(実施計画様式!E93,―!$C$40:$D$47,2,FALSE),0)</f>
        <v>0</v>
      </c>
      <c r="F93">
        <f>IFERROR(VLOOKUP(実施計画様式!F93,―!$E$2:$F$2,2,FALSE),0)</f>
        <v>0</v>
      </c>
      <c r="G93">
        <f>IFERROR(VLOOKUP(実施計画様式!G93,―!$G$2:$H$2,2,FALSE),0)</f>
        <v>0</v>
      </c>
      <c r="H93">
        <f>IFERROR(VLOOKUP(実施計画様式!H93,―!$I$2:$J$2,2,FALSE),0)</f>
        <v>0</v>
      </c>
      <c r="J93">
        <f>IFERROR(VLOOKUP(実施計画様式!J93,―!$K$4:$L$8,2,FALSE),0)</f>
        <v>0</v>
      </c>
      <c r="K93">
        <f>IFERROR(VLOOKUP(実施計画様式!K93,―!$M$2:$N$2,2,FALSE),0)</f>
        <v>0</v>
      </c>
      <c r="L93">
        <f>IFERROR(VLOOKUP(実施計画様式!L93,―!$O$2:$P$10,2,FALSE),0)</f>
        <v>0</v>
      </c>
      <c r="V93">
        <f>IFERROR(VLOOKUP(実施計画様式!W93,―!$Q$2:$R$3,2,FALSE),0)</f>
        <v>0</v>
      </c>
      <c r="W93">
        <f>IFERROR(VLOOKUP(実施計画様式!X93,―!$S$2:$T$3,2,FALSE),0)</f>
        <v>0</v>
      </c>
      <c r="X93">
        <f>IFERROR(VLOOKUP(実施計画様式!Y93,―!$U$2:$V$3,2,FALSE),0)</f>
        <v>0</v>
      </c>
      <c r="Y93">
        <f>IFERROR(VLOOKUP(実施計画様式!Z93,―!$AH$2:$AI$40,2,FALSE),0)</f>
        <v>0</v>
      </c>
      <c r="Z93">
        <f>IFERROR(VLOOKUP(実施計画様式!AA93,―!$AH$2:$AI$40,2,FALSE),0)</f>
        <v>0</v>
      </c>
      <c r="AC93">
        <f>IFERROR(VLOOKUP(実施計画様式!AD93,参考資料1_対象分野リスト!$C$3:$D$64,2,FALSE),0)</f>
        <v>0</v>
      </c>
      <c r="AF93">
        <f>IFERROR(VLOOKUP(実施計画様式!AG93,―!$AE$13:$AF$18,2,FALSE),0)</f>
        <v>0</v>
      </c>
      <c r="AH93">
        <f t="shared" si="3"/>
        <v>0</v>
      </c>
      <c r="AI93">
        <v>99</v>
      </c>
      <c r="AJ93" t="str">
        <f t="shared" si="2"/>
        <v/>
      </c>
      <c r="AK93" t="str">
        <f t="shared" si="1"/>
        <v/>
      </c>
      <c r="AQ93" s="140" t="str">
        <f>IF(実施計画様式!F93="","",IF(PRODUCT(D93:AF93)=0,"error",""))</f>
        <v/>
      </c>
    </row>
    <row r="94" spans="3:43">
      <c r="C94">
        <v>22</v>
      </c>
      <c r="D94" s="24">
        <f>IFERROR(VLOOKUP(実施計画様式!D94,―!A$38:B$40,2,FALSE),0)</f>
        <v>0</v>
      </c>
      <c r="E94">
        <f>IFERROR(VLOOKUP(実施計画様式!E94,―!$C$40:$D$47,2,FALSE),0)</f>
        <v>0</v>
      </c>
      <c r="F94">
        <f>IFERROR(VLOOKUP(実施計画様式!F94,―!$E$2:$F$2,2,FALSE),0)</f>
        <v>0</v>
      </c>
      <c r="G94">
        <f>IFERROR(VLOOKUP(実施計画様式!G94,―!$G$2:$H$2,2,FALSE),0)</f>
        <v>0</v>
      </c>
      <c r="H94">
        <f>IFERROR(VLOOKUP(実施計画様式!H94,―!$I$2:$J$2,2,FALSE),0)</f>
        <v>0</v>
      </c>
      <c r="J94">
        <f>IFERROR(VLOOKUP(実施計画様式!J94,―!$K$4:$L$8,2,FALSE),0)</f>
        <v>0</v>
      </c>
      <c r="K94">
        <f>IFERROR(VLOOKUP(実施計画様式!K94,―!$M$2:$N$2,2,FALSE),0)</f>
        <v>0</v>
      </c>
      <c r="L94">
        <f>IFERROR(VLOOKUP(実施計画様式!L94,―!$O$2:$P$10,2,FALSE),0)</f>
        <v>0</v>
      </c>
      <c r="V94">
        <f>IFERROR(VLOOKUP(実施計画様式!W94,―!$Q$2:$R$3,2,FALSE),0)</f>
        <v>0</v>
      </c>
      <c r="W94">
        <f>IFERROR(VLOOKUP(実施計画様式!X94,―!$S$2:$T$3,2,FALSE),0)</f>
        <v>0</v>
      </c>
      <c r="X94">
        <f>IFERROR(VLOOKUP(実施計画様式!Y94,―!$U$2:$V$3,2,FALSE),0)</f>
        <v>0</v>
      </c>
      <c r="Y94">
        <f>IFERROR(VLOOKUP(実施計画様式!Z94,―!$AH$2:$AI$40,2,FALSE),0)</f>
        <v>0</v>
      </c>
      <c r="Z94">
        <f>IFERROR(VLOOKUP(実施計画様式!AA94,―!$AH$2:$AI$40,2,FALSE),0)</f>
        <v>0</v>
      </c>
      <c r="AC94">
        <f>IFERROR(VLOOKUP(実施計画様式!AD94,参考資料1_対象分野リスト!$C$3:$D$64,2,FALSE),0)</f>
        <v>0</v>
      </c>
      <c r="AF94">
        <f>IFERROR(VLOOKUP(実施計画様式!AG94,―!$AE$13:$AF$18,2,FALSE),0)</f>
        <v>0</v>
      </c>
      <c r="AH94">
        <f t="shared" si="3"/>
        <v>0</v>
      </c>
      <c r="AI94">
        <v>99</v>
      </c>
      <c r="AJ94" t="str">
        <f t="shared" si="2"/>
        <v/>
      </c>
      <c r="AK94" t="str">
        <f t="shared" si="1"/>
        <v/>
      </c>
      <c r="AQ94" s="140" t="str">
        <f>IF(実施計画様式!F94="","",IF(PRODUCT(D94:AF94)=0,"error",""))</f>
        <v/>
      </c>
    </row>
    <row r="95" spans="3:43">
      <c r="C95">
        <v>23</v>
      </c>
      <c r="D95" s="24">
        <f>IFERROR(VLOOKUP(実施計画様式!D95,―!A$38:B$40,2,FALSE),0)</f>
        <v>0</v>
      </c>
      <c r="E95">
        <f>IFERROR(VLOOKUP(実施計画様式!E95,―!$C$40:$D$47,2,FALSE),0)</f>
        <v>0</v>
      </c>
      <c r="F95">
        <f>IFERROR(VLOOKUP(実施計画様式!F95,―!$E$2:$F$2,2,FALSE),0)</f>
        <v>0</v>
      </c>
      <c r="G95">
        <f>IFERROR(VLOOKUP(実施計画様式!G95,―!$G$2:$H$2,2,FALSE),0)</f>
        <v>0</v>
      </c>
      <c r="H95">
        <f>IFERROR(VLOOKUP(実施計画様式!H95,―!$I$2:$J$2,2,FALSE),0)</f>
        <v>0</v>
      </c>
      <c r="J95">
        <f>IFERROR(VLOOKUP(実施計画様式!J95,―!$K$4:$L$8,2,FALSE),0)</f>
        <v>0</v>
      </c>
      <c r="K95">
        <f>IFERROR(VLOOKUP(実施計画様式!K95,―!$M$2:$N$2,2,FALSE),0)</f>
        <v>0</v>
      </c>
      <c r="L95">
        <f>IFERROR(VLOOKUP(実施計画様式!L95,―!$O$2:$P$10,2,FALSE),0)</f>
        <v>0</v>
      </c>
      <c r="V95">
        <f>IFERROR(VLOOKUP(実施計画様式!W95,―!$Q$2:$R$3,2,FALSE),0)</f>
        <v>0</v>
      </c>
      <c r="W95">
        <f>IFERROR(VLOOKUP(実施計画様式!X95,―!$S$2:$T$3,2,FALSE),0)</f>
        <v>0</v>
      </c>
      <c r="X95">
        <f>IFERROR(VLOOKUP(実施計画様式!Y95,―!$U$2:$V$3,2,FALSE),0)</f>
        <v>0</v>
      </c>
      <c r="Y95">
        <f>IFERROR(VLOOKUP(実施計画様式!Z95,―!$AH$2:$AI$40,2,FALSE),0)</f>
        <v>0</v>
      </c>
      <c r="Z95">
        <f>IFERROR(VLOOKUP(実施計画様式!AA95,―!$AH$2:$AI$40,2,FALSE),0)</f>
        <v>0</v>
      </c>
      <c r="AC95">
        <f>IFERROR(VLOOKUP(実施計画様式!AD95,参考資料1_対象分野リスト!$C$3:$D$64,2,FALSE),0)</f>
        <v>0</v>
      </c>
      <c r="AF95">
        <f>IFERROR(VLOOKUP(実施計画様式!AG95,―!$AE$13:$AF$18,2,FALSE),0)</f>
        <v>0</v>
      </c>
      <c r="AH95">
        <f t="shared" si="3"/>
        <v>0</v>
      </c>
      <c r="AI95">
        <v>99</v>
      </c>
      <c r="AJ95" t="str">
        <f t="shared" si="2"/>
        <v/>
      </c>
      <c r="AK95" t="str">
        <f t="shared" si="1"/>
        <v/>
      </c>
      <c r="AQ95" s="140" t="str">
        <f>IF(実施計画様式!F95="","",IF(PRODUCT(D95:AF95)=0,"error",""))</f>
        <v/>
      </c>
    </row>
    <row r="96" spans="3:43">
      <c r="C96">
        <v>24</v>
      </c>
      <c r="D96" s="24">
        <f>IFERROR(VLOOKUP(実施計画様式!D96,―!A$38:B$40,2,FALSE),0)</f>
        <v>0</v>
      </c>
      <c r="E96">
        <f>IFERROR(VLOOKUP(実施計画様式!E96,―!$C$40:$D$47,2,FALSE),0)</f>
        <v>0</v>
      </c>
      <c r="F96">
        <f>IFERROR(VLOOKUP(実施計画様式!F96,―!$E$2:$F$2,2,FALSE),0)</f>
        <v>0</v>
      </c>
      <c r="G96">
        <f>IFERROR(VLOOKUP(実施計画様式!G96,―!$G$2:$H$2,2,FALSE),0)</f>
        <v>0</v>
      </c>
      <c r="H96">
        <f>IFERROR(VLOOKUP(実施計画様式!H96,―!$I$2:$J$2,2,FALSE),0)</f>
        <v>0</v>
      </c>
      <c r="J96">
        <f>IFERROR(VLOOKUP(実施計画様式!J96,―!$K$4:$L$8,2,FALSE),0)</f>
        <v>0</v>
      </c>
      <c r="K96">
        <f>IFERROR(VLOOKUP(実施計画様式!K96,―!$M$2:$N$2,2,FALSE),0)</f>
        <v>0</v>
      </c>
      <c r="L96">
        <f>IFERROR(VLOOKUP(実施計画様式!L96,―!$O$2:$P$10,2,FALSE),0)</f>
        <v>0</v>
      </c>
      <c r="V96">
        <f>IFERROR(VLOOKUP(実施計画様式!W96,―!$Q$2:$R$3,2,FALSE),0)</f>
        <v>0</v>
      </c>
      <c r="W96">
        <f>IFERROR(VLOOKUP(実施計画様式!X96,―!$S$2:$T$3,2,FALSE),0)</f>
        <v>0</v>
      </c>
      <c r="X96">
        <f>IFERROR(VLOOKUP(実施計画様式!Y96,―!$U$2:$V$3,2,FALSE),0)</f>
        <v>0</v>
      </c>
      <c r="Y96">
        <f>IFERROR(VLOOKUP(実施計画様式!Z96,―!$AH$2:$AI$40,2,FALSE),0)</f>
        <v>0</v>
      </c>
      <c r="Z96">
        <f>IFERROR(VLOOKUP(実施計画様式!AA96,―!$AH$2:$AI$40,2,FALSE),0)</f>
        <v>0</v>
      </c>
      <c r="AC96">
        <f>IFERROR(VLOOKUP(実施計画様式!AD96,参考資料1_対象分野リスト!$C$3:$D$64,2,FALSE),0)</f>
        <v>0</v>
      </c>
      <c r="AF96">
        <f>IFERROR(VLOOKUP(実施計画様式!AG96,―!$AE$13:$AF$18,2,FALSE),0)</f>
        <v>0</v>
      </c>
      <c r="AH96">
        <f t="shared" si="3"/>
        <v>0</v>
      </c>
      <c r="AI96">
        <v>99</v>
      </c>
      <c r="AJ96" t="str">
        <f t="shared" si="2"/>
        <v/>
      </c>
      <c r="AK96" t="str">
        <f t="shared" si="1"/>
        <v/>
      </c>
      <c r="AQ96" s="140" t="str">
        <f>IF(実施計画様式!F96="","",IF(PRODUCT(D96:AF96)=0,"error",""))</f>
        <v/>
      </c>
    </row>
    <row r="97" spans="3:43">
      <c r="C97">
        <v>25</v>
      </c>
      <c r="D97" s="24">
        <f>IFERROR(VLOOKUP(実施計画様式!D97,―!A$38:B$40,2,FALSE),0)</f>
        <v>0</v>
      </c>
      <c r="E97">
        <f>IFERROR(VLOOKUP(実施計画様式!E97,―!$C$40:$D$47,2,FALSE),0)</f>
        <v>0</v>
      </c>
      <c r="F97">
        <f>IFERROR(VLOOKUP(実施計画様式!F97,―!$E$2:$F$2,2,FALSE),0)</f>
        <v>0</v>
      </c>
      <c r="G97">
        <f>IFERROR(VLOOKUP(実施計画様式!G97,―!$G$2:$H$2,2,FALSE),0)</f>
        <v>0</v>
      </c>
      <c r="H97">
        <f>IFERROR(VLOOKUP(実施計画様式!H97,―!$I$2:$J$2,2,FALSE),0)</f>
        <v>0</v>
      </c>
      <c r="J97">
        <f>IFERROR(VLOOKUP(実施計画様式!J97,―!$K$4:$L$8,2,FALSE),0)</f>
        <v>0</v>
      </c>
      <c r="K97">
        <f>IFERROR(VLOOKUP(実施計画様式!K97,―!$M$2:$N$2,2,FALSE),0)</f>
        <v>0</v>
      </c>
      <c r="L97">
        <f>IFERROR(VLOOKUP(実施計画様式!L97,―!$O$2:$P$10,2,FALSE),0)</f>
        <v>0</v>
      </c>
      <c r="V97">
        <f>IFERROR(VLOOKUP(実施計画様式!W97,―!$Q$2:$R$3,2,FALSE),0)</f>
        <v>0</v>
      </c>
      <c r="W97">
        <f>IFERROR(VLOOKUP(実施計画様式!X97,―!$S$2:$T$3,2,FALSE),0)</f>
        <v>0</v>
      </c>
      <c r="X97">
        <f>IFERROR(VLOOKUP(実施計画様式!Y97,―!$U$2:$V$3,2,FALSE),0)</f>
        <v>0</v>
      </c>
      <c r="Y97">
        <f>IFERROR(VLOOKUP(実施計画様式!Z97,―!$AH$2:$AI$40,2,FALSE),0)</f>
        <v>0</v>
      </c>
      <c r="Z97">
        <f>IFERROR(VLOOKUP(実施計画様式!AA97,―!$AH$2:$AI$40,2,FALSE),0)</f>
        <v>0</v>
      </c>
      <c r="AC97">
        <f>IFERROR(VLOOKUP(実施計画様式!AD97,参考資料1_対象分野リスト!$C$3:$D$64,2,FALSE),0)</f>
        <v>0</v>
      </c>
      <c r="AF97">
        <f>IFERROR(VLOOKUP(実施計画様式!AG97,―!$AE$13:$AF$18,2,FALSE),0)</f>
        <v>0</v>
      </c>
      <c r="AH97">
        <f t="shared" si="3"/>
        <v>0</v>
      </c>
      <c r="AI97">
        <v>99</v>
      </c>
      <c r="AJ97" t="str">
        <f t="shared" si="2"/>
        <v/>
      </c>
      <c r="AK97" t="str">
        <f t="shared" si="1"/>
        <v/>
      </c>
      <c r="AQ97" s="140" t="str">
        <f>IF(実施計画様式!F97="","",IF(PRODUCT(D97:AF97)=0,"error",""))</f>
        <v/>
      </c>
    </row>
    <row r="98" spans="3:43">
      <c r="C98">
        <v>26</v>
      </c>
      <c r="D98" s="24">
        <f>IFERROR(VLOOKUP(実施計画様式!D98,―!A$38:B$40,2,FALSE),0)</f>
        <v>0</v>
      </c>
      <c r="E98">
        <f>IFERROR(VLOOKUP(実施計画様式!E98,―!$C$40:$D$47,2,FALSE),0)</f>
        <v>0</v>
      </c>
      <c r="F98">
        <f>IFERROR(VLOOKUP(実施計画様式!F98,―!$E$2:$F$2,2,FALSE),0)</f>
        <v>0</v>
      </c>
      <c r="G98">
        <f>IFERROR(VLOOKUP(実施計画様式!G98,―!$G$2:$H$2,2,FALSE),0)</f>
        <v>0</v>
      </c>
      <c r="H98">
        <f>IFERROR(VLOOKUP(実施計画様式!H98,―!$I$2:$J$2,2,FALSE),0)</f>
        <v>0</v>
      </c>
      <c r="J98">
        <f>IFERROR(VLOOKUP(実施計画様式!J98,―!$K$4:$L$8,2,FALSE),0)</f>
        <v>0</v>
      </c>
      <c r="K98">
        <f>IFERROR(VLOOKUP(実施計画様式!K98,―!$M$2:$N$2,2,FALSE),0)</f>
        <v>0</v>
      </c>
      <c r="L98">
        <f>IFERROR(VLOOKUP(実施計画様式!L98,―!$O$2:$P$10,2,FALSE),0)</f>
        <v>0</v>
      </c>
      <c r="V98">
        <f>IFERROR(VLOOKUP(実施計画様式!W98,―!$Q$2:$R$3,2,FALSE),0)</f>
        <v>0</v>
      </c>
      <c r="W98">
        <f>IFERROR(VLOOKUP(実施計画様式!X98,―!$S$2:$T$3,2,FALSE),0)</f>
        <v>0</v>
      </c>
      <c r="X98">
        <f>IFERROR(VLOOKUP(実施計画様式!Y98,―!$U$2:$V$3,2,FALSE),0)</f>
        <v>0</v>
      </c>
      <c r="Y98">
        <f>IFERROR(VLOOKUP(実施計画様式!Z98,―!$AH$2:$AI$40,2,FALSE),0)</f>
        <v>0</v>
      </c>
      <c r="Z98">
        <f>IFERROR(VLOOKUP(実施計画様式!AA98,―!$AH$2:$AI$40,2,FALSE),0)</f>
        <v>0</v>
      </c>
      <c r="AC98">
        <f>IFERROR(VLOOKUP(実施計画様式!AD98,参考資料1_対象分野リスト!$C$3:$D$64,2,FALSE),0)</f>
        <v>0</v>
      </c>
      <c r="AF98">
        <f>IFERROR(VLOOKUP(実施計画様式!AG98,―!$AE$13:$AF$18,2,FALSE),0)</f>
        <v>0</v>
      </c>
      <c r="AH98">
        <f t="shared" si="3"/>
        <v>0</v>
      </c>
      <c r="AI98">
        <v>99</v>
      </c>
      <c r="AJ98" t="str">
        <f t="shared" si="2"/>
        <v/>
      </c>
      <c r="AK98" t="str">
        <f t="shared" si="1"/>
        <v/>
      </c>
      <c r="AQ98" s="140" t="str">
        <f>IF(実施計画様式!F98="","",IF(PRODUCT(D98:AF98)=0,"error",""))</f>
        <v/>
      </c>
    </row>
    <row r="99" spans="3:43">
      <c r="C99">
        <v>27</v>
      </c>
      <c r="D99" s="24">
        <f>IFERROR(VLOOKUP(実施計画様式!D99,―!A$38:B$40,2,FALSE),0)</f>
        <v>0</v>
      </c>
      <c r="E99">
        <f>IFERROR(VLOOKUP(実施計画様式!E99,―!$C$40:$D$47,2,FALSE),0)</f>
        <v>0</v>
      </c>
      <c r="F99">
        <f>IFERROR(VLOOKUP(実施計画様式!F99,―!$E$2:$F$2,2,FALSE),0)</f>
        <v>0</v>
      </c>
      <c r="G99">
        <f>IFERROR(VLOOKUP(実施計画様式!G99,―!$G$2:$H$2,2,FALSE),0)</f>
        <v>0</v>
      </c>
      <c r="H99">
        <f>IFERROR(VLOOKUP(実施計画様式!H99,―!$I$2:$J$2,2,FALSE),0)</f>
        <v>0</v>
      </c>
      <c r="J99">
        <f>IFERROR(VLOOKUP(実施計画様式!J99,―!$K$4:$L$8,2,FALSE),0)</f>
        <v>0</v>
      </c>
      <c r="K99">
        <f>IFERROR(VLOOKUP(実施計画様式!K99,―!$M$2:$N$2,2,FALSE),0)</f>
        <v>0</v>
      </c>
      <c r="L99">
        <f>IFERROR(VLOOKUP(実施計画様式!L99,―!$O$2:$P$10,2,FALSE),0)</f>
        <v>0</v>
      </c>
      <c r="V99">
        <f>IFERROR(VLOOKUP(実施計画様式!W99,―!$Q$2:$R$3,2,FALSE),0)</f>
        <v>0</v>
      </c>
      <c r="W99">
        <f>IFERROR(VLOOKUP(実施計画様式!X99,―!$S$2:$T$3,2,FALSE),0)</f>
        <v>0</v>
      </c>
      <c r="X99">
        <f>IFERROR(VLOOKUP(実施計画様式!Y99,―!$U$2:$V$3,2,FALSE),0)</f>
        <v>0</v>
      </c>
      <c r="Y99">
        <f>IFERROR(VLOOKUP(実施計画様式!Z99,―!$AH$2:$AI$40,2,FALSE),0)</f>
        <v>0</v>
      </c>
      <c r="Z99">
        <f>IFERROR(VLOOKUP(実施計画様式!AA99,―!$AH$2:$AI$40,2,FALSE),0)</f>
        <v>0</v>
      </c>
      <c r="AC99">
        <f>IFERROR(VLOOKUP(実施計画様式!AD99,参考資料1_対象分野リスト!$C$3:$D$64,2,FALSE),0)</f>
        <v>0</v>
      </c>
      <c r="AF99">
        <f>IFERROR(VLOOKUP(実施計画様式!AG99,―!$AE$13:$AF$18,2,FALSE),0)</f>
        <v>0</v>
      </c>
      <c r="AH99">
        <f t="shared" si="3"/>
        <v>0</v>
      </c>
      <c r="AI99">
        <v>99</v>
      </c>
      <c r="AJ99" t="str">
        <f t="shared" si="2"/>
        <v/>
      </c>
      <c r="AK99" t="str">
        <f t="shared" si="1"/>
        <v/>
      </c>
      <c r="AQ99" s="140" t="str">
        <f>IF(実施計画様式!F99="","",IF(PRODUCT(D99:AF99)=0,"error",""))</f>
        <v/>
      </c>
    </row>
    <row r="100" spans="3:43">
      <c r="C100">
        <v>28</v>
      </c>
      <c r="D100" s="24">
        <f>IFERROR(VLOOKUP(実施計画様式!D100,―!A$38:B$40,2,FALSE),0)</f>
        <v>0</v>
      </c>
      <c r="E100">
        <f>IFERROR(VLOOKUP(実施計画様式!E100,―!$C$40:$D$47,2,FALSE),0)</f>
        <v>0</v>
      </c>
      <c r="F100">
        <f>IFERROR(VLOOKUP(実施計画様式!F100,―!$E$2:$F$2,2,FALSE),0)</f>
        <v>0</v>
      </c>
      <c r="G100">
        <f>IFERROR(VLOOKUP(実施計画様式!G100,―!$G$2:$H$2,2,FALSE),0)</f>
        <v>0</v>
      </c>
      <c r="H100">
        <f>IFERROR(VLOOKUP(実施計画様式!H100,―!$I$2:$J$2,2,FALSE),0)</f>
        <v>0</v>
      </c>
      <c r="J100">
        <f>IFERROR(VLOOKUP(実施計画様式!J100,―!$K$4:$L$8,2,FALSE),0)</f>
        <v>0</v>
      </c>
      <c r="K100">
        <f>IFERROR(VLOOKUP(実施計画様式!K100,―!$M$2:$N$2,2,FALSE),0)</f>
        <v>0</v>
      </c>
      <c r="L100">
        <f>IFERROR(VLOOKUP(実施計画様式!L100,―!$O$2:$P$10,2,FALSE),0)</f>
        <v>0</v>
      </c>
      <c r="V100">
        <f>IFERROR(VLOOKUP(実施計画様式!W100,―!$Q$2:$R$3,2,FALSE),0)</f>
        <v>0</v>
      </c>
      <c r="W100">
        <f>IFERROR(VLOOKUP(実施計画様式!X100,―!$S$2:$T$3,2,FALSE),0)</f>
        <v>0</v>
      </c>
      <c r="X100">
        <f>IFERROR(VLOOKUP(実施計画様式!Y100,―!$U$2:$V$3,2,FALSE),0)</f>
        <v>0</v>
      </c>
      <c r="Y100">
        <f>IFERROR(VLOOKUP(実施計画様式!Z100,―!$AH$2:$AI$40,2,FALSE),0)</f>
        <v>0</v>
      </c>
      <c r="Z100">
        <f>IFERROR(VLOOKUP(実施計画様式!AA100,―!$AH$2:$AI$40,2,FALSE),0)</f>
        <v>0</v>
      </c>
      <c r="AC100">
        <f>IFERROR(VLOOKUP(実施計画様式!AD100,参考資料1_対象分野リスト!$C$3:$D$64,2,FALSE),0)</f>
        <v>0</v>
      </c>
      <c r="AF100">
        <f>IFERROR(VLOOKUP(実施計画様式!AG100,―!$AE$13:$AF$18,2,FALSE),0)</f>
        <v>0</v>
      </c>
      <c r="AH100">
        <f t="shared" si="3"/>
        <v>0</v>
      </c>
      <c r="AI100">
        <v>99</v>
      </c>
      <c r="AJ100" t="str">
        <f t="shared" si="2"/>
        <v/>
      </c>
      <c r="AK100" t="str">
        <f t="shared" si="1"/>
        <v/>
      </c>
      <c r="AQ100" s="140" t="str">
        <f>IF(実施計画様式!F100="","",IF(PRODUCT(D100:AF100)=0,"error",""))</f>
        <v/>
      </c>
    </row>
    <row r="101" spans="3:43">
      <c r="C101">
        <v>29</v>
      </c>
      <c r="D101" s="24">
        <f>IFERROR(VLOOKUP(実施計画様式!D101,―!A$38:B$40,2,FALSE),0)</f>
        <v>0</v>
      </c>
      <c r="E101">
        <f>IFERROR(VLOOKUP(実施計画様式!E101,―!$C$40:$D$47,2,FALSE),0)</f>
        <v>0</v>
      </c>
      <c r="F101">
        <f>IFERROR(VLOOKUP(実施計画様式!F101,―!$E$2:$F$2,2,FALSE),0)</f>
        <v>0</v>
      </c>
      <c r="G101">
        <f>IFERROR(VLOOKUP(実施計画様式!G101,―!$G$2:$H$2,2,FALSE),0)</f>
        <v>0</v>
      </c>
      <c r="H101">
        <f>IFERROR(VLOOKUP(実施計画様式!H101,―!$I$2:$J$2,2,FALSE),0)</f>
        <v>0</v>
      </c>
      <c r="J101">
        <f>IFERROR(VLOOKUP(実施計画様式!J101,―!$K$4:$L$8,2,FALSE),0)</f>
        <v>0</v>
      </c>
      <c r="K101">
        <f>IFERROR(VLOOKUP(実施計画様式!K101,―!$M$2:$N$2,2,FALSE),0)</f>
        <v>0</v>
      </c>
      <c r="L101">
        <f>IFERROR(VLOOKUP(実施計画様式!L101,―!$O$2:$P$10,2,FALSE),0)</f>
        <v>0</v>
      </c>
      <c r="V101">
        <f>IFERROR(VLOOKUP(実施計画様式!W101,―!$Q$2:$R$3,2,FALSE),0)</f>
        <v>0</v>
      </c>
      <c r="W101">
        <f>IFERROR(VLOOKUP(実施計画様式!X101,―!$S$2:$T$3,2,FALSE),0)</f>
        <v>0</v>
      </c>
      <c r="X101">
        <f>IFERROR(VLOOKUP(実施計画様式!Y101,―!$U$2:$V$3,2,FALSE),0)</f>
        <v>0</v>
      </c>
      <c r="Y101">
        <f>IFERROR(VLOOKUP(実施計画様式!Z101,―!$AH$2:$AI$40,2,FALSE),0)</f>
        <v>0</v>
      </c>
      <c r="Z101">
        <f>IFERROR(VLOOKUP(実施計画様式!AA101,―!$AH$2:$AI$40,2,FALSE),0)</f>
        <v>0</v>
      </c>
      <c r="AC101">
        <f>IFERROR(VLOOKUP(実施計画様式!AD101,参考資料1_対象分野リスト!$C$3:$D$64,2,FALSE),0)</f>
        <v>0</v>
      </c>
      <c r="AF101">
        <f>IFERROR(VLOOKUP(実施計画様式!AG101,―!$AE$13:$AF$18,2,FALSE),0)</f>
        <v>0</v>
      </c>
      <c r="AH101">
        <f t="shared" si="3"/>
        <v>0</v>
      </c>
      <c r="AI101">
        <v>99</v>
      </c>
      <c r="AJ101" t="str">
        <f t="shared" si="2"/>
        <v/>
      </c>
      <c r="AK101" t="str">
        <f t="shared" si="1"/>
        <v/>
      </c>
      <c r="AQ101" s="140" t="str">
        <f>IF(実施計画様式!F101="","",IF(PRODUCT(D101:AF101)=0,"error",""))</f>
        <v/>
      </c>
    </row>
    <row r="102" spans="3:43">
      <c r="C102">
        <v>30</v>
      </c>
      <c r="D102" s="24">
        <f>IFERROR(VLOOKUP(実施計画様式!D102,―!A$38:B$40,2,FALSE),0)</f>
        <v>0</v>
      </c>
      <c r="E102">
        <f>IFERROR(VLOOKUP(実施計画様式!E102,―!$C$40:$D$47,2,FALSE),0)</f>
        <v>0</v>
      </c>
      <c r="F102">
        <f>IFERROR(VLOOKUP(実施計画様式!F102,―!$E$2:$F$2,2,FALSE),0)</f>
        <v>0</v>
      </c>
      <c r="G102">
        <f>IFERROR(VLOOKUP(実施計画様式!G102,―!$G$2:$H$2,2,FALSE),0)</f>
        <v>0</v>
      </c>
      <c r="H102">
        <f>IFERROR(VLOOKUP(実施計画様式!H102,―!$I$2:$J$2,2,FALSE),0)</f>
        <v>0</v>
      </c>
      <c r="J102">
        <f>IFERROR(VLOOKUP(実施計画様式!J102,―!$K$4:$L$8,2,FALSE),0)</f>
        <v>0</v>
      </c>
      <c r="K102">
        <f>IFERROR(VLOOKUP(実施計画様式!K102,―!$M$2:$N$2,2,FALSE),0)</f>
        <v>0</v>
      </c>
      <c r="L102">
        <f>IFERROR(VLOOKUP(実施計画様式!L102,―!$O$2:$P$10,2,FALSE),0)</f>
        <v>0</v>
      </c>
      <c r="V102">
        <f>IFERROR(VLOOKUP(実施計画様式!W102,―!$Q$2:$R$3,2,FALSE),0)</f>
        <v>0</v>
      </c>
      <c r="W102">
        <f>IFERROR(VLOOKUP(実施計画様式!X102,―!$S$2:$T$3,2,FALSE),0)</f>
        <v>0</v>
      </c>
      <c r="X102">
        <f>IFERROR(VLOOKUP(実施計画様式!Y102,―!$U$2:$V$3,2,FALSE),0)</f>
        <v>0</v>
      </c>
      <c r="Y102">
        <f>IFERROR(VLOOKUP(実施計画様式!Z102,―!$AH$2:$AI$40,2,FALSE),0)</f>
        <v>0</v>
      </c>
      <c r="Z102">
        <f>IFERROR(VLOOKUP(実施計画様式!AA102,―!$AH$2:$AI$40,2,FALSE),0)</f>
        <v>0</v>
      </c>
      <c r="AC102">
        <f>IFERROR(VLOOKUP(実施計画様式!AD102,参考資料1_対象分野リスト!$C$3:$D$64,2,FALSE),0)</f>
        <v>0</v>
      </c>
      <c r="AF102">
        <f>IFERROR(VLOOKUP(実施計画様式!AG102,―!$AE$13:$AF$18,2,FALSE),0)</f>
        <v>0</v>
      </c>
      <c r="AH102">
        <f t="shared" si="3"/>
        <v>0</v>
      </c>
      <c r="AI102">
        <v>99</v>
      </c>
      <c r="AJ102" t="str">
        <f t="shared" si="2"/>
        <v/>
      </c>
      <c r="AK102" t="str">
        <f t="shared" si="1"/>
        <v/>
      </c>
      <c r="AQ102" s="140" t="str">
        <f>IF(実施計画様式!F102="","",IF(PRODUCT(D102:AF102)=0,"error",""))</f>
        <v/>
      </c>
    </row>
    <row r="103" spans="3:43">
      <c r="C103">
        <v>31</v>
      </c>
      <c r="D103" s="24">
        <f>IFERROR(VLOOKUP(実施計画様式!D103,―!A$38:B$40,2,FALSE),0)</f>
        <v>0</v>
      </c>
      <c r="E103">
        <f>IFERROR(VLOOKUP(実施計画様式!E103,―!$C$40:$D$47,2,FALSE),0)</f>
        <v>0</v>
      </c>
      <c r="F103">
        <f>IFERROR(VLOOKUP(実施計画様式!F103,―!$E$2:$F$2,2,FALSE),0)</f>
        <v>0</v>
      </c>
      <c r="G103">
        <f>IFERROR(VLOOKUP(実施計画様式!G103,―!$G$2:$H$2,2,FALSE),0)</f>
        <v>0</v>
      </c>
      <c r="H103">
        <f>IFERROR(VLOOKUP(実施計画様式!H103,―!$I$2:$J$2,2,FALSE),0)</f>
        <v>0</v>
      </c>
      <c r="J103">
        <f>IFERROR(VLOOKUP(実施計画様式!J103,―!$K$4:$L$8,2,FALSE),0)</f>
        <v>0</v>
      </c>
      <c r="K103">
        <f>IFERROR(VLOOKUP(実施計画様式!K103,―!$M$2:$N$2,2,FALSE),0)</f>
        <v>0</v>
      </c>
      <c r="L103">
        <f>IFERROR(VLOOKUP(実施計画様式!L103,―!$O$2:$P$10,2,FALSE),0)</f>
        <v>0</v>
      </c>
      <c r="V103">
        <f>IFERROR(VLOOKUP(実施計画様式!W103,―!$Q$2:$R$3,2,FALSE),0)</f>
        <v>0</v>
      </c>
      <c r="W103">
        <f>IFERROR(VLOOKUP(実施計画様式!X103,―!$S$2:$T$3,2,FALSE),0)</f>
        <v>0</v>
      </c>
      <c r="X103">
        <f>IFERROR(VLOOKUP(実施計画様式!Y103,―!$U$2:$V$3,2,FALSE),0)</f>
        <v>0</v>
      </c>
      <c r="Y103">
        <f>IFERROR(VLOOKUP(実施計画様式!Z103,―!$AH$2:$AI$40,2,FALSE),0)</f>
        <v>0</v>
      </c>
      <c r="Z103">
        <f>IFERROR(VLOOKUP(実施計画様式!AA103,―!$AH$2:$AI$40,2,FALSE),0)</f>
        <v>0</v>
      </c>
      <c r="AC103">
        <f>IFERROR(VLOOKUP(実施計画様式!AD103,参考資料1_対象分野リスト!$C$3:$D$64,2,FALSE),0)</f>
        <v>0</v>
      </c>
      <c r="AF103">
        <f>IFERROR(VLOOKUP(実施計画様式!AG103,―!$AE$13:$AF$18,2,FALSE),0)</f>
        <v>0</v>
      </c>
      <c r="AH103">
        <f t="shared" si="3"/>
        <v>0</v>
      </c>
      <c r="AI103">
        <v>99</v>
      </c>
      <c r="AJ103" t="str">
        <f t="shared" si="2"/>
        <v/>
      </c>
      <c r="AK103" t="str">
        <f t="shared" si="1"/>
        <v/>
      </c>
      <c r="AQ103" s="140" t="str">
        <f>IF(実施計画様式!F103="","",IF(PRODUCT(D103:AF103)=0,"error",""))</f>
        <v/>
      </c>
    </row>
    <row r="104" spans="3:43">
      <c r="C104">
        <v>32</v>
      </c>
      <c r="D104" s="24">
        <f>IFERROR(VLOOKUP(実施計画様式!D104,―!A$38:B$40,2,FALSE),0)</f>
        <v>0</v>
      </c>
      <c r="E104">
        <f>IFERROR(VLOOKUP(実施計画様式!E104,―!$C$40:$D$47,2,FALSE),0)</f>
        <v>0</v>
      </c>
      <c r="F104">
        <f>IFERROR(VLOOKUP(実施計画様式!F104,―!$E$2:$F$2,2,FALSE),0)</f>
        <v>0</v>
      </c>
      <c r="G104">
        <f>IFERROR(VLOOKUP(実施計画様式!G104,―!$G$2:$H$2,2,FALSE),0)</f>
        <v>0</v>
      </c>
      <c r="H104">
        <f>IFERROR(VLOOKUP(実施計画様式!H104,―!$I$2:$J$2,2,FALSE),0)</f>
        <v>0</v>
      </c>
      <c r="J104">
        <f>IFERROR(VLOOKUP(実施計画様式!J104,―!$K$4:$L$8,2,FALSE),0)</f>
        <v>0</v>
      </c>
      <c r="K104">
        <f>IFERROR(VLOOKUP(実施計画様式!K104,―!$M$2:$N$2,2,FALSE),0)</f>
        <v>0</v>
      </c>
      <c r="L104">
        <f>IFERROR(VLOOKUP(実施計画様式!L104,―!$O$2:$P$10,2,FALSE),0)</f>
        <v>0</v>
      </c>
      <c r="V104">
        <f>IFERROR(VLOOKUP(実施計画様式!W104,―!$Q$2:$R$3,2,FALSE),0)</f>
        <v>0</v>
      </c>
      <c r="W104">
        <f>IFERROR(VLOOKUP(実施計画様式!X104,―!$S$2:$T$3,2,FALSE),0)</f>
        <v>0</v>
      </c>
      <c r="X104">
        <f>IFERROR(VLOOKUP(実施計画様式!Y104,―!$U$2:$V$3,2,FALSE),0)</f>
        <v>0</v>
      </c>
      <c r="Y104">
        <f>IFERROR(VLOOKUP(実施計画様式!Z104,―!$AH$2:$AI$40,2,FALSE),0)</f>
        <v>0</v>
      </c>
      <c r="Z104">
        <f>IFERROR(VLOOKUP(実施計画様式!AA104,―!$AH$2:$AI$40,2,FALSE),0)</f>
        <v>0</v>
      </c>
      <c r="AC104">
        <f>IFERROR(VLOOKUP(実施計画様式!AD104,参考資料1_対象分野リスト!$C$3:$D$64,2,FALSE),0)</f>
        <v>0</v>
      </c>
      <c r="AF104">
        <f>IFERROR(VLOOKUP(実施計画様式!AG104,―!$AE$13:$AF$18,2,FALSE),0)</f>
        <v>0</v>
      </c>
      <c r="AH104">
        <f t="shared" si="3"/>
        <v>0</v>
      </c>
      <c r="AI104">
        <v>99</v>
      </c>
      <c r="AJ104" t="str">
        <f t="shared" si="2"/>
        <v/>
      </c>
      <c r="AK104" t="str">
        <f t="shared" si="1"/>
        <v/>
      </c>
      <c r="AQ104" s="140" t="str">
        <f>IF(実施計画様式!F104="","",IF(PRODUCT(D104:AF104)=0,"error",""))</f>
        <v/>
      </c>
    </row>
    <row r="105" spans="3:43">
      <c r="C105">
        <v>33</v>
      </c>
      <c r="D105" s="24">
        <f>IFERROR(VLOOKUP(実施計画様式!D105,―!A$38:B$40,2,FALSE),0)</f>
        <v>0</v>
      </c>
      <c r="E105">
        <f>IFERROR(VLOOKUP(実施計画様式!E105,―!$C$40:$D$47,2,FALSE),0)</f>
        <v>0</v>
      </c>
      <c r="F105">
        <f>IFERROR(VLOOKUP(実施計画様式!F105,―!$E$2:$F$2,2,FALSE),0)</f>
        <v>0</v>
      </c>
      <c r="G105">
        <f>IFERROR(VLOOKUP(実施計画様式!G105,―!$G$2:$H$2,2,FALSE),0)</f>
        <v>0</v>
      </c>
      <c r="H105">
        <f>IFERROR(VLOOKUP(実施計画様式!H105,―!$I$2:$J$2,2,FALSE),0)</f>
        <v>0</v>
      </c>
      <c r="J105">
        <f>IFERROR(VLOOKUP(実施計画様式!J105,―!$K$4:$L$8,2,FALSE),0)</f>
        <v>0</v>
      </c>
      <c r="K105">
        <f>IFERROR(VLOOKUP(実施計画様式!K105,―!$M$2:$N$2,2,FALSE),0)</f>
        <v>0</v>
      </c>
      <c r="L105">
        <f>IFERROR(VLOOKUP(実施計画様式!L105,―!$O$2:$P$10,2,FALSE),0)</f>
        <v>0</v>
      </c>
      <c r="V105">
        <f>IFERROR(VLOOKUP(実施計画様式!W105,―!$Q$2:$R$3,2,FALSE),0)</f>
        <v>0</v>
      </c>
      <c r="W105">
        <f>IFERROR(VLOOKUP(実施計画様式!X105,―!$S$2:$T$3,2,FALSE),0)</f>
        <v>0</v>
      </c>
      <c r="X105">
        <f>IFERROR(VLOOKUP(実施計画様式!Y105,―!$U$2:$V$3,2,FALSE),0)</f>
        <v>0</v>
      </c>
      <c r="Y105">
        <f>IFERROR(VLOOKUP(実施計画様式!Z105,―!$AH$2:$AI$40,2,FALSE),0)</f>
        <v>0</v>
      </c>
      <c r="Z105">
        <f>IFERROR(VLOOKUP(実施計画様式!AA105,―!$AH$2:$AI$40,2,FALSE),0)</f>
        <v>0</v>
      </c>
      <c r="AC105">
        <f>IFERROR(VLOOKUP(実施計画様式!AD105,参考資料1_対象分野リスト!$C$3:$D$64,2,FALSE),0)</f>
        <v>0</v>
      </c>
      <c r="AF105">
        <f>IFERROR(VLOOKUP(実施計画様式!AG105,―!$AE$13:$AF$18,2,FALSE),0)</f>
        <v>0</v>
      </c>
      <c r="AH105">
        <f t="shared" si="3"/>
        <v>0</v>
      </c>
      <c r="AI105">
        <v>99</v>
      </c>
      <c r="AJ105" t="str">
        <f t="shared" si="2"/>
        <v/>
      </c>
      <c r="AK105" t="str">
        <f t="shared" si="1"/>
        <v/>
      </c>
      <c r="AQ105" s="140" t="str">
        <f>IF(実施計画様式!F105="","",IF(PRODUCT(D105:AF105)=0,"error",""))</f>
        <v/>
      </c>
    </row>
    <row r="106" spans="3:43">
      <c r="C106">
        <v>34</v>
      </c>
      <c r="D106" s="24">
        <f>IFERROR(VLOOKUP(実施計画様式!D106,―!A$38:B$40,2,FALSE),0)</f>
        <v>0</v>
      </c>
      <c r="E106">
        <f>IFERROR(VLOOKUP(実施計画様式!E106,―!$C$40:$D$47,2,FALSE),0)</f>
        <v>0</v>
      </c>
      <c r="F106">
        <f>IFERROR(VLOOKUP(実施計画様式!F106,―!$E$2:$F$2,2,FALSE),0)</f>
        <v>0</v>
      </c>
      <c r="G106">
        <f>IFERROR(VLOOKUP(実施計画様式!G106,―!$G$2:$H$2,2,FALSE),0)</f>
        <v>0</v>
      </c>
      <c r="H106">
        <f>IFERROR(VLOOKUP(実施計画様式!H106,―!$I$2:$J$2,2,FALSE),0)</f>
        <v>0</v>
      </c>
      <c r="J106">
        <f>IFERROR(VLOOKUP(実施計画様式!J106,―!$K$4:$L$8,2,FALSE),0)</f>
        <v>0</v>
      </c>
      <c r="K106">
        <f>IFERROR(VLOOKUP(実施計画様式!K106,―!$M$2:$N$2,2,FALSE),0)</f>
        <v>0</v>
      </c>
      <c r="L106">
        <f>IFERROR(VLOOKUP(実施計画様式!L106,―!$O$2:$P$10,2,FALSE),0)</f>
        <v>0</v>
      </c>
      <c r="V106">
        <f>IFERROR(VLOOKUP(実施計画様式!W106,―!$Q$2:$R$3,2,FALSE),0)</f>
        <v>0</v>
      </c>
      <c r="W106">
        <f>IFERROR(VLOOKUP(実施計画様式!X106,―!$S$2:$T$3,2,FALSE),0)</f>
        <v>0</v>
      </c>
      <c r="X106">
        <f>IFERROR(VLOOKUP(実施計画様式!Y106,―!$U$2:$V$3,2,FALSE),0)</f>
        <v>0</v>
      </c>
      <c r="Y106">
        <f>IFERROR(VLOOKUP(実施計画様式!Z106,―!$AH$2:$AI$40,2,FALSE),0)</f>
        <v>0</v>
      </c>
      <c r="Z106">
        <f>IFERROR(VLOOKUP(実施計画様式!AA106,―!$AH$2:$AI$40,2,FALSE),0)</f>
        <v>0</v>
      </c>
      <c r="AC106">
        <f>IFERROR(VLOOKUP(実施計画様式!AD106,参考資料1_対象分野リスト!$C$3:$D$64,2,FALSE),0)</f>
        <v>0</v>
      </c>
      <c r="AF106">
        <f>IFERROR(VLOOKUP(実施計画様式!AG106,―!$AE$13:$AF$18,2,FALSE),0)</f>
        <v>0</v>
      </c>
      <c r="AH106">
        <f t="shared" si="3"/>
        <v>0</v>
      </c>
      <c r="AI106">
        <v>99</v>
      </c>
      <c r="AJ106" t="str">
        <f t="shared" si="2"/>
        <v/>
      </c>
      <c r="AK106" t="str">
        <f t="shared" si="1"/>
        <v/>
      </c>
      <c r="AQ106" s="140" t="str">
        <f>IF(実施計画様式!F106="","",IF(PRODUCT(D106:AF106)=0,"error",""))</f>
        <v/>
      </c>
    </row>
    <row r="107" spans="3:43">
      <c r="C107">
        <v>35</v>
      </c>
      <c r="D107" s="24">
        <f>IFERROR(VLOOKUP(実施計画様式!D107,―!A$38:B$40,2,FALSE),0)</f>
        <v>0</v>
      </c>
      <c r="E107">
        <f>IFERROR(VLOOKUP(実施計画様式!E107,―!$C$40:$D$47,2,FALSE),0)</f>
        <v>0</v>
      </c>
      <c r="F107">
        <f>IFERROR(VLOOKUP(実施計画様式!F107,―!$E$2:$F$2,2,FALSE),0)</f>
        <v>0</v>
      </c>
      <c r="G107">
        <f>IFERROR(VLOOKUP(実施計画様式!G107,―!$G$2:$H$2,2,FALSE),0)</f>
        <v>0</v>
      </c>
      <c r="H107">
        <f>IFERROR(VLOOKUP(実施計画様式!H107,―!$I$2:$J$2,2,FALSE),0)</f>
        <v>0</v>
      </c>
      <c r="J107">
        <f>IFERROR(VLOOKUP(実施計画様式!J107,―!$K$4:$L$8,2,FALSE),0)</f>
        <v>0</v>
      </c>
      <c r="K107">
        <f>IFERROR(VLOOKUP(実施計画様式!K107,―!$M$2:$N$2,2,FALSE),0)</f>
        <v>0</v>
      </c>
      <c r="L107">
        <f>IFERROR(VLOOKUP(実施計画様式!L107,―!$O$2:$P$10,2,FALSE),0)</f>
        <v>0</v>
      </c>
      <c r="V107">
        <f>IFERROR(VLOOKUP(実施計画様式!W107,―!$Q$2:$R$3,2,FALSE),0)</f>
        <v>0</v>
      </c>
      <c r="W107">
        <f>IFERROR(VLOOKUP(実施計画様式!X107,―!$S$2:$T$3,2,FALSE),0)</f>
        <v>0</v>
      </c>
      <c r="X107">
        <f>IFERROR(VLOOKUP(実施計画様式!Y107,―!$U$2:$V$3,2,FALSE),0)</f>
        <v>0</v>
      </c>
      <c r="Y107">
        <f>IFERROR(VLOOKUP(実施計画様式!Z107,―!$AH$2:$AI$40,2,FALSE),0)</f>
        <v>0</v>
      </c>
      <c r="Z107">
        <f>IFERROR(VLOOKUP(実施計画様式!AA107,―!$AH$2:$AI$40,2,FALSE),0)</f>
        <v>0</v>
      </c>
      <c r="AC107">
        <f>IFERROR(VLOOKUP(実施計画様式!AD107,参考資料1_対象分野リスト!$C$3:$D$64,2,FALSE),0)</f>
        <v>0</v>
      </c>
      <c r="AF107">
        <f>IFERROR(VLOOKUP(実施計画様式!AG107,―!$AE$13:$AF$18,2,FALSE),0)</f>
        <v>0</v>
      </c>
      <c r="AH107">
        <f t="shared" si="3"/>
        <v>0</v>
      </c>
      <c r="AI107">
        <v>99</v>
      </c>
      <c r="AJ107" t="str">
        <f t="shared" si="2"/>
        <v/>
      </c>
      <c r="AK107" t="str">
        <f t="shared" si="1"/>
        <v/>
      </c>
      <c r="AQ107" s="140" t="str">
        <f>IF(実施計画様式!F107="","",IF(PRODUCT(D107:AF107)=0,"error",""))</f>
        <v/>
      </c>
    </row>
    <row r="108" spans="3:43">
      <c r="C108">
        <v>36</v>
      </c>
      <c r="D108" s="24">
        <f>IFERROR(VLOOKUP(実施計画様式!D108,―!A$38:B$40,2,FALSE),0)</f>
        <v>0</v>
      </c>
      <c r="E108">
        <f>IFERROR(VLOOKUP(実施計画様式!E108,―!$C$40:$D$47,2,FALSE),0)</f>
        <v>0</v>
      </c>
      <c r="F108">
        <f>IFERROR(VLOOKUP(実施計画様式!F108,―!$E$2:$F$2,2,FALSE),0)</f>
        <v>0</v>
      </c>
      <c r="G108">
        <f>IFERROR(VLOOKUP(実施計画様式!G108,―!$G$2:$H$2,2,FALSE),0)</f>
        <v>0</v>
      </c>
      <c r="H108">
        <f>IFERROR(VLOOKUP(実施計画様式!H108,―!$I$2:$J$2,2,FALSE),0)</f>
        <v>0</v>
      </c>
      <c r="J108">
        <f>IFERROR(VLOOKUP(実施計画様式!J108,―!$K$4:$L$8,2,FALSE),0)</f>
        <v>0</v>
      </c>
      <c r="K108">
        <f>IFERROR(VLOOKUP(実施計画様式!K108,―!$M$2:$N$2,2,FALSE),0)</f>
        <v>0</v>
      </c>
      <c r="L108">
        <f>IFERROR(VLOOKUP(実施計画様式!L108,―!$O$2:$P$10,2,FALSE),0)</f>
        <v>0</v>
      </c>
      <c r="V108">
        <f>IFERROR(VLOOKUP(実施計画様式!W108,―!$Q$2:$R$3,2,FALSE),0)</f>
        <v>0</v>
      </c>
      <c r="W108">
        <f>IFERROR(VLOOKUP(実施計画様式!X108,―!$S$2:$T$3,2,FALSE),0)</f>
        <v>0</v>
      </c>
      <c r="X108">
        <f>IFERROR(VLOOKUP(実施計画様式!Y108,―!$U$2:$V$3,2,FALSE),0)</f>
        <v>0</v>
      </c>
      <c r="Y108">
        <f>IFERROR(VLOOKUP(実施計画様式!Z108,―!$AH$2:$AI$40,2,FALSE),0)</f>
        <v>0</v>
      </c>
      <c r="Z108">
        <f>IFERROR(VLOOKUP(実施計画様式!AA108,―!$AH$2:$AI$40,2,FALSE),0)</f>
        <v>0</v>
      </c>
      <c r="AC108">
        <f>IFERROR(VLOOKUP(実施計画様式!AD108,参考資料1_対象分野リスト!$C$3:$D$64,2,FALSE),0)</f>
        <v>0</v>
      </c>
      <c r="AF108">
        <f>IFERROR(VLOOKUP(実施計画様式!AG108,―!$AE$13:$AF$18,2,FALSE),0)</f>
        <v>0</v>
      </c>
      <c r="AH108">
        <f t="shared" si="3"/>
        <v>0</v>
      </c>
      <c r="AI108">
        <v>99</v>
      </c>
      <c r="AJ108" t="str">
        <f t="shared" si="2"/>
        <v/>
      </c>
      <c r="AK108" t="str">
        <f t="shared" si="1"/>
        <v/>
      </c>
      <c r="AQ108" s="140" t="str">
        <f>IF(実施計画様式!F108="","",IF(PRODUCT(D108:AF108)=0,"error",""))</f>
        <v/>
      </c>
    </row>
    <row r="109" spans="3:43">
      <c r="C109">
        <v>37</v>
      </c>
      <c r="D109" s="24">
        <f>IFERROR(VLOOKUP(実施計画様式!D109,―!A$38:B$40,2,FALSE),0)</f>
        <v>0</v>
      </c>
      <c r="E109">
        <f>IFERROR(VLOOKUP(実施計画様式!E109,―!$C$40:$D$47,2,FALSE),0)</f>
        <v>0</v>
      </c>
      <c r="F109">
        <f>IFERROR(VLOOKUP(実施計画様式!F109,―!$E$2:$F$2,2,FALSE),0)</f>
        <v>0</v>
      </c>
      <c r="G109">
        <f>IFERROR(VLOOKUP(実施計画様式!G109,―!$G$2:$H$2,2,FALSE),0)</f>
        <v>0</v>
      </c>
      <c r="H109">
        <f>IFERROR(VLOOKUP(実施計画様式!H109,―!$I$2:$J$2,2,FALSE),0)</f>
        <v>0</v>
      </c>
      <c r="J109">
        <f>IFERROR(VLOOKUP(実施計画様式!J109,―!$K$4:$L$8,2,FALSE),0)</f>
        <v>0</v>
      </c>
      <c r="K109">
        <f>IFERROR(VLOOKUP(実施計画様式!K109,―!$M$2:$N$2,2,FALSE),0)</f>
        <v>0</v>
      </c>
      <c r="L109">
        <f>IFERROR(VLOOKUP(実施計画様式!L109,―!$O$2:$P$10,2,FALSE),0)</f>
        <v>0</v>
      </c>
      <c r="V109">
        <f>IFERROR(VLOOKUP(実施計画様式!W109,―!$Q$2:$R$3,2,FALSE),0)</f>
        <v>0</v>
      </c>
      <c r="W109">
        <f>IFERROR(VLOOKUP(実施計画様式!X109,―!$S$2:$T$3,2,FALSE),0)</f>
        <v>0</v>
      </c>
      <c r="X109">
        <f>IFERROR(VLOOKUP(実施計画様式!Y109,―!$U$2:$V$3,2,FALSE),0)</f>
        <v>0</v>
      </c>
      <c r="Y109">
        <f>IFERROR(VLOOKUP(実施計画様式!Z109,―!$AH$2:$AI$40,2,FALSE),0)</f>
        <v>0</v>
      </c>
      <c r="Z109">
        <f>IFERROR(VLOOKUP(実施計画様式!AA109,―!$AH$2:$AI$40,2,FALSE),0)</f>
        <v>0</v>
      </c>
      <c r="AC109">
        <f>IFERROR(VLOOKUP(実施計画様式!AD109,参考資料1_対象分野リスト!$C$3:$D$64,2,FALSE),0)</f>
        <v>0</v>
      </c>
      <c r="AF109">
        <f>IFERROR(VLOOKUP(実施計画様式!AG109,―!$AE$13:$AF$18,2,FALSE),0)</f>
        <v>0</v>
      </c>
      <c r="AH109">
        <f t="shared" si="3"/>
        <v>0</v>
      </c>
      <c r="AI109">
        <v>99</v>
      </c>
      <c r="AJ109" t="str">
        <f t="shared" si="2"/>
        <v/>
      </c>
      <c r="AK109" t="str">
        <f t="shared" si="1"/>
        <v/>
      </c>
      <c r="AQ109" s="140" t="str">
        <f>IF(実施計画様式!F109="","",IF(PRODUCT(D109:AF109)=0,"error",""))</f>
        <v/>
      </c>
    </row>
    <row r="110" spans="3:43">
      <c r="C110">
        <v>38</v>
      </c>
      <c r="D110" s="24">
        <f>IFERROR(VLOOKUP(実施計画様式!D110,―!A$38:B$40,2,FALSE),0)</f>
        <v>0</v>
      </c>
      <c r="E110">
        <f>IFERROR(VLOOKUP(実施計画様式!E110,―!$C$40:$D$47,2,FALSE),0)</f>
        <v>0</v>
      </c>
      <c r="F110">
        <f>IFERROR(VLOOKUP(実施計画様式!F110,―!$E$2:$F$2,2,FALSE),0)</f>
        <v>0</v>
      </c>
      <c r="G110">
        <f>IFERROR(VLOOKUP(実施計画様式!G110,―!$G$2:$H$2,2,FALSE),0)</f>
        <v>0</v>
      </c>
      <c r="H110">
        <f>IFERROR(VLOOKUP(実施計画様式!H110,―!$I$2:$J$2,2,FALSE),0)</f>
        <v>0</v>
      </c>
      <c r="J110">
        <f>IFERROR(VLOOKUP(実施計画様式!J110,―!$K$4:$L$8,2,FALSE),0)</f>
        <v>0</v>
      </c>
      <c r="K110">
        <f>IFERROR(VLOOKUP(実施計画様式!K110,―!$M$2:$N$2,2,FALSE),0)</f>
        <v>0</v>
      </c>
      <c r="L110">
        <f>IFERROR(VLOOKUP(実施計画様式!L110,―!$O$2:$P$10,2,FALSE),0)</f>
        <v>0</v>
      </c>
      <c r="V110">
        <f>IFERROR(VLOOKUP(実施計画様式!W110,―!$Q$2:$R$3,2,FALSE),0)</f>
        <v>0</v>
      </c>
      <c r="W110">
        <f>IFERROR(VLOOKUP(実施計画様式!X110,―!$S$2:$T$3,2,FALSE),0)</f>
        <v>0</v>
      </c>
      <c r="X110">
        <f>IFERROR(VLOOKUP(実施計画様式!Y110,―!$U$2:$V$3,2,FALSE),0)</f>
        <v>0</v>
      </c>
      <c r="Y110">
        <f>IFERROR(VLOOKUP(実施計画様式!Z110,―!$AH$2:$AI$40,2,FALSE),0)</f>
        <v>0</v>
      </c>
      <c r="Z110">
        <f>IFERROR(VLOOKUP(実施計画様式!AA110,―!$AH$2:$AI$40,2,FALSE),0)</f>
        <v>0</v>
      </c>
      <c r="AC110">
        <f>IFERROR(VLOOKUP(実施計画様式!AD110,参考資料1_対象分野リスト!$C$3:$D$64,2,FALSE),0)</f>
        <v>0</v>
      </c>
      <c r="AF110">
        <f>IFERROR(VLOOKUP(実施計画様式!AG110,―!$AE$13:$AF$18,2,FALSE),0)</f>
        <v>0</v>
      </c>
      <c r="AH110">
        <f t="shared" si="3"/>
        <v>0</v>
      </c>
      <c r="AI110">
        <v>99</v>
      </c>
      <c r="AJ110" t="str">
        <f t="shared" si="2"/>
        <v/>
      </c>
      <c r="AK110" t="str">
        <f t="shared" si="1"/>
        <v/>
      </c>
      <c r="AQ110" s="140" t="str">
        <f>IF(実施計画様式!F110="","",IF(PRODUCT(D110:AF110)=0,"error",""))</f>
        <v/>
      </c>
    </row>
    <row r="111" spans="3:43">
      <c r="C111">
        <v>39</v>
      </c>
      <c r="D111" s="24">
        <f>IFERROR(VLOOKUP(実施計画様式!D111,―!A$38:B$40,2,FALSE),0)</f>
        <v>0</v>
      </c>
      <c r="E111">
        <f>IFERROR(VLOOKUP(実施計画様式!E111,―!$C$40:$D$47,2,FALSE),0)</f>
        <v>0</v>
      </c>
      <c r="F111">
        <f>IFERROR(VLOOKUP(実施計画様式!F111,―!$E$2:$F$2,2,FALSE),0)</f>
        <v>0</v>
      </c>
      <c r="G111">
        <f>IFERROR(VLOOKUP(実施計画様式!G111,―!$G$2:$H$2,2,FALSE),0)</f>
        <v>0</v>
      </c>
      <c r="H111">
        <f>IFERROR(VLOOKUP(実施計画様式!H111,―!$I$2:$J$2,2,FALSE),0)</f>
        <v>0</v>
      </c>
      <c r="J111">
        <f>IFERROR(VLOOKUP(実施計画様式!J111,―!$K$4:$L$8,2,FALSE),0)</f>
        <v>0</v>
      </c>
      <c r="K111">
        <f>IFERROR(VLOOKUP(実施計画様式!K111,―!$M$2:$N$2,2,FALSE),0)</f>
        <v>0</v>
      </c>
      <c r="L111">
        <f>IFERROR(VLOOKUP(実施計画様式!L111,―!$O$2:$P$10,2,FALSE),0)</f>
        <v>0</v>
      </c>
      <c r="V111">
        <f>IFERROR(VLOOKUP(実施計画様式!W111,―!$Q$2:$R$3,2,FALSE),0)</f>
        <v>0</v>
      </c>
      <c r="W111">
        <f>IFERROR(VLOOKUP(実施計画様式!X111,―!$S$2:$T$3,2,FALSE),0)</f>
        <v>0</v>
      </c>
      <c r="X111">
        <f>IFERROR(VLOOKUP(実施計画様式!Y111,―!$U$2:$V$3,2,FALSE),0)</f>
        <v>0</v>
      </c>
      <c r="Y111">
        <f>IFERROR(VLOOKUP(実施計画様式!Z111,―!$AH$2:$AI$40,2,FALSE),0)</f>
        <v>0</v>
      </c>
      <c r="Z111">
        <f>IFERROR(VLOOKUP(実施計画様式!AA111,―!$AH$2:$AI$40,2,FALSE),0)</f>
        <v>0</v>
      </c>
      <c r="AC111">
        <f>IFERROR(VLOOKUP(実施計画様式!AD111,参考資料1_対象分野リスト!$C$3:$D$64,2,FALSE),0)</f>
        <v>0</v>
      </c>
      <c r="AF111">
        <f>IFERROR(VLOOKUP(実施計画様式!AG111,―!$AE$13:$AF$18,2,FALSE),0)</f>
        <v>0</v>
      </c>
      <c r="AH111">
        <f t="shared" si="3"/>
        <v>0</v>
      </c>
      <c r="AI111">
        <v>99</v>
      </c>
      <c r="AJ111" t="str">
        <f t="shared" si="2"/>
        <v/>
      </c>
      <c r="AK111" t="str">
        <f t="shared" si="1"/>
        <v/>
      </c>
      <c r="AQ111" s="140" t="str">
        <f>IF(実施計画様式!F111="","",IF(PRODUCT(D111:AF111)=0,"error",""))</f>
        <v/>
      </c>
    </row>
    <row r="112" spans="3:43">
      <c r="C112">
        <v>40</v>
      </c>
      <c r="D112" s="24">
        <f>IFERROR(VLOOKUP(実施計画様式!D112,―!A$38:B$40,2,FALSE),0)</f>
        <v>0</v>
      </c>
      <c r="E112">
        <f>IFERROR(VLOOKUP(実施計画様式!E112,―!$C$40:$D$47,2,FALSE),0)</f>
        <v>0</v>
      </c>
      <c r="F112">
        <f>IFERROR(VLOOKUP(実施計画様式!F112,―!$E$2:$F$2,2,FALSE),0)</f>
        <v>0</v>
      </c>
      <c r="G112">
        <f>IFERROR(VLOOKUP(実施計画様式!G112,―!$G$2:$H$2,2,FALSE),0)</f>
        <v>0</v>
      </c>
      <c r="H112">
        <f>IFERROR(VLOOKUP(実施計画様式!H112,―!$I$2:$J$2,2,FALSE),0)</f>
        <v>0</v>
      </c>
      <c r="J112">
        <f>IFERROR(VLOOKUP(実施計画様式!J112,―!$K$4:$L$8,2,FALSE),0)</f>
        <v>0</v>
      </c>
      <c r="K112">
        <f>IFERROR(VLOOKUP(実施計画様式!K112,―!$M$2:$N$2,2,FALSE),0)</f>
        <v>0</v>
      </c>
      <c r="L112">
        <f>IFERROR(VLOOKUP(実施計画様式!L112,―!$O$2:$P$10,2,FALSE),0)</f>
        <v>0</v>
      </c>
      <c r="V112">
        <f>IFERROR(VLOOKUP(実施計画様式!W112,―!$Q$2:$R$3,2,FALSE),0)</f>
        <v>0</v>
      </c>
      <c r="W112">
        <f>IFERROR(VLOOKUP(実施計画様式!X112,―!$S$2:$T$3,2,FALSE),0)</f>
        <v>0</v>
      </c>
      <c r="X112">
        <f>IFERROR(VLOOKUP(実施計画様式!Y112,―!$U$2:$V$3,2,FALSE),0)</f>
        <v>0</v>
      </c>
      <c r="Y112">
        <f>IFERROR(VLOOKUP(実施計画様式!Z112,―!$AH$2:$AI$40,2,FALSE),0)</f>
        <v>0</v>
      </c>
      <c r="Z112">
        <f>IFERROR(VLOOKUP(実施計画様式!AA112,―!$AH$2:$AI$40,2,FALSE),0)</f>
        <v>0</v>
      </c>
      <c r="AC112">
        <f>IFERROR(VLOOKUP(実施計画様式!AD112,参考資料1_対象分野リスト!$C$3:$D$64,2,FALSE),0)</f>
        <v>0</v>
      </c>
      <c r="AF112">
        <f>IFERROR(VLOOKUP(実施計画様式!AG112,―!$AE$13:$AF$18,2,FALSE),0)</f>
        <v>0</v>
      </c>
      <c r="AH112">
        <f t="shared" si="3"/>
        <v>0</v>
      </c>
      <c r="AI112">
        <v>99</v>
      </c>
      <c r="AJ112" t="str">
        <f t="shared" si="2"/>
        <v/>
      </c>
      <c r="AK112" t="str">
        <f t="shared" si="1"/>
        <v/>
      </c>
      <c r="AQ112" s="140" t="str">
        <f>IF(実施計画様式!F112="","",IF(PRODUCT(D112:AF112)=0,"error",""))</f>
        <v/>
      </c>
    </row>
    <row r="113" spans="3:43">
      <c r="C113">
        <v>41</v>
      </c>
      <c r="D113" s="24">
        <f>IFERROR(VLOOKUP(実施計画様式!D113,―!A$38:B$40,2,FALSE),0)</f>
        <v>0</v>
      </c>
      <c r="E113">
        <f>IFERROR(VLOOKUP(実施計画様式!E113,―!$C$40:$D$47,2,FALSE),0)</f>
        <v>0</v>
      </c>
      <c r="F113">
        <f>IFERROR(VLOOKUP(実施計画様式!F113,―!$E$2:$F$2,2,FALSE),0)</f>
        <v>0</v>
      </c>
      <c r="G113">
        <f>IFERROR(VLOOKUP(実施計画様式!G113,―!$G$2:$H$2,2,FALSE),0)</f>
        <v>0</v>
      </c>
      <c r="H113">
        <f>IFERROR(VLOOKUP(実施計画様式!H113,―!$I$2:$J$2,2,FALSE),0)</f>
        <v>0</v>
      </c>
      <c r="J113">
        <f>IFERROR(VLOOKUP(実施計画様式!J113,―!$K$4:$L$8,2,FALSE),0)</f>
        <v>0</v>
      </c>
      <c r="K113">
        <f>IFERROR(VLOOKUP(実施計画様式!K113,―!$M$2:$N$2,2,FALSE),0)</f>
        <v>0</v>
      </c>
      <c r="L113">
        <f>IFERROR(VLOOKUP(実施計画様式!L113,―!$O$2:$P$10,2,FALSE),0)</f>
        <v>0</v>
      </c>
      <c r="V113">
        <f>IFERROR(VLOOKUP(実施計画様式!W113,―!$Q$2:$R$3,2,FALSE),0)</f>
        <v>0</v>
      </c>
      <c r="W113">
        <f>IFERROR(VLOOKUP(実施計画様式!X113,―!$S$2:$T$3,2,FALSE),0)</f>
        <v>0</v>
      </c>
      <c r="X113">
        <f>IFERROR(VLOOKUP(実施計画様式!Y113,―!$U$2:$V$3,2,FALSE),0)</f>
        <v>0</v>
      </c>
      <c r="Y113">
        <f>IFERROR(VLOOKUP(実施計画様式!Z113,―!$AH$2:$AI$40,2,FALSE),0)</f>
        <v>0</v>
      </c>
      <c r="Z113">
        <f>IFERROR(VLOOKUP(実施計画様式!AA113,―!$AH$2:$AI$40,2,FALSE),0)</f>
        <v>0</v>
      </c>
      <c r="AC113">
        <f>IFERROR(VLOOKUP(実施計画様式!AD113,参考資料1_対象分野リスト!$C$3:$D$64,2,FALSE),0)</f>
        <v>0</v>
      </c>
      <c r="AF113">
        <f>IFERROR(VLOOKUP(実施計画様式!AG113,―!$AE$13:$AF$18,2,FALSE),0)</f>
        <v>0</v>
      </c>
      <c r="AH113">
        <f t="shared" si="3"/>
        <v>0</v>
      </c>
      <c r="AI113">
        <v>99</v>
      </c>
      <c r="AJ113" t="str">
        <f t="shared" si="2"/>
        <v/>
      </c>
      <c r="AK113" t="str">
        <f t="shared" si="1"/>
        <v/>
      </c>
      <c r="AQ113" s="140" t="str">
        <f>IF(実施計画様式!F113="","",IF(PRODUCT(D113:AF113)=0,"error",""))</f>
        <v/>
      </c>
    </row>
    <row r="114" spans="3:43">
      <c r="C114">
        <v>42</v>
      </c>
      <c r="D114" s="24">
        <f>IFERROR(VLOOKUP(実施計画様式!D114,―!A$38:B$40,2,FALSE),0)</f>
        <v>0</v>
      </c>
      <c r="E114">
        <f>IFERROR(VLOOKUP(実施計画様式!E114,―!$C$40:$D$47,2,FALSE),0)</f>
        <v>0</v>
      </c>
      <c r="F114">
        <f>IFERROR(VLOOKUP(実施計画様式!F114,―!$E$2:$F$2,2,FALSE),0)</f>
        <v>0</v>
      </c>
      <c r="G114">
        <f>IFERROR(VLOOKUP(実施計画様式!G114,―!$G$2:$H$2,2,FALSE),0)</f>
        <v>0</v>
      </c>
      <c r="H114">
        <f>IFERROR(VLOOKUP(実施計画様式!H114,―!$I$2:$J$2,2,FALSE),0)</f>
        <v>0</v>
      </c>
      <c r="J114">
        <f>IFERROR(VLOOKUP(実施計画様式!J114,―!$K$4:$L$8,2,FALSE),0)</f>
        <v>0</v>
      </c>
      <c r="K114">
        <f>IFERROR(VLOOKUP(実施計画様式!K114,―!$M$2:$N$2,2,FALSE),0)</f>
        <v>0</v>
      </c>
      <c r="L114">
        <f>IFERROR(VLOOKUP(実施計画様式!L114,―!$O$2:$P$10,2,FALSE),0)</f>
        <v>0</v>
      </c>
      <c r="V114">
        <f>IFERROR(VLOOKUP(実施計画様式!W114,―!$Q$2:$R$3,2,FALSE),0)</f>
        <v>0</v>
      </c>
      <c r="W114">
        <f>IFERROR(VLOOKUP(実施計画様式!X114,―!$S$2:$T$3,2,FALSE),0)</f>
        <v>0</v>
      </c>
      <c r="X114">
        <f>IFERROR(VLOOKUP(実施計画様式!Y114,―!$U$2:$V$3,2,FALSE),0)</f>
        <v>0</v>
      </c>
      <c r="Y114">
        <f>IFERROR(VLOOKUP(実施計画様式!Z114,―!$AH$2:$AI$40,2,FALSE),0)</f>
        <v>0</v>
      </c>
      <c r="Z114">
        <f>IFERROR(VLOOKUP(実施計画様式!AA114,―!$AH$2:$AI$40,2,FALSE),0)</f>
        <v>0</v>
      </c>
      <c r="AC114">
        <f>IFERROR(VLOOKUP(実施計画様式!AD114,参考資料1_対象分野リスト!$C$3:$D$64,2,FALSE),0)</f>
        <v>0</v>
      </c>
      <c r="AF114">
        <f>IFERROR(VLOOKUP(実施計画様式!AG114,―!$AE$13:$AF$18,2,FALSE),0)</f>
        <v>0</v>
      </c>
      <c r="AH114">
        <f t="shared" si="3"/>
        <v>0</v>
      </c>
      <c r="AI114">
        <v>99</v>
      </c>
      <c r="AJ114" t="str">
        <f t="shared" si="2"/>
        <v/>
      </c>
      <c r="AK114" t="str">
        <f t="shared" si="1"/>
        <v/>
      </c>
      <c r="AQ114" s="140" t="str">
        <f>IF(実施計画様式!F114="","",IF(PRODUCT(D114:AF114)=0,"error",""))</f>
        <v/>
      </c>
    </row>
    <row r="115" spans="3:43">
      <c r="C115">
        <v>43</v>
      </c>
      <c r="D115" s="24">
        <f>IFERROR(VLOOKUP(実施計画様式!D115,―!A$38:B$40,2,FALSE),0)</f>
        <v>0</v>
      </c>
      <c r="E115">
        <f>IFERROR(VLOOKUP(実施計画様式!E115,―!$C$40:$D$47,2,FALSE),0)</f>
        <v>0</v>
      </c>
      <c r="F115">
        <f>IFERROR(VLOOKUP(実施計画様式!F115,―!$E$2:$F$2,2,FALSE),0)</f>
        <v>0</v>
      </c>
      <c r="G115">
        <f>IFERROR(VLOOKUP(実施計画様式!G115,―!$G$2:$H$2,2,FALSE),0)</f>
        <v>0</v>
      </c>
      <c r="H115">
        <f>IFERROR(VLOOKUP(実施計画様式!H115,―!$I$2:$J$2,2,FALSE),0)</f>
        <v>0</v>
      </c>
      <c r="J115">
        <f>IFERROR(VLOOKUP(実施計画様式!J115,―!$K$4:$L$8,2,FALSE),0)</f>
        <v>0</v>
      </c>
      <c r="K115">
        <f>IFERROR(VLOOKUP(実施計画様式!K115,―!$M$2:$N$2,2,FALSE),0)</f>
        <v>0</v>
      </c>
      <c r="L115">
        <f>IFERROR(VLOOKUP(実施計画様式!L115,―!$O$2:$P$10,2,FALSE),0)</f>
        <v>0</v>
      </c>
      <c r="V115">
        <f>IFERROR(VLOOKUP(実施計画様式!W115,―!$Q$2:$R$3,2,FALSE),0)</f>
        <v>0</v>
      </c>
      <c r="W115">
        <f>IFERROR(VLOOKUP(実施計画様式!X115,―!$S$2:$T$3,2,FALSE),0)</f>
        <v>0</v>
      </c>
      <c r="X115">
        <f>IFERROR(VLOOKUP(実施計画様式!Y115,―!$U$2:$V$3,2,FALSE),0)</f>
        <v>0</v>
      </c>
      <c r="Y115">
        <f>IFERROR(VLOOKUP(実施計画様式!Z115,―!$AH$2:$AI$40,2,FALSE),0)</f>
        <v>0</v>
      </c>
      <c r="Z115">
        <f>IFERROR(VLOOKUP(実施計画様式!AA115,―!$AH$2:$AI$40,2,FALSE),0)</f>
        <v>0</v>
      </c>
      <c r="AC115">
        <f>IFERROR(VLOOKUP(実施計画様式!AD115,参考資料1_対象分野リスト!$C$3:$D$64,2,FALSE),0)</f>
        <v>0</v>
      </c>
      <c r="AF115">
        <f>IFERROR(VLOOKUP(実施計画様式!AG115,―!$AE$13:$AF$18,2,FALSE),0)</f>
        <v>0</v>
      </c>
      <c r="AH115">
        <f t="shared" si="3"/>
        <v>0</v>
      </c>
      <c r="AI115">
        <v>99</v>
      </c>
      <c r="AJ115" t="str">
        <f t="shared" si="2"/>
        <v/>
      </c>
      <c r="AK115" t="str">
        <f t="shared" si="1"/>
        <v/>
      </c>
      <c r="AQ115" s="140" t="str">
        <f>IF(実施計画様式!F115="","",IF(PRODUCT(D115:AF115)=0,"error",""))</f>
        <v/>
      </c>
    </row>
    <row r="116" spans="3:43">
      <c r="C116">
        <v>44</v>
      </c>
      <c r="D116" s="24">
        <f>IFERROR(VLOOKUP(実施計画様式!D116,―!A$38:B$40,2,FALSE),0)</f>
        <v>0</v>
      </c>
      <c r="E116">
        <f>IFERROR(VLOOKUP(実施計画様式!E116,―!$C$40:$D$47,2,FALSE),0)</f>
        <v>0</v>
      </c>
      <c r="F116">
        <f>IFERROR(VLOOKUP(実施計画様式!F116,―!$E$2:$F$2,2,FALSE),0)</f>
        <v>0</v>
      </c>
      <c r="G116">
        <f>IFERROR(VLOOKUP(実施計画様式!G116,―!$G$2:$H$2,2,FALSE),0)</f>
        <v>0</v>
      </c>
      <c r="H116">
        <f>IFERROR(VLOOKUP(実施計画様式!H116,―!$I$2:$J$2,2,FALSE),0)</f>
        <v>0</v>
      </c>
      <c r="J116">
        <f>IFERROR(VLOOKUP(実施計画様式!J116,―!$K$4:$L$8,2,FALSE),0)</f>
        <v>0</v>
      </c>
      <c r="K116">
        <f>IFERROR(VLOOKUP(実施計画様式!K116,―!$M$2:$N$2,2,FALSE),0)</f>
        <v>0</v>
      </c>
      <c r="L116">
        <f>IFERROR(VLOOKUP(実施計画様式!L116,―!$O$2:$P$10,2,FALSE),0)</f>
        <v>0</v>
      </c>
      <c r="V116">
        <f>IFERROR(VLOOKUP(実施計画様式!W116,―!$Q$2:$R$3,2,FALSE),0)</f>
        <v>0</v>
      </c>
      <c r="W116">
        <f>IFERROR(VLOOKUP(実施計画様式!X116,―!$S$2:$T$3,2,FALSE),0)</f>
        <v>0</v>
      </c>
      <c r="X116">
        <f>IFERROR(VLOOKUP(実施計画様式!Y116,―!$U$2:$V$3,2,FALSE),0)</f>
        <v>0</v>
      </c>
      <c r="Y116">
        <f>IFERROR(VLOOKUP(実施計画様式!Z116,―!$AH$2:$AI$40,2,FALSE),0)</f>
        <v>0</v>
      </c>
      <c r="Z116">
        <f>IFERROR(VLOOKUP(実施計画様式!AA116,―!$AH$2:$AI$40,2,FALSE),0)</f>
        <v>0</v>
      </c>
      <c r="AC116">
        <f>IFERROR(VLOOKUP(実施計画様式!AD116,参考資料1_対象分野リスト!$C$3:$D$64,2,FALSE),0)</f>
        <v>0</v>
      </c>
      <c r="AF116">
        <f>IFERROR(VLOOKUP(実施計画様式!AG116,―!$AE$13:$AF$18,2,FALSE),0)</f>
        <v>0</v>
      </c>
      <c r="AH116">
        <f t="shared" si="3"/>
        <v>0</v>
      </c>
      <c r="AI116">
        <v>99</v>
      </c>
      <c r="AJ116" t="str">
        <f t="shared" si="2"/>
        <v/>
      </c>
      <c r="AK116" t="str">
        <f t="shared" si="1"/>
        <v/>
      </c>
      <c r="AQ116" s="140" t="str">
        <f>IF(実施計画様式!F116="","",IF(PRODUCT(D116:AF116)=0,"error",""))</f>
        <v/>
      </c>
    </row>
    <row r="117" spans="3:43">
      <c r="C117">
        <v>45</v>
      </c>
      <c r="D117" s="24">
        <f>IFERROR(VLOOKUP(実施計画様式!D117,―!A$38:B$40,2,FALSE),0)</f>
        <v>0</v>
      </c>
      <c r="E117">
        <f>IFERROR(VLOOKUP(実施計画様式!E117,―!$C$40:$D$47,2,FALSE),0)</f>
        <v>0</v>
      </c>
      <c r="F117">
        <f>IFERROR(VLOOKUP(実施計画様式!F117,―!$E$2:$F$2,2,FALSE),0)</f>
        <v>0</v>
      </c>
      <c r="G117">
        <f>IFERROR(VLOOKUP(実施計画様式!G117,―!$G$2:$H$2,2,FALSE),0)</f>
        <v>0</v>
      </c>
      <c r="H117">
        <f>IFERROR(VLOOKUP(実施計画様式!H117,―!$I$2:$J$2,2,FALSE),0)</f>
        <v>0</v>
      </c>
      <c r="J117">
        <f>IFERROR(VLOOKUP(実施計画様式!J117,―!$K$4:$L$8,2,FALSE),0)</f>
        <v>0</v>
      </c>
      <c r="K117">
        <f>IFERROR(VLOOKUP(実施計画様式!K117,―!$M$2:$N$2,2,FALSE),0)</f>
        <v>0</v>
      </c>
      <c r="L117">
        <f>IFERROR(VLOOKUP(実施計画様式!L117,―!$O$2:$P$10,2,FALSE),0)</f>
        <v>0</v>
      </c>
      <c r="V117">
        <f>IFERROR(VLOOKUP(実施計画様式!W117,―!$Q$2:$R$3,2,FALSE),0)</f>
        <v>0</v>
      </c>
      <c r="W117">
        <f>IFERROR(VLOOKUP(実施計画様式!X117,―!$S$2:$T$3,2,FALSE),0)</f>
        <v>0</v>
      </c>
      <c r="X117">
        <f>IFERROR(VLOOKUP(実施計画様式!Y117,―!$U$2:$V$3,2,FALSE),0)</f>
        <v>0</v>
      </c>
      <c r="Y117">
        <f>IFERROR(VLOOKUP(実施計画様式!Z117,―!$AH$2:$AI$40,2,FALSE),0)</f>
        <v>0</v>
      </c>
      <c r="Z117">
        <f>IFERROR(VLOOKUP(実施計画様式!AA117,―!$AH$2:$AI$40,2,FALSE),0)</f>
        <v>0</v>
      </c>
      <c r="AC117">
        <f>IFERROR(VLOOKUP(実施計画様式!AD117,参考資料1_対象分野リスト!$C$3:$D$64,2,FALSE),0)</f>
        <v>0</v>
      </c>
      <c r="AF117">
        <f>IFERROR(VLOOKUP(実施計画様式!AG117,―!$AE$13:$AF$18,2,FALSE),0)</f>
        <v>0</v>
      </c>
      <c r="AH117">
        <f t="shared" si="3"/>
        <v>0</v>
      </c>
      <c r="AI117">
        <v>99</v>
      </c>
      <c r="AJ117" t="str">
        <f t="shared" si="2"/>
        <v/>
      </c>
      <c r="AK117" t="str">
        <f t="shared" si="1"/>
        <v/>
      </c>
      <c r="AQ117" s="140" t="str">
        <f>IF(実施計画様式!F117="","",IF(PRODUCT(D117:AF117)=0,"error",""))</f>
        <v/>
      </c>
    </row>
    <row r="118" spans="3:43">
      <c r="C118">
        <v>46</v>
      </c>
      <c r="D118" s="24">
        <f>IFERROR(VLOOKUP(実施計画様式!D118,―!A$38:B$40,2,FALSE),0)</f>
        <v>0</v>
      </c>
      <c r="E118">
        <f>IFERROR(VLOOKUP(実施計画様式!E118,―!$C$40:$D$47,2,FALSE),0)</f>
        <v>0</v>
      </c>
      <c r="F118">
        <f>IFERROR(VLOOKUP(実施計画様式!F118,―!$E$2:$F$2,2,FALSE),0)</f>
        <v>0</v>
      </c>
      <c r="G118">
        <f>IFERROR(VLOOKUP(実施計画様式!G118,―!$G$2:$H$2,2,FALSE),0)</f>
        <v>0</v>
      </c>
      <c r="H118">
        <f>IFERROR(VLOOKUP(実施計画様式!H118,―!$I$2:$J$2,2,FALSE),0)</f>
        <v>0</v>
      </c>
      <c r="J118">
        <f>IFERROR(VLOOKUP(実施計画様式!J118,―!$K$4:$L$8,2,FALSE),0)</f>
        <v>0</v>
      </c>
      <c r="K118">
        <f>IFERROR(VLOOKUP(実施計画様式!K118,―!$M$2:$N$2,2,FALSE),0)</f>
        <v>0</v>
      </c>
      <c r="L118">
        <f>IFERROR(VLOOKUP(実施計画様式!L118,―!$O$2:$P$10,2,FALSE),0)</f>
        <v>0</v>
      </c>
      <c r="V118">
        <f>IFERROR(VLOOKUP(実施計画様式!W118,―!$Q$2:$R$3,2,FALSE),0)</f>
        <v>0</v>
      </c>
      <c r="W118">
        <f>IFERROR(VLOOKUP(実施計画様式!X118,―!$S$2:$T$3,2,FALSE),0)</f>
        <v>0</v>
      </c>
      <c r="X118">
        <f>IFERROR(VLOOKUP(実施計画様式!Y118,―!$U$2:$V$3,2,FALSE),0)</f>
        <v>0</v>
      </c>
      <c r="Y118">
        <f>IFERROR(VLOOKUP(実施計画様式!Z118,―!$AH$2:$AI$40,2,FALSE),0)</f>
        <v>0</v>
      </c>
      <c r="Z118">
        <f>IFERROR(VLOOKUP(実施計画様式!AA118,―!$AH$2:$AI$40,2,FALSE),0)</f>
        <v>0</v>
      </c>
      <c r="AC118">
        <f>IFERROR(VLOOKUP(実施計画様式!AD118,参考資料1_対象分野リスト!$C$3:$D$64,2,FALSE),0)</f>
        <v>0</v>
      </c>
      <c r="AF118">
        <f>IFERROR(VLOOKUP(実施計画様式!AG118,―!$AE$13:$AF$18,2,FALSE),0)</f>
        <v>0</v>
      </c>
      <c r="AH118">
        <f t="shared" si="3"/>
        <v>0</v>
      </c>
      <c r="AI118">
        <v>99</v>
      </c>
      <c r="AJ118" t="str">
        <f t="shared" si="2"/>
        <v/>
      </c>
      <c r="AK118" t="str">
        <f t="shared" si="1"/>
        <v/>
      </c>
      <c r="AQ118" s="140" t="str">
        <f>IF(実施計画様式!F118="","",IF(PRODUCT(D118:AF118)=0,"error",""))</f>
        <v/>
      </c>
    </row>
    <row r="119" spans="3:43">
      <c r="C119">
        <v>47</v>
      </c>
      <c r="D119" s="24">
        <f>IFERROR(VLOOKUP(実施計画様式!D119,―!A$38:B$40,2,FALSE),0)</f>
        <v>0</v>
      </c>
      <c r="E119">
        <f>IFERROR(VLOOKUP(実施計画様式!E119,―!$C$40:$D$47,2,FALSE),0)</f>
        <v>0</v>
      </c>
      <c r="F119">
        <f>IFERROR(VLOOKUP(実施計画様式!F119,―!$E$2:$F$2,2,FALSE),0)</f>
        <v>0</v>
      </c>
      <c r="G119">
        <f>IFERROR(VLOOKUP(実施計画様式!G119,―!$G$2:$H$2,2,FALSE),0)</f>
        <v>0</v>
      </c>
      <c r="H119">
        <f>IFERROR(VLOOKUP(実施計画様式!H119,―!$I$2:$J$2,2,FALSE),0)</f>
        <v>0</v>
      </c>
      <c r="J119">
        <f>IFERROR(VLOOKUP(実施計画様式!J119,―!$K$4:$L$8,2,FALSE),0)</f>
        <v>0</v>
      </c>
      <c r="K119">
        <f>IFERROR(VLOOKUP(実施計画様式!K119,―!$M$2:$N$2,2,FALSE),0)</f>
        <v>0</v>
      </c>
      <c r="L119">
        <f>IFERROR(VLOOKUP(実施計画様式!L119,―!$O$2:$P$10,2,FALSE),0)</f>
        <v>0</v>
      </c>
      <c r="V119">
        <f>IFERROR(VLOOKUP(実施計画様式!W119,―!$Q$2:$R$3,2,FALSE),0)</f>
        <v>0</v>
      </c>
      <c r="W119">
        <f>IFERROR(VLOOKUP(実施計画様式!X119,―!$S$2:$T$3,2,FALSE),0)</f>
        <v>0</v>
      </c>
      <c r="X119">
        <f>IFERROR(VLOOKUP(実施計画様式!Y119,―!$U$2:$V$3,2,FALSE),0)</f>
        <v>0</v>
      </c>
      <c r="Y119">
        <f>IFERROR(VLOOKUP(実施計画様式!Z119,―!$AH$2:$AI$40,2,FALSE),0)</f>
        <v>0</v>
      </c>
      <c r="Z119">
        <f>IFERROR(VLOOKUP(実施計画様式!AA119,―!$AH$2:$AI$40,2,FALSE),0)</f>
        <v>0</v>
      </c>
      <c r="AC119">
        <f>IFERROR(VLOOKUP(実施計画様式!AD119,参考資料1_対象分野リスト!$C$3:$D$64,2,FALSE),0)</f>
        <v>0</v>
      </c>
      <c r="AF119">
        <f>IFERROR(VLOOKUP(実施計画様式!AG119,―!$AE$13:$AF$18,2,FALSE),0)</f>
        <v>0</v>
      </c>
      <c r="AH119">
        <f t="shared" si="3"/>
        <v>0</v>
      </c>
      <c r="AI119">
        <v>99</v>
      </c>
      <c r="AJ119" t="str">
        <f t="shared" si="2"/>
        <v/>
      </c>
      <c r="AK119" t="str">
        <f t="shared" si="1"/>
        <v/>
      </c>
      <c r="AQ119" s="140" t="str">
        <f>IF(実施計画様式!F119="","",IF(PRODUCT(D119:AF119)=0,"error",""))</f>
        <v/>
      </c>
    </row>
    <row r="120" spans="3:43">
      <c r="C120">
        <v>48</v>
      </c>
      <c r="D120" s="24">
        <f>IFERROR(VLOOKUP(実施計画様式!D120,―!A$38:B$40,2,FALSE),0)</f>
        <v>0</v>
      </c>
      <c r="E120">
        <f>IFERROR(VLOOKUP(実施計画様式!E120,―!$C$40:$D$47,2,FALSE),0)</f>
        <v>0</v>
      </c>
      <c r="F120">
        <f>IFERROR(VLOOKUP(実施計画様式!F120,―!$E$2:$F$2,2,FALSE),0)</f>
        <v>0</v>
      </c>
      <c r="G120">
        <f>IFERROR(VLOOKUP(実施計画様式!G120,―!$G$2:$H$2,2,FALSE),0)</f>
        <v>0</v>
      </c>
      <c r="H120">
        <f>IFERROR(VLOOKUP(実施計画様式!H120,―!$I$2:$J$2,2,FALSE),0)</f>
        <v>0</v>
      </c>
      <c r="J120">
        <f>IFERROR(VLOOKUP(実施計画様式!J120,―!$K$4:$L$8,2,FALSE),0)</f>
        <v>0</v>
      </c>
      <c r="K120">
        <f>IFERROR(VLOOKUP(実施計画様式!K120,―!$M$2:$N$2,2,FALSE),0)</f>
        <v>0</v>
      </c>
      <c r="L120">
        <f>IFERROR(VLOOKUP(実施計画様式!L120,―!$O$2:$P$10,2,FALSE),0)</f>
        <v>0</v>
      </c>
      <c r="V120">
        <f>IFERROR(VLOOKUP(実施計画様式!W120,―!$Q$2:$R$3,2,FALSE),0)</f>
        <v>0</v>
      </c>
      <c r="W120">
        <f>IFERROR(VLOOKUP(実施計画様式!X120,―!$S$2:$T$3,2,FALSE),0)</f>
        <v>0</v>
      </c>
      <c r="X120">
        <f>IFERROR(VLOOKUP(実施計画様式!Y120,―!$U$2:$V$3,2,FALSE),0)</f>
        <v>0</v>
      </c>
      <c r="Y120">
        <f>IFERROR(VLOOKUP(実施計画様式!Z120,―!$AH$2:$AI$40,2,FALSE),0)</f>
        <v>0</v>
      </c>
      <c r="Z120">
        <f>IFERROR(VLOOKUP(実施計画様式!AA120,―!$AH$2:$AI$40,2,FALSE),0)</f>
        <v>0</v>
      </c>
      <c r="AC120">
        <f>IFERROR(VLOOKUP(実施計画様式!AD120,参考資料1_対象分野リスト!$C$3:$D$64,2,FALSE),0)</f>
        <v>0</v>
      </c>
      <c r="AF120">
        <f>IFERROR(VLOOKUP(実施計画様式!AG120,―!$AE$13:$AF$18,2,FALSE),0)</f>
        <v>0</v>
      </c>
      <c r="AH120">
        <f t="shared" si="3"/>
        <v>0</v>
      </c>
      <c r="AI120">
        <v>99</v>
      </c>
      <c r="AJ120" t="str">
        <f t="shared" si="2"/>
        <v/>
      </c>
      <c r="AK120" t="str">
        <f t="shared" si="1"/>
        <v/>
      </c>
      <c r="AQ120" s="140" t="str">
        <f>IF(実施計画様式!F120="","",IF(PRODUCT(D120:AF120)=0,"error",""))</f>
        <v/>
      </c>
    </row>
    <row r="121" spans="3:43">
      <c r="C121">
        <v>49</v>
      </c>
      <c r="D121" s="24">
        <f>IFERROR(VLOOKUP(実施計画様式!D121,―!A$38:B$40,2,FALSE),0)</f>
        <v>0</v>
      </c>
      <c r="E121">
        <f>IFERROR(VLOOKUP(実施計画様式!E121,―!$C$40:$D$47,2,FALSE),0)</f>
        <v>0</v>
      </c>
      <c r="F121">
        <f>IFERROR(VLOOKUP(実施計画様式!F121,―!$E$2:$F$2,2,FALSE),0)</f>
        <v>0</v>
      </c>
      <c r="G121">
        <f>IFERROR(VLOOKUP(実施計画様式!G121,―!$G$2:$H$2,2,FALSE),0)</f>
        <v>0</v>
      </c>
      <c r="H121">
        <f>IFERROR(VLOOKUP(実施計画様式!H121,―!$I$2:$J$2,2,FALSE),0)</f>
        <v>0</v>
      </c>
      <c r="J121">
        <f>IFERROR(VLOOKUP(実施計画様式!J121,―!$K$4:$L$8,2,FALSE),0)</f>
        <v>0</v>
      </c>
      <c r="K121">
        <f>IFERROR(VLOOKUP(実施計画様式!K121,―!$M$2:$N$2,2,FALSE),0)</f>
        <v>0</v>
      </c>
      <c r="L121">
        <f>IFERROR(VLOOKUP(実施計画様式!L121,―!$O$2:$P$10,2,FALSE),0)</f>
        <v>0</v>
      </c>
      <c r="V121">
        <f>IFERROR(VLOOKUP(実施計画様式!W121,―!$Q$2:$R$3,2,FALSE),0)</f>
        <v>0</v>
      </c>
      <c r="W121">
        <f>IFERROR(VLOOKUP(実施計画様式!X121,―!$S$2:$T$3,2,FALSE),0)</f>
        <v>0</v>
      </c>
      <c r="X121">
        <f>IFERROR(VLOOKUP(実施計画様式!Y121,―!$U$2:$V$3,2,FALSE),0)</f>
        <v>0</v>
      </c>
      <c r="Y121">
        <f>IFERROR(VLOOKUP(実施計画様式!Z121,―!$AH$2:$AI$40,2,FALSE),0)</f>
        <v>0</v>
      </c>
      <c r="Z121">
        <f>IFERROR(VLOOKUP(実施計画様式!AA121,―!$AH$2:$AI$40,2,FALSE),0)</f>
        <v>0</v>
      </c>
      <c r="AC121">
        <f>IFERROR(VLOOKUP(実施計画様式!AD121,参考資料1_対象分野リスト!$C$3:$D$64,2,FALSE),0)</f>
        <v>0</v>
      </c>
      <c r="AF121">
        <f>IFERROR(VLOOKUP(実施計画様式!AG121,―!$AE$13:$AF$18,2,FALSE),0)</f>
        <v>0</v>
      </c>
      <c r="AH121">
        <f t="shared" si="3"/>
        <v>0</v>
      </c>
      <c r="AI121">
        <v>99</v>
      </c>
      <c r="AJ121" t="str">
        <f t="shared" si="2"/>
        <v/>
      </c>
      <c r="AK121" t="str">
        <f t="shared" si="1"/>
        <v/>
      </c>
      <c r="AQ121" s="140" t="str">
        <f>IF(実施計画様式!F121="","",IF(PRODUCT(D121:AF121)=0,"error",""))</f>
        <v/>
      </c>
    </row>
    <row r="122" spans="3:43">
      <c r="C122">
        <v>50</v>
      </c>
      <c r="D122" s="24">
        <f>IFERROR(VLOOKUP(実施計画様式!D122,―!A$38:B$40,2,FALSE),0)</f>
        <v>0</v>
      </c>
      <c r="E122">
        <f>IFERROR(VLOOKUP(実施計画様式!E122,―!$C$40:$D$47,2,FALSE),0)</f>
        <v>0</v>
      </c>
      <c r="F122">
        <f>IFERROR(VLOOKUP(実施計画様式!F122,―!$E$2:$F$2,2,FALSE),0)</f>
        <v>0</v>
      </c>
      <c r="G122">
        <f>IFERROR(VLOOKUP(実施計画様式!G122,―!$G$2:$H$2,2,FALSE),0)</f>
        <v>0</v>
      </c>
      <c r="H122">
        <f>IFERROR(VLOOKUP(実施計画様式!H122,―!$I$2:$J$2,2,FALSE),0)</f>
        <v>0</v>
      </c>
      <c r="J122">
        <f>IFERROR(VLOOKUP(実施計画様式!J122,―!$K$4:$L$8,2,FALSE),0)</f>
        <v>0</v>
      </c>
      <c r="K122">
        <f>IFERROR(VLOOKUP(実施計画様式!K122,―!$M$2:$N$2,2,FALSE),0)</f>
        <v>0</v>
      </c>
      <c r="L122">
        <f>IFERROR(VLOOKUP(実施計画様式!L122,―!$O$2:$P$10,2,FALSE),0)</f>
        <v>0</v>
      </c>
      <c r="V122">
        <f>IFERROR(VLOOKUP(実施計画様式!W122,―!$Q$2:$R$3,2,FALSE),0)</f>
        <v>0</v>
      </c>
      <c r="W122">
        <f>IFERROR(VLOOKUP(実施計画様式!X122,―!$S$2:$T$3,2,FALSE),0)</f>
        <v>0</v>
      </c>
      <c r="X122">
        <f>IFERROR(VLOOKUP(実施計画様式!Y122,―!$U$2:$V$3,2,FALSE),0)</f>
        <v>0</v>
      </c>
      <c r="Y122">
        <f>IFERROR(VLOOKUP(実施計画様式!Z122,―!$AH$2:$AI$40,2,FALSE),0)</f>
        <v>0</v>
      </c>
      <c r="Z122">
        <f>IFERROR(VLOOKUP(実施計画様式!AA122,―!$AH$2:$AI$40,2,FALSE),0)</f>
        <v>0</v>
      </c>
      <c r="AC122">
        <f>IFERROR(VLOOKUP(実施計画様式!AD122,参考資料1_対象分野リスト!$C$3:$D$64,2,FALSE),0)</f>
        <v>0</v>
      </c>
      <c r="AF122">
        <f>IFERROR(VLOOKUP(実施計画様式!AG122,―!$AE$13:$AF$18,2,FALSE),0)</f>
        <v>0</v>
      </c>
      <c r="AH122">
        <f t="shared" si="3"/>
        <v>0</v>
      </c>
      <c r="AI122">
        <v>99</v>
      </c>
      <c r="AJ122" t="str">
        <f t="shared" si="2"/>
        <v/>
      </c>
      <c r="AK122" t="str">
        <f t="shared" si="1"/>
        <v/>
      </c>
      <c r="AQ122" s="140" t="str">
        <f>IF(実施計画様式!F122="","",IF(PRODUCT(D122:AF122)=0,"error",""))</f>
        <v/>
      </c>
    </row>
    <row r="123" spans="3:43">
      <c r="C123">
        <v>51</v>
      </c>
      <c r="D123" s="24">
        <f>IFERROR(VLOOKUP(実施計画様式!D123,―!A$38:B$40,2,FALSE),0)</f>
        <v>0</v>
      </c>
      <c r="E123">
        <f>IFERROR(VLOOKUP(実施計画様式!E123,―!$C$40:$D$47,2,FALSE),0)</f>
        <v>0</v>
      </c>
      <c r="F123">
        <f>IFERROR(VLOOKUP(実施計画様式!F123,―!$E$2:$F$2,2,FALSE),0)</f>
        <v>0</v>
      </c>
      <c r="G123">
        <f>IFERROR(VLOOKUP(実施計画様式!G123,―!$G$2:$H$2,2,FALSE),0)</f>
        <v>0</v>
      </c>
      <c r="H123">
        <f>IFERROR(VLOOKUP(実施計画様式!H123,―!$I$2:$J$2,2,FALSE),0)</f>
        <v>0</v>
      </c>
      <c r="J123">
        <f>IFERROR(VLOOKUP(実施計画様式!J123,―!$K$4:$L$8,2,FALSE),0)</f>
        <v>0</v>
      </c>
      <c r="K123">
        <f>IFERROR(VLOOKUP(実施計画様式!K123,―!$M$2:$N$2,2,FALSE),0)</f>
        <v>0</v>
      </c>
      <c r="L123">
        <f>IFERROR(VLOOKUP(実施計画様式!L123,―!$O$2:$P$10,2,FALSE),0)</f>
        <v>0</v>
      </c>
      <c r="V123">
        <f>IFERROR(VLOOKUP(実施計画様式!W123,―!$Q$2:$R$3,2,FALSE),0)</f>
        <v>0</v>
      </c>
      <c r="W123">
        <f>IFERROR(VLOOKUP(実施計画様式!X123,―!$S$2:$T$3,2,FALSE),0)</f>
        <v>0</v>
      </c>
      <c r="X123">
        <f>IFERROR(VLOOKUP(実施計画様式!Y123,―!$U$2:$V$3,2,FALSE),0)</f>
        <v>0</v>
      </c>
      <c r="Y123">
        <f>IFERROR(VLOOKUP(実施計画様式!Z123,―!$AH$2:$AI$40,2,FALSE),0)</f>
        <v>0</v>
      </c>
      <c r="Z123">
        <f>IFERROR(VLOOKUP(実施計画様式!AA123,―!$AH$2:$AI$40,2,FALSE),0)</f>
        <v>0</v>
      </c>
      <c r="AC123">
        <f>IFERROR(VLOOKUP(実施計画様式!AD123,参考資料1_対象分野リスト!$C$3:$D$64,2,FALSE),0)</f>
        <v>0</v>
      </c>
      <c r="AF123">
        <f>IFERROR(VLOOKUP(実施計画様式!AG123,―!$AE$13:$AF$18,2,FALSE),0)</f>
        <v>0</v>
      </c>
      <c r="AH123">
        <f t="shared" si="3"/>
        <v>0</v>
      </c>
      <c r="AI123">
        <v>99</v>
      </c>
      <c r="AJ123" t="str">
        <f t="shared" si="2"/>
        <v/>
      </c>
      <c r="AK123" t="str">
        <f t="shared" si="1"/>
        <v/>
      </c>
      <c r="AQ123" s="140" t="str">
        <f>IF(実施計画様式!F123="","",IF(PRODUCT(D123:AF123)=0,"error",""))</f>
        <v/>
      </c>
    </row>
    <row r="124" spans="3:43">
      <c r="C124">
        <v>52</v>
      </c>
      <c r="D124" s="24">
        <f>IFERROR(VLOOKUP(実施計画様式!D124,―!A$38:B$40,2,FALSE),0)</f>
        <v>0</v>
      </c>
      <c r="E124">
        <f>IFERROR(VLOOKUP(実施計画様式!E124,―!$C$40:$D$47,2,FALSE),0)</f>
        <v>0</v>
      </c>
      <c r="F124">
        <f>IFERROR(VLOOKUP(実施計画様式!F124,―!$E$2:$F$2,2,FALSE),0)</f>
        <v>0</v>
      </c>
      <c r="G124">
        <f>IFERROR(VLOOKUP(実施計画様式!G124,―!$G$2:$H$2,2,FALSE),0)</f>
        <v>0</v>
      </c>
      <c r="H124">
        <f>IFERROR(VLOOKUP(実施計画様式!H124,―!$I$2:$J$2,2,FALSE),0)</f>
        <v>0</v>
      </c>
      <c r="J124">
        <f>IFERROR(VLOOKUP(実施計画様式!J124,―!$K$4:$L$8,2,FALSE),0)</f>
        <v>0</v>
      </c>
      <c r="K124">
        <f>IFERROR(VLOOKUP(実施計画様式!K124,―!$M$2:$N$2,2,FALSE),0)</f>
        <v>0</v>
      </c>
      <c r="L124">
        <f>IFERROR(VLOOKUP(実施計画様式!L124,―!$O$2:$P$10,2,FALSE),0)</f>
        <v>0</v>
      </c>
      <c r="V124">
        <f>IFERROR(VLOOKUP(実施計画様式!W124,―!$Q$2:$R$3,2,FALSE),0)</f>
        <v>0</v>
      </c>
      <c r="W124">
        <f>IFERROR(VLOOKUP(実施計画様式!X124,―!$S$2:$T$3,2,FALSE),0)</f>
        <v>0</v>
      </c>
      <c r="X124">
        <f>IFERROR(VLOOKUP(実施計画様式!Y124,―!$U$2:$V$3,2,FALSE),0)</f>
        <v>0</v>
      </c>
      <c r="Y124">
        <f>IFERROR(VLOOKUP(実施計画様式!Z124,―!$AH$2:$AI$40,2,FALSE),0)</f>
        <v>0</v>
      </c>
      <c r="Z124">
        <f>IFERROR(VLOOKUP(実施計画様式!AA124,―!$AH$2:$AI$40,2,FALSE),0)</f>
        <v>0</v>
      </c>
      <c r="AC124">
        <f>IFERROR(VLOOKUP(実施計画様式!AD124,参考資料1_対象分野リスト!$C$3:$D$64,2,FALSE),0)</f>
        <v>0</v>
      </c>
      <c r="AF124">
        <f>IFERROR(VLOOKUP(実施計画様式!AG124,―!$AE$13:$AF$18,2,FALSE),0)</f>
        <v>0</v>
      </c>
      <c r="AH124">
        <f t="shared" si="3"/>
        <v>0</v>
      </c>
      <c r="AI124">
        <v>99</v>
      </c>
      <c r="AJ124" t="str">
        <f t="shared" si="2"/>
        <v/>
      </c>
      <c r="AK124" t="str">
        <f t="shared" si="1"/>
        <v/>
      </c>
      <c r="AQ124" s="140" t="str">
        <f>IF(実施計画様式!F124="","",IF(PRODUCT(D124:AF124)=0,"error",""))</f>
        <v/>
      </c>
    </row>
    <row r="125" spans="3:43">
      <c r="C125">
        <v>53</v>
      </c>
      <c r="D125" s="24">
        <f>IFERROR(VLOOKUP(実施計画様式!D125,―!A$38:B$40,2,FALSE),0)</f>
        <v>0</v>
      </c>
      <c r="E125">
        <f>IFERROR(VLOOKUP(実施計画様式!E125,―!$C$40:$D$47,2,FALSE),0)</f>
        <v>0</v>
      </c>
      <c r="F125">
        <f>IFERROR(VLOOKUP(実施計画様式!F125,―!$E$2:$F$2,2,FALSE),0)</f>
        <v>0</v>
      </c>
      <c r="G125">
        <f>IFERROR(VLOOKUP(実施計画様式!G125,―!$G$2:$H$2,2,FALSE),0)</f>
        <v>0</v>
      </c>
      <c r="H125">
        <f>IFERROR(VLOOKUP(実施計画様式!H125,―!$I$2:$J$2,2,FALSE),0)</f>
        <v>0</v>
      </c>
      <c r="J125">
        <f>IFERROR(VLOOKUP(実施計画様式!J125,―!$K$4:$L$8,2,FALSE),0)</f>
        <v>0</v>
      </c>
      <c r="K125">
        <f>IFERROR(VLOOKUP(実施計画様式!K125,―!$M$2:$N$2,2,FALSE),0)</f>
        <v>0</v>
      </c>
      <c r="L125">
        <f>IFERROR(VLOOKUP(実施計画様式!L125,―!$O$2:$P$10,2,FALSE),0)</f>
        <v>0</v>
      </c>
      <c r="V125">
        <f>IFERROR(VLOOKUP(実施計画様式!W125,―!$Q$2:$R$3,2,FALSE),0)</f>
        <v>0</v>
      </c>
      <c r="W125">
        <f>IFERROR(VLOOKUP(実施計画様式!X125,―!$S$2:$T$3,2,FALSE),0)</f>
        <v>0</v>
      </c>
      <c r="X125">
        <f>IFERROR(VLOOKUP(実施計画様式!Y125,―!$U$2:$V$3,2,FALSE),0)</f>
        <v>0</v>
      </c>
      <c r="Y125">
        <f>IFERROR(VLOOKUP(実施計画様式!Z125,―!$AH$2:$AI$40,2,FALSE),0)</f>
        <v>0</v>
      </c>
      <c r="Z125">
        <f>IFERROR(VLOOKUP(実施計画様式!AA125,―!$AH$2:$AI$40,2,FALSE),0)</f>
        <v>0</v>
      </c>
      <c r="AC125">
        <f>IFERROR(VLOOKUP(実施計画様式!AD125,参考資料1_対象分野リスト!$C$3:$D$64,2,FALSE),0)</f>
        <v>0</v>
      </c>
      <c r="AF125">
        <f>IFERROR(VLOOKUP(実施計画様式!AG125,―!$AE$13:$AF$18,2,FALSE),0)</f>
        <v>0</v>
      </c>
      <c r="AH125">
        <f t="shared" si="3"/>
        <v>0</v>
      </c>
      <c r="AI125">
        <v>99</v>
      </c>
      <c r="AJ125" t="str">
        <f t="shared" si="2"/>
        <v/>
      </c>
      <c r="AK125" t="str">
        <f t="shared" si="1"/>
        <v/>
      </c>
      <c r="AQ125" s="140" t="str">
        <f>IF(実施計画様式!F125="","",IF(PRODUCT(D125:AF125)=0,"error",""))</f>
        <v/>
      </c>
    </row>
    <row r="126" spans="3:43">
      <c r="C126">
        <v>54</v>
      </c>
      <c r="D126" s="24">
        <f>IFERROR(VLOOKUP(実施計画様式!D126,―!A$38:B$40,2,FALSE),0)</f>
        <v>0</v>
      </c>
      <c r="E126">
        <f>IFERROR(VLOOKUP(実施計画様式!E126,―!$C$40:$D$47,2,FALSE),0)</f>
        <v>0</v>
      </c>
      <c r="F126">
        <f>IFERROR(VLOOKUP(実施計画様式!F126,―!$E$2:$F$2,2,FALSE),0)</f>
        <v>0</v>
      </c>
      <c r="G126">
        <f>IFERROR(VLOOKUP(実施計画様式!G126,―!$G$2:$H$2,2,FALSE),0)</f>
        <v>0</v>
      </c>
      <c r="H126">
        <f>IFERROR(VLOOKUP(実施計画様式!H126,―!$I$2:$J$2,2,FALSE),0)</f>
        <v>0</v>
      </c>
      <c r="J126">
        <f>IFERROR(VLOOKUP(実施計画様式!J126,―!$K$4:$L$8,2,FALSE),0)</f>
        <v>0</v>
      </c>
      <c r="K126">
        <f>IFERROR(VLOOKUP(実施計画様式!K126,―!$M$2:$N$2,2,FALSE),0)</f>
        <v>0</v>
      </c>
      <c r="L126">
        <f>IFERROR(VLOOKUP(実施計画様式!L126,―!$O$2:$P$10,2,FALSE),0)</f>
        <v>0</v>
      </c>
      <c r="V126">
        <f>IFERROR(VLOOKUP(実施計画様式!W126,―!$Q$2:$R$3,2,FALSE),0)</f>
        <v>0</v>
      </c>
      <c r="W126">
        <f>IFERROR(VLOOKUP(実施計画様式!X126,―!$S$2:$T$3,2,FALSE),0)</f>
        <v>0</v>
      </c>
      <c r="X126">
        <f>IFERROR(VLOOKUP(実施計画様式!Y126,―!$U$2:$V$3,2,FALSE),0)</f>
        <v>0</v>
      </c>
      <c r="Y126">
        <f>IFERROR(VLOOKUP(実施計画様式!Z126,―!$AH$2:$AI$40,2,FALSE),0)</f>
        <v>0</v>
      </c>
      <c r="Z126">
        <f>IFERROR(VLOOKUP(実施計画様式!AA126,―!$AH$2:$AI$40,2,FALSE),0)</f>
        <v>0</v>
      </c>
      <c r="AC126">
        <f>IFERROR(VLOOKUP(実施計画様式!AD126,参考資料1_対象分野リスト!$C$3:$D$64,2,FALSE),0)</f>
        <v>0</v>
      </c>
      <c r="AF126">
        <f>IFERROR(VLOOKUP(実施計画様式!AG126,―!$AE$13:$AF$18,2,FALSE),0)</f>
        <v>0</v>
      </c>
      <c r="AH126">
        <f t="shared" si="3"/>
        <v>0</v>
      </c>
      <c r="AI126">
        <v>99</v>
      </c>
      <c r="AJ126" t="str">
        <f t="shared" si="2"/>
        <v/>
      </c>
      <c r="AK126" t="str">
        <f t="shared" si="1"/>
        <v/>
      </c>
      <c r="AQ126" s="140" t="str">
        <f>IF(実施計画様式!F126="","",IF(PRODUCT(D126:AF126)=0,"error",""))</f>
        <v/>
      </c>
    </row>
    <row r="127" spans="3:43">
      <c r="C127">
        <v>55</v>
      </c>
      <c r="D127" s="24">
        <f>IFERROR(VLOOKUP(実施計画様式!D127,―!A$38:B$40,2,FALSE),0)</f>
        <v>0</v>
      </c>
      <c r="E127">
        <f>IFERROR(VLOOKUP(実施計画様式!E127,―!$C$40:$D$47,2,FALSE),0)</f>
        <v>0</v>
      </c>
      <c r="F127">
        <f>IFERROR(VLOOKUP(実施計画様式!F127,―!$E$2:$F$2,2,FALSE),0)</f>
        <v>0</v>
      </c>
      <c r="G127">
        <f>IFERROR(VLOOKUP(実施計画様式!G127,―!$G$2:$H$2,2,FALSE),0)</f>
        <v>0</v>
      </c>
      <c r="H127">
        <f>IFERROR(VLOOKUP(実施計画様式!H127,―!$I$2:$J$2,2,FALSE),0)</f>
        <v>0</v>
      </c>
      <c r="J127">
        <f>IFERROR(VLOOKUP(実施計画様式!J127,―!$K$4:$L$8,2,FALSE),0)</f>
        <v>0</v>
      </c>
      <c r="K127">
        <f>IFERROR(VLOOKUP(実施計画様式!K127,―!$M$2:$N$2,2,FALSE),0)</f>
        <v>0</v>
      </c>
      <c r="L127">
        <f>IFERROR(VLOOKUP(実施計画様式!L127,―!$O$2:$P$10,2,FALSE),0)</f>
        <v>0</v>
      </c>
      <c r="V127">
        <f>IFERROR(VLOOKUP(実施計画様式!W127,―!$Q$2:$R$3,2,FALSE),0)</f>
        <v>0</v>
      </c>
      <c r="W127">
        <f>IFERROR(VLOOKUP(実施計画様式!X127,―!$S$2:$T$3,2,FALSE),0)</f>
        <v>0</v>
      </c>
      <c r="X127">
        <f>IFERROR(VLOOKUP(実施計画様式!Y127,―!$U$2:$V$3,2,FALSE),0)</f>
        <v>0</v>
      </c>
      <c r="Y127">
        <f>IFERROR(VLOOKUP(実施計画様式!Z127,―!$AH$2:$AI$40,2,FALSE),0)</f>
        <v>0</v>
      </c>
      <c r="Z127">
        <f>IFERROR(VLOOKUP(実施計画様式!AA127,―!$AH$2:$AI$40,2,FALSE),0)</f>
        <v>0</v>
      </c>
      <c r="AC127">
        <f>IFERROR(VLOOKUP(実施計画様式!AD127,参考資料1_対象分野リスト!$C$3:$D$64,2,FALSE),0)</f>
        <v>0</v>
      </c>
      <c r="AF127">
        <f>IFERROR(VLOOKUP(実施計画様式!AG127,―!$AE$13:$AF$18,2,FALSE),0)</f>
        <v>0</v>
      </c>
      <c r="AH127">
        <f t="shared" si="3"/>
        <v>0</v>
      </c>
      <c r="AI127">
        <v>99</v>
      </c>
      <c r="AJ127" t="str">
        <f t="shared" si="2"/>
        <v/>
      </c>
      <c r="AK127" t="str">
        <f t="shared" si="1"/>
        <v/>
      </c>
      <c r="AQ127" s="140" t="str">
        <f>IF(実施計画様式!F127="","",IF(PRODUCT(D127:AF127)=0,"error",""))</f>
        <v/>
      </c>
    </row>
    <row r="128" spans="3:43">
      <c r="C128">
        <v>56</v>
      </c>
      <c r="D128" s="24">
        <f>IFERROR(VLOOKUP(実施計画様式!D128,―!A$38:B$40,2,FALSE),0)</f>
        <v>0</v>
      </c>
      <c r="E128">
        <f>IFERROR(VLOOKUP(実施計画様式!E128,―!$C$40:$D$47,2,FALSE),0)</f>
        <v>0</v>
      </c>
      <c r="F128">
        <f>IFERROR(VLOOKUP(実施計画様式!F128,―!$E$2:$F$2,2,FALSE),0)</f>
        <v>0</v>
      </c>
      <c r="G128">
        <f>IFERROR(VLOOKUP(実施計画様式!G128,―!$G$2:$H$2,2,FALSE),0)</f>
        <v>0</v>
      </c>
      <c r="H128">
        <f>IFERROR(VLOOKUP(実施計画様式!H128,―!$I$2:$J$2,2,FALSE),0)</f>
        <v>0</v>
      </c>
      <c r="J128">
        <f>IFERROR(VLOOKUP(実施計画様式!J128,―!$K$4:$L$8,2,FALSE),0)</f>
        <v>0</v>
      </c>
      <c r="K128">
        <f>IFERROR(VLOOKUP(実施計画様式!K128,―!$M$2:$N$2,2,FALSE),0)</f>
        <v>0</v>
      </c>
      <c r="L128">
        <f>IFERROR(VLOOKUP(実施計画様式!L128,―!$O$2:$P$10,2,FALSE),0)</f>
        <v>0</v>
      </c>
      <c r="V128">
        <f>IFERROR(VLOOKUP(実施計画様式!W128,―!$Q$2:$R$3,2,FALSE),0)</f>
        <v>0</v>
      </c>
      <c r="W128">
        <f>IFERROR(VLOOKUP(実施計画様式!X128,―!$S$2:$T$3,2,FALSE),0)</f>
        <v>0</v>
      </c>
      <c r="X128">
        <f>IFERROR(VLOOKUP(実施計画様式!Y128,―!$U$2:$V$3,2,FALSE),0)</f>
        <v>0</v>
      </c>
      <c r="Y128">
        <f>IFERROR(VLOOKUP(実施計画様式!Z128,―!$AH$2:$AI$40,2,FALSE),0)</f>
        <v>0</v>
      </c>
      <c r="Z128">
        <f>IFERROR(VLOOKUP(実施計画様式!AA128,―!$AH$2:$AI$40,2,FALSE),0)</f>
        <v>0</v>
      </c>
      <c r="AC128">
        <f>IFERROR(VLOOKUP(実施計画様式!AD128,参考資料1_対象分野リスト!$C$3:$D$64,2,FALSE),0)</f>
        <v>0</v>
      </c>
      <c r="AF128">
        <f>IFERROR(VLOOKUP(実施計画様式!AG128,―!$AE$13:$AF$18,2,FALSE),0)</f>
        <v>0</v>
      </c>
      <c r="AH128">
        <f t="shared" si="3"/>
        <v>0</v>
      </c>
      <c r="AI128">
        <v>99</v>
      </c>
      <c r="AJ128" t="str">
        <f t="shared" si="2"/>
        <v/>
      </c>
      <c r="AK128" t="str">
        <f t="shared" si="1"/>
        <v/>
      </c>
      <c r="AQ128" s="140" t="str">
        <f>IF(実施計画様式!F128="","",IF(PRODUCT(D128:AF128)=0,"error",""))</f>
        <v/>
      </c>
    </row>
    <row r="129" spans="3:43">
      <c r="C129">
        <v>57</v>
      </c>
      <c r="D129" s="24">
        <f>IFERROR(VLOOKUP(実施計画様式!D129,―!A$38:B$40,2,FALSE),0)</f>
        <v>0</v>
      </c>
      <c r="E129">
        <f>IFERROR(VLOOKUP(実施計画様式!E129,―!$C$40:$D$47,2,FALSE),0)</f>
        <v>0</v>
      </c>
      <c r="F129">
        <f>IFERROR(VLOOKUP(実施計画様式!F129,―!$E$2:$F$2,2,FALSE),0)</f>
        <v>0</v>
      </c>
      <c r="G129">
        <f>IFERROR(VLOOKUP(実施計画様式!G129,―!$G$2:$H$2,2,FALSE),0)</f>
        <v>0</v>
      </c>
      <c r="H129">
        <f>IFERROR(VLOOKUP(実施計画様式!H129,―!$I$2:$J$2,2,FALSE),0)</f>
        <v>0</v>
      </c>
      <c r="J129">
        <f>IFERROR(VLOOKUP(実施計画様式!J129,―!$K$4:$L$8,2,FALSE),0)</f>
        <v>0</v>
      </c>
      <c r="K129">
        <f>IFERROR(VLOOKUP(実施計画様式!K129,―!$M$2:$N$2,2,FALSE),0)</f>
        <v>0</v>
      </c>
      <c r="L129">
        <f>IFERROR(VLOOKUP(実施計画様式!L129,―!$O$2:$P$10,2,FALSE),0)</f>
        <v>0</v>
      </c>
      <c r="V129">
        <f>IFERROR(VLOOKUP(実施計画様式!W129,―!$Q$2:$R$3,2,FALSE),0)</f>
        <v>0</v>
      </c>
      <c r="W129">
        <f>IFERROR(VLOOKUP(実施計画様式!X129,―!$S$2:$T$3,2,FALSE),0)</f>
        <v>0</v>
      </c>
      <c r="X129">
        <f>IFERROR(VLOOKUP(実施計画様式!Y129,―!$U$2:$V$3,2,FALSE),0)</f>
        <v>0</v>
      </c>
      <c r="Y129">
        <f>IFERROR(VLOOKUP(実施計画様式!Z129,―!$AH$2:$AI$40,2,FALSE),0)</f>
        <v>0</v>
      </c>
      <c r="Z129">
        <f>IFERROR(VLOOKUP(実施計画様式!AA129,―!$AH$2:$AI$40,2,FALSE),0)</f>
        <v>0</v>
      </c>
      <c r="AC129">
        <f>IFERROR(VLOOKUP(実施計画様式!AD129,参考資料1_対象分野リスト!$C$3:$D$64,2,FALSE),0)</f>
        <v>0</v>
      </c>
      <c r="AF129">
        <f>IFERROR(VLOOKUP(実施計画様式!AG129,―!$AE$13:$AF$18,2,FALSE),0)</f>
        <v>0</v>
      </c>
      <c r="AH129">
        <f t="shared" si="3"/>
        <v>0</v>
      </c>
      <c r="AI129">
        <v>99</v>
      </c>
      <c r="AJ129" t="str">
        <f t="shared" si="2"/>
        <v/>
      </c>
      <c r="AK129" t="str">
        <f t="shared" si="1"/>
        <v/>
      </c>
      <c r="AQ129" s="140" t="str">
        <f>IF(実施計画様式!F129="","",IF(PRODUCT(D129:AF129)=0,"error",""))</f>
        <v/>
      </c>
    </row>
    <row r="130" spans="3:43">
      <c r="C130">
        <v>58</v>
      </c>
      <c r="D130" s="24">
        <f>IFERROR(VLOOKUP(実施計画様式!D130,―!A$38:B$40,2,FALSE),0)</f>
        <v>0</v>
      </c>
      <c r="E130">
        <f>IFERROR(VLOOKUP(実施計画様式!E130,―!$C$40:$D$47,2,FALSE),0)</f>
        <v>0</v>
      </c>
      <c r="F130">
        <f>IFERROR(VLOOKUP(実施計画様式!F130,―!$E$2:$F$2,2,FALSE),0)</f>
        <v>0</v>
      </c>
      <c r="G130">
        <f>IFERROR(VLOOKUP(実施計画様式!G130,―!$G$2:$H$2,2,FALSE),0)</f>
        <v>0</v>
      </c>
      <c r="H130">
        <f>IFERROR(VLOOKUP(実施計画様式!H130,―!$I$2:$J$2,2,FALSE),0)</f>
        <v>0</v>
      </c>
      <c r="J130">
        <f>IFERROR(VLOOKUP(実施計画様式!J130,―!$K$4:$L$8,2,FALSE),0)</f>
        <v>0</v>
      </c>
      <c r="K130">
        <f>IFERROR(VLOOKUP(実施計画様式!K130,―!$M$2:$N$2,2,FALSE),0)</f>
        <v>0</v>
      </c>
      <c r="L130">
        <f>IFERROR(VLOOKUP(実施計画様式!L130,―!$O$2:$P$10,2,FALSE),0)</f>
        <v>0</v>
      </c>
      <c r="V130">
        <f>IFERROR(VLOOKUP(実施計画様式!W130,―!$Q$2:$R$3,2,FALSE),0)</f>
        <v>0</v>
      </c>
      <c r="W130">
        <f>IFERROR(VLOOKUP(実施計画様式!X130,―!$S$2:$T$3,2,FALSE),0)</f>
        <v>0</v>
      </c>
      <c r="X130">
        <f>IFERROR(VLOOKUP(実施計画様式!Y130,―!$U$2:$V$3,2,FALSE),0)</f>
        <v>0</v>
      </c>
      <c r="Y130">
        <f>IFERROR(VLOOKUP(実施計画様式!Z130,―!$AH$2:$AI$40,2,FALSE),0)</f>
        <v>0</v>
      </c>
      <c r="Z130">
        <f>IFERROR(VLOOKUP(実施計画様式!AA130,―!$AH$2:$AI$40,2,FALSE),0)</f>
        <v>0</v>
      </c>
      <c r="AC130">
        <f>IFERROR(VLOOKUP(実施計画様式!AD130,参考資料1_対象分野リスト!$C$3:$D$64,2,FALSE),0)</f>
        <v>0</v>
      </c>
      <c r="AF130">
        <f>IFERROR(VLOOKUP(実施計画様式!AG130,―!$AE$13:$AF$18,2,FALSE),0)</f>
        <v>0</v>
      </c>
      <c r="AH130">
        <f t="shared" si="3"/>
        <v>0</v>
      </c>
      <c r="AI130">
        <v>99</v>
      </c>
      <c r="AJ130" t="str">
        <f t="shared" si="2"/>
        <v/>
      </c>
      <c r="AK130" t="str">
        <f t="shared" si="1"/>
        <v/>
      </c>
      <c r="AQ130" s="140" t="str">
        <f>IF(実施計画様式!F130="","",IF(PRODUCT(D130:AF130)=0,"error",""))</f>
        <v/>
      </c>
    </row>
    <row r="131" spans="3:43">
      <c r="C131">
        <v>59</v>
      </c>
      <c r="D131" s="24">
        <f>IFERROR(VLOOKUP(実施計画様式!D131,―!A$38:B$40,2,FALSE),0)</f>
        <v>0</v>
      </c>
      <c r="E131">
        <f>IFERROR(VLOOKUP(実施計画様式!E131,―!$C$40:$D$47,2,FALSE),0)</f>
        <v>0</v>
      </c>
      <c r="F131">
        <f>IFERROR(VLOOKUP(実施計画様式!F131,―!$E$2:$F$2,2,FALSE),0)</f>
        <v>0</v>
      </c>
      <c r="G131">
        <f>IFERROR(VLOOKUP(実施計画様式!G131,―!$G$2:$H$2,2,FALSE),0)</f>
        <v>0</v>
      </c>
      <c r="H131">
        <f>IFERROR(VLOOKUP(実施計画様式!H131,―!$I$2:$J$2,2,FALSE),0)</f>
        <v>0</v>
      </c>
      <c r="J131">
        <f>IFERROR(VLOOKUP(実施計画様式!J131,―!$K$4:$L$8,2,FALSE),0)</f>
        <v>0</v>
      </c>
      <c r="K131">
        <f>IFERROR(VLOOKUP(実施計画様式!K131,―!$M$2:$N$2,2,FALSE),0)</f>
        <v>0</v>
      </c>
      <c r="L131">
        <f>IFERROR(VLOOKUP(実施計画様式!L131,―!$O$2:$P$10,2,FALSE),0)</f>
        <v>0</v>
      </c>
      <c r="V131">
        <f>IFERROR(VLOOKUP(実施計画様式!W131,―!$Q$2:$R$3,2,FALSE),0)</f>
        <v>0</v>
      </c>
      <c r="W131">
        <f>IFERROR(VLOOKUP(実施計画様式!X131,―!$S$2:$T$3,2,FALSE),0)</f>
        <v>0</v>
      </c>
      <c r="X131">
        <f>IFERROR(VLOOKUP(実施計画様式!Y131,―!$U$2:$V$3,2,FALSE),0)</f>
        <v>0</v>
      </c>
      <c r="Y131">
        <f>IFERROR(VLOOKUP(実施計画様式!Z131,―!$AH$2:$AI$40,2,FALSE),0)</f>
        <v>0</v>
      </c>
      <c r="Z131">
        <f>IFERROR(VLOOKUP(実施計画様式!AA131,―!$AH$2:$AI$40,2,FALSE),0)</f>
        <v>0</v>
      </c>
      <c r="AC131">
        <f>IFERROR(VLOOKUP(実施計画様式!AD131,参考資料1_対象分野リスト!$C$3:$D$64,2,FALSE),0)</f>
        <v>0</v>
      </c>
      <c r="AF131">
        <f>IFERROR(VLOOKUP(実施計画様式!AG131,―!$AE$13:$AF$18,2,FALSE),0)</f>
        <v>0</v>
      </c>
      <c r="AH131">
        <f t="shared" si="3"/>
        <v>0</v>
      </c>
      <c r="AI131">
        <v>99</v>
      </c>
      <c r="AJ131" t="str">
        <f t="shared" si="2"/>
        <v/>
      </c>
      <c r="AK131" t="str">
        <f t="shared" si="1"/>
        <v/>
      </c>
      <c r="AQ131" s="140" t="str">
        <f>IF(実施計画様式!F131="","",IF(PRODUCT(D131:AF131)=0,"error",""))</f>
        <v/>
      </c>
    </row>
    <row r="132" spans="3:43">
      <c r="C132">
        <v>60</v>
      </c>
      <c r="D132" s="24">
        <f>IFERROR(VLOOKUP(実施計画様式!D132,―!A$38:B$40,2,FALSE),0)</f>
        <v>0</v>
      </c>
      <c r="E132">
        <f>IFERROR(VLOOKUP(実施計画様式!E132,―!$C$40:$D$47,2,FALSE),0)</f>
        <v>0</v>
      </c>
      <c r="F132">
        <f>IFERROR(VLOOKUP(実施計画様式!F132,―!$E$2:$F$2,2,FALSE),0)</f>
        <v>0</v>
      </c>
      <c r="G132">
        <f>IFERROR(VLOOKUP(実施計画様式!G132,―!$G$2:$H$2,2,FALSE),0)</f>
        <v>0</v>
      </c>
      <c r="H132">
        <f>IFERROR(VLOOKUP(実施計画様式!H132,―!$I$2:$J$2,2,FALSE),0)</f>
        <v>0</v>
      </c>
      <c r="J132">
        <f>IFERROR(VLOOKUP(実施計画様式!J132,―!$K$4:$L$8,2,FALSE),0)</f>
        <v>0</v>
      </c>
      <c r="K132">
        <f>IFERROR(VLOOKUP(実施計画様式!K132,―!$M$2:$N$2,2,FALSE),0)</f>
        <v>0</v>
      </c>
      <c r="L132">
        <f>IFERROR(VLOOKUP(実施計画様式!L132,―!$O$2:$P$10,2,FALSE),0)</f>
        <v>0</v>
      </c>
      <c r="V132">
        <f>IFERROR(VLOOKUP(実施計画様式!W132,―!$Q$2:$R$3,2,FALSE),0)</f>
        <v>0</v>
      </c>
      <c r="W132">
        <f>IFERROR(VLOOKUP(実施計画様式!X132,―!$S$2:$T$3,2,FALSE),0)</f>
        <v>0</v>
      </c>
      <c r="X132">
        <f>IFERROR(VLOOKUP(実施計画様式!Y132,―!$U$2:$V$3,2,FALSE),0)</f>
        <v>0</v>
      </c>
      <c r="Y132">
        <f>IFERROR(VLOOKUP(実施計画様式!Z132,―!$AH$2:$AI$40,2,FALSE),0)</f>
        <v>0</v>
      </c>
      <c r="Z132">
        <f>IFERROR(VLOOKUP(実施計画様式!AA132,―!$AH$2:$AI$40,2,FALSE),0)</f>
        <v>0</v>
      </c>
      <c r="AC132">
        <f>IFERROR(VLOOKUP(実施計画様式!AD132,参考資料1_対象分野リスト!$C$3:$D$64,2,FALSE),0)</f>
        <v>0</v>
      </c>
      <c r="AF132">
        <f>IFERROR(VLOOKUP(実施計画様式!AG132,―!$AE$13:$AF$18,2,FALSE),0)</f>
        <v>0</v>
      </c>
      <c r="AH132">
        <f t="shared" si="3"/>
        <v>0</v>
      </c>
      <c r="AI132">
        <v>99</v>
      </c>
      <c r="AJ132" t="str">
        <f t="shared" si="2"/>
        <v/>
      </c>
      <c r="AK132" t="str">
        <f t="shared" si="1"/>
        <v/>
      </c>
      <c r="AQ132" s="140" t="str">
        <f>IF(実施計画様式!F132="","",IF(PRODUCT(D132:AF132)=0,"error",""))</f>
        <v/>
      </c>
    </row>
    <row r="133" spans="3:43">
      <c r="C133">
        <v>61</v>
      </c>
      <c r="D133" s="24">
        <f>IFERROR(VLOOKUP(実施計画様式!D133,―!A$38:B$40,2,FALSE),0)</f>
        <v>0</v>
      </c>
      <c r="E133">
        <f>IFERROR(VLOOKUP(実施計画様式!E133,―!$C$40:$D$47,2,FALSE),0)</f>
        <v>0</v>
      </c>
      <c r="F133">
        <f>IFERROR(VLOOKUP(実施計画様式!F133,―!$E$2:$F$2,2,FALSE),0)</f>
        <v>0</v>
      </c>
      <c r="G133">
        <f>IFERROR(VLOOKUP(実施計画様式!G133,―!$G$2:$H$2,2,FALSE),0)</f>
        <v>0</v>
      </c>
      <c r="H133">
        <f>IFERROR(VLOOKUP(実施計画様式!H133,―!$I$2:$J$2,2,FALSE),0)</f>
        <v>0</v>
      </c>
      <c r="J133">
        <f>IFERROR(VLOOKUP(実施計画様式!J133,―!$K$4:$L$8,2,FALSE),0)</f>
        <v>0</v>
      </c>
      <c r="K133">
        <f>IFERROR(VLOOKUP(実施計画様式!K133,―!$M$2:$N$2,2,FALSE),0)</f>
        <v>0</v>
      </c>
      <c r="L133">
        <f>IFERROR(VLOOKUP(実施計画様式!L133,―!$O$2:$P$10,2,FALSE),0)</f>
        <v>0</v>
      </c>
      <c r="V133">
        <f>IFERROR(VLOOKUP(実施計画様式!W133,―!$Q$2:$R$3,2,FALSE),0)</f>
        <v>0</v>
      </c>
      <c r="W133">
        <f>IFERROR(VLOOKUP(実施計画様式!X133,―!$S$2:$T$3,2,FALSE),0)</f>
        <v>0</v>
      </c>
      <c r="X133">
        <f>IFERROR(VLOOKUP(実施計画様式!Y133,―!$U$2:$V$3,2,FALSE),0)</f>
        <v>0</v>
      </c>
      <c r="Y133">
        <f>IFERROR(VLOOKUP(実施計画様式!Z133,―!$AH$2:$AI$40,2,FALSE),0)</f>
        <v>0</v>
      </c>
      <c r="Z133">
        <f>IFERROR(VLOOKUP(実施計画様式!AA133,―!$AH$2:$AI$40,2,FALSE),0)</f>
        <v>0</v>
      </c>
      <c r="AC133">
        <f>IFERROR(VLOOKUP(実施計画様式!AD133,参考資料1_対象分野リスト!$C$3:$D$64,2,FALSE),0)</f>
        <v>0</v>
      </c>
      <c r="AF133">
        <f>IFERROR(VLOOKUP(実施計画様式!AG133,―!$AE$13:$AF$18,2,FALSE),0)</f>
        <v>0</v>
      </c>
      <c r="AH133">
        <f t="shared" si="3"/>
        <v>0</v>
      </c>
      <c r="AI133">
        <v>99</v>
      </c>
      <c r="AJ133" t="str">
        <f t="shared" si="2"/>
        <v/>
      </c>
      <c r="AK133" t="str">
        <f t="shared" si="1"/>
        <v/>
      </c>
      <c r="AQ133" s="140" t="str">
        <f>IF(実施計画様式!F133="","",IF(PRODUCT(D133:AF133)=0,"error",""))</f>
        <v/>
      </c>
    </row>
    <row r="134" spans="3:43">
      <c r="C134">
        <v>62</v>
      </c>
      <c r="D134" s="24">
        <f>IFERROR(VLOOKUP(実施計画様式!D134,―!A$38:B$40,2,FALSE),0)</f>
        <v>0</v>
      </c>
      <c r="E134">
        <f>IFERROR(VLOOKUP(実施計画様式!E134,―!$C$40:$D$47,2,FALSE),0)</f>
        <v>0</v>
      </c>
      <c r="F134">
        <f>IFERROR(VLOOKUP(実施計画様式!F134,―!$E$2:$F$2,2,FALSE),0)</f>
        <v>0</v>
      </c>
      <c r="G134">
        <f>IFERROR(VLOOKUP(実施計画様式!G134,―!$G$2:$H$2,2,FALSE),0)</f>
        <v>0</v>
      </c>
      <c r="H134">
        <f>IFERROR(VLOOKUP(実施計画様式!H134,―!$I$2:$J$2,2,FALSE),0)</f>
        <v>0</v>
      </c>
      <c r="J134">
        <f>IFERROR(VLOOKUP(実施計画様式!J134,―!$K$4:$L$8,2,FALSE),0)</f>
        <v>0</v>
      </c>
      <c r="K134">
        <f>IFERROR(VLOOKUP(実施計画様式!K134,―!$M$2:$N$2,2,FALSE),0)</f>
        <v>0</v>
      </c>
      <c r="L134">
        <f>IFERROR(VLOOKUP(実施計画様式!L134,―!$O$2:$P$10,2,FALSE),0)</f>
        <v>0</v>
      </c>
      <c r="V134">
        <f>IFERROR(VLOOKUP(実施計画様式!W134,―!$Q$2:$R$3,2,FALSE),0)</f>
        <v>0</v>
      </c>
      <c r="W134">
        <f>IFERROR(VLOOKUP(実施計画様式!X134,―!$S$2:$T$3,2,FALSE),0)</f>
        <v>0</v>
      </c>
      <c r="X134">
        <f>IFERROR(VLOOKUP(実施計画様式!Y134,―!$U$2:$V$3,2,FALSE),0)</f>
        <v>0</v>
      </c>
      <c r="Y134">
        <f>IFERROR(VLOOKUP(実施計画様式!Z134,―!$AH$2:$AI$40,2,FALSE),0)</f>
        <v>0</v>
      </c>
      <c r="Z134">
        <f>IFERROR(VLOOKUP(実施計画様式!AA134,―!$AH$2:$AI$40,2,FALSE),0)</f>
        <v>0</v>
      </c>
      <c r="AC134">
        <f>IFERROR(VLOOKUP(実施計画様式!AD134,参考資料1_対象分野リスト!$C$3:$D$64,2,FALSE),0)</f>
        <v>0</v>
      </c>
      <c r="AF134">
        <f>IFERROR(VLOOKUP(実施計画様式!AG134,―!$AE$13:$AF$18,2,FALSE),0)</f>
        <v>0</v>
      </c>
      <c r="AH134">
        <f t="shared" si="3"/>
        <v>0</v>
      </c>
      <c r="AI134">
        <v>99</v>
      </c>
      <c r="AJ134" t="str">
        <f t="shared" si="2"/>
        <v/>
      </c>
      <c r="AK134" t="str">
        <f t="shared" si="1"/>
        <v/>
      </c>
      <c r="AQ134" s="140" t="str">
        <f>IF(実施計画様式!F134="","",IF(PRODUCT(D134:AF134)=0,"error",""))</f>
        <v/>
      </c>
    </row>
    <row r="135" spans="3:43">
      <c r="C135">
        <v>63</v>
      </c>
      <c r="D135" s="24">
        <f>IFERROR(VLOOKUP(実施計画様式!D135,―!A$38:B$40,2,FALSE),0)</f>
        <v>0</v>
      </c>
      <c r="E135">
        <f>IFERROR(VLOOKUP(実施計画様式!E135,―!$C$40:$D$47,2,FALSE),0)</f>
        <v>0</v>
      </c>
      <c r="F135">
        <f>IFERROR(VLOOKUP(実施計画様式!F135,―!$E$2:$F$2,2,FALSE),0)</f>
        <v>0</v>
      </c>
      <c r="G135">
        <f>IFERROR(VLOOKUP(実施計画様式!G135,―!$G$2:$H$2,2,FALSE),0)</f>
        <v>0</v>
      </c>
      <c r="H135">
        <f>IFERROR(VLOOKUP(実施計画様式!H135,―!$I$2:$J$2,2,FALSE),0)</f>
        <v>0</v>
      </c>
      <c r="J135">
        <f>IFERROR(VLOOKUP(実施計画様式!J135,―!$K$4:$L$8,2,FALSE),0)</f>
        <v>0</v>
      </c>
      <c r="K135">
        <f>IFERROR(VLOOKUP(実施計画様式!K135,―!$M$2:$N$2,2,FALSE),0)</f>
        <v>0</v>
      </c>
      <c r="L135">
        <f>IFERROR(VLOOKUP(実施計画様式!L135,―!$O$2:$P$10,2,FALSE),0)</f>
        <v>0</v>
      </c>
      <c r="V135">
        <f>IFERROR(VLOOKUP(実施計画様式!W135,―!$Q$2:$R$3,2,FALSE),0)</f>
        <v>0</v>
      </c>
      <c r="W135">
        <f>IFERROR(VLOOKUP(実施計画様式!X135,―!$S$2:$T$3,2,FALSE),0)</f>
        <v>0</v>
      </c>
      <c r="X135">
        <f>IFERROR(VLOOKUP(実施計画様式!Y135,―!$U$2:$V$3,2,FALSE),0)</f>
        <v>0</v>
      </c>
      <c r="Y135">
        <f>IFERROR(VLOOKUP(実施計画様式!Z135,―!$AH$2:$AI$40,2,FALSE),0)</f>
        <v>0</v>
      </c>
      <c r="Z135">
        <f>IFERROR(VLOOKUP(実施計画様式!AA135,―!$AH$2:$AI$40,2,FALSE),0)</f>
        <v>0</v>
      </c>
      <c r="AC135">
        <f>IFERROR(VLOOKUP(実施計画様式!AD135,参考資料1_対象分野リスト!$C$3:$D$64,2,FALSE),0)</f>
        <v>0</v>
      </c>
      <c r="AF135">
        <f>IFERROR(VLOOKUP(実施計画様式!AG135,―!$AE$13:$AF$18,2,FALSE),0)</f>
        <v>0</v>
      </c>
      <c r="AH135">
        <f t="shared" si="3"/>
        <v>0</v>
      </c>
      <c r="AI135">
        <v>99</v>
      </c>
      <c r="AJ135" t="str">
        <f t="shared" si="2"/>
        <v/>
      </c>
      <c r="AK135" t="str">
        <f t="shared" si="1"/>
        <v/>
      </c>
      <c r="AQ135" s="140" t="str">
        <f>IF(実施計画様式!F135="","",IF(PRODUCT(D135:AF135)=0,"error",""))</f>
        <v/>
      </c>
    </row>
    <row r="136" spans="3:43">
      <c r="C136">
        <v>64</v>
      </c>
      <c r="D136" s="24">
        <f>IFERROR(VLOOKUP(実施計画様式!D136,―!A$38:B$40,2,FALSE),0)</f>
        <v>0</v>
      </c>
      <c r="E136">
        <f>IFERROR(VLOOKUP(実施計画様式!E136,―!$C$40:$D$47,2,FALSE),0)</f>
        <v>0</v>
      </c>
      <c r="F136">
        <f>IFERROR(VLOOKUP(実施計画様式!F136,―!$E$2:$F$2,2,FALSE),0)</f>
        <v>0</v>
      </c>
      <c r="G136">
        <f>IFERROR(VLOOKUP(実施計画様式!G136,―!$G$2:$H$2,2,FALSE),0)</f>
        <v>0</v>
      </c>
      <c r="H136">
        <f>IFERROR(VLOOKUP(実施計画様式!H136,―!$I$2:$J$2,2,FALSE),0)</f>
        <v>0</v>
      </c>
      <c r="J136">
        <f>IFERROR(VLOOKUP(実施計画様式!J136,―!$K$4:$L$8,2,FALSE),0)</f>
        <v>0</v>
      </c>
      <c r="K136">
        <f>IFERROR(VLOOKUP(実施計画様式!K136,―!$M$2:$N$2,2,FALSE),0)</f>
        <v>0</v>
      </c>
      <c r="L136">
        <f>IFERROR(VLOOKUP(実施計画様式!L136,―!$O$2:$P$10,2,FALSE),0)</f>
        <v>0</v>
      </c>
      <c r="V136">
        <f>IFERROR(VLOOKUP(実施計画様式!W136,―!$Q$2:$R$3,2,FALSE),0)</f>
        <v>0</v>
      </c>
      <c r="W136">
        <f>IFERROR(VLOOKUP(実施計画様式!X136,―!$S$2:$T$3,2,FALSE),0)</f>
        <v>0</v>
      </c>
      <c r="X136">
        <f>IFERROR(VLOOKUP(実施計画様式!Y136,―!$U$2:$V$3,2,FALSE),0)</f>
        <v>0</v>
      </c>
      <c r="Y136">
        <f>IFERROR(VLOOKUP(実施計画様式!Z136,―!$AH$2:$AI$40,2,FALSE),0)</f>
        <v>0</v>
      </c>
      <c r="Z136">
        <f>IFERROR(VLOOKUP(実施計画様式!AA136,―!$AH$2:$AI$40,2,FALSE),0)</f>
        <v>0</v>
      </c>
      <c r="AC136">
        <f>IFERROR(VLOOKUP(実施計画様式!AD136,参考資料1_対象分野リスト!$C$3:$D$64,2,FALSE),0)</f>
        <v>0</v>
      </c>
      <c r="AF136">
        <f>IFERROR(VLOOKUP(実施計画様式!AG136,―!$AE$13:$AF$18,2,FALSE),0)</f>
        <v>0</v>
      </c>
      <c r="AH136">
        <f t="shared" si="3"/>
        <v>0</v>
      </c>
      <c r="AI136">
        <v>99</v>
      </c>
      <c r="AJ136" t="str">
        <f t="shared" si="2"/>
        <v/>
      </c>
      <c r="AK136" t="str">
        <f t="shared" si="1"/>
        <v/>
      </c>
      <c r="AQ136" s="140" t="str">
        <f>IF(実施計画様式!F136="","",IF(PRODUCT(D136:AF136)=0,"error",""))</f>
        <v/>
      </c>
    </row>
    <row r="137" spans="3:43">
      <c r="C137">
        <v>65</v>
      </c>
      <c r="D137" s="24">
        <f>IFERROR(VLOOKUP(実施計画様式!D137,―!A$38:B$40,2,FALSE),0)</f>
        <v>0</v>
      </c>
      <c r="E137">
        <f>IFERROR(VLOOKUP(実施計画様式!E137,―!$C$40:$D$47,2,FALSE),0)</f>
        <v>0</v>
      </c>
      <c r="F137">
        <f>IFERROR(VLOOKUP(実施計画様式!F137,―!$E$2:$F$2,2,FALSE),0)</f>
        <v>0</v>
      </c>
      <c r="G137">
        <f>IFERROR(VLOOKUP(実施計画様式!G137,―!$G$2:$H$2,2,FALSE),0)</f>
        <v>0</v>
      </c>
      <c r="H137">
        <f>IFERROR(VLOOKUP(実施計画様式!H137,―!$I$2:$J$2,2,FALSE),0)</f>
        <v>0</v>
      </c>
      <c r="J137">
        <f>IFERROR(VLOOKUP(実施計画様式!J137,―!$K$4:$L$8,2,FALSE),0)</f>
        <v>0</v>
      </c>
      <c r="K137">
        <f>IFERROR(VLOOKUP(実施計画様式!K137,―!$M$2:$N$2,2,FALSE),0)</f>
        <v>0</v>
      </c>
      <c r="L137">
        <f>IFERROR(VLOOKUP(実施計画様式!L137,―!$O$2:$P$10,2,FALSE),0)</f>
        <v>0</v>
      </c>
      <c r="V137">
        <f>IFERROR(VLOOKUP(実施計画様式!W137,―!$Q$2:$R$3,2,FALSE),0)</f>
        <v>0</v>
      </c>
      <c r="W137">
        <f>IFERROR(VLOOKUP(実施計画様式!X137,―!$S$2:$T$3,2,FALSE),0)</f>
        <v>0</v>
      </c>
      <c r="X137">
        <f>IFERROR(VLOOKUP(実施計画様式!Y137,―!$U$2:$V$3,2,FALSE),0)</f>
        <v>0</v>
      </c>
      <c r="Y137">
        <f>IFERROR(VLOOKUP(実施計画様式!Z137,―!$AH$2:$AI$40,2,FALSE),0)</f>
        <v>0</v>
      </c>
      <c r="Z137">
        <f>IFERROR(VLOOKUP(実施計画様式!AA137,―!$AH$2:$AI$40,2,FALSE),0)</f>
        <v>0</v>
      </c>
      <c r="AC137">
        <f>IFERROR(VLOOKUP(実施計画様式!AD137,参考資料1_対象分野リスト!$C$3:$D$64,2,FALSE),0)</f>
        <v>0</v>
      </c>
      <c r="AF137">
        <f>IFERROR(VLOOKUP(実施計画様式!AG137,―!$AE$13:$AF$18,2,FALSE),0)</f>
        <v>0</v>
      </c>
      <c r="AH137">
        <f t="shared" si="3"/>
        <v>0</v>
      </c>
      <c r="AI137">
        <v>99</v>
      </c>
      <c r="AJ137" t="str">
        <f t="shared" si="2"/>
        <v/>
      </c>
      <c r="AK137" t="str">
        <f t="shared" si="1"/>
        <v/>
      </c>
      <c r="AQ137" s="140" t="str">
        <f>IF(実施計画様式!F137="","",IF(PRODUCT(D137:AF137)=0,"error",""))</f>
        <v/>
      </c>
    </row>
    <row r="138" spans="3:43">
      <c r="C138">
        <v>66</v>
      </c>
      <c r="D138" s="24">
        <f>IFERROR(VLOOKUP(実施計画様式!D138,―!A$38:B$40,2,FALSE),0)</f>
        <v>0</v>
      </c>
      <c r="E138">
        <f>IFERROR(VLOOKUP(実施計画様式!E138,―!$C$40:$D$47,2,FALSE),0)</f>
        <v>0</v>
      </c>
      <c r="F138">
        <f>IFERROR(VLOOKUP(実施計画様式!F138,―!$E$2:$F$2,2,FALSE),0)</f>
        <v>0</v>
      </c>
      <c r="G138">
        <f>IFERROR(VLOOKUP(実施計画様式!G138,―!$G$2:$H$2,2,FALSE),0)</f>
        <v>0</v>
      </c>
      <c r="H138">
        <f>IFERROR(VLOOKUP(実施計画様式!H138,―!$I$2:$J$2,2,FALSE),0)</f>
        <v>0</v>
      </c>
      <c r="J138">
        <f>IFERROR(VLOOKUP(実施計画様式!J138,―!$K$4:$L$8,2,FALSE),0)</f>
        <v>0</v>
      </c>
      <c r="K138">
        <f>IFERROR(VLOOKUP(実施計画様式!K138,―!$M$2:$N$2,2,FALSE),0)</f>
        <v>0</v>
      </c>
      <c r="L138">
        <f>IFERROR(VLOOKUP(実施計画様式!L138,―!$O$2:$P$10,2,FALSE),0)</f>
        <v>0</v>
      </c>
      <c r="V138">
        <f>IFERROR(VLOOKUP(実施計画様式!W138,―!$Q$2:$R$3,2,FALSE),0)</f>
        <v>0</v>
      </c>
      <c r="W138">
        <f>IFERROR(VLOOKUP(実施計画様式!X138,―!$S$2:$T$3,2,FALSE),0)</f>
        <v>0</v>
      </c>
      <c r="X138">
        <f>IFERROR(VLOOKUP(実施計画様式!Y138,―!$U$2:$V$3,2,FALSE),0)</f>
        <v>0</v>
      </c>
      <c r="Y138">
        <f>IFERROR(VLOOKUP(実施計画様式!Z138,―!$AH$2:$AI$40,2,FALSE),0)</f>
        <v>0</v>
      </c>
      <c r="Z138">
        <f>IFERROR(VLOOKUP(実施計画様式!AA138,―!$AH$2:$AI$40,2,FALSE),0)</f>
        <v>0</v>
      </c>
      <c r="AC138">
        <f>IFERROR(VLOOKUP(実施計画様式!AD138,参考資料1_対象分野リスト!$C$3:$D$64,2,FALSE),0)</f>
        <v>0</v>
      </c>
      <c r="AF138">
        <f>IFERROR(VLOOKUP(実施計画様式!AG138,―!$AE$13:$AF$18,2,FALSE),0)</f>
        <v>0</v>
      </c>
      <c r="AH138">
        <f t="shared" si="3"/>
        <v>0</v>
      </c>
      <c r="AI138">
        <v>99</v>
      </c>
      <c r="AJ138" t="str">
        <f t="shared" si="2"/>
        <v/>
      </c>
      <c r="AK138" t="str">
        <f t="shared" si="1"/>
        <v/>
      </c>
      <c r="AQ138" s="140" t="str">
        <f>IF(実施計画様式!F138="","",IF(PRODUCT(D138:AF138)=0,"error",""))</f>
        <v/>
      </c>
    </row>
    <row r="139" spans="3:43">
      <c r="C139">
        <v>67</v>
      </c>
      <c r="D139" s="24">
        <f>IFERROR(VLOOKUP(実施計画様式!D139,―!A$38:B$40,2,FALSE),0)</f>
        <v>0</v>
      </c>
      <c r="E139">
        <f>IFERROR(VLOOKUP(実施計画様式!E139,―!$C$40:$D$47,2,FALSE),0)</f>
        <v>0</v>
      </c>
      <c r="F139">
        <f>IFERROR(VLOOKUP(実施計画様式!F139,―!$E$2:$F$2,2,FALSE),0)</f>
        <v>0</v>
      </c>
      <c r="G139">
        <f>IFERROR(VLOOKUP(実施計画様式!G139,―!$G$2:$H$2,2,FALSE),0)</f>
        <v>0</v>
      </c>
      <c r="H139">
        <f>IFERROR(VLOOKUP(実施計画様式!H139,―!$I$2:$J$2,2,FALSE),0)</f>
        <v>0</v>
      </c>
      <c r="J139">
        <f>IFERROR(VLOOKUP(実施計画様式!J139,―!$K$4:$L$8,2,FALSE),0)</f>
        <v>0</v>
      </c>
      <c r="K139">
        <f>IFERROR(VLOOKUP(実施計画様式!K139,―!$M$2:$N$2,2,FALSE),0)</f>
        <v>0</v>
      </c>
      <c r="L139">
        <f>IFERROR(VLOOKUP(実施計画様式!L139,―!$O$2:$P$10,2,FALSE),0)</f>
        <v>0</v>
      </c>
      <c r="V139">
        <f>IFERROR(VLOOKUP(実施計画様式!W139,―!$Q$2:$R$3,2,FALSE),0)</f>
        <v>0</v>
      </c>
      <c r="W139">
        <f>IFERROR(VLOOKUP(実施計画様式!X139,―!$S$2:$T$3,2,FALSE),0)</f>
        <v>0</v>
      </c>
      <c r="X139">
        <f>IFERROR(VLOOKUP(実施計画様式!Y139,―!$U$2:$V$3,2,FALSE),0)</f>
        <v>0</v>
      </c>
      <c r="Y139">
        <f>IFERROR(VLOOKUP(実施計画様式!Z139,―!$AH$2:$AI$40,2,FALSE),0)</f>
        <v>0</v>
      </c>
      <c r="Z139">
        <f>IFERROR(VLOOKUP(実施計画様式!AA139,―!$AH$2:$AI$40,2,FALSE),0)</f>
        <v>0</v>
      </c>
      <c r="AC139">
        <f>IFERROR(VLOOKUP(実施計画様式!AD139,参考資料1_対象分野リスト!$C$3:$D$64,2,FALSE),0)</f>
        <v>0</v>
      </c>
      <c r="AF139">
        <f>IFERROR(VLOOKUP(実施計画様式!AG139,―!$AE$13:$AF$18,2,FALSE),0)</f>
        <v>0</v>
      </c>
      <c r="AH139">
        <f t="shared" si="3"/>
        <v>0</v>
      </c>
      <c r="AI139">
        <v>99</v>
      </c>
      <c r="AJ139" t="str">
        <f t="shared" si="2"/>
        <v/>
      </c>
      <c r="AK139" t="str">
        <f t="shared" si="1"/>
        <v/>
      </c>
      <c r="AQ139" s="140" t="str">
        <f>IF(実施計画様式!F139="","",IF(PRODUCT(D139:AF139)=0,"error",""))</f>
        <v/>
      </c>
    </row>
    <row r="140" spans="3:43">
      <c r="C140">
        <v>68</v>
      </c>
      <c r="D140" s="24">
        <f>IFERROR(VLOOKUP(実施計画様式!D140,―!A$38:B$40,2,FALSE),0)</f>
        <v>0</v>
      </c>
      <c r="E140">
        <f>IFERROR(VLOOKUP(実施計画様式!E140,―!$C$40:$D$47,2,FALSE),0)</f>
        <v>0</v>
      </c>
      <c r="F140">
        <f>IFERROR(VLOOKUP(実施計画様式!F140,―!$E$2:$F$2,2,FALSE),0)</f>
        <v>0</v>
      </c>
      <c r="G140">
        <f>IFERROR(VLOOKUP(実施計画様式!G140,―!$G$2:$H$2,2,FALSE),0)</f>
        <v>0</v>
      </c>
      <c r="H140">
        <f>IFERROR(VLOOKUP(実施計画様式!H140,―!$I$2:$J$2,2,FALSE),0)</f>
        <v>0</v>
      </c>
      <c r="J140">
        <f>IFERROR(VLOOKUP(実施計画様式!J140,―!$K$4:$L$8,2,FALSE),0)</f>
        <v>0</v>
      </c>
      <c r="K140">
        <f>IFERROR(VLOOKUP(実施計画様式!K140,―!$M$2:$N$2,2,FALSE),0)</f>
        <v>0</v>
      </c>
      <c r="L140">
        <f>IFERROR(VLOOKUP(実施計画様式!L140,―!$O$2:$P$10,2,FALSE),0)</f>
        <v>0</v>
      </c>
      <c r="V140">
        <f>IFERROR(VLOOKUP(実施計画様式!W140,―!$Q$2:$R$3,2,FALSE),0)</f>
        <v>0</v>
      </c>
      <c r="W140">
        <f>IFERROR(VLOOKUP(実施計画様式!X140,―!$S$2:$T$3,2,FALSE),0)</f>
        <v>0</v>
      </c>
      <c r="X140">
        <f>IFERROR(VLOOKUP(実施計画様式!Y140,―!$U$2:$V$3,2,FALSE),0)</f>
        <v>0</v>
      </c>
      <c r="Y140">
        <f>IFERROR(VLOOKUP(実施計画様式!Z140,―!$AH$2:$AI$40,2,FALSE),0)</f>
        <v>0</v>
      </c>
      <c r="Z140">
        <f>IFERROR(VLOOKUP(実施計画様式!AA140,―!$AH$2:$AI$40,2,FALSE),0)</f>
        <v>0</v>
      </c>
      <c r="AC140">
        <f>IFERROR(VLOOKUP(実施計画様式!AD140,参考資料1_対象分野リスト!$C$3:$D$64,2,FALSE),0)</f>
        <v>0</v>
      </c>
      <c r="AF140">
        <f>IFERROR(VLOOKUP(実施計画様式!AG140,―!$AE$13:$AF$18,2,FALSE),0)</f>
        <v>0</v>
      </c>
      <c r="AH140">
        <f t="shared" si="3"/>
        <v>0</v>
      </c>
      <c r="AI140">
        <v>99</v>
      </c>
      <c r="AJ140" t="str">
        <f t="shared" si="2"/>
        <v/>
      </c>
      <c r="AK140" t="str">
        <f t="shared" ref="AK140:AK203" si="4">IF(D140=4,"経済対策との関係_R6",IF(D140=8,"経済対策との関係_R7予備",""))</f>
        <v/>
      </c>
      <c r="AQ140" s="140" t="str">
        <f>IF(実施計画様式!F140="","",IF(PRODUCT(D140:AF140)=0,"error",""))</f>
        <v/>
      </c>
    </row>
    <row r="141" spans="3:43">
      <c r="C141">
        <v>69</v>
      </c>
      <c r="D141" s="24">
        <f>IFERROR(VLOOKUP(実施計画様式!D141,―!A$38:B$40,2,FALSE),0)</f>
        <v>0</v>
      </c>
      <c r="E141">
        <f>IFERROR(VLOOKUP(実施計画様式!E141,―!$C$40:$D$47,2,FALSE),0)</f>
        <v>0</v>
      </c>
      <c r="F141">
        <f>IFERROR(VLOOKUP(実施計画様式!F141,―!$E$2:$F$2,2,FALSE),0)</f>
        <v>0</v>
      </c>
      <c r="G141">
        <f>IFERROR(VLOOKUP(実施計画様式!G141,―!$G$2:$H$2,2,FALSE),0)</f>
        <v>0</v>
      </c>
      <c r="H141">
        <f>IFERROR(VLOOKUP(実施計画様式!H141,―!$I$2:$J$2,2,FALSE),0)</f>
        <v>0</v>
      </c>
      <c r="J141">
        <f>IFERROR(VLOOKUP(実施計画様式!J141,―!$K$4:$L$8,2,FALSE),0)</f>
        <v>0</v>
      </c>
      <c r="K141">
        <f>IFERROR(VLOOKUP(実施計画様式!K141,―!$M$2:$N$2,2,FALSE),0)</f>
        <v>0</v>
      </c>
      <c r="L141">
        <f>IFERROR(VLOOKUP(実施計画様式!L141,―!$O$2:$P$10,2,FALSE),0)</f>
        <v>0</v>
      </c>
      <c r="V141">
        <f>IFERROR(VLOOKUP(実施計画様式!W141,―!$Q$2:$R$3,2,FALSE),0)</f>
        <v>0</v>
      </c>
      <c r="W141">
        <f>IFERROR(VLOOKUP(実施計画様式!X141,―!$S$2:$T$3,2,FALSE),0)</f>
        <v>0</v>
      </c>
      <c r="X141">
        <f>IFERROR(VLOOKUP(実施計画様式!Y141,―!$U$2:$V$3,2,FALSE),0)</f>
        <v>0</v>
      </c>
      <c r="Y141">
        <f>IFERROR(VLOOKUP(実施計画様式!Z141,―!$AH$2:$AI$40,2,FALSE),0)</f>
        <v>0</v>
      </c>
      <c r="Z141">
        <f>IFERROR(VLOOKUP(実施計画様式!AA141,―!$AH$2:$AI$40,2,FALSE),0)</f>
        <v>0</v>
      </c>
      <c r="AC141">
        <f>IFERROR(VLOOKUP(実施計画様式!AD141,参考資料1_対象分野リスト!$C$3:$D$64,2,FALSE),0)</f>
        <v>0</v>
      </c>
      <c r="AF141">
        <f>IFERROR(VLOOKUP(実施計画様式!AG141,―!$AE$13:$AF$18,2,FALSE),0)</f>
        <v>0</v>
      </c>
      <c r="AH141">
        <f t="shared" si="3"/>
        <v>0</v>
      </c>
      <c r="AI141">
        <v>99</v>
      </c>
      <c r="AJ141" t="str">
        <f t="shared" si="2"/>
        <v/>
      </c>
      <c r="AK141" t="str">
        <f t="shared" si="4"/>
        <v/>
      </c>
      <c r="AQ141" s="140" t="str">
        <f>IF(実施計画様式!F141="","",IF(PRODUCT(D141:AF141)=0,"error",""))</f>
        <v/>
      </c>
    </row>
    <row r="142" spans="3:43">
      <c r="C142">
        <v>70</v>
      </c>
      <c r="D142" s="24">
        <f>IFERROR(VLOOKUP(実施計画様式!D142,―!A$38:B$40,2,FALSE),0)</f>
        <v>0</v>
      </c>
      <c r="E142">
        <f>IFERROR(VLOOKUP(実施計画様式!E142,―!$C$40:$D$47,2,FALSE),0)</f>
        <v>0</v>
      </c>
      <c r="F142">
        <f>IFERROR(VLOOKUP(実施計画様式!F142,―!$E$2:$F$2,2,FALSE),0)</f>
        <v>0</v>
      </c>
      <c r="G142">
        <f>IFERROR(VLOOKUP(実施計画様式!G142,―!$G$2:$H$2,2,FALSE),0)</f>
        <v>0</v>
      </c>
      <c r="H142">
        <f>IFERROR(VLOOKUP(実施計画様式!H142,―!$I$2:$J$2,2,FALSE),0)</f>
        <v>0</v>
      </c>
      <c r="J142">
        <f>IFERROR(VLOOKUP(実施計画様式!J142,―!$K$4:$L$8,2,FALSE),0)</f>
        <v>0</v>
      </c>
      <c r="K142">
        <f>IFERROR(VLOOKUP(実施計画様式!K142,―!$M$2:$N$2,2,FALSE),0)</f>
        <v>0</v>
      </c>
      <c r="L142">
        <f>IFERROR(VLOOKUP(実施計画様式!L142,―!$O$2:$P$10,2,FALSE),0)</f>
        <v>0</v>
      </c>
      <c r="V142">
        <f>IFERROR(VLOOKUP(実施計画様式!W142,―!$Q$2:$R$3,2,FALSE),0)</f>
        <v>0</v>
      </c>
      <c r="W142">
        <f>IFERROR(VLOOKUP(実施計画様式!X142,―!$S$2:$T$3,2,FALSE),0)</f>
        <v>0</v>
      </c>
      <c r="X142">
        <f>IFERROR(VLOOKUP(実施計画様式!Y142,―!$U$2:$V$3,2,FALSE),0)</f>
        <v>0</v>
      </c>
      <c r="Y142">
        <f>IFERROR(VLOOKUP(実施計画様式!Z142,―!$AH$2:$AI$40,2,FALSE),0)</f>
        <v>0</v>
      </c>
      <c r="Z142">
        <f>IFERROR(VLOOKUP(実施計画様式!AA142,―!$AH$2:$AI$40,2,FALSE),0)</f>
        <v>0</v>
      </c>
      <c r="AC142">
        <f>IFERROR(VLOOKUP(実施計画様式!AD142,参考資料1_対象分野リスト!$C$3:$D$64,2,FALSE),0)</f>
        <v>0</v>
      </c>
      <c r="AF142">
        <f>IFERROR(VLOOKUP(実施計画様式!AG142,―!$AE$13:$AF$18,2,FALSE),0)</f>
        <v>0</v>
      </c>
      <c r="AH142">
        <f t="shared" si="3"/>
        <v>0</v>
      </c>
      <c r="AI142">
        <v>99</v>
      </c>
      <c r="AJ142" t="str">
        <f t="shared" ref="AJ142:AJ205" si="5">IF(D142=4,"予算区分_R7_通常",IF(D142=8,"予算区分_R7_のみ",""))</f>
        <v/>
      </c>
      <c r="AK142" t="str">
        <f t="shared" si="4"/>
        <v/>
      </c>
      <c r="AQ142" s="140" t="str">
        <f>IF(実施計画様式!F142="","",IF(PRODUCT(D142:AF142)=0,"error",""))</f>
        <v/>
      </c>
    </row>
    <row r="143" spans="3:43">
      <c r="C143">
        <v>71</v>
      </c>
      <c r="D143" s="24">
        <f>IFERROR(VLOOKUP(実施計画様式!D143,―!A$38:B$40,2,FALSE),0)</f>
        <v>0</v>
      </c>
      <c r="E143">
        <f>IFERROR(VLOOKUP(実施計画様式!E143,―!$C$40:$D$47,2,FALSE),0)</f>
        <v>0</v>
      </c>
      <c r="F143">
        <f>IFERROR(VLOOKUP(実施計画様式!F143,―!$E$2:$F$2,2,FALSE),0)</f>
        <v>0</v>
      </c>
      <c r="G143">
        <f>IFERROR(VLOOKUP(実施計画様式!G143,―!$G$2:$H$2,2,FALSE),0)</f>
        <v>0</v>
      </c>
      <c r="H143">
        <f>IFERROR(VLOOKUP(実施計画様式!H143,―!$I$2:$J$2,2,FALSE),0)</f>
        <v>0</v>
      </c>
      <c r="J143">
        <f>IFERROR(VLOOKUP(実施計画様式!J143,―!$K$4:$L$8,2,FALSE),0)</f>
        <v>0</v>
      </c>
      <c r="K143">
        <f>IFERROR(VLOOKUP(実施計画様式!K143,―!$M$2:$N$2,2,FALSE),0)</f>
        <v>0</v>
      </c>
      <c r="L143">
        <f>IFERROR(VLOOKUP(実施計画様式!L143,―!$O$2:$P$10,2,FALSE),0)</f>
        <v>0</v>
      </c>
      <c r="V143">
        <f>IFERROR(VLOOKUP(実施計画様式!W143,―!$Q$2:$R$3,2,FALSE),0)</f>
        <v>0</v>
      </c>
      <c r="W143">
        <f>IFERROR(VLOOKUP(実施計画様式!X143,―!$S$2:$T$3,2,FALSE),0)</f>
        <v>0</v>
      </c>
      <c r="X143">
        <f>IFERROR(VLOOKUP(実施計画様式!Y143,―!$U$2:$V$3,2,FALSE),0)</f>
        <v>0</v>
      </c>
      <c r="Y143">
        <f>IFERROR(VLOOKUP(実施計画様式!Z143,―!$AH$2:$AI$40,2,FALSE),0)</f>
        <v>0</v>
      </c>
      <c r="Z143">
        <f>IFERROR(VLOOKUP(実施計画様式!AA143,―!$AH$2:$AI$40,2,FALSE),0)</f>
        <v>0</v>
      </c>
      <c r="AC143">
        <f>IFERROR(VLOOKUP(実施計画様式!AD143,参考資料1_対象分野リスト!$C$3:$D$64,2,FALSE),0)</f>
        <v>0</v>
      </c>
      <c r="AF143">
        <f>IFERROR(VLOOKUP(実施計画様式!AG143,―!$AE$13:$AF$18,2,FALSE),0)</f>
        <v>0</v>
      </c>
      <c r="AH143">
        <f t="shared" si="3"/>
        <v>0</v>
      </c>
      <c r="AI143">
        <v>99</v>
      </c>
      <c r="AJ143" t="str">
        <f t="shared" si="5"/>
        <v/>
      </c>
      <c r="AK143" t="str">
        <f t="shared" si="4"/>
        <v/>
      </c>
      <c r="AQ143" s="140" t="str">
        <f>IF(実施計画様式!F143="","",IF(PRODUCT(D143:AF143)=0,"error",""))</f>
        <v/>
      </c>
    </row>
    <row r="144" spans="3:43">
      <c r="C144">
        <v>72</v>
      </c>
      <c r="D144" s="24">
        <f>IFERROR(VLOOKUP(実施計画様式!D144,―!A$38:B$40,2,FALSE),0)</f>
        <v>0</v>
      </c>
      <c r="E144">
        <f>IFERROR(VLOOKUP(実施計画様式!E144,―!$C$40:$D$47,2,FALSE),0)</f>
        <v>0</v>
      </c>
      <c r="F144">
        <f>IFERROR(VLOOKUP(実施計画様式!F144,―!$E$2:$F$2,2,FALSE),0)</f>
        <v>0</v>
      </c>
      <c r="G144">
        <f>IFERROR(VLOOKUP(実施計画様式!G144,―!$G$2:$H$2,2,FALSE),0)</f>
        <v>0</v>
      </c>
      <c r="H144">
        <f>IFERROR(VLOOKUP(実施計画様式!H144,―!$I$2:$J$2,2,FALSE),0)</f>
        <v>0</v>
      </c>
      <c r="J144">
        <f>IFERROR(VLOOKUP(実施計画様式!J144,―!$K$4:$L$8,2,FALSE),0)</f>
        <v>0</v>
      </c>
      <c r="K144">
        <f>IFERROR(VLOOKUP(実施計画様式!K144,―!$M$2:$N$2,2,FALSE),0)</f>
        <v>0</v>
      </c>
      <c r="L144">
        <f>IFERROR(VLOOKUP(実施計画様式!L144,―!$O$2:$P$10,2,FALSE),0)</f>
        <v>0</v>
      </c>
      <c r="V144">
        <f>IFERROR(VLOOKUP(実施計画様式!W144,―!$Q$2:$R$3,2,FALSE),0)</f>
        <v>0</v>
      </c>
      <c r="W144">
        <f>IFERROR(VLOOKUP(実施計画様式!X144,―!$S$2:$T$3,2,FALSE),0)</f>
        <v>0</v>
      </c>
      <c r="X144">
        <f>IFERROR(VLOOKUP(実施計画様式!Y144,―!$U$2:$V$3,2,FALSE),0)</f>
        <v>0</v>
      </c>
      <c r="Y144">
        <f>IFERROR(VLOOKUP(実施計画様式!Z144,―!$AH$2:$AI$40,2,FALSE),0)</f>
        <v>0</v>
      </c>
      <c r="Z144">
        <f>IFERROR(VLOOKUP(実施計画様式!AA144,―!$AH$2:$AI$40,2,FALSE),0)</f>
        <v>0</v>
      </c>
      <c r="AC144">
        <f>IFERROR(VLOOKUP(実施計画様式!AD144,参考資料1_対象分野リスト!$C$3:$D$64,2,FALSE),0)</f>
        <v>0</v>
      </c>
      <c r="AF144">
        <f>IFERROR(VLOOKUP(実施計画様式!AG144,―!$AE$13:$AF$18,2,FALSE),0)</f>
        <v>0</v>
      </c>
      <c r="AH144">
        <f t="shared" si="3"/>
        <v>0</v>
      </c>
      <c r="AI144">
        <v>99</v>
      </c>
      <c r="AJ144" t="str">
        <f t="shared" si="5"/>
        <v/>
      </c>
      <c r="AK144" t="str">
        <f t="shared" si="4"/>
        <v/>
      </c>
      <c r="AQ144" s="140" t="str">
        <f>IF(実施計画様式!F144="","",IF(PRODUCT(D144:AF144)=0,"error",""))</f>
        <v/>
      </c>
    </row>
    <row r="145" spans="3:43">
      <c r="C145">
        <v>73</v>
      </c>
      <c r="D145" s="24">
        <f>IFERROR(VLOOKUP(実施計画様式!D145,―!A$38:B$40,2,FALSE),0)</f>
        <v>0</v>
      </c>
      <c r="E145">
        <f>IFERROR(VLOOKUP(実施計画様式!E145,―!$C$40:$D$47,2,FALSE),0)</f>
        <v>0</v>
      </c>
      <c r="F145">
        <f>IFERROR(VLOOKUP(実施計画様式!F145,―!$E$2:$F$2,2,FALSE),0)</f>
        <v>0</v>
      </c>
      <c r="G145">
        <f>IFERROR(VLOOKUP(実施計画様式!G145,―!$G$2:$H$2,2,FALSE),0)</f>
        <v>0</v>
      </c>
      <c r="H145">
        <f>IFERROR(VLOOKUP(実施計画様式!H145,―!$I$2:$J$2,2,FALSE),0)</f>
        <v>0</v>
      </c>
      <c r="J145">
        <f>IFERROR(VLOOKUP(実施計画様式!J145,―!$K$4:$L$8,2,FALSE),0)</f>
        <v>0</v>
      </c>
      <c r="K145">
        <f>IFERROR(VLOOKUP(実施計画様式!K145,―!$M$2:$N$2,2,FALSE),0)</f>
        <v>0</v>
      </c>
      <c r="L145">
        <f>IFERROR(VLOOKUP(実施計画様式!L145,―!$O$2:$P$10,2,FALSE),0)</f>
        <v>0</v>
      </c>
      <c r="V145">
        <f>IFERROR(VLOOKUP(実施計画様式!W145,―!$Q$2:$R$3,2,FALSE),0)</f>
        <v>0</v>
      </c>
      <c r="W145">
        <f>IFERROR(VLOOKUP(実施計画様式!X145,―!$S$2:$T$3,2,FALSE),0)</f>
        <v>0</v>
      </c>
      <c r="X145">
        <f>IFERROR(VLOOKUP(実施計画様式!Y145,―!$U$2:$V$3,2,FALSE),0)</f>
        <v>0</v>
      </c>
      <c r="Y145">
        <f>IFERROR(VLOOKUP(実施計画様式!Z145,―!$AH$2:$AI$40,2,FALSE),0)</f>
        <v>0</v>
      </c>
      <c r="Z145">
        <f>IFERROR(VLOOKUP(実施計画様式!AA145,―!$AH$2:$AI$40,2,FALSE),0)</f>
        <v>0</v>
      </c>
      <c r="AC145">
        <f>IFERROR(VLOOKUP(実施計画様式!AD145,参考資料1_対象分野リスト!$C$3:$D$64,2,FALSE),0)</f>
        <v>0</v>
      </c>
      <c r="AF145">
        <f>IFERROR(VLOOKUP(実施計画様式!AG145,―!$AE$13:$AF$18,2,FALSE),0)</f>
        <v>0</v>
      </c>
      <c r="AH145">
        <f t="shared" si="3"/>
        <v>0</v>
      </c>
      <c r="AI145">
        <v>99</v>
      </c>
      <c r="AJ145" t="str">
        <f t="shared" si="5"/>
        <v/>
      </c>
      <c r="AK145" t="str">
        <f t="shared" si="4"/>
        <v/>
      </c>
      <c r="AQ145" s="140" t="str">
        <f>IF(実施計画様式!F145="","",IF(PRODUCT(D145:AF145)=0,"error",""))</f>
        <v/>
      </c>
    </row>
    <row r="146" spans="3:43">
      <c r="C146">
        <v>74</v>
      </c>
      <c r="D146" s="24">
        <f>IFERROR(VLOOKUP(実施計画様式!D146,―!A$38:B$40,2,FALSE),0)</f>
        <v>0</v>
      </c>
      <c r="E146">
        <f>IFERROR(VLOOKUP(実施計画様式!E146,―!$C$40:$D$47,2,FALSE),0)</f>
        <v>0</v>
      </c>
      <c r="F146">
        <f>IFERROR(VLOOKUP(実施計画様式!F146,―!$E$2:$F$2,2,FALSE),0)</f>
        <v>0</v>
      </c>
      <c r="G146">
        <f>IFERROR(VLOOKUP(実施計画様式!G146,―!$G$2:$H$2,2,FALSE),0)</f>
        <v>0</v>
      </c>
      <c r="H146">
        <f>IFERROR(VLOOKUP(実施計画様式!H146,―!$I$2:$J$2,2,FALSE),0)</f>
        <v>0</v>
      </c>
      <c r="J146">
        <f>IFERROR(VLOOKUP(実施計画様式!J146,―!$K$4:$L$8,2,FALSE),0)</f>
        <v>0</v>
      </c>
      <c r="K146">
        <f>IFERROR(VLOOKUP(実施計画様式!K146,―!$M$2:$N$2,2,FALSE),0)</f>
        <v>0</v>
      </c>
      <c r="L146">
        <f>IFERROR(VLOOKUP(実施計画様式!L146,―!$O$2:$P$10,2,FALSE),0)</f>
        <v>0</v>
      </c>
      <c r="V146">
        <f>IFERROR(VLOOKUP(実施計画様式!W146,―!$Q$2:$R$3,2,FALSE),0)</f>
        <v>0</v>
      </c>
      <c r="W146">
        <f>IFERROR(VLOOKUP(実施計画様式!X146,―!$S$2:$T$3,2,FALSE),0)</f>
        <v>0</v>
      </c>
      <c r="X146">
        <f>IFERROR(VLOOKUP(実施計画様式!Y146,―!$U$2:$V$3,2,FALSE),0)</f>
        <v>0</v>
      </c>
      <c r="Y146">
        <f>IFERROR(VLOOKUP(実施計画様式!Z146,―!$AH$2:$AI$40,2,FALSE),0)</f>
        <v>0</v>
      </c>
      <c r="Z146">
        <f>IFERROR(VLOOKUP(実施計画様式!AA146,―!$AH$2:$AI$40,2,FALSE),0)</f>
        <v>0</v>
      </c>
      <c r="AC146">
        <f>IFERROR(VLOOKUP(実施計画様式!AD146,参考資料1_対象分野リスト!$C$3:$D$64,2,FALSE),0)</f>
        <v>0</v>
      </c>
      <c r="AF146">
        <f>IFERROR(VLOOKUP(実施計画様式!AG146,―!$AE$13:$AF$18,2,FALSE),0)</f>
        <v>0</v>
      </c>
      <c r="AH146">
        <f t="shared" si="3"/>
        <v>0</v>
      </c>
      <c r="AI146">
        <v>99</v>
      </c>
      <c r="AJ146" t="str">
        <f t="shared" si="5"/>
        <v/>
      </c>
      <c r="AK146" t="str">
        <f t="shared" si="4"/>
        <v/>
      </c>
      <c r="AQ146" s="140" t="str">
        <f>IF(実施計画様式!F146="","",IF(PRODUCT(D146:AF146)=0,"error",""))</f>
        <v/>
      </c>
    </row>
    <row r="147" spans="3:43">
      <c r="C147">
        <v>75</v>
      </c>
      <c r="D147" s="24">
        <f>IFERROR(VLOOKUP(実施計画様式!D147,―!A$38:B$40,2,FALSE),0)</f>
        <v>0</v>
      </c>
      <c r="E147">
        <f>IFERROR(VLOOKUP(実施計画様式!E147,―!$C$40:$D$47,2,FALSE),0)</f>
        <v>0</v>
      </c>
      <c r="F147">
        <f>IFERROR(VLOOKUP(実施計画様式!F147,―!$E$2:$F$2,2,FALSE),0)</f>
        <v>0</v>
      </c>
      <c r="G147">
        <f>IFERROR(VLOOKUP(実施計画様式!G147,―!$G$2:$H$2,2,FALSE),0)</f>
        <v>0</v>
      </c>
      <c r="H147">
        <f>IFERROR(VLOOKUP(実施計画様式!H147,―!$I$2:$J$2,2,FALSE),0)</f>
        <v>0</v>
      </c>
      <c r="J147">
        <f>IFERROR(VLOOKUP(実施計画様式!J147,―!$K$4:$L$8,2,FALSE),0)</f>
        <v>0</v>
      </c>
      <c r="K147">
        <f>IFERROR(VLOOKUP(実施計画様式!K147,―!$M$2:$N$2,2,FALSE),0)</f>
        <v>0</v>
      </c>
      <c r="L147">
        <f>IFERROR(VLOOKUP(実施計画様式!L147,―!$O$2:$P$10,2,FALSE),0)</f>
        <v>0</v>
      </c>
      <c r="V147">
        <f>IFERROR(VLOOKUP(実施計画様式!W147,―!$Q$2:$R$3,2,FALSE),0)</f>
        <v>0</v>
      </c>
      <c r="W147">
        <f>IFERROR(VLOOKUP(実施計画様式!X147,―!$S$2:$T$3,2,FALSE),0)</f>
        <v>0</v>
      </c>
      <c r="X147">
        <f>IFERROR(VLOOKUP(実施計画様式!Y147,―!$U$2:$V$3,2,FALSE),0)</f>
        <v>0</v>
      </c>
      <c r="Y147">
        <f>IFERROR(VLOOKUP(実施計画様式!Z147,―!$AH$2:$AI$40,2,FALSE),0)</f>
        <v>0</v>
      </c>
      <c r="Z147">
        <f>IFERROR(VLOOKUP(実施計画様式!AA147,―!$AH$2:$AI$40,2,FALSE),0)</f>
        <v>0</v>
      </c>
      <c r="AC147">
        <f>IFERROR(VLOOKUP(実施計画様式!AD147,参考資料1_対象分野リスト!$C$3:$D$64,2,FALSE),0)</f>
        <v>0</v>
      </c>
      <c r="AF147">
        <f>IFERROR(VLOOKUP(実施計画様式!AG147,―!$AE$13:$AF$18,2,FALSE),0)</f>
        <v>0</v>
      </c>
      <c r="AH147">
        <f t="shared" si="3"/>
        <v>0</v>
      </c>
      <c r="AI147">
        <v>99</v>
      </c>
      <c r="AJ147" t="str">
        <f t="shared" si="5"/>
        <v/>
      </c>
      <c r="AK147" t="str">
        <f t="shared" si="4"/>
        <v/>
      </c>
      <c r="AQ147" s="140" t="str">
        <f>IF(実施計画様式!F147="","",IF(PRODUCT(D147:AF147)=0,"error",""))</f>
        <v/>
      </c>
    </row>
    <row r="148" spans="3:43">
      <c r="C148">
        <v>76</v>
      </c>
      <c r="D148" s="24">
        <f>IFERROR(VLOOKUP(実施計画様式!D148,―!A$38:B$40,2,FALSE),0)</f>
        <v>0</v>
      </c>
      <c r="E148">
        <f>IFERROR(VLOOKUP(実施計画様式!E148,―!$C$40:$D$47,2,FALSE),0)</f>
        <v>0</v>
      </c>
      <c r="F148">
        <f>IFERROR(VLOOKUP(実施計画様式!F148,―!$E$2:$F$2,2,FALSE),0)</f>
        <v>0</v>
      </c>
      <c r="G148">
        <f>IFERROR(VLOOKUP(実施計画様式!G148,―!$G$2:$H$2,2,FALSE),0)</f>
        <v>0</v>
      </c>
      <c r="H148">
        <f>IFERROR(VLOOKUP(実施計画様式!H148,―!$I$2:$J$2,2,FALSE),0)</f>
        <v>0</v>
      </c>
      <c r="J148">
        <f>IFERROR(VLOOKUP(実施計画様式!J148,―!$K$4:$L$8,2,FALSE),0)</f>
        <v>0</v>
      </c>
      <c r="K148">
        <f>IFERROR(VLOOKUP(実施計画様式!K148,―!$M$2:$N$2,2,FALSE),0)</f>
        <v>0</v>
      </c>
      <c r="L148">
        <f>IFERROR(VLOOKUP(実施計画様式!L148,―!$O$2:$P$10,2,FALSE),0)</f>
        <v>0</v>
      </c>
      <c r="V148">
        <f>IFERROR(VLOOKUP(実施計画様式!W148,―!$Q$2:$R$3,2,FALSE),0)</f>
        <v>0</v>
      </c>
      <c r="W148">
        <f>IFERROR(VLOOKUP(実施計画様式!X148,―!$S$2:$T$3,2,FALSE),0)</f>
        <v>0</v>
      </c>
      <c r="X148">
        <f>IFERROR(VLOOKUP(実施計画様式!Y148,―!$U$2:$V$3,2,FALSE),0)</f>
        <v>0</v>
      </c>
      <c r="Y148">
        <f>IFERROR(VLOOKUP(実施計画様式!Z148,―!$AH$2:$AI$40,2,FALSE),0)</f>
        <v>0</v>
      </c>
      <c r="Z148">
        <f>IFERROR(VLOOKUP(実施計画様式!AA148,―!$AH$2:$AI$40,2,FALSE),0)</f>
        <v>0</v>
      </c>
      <c r="AC148">
        <f>IFERROR(VLOOKUP(実施計画様式!AD148,参考資料1_対象分野リスト!$C$3:$D$64,2,FALSE),0)</f>
        <v>0</v>
      </c>
      <c r="AF148">
        <f>IFERROR(VLOOKUP(実施計画様式!AG148,―!$AE$13:$AF$18,2,FALSE),0)</f>
        <v>0</v>
      </c>
      <c r="AH148">
        <f t="shared" ref="AH148:AH211" si="6">IF(X148=1,"事業終期_R7_通常",IF(X148=2,"事業終期_R7_基金",0))</f>
        <v>0</v>
      </c>
      <c r="AI148">
        <v>99</v>
      </c>
      <c r="AJ148" t="str">
        <f t="shared" si="5"/>
        <v/>
      </c>
      <c r="AK148" t="str">
        <f t="shared" si="4"/>
        <v/>
      </c>
      <c r="AQ148" s="140" t="str">
        <f>IF(実施計画様式!F148="","",IF(PRODUCT(D148:AF148)=0,"error",""))</f>
        <v/>
      </c>
    </row>
    <row r="149" spans="3:43">
      <c r="C149">
        <v>77</v>
      </c>
      <c r="D149" s="24">
        <f>IFERROR(VLOOKUP(実施計画様式!D149,―!A$38:B$40,2,FALSE),0)</f>
        <v>0</v>
      </c>
      <c r="E149">
        <f>IFERROR(VLOOKUP(実施計画様式!E149,―!$C$40:$D$47,2,FALSE),0)</f>
        <v>0</v>
      </c>
      <c r="F149">
        <f>IFERROR(VLOOKUP(実施計画様式!F149,―!$E$2:$F$2,2,FALSE),0)</f>
        <v>0</v>
      </c>
      <c r="G149">
        <f>IFERROR(VLOOKUP(実施計画様式!G149,―!$G$2:$H$2,2,FALSE),0)</f>
        <v>0</v>
      </c>
      <c r="H149">
        <f>IFERROR(VLOOKUP(実施計画様式!H149,―!$I$2:$J$2,2,FALSE),0)</f>
        <v>0</v>
      </c>
      <c r="J149">
        <f>IFERROR(VLOOKUP(実施計画様式!J149,―!$K$4:$L$8,2,FALSE),0)</f>
        <v>0</v>
      </c>
      <c r="K149">
        <f>IFERROR(VLOOKUP(実施計画様式!K149,―!$M$2:$N$2,2,FALSE),0)</f>
        <v>0</v>
      </c>
      <c r="L149">
        <f>IFERROR(VLOOKUP(実施計画様式!L149,―!$O$2:$P$10,2,FALSE),0)</f>
        <v>0</v>
      </c>
      <c r="V149">
        <f>IFERROR(VLOOKUP(実施計画様式!W149,―!$Q$2:$R$3,2,FALSE),0)</f>
        <v>0</v>
      </c>
      <c r="W149">
        <f>IFERROR(VLOOKUP(実施計画様式!X149,―!$S$2:$T$3,2,FALSE),0)</f>
        <v>0</v>
      </c>
      <c r="X149">
        <f>IFERROR(VLOOKUP(実施計画様式!Y149,―!$U$2:$V$3,2,FALSE),0)</f>
        <v>0</v>
      </c>
      <c r="Y149">
        <f>IFERROR(VLOOKUP(実施計画様式!Z149,―!$AH$2:$AI$40,2,FALSE),0)</f>
        <v>0</v>
      </c>
      <c r="Z149">
        <f>IFERROR(VLOOKUP(実施計画様式!AA149,―!$AH$2:$AI$40,2,FALSE),0)</f>
        <v>0</v>
      </c>
      <c r="AC149">
        <f>IFERROR(VLOOKUP(実施計画様式!AD149,参考資料1_対象分野リスト!$C$3:$D$64,2,FALSE),0)</f>
        <v>0</v>
      </c>
      <c r="AF149">
        <f>IFERROR(VLOOKUP(実施計画様式!AG149,―!$AE$13:$AF$18,2,FALSE),0)</f>
        <v>0</v>
      </c>
      <c r="AH149">
        <f t="shared" si="6"/>
        <v>0</v>
      </c>
      <c r="AI149">
        <v>99</v>
      </c>
      <c r="AJ149" t="str">
        <f t="shared" si="5"/>
        <v/>
      </c>
      <c r="AK149" t="str">
        <f t="shared" si="4"/>
        <v/>
      </c>
      <c r="AQ149" s="140" t="str">
        <f>IF(実施計画様式!F149="","",IF(PRODUCT(D149:AF149)=0,"error",""))</f>
        <v/>
      </c>
    </row>
    <row r="150" spans="3:43">
      <c r="C150">
        <v>78</v>
      </c>
      <c r="D150" s="24">
        <f>IFERROR(VLOOKUP(実施計画様式!D150,―!A$38:B$40,2,FALSE),0)</f>
        <v>0</v>
      </c>
      <c r="E150">
        <f>IFERROR(VLOOKUP(実施計画様式!E150,―!$C$40:$D$47,2,FALSE),0)</f>
        <v>0</v>
      </c>
      <c r="F150">
        <f>IFERROR(VLOOKUP(実施計画様式!F150,―!$E$2:$F$2,2,FALSE),0)</f>
        <v>0</v>
      </c>
      <c r="G150">
        <f>IFERROR(VLOOKUP(実施計画様式!G150,―!$G$2:$H$2,2,FALSE),0)</f>
        <v>0</v>
      </c>
      <c r="H150">
        <f>IFERROR(VLOOKUP(実施計画様式!H150,―!$I$2:$J$2,2,FALSE),0)</f>
        <v>0</v>
      </c>
      <c r="J150">
        <f>IFERROR(VLOOKUP(実施計画様式!J150,―!$K$4:$L$8,2,FALSE),0)</f>
        <v>0</v>
      </c>
      <c r="K150">
        <f>IFERROR(VLOOKUP(実施計画様式!K150,―!$M$2:$N$2,2,FALSE),0)</f>
        <v>0</v>
      </c>
      <c r="L150">
        <f>IFERROR(VLOOKUP(実施計画様式!L150,―!$O$2:$P$10,2,FALSE),0)</f>
        <v>0</v>
      </c>
      <c r="V150">
        <f>IFERROR(VLOOKUP(実施計画様式!W150,―!$Q$2:$R$3,2,FALSE),0)</f>
        <v>0</v>
      </c>
      <c r="W150">
        <f>IFERROR(VLOOKUP(実施計画様式!X150,―!$S$2:$T$3,2,FALSE),0)</f>
        <v>0</v>
      </c>
      <c r="X150">
        <f>IFERROR(VLOOKUP(実施計画様式!Y150,―!$U$2:$V$3,2,FALSE),0)</f>
        <v>0</v>
      </c>
      <c r="Y150">
        <f>IFERROR(VLOOKUP(実施計画様式!Z150,―!$AH$2:$AI$40,2,FALSE),0)</f>
        <v>0</v>
      </c>
      <c r="Z150">
        <f>IFERROR(VLOOKUP(実施計画様式!AA150,―!$AH$2:$AI$40,2,FALSE),0)</f>
        <v>0</v>
      </c>
      <c r="AC150">
        <f>IFERROR(VLOOKUP(実施計画様式!AD150,参考資料1_対象分野リスト!$C$3:$D$64,2,FALSE),0)</f>
        <v>0</v>
      </c>
      <c r="AF150">
        <f>IFERROR(VLOOKUP(実施計画様式!AG150,―!$AE$13:$AF$18,2,FALSE),0)</f>
        <v>0</v>
      </c>
      <c r="AH150">
        <f t="shared" si="6"/>
        <v>0</v>
      </c>
      <c r="AI150">
        <v>99</v>
      </c>
      <c r="AJ150" t="str">
        <f t="shared" si="5"/>
        <v/>
      </c>
      <c r="AK150" t="str">
        <f t="shared" si="4"/>
        <v/>
      </c>
      <c r="AQ150" s="140" t="str">
        <f>IF(実施計画様式!F150="","",IF(PRODUCT(D150:AF150)=0,"error",""))</f>
        <v/>
      </c>
    </row>
    <row r="151" spans="3:43">
      <c r="C151">
        <v>79</v>
      </c>
      <c r="D151" s="24">
        <f>IFERROR(VLOOKUP(実施計画様式!D151,―!A$38:B$40,2,FALSE),0)</f>
        <v>0</v>
      </c>
      <c r="E151">
        <f>IFERROR(VLOOKUP(実施計画様式!E151,―!$C$40:$D$47,2,FALSE),0)</f>
        <v>0</v>
      </c>
      <c r="F151">
        <f>IFERROR(VLOOKUP(実施計画様式!F151,―!$E$2:$F$2,2,FALSE),0)</f>
        <v>0</v>
      </c>
      <c r="G151">
        <f>IFERROR(VLOOKUP(実施計画様式!G151,―!$G$2:$H$2,2,FALSE),0)</f>
        <v>0</v>
      </c>
      <c r="H151">
        <f>IFERROR(VLOOKUP(実施計画様式!H151,―!$I$2:$J$2,2,FALSE),0)</f>
        <v>0</v>
      </c>
      <c r="J151">
        <f>IFERROR(VLOOKUP(実施計画様式!J151,―!$K$4:$L$8,2,FALSE),0)</f>
        <v>0</v>
      </c>
      <c r="K151">
        <f>IFERROR(VLOOKUP(実施計画様式!K151,―!$M$2:$N$2,2,FALSE),0)</f>
        <v>0</v>
      </c>
      <c r="L151">
        <f>IFERROR(VLOOKUP(実施計画様式!L151,―!$O$2:$P$10,2,FALSE),0)</f>
        <v>0</v>
      </c>
      <c r="V151">
        <f>IFERROR(VLOOKUP(実施計画様式!W151,―!$Q$2:$R$3,2,FALSE),0)</f>
        <v>0</v>
      </c>
      <c r="W151">
        <f>IFERROR(VLOOKUP(実施計画様式!X151,―!$S$2:$T$3,2,FALSE),0)</f>
        <v>0</v>
      </c>
      <c r="X151">
        <f>IFERROR(VLOOKUP(実施計画様式!Y151,―!$U$2:$V$3,2,FALSE),0)</f>
        <v>0</v>
      </c>
      <c r="Y151">
        <f>IFERROR(VLOOKUP(実施計画様式!Z151,―!$AH$2:$AI$40,2,FALSE),0)</f>
        <v>0</v>
      </c>
      <c r="Z151">
        <f>IFERROR(VLOOKUP(実施計画様式!AA151,―!$AH$2:$AI$40,2,FALSE),0)</f>
        <v>0</v>
      </c>
      <c r="AC151">
        <f>IFERROR(VLOOKUP(実施計画様式!AD151,参考資料1_対象分野リスト!$C$3:$D$64,2,FALSE),0)</f>
        <v>0</v>
      </c>
      <c r="AF151">
        <f>IFERROR(VLOOKUP(実施計画様式!AG151,―!$AE$13:$AF$18,2,FALSE),0)</f>
        <v>0</v>
      </c>
      <c r="AH151">
        <f t="shared" si="6"/>
        <v>0</v>
      </c>
      <c r="AI151">
        <v>99</v>
      </c>
      <c r="AJ151" t="str">
        <f t="shared" si="5"/>
        <v/>
      </c>
      <c r="AK151" t="str">
        <f t="shared" si="4"/>
        <v/>
      </c>
      <c r="AQ151" s="140" t="str">
        <f>IF(実施計画様式!F151="","",IF(PRODUCT(D151:AF151)=0,"error",""))</f>
        <v/>
      </c>
    </row>
    <row r="152" spans="3:43">
      <c r="C152">
        <v>80</v>
      </c>
      <c r="D152" s="24">
        <f>IFERROR(VLOOKUP(実施計画様式!D152,―!A$38:B$40,2,FALSE),0)</f>
        <v>0</v>
      </c>
      <c r="E152">
        <f>IFERROR(VLOOKUP(実施計画様式!E152,―!$C$40:$D$47,2,FALSE),0)</f>
        <v>0</v>
      </c>
      <c r="F152">
        <f>IFERROR(VLOOKUP(実施計画様式!F152,―!$E$2:$F$2,2,FALSE),0)</f>
        <v>0</v>
      </c>
      <c r="G152">
        <f>IFERROR(VLOOKUP(実施計画様式!G152,―!$G$2:$H$2,2,FALSE),0)</f>
        <v>0</v>
      </c>
      <c r="H152">
        <f>IFERROR(VLOOKUP(実施計画様式!H152,―!$I$2:$J$2,2,FALSE),0)</f>
        <v>0</v>
      </c>
      <c r="J152">
        <f>IFERROR(VLOOKUP(実施計画様式!J152,―!$K$4:$L$8,2,FALSE),0)</f>
        <v>0</v>
      </c>
      <c r="K152">
        <f>IFERROR(VLOOKUP(実施計画様式!K152,―!$M$2:$N$2,2,FALSE),0)</f>
        <v>0</v>
      </c>
      <c r="L152">
        <f>IFERROR(VLOOKUP(実施計画様式!L152,―!$O$2:$P$10,2,FALSE),0)</f>
        <v>0</v>
      </c>
      <c r="V152">
        <f>IFERROR(VLOOKUP(実施計画様式!W152,―!$Q$2:$R$3,2,FALSE),0)</f>
        <v>0</v>
      </c>
      <c r="W152">
        <f>IFERROR(VLOOKUP(実施計画様式!X152,―!$S$2:$T$3,2,FALSE),0)</f>
        <v>0</v>
      </c>
      <c r="X152">
        <f>IFERROR(VLOOKUP(実施計画様式!Y152,―!$U$2:$V$3,2,FALSE),0)</f>
        <v>0</v>
      </c>
      <c r="Y152">
        <f>IFERROR(VLOOKUP(実施計画様式!Z152,―!$AH$2:$AI$40,2,FALSE),0)</f>
        <v>0</v>
      </c>
      <c r="Z152">
        <f>IFERROR(VLOOKUP(実施計画様式!AA152,―!$AH$2:$AI$40,2,FALSE),0)</f>
        <v>0</v>
      </c>
      <c r="AC152">
        <f>IFERROR(VLOOKUP(実施計画様式!AD152,参考資料1_対象分野リスト!$C$3:$D$64,2,FALSE),0)</f>
        <v>0</v>
      </c>
      <c r="AF152">
        <f>IFERROR(VLOOKUP(実施計画様式!AG152,―!$AE$13:$AF$18,2,FALSE),0)</f>
        <v>0</v>
      </c>
      <c r="AH152">
        <f t="shared" si="6"/>
        <v>0</v>
      </c>
      <c r="AI152">
        <v>99</v>
      </c>
      <c r="AJ152" t="str">
        <f t="shared" si="5"/>
        <v/>
      </c>
      <c r="AK152" t="str">
        <f t="shared" si="4"/>
        <v/>
      </c>
      <c r="AQ152" s="140" t="str">
        <f>IF(実施計画様式!F152="","",IF(PRODUCT(D152:AF152)=0,"error",""))</f>
        <v/>
      </c>
    </row>
    <row r="153" spans="3:43">
      <c r="C153">
        <v>81</v>
      </c>
      <c r="D153" s="24">
        <f>IFERROR(VLOOKUP(実施計画様式!D153,―!A$38:B$40,2,FALSE),0)</f>
        <v>0</v>
      </c>
      <c r="E153">
        <f>IFERROR(VLOOKUP(実施計画様式!E153,―!$C$40:$D$47,2,FALSE),0)</f>
        <v>0</v>
      </c>
      <c r="F153">
        <f>IFERROR(VLOOKUP(実施計画様式!F153,―!$E$2:$F$2,2,FALSE),0)</f>
        <v>0</v>
      </c>
      <c r="G153">
        <f>IFERROR(VLOOKUP(実施計画様式!G153,―!$G$2:$H$2,2,FALSE),0)</f>
        <v>0</v>
      </c>
      <c r="H153">
        <f>IFERROR(VLOOKUP(実施計画様式!H153,―!$I$2:$J$2,2,FALSE),0)</f>
        <v>0</v>
      </c>
      <c r="J153">
        <f>IFERROR(VLOOKUP(実施計画様式!J153,―!$K$4:$L$8,2,FALSE),0)</f>
        <v>0</v>
      </c>
      <c r="K153">
        <f>IFERROR(VLOOKUP(実施計画様式!K153,―!$M$2:$N$2,2,FALSE),0)</f>
        <v>0</v>
      </c>
      <c r="L153">
        <f>IFERROR(VLOOKUP(実施計画様式!L153,―!$O$2:$P$10,2,FALSE),0)</f>
        <v>0</v>
      </c>
      <c r="V153">
        <f>IFERROR(VLOOKUP(実施計画様式!W153,―!$Q$2:$R$3,2,FALSE),0)</f>
        <v>0</v>
      </c>
      <c r="W153">
        <f>IFERROR(VLOOKUP(実施計画様式!X153,―!$S$2:$T$3,2,FALSE),0)</f>
        <v>0</v>
      </c>
      <c r="X153">
        <f>IFERROR(VLOOKUP(実施計画様式!Y153,―!$U$2:$V$3,2,FALSE),0)</f>
        <v>0</v>
      </c>
      <c r="Y153">
        <f>IFERROR(VLOOKUP(実施計画様式!Z153,―!$AH$2:$AI$40,2,FALSE),0)</f>
        <v>0</v>
      </c>
      <c r="Z153">
        <f>IFERROR(VLOOKUP(実施計画様式!AA153,―!$AH$2:$AI$40,2,FALSE),0)</f>
        <v>0</v>
      </c>
      <c r="AC153">
        <f>IFERROR(VLOOKUP(実施計画様式!AD153,参考資料1_対象分野リスト!$C$3:$D$64,2,FALSE),0)</f>
        <v>0</v>
      </c>
      <c r="AF153">
        <f>IFERROR(VLOOKUP(実施計画様式!AG153,―!$AE$13:$AF$18,2,FALSE),0)</f>
        <v>0</v>
      </c>
      <c r="AH153">
        <f t="shared" si="6"/>
        <v>0</v>
      </c>
      <c r="AI153">
        <v>99</v>
      </c>
      <c r="AJ153" t="str">
        <f t="shared" si="5"/>
        <v/>
      </c>
      <c r="AK153" t="str">
        <f t="shared" si="4"/>
        <v/>
      </c>
      <c r="AQ153" s="140" t="str">
        <f>IF(実施計画様式!F153="","",IF(PRODUCT(D153:AF153)=0,"error",""))</f>
        <v/>
      </c>
    </row>
    <row r="154" spans="3:43">
      <c r="C154">
        <v>82</v>
      </c>
      <c r="D154" s="24">
        <f>IFERROR(VLOOKUP(実施計画様式!D154,―!A$38:B$40,2,FALSE),0)</f>
        <v>0</v>
      </c>
      <c r="E154">
        <f>IFERROR(VLOOKUP(実施計画様式!E154,―!$C$40:$D$47,2,FALSE),0)</f>
        <v>0</v>
      </c>
      <c r="F154">
        <f>IFERROR(VLOOKUP(実施計画様式!F154,―!$E$2:$F$2,2,FALSE),0)</f>
        <v>0</v>
      </c>
      <c r="G154">
        <f>IFERROR(VLOOKUP(実施計画様式!G154,―!$G$2:$H$2,2,FALSE),0)</f>
        <v>0</v>
      </c>
      <c r="H154">
        <f>IFERROR(VLOOKUP(実施計画様式!H154,―!$I$2:$J$2,2,FALSE),0)</f>
        <v>0</v>
      </c>
      <c r="J154">
        <f>IFERROR(VLOOKUP(実施計画様式!J154,―!$K$4:$L$8,2,FALSE),0)</f>
        <v>0</v>
      </c>
      <c r="K154">
        <f>IFERROR(VLOOKUP(実施計画様式!K154,―!$M$2:$N$2,2,FALSE),0)</f>
        <v>0</v>
      </c>
      <c r="L154">
        <f>IFERROR(VLOOKUP(実施計画様式!L154,―!$O$2:$P$10,2,FALSE),0)</f>
        <v>0</v>
      </c>
      <c r="V154">
        <f>IFERROR(VLOOKUP(実施計画様式!W154,―!$Q$2:$R$3,2,FALSE),0)</f>
        <v>0</v>
      </c>
      <c r="W154">
        <f>IFERROR(VLOOKUP(実施計画様式!X154,―!$S$2:$T$3,2,FALSE),0)</f>
        <v>0</v>
      </c>
      <c r="X154">
        <f>IFERROR(VLOOKUP(実施計画様式!Y154,―!$U$2:$V$3,2,FALSE),0)</f>
        <v>0</v>
      </c>
      <c r="Y154">
        <f>IFERROR(VLOOKUP(実施計画様式!Z154,―!$AH$2:$AI$40,2,FALSE),0)</f>
        <v>0</v>
      </c>
      <c r="Z154">
        <f>IFERROR(VLOOKUP(実施計画様式!AA154,―!$AH$2:$AI$40,2,FALSE),0)</f>
        <v>0</v>
      </c>
      <c r="AC154">
        <f>IFERROR(VLOOKUP(実施計画様式!AD154,参考資料1_対象分野リスト!$C$3:$D$64,2,FALSE),0)</f>
        <v>0</v>
      </c>
      <c r="AF154">
        <f>IFERROR(VLOOKUP(実施計画様式!AG154,―!$AE$13:$AF$18,2,FALSE),0)</f>
        <v>0</v>
      </c>
      <c r="AH154">
        <f t="shared" si="6"/>
        <v>0</v>
      </c>
      <c r="AI154">
        <v>99</v>
      </c>
      <c r="AJ154" t="str">
        <f t="shared" si="5"/>
        <v/>
      </c>
      <c r="AK154" t="str">
        <f t="shared" si="4"/>
        <v/>
      </c>
      <c r="AQ154" s="140" t="str">
        <f>IF(実施計画様式!F154="","",IF(PRODUCT(D154:AF154)=0,"error",""))</f>
        <v/>
      </c>
    </row>
    <row r="155" spans="3:43">
      <c r="C155">
        <v>83</v>
      </c>
      <c r="D155" s="24">
        <f>IFERROR(VLOOKUP(実施計画様式!D155,―!A$38:B$40,2,FALSE),0)</f>
        <v>0</v>
      </c>
      <c r="E155">
        <f>IFERROR(VLOOKUP(実施計画様式!E155,―!$C$40:$D$47,2,FALSE),0)</f>
        <v>0</v>
      </c>
      <c r="F155">
        <f>IFERROR(VLOOKUP(実施計画様式!F155,―!$E$2:$F$2,2,FALSE),0)</f>
        <v>0</v>
      </c>
      <c r="G155">
        <f>IFERROR(VLOOKUP(実施計画様式!G155,―!$G$2:$H$2,2,FALSE),0)</f>
        <v>0</v>
      </c>
      <c r="H155">
        <f>IFERROR(VLOOKUP(実施計画様式!H155,―!$I$2:$J$2,2,FALSE),0)</f>
        <v>0</v>
      </c>
      <c r="J155">
        <f>IFERROR(VLOOKUP(実施計画様式!J155,―!$K$4:$L$8,2,FALSE),0)</f>
        <v>0</v>
      </c>
      <c r="K155">
        <f>IFERROR(VLOOKUP(実施計画様式!K155,―!$M$2:$N$2,2,FALSE),0)</f>
        <v>0</v>
      </c>
      <c r="L155">
        <f>IFERROR(VLOOKUP(実施計画様式!L155,―!$O$2:$P$10,2,FALSE),0)</f>
        <v>0</v>
      </c>
      <c r="V155">
        <f>IFERROR(VLOOKUP(実施計画様式!W155,―!$Q$2:$R$3,2,FALSE),0)</f>
        <v>0</v>
      </c>
      <c r="W155">
        <f>IFERROR(VLOOKUP(実施計画様式!X155,―!$S$2:$T$3,2,FALSE),0)</f>
        <v>0</v>
      </c>
      <c r="X155">
        <f>IFERROR(VLOOKUP(実施計画様式!Y155,―!$U$2:$V$3,2,FALSE),0)</f>
        <v>0</v>
      </c>
      <c r="Y155">
        <f>IFERROR(VLOOKUP(実施計画様式!Z155,―!$AH$2:$AI$40,2,FALSE),0)</f>
        <v>0</v>
      </c>
      <c r="Z155">
        <f>IFERROR(VLOOKUP(実施計画様式!AA155,―!$AH$2:$AI$40,2,FALSE),0)</f>
        <v>0</v>
      </c>
      <c r="AC155">
        <f>IFERROR(VLOOKUP(実施計画様式!AD155,参考資料1_対象分野リスト!$C$3:$D$64,2,FALSE),0)</f>
        <v>0</v>
      </c>
      <c r="AF155">
        <f>IFERROR(VLOOKUP(実施計画様式!AG155,―!$AE$13:$AF$18,2,FALSE),0)</f>
        <v>0</v>
      </c>
      <c r="AH155">
        <f t="shared" si="6"/>
        <v>0</v>
      </c>
      <c r="AI155">
        <v>99</v>
      </c>
      <c r="AJ155" t="str">
        <f t="shared" si="5"/>
        <v/>
      </c>
      <c r="AK155" t="str">
        <f t="shared" si="4"/>
        <v/>
      </c>
      <c r="AQ155" s="140" t="str">
        <f>IF(実施計画様式!F155="","",IF(PRODUCT(D155:AF155)=0,"error",""))</f>
        <v/>
      </c>
    </row>
    <row r="156" spans="3:43">
      <c r="C156">
        <v>84</v>
      </c>
      <c r="D156" s="24">
        <f>IFERROR(VLOOKUP(実施計画様式!D156,―!A$38:B$40,2,FALSE),0)</f>
        <v>0</v>
      </c>
      <c r="E156">
        <f>IFERROR(VLOOKUP(実施計画様式!E156,―!$C$40:$D$47,2,FALSE),0)</f>
        <v>0</v>
      </c>
      <c r="F156">
        <f>IFERROR(VLOOKUP(実施計画様式!F156,―!$E$2:$F$2,2,FALSE),0)</f>
        <v>0</v>
      </c>
      <c r="G156">
        <f>IFERROR(VLOOKUP(実施計画様式!G156,―!$G$2:$H$2,2,FALSE),0)</f>
        <v>0</v>
      </c>
      <c r="H156">
        <f>IFERROR(VLOOKUP(実施計画様式!H156,―!$I$2:$J$2,2,FALSE),0)</f>
        <v>0</v>
      </c>
      <c r="J156">
        <f>IFERROR(VLOOKUP(実施計画様式!J156,―!$K$4:$L$8,2,FALSE),0)</f>
        <v>0</v>
      </c>
      <c r="K156">
        <f>IFERROR(VLOOKUP(実施計画様式!K156,―!$M$2:$N$2,2,FALSE),0)</f>
        <v>0</v>
      </c>
      <c r="L156">
        <f>IFERROR(VLOOKUP(実施計画様式!L156,―!$O$2:$P$10,2,FALSE),0)</f>
        <v>0</v>
      </c>
      <c r="V156">
        <f>IFERROR(VLOOKUP(実施計画様式!W156,―!$Q$2:$R$3,2,FALSE),0)</f>
        <v>0</v>
      </c>
      <c r="W156">
        <f>IFERROR(VLOOKUP(実施計画様式!X156,―!$S$2:$T$3,2,FALSE),0)</f>
        <v>0</v>
      </c>
      <c r="X156">
        <f>IFERROR(VLOOKUP(実施計画様式!Y156,―!$U$2:$V$3,2,FALSE),0)</f>
        <v>0</v>
      </c>
      <c r="Y156">
        <f>IFERROR(VLOOKUP(実施計画様式!Z156,―!$AH$2:$AI$40,2,FALSE),0)</f>
        <v>0</v>
      </c>
      <c r="Z156">
        <f>IFERROR(VLOOKUP(実施計画様式!AA156,―!$AH$2:$AI$40,2,FALSE),0)</f>
        <v>0</v>
      </c>
      <c r="AC156">
        <f>IFERROR(VLOOKUP(実施計画様式!AD156,参考資料1_対象分野リスト!$C$3:$D$64,2,FALSE),0)</f>
        <v>0</v>
      </c>
      <c r="AF156">
        <f>IFERROR(VLOOKUP(実施計画様式!AG156,―!$AE$13:$AF$18,2,FALSE),0)</f>
        <v>0</v>
      </c>
      <c r="AH156">
        <f t="shared" si="6"/>
        <v>0</v>
      </c>
      <c r="AI156">
        <v>99</v>
      </c>
      <c r="AJ156" t="str">
        <f t="shared" si="5"/>
        <v/>
      </c>
      <c r="AK156" t="str">
        <f t="shared" si="4"/>
        <v/>
      </c>
      <c r="AQ156" s="140" t="str">
        <f>IF(実施計画様式!F156="","",IF(PRODUCT(D156:AF156)=0,"error",""))</f>
        <v/>
      </c>
    </row>
    <row r="157" spans="3:43">
      <c r="C157">
        <v>85</v>
      </c>
      <c r="D157" s="24">
        <f>IFERROR(VLOOKUP(実施計画様式!D157,―!A$38:B$40,2,FALSE),0)</f>
        <v>0</v>
      </c>
      <c r="E157">
        <f>IFERROR(VLOOKUP(実施計画様式!E157,―!$C$40:$D$47,2,FALSE),0)</f>
        <v>0</v>
      </c>
      <c r="F157">
        <f>IFERROR(VLOOKUP(実施計画様式!F157,―!$E$2:$F$2,2,FALSE),0)</f>
        <v>0</v>
      </c>
      <c r="G157">
        <f>IFERROR(VLOOKUP(実施計画様式!G157,―!$G$2:$H$2,2,FALSE),0)</f>
        <v>0</v>
      </c>
      <c r="H157">
        <f>IFERROR(VLOOKUP(実施計画様式!H157,―!$I$2:$J$2,2,FALSE),0)</f>
        <v>0</v>
      </c>
      <c r="J157">
        <f>IFERROR(VLOOKUP(実施計画様式!J157,―!$K$4:$L$8,2,FALSE),0)</f>
        <v>0</v>
      </c>
      <c r="K157">
        <f>IFERROR(VLOOKUP(実施計画様式!K157,―!$M$2:$N$2,2,FALSE),0)</f>
        <v>0</v>
      </c>
      <c r="L157">
        <f>IFERROR(VLOOKUP(実施計画様式!L157,―!$O$2:$P$10,2,FALSE),0)</f>
        <v>0</v>
      </c>
      <c r="V157">
        <f>IFERROR(VLOOKUP(実施計画様式!W157,―!$Q$2:$R$3,2,FALSE),0)</f>
        <v>0</v>
      </c>
      <c r="W157">
        <f>IFERROR(VLOOKUP(実施計画様式!X157,―!$S$2:$T$3,2,FALSE),0)</f>
        <v>0</v>
      </c>
      <c r="X157">
        <f>IFERROR(VLOOKUP(実施計画様式!Y157,―!$U$2:$V$3,2,FALSE),0)</f>
        <v>0</v>
      </c>
      <c r="Y157">
        <f>IFERROR(VLOOKUP(実施計画様式!Z157,―!$AH$2:$AI$40,2,FALSE),0)</f>
        <v>0</v>
      </c>
      <c r="Z157">
        <f>IFERROR(VLOOKUP(実施計画様式!AA157,―!$AH$2:$AI$40,2,FALSE),0)</f>
        <v>0</v>
      </c>
      <c r="AC157">
        <f>IFERROR(VLOOKUP(実施計画様式!AD157,参考資料1_対象分野リスト!$C$3:$D$64,2,FALSE),0)</f>
        <v>0</v>
      </c>
      <c r="AF157">
        <f>IFERROR(VLOOKUP(実施計画様式!AG157,―!$AE$13:$AF$18,2,FALSE),0)</f>
        <v>0</v>
      </c>
      <c r="AH157">
        <f t="shared" si="6"/>
        <v>0</v>
      </c>
      <c r="AI157">
        <v>99</v>
      </c>
      <c r="AJ157" t="str">
        <f t="shared" si="5"/>
        <v/>
      </c>
      <c r="AK157" t="str">
        <f t="shared" si="4"/>
        <v/>
      </c>
      <c r="AQ157" s="140" t="str">
        <f>IF(実施計画様式!F157="","",IF(PRODUCT(D157:AF157)=0,"error",""))</f>
        <v/>
      </c>
    </row>
    <row r="158" spans="3:43">
      <c r="C158">
        <v>86</v>
      </c>
      <c r="D158" s="24">
        <f>IFERROR(VLOOKUP(実施計画様式!D158,―!A$38:B$40,2,FALSE),0)</f>
        <v>0</v>
      </c>
      <c r="E158">
        <f>IFERROR(VLOOKUP(実施計画様式!E158,―!$C$40:$D$47,2,FALSE),0)</f>
        <v>0</v>
      </c>
      <c r="F158">
        <f>IFERROR(VLOOKUP(実施計画様式!F158,―!$E$2:$F$2,2,FALSE),0)</f>
        <v>0</v>
      </c>
      <c r="G158">
        <f>IFERROR(VLOOKUP(実施計画様式!G158,―!$G$2:$H$2,2,FALSE),0)</f>
        <v>0</v>
      </c>
      <c r="H158">
        <f>IFERROR(VLOOKUP(実施計画様式!H158,―!$I$2:$J$2,2,FALSE),0)</f>
        <v>0</v>
      </c>
      <c r="J158">
        <f>IFERROR(VLOOKUP(実施計画様式!J158,―!$K$4:$L$8,2,FALSE),0)</f>
        <v>0</v>
      </c>
      <c r="K158">
        <f>IFERROR(VLOOKUP(実施計画様式!K158,―!$M$2:$N$2,2,FALSE),0)</f>
        <v>0</v>
      </c>
      <c r="L158">
        <f>IFERROR(VLOOKUP(実施計画様式!L158,―!$O$2:$P$10,2,FALSE),0)</f>
        <v>0</v>
      </c>
      <c r="V158">
        <f>IFERROR(VLOOKUP(実施計画様式!W158,―!$Q$2:$R$3,2,FALSE),0)</f>
        <v>0</v>
      </c>
      <c r="W158">
        <f>IFERROR(VLOOKUP(実施計画様式!X158,―!$S$2:$T$3,2,FALSE),0)</f>
        <v>0</v>
      </c>
      <c r="X158">
        <f>IFERROR(VLOOKUP(実施計画様式!Y158,―!$U$2:$V$3,2,FALSE),0)</f>
        <v>0</v>
      </c>
      <c r="Y158">
        <f>IFERROR(VLOOKUP(実施計画様式!Z158,―!$AH$2:$AI$40,2,FALSE),0)</f>
        <v>0</v>
      </c>
      <c r="Z158">
        <f>IFERROR(VLOOKUP(実施計画様式!AA158,―!$AH$2:$AI$40,2,FALSE),0)</f>
        <v>0</v>
      </c>
      <c r="AC158">
        <f>IFERROR(VLOOKUP(実施計画様式!AD158,参考資料1_対象分野リスト!$C$3:$D$64,2,FALSE),0)</f>
        <v>0</v>
      </c>
      <c r="AF158">
        <f>IFERROR(VLOOKUP(実施計画様式!AG158,―!$AE$13:$AF$18,2,FALSE),0)</f>
        <v>0</v>
      </c>
      <c r="AH158">
        <f t="shared" si="6"/>
        <v>0</v>
      </c>
      <c r="AI158">
        <v>99</v>
      </c>
      <c r="AJ158" t="str">
        <f t="shared" si="5"/>
        <v/>
      </c>
      <c r="AK158" t="str">
        <f t="shared" si="4"/>
        <v/>
      </c>
      <c r="AQ158" s="140" t="str">
        <f>IF(実施計画様式!F158="","",IF(PRODUCT(D158:AF158)=0,"error",""))</f>
        <v/>
      </c>
    </row>
    <row r="159" spans="3:43">
      <c r="C159">
        <v>87</v>
      </c>
      <c r="D159" s="24">
        <f>IFERROR(VLOOKUP(実施計画様式!D159,―!A$38:B$40,2,FALSE),0)</f>
        <v>0</v>
      </c>
      <c r="E159">
        <f>IFERROR(VLOOKUP(実施計画様式!E159,―!$C$40:$D$47,2,FALSE),0)</f>
        <v>0</v>
      </c>
      <c r="F159">
        <f>IFERROR(VLOOKUP(実施計画様式!F159,―!$E$2:$F$2,2,FALSE),0)</f>
        <v>0</v>
      </c>
      <c r="G159">
        <f>IFERROR(VLOOKUP(実施計画様式!G159,―!$G$2:$H$2,2,FALSE),0)</f>
        <v>0</v>
      </c>
      <c r="H159">
        <f>IFERROR(VLOOKUP(実施計画様式!H159,―!$I$2:$J$2,2,FALSE),0)</f>
        <v>0</v>
      </c>
      <c r="J159">
        <f>IFERROR(VLOOKUP(実施計画様式!J159,―!$K$4:$L$8,2,FALSE),0)</f>
        <v>0</v>
      </c>
      <c r="K159">
        <f>IFERROR(VLOOKUP(実施計画様式!K159,―!$M$2:$N$2,2,FALSE),0)</f>
        <v>0</v>
      </c>
      <c r="L159">
        <f>IFERROR(VLOOKUP(実施計画様式!L159,―!$O$2:$P$10,2,FALSE),0)</f>
        <v>0</v>
      </c>
      <c r="V159">
        <f>IFERROR(VLOOKUP(実施計画様式!W159,―!$Q$2:$R$3,2,FALSE),0)</f>
        <v>0</v>
      </c>
      <c r="W159">
        <f>IFERROR(VLOOKUP(実施計画様式!X159,―!$S$2:$T$3,2,FALSE),0)</f>
        <v>0</v>
      </c>
      <c r="X159">
        <f>IFERROR(VLOOKUP(実施計画様式!Y159,―!$U$2:$V$3,2,FALSE),0)</f>
        <v>0</v>
      </c>
      <c r="Y159">
        <f>IFERROR(VLOOKUP(実施計画様式!Z159,―!$AH$2:$AI$40,2,FALSE),0)</f>
        <v>0</v>
      </c>
      <c r="Z159">
        <f>IFERROR(VLOOKUP(実施計画様式!AA159,―!$AH$2:$AI$40,2,FALSE),0)</f>
        <v>0</v>
      </c>
      <c r="AC159">
        <f>IFERROR(VLOOKUP(実施計画様式!AD159,参考資料1_対象分野リスト!$C$3:$D$64,2,FALSE),0)</f>
        <v>0</v>
      </c>
      <c r="AF159">
        <f>IFERROR(VLOOKUP(実施計画様式!AG159,―!$AE$13:$AF$18,2,FALSE),0)</f>
        <v>0</v>
      </c>
      <c r="AH159">
        <f t="shared" si="6"/>
        <v>0</v>
      </c>
      <c r="AI159">
        <v>99</v>
      </c>
      <c r="AJ159" t="str">
        <f t="shared" si="5"/>
        <v/>
      </c>
      <c r="AK159" t="str">
        <f t="shared" si="4"/>
        <v/>
      </c>
      <c r="AQ159" s="140" t="str">
        <f>IF(実施計画様式!F159="","",IF(PRODUCT(D159:AF159)=0,"error",""))</f>
        <v/>
      </c>
    </row>
    <row r="160" spans="3:43">
      <c r="C160">
        <v>88</v>
      </c>
      <c r="D160" s="24">
        <f>IFERROR(VLOOKUP(実施計画様式!D160,―!A$38:B$40,2,FALSE),0)</f>
        <v>0</v>
      </c>
      <c r="E160">
        <f>IFERROR(VLOOKUP(実施計画様式!E160,―!$C$40:$D$47,2,FALSE),0)</f>
        <v>0</v>
      </c>
      <c r="F160">
        <f>IFERROR(VLOOKUP(実施計画様式!F160,―!$E$2:$F$2,2,FALSE),0)</f>
        <v>0</v>
      </c>
      <c r="G160">
        <f>IFERROR(VLOOKUP(実施計画様式!G160,―!$G$2:$H$2,2,FALSE),0)</f>
        <v>0</v>
      </c>
      <c r="H160">
        <f>IFERROR(VLOOKUP(実施計画様式!H160,―!$I$2:$J$2,2,FALSE),0)</f>
        <v>0</v>
      </c>
      <c r="J160">
        <f>IFERROR(VLOOKUP(実施計画様式!J160,―!$K$4:$L$8,2,FALSE),0)</f>
        <v>0</v>
      </c>
      <c r="K160">
        <f>IFERROR(VLOOKUP(実施計画様式!K160,―!$M$2:$N$2,2,FALSE),0)</f>
        <v>0</v>
      </c>
      <c r="L160">
        <f>IFERROR(VLOOKUP(実施計画様式!L160,―!$O$2:$P$10,2,FALSE),0)</f>
        <v>0</v>
      </c>
      <c r="V160">
        <f>IFERROR(VLOOKUP(実施計画様式!W160,―!$Q$2:$R$3,2,FALSE),0)</f>
        <v>0</v>
      </c>
      <c r="W160">
        <f>IFERROR(VLOOKUP(実施計画様式!X160,―!$S$2:$T$3,2,FALSE),0)</f>
        <v>0</v>
      </c>
      <c r="X160">
        <f>IFERROR(VLOOKUP(実施計画様式!Y160,―!$U$2:$V$3,2,FALSE),0)</f>
        <v>0</v>
      </c>
      <c r="Y160">
        <f>IFERROR(VLOOKUP(実施計画様式!Z160,―!$AH$2:$AI$40,2,FALSE),0)</f>
        <v>0</v>
      </c>
      <c r="Z160">
        <f>IFERROR(VLOOKUP(実施計画様式!AA160,―!$AH$2:$AI$40,2,FALSE),0)</f>
        <v>0</v>
      </c>
      <c r="AC160">
        <f>IFERROR(VLOOKUP(実施計画様式!AD160,参考資料1_対象分野リスト!$C$3:$D$64,2,FALSE),0)</f>
        <v>0</v>
      </c>
      <c r="AF160">
        <f>IFERROR(VLOOKUP(実施計画様式!AG160,―!$AE$13:$AF$18,2,FALSE),0)</f>
        <v>0</v>
      </c>
      <c r="AH160">
        <f t="shared" si="6"/>
        <v>0</v>
      </c>
      <c r="AI160">
        <v>99</v>
      </c>
      <c r="AJ160" t="str">
        <f t="shared" si="5"/>
        <v/>
      </c>
      <c r="AK160" t="str">
        <f t="shared" si="4"/>
        <v/>
      </c>
      <c r="AQ160" s="140" t="str">
        <f>IF(実施計画様式!F160="","",IF(PRODUCT(D160:AF160)=0,"error",""))</f>
        <v/>
      </c>
    </row>
    <row r="161" spans="3:43">
      <c r="C161">
        <v>89</v>
      </c>
      <c r="D161" s="24">
        <f>IFERROR(VLOOKUP(実施計画様式!D161,―!A$38:B$40,2,FALSE),0)</f>
        <v>0</v>
      </c>
      <c r="E161">
        <f>IFERROR(VLOOKUP(実施計画様式!E161,―!$C$40:$D$47,2,FALSE),0)</f>
        <v>0</v>
      </c>
      <c r="F161">
        <f>IFERROR(VLOOKUP(実施計画様式!F161,―!$E$2:$F$2,2,FALSE),0)</f>
        <v>0</v>
      </c>
      <c r="G161">
        <f>IFERROR(VLOOKUP(実施計画様式!G161,―!$G$2:$H$2,2,FALSE),0)</f>
        <v>0</v>
      </c>
      <c r="H161">
        <f>IFERROR(VLOOKUP(実施計画様式!H161,―!$I$2:$J$2,2,FALSE),0)</f>
        <v>0</v>
      </c>
      <c r="J161">
        <f>IFERROR(VLOOKUP(実施計画様式!J161,―!$K$4:$L$8,2,FALSE),0)</f>
        <v>0</v>
      </c>
      <c r="K161">
        <f>IFERROR(VLOOKUP(実施計画様式!K161,―!$M$2:$N$2,2,FALSE),0)</f>
        <v>0</v>
      </c>
      <c r="L161">
        <f>IFERROR(VLOOKUP(実施計画様式!L161,―!$O$2:$P$10,2,FALSE),0)</f>
        <v>0</v>
      </c>
      <c r="V161">
        <f>IFERROR(VLOOKUP(実施計画様式!W161,―!$Q$2:$R$3,2,FALSE),0)</f>
        <v>0</v>
      </c>
      <c r="W161">
        <f>IFERROR(VLOOKUP(実施計画様式!X161,―!$S$2:$T$3,2,FALSE),0)</f>
        <v>0</v>
      </c>
      <c r="X161">
        <f>IFERROR(VLOOKUP(実施計画様式!Y161,―!$U$2:$V$3,2,FALSE),0)</f>
        <v>0</v>
      </c>
      <c r="Y161">
        <f>IFERROR(VLOOKUP(実施計画様式!Z161,―!$AH$2:$AI$40,2,FALSE),0)</f>
        <v>0</v>
      </c>
      <c r="Z161">
        <f>IFERROR(VLOOKUP(実施計画様式!AA161,―!$AH$2:$AI$40,2,FALSE),0)</f>
        <v>0</v>
      </c>
      <c r="AC161">
        <f>IFERROR(VLOOKUP(実施計画様式!AD161,参考資料1_対象分野リスト!$C$3:$D$64,2,FALSE),0)</f>
        <v>0</v>
      </c>
      <c r="AF161">
        <f>IFERROR(VLOOKUP(実施計画様式!AG161,―!$AE$13:$AF$18,2,FALSE),0)</f>
        <v>0</v>
      </c>
      <c r="AH161">
        <f t="shared" si="6"/>
        <v>0</v>
      </c>
      <c r="AI161">
        <v>99</v>
      </c>
      <c r="AJ161" t="str">
        <f t="shared" si="5"/>
        <v/>
      </c>
      <c r="AK161" t="str">
        <f t="shared" si="4"/>
        <v/>
      </c>
      <c r="AQ161" s="140" t="str">
        <f>IF(実施計画様式!F161="","",IF(PRODUCT(D161:AF161)=0,"error",""))</f>
        <v/>
      </c>
    </row>
    <row r="162" spans="3:43">
      <c r="C162">
        <v>90</v>
      </c>
      <c r="D162" s="24">
        <f>IFERROR(VLOOKUP(実施計画様式!D162,―!A$38:B$40,2,FALSE),0)</f>
        <v>0</v>
      </c>
      <c r="E162">
        <f>IFERROR(VLOOKUP(実施計画様式!E162,―!$C$40:$D$47,2,FALSE),0)</f>
        <v>0</v>
      </c>
      <c r="F162">
        <f>IFERROR(VLOOKUP(実施計画様式!F162,―!$E$2:$F$2,2,FALSE),0)</f>
        <v>0</v>
      </c>
      <c r="G162">
        <f>IFERROR(VLOOKUP(実施計画様式!G162,―!$G$2:$H$2,2,FALSE),0)</f>
        <v>0</v>
      </c>
      <c r="H162">
        <f>IFERROR(VLOOKUP(実施計画様式!H162,―!$I$2:$J$2,2,FALSE),0)</f>
        <v>0</v>
      </c>
      <c r="J162">
        <f>IFERROR(VLOOKUP(実施計画様式!J162,―!$K$4:$L$8,2,FALSE),0)</f>
        <v>0</v>
      </c>
      <c r="K162">
        <f>IFERROR(VLOOKUP(実施計画様式!K162,―!$M$2:$N$2,2,FALSE),0)</f>
        <v>0</v>
      </c>
      <c r="L162">
        <f>IFERROR(VLOOKUP(実施計画様式!L162,―!$O$2:$P$10,2,FALSE),0)</f>
        <v>0</v>
      </c>
      <c r="V162">
        <f>IFERROR(VLOOKUP(実施計画様式!W162,―!$Q$2:$R$3,2,FALSE),0)</f>
        <v>0</v>
      </c>
      <c r="W162">
        <f>IFERROR(VLOOKUP(実施計画様式!X162,―!$S$2:$T$3,2,FALSE),0)</f>
        <v>0</v>
      </c>
      <c r="X162">
        <f>IFERROR(VLOOKUP(実施計画様式!Y162,―!$U$2:$V$3,2,FALSE),0)</f>
        <v>0</v>
      </c>
      <c r="Y162">
        <f>IFERROR(VLOOKUP(実施計画様式!Z162,―!$AH$2:$AI$40,2,FALSE),0)</f>
        <v>0</v>
      </c>
      <c r="Z162">
        <f>IFERROR(VLOOKUP(実施計画様式!AA162,―!$AH$2:$AI$40,2,FALSE),0)</f>
        <v>0</v>
      </c>
      <c r="AC162">
        <f>IFERROR(VLOOKUP(実施計画様式!AD162,参考資料1_対象分野リスト!$C$3:$D$64,2,FALSE),0)</f>
        <v>0</v>
      </c>
      <c r="AF162">
        <f>IFERROR(VLOOKUP(実施計画様式!AG162,―!$AE$13:$AF$18,2,FALSE),0)</f>
        <v>0</v>
      </c>
      <c r="AH162">
        <f t="shared" si="6"/>
        <v>0</v>
      </c>
      <c r="AI162">
        <v>99</v>
      </c>
      <c r="AJ162" t="str">
        <f t="shared" si="5"/>
        <v/>
      </c>
      <c r="AK162" t="str">
        <f t="shared" si="4"/>
        <v/>
      </c>
      <c r="AQ162" s="140" t="str">
        <f>IF(実施計画様式!F162="","",IF(PRODUCT(D162:AF162)=0,"error",""))</f>
        <v/>
      </c>
    </row>
    <row r="163" spans="3:43">
      <c r="C163">
        <v>91</v>
      </c>
      <c r="D163" s="24">
        <f>IFERROR(VLOOKUP(実施計画様式!D163,―!A$38:B$40,2,FALSE),0)</f>
        <v>0</v>
      </c>
      <c r="E163">
        <f>IFERROR(VLOOKUP(実施計画様式!E163,―!$C$40:$D$47,2,FALSE),0)</f>
        <v>0</v>
      </c>
      <c r="F163">
        <f>IFERROR(VLOOKUP(実施計画様式!F163,―!$E$2:$F$2,2,FALSE),0)</f>
        <v>0</v>
      </c>
      <c r="G163">
        <f>IFERROR(VLOOKUP(実施計画様式!G163,―!$G$2:$H$2,2,FALSE),0)</f>
        <v>0</v>
      </c>
      <c r="H163">
        <f>IFERROR(VLOOKUP(実施計画様式!H163,―!$I$2:$J$2,2,FALSE),0)</f>
        <v>0</v>
      </c>
      <c r="J163">
        <f>IFERROR(VLOOKUP(実施計画様式!J163,―!$K$4:$L$8,2,FALSE),0)</f>
        <v>0</v>
      </c>
      <c r="K163">
        <f>IFERROR(VLOOKUP(実施計画様式!K163,―!$M$2:$N$2,2,FALSE),0)</f>
        <v>0</v>
      </c>
      <c r="L163">
        <f>IFERROR(VLOOKUP(実施計画様式!L163,―!$O$2:$P$10,2,FALSE),0)</f>
        <v>0</v>
      </c>
      <c r="V163">
        <f>IFERROR(VLOOKUP(実施計画様式!W163,―!$Q$2:$R$3,2,FALSE),0)</f>
        <v>0</v>
      </c>
      <c r="W163">
        <f>IFERROR(VLOOKUP(実施計画様式!X163,―!$S$2:$T$3,2,FALSE),0)</f>
        <v>0</v>
      </c>
      <c r="X163">
        <f>IFERROR(VLOOKUP(実施計画様式!Y163,―!$U$2:$V$3,2,FALSE),0)</f>
        <v>0</v>
      </c>
      <c r="Y163">
        <f>IFERROR(VLOOKUP(実施計画様式!Z163,―!$AH$2:$AI$40,2,FALSE),0)</f>
        <v>0</v>
      </c>
      <c r="Z163">
        <f>IFERROR(VLOOKUP(実施計画様式!AA163,―!$AH$2:$AI$40,2,FALSE),0)</f>
        <v>0</v>
      </c>
      <c r="AC163">
        <f>IFERROR(VLOOKUP(実施計画様式!AD163,参考資料1_対象分野リスト!$C$3:$D$64,2,FALSE),0)</f>
        <v>0</v>
      </c>
      <c r="AF163">
        <f>IFERROR(VLOOKUP(実施計画様式!AG163,―!$AE$13:$AF$18,2,FALSE),0)</f>
        <v>0</v>
      </c>
      <c r="AH163">
        <f t="shared" si="6"/>
        <v>0</v>
      </c>
      <c r="AI163">
        <v>99</v>
      </c>
      <c r="AJ163" t="str">
        <f t="shared" si="5"/>
        <v/>
      </c>
      <c r="AK163" t="str">
        <f t="shared" si="4"/>
        <v/>
      </c>
      <c r="AQ163" s="140" t="str">
        <f>IF(実施計画様式!F163="","",IF(PRODUCT(D163:AF163)=0,"error",""))</f>
        <v/>
      </c>
    </row>
    <row r="164" spans="3:43">
      <c r="C164">
        <v>92</v>
      </c>
      <c r="D164" s="24">
        <f>IFERROR(VLOOKUP(実施計画様式!D164,―!A$38:B$40,2,FALSE),0)</f>
        <v>0</v>
      </c>
      <c r="E164">
        <f>IFERROR(VLOOKUP(実施計画様式!E164,―!$C$40:$D$47,2,FALSE),0)</f>
        <v>0</v>
      </c>
      <c r="F164">
        <f>IFERROR(VLOOKUP(実施計画様式!F164,―!$E$2:$F$2,2,FALSE),0)</f>
        <v>0</v>
      </c>
      <c r="G164">
        <f>IFERROR(VLOOKUP(実施計画様式!G164,―!$G$2:$H$2,2,FALSE),0)</f>
        <v>0</v>
      </c>
      <c r="H164">
        <f>IFERROR(VLOOKUP(実施計画様式!H164,―!$I$2:$J$2,2,FALSE),0)</f>
        <v>0</v>
      </c>
      <c r="J164">
        <f>IFERROR(VLOOKUP(実施計画様式!J164,―!$K$4:$L$8,2,FALSE),0)</f>
        <v>0</v>
      </c>
      <c r="K164">
        <f>IFERROR(VLOOKUP(実施計画様式!K164,―!$M$2:$N$2,2,FALSE),0)</f>
        <v>0</v>
      </c>
      <c r="L164">
        <f>IFERROR(VLOOKUP(実施計画様式!L164,―!$O$2:$P$10,2,FALSE),0)</f>
        <v>0</v>
      </c>
      <c r="V164">
        <f>IFERROR(VLOOKUP(実施計画様式!W164,―!$Q$2:$R$3,2,FALSE),0)</f>
        <v>0</v>
      </c>
      <c r="W164">
        <f>IFERROR(VLOOKUP(実施計画様式!X164,―!$S$2:$T$3,2,FALSE),0)</f>
        <v>0</v>
      </c>
      <c r="X164">
        <f>IFERROR(VLOOKUP(実施計画様式!Y164,―!$U$2:$V$3,2,FALSE),0)</f>
        <v>0</v>
      </c>
      <c r="Y164">
        <f>IFERROR(VLOOKUP(実施計画様式!Z164,―!$AH$2:$AI$40,2,FALSE),0)</f>
        <v>0</v>
      </c>
      <c r="Z164">
        <f>IFERROR(VLOOKUP(実施計画様式!AA164,―!$AH$2:$AI$40,2,FALSE),0)</f>
        <v>0</v>
      </c>
      <c r="AC164">
        <f>IFERROR(VLOOKUP(実施計画様式!AD164,参考資料1_対象分野リスト!$C$3:$D$64,2,FALSE),0)</f>
        <v>0</v>
      </c>
      <c r="AF164">
        <f>IFERROR(VLOOKUP(実施計画様式!AG164,―!$AE$13:$AF$18,2,FALSE),0)</f>
        <v>0</v>
      </c>
      <c r="AH164">
        <f t="shared" si="6"/>
        <v>0</v>
      </c>
      <c r="AI164">
        <v>99</v>
      </c>
      <c r="AJ164" t="str">
        <f t="shared" si="5"/>
        <v/>
      </c>
      <c r="AK164" t="str">
        <f t="shared" si="4"/>
        <v/>
      </c>
      <c r="AQ164" s="140" t="str">
        <f>IF(実施計画様式!F164="","",IF(PRODUCT(D164:AF164)=0,"error",""))</f>
        <v/>
      </c>
    </row>
    <row r="165" spans="3:43">
      <c r="C165">
        <v>93</v>
      </c>
      <c r="D165" s="24">
        <f>IFERROR(VLOOKUP(実施計画様式!D165,―!A$38:B$40,2,FALSE),0)</f>
        <v>0</v>
      </c>
      <c r="E165">
        <f>IFERROR(VLOOKUP(実施計画様式!E165,―!$C$40:$D$47,2,FALSE),0)</f>
        <v>0</v>
      </c>
      <c r="F165">
        <f>IFERROR(VLOOKUP(実施計画様式!F165,―!$E$2:$F$2,2,FALSE),0)</f>
        <v>0</v>
      </c>
      <c r="G165">
        <f>IFERROR(VLOOKUP(実施計画様式!G165,―!$G$2:$H$2,2,FALSE),0)</f>
        <v>0</v>
      </c>
      <c r="H165">
        <f>IFERROR(VLOOKUP(実施計画様式!H165,―!$I$2:$J$2,2,FALSE),0)</f>
        <v>0</v>
      </c>
      <c r="J165">
        <f>IFERROR(VLOOKUP(実施計画様式!J165,―!$K$4:$L$8,2,FALSE),0)</f>
        <v>0</v>
      </c>
      <c r="K165">
        <f>IFERROR(VLOOKUP(実施計画様式!K165,―!$M$2:$N$2,2,FALSE),0)</f>
        <v>0</v>
      </c>
      <c r="L165">
        <f>IFERROR(VLOOKUP(実施計画様式!L165,―!$O$2:$P$10,2,FALSE),0)</f>
        <v>0</v>
      </c>
      <c r="V165">
        <f>IFERROR(VLOOKUP(実施計画様式!W165,―!$Q$2:$R$3,2,FALSE),0)</f>
        <v>0</v>
      </c>
      <c r="W165">
        <f>IFERROR(VLOOKUP(実施計画様式!X165,―!$S$2:$T$3,2,FALSE),0)</f>
        <v>0</v>
      </c>
      <c r="X165">
        <f>IFERROR(VLOOKUP(実施計画様式!Y165,―!$U$2:$V$3,2,FALSE),0)</f>
        <v>0</v>
      </c>
      <c r="Y165">
        <f>IFERROR(VLOOKUP(実施計画様式!Z165,―!$AH$2:$AI$40,2,FALSE),0)</f>
        <v>0</v>
      </c>
      <c r="Z165">
        <f>IFERROR(VLOOKUP(実施計画様式!AA165,―!$AH$2:$AI$40,2,FALSE),0)</f>
        <v>0</v>
      </c>
      <c r="AC165">
        <f>IFERROR(VLOOKUP(実施計画様式!AD165,参考資料1_対象分野リスト!$C$3:$D$64,2,FALSE),0)</f>
        <v>0</v>
      </c>
      <c r="AF165">
        <f>IFERROR(VLOOKUP(実施計画様式!AG165,―!$AE$13:$AF$18,2,FALSE),0)</f>
        <v>0</v>
      </c>
      <c r="AH165">
        <f t="shared" si="6"/>
        <v>0</v>
      </c>
      <c r="AI165">
        <v>99</v>
      </c>
      <c r="AJ165" t="str">
        <f t="shared" si="5"/>
        <v/>
      </c>
      <c r="AK165" t="str">
        <f t="shared" si="4"/>
        <v/>
      </c>
      <c r="AQ165" s="140" t="str">
        <f>IF(実施計画様式!F165="","",IF(PRODUCT(D165:AF165)=0,"error",""))</f>
        <v/>
      </c>
    </row>
    <row r="166" spans="3:43">
      <c r="C166">
        <v>94</v>
      </c>
      <c r="D166" s="24">
        <f>IFERROR(VLOOKUP(実施計画様式!D166,―!A$38:B$40,2,FALSE),0)</f>
        <v>0</v>
      </c>
      <c r="E166">
        <f>IFERROR(VLOOKUP(実施計画様式!E166,―!$C$40:$D$47,2,FALSE),0)</f>
        <v>0</v>
      </c>
      <c r="F166">
        <f>IFERROR(VLOOKUP(実施計画様式!F166,―!$E$2:$F$2,2,FALSE),0)</f>
        <v>0</v>
      </c>
      <c r="G166">
        <f>IFERROR(VLOOKUP(実施計画様式!G166,―!$G$2:$H$2,2,FALSE),0)</f>
        <v>0</v>
      </c>
      <c r="H166">
        <f>IFERROR(VLOOKUP(実施計画様式!H166,―!$I$2:$J$2,2,FALSE),0)</f>
        <v>0</v>
      </c>
      <c r="J166">
        <f>IFERROR(VLOOKUP(実施計画様式!J166,―!$K$4:$L$8,2,FALSE),0)</f>
        <v>0</v>
      </c>
      <c r="K166">
        <f>IFERROR(VLOOKUP(実施計画様式!K166,―!$M$2:$N$2,2,FALSE),0)</f>
        <v>0</v>
      </c>
      <c r="L166">
        <f>IFERROR(VLOOKUP(実施計画様式!L166,―!$O$2:$P$10,2,FALSE),0)</f>
        <v>0</v>
      </c>
      <c r="V166">
        <f>IFERROR(VLOOKUP(実施計画様式!W166,―!$Q$2:$R$3,2,FALSE),0)</f>
        <v>0</v>
      </c>
      <c r="W166">
        <f>IFERROR(VLOOKUP(実施計画様式!X166,―!$S$2:$T$3,2,FALSE),0)</f>
        <v>0</v>
      </c>
      <c r="X166">
        <f>IFERROR(VLOOKUP(実施計画様式!Y166,―!$U$2:$V$3,2,FALSE),0)</f>
        <v>0</v>
      </c>
      <c r="Y166">
        <f>IFERROR(VLOOKUP(実施計画様式!Z166,―!$AH$2:$AI$40,2,FALSE),0)</f>
        <v>0</v>
      </c>
      <c r="Z166">
        <f>IFERROR(VLOOKUP(実施計画様式!AA166,―!$AH$2:$AI$40,2,FALSE),0)</f>
        <v>0</v>
      </c>
      <c r="AC166">
        <f>IFERROR(VLOOKUP(実施計画様式!AD166,参考資料1_対象分野リスト!$C$3:$D$64,2,FALSE),0)</f>
        <v>0</v>
      </c>
      <c r="AF166">
        <f>IFERROR(VLOOKUP(実施計画様式!AG166,―!$AE$13:$AF$18,2,FALSE),0)</f>
        <v>0</v>
      </c>
      <c r="AH166">
        <f t="shared" si="6"/>
        <v>0</v>
      </c>
      <c r="AI166">
        <v>99</v>
      </c>
      <c r="AJ166" t="str">
        <f t="shared" si="5"/>
        <v/>
      </c>
      <c r="AK166" t="str">
        <f t="shared" si="4"/>
        <v/>
      </c>
      <c r="AQ166" s="140" t="str">
        <f>IF(実施計画様式!F166="","",IF(PRODUCT(D166:AF166)=0,"error",""))</f>
        <v/>
      </c>
    </row>
    <row r="167" spans="3:43">
      <c r="C167">
        <v>95</v>
      </c>
      <c r="D167" s="24">
        <f>IFERROR(VLOOKUP(実施計画様式!D167,―!A$38:B$40,2,FALSE),0)</f>
        <v>0</v>
      </c>
      <c r="E167">
        <f>IFERROR(VLOOKUP(実施計画様式!E167,―!$C$40:$D$47,2,FALSE),0)</f>
        <v>0</v>
      </c>
      <c r="F167">
        <f>IFERROR(VLOOKUP(実施計画様式!F167,―!$E$2:$F$2,2,FALSE),0)</f>
        <v>0</v>
      </c>
      <c r="G167">
        <f>IFERROR(VLOOKUP(実施計画様式!G167,―!$G$2:$H$2,2,FALSE),0)</f>
        <v>0</v>
      </c>
      <c r="H167">
        <f>IFERROR(VLOOKUP(実施計画様式!H167,―!$I$2:$J$2,2,FALSE),0)</f>
        <v>0</v>
      </c>
      <c r="J167">
        <f>IFERROR(VLOOKUP(実施計画様式!J167,―!$K$4:$L$8,2,FALSE),0)</f>
        <v>0</v>
      </c>
      <c r="K167">
        <f>IFERROR(VLOOKUP(実施計画様式!K167,―!$M$2:$N$2,2,FALSE),0)</f>
        <v>0</v>
      </c>
      <c r="L167">
        <f>IFERROR(VLOOKUP(実施計画様式!L167,―!$O$2:$P$10,2,FALSE),0)</f>
        <v>0</v>
      </c>
      <c r="V167">
        <f>IFERROR(VLOOKUP(実施計画様式!W167,―!$Q$2:$R$3,2,FALSE),0)</f>
        <v>0</v>
      </c>
      <c r="W167">
        <f>IFERROR(VLOOKUP(実施計画様式!X167,―!$S$2:$T$3,2,FALSE),0)</f>
        <v>0</v>
      </c>
      <c r="X167">
        <f>IFERROR(VLOOKUP(実施計画様式!Y167,―!$U$2:$V$3,2,FALSE),0)</f>
        <v>0</v>
      </c>
      <c r="Y167">
        <f>IFERROR(VLOOKUP(実施計画様式!Z167,―!$AH$2:$AI$40,2,FALSE),0)</f>
        <v>0</v>
      </c>
      <c r="Z167">
        <f>IFERROR(VLOOKUP(実施計画様式!AA167,―!$AH$2:$AI$40,2,FALSE),0)</f>
        <v>0</v>
      </c>
      <c r="AC167">
        <f>IFERROR(VLOOKUP(実施計画様式!AD167,参考資料1_対象分野リスト!$C$3:$D$64,2,FALSE),0)</f>
        <v>0</v>
      </c>
      <c r="AF167">
        <f>IFERROR(VLOOKUP(実施計画様式!AG167,―!$AE$13:$AF$18,2,FALSE),0)</f>
        <v>0</v>
      </c>
      <c r="AH167">
        <f t="shared" si="6"/>
        <v>0</v>
      </c>
      <c r="AI167">
        <v>99</v>
      </c>
      <c r="AJ167" t="str">
        <f t="shared" si="5"/>
        <v/>
      </c>
      <c r="AK167" t="str">
        <f t="shared" si="4"/>
        <v/>
      </c>
      <c r="AQ167" s="140" t="str">
        <f>IF(実施計画様式!F167="","",IF(PRODUCT(D167:AF167)=0,"error",""))</f>
        <v/>
      </c>
    </row>
    <row r="168" spans="3:43">
      <c r="C168">
        <v>96</v>
      </c>
      <c r="D168" s="24">
        <f>IFERROR(VLOOKUP(実施計画様式!D168,―!A$38:B$40,2,FALSE),0)</f>
        <v>0</v>
      </c>
      <c r="E168">
        <f>IFERROR(VLOOKUP(実施計画様式!E168,―!$C$40:$D$47,2,FALSE),0)</f>
        <v>0</v>
      </c>
      <c r="F168">
        <f>IFERROR(VLOOKUP(実施計画様式!F168,―!$E$2:$F$2,2,FALSE),0)</f>
        <v>0</v>
      </c>
      <c r="G168">
        <f>IFERROR(VLOOKUP(実施計画様式!G168,―!$G$2:$H$2,2,FALSE),0)</f>
        <v>0</v>
      </c>
      <c r="H168">
        <f>IFERROR(VLOOKUP(実施計画様式!H168,―!$I$2:$J$2,2,FALSE),0)</f>
        <v>0</v>
      </c>
      <c r="J168">
        <f>IFERROR(VLOOKUP(実施計画様式!J168,―!$K$4:$L$8,2,FALSE),0)</f>
        <v>0</v>
      </c>
      <c r="K168">
        <f>IFERROR(VLOOKUP(実施計画様式!K168,―!$M$2:$N$2,2,FALSE),0)</f>
        <v>0</v>
      </c>
      <c r="L168">
        <f>IFERROR(VLOOKUP(実施計画様式!L168,―!$O$2:$P$10,2,FALSE),0)</f>
        <v>0</v>
      </c>
      <c r="V168">
        <f>IFERROR(VLOOKUP(実施計画様式!W168,―!$Q$2:$R$3,2,FALSE),0)</f>
        <v>0</v>
      </c>
      <c r="W168">
        <f>IFERROR(VLOOKUP(実施計画様式!X168,―!$S$2:$T$3,2,FALSE),0)</f>
        <v>0</v>
      </c>
      <c r="X168">
        <f>IFERROR(VLOOKUP(実施計画様式!Y168,―!$U$2:$V$3,2,FALSE),0)</f>
        <v>0</v>
      </c>
      <c r="Y168">
        <f>IFERROR(VLOOKUP(実施計画様式!Z168,―!$AH$2:$AI$40,2,FALSE),0)</f>
        <v>0</v>
      </c>
      <c r="Z168">
        <f>IFERROR(VLOOKUP(実施計画様式!AA168,―!$AH$2:$AI$40,2,FALSE),0)</f>
        <v>0</v>
      </c>
      <c r="AC168">
        <f>IFERROR(VLOOKUP(実施計画様式!AD168,参考資料1_対象分野リスト!$C$3:$D$64,2,FALSE),0)</f>
        <v>0</v>
      </c>
      <c r="AF168">
        <f>IFERROR(VLOOKUP(実施計画様式!AG168,―!$AE$13:$AF$18,2,FALSE),0)</f>
        <v>0</v>
      </c>
      <c r="AH168">
        <f t="shared" si="6"/>
        <v>0</v>
      </c>
      <c r="AI168">
        <v>99</v>
      </c>
      <c r="AJ168" t="str">
        <f t="shared" si="5"/>
        <v/>
      </c>
      <c r="AK168" t="str">
        <f t="shared" si="4"/>
        <v/>
      </c>
      <c r="AQ168" s="140" t="str">
        <f>IF(実施計画様式!F168="","",IF(PRODUCT(D168:AF168)=0,"error",""))</f>
        <v/>
      </c>
    </row>
    <row r="169" spans="3:43">
      <c r="C169">
        <v>97</v>
      </c>
      <c r="D169" s="24">
        <f>IFERROR(VLOOKUP(実施計画様式!D169,―!A$38:B$40,2,FALSE),0)</f>
        <v>0</v>
      </c>
      <c r="E169">
        <f>IFERROR(VLOOKUP(実施計画様式!E169,―!$C$40:$D$47,2,FALSE),0)</f>
        <v>0</v>
      </c>
      <c r="F169">
        <f>IFERROR(VLOOKUP(実施計画様式!F169,―!$E$2:$F$2,2,FALSE),0)</f>
        <v>0</v>
      </c>
      <c r="G169">
        <f>IFERROR(VLOOKUP(実施計画様式!G169,―!$G$2:$H$2,2,FALSE),0)</f>
        <v>0</v>
      </c>
      <c r="H169">
        <f>IFERROR(VLOOKUP(実施計画様式!H169,―!$I$2:$J$2,2,FALSE),0)</f>
        <v>0</v>
      </c>
      <c r="J169">
        <f>IFERROR(VLOOKUP(実施計画様式!J169,―!$K$4:$L$8,2,FALSE),0)</f>
        <v>0</v>
      </c>
      <c r="K169">
        <f>IFERROR(VLOOKUP(実施計画様式!K169,―!$M$2:$N$2,2,FALSE),0)</f>
        <v>0</v>
      </c>
      <c r="L169">
        <f>IFERROR(VLOOKUP(実施計画様式!L169,―!$O$2:$P$10,2,FALSE),0)</f>
        <v>0</v>
      </c>
      <c r="V169">
        <f>IFERROR(VLOOKUP(実施計画様式!W169,―!$Q$2:$R$3,2,FALSE),0)</f>
        <v>0</v>
      </c>
      <c r="W169">
        <f>IFERROR(VLOOKUP(実施計画様式!X169,―!$S$2:$T$3,2,FALSE),0)</f>
        <v>0</v>
      </c>
      <c r="X169">
        <f>IFERROR(VLOOKUP(実施計画様式!Y169,―!$U$2:$V$3,2,FALSE),0)</f>
        <v>0</v>
      </c>
      <c r="Y169">
        <f>IFERROR(VLOOKUP(実施計画様式!Z169,―!$AH$2:$AI$40,2,FALSE),0)</f>
        <v>0</v>
      </c>
      <c r="Z169">
        <f>IFERROR(VLOOKUP(実施計画様式!AA169,―!$AH$2:$AI$40,2,FALSE),0)</f>
        <v>0</v>
      </c>
      <c r="AC169">
        <f>IFERROR(VLOOKUP(実施計画様式!AD169,参考資料1_対象分野リスト!$C$3:$D$64,2,FALSE),0)</f>
        <v>0</v>
      </c>
      <c r="AF169">
        <f>IFERROR(VLOOKUP(実施計画様式!AG169,―!$AE$13:$AF$18,2,FALSE),0)</f>
        <v>0</v>
      </c>
      <c r="AH169">
        <f t="shared" si="6"/>
        <v>0</v>
      </c>
      <c r="AI169">
        <v>99</v>
      </c>
      <c r="AJ169" t="str">
        <f t="shared" si="5"/>
        <v/>
      </c>
      <c r="AK169" t="str">
        <f t="shared" si="4"/>
        <v/>
      </c>
      <c r="AQ169" s="140" t="str">
        <f>IF(実施計画様式!F169="","",IF(PRODUCT(D169:AF169)=0,"error",""))</f>
        <v/>
      </c>
    </row>
    <row r="170" spans="3:43">
      <c r="C170">
        <v>98</v>
      </c>
      <c r="D170" s="24">
        <f>IFERROR(VLOOKUP(実施計画様式!D170,―!A$38:B$40,2,FALSE),0)</f>
        <v>0</v>
      </c>
      <c r="E170">
        <f>IFERROR(VLOOKUP(実施計画様式!E170,―!$C$40:$D$47,2,FALSE),0)</f>
        <v>0</v>
      </c>
      <c r="F170">
        <f>IFERROR(VLOOKUP(実施計画様式!F170,―!$E$2:$F$2,2,FALSE),0)</f>
        <v>0</v>
      </c>
      <c r="G170">
        <f>IFERROR(VLOOKUP(実施計画様式!G170,―!$G$2:$H$2,2,FALSE),0)</f>
        <v>0</v>
      </c>
      <c r="H170">
        <f>IFERROR(VLOOKUP(実施計画様式!H170,―!$I$2:$J$2,2,FALSE),0)</f>
        <v>0</v>
      </c>
      <c r="J170">
        <f>IFERROR(VLOOKUP(実施計画様式!J170,―!$K$4:$L$8,2,FALSE),0)</f>
        <v>0</v>
      </c>
      <c r="K170">
        <f>IFERROR(VLOOKUP(実施計画様式!K170,―!$M$2:$N$2,2,FALSE),0)</f>
        <v>0</v>
      </c>
      <c r="L170">
        <f>IFERROR(VLOOKUP(実施計画様式!L170,―!$O$2:$P$10,2,FALSE),0)</f>
        <v>0</v>
      </c>
      <c r="V170">
        <f>IFERROR(VLOOKUP(実施計画様式!W170,―!$Q$2:$R$3,2,FALSE),0)</f>
        <v>0</v>
      </c>
      <c r="W170">
        <f>IFERROR(VLOOKUP(実施計画様式!X170,―!$S$2:$T$3,2,FALSE),0)</f>
        <v>0</v>
      </c>
      <c r="X170">
        <f>IFERROR(VLOOKUP(実施計画様式!Y170,―!$U$2:$V$3,2,FALSE),0)</f>
        <v>0</v>
      </c>
      <c r="Y170">
        <f>IFERROR(VLOOKUP(実施計画様式!Z170,―!$AH$2:$AI$40,2,FALSE),0)</f>
        <v>0</v>
      </c>
      <c r="Z170">
        <f>IFERROR(VLOOKUP(実施計画様式!AA170,―!$AH$2:$AI$40,2,FALSE),0)</f>
        <v>0</v>
      </c>
      <c r="AC170">
        <f>IFERROR(VLOOKUP(実施計画様式!AD170,参考資料1_対象分野リスト!$C$3:$D$64,2,FALSE),0)</f>
        <v>0</v>
      </c>
      <c r="AF170">
        <f>IFERROR(VLOOKUP(実施計画様式!AG170,―!$AE$13:$AF$18,2,FALSE),0)</f>
        <v>0</v>
      </c>
      <c r="AH170">
        <f t="shared" si="6"/>
        <v>0</v>
      </c>
      <c r="AI170">
        <v>99</v>
      </c>
      <c r="AJ170" t="str">
        <f t="shared" si="5"/>
        <v/>
      </c>
      <c r="AK170" t="str">
        <f t="shared" si="4"/>
        <v/>
      </c>
      <c r="AQ170" s="140" t="str">
        <f>IF(実施計画様式!F170="","",IF(PRODUCT(D170:AF170)=0,"error",""))</f>
        <v/>
      </c>
    </row>
    <row r="171" spans="3:43">
      <c r="C171">
        <v>99</v>
      </c>
      <c r="D171" s="24">
        <f>IFERROR(VLOOKUP(実施計画様式!D171,―!A$38:B$40,2,FALSE),0)</f>
        <v>0</v>
      </c>
      <c r="E171">
        <f>IFERROR(VLOOKUP(実施計画様式!E171,―!$C$40:$D$47,2,FALSE),0)</f>
        <v>0</v>
      </c>
      <c r="F171">
        <f>IFERROR(VLOOKUP(実施計画様式!F171,―!$E$2:$F$2,2,FALSE),0)</f>
        <v>0</v>
      </c>
      <c r="G171">
        <f>IFERROR(VLOOKUP(実施計画様式!G171,―!$G$2:$H$2,2,FALSE),0)</f>
        <v>0</v>
      </c>
      <c r="H171">
        <f>IFERROR(VLOOKUP(実施計画様式!H171,―!$I$2:$J$2,2,FALSE),0)</f>
        <v>0</v>
      </c>
      <c r="J171">
        <f>IFERROR(VLOOKUP(実施計画様式!J171,―!$K$4:$L$8,2,FALSE),0)</f>
        <v>0</v>
      </c>
      <c r="K171">
        <f>IFERROR(VLOOKUP(実施計画様式!K171,―!$M$2:$N$2,2,FALSE),0)</f>
        <v>0</v>
      </c>
      <c r="L171">
        <f>IFERROR(VLOOKUP(実施計画様式!L171,―!$O$2:$P$10,2,FALSE),0)</f>
        <v>0</v>
      </c>
      <c r="V171">
        <f>IFERROR(VLOOKUP(実施計画様式!W171,―!$Q$2:$R$3,2,FALSE),0)</f>
        <v>0</v>
      </c>
      <c r="W171">
        <f>IFERROR(VLOOKUP(実施計画様式!X171,―!$S$2:$T$3,2,FALSE),0)</f>
        <v>0</v>
      </c>
      <c r="X171">
        <f>IFERROR(VLOOKUP(実施計画様式!Y171,―!$U$2:$V$3,2,FALSE),0)</f>
        <v>0</v>
      </c>
      <c r="Y171">
        <f>IFERROR(VLOOKUP(実施計画様式!Z171,―!$AH$2:$AI$40,2,FALSE),0)</f>
        <v>0</v>
      </c>
      <c r="Z171">
        <f>IFERROR(VLOOKUP(実施計画様式!AA171,―!$AH$2:$AI$40,2,FALSE),0)</f>
        <v>0</v>
      </c>
      <c r="AC171">
        <f>IFERROR(VLOOKUP(実施計画様式!AD171,参考資料1_対象分野リスト!$C$3:$D$64,2,FALSE),0)</f>
        <v>0</v>
      </c>
      <c r="AF171">
        <f>IFERROR(VLOOKUP(実施計画様式!AG171,―!$AE$13:$AF$18,2,FALSE),0)</f>
        <v>0</v>
      </c>
      <c r="AH171">
        <f t="shared" si="6"/>
        <v>0</v>
      </c>
      <c r="AI171">
        <v>99</v>
      </c>
      <c r="AJ171" t="str">
        <f t="shared" si="5"/>
        <v/>
      </c>
      <c r="AK171" t="str">
        <f t="shared" si="4"/>
        <v/>
      </c>
      <c r="AQ171" s="140" t="str">
        <f>IF(実施計画様式!F171="","",IF(PRODUCT(D171:AF171)=0,"error",""))</f>
        <v/>
      </c>
    </row>
    <row r="172" spans="3:43">
      <c r="C172">
        <v>100</v>
      </c>
      <c r="D172" s="24">
        <f>IFERROR(VLOOKUP(実施計画様式!D172,―!A$38:B$40,2,FALSE),0)</f>
        <v>0</v>
      </c>
      <c r="E172">
        <f>IFERROR(VLOOKUP(実施計画様式!E172,―!$C$40:$D$47,2,FALSE),0)</f>
        <v>0</v>
      </c>
      <c r="F172">
        <f>IFERROR(VLOOKUP(実施計画様式!F172,―!$E$2:$F$2,2,FALSE),0)</f>
        <v>0</v>
      </c>
      <c r="G172">
        <f>IFERROR(VLOOKUP(実施計画様式!G172,―!$G$2:$H$2,2,FALSE),0)</f>
        <v>0</v>
      </c>
      <c r="H172">
        <f>IFERROR(VLOOKUP(実施計画様式!H172,―!$I$2:$J$2,2,FALSE),0)</f>
        <v>0</v>
      </c>
      <c r="J172">
        <f>IFERROR(VLOOKUP(実施計画様式!J172,―!$K$4:$L$8,2,FALSE),0)</f>
        <v>0</v>
      </c>
      <c r="K172">
        <f>IFERROR(VLOOKUP(実施計画様式!K172,―!$M$2:$N$2,2,FALSE),0)</f>
        <v>0</v>
      </c>
      <c r="L172">
        <f>IFERROR(VLOOKUP(実施計画様式!L172,―!$O$2:$P$10,2,FALSE),0)</f>
        <v>0</v>
      </c>
      <c r="V172">
        <f>IFERROR(VLOOKUP(実施計画様式!W172,―!$Q$2:$R$3,2,FALSE),0)</f>
        <v>0</v>
      </c>
      <c r="W172">
        <f>IFERROR(VLOOKUP(実施計画様式!X172,―!$S$2:$T$3,2,FALSE),0)</f>
        <v>0</v>
      </c>
      <c r="X172">
        <f>IFERROR(VLOOKUP(実施計画様式!Y172,―!$U$2:$V$3,2,FALSE),0)</f>
        <v>0</v>
      </c>
      <c r="Y172">
        <f>IFERROR(VLOOKUP(実施計画様式!Z172,―!$AH$2:$AI$40,2,FALSE),0)</f>
        <v>0</v>
      </c>
      <c r="Z172">
        <f>IFERROR(VLOOKUP(実施計画様式!AA172,―!$AH$2:$AI$40,2,FALSE),0)</f>
        <v>0</v>
      </c>
      <c r="AC172">
        <f>IFERROR(VLOOKUP(実施計画様式!AD172,参考資料1_対象分野リスト!$C$3:$D$64,2,FALSE),0)</f>
        <v>0</v>
      </c>
      <c r="AF172">
        <f>IFERROR(VLOOKUP(実施計画様式!AG172,―!$AE$13:$AF$18,2,FALSE),0)</f>
        <v>0</v>
      </c>
      <c r="AH172">
        <f t="shared" si="6"/>
        <v>0</v>
      </c>
      <c r="AI172">
        <v>99</v>
      </c>
      <c r="AJ172" t="str">
        <f t="shared" si="5"/>
        <v/>
      </c>
      <c r="AK172" t="str">
        <f t="shared" si="4"/>
        <v/>
      </c>
      <c r="AQ172" s="140" t="str">
        <f>IF(実施計画様式!F172="","",IF(PRODUCT(D172:AF172)=0,"error",""))</f>
        <v/>
      </c>
    </row>
    <row r="173" spans="3:43">
      <c r="C173">
        <v>101</v>
      </c>
      <c r="D173" s="24">
        <f>IFERROR(VLOOKUP(実施計画様式!D173,―!A$38:B$40,2,FALSE),0)</f>
        <v>0</v>
      </c>
      <c r="E173">
        <f>IFERROR(VLOOKUP(実施計画様式!E173,―!$C$40:$D$47,2,FALSE),0)</f>
        <v>0</v>
      </c>
      <c r="F173">
        <f>IFERROR(VLOOKUP(実施計画様式!F173,―!$E$2:$F$2,2,FALSE),0)</f>
        <v>0</v>
      </c>
      <c r="G173">
        <f>IFERROR(VLOOKUP(実施計画様式!G173,―!$G$2:$H$2,2,FALSE),0)</f>
        <v>0</v>
      </c>
      <c r="H173">
        <f>IFERROR(VLOOKUP(実施計画様式!H173,―!$I$2:$J$2,2,FALSE),0)</f>
        <v>0</v>
      </c>
      <c r="J173">
        <f>IFERROR(VLOOKUP(実施計画様式!J173,―!$K$4:$L$8,2,FALSE),0)</f>
        <v>0</v>
      </c>
      <c r="K173">
        <f>IFERROR(VLOOKUP(実施計画様式!K173,―!$M$2:$N$2,2,FALSE),0)</f>
        <v>0</v>
      </c>
      <c r="L173">
        <f>IFERROR(VLOOKUP(実施計画様式!L173,―!$O$2:$P$10,2,FALSE),0)</f>
        <v>0</v>
      </c>
      <c r="V173">
        <f>IFERROR(VLOOKUP(実施計画様式!W173,―!$Q$2:$R$3,2,FALSE),0)</f>
        <v>0</v>
      </c>
      <c r="W173">
        <f>IFERROR(VLOOKUP(実施計画様式!X173,―!$S$2:$T$3,2,FALSE),0)</f>
        <v>0</v>
      </c>
      <c r="X173">
        <f>IFERROR(VLOOKUP(実施計画様式!Y173,―!$U$2:$V$3,2,FALSE),0)</f>
        <v>0</v>
      </c>
      <c r="Y173">
        <f>IFERROR(VLOOKUP(実施計画様式!Z173,―!$AH$2:$AI$40,2,FALSE),0)</f>
        <v>0</v>
      </c>
      <c r="Z173">
        <f>IFERROR(VLOOKUP(実施計画様式!AA173,―!$AH$2:$AI$40,2,FALSE),0)</f>
        <v>0</v>
      </c>
      <c r="AC173">
        <f>IFERROR(VLOOKUP(実施計画様式!AD173,参考資料1_対象分野リスト!$C$3:$D$64,2,FALSE),0)</f>
        <v>0</v>
      </c>
      <c r="AF173">
        <f>IFERROR(VLOOKUP(実施計画様式!AG173,―!$AE$13:$AF$18,2,FALSE),0)</f>
        <v>0</v>
      </c>
      <c r="AH173">
        <f t="shared" si="6"/>
        <v>0</v>
      </c>
      <c r="AI173">
        <v>99</v>
      </c>
      <c r="AJ173" t="str">
        <f t="shared" si="5"/>
        <v/>
      </c>
      <c r="AK173" t="str">
        <f t="shared" si="4"/>
        <v/>
      </c>
      <c r="AQ173" s="140" t="str">
        <f>IF(実施計画様式!F173="","",IF(PRODUCT(D173:AF173)=0,"error",""))</f>
        <v/>
      </c>
    </row>
    <row r="174" spans="3:43">
      <c r="C174">
        <v>102</v>
      </c>
      <c r="D174" s="24">
        <f>IFERROR(VLOOKUP(実施計画様式!D174,―!A$38:B$40,2,FALSE),0)</f>
        <v>0</v>
      </c>
      <c r="E174">
        <f>IFERROR(VLOOKUP(実施計画様式!E174,―!$C$40:$D$47,2,FALSE),0)</f>
        <v>0</v>
      </c>
      <c r="F174">
        <f>IFERROR(VLOOKUP(実施計画様式!F174,―!$E$2:$F$2,2,FALSE),0)</f>
        <v>0</v>
      </c>
      <c r="G174">
        <f>IFERROR(VLOOKUP(実施計画様式!G174,―!$G$2:$H$2,2,FALSE),0)</f>
        <v>0</v>
      </c>
      <c r="H174">
        <f>IFERROR(VLOOKUP(実施計画様式!H174,―!$I$2:$J$2,2,FALSE),0)</f>
        <v>0</v>
      </c>
      <c r="J174">
        <f>IFERROR(VLOOKUP(実施計画様式!J174,―!$K$4:$L$8,2,FALSE),0)</f>
        <v>0</v>
      </c>
      <c r="K174">
        <f>IFERROR(VLOOKUP(実施計画様式!K174,―!$M$2:$N$2,2,FALSE),0)</f>
        <v>0</v>
      </c>
      <c r="L174">
        <f>IFERROR(VLOOKUP(実施計画様式!L174,―!$O$2:$P$10,2,FALSE),0)</f>
        <v>0</v>
      </c>
      <c r="V174">
        <f>IFERROR(VLOOKUP(実施計画様式!W174,―!$Q$2:$R$3,2,FALSE),0)</f>
        <v>0</v>
      </c>
      <c r="W174">
        <f>IFERROR(VLOOKUP(実施計画様式!X174,―!$S$2:$T$3,2,FALSE),0)</f>
        <v>0</v>
      </c>
      <c r="X174">
        <f>IFERROR(VLOOKUP(実施計画様式!Y174,―!$U$2:$V$3,2,FALSE),0)</f>
        <v>0</v>
      </c>
      <c r="Y174">
        <f>IFERROR(VLOOKUP(実施計画様式!Z174,―!$AH$2:$AI$40,2,FALSE),0)</f>
        <v>0</v>
      </c>
      <c r="Z174">
        <f>IFERROR(VLOOKUP(実施計画様式!AA174,―!$AH$2:$AI$40,2,FALSE),0)</f>
        <v>0</v>
      </c>
      <c r="AC174">
        <f>IFERROR(VLOOKUP(実施計画様式!AD174,参考資料1_対象分野リスト!$C$3:$D$64,2,FALSE),0)</f>
        <v>0</v>
      </c>
      <c r="AF174">
        <f>IFERROR(VLOOKUP(実施計画様式!AG174,―!$AE$13:$AF$18,2,FALSE),0)</f>
        <v>0</v>
      </c>
      <c r="AH174">
        <f t="shared" si="6"/>
        <v>0</v>
      </c>
      <c r="AI174">
        <v>99</v>
      </c>
      <c r="AJ174" t="str">
        <f t="shared" si="5"/>
        <v/>
      </c>
      <c r="AK174" t="str">
        <f t="shared" si="4"/>
        <v/>
      </c>
      <c r="AQ174" s="140" t="str">
        <f>IF(実施計画様式!F174="","",IF(PRODUCT(D174:AF174)=0,"error",""))</f>
        <v/>
      </c>
    </row>
    <row r="175" spans="3:43">
      <c r="C175">
        <v>103</v>
      </c>
      <c r="D175" s="24">
        <f>IFERROR(VLOOKUP(実施計画様式!D175,―!A$38:B$40,2,FALSE),0)</f>
        <v>0</v>
      </c>
      <c r="E175">
        <f>IFERROR(VLOOKUP(実施計画様式!E175,―!$C$40:$D$47,2,FALSE),0)</f>
        <v>0</v>
      </c>
      <c r="F175">
        <f>IFERROR(VLOOKUP(実施計画様式!F175,―!$E$2:$F$2,2,FALSE),0)</f>
        <v>0</v>
      </c>
      <c r="G175">
        <f>IFERROR(VLOOKUP(実施計画様式!G175,―!$G$2:$H$2,2,FALSE),0)</f>
        <v>0</v>
      </c>
      <c r="H175">
        <f>IFERROR(VLOOKUP(実施計画様式!H175,―!$I$2:$J$2,2,FALSE),0)</f>
        <v>0</v>
      </c>
      <c r="J175">
        <f>IFERROR(VLOOKUP(実施計画様式!J175,―!$K$4:$L$8,2,FALSE),0)</f>
        <v>0</v>
      </c>
      <c r="K175">
        <f>IFERROR(VLOOKUP(実施計画様式!K175,―!$M$2:$N$2,2,FALSE),0)</f>
        <v>0</v>
      </c>
      <c r="L175">
        <f>IFERROR(VLOOKUP(実施計画様式!L175,―!$O$2:$P$10,2,FALSE),0)</f>
        <v>0</v>
      </c>
      <c r="V175">
        <f>IFERROR(VLOOKUP(実施計画様式!W175,―!$Q$2:$R$3,2,FALSE),0)</f>
        <v>0</v>
      </c>
      <c r="W175">
        <f>IFERROR(VLOOKUP(実施計画様式!X175,―!$S$2:$T$3,2,FALSE),0)</f>
        <v>0</v>
      </c>
      <c r="X175">
        <f>IFERROR(VLOOKUP(実施計画様式!Y175,―!$U$2:$V$3,2,FALSE),0)</f>
        <v>0</v>
      </c>
      <c r="Y175">
        <f>IFERROR(VLOOKUP(実施計画様式!Z175,―!$AH$2:$AI$40,2,FALSE),0)</f>
        <v>0</v>
      </c>
      <c r="Z175">
        <f>IFERROR(VLOOKUP(実施計画様式!AA175,―!$AH$2:$AI$40,2,FALSE),0)</f>
        <v>0</v>
      </c>
      <c r="AC175">
        <f>IFERROR(VLOOKUP(実施計画様式!AD175,参考資料1_対象分野リスト!$C$3:$D$64,2,FALSE),0)</f>
        <v>0</v>
      </c>
      <c r="AF175">
        <f>IFERROR(VLOOKUP(実施計画様式!AG175,―!$AE$13:$AF$18,2,FALSE),0)</f>
        <v>0</v>
      </c>
      <c r="AH175">
        <f t="shared" si="6"/>
        <v>0</v>
      </c>
      <c r="AI175">
        <v>99</v>
      </c>
      <c r="AJ175" t="str">
        <f t="shared" si="5"/>
        <v/>
      </c>
      <c r="AK175" t="str">
        <f t="shared" si="4"/>
        <v/>
      </c>
      <c r="AQ175" s="140" t="str">
        <f>IF(実施計画様式!F175="","",IF(PRODUCT(D175:AF175)=0,"error",""))</f>
        <v/>
      </c>
    </row>
    <row r="176" spans="3:43">
      <c r="C176">
        <v>104</v>
      </c>
      <c r="D176" s="24">
        <f>IFERROR(VLOOKUP(実施計画様式!D176,―!A$38:B$40,2,FALSE),0)</f>
        <v>0</v>
      </c>
      <c r="E176">
        <f>IFERROR(VLOOKUP(実施計画様式!E176,―!$C$40:$D$47,2,FALSE),0)</f>
        <v>0</v>
      </c>
      <c r="F176">
        <f>IFERROR(VLOOKUP(実施計画様式!F176,―!$E$2:$F$2,2,FALSE),0)</f>
        <v>0</v>
      </c>
      <c r="G176">
        <f>IFERROR(VLOOKUP(実施計画様式!G176,―!$G$2:$H$2,2,FALSE),0)</f>
        <v>0</v>
      </c>
      <c r="H176">
        <f>IFERROR(VLOOKUP(実施計画様式!H176,―!$I$2:$J$2,2,FALSE),0)</f>
        <v>0</v>
      </c>
      <c r="J176">
        <f>IFERROR(VLOOKUP(実施計画様式!J176,―!$K$4:$L$8,2,FALSE),0)</f>
        <v>0</v>
      </c>
      <c r="K176">
        <f>IFERROR(VLOOKUP(実施計画様式!K176,―!$M$2:$N$2,2,FALSE),0)</f>
        <v>0</v>
      </c>
      <c r="L176">
        <f>IFERROR(VLOOKUP(実施計画様式!L176,―!$O$2:$P$10,2,FALSE),0)</f>
        <v>0</v>
      </c>
      <c r="V176">
        <f>IFERROR(VLOOKUP(実施計画様式!W176,―!$Q$2:$R$3,2,FALSE),0)</f>
        <v>0</v>
      </c>
      <c r="W176">
        <f>IFERROR(VLOOKUP(実施計画様式!X176,―!$S$2:$T$3,2,FALSE),0)</f>
        <v>0</v>
      </c>
      <c r="X176">
        <f>IFERROR(VLOOKUP(実施計画様式!Y176,―!$U$2:$V$3,2,FALSE),0)</f>
        <v>0</v>
      </c>
      <c r="Y176">
        <f>IFERROR(VLOOKUP(実施計画様式!Z176,―!$AH$2:$AI$40,2,FALSE),0)</f>
        <v>0</v>
      </c>
      <c r="Z176">
        <f>IFERROR(VLOOKUP(実施計画様式!AA176,―!$AH$2:$AI$40,2,FALSE),0)</f>
        <v>0</v>
      </c>
      <c r="AC176">
        <f>IFERROR(VLOOKUP(実施計画様式!AD176,参考資料1_対象分野リスト!$C$3:$D$64,2,FALSE),0)</f>
        <v>0</v>
      </c>
      <c r="AF176">
        <f>IFERROR(VLOOKUP(実施計画様式!AG176,―!$AE$13:$AF$18,2,FALSE),0)</f>
        <v>0</v>
      </c>
      <c r="AH176">
        <f t="shared" si="6"/>
        <v>0</v>
      </c>
      <c r="AI176">
        <v>99</v>
      </c>
      <c r="AJ176" t="str">
        <f t="shared" si="5"/>
        <v/>
      </c>
      <c r="AK176" t="str">
        <f t="shared" si="4"/>
        <v/>
      </c>
      <c r="AQ176" s="140" t="str">
        <f>IF(実施計画様式!F176="","",IF(PRODUCT(D176:AF176)=0,"error",""))</f>
        <v/>
      </c>
    </row>
    <row r="177" spans="3:43">
      <c r="C177">
        <v>105</v>
      </c>
      <c r="D177" s="24">
        <f>IFERROR(VLOOKUP(実施計画様式!D177,―!A$38:B$40,2,FALSE),0)</f>
        <v>0</v>
      </c>
      <c r="E177">
        <f>IFERROR(VLOOKUP(実施計画様式!E177,―!$C$40:$D$47,2,FALSE),0)</f>
        <v>0</v>
      </c>
      <c r="F177">
        <f>IFERROR(VLOOKUP(実施計画様式!F177,―!$E$2:$F$2,2,FALSE),0)</f>
        <v>0</v>
      </c>
      <c r="G177">
        <f>IFERROR(VLOOKUP(実施計画様式!G177,―!$G$2:$H$2,2,FALSE),0)</f>
        <v>0</v>
      </c>
      <c r="H177">
        <f>IFERROR(VLOOKUP(実施計画様式!H177,―!$I$2:$J$2,2,FALSE),0)</f>
        <v>0</v>
      </c>
      <c r="J177">
        <f>IFERROR(VLOOKUP(実施計画様式!J177,―!$K$4:$L$8,2,FALSE),0)</f>
        <v>0</v>
      </c>
      <c r="K177">
        <f>IFERROR(VLOOKUP(実施計画様式!K177,―!$M$2:$N$2,2,FALSE),0)</f>
        <v>0</v>
      </c>
      <c r="L177">
        <f>IFERROR(VLOOKUP(実施計画様式!L177,―!$O$2:$P$10,2,FALSE),0)</f>
        <v>0</v>
      </c>
      <c r="V177">
        <f>IFERROR(VLOOKUP(実施計画様式!W177,―!$Q$2:$R$3,2,FALSE),0)</f>
        <v>0</v>
      </c>
      <c r="W177">
        <f>IFERROR(VLOOKUP(実施計画様式!X177,―!$S$2:$T$3,2,FALSE),0)</f>
        <v>0</v>
      </c>
      <c r="X177">
        <f>IFERROR(VLOOKUP(実施計画様式!Y177,―!$U$2:$V$3,2,FALSE),0)</f>
        <v>0</v>
      </c>
      <c r="Y177">
        <f>IFERROR(VLOOKUP(実施計画様式!Z177,―!$AH$2:$AI$40,2,FALSE),0)</f>
        <v>0</v>
      </c>
      <c r="Z177">
        <f>IFERROR(VLOOKUP(実施計画様式!AA177,―!$AH$2:$AI$40,2,FALSE),0)</f>
        <v>0</v>
      </c>
      <c r="AC177">
        <f>IFERROR(VLOOKUP(実施計画様式!AD177,参考資料1_対象分野リスト!$C$3:$D$64,2,FALSE),0)</f>
        <v>0</v>
      </c>
      <c r="AF177">
        <f>IFERROR(VLOOKUP(実施計画様式!AG177,―!$AE$13:$AF$18,2,FALSE),0)</f>
        <v>0</v>
      </c>
      <c r="AH177">
        <f t="shared" si="6"/>
        <v>0</v>
      </c>
      <c r="AI177">
        <v>99</v>
      </c>
      <c r="AJ177" t="str">
        <f t="shared" si="5"/>
        <v/>
      </c>
      <c r="AK177" t="str">
        <f t="shared" si="4"/>
        <v/>
      </c>
      <c r="AQ177" s="140" t="str">
        <f>IF(実施計画様式!F177="","",IF(PRODUCT(D177:AF177)=0,"error",""))</f>
        <v/>
      </c>
    </row>
    <row r="178" spans="3:43">
      <c r="C178">
        <v>106</v>
      </c>
      <c r="D178" s="24">
        <f>IFERROR(VLOOKUP(実施計画様式!D178,―!A$38:B$40,2,FALSE),0)</f>
        <v>0</v>
      </c>
      <c r="E178">
        <f>IFERROR(VLOOKUP(実施計画様式!E178,―!$C$40:$D$47,2,FALSE),0)</f>
        <v>0</v>
      </c>
      <c r="F178">
        <f>IFERROR(VLOOKUP(実施計画様式!F178,―!$E$2:$F$2,2,FALSE),0)</f>
        <v>0</v>
      </c>
      <c r="G178">
        <f>IFERROR(VLOOKUP(実施計画様式!G178,―!$G$2:$H$2,2,FALSE),0)</f>
        <v>0</v>
      </c>
      <c r="H178">
        <f>IFERROR(VLOOKUP(実施計画様式!H178,―!$I$2:$J$2,2,FALSE),0)</f>
        <v>0</v>
      </c>
      <c r="J178">
        <f>IFERROR(VLOOKUP(実施計画様式!J178,―!$K$4:$L$8,2,FALSE),0)</f>
        <v>0</v>
      </c>
      <c r="K178">
        <f>IFERROR(VLOOKUP(実施計画様式!K178,―!$M$2:$N$2,2,FALSE),0)</f>
        <v>0</v>
      </c>
      <c r="L178">
        <f>IFERROR(VLOOKUP(実施計画様式!L178,―!$O$2:$P$10,2,FALSE),0)</f>
        <v>0</v>
      </c>
      <c r="V178">
        <f>IFERROR(VLOOKUP(実施計画様式!W178,―!$Q$2:$R$3,2,FALSE),0)</f>
        <v>0</v>
      </c>
      <c r="W178">
        <f>IFERROR(VLOOKUP(実施計画様式!X178,―!$S$2:$T$3,2,FALSE),0)</f>
        <v>0</v>
      </c>
      <c r="X178">
        <f>IFERROR(VLOOKUP(実施計画様式!Y178,―!$U$2:$V$3,2,FALSE),0)</f>
        <v>0</v>
      </c>
      <c r="Y178">
        <f>IFERROR(VLOOKUP(実施計画様式!Z178,―!$AH$2:$AI$40,2,FALSE),0)</f>
        <v>0</v>
      </c>
      <c r="Z178">
        <f>IFERROR(VLOOKUP(実施計画様式!AA178,―!$AH$2:$AI$40,2,FALSE),0)</f>
        <v>0</v>
      </c>
      <c r="AC178">
        <f>IFERROR(VLOOKUP(実施計画様式!AD178,参考資料1_対象分野リスト!$C$3:$D$64,2,FALSE),0)</f>
        <v>0</v>
      </c>
      <c r="AF178">
        <f>IFERROR(VLOOKUP(実施計画様式!AG178,―!$AE$13:$AF$18,2,FALSE),0)</f>
        <v>0</v>
      </c>
      <c r="AH178">
        <f t="shared" si="6"/>
        <v>0</v>
      </c>
      <c r="AI178">
        <v>99</v>
      </c>
      <c r="AJ178" t="str">
        <f t="shared" si="5"/>
        <v/>
      </c>
      <c r="AK178" t="str">
        <f t="shared" si="4"/>
        <v/>
      </c>
      <c r="AQ178" s="140" t="str">
        <f>IF(実施計画様式!F178="","",IF(PRODUCT(D178:AF178)=0,"error",""))</f>
        <v/>
      </c>
    </row>
    <row r="179" spans="3:43">
      <c r="C179">
        <v>107</v>
      </c>
      <c r="D179" s="24">
        <f>IFERROR(VLOOKUP(実施計画様式!D179,―!A$38:B$40,2,FALSE),0)</f>
        <v>0</v>
      </c>
      <c r="E179">
        <f>IFERROR(VLOOKUP(実施計画様式!E179,―!$C$40:$D$47,2,FALSE),0)</f>
        <v>0</v>
      </c>
      <c r="F179">
        <f>IFERROR(VLOOKUP(実施計画様式!F179,―!$E$2:$F$2,2,FALSE),0)</f>
        <v>0</v>
      </c>
      <c r="G179">
        <f>IFERROR(VLOOKUP(実施計画様式!G179,―!$G$2:$H$2,2,FALSE),0)</f>
        <v>0</v>
      </c>
      <c r="H179">
        <f>IFERROR(VLOOKUP(実施計画様式!H179,―!$I$2:$J$2,2,FALSE),0)</f>
        <v>0</v>
      </c>
      <c r="J179">
        <f>IFERROR(VLOOKUP(実施計画様式!J179,―!$K$4:$L$8,2,FALSE),0)</f>
        <v>0</v>
      </c>
      <c r="K179">
        <f>IFERROR(VLOOKUP(実施計画様式!K179,―!$M$2:$N$2,2,FALSE),0)</f>
        <v>0</v>
      </c>
      <c r="L179">
        <f>IFERROR(VLOOKUP(実施計画様式!L179,―!$O$2:$P$10,2,FALSE),0)</f>
        <v>0</v>
      </c>
      <c r="V179">
        <f>IFERROR(VLOOKUP(実施計画様式!W179,―!$Q$2:$R$3,2,FALSE),0)</f>
        <v>0</v>
      </c>
      <c r="W179">
        <f>IFERROR(VLOOKUP(実施計画様式!X179,―!$S$2:$T$3,2,FALSE),0)</f>
        <v>0</v>
      </c>
      <c r="X179">
        <f>IFERROR(VLOOKUP(実施計画様式!Y179,―!$U$2:$V$3,2,FALSE),0)</f>
        <v>0</v>
      </c>
      <c r="Y179">
        <f>IFERROR(VLOOKUP(実施計画様式!Z179,―!$AH$2:$AI$40,2,FALSE),0)</f>
        <v>0</v>
      </c>
      <c r="Z179">
        <f>IFERROR(VLOOKUP(実施計画様式!AA179,―!$AH$2:$AI$40,2,FALSE),0)</f>
        <v>0</v>
      </c>
      <c r="AC179">
        <f>IFERROR(VLOOKUP(実施計画様式!AD179,参考資料1_対象分野リスト!$C$3:$D$64,2,FALSE),0)</f>
        <v>0</v>
      </c>
      <c r="AF179">
        <f>IFERROR(VLOOKUP(実施計画様式!AG179,―!$AE$13:$AF$18,2,FALSE),0)</f>
        <v>0</v>
      </c>
      <c r="AH179">
        <f t="shared" si="6"/>
        <v>0</v>
      </c>
      <c r="AI179">
        <v>99</v>
      </c>
      <c r="AJ179" t="str">
        <f t="shared" si="5"/>
        <v/>
      </c>
      <c r="AK179" t="str">
        <f t="shared" si="4"/>
        <v/>
      </c>
      <c r="AQ179" s="140" t="str">
        <f>IF(実施計画様式!F179="","",IF(PRODUCT(D179:AF179)=0,"error",""))</f>
        <v/>
      </c>
    </row>
    <row r="180" spans="3:43">
      <c r="C180">
        <v>108</v>
      </c>
      <c r="D180" s="24">
        <f>IFERROR(VLOOKUP(実施計画様式!D180,―!A$38:B$40,2,FALSE),0)</f>
        <v>0</v>
      </c>
      <c r="E180">
        <f>IFERROR(VLOOKUP(実施計画様式!E180,―!$C$40:$D$47,2,FALSE),0)</f>
        <v>0</v>
      </c>
      <c r="F180">
        <f>IFERROR(VLOOKUP(実施計画様式!F180,―!$E$2:$F$2,2,FALSE),0)</f>
        <v>0</v>
      </c>
      <c r="G180">
        <f>IFERROR(VLOOKUP(実施計画様式!G180,―!$G$2:$H$2,2,FALSE),0)</f>
        <v>0</v>
      </c>
      <c r="H180">
        <f>IFERROR(VLOOKUP(実施計画様式!H180,―!$I$2:$J$2,2,FALSE),0)</f>
        <v>0</v>
      </c>
      <c r="J180">
        <f>IFERROR(VLOOKUP(実施計画様式!J180,―!$K$4:$L$8,2,FALSE),0)</f>
        <v>0</v>
      </c>
      <c r="K180">
        <f>IFERROR(VLOOKUP(実施計画様式!K180,―!$M$2:$N$2,2,FALSE),0)</f>
        <v>0</v>
      </c>
      <c r="L180">
        <f>IFERROR(VLOOKUP(実施計画様式!L180,―!$O$2:$P$10,2,FALSE),0)</f>
        <v>0</v>
      </c>
      <c r="V180">
        <f>IFERROR(VLOOKUP(実施計画様式!W180,―!$Q$2:$R$3,2,FALSE),0)</f>
        <v>0</v>
      </c>
      <c r="W180">
        <f>IFERROR(VLOOKUP(実施計画様式!X180,―!$S$2:$T$3,2,FALSE),0)</f>
        <v>0</v>
      </c>
      <c r="X180">
        <f>IFERROR(VLOOKUP(実施計画様式!Y180,―!$U$2:$V$3,2,FALSE),0)</f>
        <v>0</v>
      </c>
      <c r="Y180">
        <f>IFERROR(VLOOKUP(実施計画様式!Z180,―!$AH$2:$AI$40,2,FALSE),0)</f>
        <v>0</v>
      </c>
      <c r="Z180">
        <f>IFERROR(VLOOKUP(実施計画様式!AA180,―!$AH$2:$AI$40,2,FALSE),0)</f>
        <v>0</v>
      </c>
      <c r="AC180">
        <f>IFERROR(VLOOKUP(実施計画様式!AD180,参考資料1_対象分野リスト!$C$3:$D$64,2,FALSE),0)</f>
        <v>0</v>
      </c>
      <c r="AF180">
        <f>IFERROR(VLOOKUP(実施計画様式!AG180,―!$AE$13:$AF$18,2,FALSE),0)</f>
        <v>0</v>
      </c>
      <c r="AH180">
        <f t="shared" si="6"/>
        <v>0</v>
      </c>
      <c r="AI180">
        <v>99</v>
      </c>
      <c r="AJ180" t="str">
        <f t="shared" si="5"/>
        <v/>
      </c>
      <c r="AK180" t="str">
        <f t="shared" si="4"/>
        <v/>
      </c>
      <c r="AQ180" s="140" t="str">
        <f>IF(実施計画様式!F180="","",IF(PRODUCT(D180:AF180)=0,"error",""))</f>
        <v/>
      </c>
    </row>
    <row r="181" spans="3:43">
      <c r="C181">
        <v>109</v>
      </c>
      <c r="D181" s="24">
        <f>IFERROR(VLOOKUP(実施計画様式!D181,―!A$38:B$40,2,FALSE),0)</f>
        <v>0</v>
      </c>
      <c r="E181">
        <f>IFERROR(VLOOKUP(実施計画様式!E181,―!$C$40:$D$47,2,FALSE),0)</f>
        <v>0</v>
      </c>
      <c r="F181">
        <f>IFERROR(VLOOKUP(実施計画様式!F181,―!$E$2:$F$2,2,FALSE),0)</f>
        <v>0</v>
      </c>
      <c r="G181">
        <f>IFERROR(VLOOKUP(実施計画様式!G181,―!$G$2:$H$2,2,FALSE),0)</f>
        <v>0</v>
      </c>
      <c r="H181">
        <f>IFERROR(VLOOKUP(実施計画様式!H181,―!$I$2:$J$2,2,FALSE),0)</f>
        <v>0</v>
      </c>
      <c r="J181">
        <f>IFERROR(VLOOKUP(実施計画様式!J181,―!$K$4:$L$8,2,FALSE),0)</f>
        <v>0</v>
      </c>
      <c r="K181">
        <f>IFERROR(VLOOKUP(実施計画様式!K181,―!$M$2:$N$2,2,FALSE),0)</f>
        <v>0</v>
      </c>
      <c r="L181">
        <f>IFERROR(VLOOKUP(実施計画様式!L181,―!$O$2:$P$10,2,FALSE),0)</f>
        <v>0</v>
      </c>
      <c r="V181">
        <f>IFERROR(VLOOKUP(実施計画様式!W181,―!$Q$2:$R$3,2,FALSE),0)</f>
        <v>0</v>
      </c>
      <c r="W181">
        <f>IFERROR(VLOOKUP(実施計画様式!X181,―!$S$2:$T$3,2,FALSE),0)</f>
        <v>0</v>
      </c>
      <c r="X181">
        <f>IFERROR(VLOOKUP(実施計画様式!Y181,―!$U$2:$V$3,2,FALSE),0)</f>
        <v>0</v>
      </c>
      <c r="Y181">
        <f>IFERROR(VLOOKUP(実施計画様式!Z181,―!$AH$2:$AI$40,2,FALSE),0)</f>
        <v>0</v>
      </c>
      <c r="Z181">
        <f>IFERROR(VLOOKUP(実施計画様式!AA181,―!$AH$2:$AI$40,2,FALSE),0)</f>
        <v>0</v>
      </c>
      <c r="AC181">
        <f>IFERROR(VLOOKUP(実施計画様式!AD181,参考資料1_対象分野リスト!$C$3:$D$64,2,FALSE),0)</f>
        <v>0</v>
      </c>
      <c r="AF181">
        <f>IFERROR(VLOOKUP(実施計画様式!AG181,―!$AE$13:$AF$18,2,FALSE),0)</f>
        <v>0</v>
      </c>
      <c r="AH181">
        <f t="shared" si="6"/>
        <v>0</v>
      </c>
      <c r="AI181">
        <v>99</v>
      </c>
      <c r="AJ181" t="str">
        <f t="shared" si="5"/>
        <v/>
      </c>
      <c r="AK181" t="str">
        <f t="shared" si="4"/>
        <v/>
      </c>
      <c r="AQ181" s="140" t="str">
        <f>IF(実施計画様式!F181="","",IF(PRODUCT(D181:AF181)=0,"error",""))</f>
        <v/>
      </c>
    </row>
    <row r="182" spans="3:43">
      <c r="C182">
        <v>110</v>
      </c>
      <c r="D182" s="24">
        <f>IFERROR(VLOOKUP(実施計画様式!D182,―!A$38:B$40,2,FALSE),0)</f>
        <v>0</v>
      </c>
      <c r="E182">
        <f>IFERROR(VLOOKUP(実施計画様式!E182,―!$C$40:$D$47,2,FALSE),0)</f>
        <v>0</v>
      </c>
      <c r="F182">
        <f>IFERROR(VLOOKUP(実施計画様式!F182,―!$E$2:$F$2,2,FALSE),0)</f>
        <v>0</v>
      </c>
      <c r="G182">
        <f>IFERROR(VLOOKUP(実施計画様式!G182,―!$G$2:$H$2,2,FALSE),0)</f>
        <v>0</v>
      </c>
      <c r="H182">
        <f>IFERROR(VLOOKUP(実施計画様式!H182,―!$I$2:$J$2,2,FALSE),0)</f>
        <v>0</v>
      </c>
      <c r="J182">
        <f>IFERROR(VLOOKUP(実施計画様式!J182,―!$K$4:$L$8,2,FALSE),0)</f>
        <v>0</v>
      </c>
      <c r="K182">
        <f>IFERROR(VLOOKUP(実施計画様式!K182,―!$M$2:$N$2,2,FALSE),0)</f>
        <v>0</v>
      </c>
      <c r="L182">
        <f>IFERROR(VLOOKUP(実施計画様式!L182,―!$O$2:$P$10,2,FALSE),0)</f>
        <v>0</v>
      </c>
      <c r="V182">
        <f>IFERROR(VLOOKUP(実施計画様式!W182,―!$Q$2:$R$3,2,FALSE),0)</f>
        <v>0</v>
      </c>
      <c r="W182">
        <f>IFERROR(VLOOKUP(実施計画様式!X182,―!$S$2:$T$3,2,FALSE),0)</f>
        <v>0</v>
      </c>
      <c r="X182">
        <f>IFERROR(VLOOKUP(実施計画様式!Y182,―!$U$2:$V$3,2,FALSE),0)</f>
        <v>0</v>
      </c>
      <c r="Y182">
        <f>IFERROR(VLOOKUP(実施計画様式!Z182,―!$AH$2:$AI$40,2,FALSE),0)</f>
        <v>0</v>
      </c>
      <c r="Z182">
        <f>IFERROR(VLOOKUP(実施計画様式!AA182,―!$AH$2:$AI$40,2,FALSE),0)</f>
        <v>0</v>
      </c>
      <c r="AC182">
        <f>IFERROR(VLOOKUP(実施計画様式!AD182,参考資料1_対象分野リスト!$C$3:$D$64,2,FALSE),0)</f>
        <v>0</v>
      </c>
      <c r="AF182">
        <f>IFERROR(VLOOKUP(実施計画様式!AG182,―!$AE$13:$AF$18,2,FALSE),0)</f>
        <v>0</v>
      </c>
      <c r="AH182">
        <f t="shared" si="6"/>
        <v>0</v>
      </c>
      <c r="AI182">
        <v>99</v>
      </c>
      <c r="AJ182" t="str">
        <f t="shared" si="5"/>
        <v/>
      </c>
      <c r="AK182" t="str">
        <f t="shared" si="4"/>
        <v/>
      </c>
      <c r="AQ182" s="140" t="str">
        <f>IF(実施計画様式!F182="","",IF(PRODUCT(D182:AF182)=0,"error",""))</f>
        <v/>
      </c>
    </row>
    <row r="183" spans="3:43">
      <c r="C183">
        <v>111</v>
      </c>
      <c r="D183" s="24">
        <f>IFERROR(VLOOKUP(実施計画様式!D183,―!A$38:B$40,2,FALSE),0)</f>
        <v>0</v>
      </c>
      <c r="E183">
        <f>IFERROR(VLOOKUP(実施計画様式!E183,―!$C$40:$D$47,2,FALSE),0)</f>
        <v>0</v>
      </c>
      <c r="F183">
        <f>IFERROR(VLOOKUP(実施計画様式!F183,―!$E$2:$F$2,2,FALSE),0)</f>
        <v>0</v>
      </c>
      <c r="G183">
        <f>IFERROR(VLOOKUP(実施計画様式!G183,―!$G$2:$H$2,2,FALSE),0)</f>
        <v>0</v>
      </c>
      <c r="H183">
        <f>IFERROR(VLOOKUP(実施計画様式!H183,―!$I$2:$J$2,2,FALSE),0)</f>
        <v>0</v>
      </c>
      <c r="J183">
        <f>IFERROR(VLOOKUP(実施計画様式!J183,―!$K$4:$L$8,2,FALSE),0)</f>
        <v>0</v>
      </c>
      <c r="K183">
        <f>IFERROR(VLOOKUP(実施計画様式!K183,―!$M$2:$N$2,2,FALSE),0)</f>
        <v>0</v>
      </c>
      <c r="L183">
        <f>IFERROR(VLOOKUP(実施計画様式!L183,―!$O$2:$P$10,2,FALSE),0)</f>
        <v>0</v>
      </c>
      <c r="V183">
        <f>IFERROR(VLOOKUP(実施計画様式!W183,―!$Q$2:$R$3,2,FALSE),0)</f>
        <v>0</v>
      </c>
      <c r="W183">
        <f>IFERROR(VLOOKUP(実施計画様式!X183,―!$S$2:$T$3,2,FALSE),0)</f>
        <v>0</v>
      </c>
      <c r="X183">
        <f>IFERROR(VLOOKUP(実施計画様式!Y183,―!$U$2:$V$3,2,FALSE),0)</f>
        <v>0</v>
      </c>
      <c r="Y183">
        <f>IFERROR(VLOOKUP(実施計画様式!Z183,―!$AH$2:$AI$40,2,FALSE),0)</f>
        <v>0</v>
      </c>
      <c r="Z183">
        <f>IFERROR(VLOOKUP(実施計画様式!AA183,―!$AH$2:$AI$40,2,FALSE),0)</f>
        <v>0</v>
      </c>
      <c r="AC183">
        <f>IFERROR(VLOOKUP(実施計画様式!AD183,参考資料1_対象分野リスト!$C$3:$D$64,2,FALSE),0)</f>
        <v>0</v>
      </c>
      <c r="AF183">
        <f>IFERROR(VLOOKUP(実施計画様式!AG183,―!$AE$13:$AF$18,2,FALSE),0)</f>
        <v>0</v>
      </c>
      <c r="AH183">
        <f t="shared" si="6"/>
        <v>0</v>
      </c>
      <c r="AI183">
        <v>99</v>
      </c>
      <c r="AJ183" t="str">
        <f t="shared" si="5"/>
        <v/>
      </c>
      <c r="AK183" t="str">
        <f t="shared" si="4"/>
        <v/>
      </c>
      <c r="AQ183" s="140" t="str">
        <f>IF(実施計画様式!F183="","",IF(PRODUCT(D183:AF183)=0,"error",""))</f>
        <v/>
      </c>
    </row>
    <row r="184" spans="3:43">
      <c r="C184">
        <v>112</v>
      </c>
      <c r="D184" s="24">
        <f>IFERROR(VLOOKUP(実施計画様式!D184,―!A$38:B$40,2,FALSE),0)</f>
        <v>0</v>
      </c>
      <c r="E184">
        <f>IFERROR(VLOOKUP(実施計画様式!E184,―!$C$40:$D$47,2,FALSE),0)</f>
        <v>0</v>
      </c>
      <c r="F184">
        <f>IFERROR(VLOOKUP(実施計画様式!F184,―!$E$2:$F$2,2,FALSE),0)</f>
        <v>0</v>
      </c>
      <c r="G184">
        <f>IFERROR(VLOOKUP(実施計画様式!G184,―!$G$2:$H$2,2,FALSE),0)</f>
        <v>0</v>
      </c>
      <c r="H184">
        <f>IFERROR(VLOOKUP(実施計画様式!H184,―!$I$2:$J$2,2,FALSE),0)</f>
        <v>0</v>
      </c>
      <c r="J184">
        <f>IFERROR(VLOOKUP(実施計画様式!J184,―!$K$4:$L$8,2,FALSE),0)</f>
        <v>0</v>
      </c>
      <c r="K184">
        <f>IFERROR(VLOOKUP(実施計画様式!K184,―!$M$2:$N$2,2,FALSE),0)</f>
        <v>0</v>
      </c>
      <c r="L184">
        <f>IFERROR(VLOOKUP(実施計画様式!L184,―!$O$2:$P$10,2,FALSE),0)</f>
        <v>0</v>
      </c>
      <c r="V184">
        <f>IFERROR(VLOOKUP(実施計画様式!W184,―!$Q$2:$R$3,2,FALSE),0)</f>
        <v>0</v>
      </c>
      <c r="W184">
        <f>IFERROR(VLOOKUP(実施計画様式!X184,―!$S$2:$T$3,2,FALSE),0)</f>
        <v>0</v>
      </c>
      <c r="X184">
        <f>IFERROR(VLOOKUP(実施計画様式!Y184,―!$U$2:$V$3,2,FALSE),0)</f>
        <v>0</v>
      </c>
      <c r="Y184">
        <f>IFERROR(VLOOKUP(実施計画様式!Z184,―!$AH$2:$AI$40,2,FALSE),0)</f>
        <v>0</v>
      </c>
      <c r="Z184">
        <f>IFERROR(VLOOKUP(実施計画様式!AA184,―!$AH$2:$AI$40,2,FALSE),0)</f>
        <v>0</v>
      </c>
      <c r="AC184">
        <f>IFERROR(VLOOKUP(実施計画様式!AD184,参考資料1_対象分野リスト!$C$3:$D$64,2,FALSE),0)</f>
        <v>0</v>
      </c>
      <c r="AF184">
        <f>IFERROR(VLOOKUP(実施計画様式!AG184,―!$AE$13:$AF$18,2,FALSE),0)</f>
        <v>0</v>
      </c>
      <c r="AH184">
        <f t="shared" si="6"/>
        <v>0</v>
      </c>
      <c r="AI184">
        <v>99</v>
      </c>
      <c r="AJ184" t="str">
        <f t="shared" si="5"/>
        <v/>
      </c>
      <c r="AK184" t="str">
        <f t="shared" si="4"/>
        <v/>
      </c>
      <c r="AQ184" s="140" t="str">
        <f>IF(実施計画様式!F184="","",IF(PRODUCT(D184:AF184)=0,"error",""))</f>
        <v/>
      </c>
    </row>
    <row r="185" spans="3:43">
      <c r="C185">
        <v>113</v>
      </c>
      <c r="D185" s="24">
        <f>IFERROR(VLOOKUP(実施計画様式!D185,―!A$38:B$40,2,FALSE),0)</f>
        <v>0</v>
      </c>
      <c r="E185">
        <f>IFERROR(VLOOKUP(実施計画様式!E185,―!$C$40:$D$47,2,FALSE),0)</f>
        <v>0</v>
      </c>
      <c r="F185">
        <f>IFERROR(VLOOKUP(実施計画様式!F185,―!$E$2:$F$2,2,FALSE),0)</f>
        <v>0</v>
      </c>
      <c r="G185">
        <f>IFERROR(VLOOKUP(実施計画様式!G185,―!$G$2:$H$2,2,FALSE),0)</f>
        <v>0</v>
      </c>
      <c r="H185">
        <f>IFERROR(VLOOKUP(実施計画様式!H185,―!$I$2:$J$2,2,FALSE),0)</f>
        <v>0</v>
      </c>
      <c r="J185">
        <f>IFERROR(VLOOKUP(実施計画様式!J185,―!$K$4:$L$8,2,FALSE),0)</f>
        <v>0</v>
      </c>
      <c r="K185">
        <f>IFERROR(VLOOKUP(実施計画様式!K185,―!$M$2:$N$2,2,FALSE),0)</f>
        <v>0</v>
      </c>
      <c r="L185">
        <f>IFERROR(VLOOKUP(実施計画様式!L185,―!$O$2:$P$10,2,FALSE),0)</f>
        <v>0</v>
      </c>
      <c r="V185">
        <f>IFERROR(VLOOKUP(実施計画様式!W185,―!$Q$2:$R$3,2,FALSE),0)</f>
        <v>0</v>
      </c>
      <c r="W185">
        <f>IFERROR(VLOOKUP(実施計画様式!X185,―!$S$2:$T$3,2,FALSE),0)</f>
        <v>0</v>
      </c>
      <c r="X185">
        <f>IFERROR(VLOOKUP(実施計画様式!Y185,―!$U$2:$V$3,2,FALSE),0)</f>
        <v>0</v>
      </c>
      <c r="Y185">
        <f>IFERROR(VLOOKUP(実施計画様式!Z185,―!$AH$2:$AI$40,2,FALSE),0)</f>
        <v>0</v>
      </c>
      <c r="Z185">
        <f>IFERROR(VLOOKUP(実施計画様式!AA185,―!$AH$2:$AI$40,2,FALSE),0)</f>
        <v>0</v>
      </c>
      <c r="AC185">
        <f>IFERROR(VLOOKUP(実施計画様式!AD185,参考資料1_対象分野リスト!$C$3:$D$64,2,FALSE),0)</f>
        <v>0</v>
      </c>
      <c r="AF185">
        <f>IFERROR(VLOOKUP(実施計画様式!AG185,―!$AE$13:$AF$18,2,FALSE),0)</f>
        <v>0</v>
      </c>
      <c r="AH185">
        <f t="shared" si="6"/>
        <v>0</v>
      </c>
      <c r="AI185">
        <v>99</v>
      </c>
      <c r="AJ185" t="str">
        <f t="shared" si="5"/>
        <v/>
      </c>
      <c r="AK185" t="str">
        <f t="shared" si="4"/>
        <v/>
      </c>
      <c r="AQ185" s="140" t="str">
        <f>IF(実施計画様式!F185="","",IF(PRODUCT(D185:AF185)=0,"error",""))</f>
        <v/>
      </c>
    </row>
    <row r="186" spans="3:43">
      <c r="C186">
        <v>114</v>
      </c>
      <c r="D186" s="24">
        <f>IFERROR(VLOOKUP(実施計画様式!D186,―!A$38:B$40,2,FALSE),0)</f>
        <v>0</v>
      </c>
      <c r="E186">
        <f>IFERROR(VLOOKUP(実施計画様式!E186,―!$C$40:$D$47,2,FALSE),0)</f>
        <v>0</v>
      </c>
      <c r="F186">
        <f>IFERROR(VLOOKUP(実施計画様式!F186,―!$E$2:$F$2,2,FALSE),0)</f>
        <v>0</v>
      </c>
      <c r="G186">
        <f>IFERROR(VLOOKUP(実施計画様式!G186,―!$G$2:$H$2,2,FALSE),0)</f>
        <v>0</v>
      </c>
      <c r="H186">
        <f>IFERROR(VLOOKUP(実施計画様式!H186,―!$I$2:$J$2,2,FALSE),0)</f>
        <v>0</v>
      </c>
      <c r="J186">
        <f>IFERROR(VLOOKUP(実施計画様式!J186,―!$K$4:$L$8,2,FALSE),0)</f>
        <v>0</v>
      </c>
      <c r="K186">
        <f>IFERROR(VLOOKUP(実施計画様式!K186,―!$M$2:$N$2,2,FALSE),0)</f>
        <v>0</v>
      </c>
      <c r="L186">
        <f>IFERROR(VLOOKUP(実施計画様式!L186,―!$O$2:$P$10,2,FALSE),0)</f>
        <v>0</v>
      </c>
      <c r="V186">
        <f>IFERROR(VLOOKUP(実施計画様式!W186,―!$Q$2:$R$3,2,FALSE),0)</f>
        <v>0</v>
      </c>
      <c r="W186">
        <f>IFERROR(VLOOKUP(実施計画様式!X186,―!$S$2:$T$3,2,FALSE),0)</f>
        <v>0</v>
      </c>
      <c r="X186">
        <f>IFERROR(VLOOKUP(実施計画様式!Y186,―!$U$2:$V$3,2,FALSE),0)</f>
        <v>0</v>
      </c>
      <c r="Y186">
        <f>IFERROR(VLOOKUP(実施計画様式!Z186,―!$AH$2:$AI$40,2,FALSE),0)</f>
        <v>0</v>
      </c>
      <c r="Z186">
        <f>IFERROR(VLOOKUP(実施計画様式!AA186,―!$AH$2:$AI$40,2,FALSE),0)</f>
        <v>0</v>
      </c>
      <c r="AC186">
        <f>IFERROR(VLOOKUP(実施計画様式!AD186,参考資料1_対象分野リスト!$C$3:$D$64,2,FALSE),0)</f>
        <v>0</v>
      </c>
      <c r="AF186">
        <f>IFERROR(VLOOKUP(実施計画様式!AG186,―!$AE$13:$AF$18,2,FALSE),0)</f>
        <v>0</v>
      </c>
      <c r="AH186">
        <f t="shared" si="6"/>
        <v>0</v>
      </c>
      <c r="AI186">
        <v>99</v>
      </c>
      <c r="AJ186" t="str">
        <f t="shared" si="5"/>
        <v/>
      </c>
      <c r="AK186" t="str">
        <f t="shared" si="4"/>
        <v/>
      </c>
      <c r="AQ186" s="140" t="str">
        <f>IF(実施計画様式!F186="","",IF(PRODUCT(D186:AF186)=0,"error",""))</f>
        <v/>
      </c>
    </row>
    <row r="187" spans="3:43">
      <c r="C187">
        <v>115</v>
      </c>
      <c r="D187" s="24">
        <f>IFERROR(VLOOKUP(実施計画様式!D187,―!A$38:B$40,2,FALSE),0)</f>
        <v>0</v>
      </c>
      <c r="E187">
        <f>IFERROR(VLOOKUP(実施計画様式!E187,―!$C$40:$D$47,2,FALSE),0)</f>
        <v>0</v>
      </c>
      <c r="F187">
        <f>IFERROR(VLOOKUP(実施計画様式!F187,―!$E$2:$F$2,2,FALSE),0)</f>
        <v>0</v>
      </c>
      <c r="G187">
        <f>IFERROR(VLOOKUP(実施計画様式!G187,―!$G$2:$H$2,2,FALSE),0)</f>
        <v>0</v>
      </c>
      <c r="H187">
        <f>IFERROR(VLOOKUP(実施計画様式!H187,―!$I$2:$J$2,2,FALSE),0)</f>
        <v>0</v>
      </c>
      <c r="J187">
        <f>IFERROR(VLOOKUP(実施計画様式!J187,―!$K$4:$L$8,2,FALSE),0)</f>
        <v>0</v>
      </c>
      <c r="K187">
        <f>IFERROR(VLOOKUP(実施計画様式!K187,―!$M$2:$N$2,2,FALSE),0)</f>
        <v>0</v>
      </c>
      <c r="L187">
        <f>IFERROR(VLOOKUP(実施計画様式!L187,―!$O$2:$P$10,2,FALSE),0)</f>
        <v>0</v>
      </c>
      <c r="V187">
        <f>IFERROR(VLOOKUP(実施計画様式!W187,―!$Q$2:$R$3,2,FALSE),0)</f>
        <v>0</v>
      </c>
      <c r="W187">
        <f>IFERROR(VLOOKUP(実施計画様式!X187,―!$S$2:$T$3,2,FALSE),0)</f>
        <v>0</v>
      </c>
      <c r="X187">
        <f>IFERROR(VLOOKUP(実施計画様式!Y187,―!$U$2:$V$3,2,FALSE),0)</f>
        <v>0</v>
      </c>
      <c r="Y187">
        <f>IFERROR(VLOOKUP(実施計画様式!Z187,―!$AH$2:$AI$40,2,FALSE),0)</f>
        <v>0</v>
      </c>
      <c r="Z187">
        <f>IFERROR(VLOOKUP(実施計画様式!AA187,―!$AH$2:$AI$40,2,FALSE),0)</f>
        <v>0</v>
      </c>
      <c r="AC187">
        <f>IFERROR(VLOOKUP(実施計画様式!AD187,参考資料1_対象分野リスト!$C$3:$D$64,2,FALSE),0)</f>
        <v>0</v>
      </c>
      <c r="AF187">
        <f>IFERROR(VLOOKUP(実施計画様式!AG187,―!$AE$13:$AF$18,2,FALSE),0)</f>
        <v>0</v>
      </c>
      <c r="AH187">
        <f t="shared" si="6"/>
        <v>0</v>
      </c>
      <c r="AI187">
        <v>99</v>
      </c>
      <c r="AJ187" t="str">
        <f t="shared" si="5"/>
        <v/>
      </c>
      <c r="AK187" t="str">
        <f t="shared" si="4"/>
        <v/>
      </c>
      <c r="AQ187" s="140" t="str">
        <f>IF(実施計画様式!F187="","",IF(PRODUCT(D187:AF187)=0,"error",""))</f>
        <v/>
      </c>
    </row>
    <row r="188" spans="3:43">
      <c r="C188">
        <v>116</v>
      </c>
      <c r="D188" s="24">
        <f>IFERROR(VLOOKUP(実施計画様式!D188,―!A$38:B$40,2,FALSE),0)</f>
        <v>0</v>
      </c>
      <c r="E188">
        <f>IFERROR(VLOOKUP(実施計画様式!E188,―!$C$40:$D$47,2,FALSE),0)</f>
        <v>0</v>
      </c>
      <c r="F188">
        <f>IFERROR(VLOOKUP(実施計画様式!F188,―!$E$2:$F$2,2,FALSE),0)</f>
        <v>0</v>
      </c>
      <c r="G188">
        <f>IFERROR(VLOOKUP(実施計画様式!G188,―!$G$2:$H$2,2,FALSE),0)</f>
        <v>0</v>
      </c>
      <c r="H188">
        <f>IFERROR(VLOOKUP(実施計画様式!H188,―!$I$2:$J$2,2,FALSE),0)</f>
        <v>0</v>
      </c>
      <c r="J188">
        <f>IFERROR(VLOOKUP(実施計画様式!J188,―!$K$4:$L$8,2,FALSE),0)</f>
        <v>0</v>
      </c>
      <c r="K188">
        <f>IFERROR(VLOOKUP(実施計画様式!K188,―!$M$2:$N$2,2,FALSE),0)</f>
        <v>0</v>
      </c>
      <c r="L188">
        <f>IFERROR(VLOOKUP(実施計画様式!L188,―!$O$2:$P$10,2,FALSE),0)</f>
        <v>0</v>
      </c>
      <c r="V188">
        <f>IFERROR(VLOOKUP(実施計画様式!W188,―!$Q$2:$R$3,2,FALSE),0)</f>
        <v>0</v>
      </c>
      <c r="W188">
        <f>IFERROR(VLOOKUP(実施計画様式!X188,―!$S$2:$T$3,2,FALSE),0)</f>
        <v>0</v>
      </c>
      <c r="X188">
        <f>IFERROR(VLOOKUP(実施計画様式!Y188,―!$U$2:$V$3,2,FALSE),0)</f>
        <v>0</v>
      </c>
      <c r="Y188">
        <f>IFERROR(VLOOKUP(実施計画様式!Z188,―!$AH$2:$AI$40,2,FALSE),0)</f>
        <v>0</v>
      </c>
      <c r="Z188">
        <f>IFERROR(VLOOKUP(実施計画様式!AA188,―!$AH$2:$AI$40,2,FALSE),0)</f>
        <v>0</v>
      </c>
      <c r="AC188">
        <f>IFERROR(VLOOKUP(実施計画様式!AD188,参考資料1_対象分野リスト!$C$3:$D$64,2,FALSE),0)</f>
        <v>0</v>
      </c>
      <c r="AF188">
        <f>IFERROR(VLOOKUP(実施計画様式!AG188,―!$AE$13:$AF$18,2,FALSE),0)</f>
        <v>0</v>
      </c>
      <c r="AH188">
        <f t="shared" si="6"/>
        <v>0</v>
      </c>
      <c r="AI188">
        <v>99</v>
      </c>
      <c r="AJ188" t="str">
        <f t="shared" si="5"/>
        <v/>
      </c>
      <c r="AK188" t="str">
        <f t="shared" si="4"/>
        <v/>
      </c>
      <c r="AQ188" s="140" t="str">
        <f>IF(実施計画様式!F188="","",IF(PRODUCT(D188:AF188)=0,"error",""))</f>
        <v/>
      </c>
    </row>
    <row r="189" spans="3:43">
      <c r="C189">
        <v>117</v>
      </c>
      <c r="D189" s="24">
        <f>IFERROR(VLOOKUP(実施計画様式!D189,―!A$38:B$40,2,FALSE),0)</f>
        <v>0</v>
      </c>
      <c r="E189">
        <f>IFERROR(VLOOKUP(実施計画様式!E189,―!$C$40:$D$47,2,FALSE),0)</f>
        <v>0</v>
      </c>
      <c r="F189">
        <f>IFERROR(VLOOKUP(実施計画様式!F189,―!$E$2:$F$2,2,FALSE),0)</f>
        <v>0</v>
      </c>
      <c r="G189">
        <f>IFERROR(VLOOKUP(実施計画様式!G189,―!$G$2:$H$2,2,FALSE),0)</f>
        <v>0</v>
      </c>
      <c r="H189">
        <f>IFERROR(VLOOKUP(実施計画様式!H189,―!$I$2:$J$2,2,FALSE),0)</f>
        <v>0</v>
      </c>
      <c r="J189">
        <f>IFERROR(VLOOKUP(実施計画様式!J189,―!$K$4:$L$8,2,FALSE),0)</f>
        <v>0</v>
      </c>
      <c r="K189">
        <f>IFERROR(VLOOKUP(実施計画様式!K189,―!$M$2:$N$2,2,FALSE),0)</f>
        <v>0</v>
      </c>
      <c r="L189">
        <f>IFERROR(VLOOKUP(実施計画様式!L189,―!$O$2:$P$10,2,FALSE),0)</f>
        <v>0</v>
      </c>
      <c r="V189">
        <f>IFERROR(VLOOKUP(実施計画様式!W189,―!$Q$2:$R$3,2,FALSE),0)</f>
        <v>0</v>
      </c>
      <c r="W189">
        <f>IFERROR(VLOOKUP(実施計画様式!X189,―!$S$2:$T$3,2,FALSE),0)</f>
        <v>0</v>
      </c>
      <c r="X189">
        <f>IFERROR(VLOOKUP(実施計画様式!Y189,―!$U$2:$V$3,2,FALSE),0)</f>
        <v>0</v>
      </c>
      <c r="Y189">
        <f>IFERROR(VLOOKUP(実施計画様式!Z189,―!$AH$2:$AI$40,2,FALSE),0)</f>
        <v>0</v>
      </c>
      <c r="Z189">
        <f>IFERROR(VLOOKUP(実施計画様式!AA189,―!$AH$2:$AI$40,2,FALSE),0)</f>
        <v>0</v>
      </c>
      <c r="AC189">
        <f>IFERROR(VLOOKUP(実施計画様式!AD189,参考資料1_対象分野リスト!$C$3:$D$64,2,FALSE),0)</f>
        <v>0</v>
      </c>
      <c r="AF189">
        <f>IFERROR(VLOOKUP(実施計画様式!AG189,―!$AE$13:$AF$18,2,FALSE),0)</f>
        <v>0</v>
      </c>
      <c r="AH189">
        <f t="shared" si="6"/>
        <v>0</v>
      </c>
      <c r="AI189">
        <v>99</v>
      </c>
      <c r="AJ189" t="str">
        <f t="shared" si="5"/>
        <v/>
      </c>
      <c r="AK189" t="str">
        <f t="shared" si="4"/>
        <v/>
      </c>
      <c r="AQ189" s="140" t="str">
        <f>IF(実施計画様式!F189="","",IF(PRODUCT(D189:AF189)=0,"error",""))</f>
        <v/>
      </c>
    </row>
    <row r="190" spans="3:43">
      <c r="C190">
        <v>118</v>
      </c>
      <c r="D190" s="24">
        <f>IFERROR(VLOOKUP(実施計画様式!D190,―!A$38:B$40,2,FALSE),0)</f>
        <v>0</v>
      </c>
      <c r="E190">
        <f>IFERROR(VLOOKUP(実施計画様式!E190,―!$C$40:$D$47,2,FALSE),0)</f>
        <v>0</v>
      </c>
      <c r="F190">
        <f>IFERROR(VLOOKUP(実施計画様式!F190,―!$E$2:$F$2,2,FALSE),0)</f>
        <v>0</v>
      </c>
      <c r="G190">
        <f>IFERROR(VLOOKUP(実施計画様式!G190,―!$G$2:$H$2,2,FALSE),0)</f>
        <v>0</v>
      </c>
      <c r="H190">
        <f>IFERROR(VLOOKUP(実施計画様式!H190,―!$I$2:$J$2,2,FALSE),0)</f>
        <v>0</v>
      </c>
      <c r="J190">
        <f>IFERROR(VLOOKUP(実施計画様式!J190,―!$K$4:$L$8,2,FALSE),0)</f>
        <v>0</v>
      </c>
      <c r="K190">
        <f>IFERROR(VLOOKUP(実施計画様式!K190,―!$M$2:$N$2,2,FALSE),0)</f>
        <v>0</v>
      </c>
      <c r="L190">
        <f>IFERROR(VLOOKUP(実施計画様式!L190,―!$O$2:$P$10,2,FALSE),0)</f>
        <v>0</v>
      </c>
      <c r="V190">
        <f>IFERROR(VLOOKUP(実施計画様式!W190,―!$Q$2:$R$3,2,FALSE),0)</f>
        <v>0</v>
      </c>
      <c r="W190">
        <f>IFERROR(VLOOKUP(実施計画様式!X190,―!$S$2:$T$3,2,FALSE),0)</f>
        <v>0</v>
      </c>
      <c r="X190">
        <f>IFERROR(VLOOKUP(実施計画様式!Y190,―!$U$2:$V$3,2,FALSE),0)</f>
        <v>0</v>
      </c>
      <c r="Y190">
        <f>IFERROR(VLOOKUP(実施計画様式!Z190,―!$AH$2:$AI$40,2,FALSE),0)</f>
        <v>0</v>
      </c>
      <c r="Z190">
        <f>IFERROR(VLOOKUP(実施計画様式!AA190,―!$AH$2:$AI$40,2,FALSE),0)</f>
        <v>0</v>
      </c>
      <c r="AC190">
        <f>IFERROR(VLOOKUP(実施計画様式!AD190,参考資料1_対象分野リスト!$C$3:$D$64,2,FALSE),0)</f>
        <v>0</v>
      </c>
      <c r="AF190">
        <f>IFERROR(VLOOKUP(実施計画様式!AG190,―!$AE$13:$AF$18,2,FALSE),0)</f>
        <v>0</v>
      </c>
      <c r="AH190">
        <f t="shared" si="6"/>
        <v>0</v>
      </c>
      <c r="AI190">
        <v>99</v>
      </c>
      <c r="AJ190" t="str">
        <f t="shared" si="5"/>
        <v/>
      </c>
      <c r="AK190" t="str">
        <f t="shared" si="4"/>
        <v/>
      </c>
      <c r="AQ190" s="140" t="str">
        <f>IF(実施計画様式!F190="","",IF(PRODUCT(D190:AF190)=0,"error",""))</f>
        <v/>
      </c>
    </row>
    <row r="191" spans="3:43">
      <c r="C191">
        <v>119</v>
      </c>
      <c r="D191" s="24">
        <f>IFERROR(VLOOKUP(実施計画様式!D191,―!A$38:B$40,2,FALSE),0)</f>
        <v>0</v>
      </c>
      <c r="E191">
        <f>IFERROR(VLOOKUP(実施計画様式!E191,―!$C$40:$D$47,2,FALSE),0)</f>
        <v>0</v>
      </c>
      <c r="F191">
        <f>IFERROR(VLOOKUP(実施計画様式!F191,―!$E$2:$F$2,2,FALSE),0)</f>
        <v>0</v>
      </c>
      <c r="G191">
        <f>IFERROR(VLOOKUP(実施計画様式!G191,―!$G$2:$H$2,2,FALSE),0)</f>
        <v>0</v>
      </c>
      <c r="H191">
        <f>IFERROR(VLOOKUP(実施計画様式!H191,―!$I$2:$J$2,2,FALSE),0)</f>
        <v>0</v>
      </c>
      <c r="J191">
        <f>IFERROR(VLOOKUP(実施計画様式!J191,―!$K$4:$L$8,2,FALSE),0)</f>
        <v>0</v>
      </c>
      <c r="K191">
        <f>IFERROR(VLOOKUP(実施計画様式!K191,―!$M$2:$N$2,2,FALSE),0)</f>
        <v>0</v>
      </c>
      <c r="L191">
        <f>IFERROR(VLOOKUP(実施計画様式!L191,―!$O$2:$P$10,2,FALSE),0)</f>
        <v>0</v>
      </c>
      <c r="V191">
        <f>IFERROR(VLOOKUP(実施計画様式!W191,―!$Q$2:$R$3,2,FALSE),0)</f>
        <v>0</v>
      </c>
      <c r="W191">
        <f>IFERROR(VLOOKUP(実施計画様式!X191,―!$S$2:$T$3,2,FALSE),0)</f>
        <v>0</v>
      </c>
      <c r="X191">
        <f>IFERROR(VLOOKUP(実施計画様式!Y191,―!$U$2:$V$3,2,FALSE),0)</f>
        <v>0</v>
      </c>
      <c r="Y191">
        <f>IFERROR(VLOOKUP(実施計画様式!Z191,―!$AH$2:$AI$40,2,FALSE),0)</f>
        <v>0</v>
      </c>
      <c r="Z191">
        <f>IFERROR(VLOOKUP(実施計画様式!AA191,―!$AH$2:$AI$40,2,FALSE),0)</f>
        <v>0</v>
      </c>
      <c r="AC191">
        <f>IFERROR(VLOOKUP(実施計画様式!AD191,参考資料1_対象分野リスト!$C$3:$D$64,2,FALSE),0)</f>
        <v>0</v>
      </c>
      <c r="AF191">
        <f>IFERROR(VLOOKUP(実施計画様式!AG191,―!$AE$13:$AF$18,2,FALSE),0)</f>
        <v>0</v>
      </c>
      <c r="AH191">
        <f t="shared" si="6"/>
        <v>0</v>
      </c>
      <c r="AI191">
        <v>99</v>
      </c>
      <c r="AJ191" t="str">
        <f t="shared" si="5"/>
        <v/>
      </c>
      <c r="AK191" t="str">
        <f t="shared" si="4"/>
        <v/>
      </c>
      <c r="AQ191" s="140" t="str">
        <f>IF(実施計画様式!F191="","",IF(PRODUCT(D191:AF191)=0,"error",""))</f>
        <v/>
      </c>
    </row>
    <row r="192" spans="3:43">
      <c r="C192">
        <v>120</v>
      </c>
      <c r="D192" s="24">
        <f>IFERROR(VLOOKUP(実施計画様式!D192,―!A$38:B$40,2,FALSE),0)</f>
        <v>0</v>
      </c>
      <c r="E192">
        <f>IFERROR(VLOOKUP(実施計画様式!E192,―!$C$40:$D$47,2,FALSE),0)</f>
        <v>0</v>
      </c>
      <c r="F192">
        <f>IFERROR(VLOOKUP(実施計画様式!F192,―!$E$2:$F$2,2,FALSE),0)</f>
        <v>0</v>
      </c>
      <c r="G192">
        <f>IFERROR(VLOOKUP(実施計画様式!G192,―!$G$2:$H$2,2,FALSE),0)</f>
        <v>0</v>
      </c>
      <c r="H192">
        <f>IFERROR(VLOOKUP(実施計画様式!H192,―!$I$2:$J$2,2,FALSE),0)</f>
        <v>0</v>
      </c>
      <c r="J192">
        <f>IFERROR(VLOOKUP(実施計画様式!J192,―!$K$4:$L$8,2,FALSE),0)</f>
        <v>0</v>
      </c>
      <c r="K192">
        <f>IFERROR(VLOOKUP(実施計画様式!K192,―!$M$2:$N$2,2,FALSE),0)</f>
        <v>0</v>
      </c>
      <c r="L192">
        <f>IFERROR(VLOOKUP(実施計画様式!L192,―!$O$2:$P$10,2,FALSE),0)</f>
        <v>0</v>
      </c>
      <c r="V192">
        <f>IFERROR(VLOOKUP(実施計画様式!W192,―!$Q$2:$R$3,2,FALSE),0)</f>
        <v>0</v>
      </c>
      <c r="W192">
        <f>IFERROR(VLOOKUP(実施計画様式!X192,―!$S$2:$T$3,2,FALSE),0)</f>
        <v>0</v>
      </c>
      <c r="X192">
        <f>IFERROR(VLOOKUP(実施計画様式!Y192,―!$U$2:$V$3,2,FALSE),0)</f>
        <v>0</v>
      </c>
      <c r="Y192">
        <f>IFERROR(VLOOKUP(実施計画様式!Z192,―!$AH$2:$AI$40,2,FALSE),0)</f>
        <v>0</v>
      </c>
      <c r="Z192">
        <f>IFERROR(VLOOKUP(実施計画様式!AA192,―!$AH$2:$AI$40,2,FALSE),0)</f>
        <v>0</v>
      </c>
      <c r="AC192">
        <f>IFERROR(VLOOKUP(実施計画様式!AD192,参考資料1_対象分野リスト!$C$3:$D$64,2,FALSE),0)</f>
        <v>0</v>
      </c>
      <c r="AF192">
        <f>IFERROR(VLOOKUP(実施計画様式!AG192,―!$AE$13:$AF$18,2,FALSE),0)</f>
        <v>0</v>
      </c>
      <c r="AH192">
        <f t="shared" si="6"/>
        <v>0</v>
      </c>
      <c r="AI192">
        <v>99</v>
      </c>
      <c r="AJ192" t="str">
        <f t="shared" si="5"/>
        <v/>
      </c>
      <c r="AK192" t="str">
        <f t="shared" si="4"/>
        <v/>
      </c>
      <c r="AQ192" s="140" t="str">
        <f>IF(実施計画様式!F192="","",IF(PRODUCT(D192:AF192)=0,"error",""))</f>
        <v/>
      </c>
    </row>
    <row r="193" spans="3:43">
      <c r="C193">
        <v>121</v>
      </c>
      <c r="D193" s="24">
        <f>IFERROR(VLOOKUP(実施計画様式!D193,―!A$38:B$40,2,FALSE),0)</f>
        <v>0</v>
      </c>
      <c r="E193">
        <f>IFERROR(VLOOKUP(実施計画様式!E193,―!$C$40:$D$47,2,FALSE),0)</f>
        <v>0</v>
      </c>
      <c r="F193">
        <f>IFERROR(VLOOKUP(実施計画様式!F193,―!$E$2:$F$2,2,FALSE),0)</f>
        <v>0</v>
      </c>
      <c r="G193">
        <f>IFERROR(VLOOKUP(実施計画様式!G193,―!$G$2:$H$2,2,FALSE),0)</f>
        <v>0</v>
      </c>
      <c r="H193">
        <f>IFERROR(VLOOKUP(実施計画様式!H193,―!$I$2:$J$2,2,FALSE),0)</f>
        <v>0</v>
      </c>
      <c r="J193">
        <f>IFERROR(VLOOKUP(実施計画様式!J193,―!$K$4:$L$8,2,FALSE),0)</f>
        <v>0</v>
      </c>
      <c r="K193">
        <f>IFERROR(VLOOKUP(実施計画様式!K193,―!$M$2:$N$2,2,FALSE),0)</f>
        <v>0</v>
      </c>
      <c r="L193">
        <f>IFERROR(VLOOKUP(実施計画様式!L193,―!$O$2:$P$10,2,FALSE),0)</f>
        <v>0</v>
      </c>
      <c r="V193">
        <f>IFERROR(VLOOKUP(実施計画様式!W193,―!$Q$2:$R$3,2,FALSE),0)</f>
        <v>0</v>
      </c>
      <c r="W193">
        <f>IFERROR(VLOOKUP(実施計画様式!X193,―!$S$2:$T$3,2,FALSE),0)</f>
        <v>0</v>
      </c>
      <c r="X193">
        <f>IFERROR(VLOOKUP(実施計画様式!Y193,―!$U$2:$V$3,2,FALSE),0)</f>
        <v>0</v>
      </c>
      <c r="Y193">
        <f>IFERROR(VLOOKUP(実施計画様式!Z193,―!$AH$2:$AI$40,2,FALSE),0)</f>
        <v>0</v>
      </c>
      <c r="Z193">
        <f>IFERROR(VLOOKUP(実施計画様式!AA193,―!$AH$2:$AI$40,2,FALSE),0)</f>
        <v>0</v>
      </c>
      <c r="AC193">
        <f>IFERROR(VLOOKUP(実施計画様式!AD193,参考資料1_対象分野リスト!$C$3:$D$64,2,FALSE),0)</f>
        <v>0</v>
      </c>
      <c r="AF193">
        <f>IFERROR(VLOOKUP(実施計画様式!AG193,―!$AE$13:$AF$18,2,FALSE),0)</f>
        <v>0</v>
      </c>
      <c r="AH193">
        <f t="shared" si="6"/>
        <v>0</v>
      </c>
      <c r="AI193">
        <v>99</v>
      </c>
      <c r="AJ193" t="str">
        <f t="shared" si="5"/>
        <v/>
      </c>
      <c r="AK193" t="str">
        <f t="shared" si="4"/>
        <v/>
      </c>
      <c r="AQ193" s="140" t="str">
        <f>IF(実施計画様式!F193="","",IF(PRODUCT(D193:AF193)=0,"error",""))</f>
        <v/>
      </c>
    </row>
    <row r="194" spans="3:43">
      <c r="C194">
        <v>122</v>
      </c>
      <c r="D194" s="24">
        <f>IFERROR(VLOOKUP(実施計画様式!D194,―!A$38:B$40,2,FALSE),0)</f>
        <v>0</v>
      </c>
      <c r="E194">
        <f>IFERROR(VLOOKUP(実施計画様式!E194,―!$C$40:$D$47,2,FALSE),0)</f>
        <v>0</v>
      </c>
      <c r="F194">
        <f>IFERROR(VLOOKUP(実施計画様式!F194,―!$E$2:$F$2,2,FALSE),0)</f>
        <v>0</v>
      </c>
      <c r="G194">
        <f>IFERROR(VLOOKUP(実施計画様式!G194,―!$G$2:$H$2,2,FALSE),0)</f>
        <v>0</v>
      </c>
      <c r="H194">
        <f>IFERROR(VLOOKUP(実施計画様式!H194,―!$I$2:$J$2,2,FALSE),0)</f>
        <v>0</v>
      </c>
      <c r="J194">
        <f>IFERROR(VLOOKUP(実施計画様式!J194,―!$K$4:$L$8,2,FALSE),0)</f>
        <v>0</v>
      </c>
      <c r="K194">
        <f>IFERROR(VLOOKUP(実施計画様式!K194,―!$M$2:$N$2,2,FALSE),0)</f>
        <v>0</v>
      </c>
      <c r="L194">
        <f>IFERROR(VLOOKUP(実施計画様式!L194,―!$O$2:$P$10,2,FALSE),0)</f>
        <v>0</v>
      </c>
      <c r="V194">
        <f>IFERROR(VLOOKUP(実施計画様式!W194,―!$Q$2:$R$3,2,FALSE),0)</f>
        <v>0</v>
      </c>
      <c r="W194">
        <f>IFERROR(VLOOKUP(実施計画様式!X194,―!$S$2:$T$3,2,FALSE),0)</f>
        <v>0</v>
      </c>
      <c r="X194">
        <f>IFERROR(VLOOKUP(実施計画様式!Y194,―!$U$2:$V$3,2,FALSE),0)</f>
        <v>0</v>
      </c>
      <c r="Y194">
        <f>IFERROR(VLOOKUP(実施計画様式!Z194,―!$AH$2:$AI$40,2,FALSE),0)</f>
        <v>0</v>
      </c>
      <c r="Z194">
        <f>IFERROR(VLOOKUP(実施計画様式!AA194,―!$AH$2:$AI$40,2,FALSE),0)</f>
        <v>0</v>
      </c>
      <c r="AC194">
        <f>IFERROR(VLOOKUP(実施計画様式!AD194,参考資料1_対象分野リスト!$C$3:$D$64,2,FALSE),0)</f>
        <v>0</v>
      </c>
      <c r="AF194">
        <f>IFERROR(VLOOKUP(実施計画様式!AG194,―!$AE$13:$AF$18,2,FALSE),0)</f>
        <v>0</v>
      </c>
      <c r="AH194">
        <f t="shared" si="6"/>
        <v>0</v>
      </c>
      <c r="AI194">
        <v>99</v>
      </c>
      <c r="AJ194" t="str">
        <f t="shared" si="5"/>
        <v/>
      </c>
      <c r="AK194" t="str">
        <f t="shared" si="4"/>
        <v/>
      </c>
      <c r="AQ194" s="140" t="str">
        <f>IF(実施計画様式!F194="","",IF(PRODUCT(D194:AF194)=0,"error",""))</f>
        <v/>
      </c>
    </row>
    <row r="195" spans="3:43">
      <c r="C195">
        <v>123</v>
      </c>
      <c r="D195" s="24">
        <f>IFERROR(VLOOKUP(実施計画様式!D195,―!A$38:B$40,2,FALSE),0)</f>
        <v>0</v>
      </c>
      <c r="E195">
        <f>IFERROR(VLOOKUP(実施計画様式!E195,―!$C$40:$D$47,2,FALSE),0)</f>
        <v>0</v>
      </c>
      <c r="F195">
        <f>IFERROR(VLOOKUP(実施計画様式!F195,―!$E$2:$F$2,2,FALSE),0)</f>
        <v>0</v>
      </c>
      <c r="G195">
        <f>IFERROR(VLOOKUP(実施計画様式!G195,―!$G$2:$H$2,2,FALSE),0)</f>
        <v>0</v>
      </c>
      <c r="H195">
        <f>IFERROR(VLOOKUP(実施計画様式!H195,―!$I$2:$J$2,2,FALSE),0)</f>
        <v>0</v>
      </c>
      <c r="J195">
        <f>IFERROR(VLOOKUP(実施計画様式!J195,―!$K$4:$L$8,2,FALSE),0)</f>
        <v>0</v>
      </c>
      <c r="K195">
        <f>IFERROR(VLOOKUP(実施計画様式!K195,―!$M$2:$N$2,2,FALSE),0)</f>
        <v>0</v>
      </c>
      <c r="L195">
        <f>IFERROR(VLOOKUP(実施計画様式!L195,―!$O$2:$P$10,2,FALSE),0)</f>
        <v>0</v>
      </c>
      <c r="V195">
        <f>IFERROR(VLOOKUP(実施計画様式!W195,―!$Q$2:$R$3,2,FALSE),0)</f>
        <v>0</v>
      </c>
      <c r="W195">
        <f>IFERROR(VLOOKUP(実施計画様式!X195,―!$S$2:$T$3,2,FALSE),0)</f>
        <v>0</v>
      </c>
      <c r="X195">
        <f>IFERROR(VLOOKUP(実施計画様式!Y195,―!$U$2:$V$3,2,FALSE),0)</f>
        <v>0</v>
      </c>
      <c r="Y195">
        <f>IFERROR(VLOOKUP(実施計画様式!Z195,―!$AH$2:$AI$40,2,FALSE),0)</f>
        <v>0</v>
      </c>
      <c r="Z195">
        <f>IFERROR(VLOOKUP(実施計画様式!AA195,―!$AH$2:$AI$40,2,FALSE),0)</f>
        <v>0</v>
      </c>
      <c r="AC195">
        <f>IFERROR(VLOOKUP(実施計画様式!AD195,参考資料1_対象分野リスト!$C$3:$D$64,2,FALSE),0)</f>
        <v>0</v>
      </c>
      <c r="AF195">
        <f>IFERROR(VLOOKUP(実施計画様式!AG195,―!$AE$13:$AF$18,2,FALSE),0)</f>
        <v>0</v>
      </c>
      <c r="AH195">
        <f t="shared" si="6"/>
        <v>0</v>
      </c>
      <c r="AI195">
        <v>99</v>
      </c>
      <c r="AJ195" t="str">
        <f t="shared" si="5"/>
        <v/>
      </c>
      <c r="AK195" t="str">
        <f t="shared" si="4"/>
        <v/>
      </c>
      <c r="AQ195" s="140" t="str">
        <f>IF(実施計画様式!F195="","",IF(PRODUCT(D195:AF195)=0,"error",""))</f>
        <v/>
      </c>
    </row>
    <row r="196" spans="3:43">
      <c r="C196">
        <v>124</v>
      </c>
      <c r="D196" s="24">
        <f>IFERROR(VLOOKUP(実施計画様式!D196,―!A$38:B$40,2,FALSE),0)</f>
        <v>0</v>
      </c>
      <c r="E196">
        <f>IFERROR(VLOOKUP(実施計画様式!E196,―!$C$40:$D$47,2,FALSE),0)</f>
        <v>0</v>
      </c>
      <c r="F196">
        <f>IFERROR(VLOOKUP(実施計画様式!F196,―!$E$2:$F$2,2,FALSE),0)</f>
        <v>0</v>
      </c>
      <c r="G196">
        <f>IFERROR(VLOOKUP(実施計画様式!G196,―!$G$2:$H$2,2,FALSE),0)</f>
        <v>0</v>
      </c>
      <c r="H196">
        <f>IFERROR(VLOOKUP(実施計画様式!H196,―!$I$2:$J$2,2,FALSE),0)</f>
        <v>0</v>
      </c>
      <c r="J196">
        <f>IFERROR(VLOOKUP(実施計画様式!J196,―!$K$4:$L$8,2,FALSE),0)</f>
        <v>0</v>
      </c>
      <c r="K196">
        <f>IFERROR(VLOOKUP(実施計画様式!K196,―!$M$2:$N$2,2,FALSE),0)</f>
        <v>0</v>
      </c>
      <c r="L196">
        <f>IFERROR(VLOOKUP(実施計画様式!L196,―!$O$2:$P$10,2,FALSE),0)</f>
        <v>0</v>
      </c>
      <c r="V196">
        <f>IFERROR(VLOOKUP(実施計画様式!W196,―!$Q$2:$R$3,2,FALSE),0)</f>
        <v>0</v>
      </c>
      <c r="W196">
        <f>IFERROR(VLOOKUP(実施計画様式!X196,―!$S$2:$T$3,2,FALSE),0)</f>
        <v>0</v>
      </c>
      <c r="X196">
        <f>IFERROR(VLOOKUP(実施計画様式!Y196,―!$U$2:$V$3,2,FALSE),0)</f>
        <v>0</v>
      </c>
      <c r="Y196">
        <f>IFERROR(VLOOKUP(実施計画様式!Z196,―!$AH$2:$AI$40,2,FALSE),0)</f>
        <v>0</v>
      </c>
      <c r="Z196">
        <f>IFERROR(VLOOKUP(実施計画様式!AA196,―!$AH$2:$AI$40,2,FALSE),0)</f>
        <v>0</v>
      </c>
      <c r="AC196">
        <f>IFERROR(VLOOKUP(実施計画様式!AD196,参考資料1_対象分野リスト!$C$3:$D$64,2,FALSE),0)</f>
        <v>0</v>
      </c>
      <c r="AF196">
        <f>IFERROR(VLOOKUP(実施計画様式!AG196,―!$AE$13:$AF$18,2,FALSE),0)</f>
        <v>0</v>
      </c>
      <c r="AH196">
        <f t="shared" si="6"/>
        <v>0</v>
      </c>
      <c r="AI196">
        <v>99</v>
      </c>
      <c r="AJ196" t="str">
        <f t="shared" si="5"/>
        <v/>
      </c>
      <c r="AK196" t="str">
        <f t="shared" si="4"/>
        <v/>
      </c>
      <c r="AQ196" s="140" t="str">
        <f>IF(実施計画様式!F196="","",IF(PRODUCT(D196:AF196)=0,"error",""))</f>
        <v/>
      </c>
    </row>
    <row r="197" spans="3:43">
      <c r="C197">
        <v>125</v>
      </c>
      <c r="D197" s="24">
        <f>IFERROR(VLOOKUP(実施計画様式!D197,―!A$38:B$40,2,FALSE),0)</f>
        <v>0</v>
      </c>
      <c r="E197">
        <f>IFERROR(VLOOKUP(実施計画様式!E197,―!$C$40:$D$47,2,FALSE),0)</f>
        <v>0</v>
      </c>
      <c r="F197">
        <f>IFERROR(VLOOKUP(実施計画様式!F197,―!$E$2:$F$2,2,FALSE),0)</f>
        <v>0</v>
      </c>
      <c r="G197">
        <f>IFERROR(VLOOKUP(実施計画様式!G197,―!$G$2:$H$2,2,FALSE),0)</f>
        <v>0</v>
      </c>
      <c r="H197">
        <f>IFERROR(VLOOKUP(実施計画様式!H197,―!$I$2:$J$2,2,FALSE),0)</f>
        <v>0</v>
      </c>
      <c r="J197">
        <f>IFERROR(VLOOKUP(実施計画様式!J197,―!$K$4:$L$8,2,FALSE),0)</f>
        <v>0</v>
      </c>
      <c r="K197">
        <f>IFERROR(VLOOKUP(実施計画様式!K197,―!$M$2:$N$2,2,FALSE),0)</f>
        <v>0</v>
      </c>
      <c r="L197">
        <f>IFERROR(VLOOKUP(実施計画様式!L197,―!$O$2:$P$10,2,FALSE),0)</f>
        <v>0</v>
      </c>
      <c r="V197">
        <f>IFERROR(VLOOKUP(実施計画様式!W197,―!$Q$2:$R$3,2,FALSE),0)</f>
        <v>0</v>
      </c>
      <c r="W197">
        <f>IFERROR(VLOOKUP(実施計画様式!X197,―!$S$2:$T$3,2,FALSE),0)</f>
        <v>0</v>
      </c>
      <c r="X197">
        <f>IFERROR(VLOOKUP(実施計画様式!Y197,―!$U$2:$V$3,2,FALSE),0)</f>
        <v>0</v>
      </c>
      <c r="Y197">
        <f>IFERROR(VLOOKUP(実施計画様式!Z197,―!$AH$2:$AI$40,2,FALSE),0)</f>
        <v>0</v>
      </c>
      <c r="Z197">
        <f>IFERROR(VLOOKUP(実施計画様式!AA197,―!$AH$2:$AI$40,2,FALSE),0)</f>
        <v>0</v>
      </c>
      <c r="AC197">
        <f>IFERROR(VLOOKUP(実施計画様式!AD197,参考資料1_対象分野リスト!$C$3:$D$64,2,FALSE),0)</f>
        <v>0</v>
      </c>
      <c r="AF197">
        <f>IFERROR(VLOOKUP(実施計画様式!AG197,―!$AE$13:$AF$18,2,FALSE),0)</f>
        <v>0</v>
      </c>
      <c r="AH197">
        <f t="shared" si="6"/>
        <v>0</v>
      </c>
      <c r="AI197">
        <v>99</v>
      </c>
      <c r="AJ197" t="str">
        <f t="shared" si="5"/>
        <v/>
      </c>
      <c r="AK197" t="str">
        <f t="shared" si="4"/>
        <v/>
      </c>
      <c r="AQ197" s="140" t="str">
        <f>IF(実施計画様式!F197="","",IF(PRODUCT(D197:AF197)=0,"error",""))</f>
        <v/>
      </c>
    </row>
    <row r="198" spans="3:43">
      <c r="C198">
        <v>126</v>
      </c>
      <c r="D198" s="24">
        <f>IFERROR(VLOOKUP(実施計画様式!D198,―!A$38:B$40,2,FALSE),0)</f>
        <v>0</v>
      </c>
      <c r="E198">
        <f>IFERROR(VLOOKUP(実施計画様式!E198,―!$C$40:$D$47,2,FALSE),0)</f>
        <v>0</v>
      </c>
      <c r="F198">
        <f>IFERROR(VLOOKUP(実施計画様式!F198,―!$E$2:$F$2,2,FALSE),0)</f>
        <v>0</v>
      </c>
      <c r="G198">
        <f>IFERROR(VLOOKUP(実施計画様式!G198,―!$G$2:$H$2,2,FALSE),0)</f>
        <v>0</v>
      </c>
      <c r="H198">
        <f>IFERROR(VLOOKUP(実施計画様式!H198,―!$I$2:$J$2,2,FALSE),0)</f>
        <v>0</v>
      </c>
      <c r="J198">
        <f>IFERROR(VLOOKUP(実施計画様式!J198,―!$K$4:$L$8,2,FALSE),0)</f>
        <v>0</v>
      </c>
      <c r="K198">
        <f>IFERROR(VLOOKUP(実施計画様式!K198,―!$M$2:$N$2,2,FALSE),0)</f>
        <v>0</v>
      </c>
      <c r="L198">
        <f>IFERROR(VLOOKUP(実施計画様式!L198,―!$O$2:$P$10,2,FALSE),0)</f>
        <v>0</v>
      </c>
      <c r="V198">
        <f>IFERROR(VLOOKUP(実施計画様式!W198,―!$Q$2:$R$3,2,FALSE),0)</f>
        <v>0</v>
      </c>
      <c r="W198">
        <f>IFERROR(VLOOKUP(実施計画様式!X198,―!$S$2:$T$3,2,FALSE),0)</f>
        <v>0</v>
      </c>
      <c r="X198">
        <f>IFERROR(VLOOKUP(実施計画様式!Y198,―!$U$2:$V$3,2,FALSE),0)</f>
        <v>0</v>
      </c>
      <c r="Y198">
        <f>IFERROR(VLOOKUP(実施計画様式!Z198,―!$AH$2:$AI$40,2,FALSE),0)</f>
        <v>0</v>
      </c>
      <c r="Z198">
        <f>IFERROR(VLOOKUP(実施計画様式!AA198,―!$AH$2:$AI$40,2,FALSE),0)</f>
        <v>0</v>
      </c>
      <c r="AC198">
        <f>IFERROR(VLOOKUP(実施計画様式!AD198,参考資料1_対象分野リスト!$C$3:$D$64,2,FALSE),0)</f>
        <v>0</v>
      </c>
      <c r="AF198">
        <f>IFERROR(VLOOKUP(実施計画様式!AG198,―!$AE$13:$AF$18,2,FALSE),0)</f>
        <v>0</v>
      </c>
      <c r="AH198">
        <f t="shared" si="6"/>
        <v>0</v>
      </c>
      <c r="AI198">
        <v>99</v>
      </c>
      <c r="AJ198" t="str">
        <f t="shared" si="5"/>
        <v/>
      </c>
      <c r="AK198" t="str">
        <f t="shared" si="4"/>
        <v/>
      </c>
      <c r="AQ198" s="140" t="str">
        <f>IF(実施計画様式!F198="","",IF(PRODUCT(D198:AF198)=0,"error",""))</f>
        <v/>
      </c>
    </row>
    <row r="199" spans="3:43">
      <c r="C199">
        <v>127</v>
      </c>
      <c r="D199" s="24">
        <f>IFERROR(VLOOKUP(実施計画様式!D199,―!A$38:B$40,2,FALSE),0)</f>
        <v>0</v>
      </c>
      <c r="E199">
        <f>IFERROR(VLOOKUP(実施計画様式!E199,―!$C$40:$D$47,2,FALSE),0)</f>
        <v>0</v>
      </c>
      <c r="F199">
        <f>IFERROR(VLOOKUP(実施計画様式!F199,―!$E$2:$F$2,2,FALSE),0)</f>
        <v>0</v>
      </c>
      <c r="G199">
        <f>IFERROR(VLOOKUP(実施計画様式!G199,―!$G$2:$H$2,2,FALSE),0)</f>
        <v>0</v>
      </c>
      <c r="H199">
        <f>IFERROR(VLOOKUP(実施計画様式!H199,―!$I$2:$J$2,2,FALSE),0)</f>
        <v>0</v>
      </c>
      <c r="J199">
        <f>IFERROR(VLOOKUP(実施計画様式!J199,―!$K$4:$L$8,2,FALSE),0)</f>
        <v>0</v>
      </c>
      <c r="K199">
        <f>IFERROR(VLOOKUP(実施計画様式!K199,―!$M$2:$N$2,2,FALSE),0)</f>
        <v>0</v>
      </c>
      <c r="L199">
        <f>IFERROR(VLOOKUP(実施計画様式!L199,―!$O$2:$P$10,2,FALSE),0)</f>
        <v>0</v>
      </c>
      <c r="V199">
        <f>IFERROR(VLOOKUP(実施計画様式!W199,―!$Q$2:$R$3,2,FALSE),0)</f>
        <v>0</v>
      </c>
      <c r="W199">
        <f>IFERROR(VLOOKUP(実施計画様式!X199,―!$S$2:$T$3,2,FALSE),0)</f>
        <v>0</v>
      </c>
      <c r="X199">
        <f>IFERROR(VLOOKUP(実施計画様式!Y199,―!$U$2:$V$3,2,FALSE),0)</f>
        <v>0</v>
      </c>
      <c r="Y199">
        <f>IFERROR(VLOOKUP(実施計画様式!Z199,―!$AH$2:$AI$40,2,FALSE),0)</f>
        <v>0</v>
      </c>
      <c r="Z199">
        <f>IFERROR(VLOOKUP(実施計画様式!AA199,―!$AH$2:$AI$40,2,FALSE),0)</f>
        <v>0</v>
      </c>
      <c r="AC199">
        <f>IFERROR(VLOOKUP(実施計画様式!AD199,参考資料1_対象分野リスト!$C$3:$D$64,2,FALSE),0)</f>
        <v>0</v>
      </c>
      <c r="AF199">
        <f>IFERROR(VLOOKUP(実施計画様式!AG199,―!$AE$13:$AF$18,2,FALSE),0)</f>
        <v>0</v>
      </c>
      <c r="AH199">
        <f t="shared" si="6"/>
        <v>0</v>
      </c>
      <c r="AI199">
        <v>99</v>
      </c>
      <c r="AJ199" t="str">
        <f t="shared" si="5"/>
        <v/>
      </c>
      <c r="AK199" t="str">
        <f t="shared" si="4"/>
        <v/>
      </c>
      <c r="AQ199" s="140" t="str">
        <f>IF(実施計画様式!F199="","",IF(PRODUCT(D199:AF199)=0,"error",""))</f>
        <v/>
      </c>
    </row>
    <row r="200" spans="3:43">
      <c r="C200">
        <v>128</v>
      </c>
      <c r="D200" s="24">
        <f>IFERROR(VLOOKUP(実施計画様式!D200,―!A$38:B$40,2,FALSE),0)</f>
        <v>0</v>
      </c>
      <c r="E200">
        <f>IFERROR(VLOOKUP(実施計画様式!E200,―!$C$40:$D$47,2,FALSE),0)</f>
        <v>0</v>
      </c>
      <c r="F200">
        <f>IFERROR(VLOOKUP(実施計画様式!F200,―!$E$2:$F$2,2,FALSE),0)</f>
        <v>0</v>
      </c>
      <c r="G200">
        <f>IFERROR(VLOOKUP(実施計画様式!G200,―!$G$2:$H$2,2,FALSE),0)</f>
        <v>0</v>
      </c>
      <c r="H200">
        <f>IFERROR(VLOOKUP(実施計画様式!H200,―!$I$2:$J$2,2,FALSE),0)</f>
        <v>0</v>
      </c>
      <c r="J200">
        <f>IFERROR(VLOOKUP(実施計画様式!J200,―!$K$4:$L$8,2,FALSE),0)</f>
        <v>0</v>
      </c>
      <c r="K200">
        <f>IFERROR(VLOOKUP(実施計画様式!K200,―!$M$2:$N$2,2,FALSE),0)</f>
        <v>0</v>
      </c>
      <c r="L200">
        <f>IFERROR(VLOOKUP(実施計画様式!L200,―!$O$2:$P$10,2,FALSE),0)</f>
        <v>0</v>
      </c>
      <c r="V200">
        <f>IFERROR(VLOOKUP(実施計画様式!W200,―!$Q$2:$R$3,2,FALSE),0)</f>
        <v>0</v>
      </c>
      <c r="W200">
        <f>IFERROR(VLOOKUP(実施計画様式!X200,―!$S$2:$T$3,2,FALSE),0)</f>
        <v>0</v>
      </c>
      <c r="X200">
        <f>IFERROR(VLOOKUP(実施計画様式!Y200,―!$U$2:$V$3,2,FALSE),0)</f>
        <v>0</v>
      </c>
      <c r="Y200">
        <f>IFERROR(VLOOKUP(実施計画様式!Z200,―!$AH$2:$AI$40,2,FALSE),0)</f>
        <v>0</v>
      </c>
      <c r="Z200">
        <f>IFERROR(VLOOKUP(実施計画様式!AA200,―!$AH$2:$AI$40,2,FALSE),0)</f>
        <v>0</v>
      </c>
      <c r="AC200">
        <f>IFERROR(VLOOKUP(実施計画様式!AD200,参考資料1_対象分野リスト!$C$3:$D$64,2,FALSE),0)</f>
        <v>0</v>
      </c>
      <c r="AF200">
        <f>IFERROR(VLOOKUP(実施計画様式!AG200,―!$AE$13:$AF$18,2,FALSE),0)</f>
        <v>0</v>
      </c>
      <c r="AH200">
        <f t="shared" si="6"/>
        <v>0</v>
      </c>
      <c r="AI200">
        <v>99</v>
      </c>
      <c r="AJ200" t="str">
        <f t="shared" si="5"/>
        <v/>
      </c>
      <c r="AK200" t="str">
        <f t="shared" si="4"/>
        <v/>
      </c>
      <c r="AQ200" s="140" t="str">
        <f>IF(実施計画様式!F200="","",IF(PRODUCT(D200:AF200)=0,"error",""))</f>
        <v/>
      </c>
    </row>
    <row r="201" spans="3:43">
      <c r="C201">
        <v>129</v>
      </c>
      <c r="D201" s="24">
        <f>IFERROR(VLOOKUP(実施計画様式!D201,―!A$38:B$40,2,FALSE),0)</f>
        <v>0</v>
      </c>
      <c r="E201">
        <f>IFERROR(VLOOKUP(実施計画様式!E201,―!$C$40:$D$47,2,FALSE),0)</f>
        <v>0</v>
      </c>
      <c r="F201">
        <f>IFERROR(VLOOKUP(実施計画様式!F201,―!$E$2:$F$2,2,FALSE),0)</f>
        <v>0</v>
      </c>
      <c r="G201">
        <f>IFERROR(VLOOKUP(実施計画様式!G201,―!$G$2:$H$2,2,FALSE),0)</f>
        <v>0</v>
      </c>
      <c r="H201">
        <f>IFERROR(VLOOKUP(実施計画様式!H201,―!$I$2:$J$2,2,FALSE),0)</f>
        <v>0</v>
      </c>
      <c r="J201">
        <f>IFERROR(VLOOKUP(実施計画様式!J201,―!$K$4:$L$8,2,FALSE),0)</f>
        <v>0</v>
      </c>
      <c r="K201">
        <f>IFERROR(VLOOKUP(実施計画様式!K201,―!$M$2:$N$2,2,FALSE),0)</f>
        <v>0</v>
      </c>
      <c r="L201">
        <f>IFERROR(VLOOKUP(実施計画様式!L201,―!$O$2:$P$10,2,FALSE),0)</f>
        <v>0</v>
      </c>
      <c r="V201">
        <f>IFERROR(VLOOKUP(実施計画様式!W201,―!$Q$2:$R$3,2,FALSE),0)</f>
        <v>0</v>
      </c>
      <c r="W201">
        <f>IFERROR(VLOOKUP(実施計画様式!X201,―!$S$2:$T$3,2,FALSE),0)</f>
        <v>0</v>
      </c>
      <c r="X201">
        <f>IFERROR(VLOOKUP(実施計画様式!Y201,―!$U$2:$V$3,2,FALSE),0)</f>
        <v>0</v>
      </c>
      <c r="Y201">
        <f>IFERROR(VLOOKUP(実施計画様式!Z201,―!$AH$2:$AI$40,2,FALSE),0)</f>
        <v>0</v>
      </c>
      <c r="Z201">
        <f>IFERROR(VLOOKUP(実施計画様式!AA201,―!$AH$2:$AI$40,2,FALSE),0)</f>
        <v>0</v>
      </c>
      <c r="AC201">
        <f>IFERROR(VLOOKUP(実施計画様式!AD201,参考資料1_対象分野リスト!$C$3:$D$64,2,FALSE),0)</f>
        <v>0</v>
      </c>
      <c r="AF201">
        <f>IFERROR(VLOOKUP(実施計画様式!AG201,―!$AE$13:$AF$18,2,FALSE),0)</f>
        <v>0</v>
      </c>
      <c r="AH201">
        <f t="shared" si="6"/>
        <v>0</v>
      </c>
      <c r="AI201">
        <v>99</v>
      </c>
      <c r="AJ201" t="str">
        <f t="shared" si="5"/>
        <v/>
      </c>
      <c r="AK201" t="str">
        <f t="shared" si="4"/>
        <v/>
      </c>
      <c r="AQ201" s="140" t="str">
        <f>IF(実施計画様式!F201="","",IF(PRODUCT(D201:AF201)=0,"error",""))</f>
        <v/>
      </c>
    </row>
    <row r="202" spans="3:43">
      <c r="C202">
        <v>130</v>
      </c>
      <c r="D202" s="24">
        <f>IFERROR(VLOOKUP(実施計画様式!D202,―!A$38:B$40,2,FALSE),0)</f>
        <v>0</v>
      </c>
      <c r="E202">
        <f>IFERROR(VLOOKUP(実施計画様式!E202,―!$C$40:$D$47,2,FALSE),0)</f>
        <v>0</v>
      </c>
      <c r="F202">
        <f>IFERROR(VLOOKUP(実施計画様式!F202,―!$E$2:$F$2,2,FALSE),0)</f>
        <v>0</v>
      </c>
      <c r="G202">
        <f>IFERROR(VLOOKUP(実施計画様式!G202,―!$G$2:$H$2,2,FALSE),0)</f>
        <v>0</v>
      </c>
      <c r="H202">
        <f>IFERROR(VLOOKUP(実施計画様式!H202,―!$I$2:$J$2,2,FALSE),0)</f>
        <v>0</v>
      </c>
      <c r="J202">
        <f>IFERROR(VLOOKUP(実施計画様式!J202,―!$K$4:$L$8,2,FALSE),0)</f>
        <v>0</v>
      </c>
      <c r="K202">
        <f>IFERROR(VLOOKUP(実施計画様式!K202,―!$M$2:$N$2,2,FALSE),0)</f>
        <v>0</v>
      </c>
      <c r="L202">
        <f>IFERROR(VLOOKUP(実施計画様式!L202,―!$O$2:$P$10,2,FALSE),0)</f>
        <v>0</v>
      </c>
      <c r="V202">
        <f>IFERROR(VLOOKUP(実施計画様式!W202,―!$Q$2:$R$3,2,FALSE),0)</f>
        <v>0</v>
      </c>
      <c r="W202">
        <f>IFERROR(VLOOKUP(実施計画様式!X202,―!$S$2:$T$3,2,FALSE),0)</f>
        <v>0</v>
      </c>
      <c r="X202">
        <f>IFERROR(VLOOKUP(実施計画様式!Y202,―!$U$2:$V$3,2,FALSE),0)</f>
        <v>0</v>
      </c>
      <c r="Y202">
        <f>IFERROR(VLOOKUP(実施計画様式!Z202,―!$AH$2:$AI$40,2,FALSE),0)</f>
        <v>0</v>
      </c>
      <c r="Z202">
        <f>IFERROR(VLOOKUP(実施計画様式!AA202,―!$AH$2:$AI$40,2,FALSE),0)</f>
        <v>0</v>
      </c>
      <c r="AC202">
        <f>IFERROR(VLOOKUP(実施計画様式!AD202,参考資料1_対象分野リスト!$C$3:$D$64,2,FALSE),0)</f>
        <v>0</v>
      </c>
      <c r="AF202">
        <f>IFERROR(VLOOKUP(実施計画様式!AG202,―!$AE$13:$AF$18,2,FALSE),0)</f>
        <v>0</v>
      </c>
      <c r="AH202">
        <f t="shared" si="6"/>
        <v>0</v>
      </c>
      <c r="AI202">
        <v>99</v>
      </c>
      <c r="AJ202" t="str">
        <f t="shared" si="5"/>
        <v/>
      </c>
      <c r="AK202" t="str">
        <f t="shared" si="4"/>
        <v/>
      </c>
      <c r="AQ202" s="140" t="str">
        <f>IF(実施計画様式!F202="","",IF(PRODUCT(D202:AF202)=0,"error",""))</f>
        <v/>
      </c>
    </row>
    <row r="203" spans="3:43">
      <c r="C203">
        <v>131</v>
      </c>
      <c r="D203" s="24">
        <f>IFERROR(VLOOKUP(実施計画様式!D203,―!A$38:B$40,2,FALSE),0)</f>
        <v>0</v>
      </c>
      <c r="E203">
        <f>IFERROR(VLOOKUP(実施計画様式!E203,―!$C$40:$D$47,2,FALSE),0)</f>
        <v>0</v>
      </c>
      <c r="F203">
        <f>IFERROR(VLOOKUP(実施計画様式!F203,―!$E$2:$F$2,2,FALSE),0)</f>
        <v>0</v>
      </c>
      <c r="G203">
        <f>IFERROR(VLOOKUP(実施計画様式!G203,―!$G$2:$H$2,2,FALSE),0)</f>
        <v>0</v>
      </c>
      <c r="H203">
        <f>IFERROR(VLOOKUP(実施計画様式!H203,―!$I$2:$J$2,2,FALSE),0)</f>
        <v>0</v>
      </c>
      <c r="J203">
        <f>IFERROR(VLOOKUP(実施計画様式!J203,―!$K$4:$L$8,2,FALSE),0)</f>
        <v>0</v>
      </c>
      <c r="K203">
        <f>IFERROR(VLOOKUP(実施計画様式!K203,―!$M$2:$N$2,2,FALSE),0)</f>
        <v>0</v>
      </c>
      <c r="L203">
        <f>IFERROR(VLOOKUP(実施計画様式!L203,―!$O$2:$P$10,2,FALSE),0)</f>
        <v>0</v>
      </c>
      <c r="V203">
        <f>IFERROR(VLOOKUP(実施計画様式!W203,―!$Q$2:$R$3,2,FALSE),0)</f>
        <v>0</v>
      </c>
      <c r="W203">
        <f>IFERROR(VLOOKUP(実施計画様式!X203,―!$S$2:$T$3,2,FALSE),0)</f>
        <v>0</v>
      </c>
      <c r="X203">
        <f>IFERROR(VLOOKUP(実施計画様式!Y203,―!$U$2:$V$3,2,FALSE),0)</f>
        <v>0</v>
      </c>
      <c r="Y203">
        <f>IFERROR(VLOOKUP(実施計画様式!Z203,―!$AH$2:$AI$40,2,FALSE),0)</f>
        <v>0</v>
      </c>
      <c r="Z203">
        <f>IFERROR(VLOOKUP(実施計画様式!AA203,―!$AH$2:$AI$40,2,FALSE),0)</f>
        <v>0</v>
      </c>
      <c r="AC203">
        <f>IFERROR(VLOOKUP(実施計画様式!AD203,参考資料1_対象分野リスト!$C$3:$D$64,2,FALSE),0)</f>
        <v>0</v>
      </c>
      <c r="AF203">
        <f>IFERROR(VLOOKUP(実施計画様式!AG203,―!$AE$13:$AF$18,2,FALSE),0)</f>
        <v>0</v>
      </c>
      <c r="AH203">
        <f t="shared" si="6"/>
        <v>0</v>
      </c>
      <c r="AI203">
        <v>99</v>
      </c>
      <c r="AJ203" t="str">
        <f t="shared" si="5"/>
        <v/>
      </c>
      <c r="AK203" t="str">
        <f t="shared" si="4"/>
        <v/>
      </c>
      <c r="AQ203" s="140" t="str">
        <f>IF(実施計画様式!F203="","",IF(PRODUCT(D203:AF203)=0,"error",""))</f>
        <v/>
      </c>
    </row>
    <row r="204" spans="3:43">
      <c r="C204">
        <v>132</v>
      </c>
      <c r="D204" s="24">
        <f>IFERROR(VLOOKUP(実施計画様式!D204,―!A$38:B$40,2,FALSE),0)</f>
        <v>0</v>
      </c>
      <c r="E204">
        <f>IFERROR(VLOOKUP(実施計画様式!E204,―!$C$40:$D$47,2,FALSE),0)</f>
        <v>0</v>
      </c>
      <c r="F204">
        <f>IFERROR(VLOOKUP(実施計画様式!F204,―!$E$2:$F$2,2,FALSE),0)</f>
        <v>0</v>
      </c>
      <c r="G204">
        <f>IFERROR(VLOOKUP(実施計画様式!G204,―!$G$2:$H$2,2,FALSE),0)</f>
        <v>0</v>
      </c>
      <c r="H204">
        <f>IFERROR(VLOOKUP(実施計画様式!H204,―!$I$2:$J$2,2,FALSE),0)</f>
        <v>0</v>
      </c>
      <c r="J204">
        <f>IFERROR(VLOOKUP(実施計画様式!J204,―!$K$4:$L$8,2,FALSE),0)</f>
        <v>0</v>
      </c>
      <c r="K204">
        <f>IFERROR(VLOOKUP(実施計画様式!K204,―!$M$2:$N$2,2,FALSE),0)</f>
        <v>0</v>
      </c>
      <c r="L204">
        <f>IFERROR(VLOOKUP(実施計画様式!L204,―!$O$2:$P$10,2,FALSE),0)</f>
        <v>0</v>
      </c>
      <c r="V204">
        <f>IFERROR(VLOOKUP(実施計画様式!W204,―!$Q$2:$R$3,2,FALSE),0)</f>
        <v>0</v>
      </c>
      <c r="W204">
        <f>IFERROR(VLOOKUP(実施計画様式!X204,―!$S$2:$T$3,2,FALSE),0)</f>
        <v>0</v>
      </c>
      <c r="X204">
        <f>IFERROR(VLOOKUP(実施計画様式!Y204,―!$U$2:$V$3,2,FALSE),0)</f>
        <v>0</v>
      </c>
      <c r="Y204">
        <f>IFERROR(VLOOKUP(実施計画様式!Z204,―!$AH$2:$AI$40,2,FALSE),0)</f>
        <v>0</v>
      </c>
      <c r="Z204">
        <f>IFERROR(VLOOKUP(実施計画様式!AA204,―!$AH$2:$AI$40,2,FALSE),0)</f>
        <v>0</v>
      </c>
      <c r="AC204">
        <f>IFERROR(VLOOKUP(実施計画様式!AD204,参考資料1_対象分野リスト!$C$3:$D$64,2,FALSE),0)</f>
        <v>0</v>
      </c>
      <c r="AF204">
        <f>IFERROR(VLOOKUP(実施計画様式!AG204,―!$AE$13:$AF$18,2,FALSE),0)</f>
        <v>0</v>
      </c>
      <c r="AH204">
        <f t="shared" si="6"/>
        <v>0</v>
      </c>
      <c r="AI204">
        <v>99</v>
      </c>
      <c r="AJ204" t="str">
        <f t="shared" si="5"/>
        <v/>
      </c>
      <c r="AK204" t="str">
        <f t="shared" ref="AK204:AK267" si="7">IF(D204=4,"経済対策との関係_R6",IF(D204=8,"経済対策との関係_R7予備",""))</f>
        <v/>
      </c>
      <c r="AQ204" s="140" t="str">
        <f>IF(実施計画様式!F204="","",IF(PRODUCT(D204:AF204)=0,"error",""))</f>
        <v/>
      </c>
    </row>
    <row r="205" spans="3:43">
      <c r="C205">
        <v>133</v>
      </c>
      <c r="D205" s="24">
        <f>IFERROR(VLOOKUP(実施計画様式!D205,―!A$38:B$40,2,FALSE),0)</f>
        <v>0</v>
      </c>
      <c r="E205">
        <f>IFERROR(VLOOKUP(実施計画様式!E205,―!$C$40:$D$47,2,FALSE),0)</f>
        <v>0</v>
      </c>
      <c r="F205">
        <f>IFERROR(VLOOKUP(実施計画様式!F205,―!$E$2:$F$2,2,FALSE),0)</f>
        <v>0</v>
      </c>
      <c r="G205">
        <f>IFERROR(VLOOKUP(実施計画様式!G205,―!$G$2:$H$2,2,FALSE),0)</f>
        <v>0</v>
      </c>
      <c r="H205">
        <f>IFERROR(VLOOKUP(実施計画様式!H205,―!$I$2:$J$2,2,FALSE),0)</f>
        <v>0</v>
      </c>
      <c r="J205">
        <f>IFERROR(VLOOKUP(実施計画様式!J205,―!$K$4:$L$8,2,FALSE),0)</f>
        <v>0</v>
      </c>
      <c r="K205">
        <f>IFERROR(VLOOKUP(実施計画様式!K205,―!$M$2:$N$2,2,FALSE),0)</f>
        <v>0</v>
      </c>
      <c r="L205">
        <f>IFERROR(VLOOKUP(実施計画様式!L205,―!$O$2:$P$10,2,FALSE),0)</f>
        <v>0</v>
      </c>
      <c r="V205">
        <f>IFERROR(VLOOKUP(実施計画様式!W205,―!$Q$2:$R$3,2,FALSE),0)</f>
        <v>0</v>
      </c>
      <c r="W205">
        <f>IFERROR(VLOOKUP(実施計画様式!X205,―!$S$2:$T$3,2,FALSE),0)</f>
        <v>0</v>
      </c>
      <c r="X205">
        <f>IFERROR(VLOOKUP(実施計画様式!Y205,―!$U$2:$V$3,2,FALSE),0)</f>
        <v>0</v>
      </c>
      <c r="Y205">
        <f>IFERROR(VLOOKUP(実施計画様式!Z205,―!$AH$2:$AI$40,2,FALSE),0)</f>
        <v>0</v>
      </c>
      <c r="Z205">
        <f>IFERROR(VLOOKUP(実施計画様式!AA205,―!$AH$2:$AI$40,2,FALSE),0)</f>
        <v>0</v>
      </c>
      <c r="AC205">
        <f>IFERROR(VLOOKUP(実施計画様式!AD205,参考資料1_対象分野リスト!$C$3:$D$64,2,FALSE),0)</f>
        <v>0</v>
      </c>
      <c r="AF205">
        <f>IFERROR(VLOOKUP(実施計画様式!AG205,―!$AE$13:$AF$18,2,FALSE),0)</f>
        <v>0</v>
      </c>
      <c r="AH205">
        <f t="shared" si="6"/>
        <v>0</v>
      </c>
      <c r="AI205">
        <v>99</v>
      </c>
      <c r="AJ205" t="str">
        <f t="shared" si="5"/>
        <v/>
      </c>
      <c r="AK205" t="str">
        <f t="shared" si="7"/>
        <v/>
      </c>
      <c r="AQ205" s="140" t="str">
        <f>IF(実施計画様式!F205="","",IF(PRODUCT(D205:AF205)=0,"error",""))</f>
        <v/>
      </c>
    </row>
    <row r="206" spans="3:43">
      <c r="C206">
        <v>134</v>
      </c>
      <c r="D206" s="24">
        <f>IFERROR(VLOOKUP(実施計画様式!D206,―!A$38:B$40,2,FALSE),0)</f>
        <v>0</v>
      </c>
      <c r="E206">
        <f>IFERROR(VLOOKUP(実施計画様式!E206,―!$C$40:$D$47,2,FALSE),0)</f>
        <v>0</v>
      </c>
      <c r="F206">
        <f>IFERROR(VLOOKUP(実施計画様式!F206,―!$E$2:$F$2,2,FALSE),0)</f>
        <v>0</v>
      </c>
      <c r="G206">
        <f>IFERROR(VLOOKUP(実施計画様式!G206,―!$G$2:$H$2,2,FALSE),0)</f>
        <v>0</v>
      </c>
      <c r="H206">
        <f>IFERROR(VLOOKUP(実施計画様式!H206,―!$I$2:$J$2,2,FALSE),0)</f>
        <v>0</v>
      </c>
      <c r="J206">
        <f>IFERROR(VLOOKUP(実施計画様式!J206,―!$K$4:$L$8,2,FALSE),0)</f>
        <v>0</v>
      </c>
      <c r="K206">
        <f>IFERROR(VLOOKUP(実施計画様式!K206,―!$M$2:$N$2,2,FALSE),0)</f>
        <v>0</v>
      </c>
      <c r="L206">
        <f>IFERROR(VLOOKUP(実施計画様式!L206,―!$O$2:$P$10,2,FALSE),0)</f>
        <v>0</v>
      </c>
      <c r="V206">
        <f>IFERROR(VLOOKUP(実施計画様式!W206,―!$Q$2:$R$3,2,FALSE),0)</f>
        <v>0</v>
      </c>
      <c r="W206">
        <f>IFERROR(VLOOKUP(実施計画様式!X206,―!$S$2:$T$3,2,FALSE),0)</f>
        <v>0</v>
      </c>
      <c r="X206">
        <f>IFERROR(VLOOKUP(実施計画様式!Y206,―!$U$2:$V$3,2,FALSE),0)</f>
        <v>0</v>
      </c>
      <c r="Y206">
        <f>IFERROR(VLOOKUP(実施計画様式!Z206,―!$AH$2:$AI$40,2,FALSE),0)</f>
        <v>0</v>
      </c>
      <c r="Z206">
        <f>IFERROR(VLOOKUP(実施計画様式!AA206,―!$AH$2:$AI$40,2,FALSE),0)</f>
        <v>0</v>
      </c>
      <c r="AC206">
        <f>IFERROR(VLOOKUP(実施計画様式!AD206,参考資料1_対象分野リスト!$C$3:$D$64,2,FALSE),0)</f>
        <v>0</v>
      </c>
      <c r="AF206">
        <f>IFERROR(VLOOKUP(実施計画様式!AG206,―!$AE$13:$AF$18,2,FALSE),0)</f>
        <v>0</v>
      </c>
      <c r="AH206">
        <f t="shared" si="6"/>
        <v>0</v>
      </c>
      <c r="AI206">
        <v>99</v>
      </c>
      <c r="AJ206" t="str">
        <f t="shared" ref="AJ206:AJ269" si="8">IF(D206=4,"予算区分_R7_通常",IF(D206=8,"予算区分_R7_のみ",""))</f>
        <v/>
      </c>
      <c r="AK206" t="str">
        <f t="shared" si="7"/>
        <v/>
      </c>
      <c r="AQ206" s="140" t="str">
        <f>IF(実施計画様式!F206="","",IF(PRODUCT(D206:AF206)=0,"error",""))</f>
        <v/>
      </c>
    </row>
    <row r="207" spans="3:43">
      <c r="C207">
        <v>135</v>
      </c>
      <c r="D207" s="24">
        <f>IFERROR(VLOOKUP(実施計画様式!D207,―!A$38:B$40,2,FALSE),0)</f>
        <v>0</v>
      </c>
      <c r="E207">
        <f>IFERROR(VLOOKUP(実施計画様式!E207,―!$C$40:$D$47,2,FALSE),0)</f>
        <v>0</v>
      </c>
      <c r="F207">
        <f>IFERROR(VLOOKUP(実施計画様式!F207,―!$E$2:$F$2,2,FALSE),0)</f>
        <v>0</v>
      </c>
      <c r="G207">
        <f>IFERROR(VLOOKUP(実施計画様式!G207,―!$G$2:$H$2,2,FALSE),0)</f>
        <v>0</v>
      </c>
      <c r="H207">
        <f>IFERROR(VLOOKUP(実施計画様式!H207,―!$I$2:$J$2,2,FALSE),0)</f>
        <v>0</v>
      </c>
      <c r="J207">
        <f>IFERROR(VLOOKUP(実施計画様式!J207,―!$K$4:$L$8,2,FALSE),0)</f>
        <v>0</v>
      </c>
      <c r="K207">
        <f>IFERROR(VLOOKUP(実施計画様式!K207,―!$M$2:$N$2,2,FALSE),0)</f>
        <v>0</v>
      </c>
      <c r="L207">
        <f>IFERROR(VLOOKUP(実施計画様式!L207,―!$O$2:$P$10,2,FALSE),0)</f>
        <v>0</v>
      </c>
      <c r="V207">
        <f>IFERROR(VLOOKUP(実施計画様式!W207,―!$Q$2:$R$3,2,FALSE),0)</f>
        <v>0</v>
      </c>
      <c r="W207">
        <f>IFERROR(VLOOKUP(実施計画様式!X207,―!$S$2:$T$3,2,FALSE),0)</f>
        <v>0</v>
      </c>
      <c r="X207">
        <f>IFERROR(VLOOKUP(実施計画様式!Y207,―!$U$2:$V$3,2,FALSE),0)</f>
        <v>0</v>
      </c>
      <c r="Y207">
        <f>IFERROR(VLOOKUP(実施計画様式!Z207,―!$AH$2:$AI$40,2,FALSE),0)</f>
        <v>0</v>
      </c>
      <c r="Z207">
        <f>IFERROR(VLOOKUP(実施計画様式!AA207,―!$AH$2:$AI$40,2,FALSE),0)</f>
        <v>0</v>
      </c>
      <c r="AC207">
        <f>IFERROR(VLOOKUP(実施計画様式!AD207,参考資料1_対象分野リスト!$C$3:$D$64,2,FALSE),0)</f>
        <v>0</v>
      </c>
      <c r="AF207">
        <f>IFERROR(VLOOKUP(実施計画様式!AG207,―!$AE$13:$AF$18,2,FALSE),0)</f>
        <v>0</v>
      </c>
      <c r="AH207">
        <f t="shared" si="6"/>
        <v>0</v>
      </c>
      <c r="AI207">
        <v>99</v>
      </c>
      <c r="AJ207" t="str">
        <f t="shared" si="8"/>
        <v/>
      </c>
      <c r="AK207" t="str">
        <f t="shared" si="7"/>
        <v/>
      </c>
      <c r="AQ207" s="140" t="str">
        <f>IF(実施計画様式!F207="","",IF(PRODUCT(D207:AF207)=0,"error",""))</f>
        <v/>
      </c>
    </row>
    <row r="208" spans="3:43">
      <c r="C208">
        <v>136</v>
      </c>
      <c r="D208" s="24">
        <f>IFERROR(VLOOKUP(実施計画様式!D208,―!A$38:B$40,2,FALSE),0)</f>
        <v>0</v>
      </c>
      <c r="E208">
        <f>IFERROR(VLOOKUP(実施計画様式!E208,―!$C$40:$D$47,2,FALSE),0)</f>
        <v>0</v>
      </c>
      <c r="F208">
        <f>IFERROR(VLOOKUP(実施計画様式!F208,―!$E$2:$F$2,2,FALSE),0)</f>
        <v>0</v>
      </c>
      <c r="G208">
        <f>IFERROR(VLOOKUP(実施計画様式!G208,―!$G$2:$H$2,2,FALSE),0)</f>
        <v>0</v>
      </c>
      <c r="H208">
        <f>IFERROR(VLOOKUP(実施計画様式!H208,―!$I$2:$J$2,2,FALSE),0)</f>
        <v>0</v>
      </c>
      <c r="J208">
        <f>IFERROR(VLOOKUP(実施計画様式!J208,―!$K$4:$L$8,2,FALSE),0)</f>
        <v>0</v>
      </c>
      <c r="K208">
        <f>IFERROR(VLOOKUP(実施計画様式!K208,―!$M$2:$N$2,2,FALSE),0)</f>
        <v>0</v>
      </c>
      <c r="L208">
        <f>IFERROR(VLOOKUP(実施計画様式!L208,―!$O$2:$P$10,2,FALSE),0)</f>
        <v>0</v>
      </c>
      <c r="V208">
        <f>IFERROR(VLOOKUP(実施計画様式!W208,―!$Q$2:$R$3,2,FALSE),0)</f>
        <v>0</v>
      </c>
      <c r="W208">
        <f>IFERROR(VLOOKUP(実施計画様式!X208,―!$S$2:$T$3,2,FALSE),0)</f>
        <v>0</v>
      </c>
      <c r="X208">
        <f>IFERROR(VLOOKUP(実施計画様式!Y208,―!$U$2:$V$3,2,FALSE),0)</f>
        <v>0</v>
      </c>
      <c r="Y208">
        <f>IFERROR(VLOOKUP(実施計画様式!Z208,―!$AH$2:$AI$40,2,FALSE),0)</f>
        <v>0</v>
      </c>
      <c r="Z208">
        <f>IFERROR(VLOOKUP(実施計画様式!AA208,―!$AH$2:$AI$40,2,FALSE),0)</f>
        <v>0</v>
      </c>
      <c r="AC208">
        <f>IFERROR(VLOOKUP(実施計画様式!AD208,参考資料1_対象分野リスト!$C$3:$D$64,2,FALSE),0)</f>
        <v>0</v>
      </c>
      <c r="AF208">
        <f>IFERROR(VLOOKUP(実施計画様式!AG208,―!$AE$13:$AF$18,2,FALSE),0)</f>
        <v>0</v>
      </c>
      <c r="AH208">
        <f t="shared" si="6"/>
        <v>0</v>
      </c>
      <c r="AI208">
        <v>99</v>
      </c>
      <c r="AJ208" t="str">
        <f t="shared" si="8"/>
        <v/>
      </c>
      <c r="AK208" t="str">
        <f t="shared" si="7"/>
        <v/>
      </c>
      <c r="AQ208" s="140" t="str">
        <f>IF(実施計画様式!F208="","",IF(PRODUCT(D208:AF208)=0,"error",""))</f>
        <v/>
      </c>
    </row>
    <row r="209" spans="3:43">
      <c r="C209">
        <v>137</v>
      </c>
      <c r="D209" s="24">
        <f>IFERROR(VLOOKUP(実施計画様式!D209,―!A$38:B$40,2,FALSE),0)</f>
        <v>0</v>
      </c>
      <c r="E209">
        <f>IFERROR(VLOOKUP(実施計画様式!E209,―!$C$40:$D$47,2,FALSE),0)</f>
        <v>0</v>
      </c>
      <c r="F209">
        <f>IFERROR(VLOOKUP(実施計画様式!F209,―!$E$2:$F$2,2,FALSE),0)</f>
        <v>0</v>
      </c>
      <c r="G209">
        <f>IFERROR(VLOOKUP(実施計画様式!G209,―!$G$2:$H$2,2,FALSE),0)</f>
        <v>0</v>
      </c>
      <c r="H209">
        <f>IFERROR(VLOOKUP(実施計画様式!H209,―!$I$2:$J$2,2,FALSE),0)</f>
        <v>0</v>
      </c>
      <c r="J209">
        <f>IFERROR(VLOOKUP(実施計画様式!J209,―!$K$4:$L$8,2,FALSE),0)</f>
        <v>0</v>
      </c>
      <c r="K209">
        <f>IFERROR(VLOOKUP(実施計画様式!K209,―!$M$2:$N$2,2,FALSE),0)</f>
        <v>0</v>
      </c>
      <c r="L209">
        <f>IFERROR(VLOOKUP(実施計画様式!L209,―!$O$2:$P$10,2,FALSE),0)</f>
        <v>0</v>
      </c>
      <c r="V209">
        <f>IFERROR(VLOOKUP(実施計画様式!W209,―!$Q$2:$R$3,2,FALSE),0)</f>
        <v>0</v>
      </c>
      <c r="W209">
        <f>IFERROR(VLOOKUP(実施計画様式!X209,―!$S$2:$T$3,2,FALSE),0)</f>
        <v>0</v>
      </c>
      <c r="X209">
        <f>IFERROR(VLOOKUP(実施計画様式!Y209,―!$U$2:$V$3,2,FALSE),0)</f>
        <v>0</v>
      </c>
      <c r="Y209">
        <f>IFERROR(VLOOKUP(実施計画様式!Z209,―!$AH$2:$AI$40,2,FALSE),0)</f>
        <v>0</v>
      </c>
      <c r="Z209">
        <f>IFERROR(VLOOKUP(実施計画様式!AA209,―!$AH$2:$AI$40,2,FALSE),0)</f>
        <v>0</v>
      </c>
      <c r="AC209">
        <f>IFERROR(VLOOKUP(実施計画様式!AD209,参考資料1_対象分野リスト!$C$3:$D$64,2,FALSE),0)</f>
        <v>0</v>
      </c>
      <c r="AF209">
        <f>IFERROR(VLOOKUP(実施計画様式!AG209,―!$AE$13:$AF$18,2,FALSE),0)</f>
        <v>0</v>
      </c>
      <c r="AH209">
        <f t="shared" si="6"/>
        <v>0</v>
      </c>
      <c r="AI209">
        <v>99</v>
      </c>
      <c r="AJ209" t="str">
        <f t="shared" si="8"/>
        <v/>
      </c>
      <c r="AK209" t="str">
        <f t="shared" si="7"/>
        <v/>
      </c>
      <c r="AQ209" s="140" t="str">
        <f>IF(実施計画様式!F209="","",IF(PRODUCT(D209:AF209)=0,"error",""))</f>
        <v/>
      </c>
    </row>
    <row r="210" spans="3:43">
      <c r="C210">
        <v>138</v>
      </c>
      <c r="D210" s="24">
        <f>IFERROR(VLOOKUP(実施計画様式!D210,―!A$38:B$40,2,FALSE),0)</f>
        <v>0</v>
      </c>
      <c r="E210">
        <f>IFERROR(VLOOKUP(実施計画様式!E210,―!$C$40:$D$47,2,FALSE),0)</f>
        <v>0</v>
      </c>
      <c r="F210">
        <f>IFERROR(VLOOKUP(実施計画様式!F210,―!$E$2:$F$2,2,FALSE),0)</f>
        <v>0</v>
      </c>
      <c r="G210">
        <f>IFERROR(VLOOKUP(実施計画様式!G210,―!$G$2:$H$2,2,FALSE),0)</f>
        <v>0</v>
      </c>
      <c r="H210">
        <f>IFERROR(VLOOKUP(実施計画様式!H210,―!$I$2:$J$2,2,FALSE),0)</f>
        <v>0</v>
      </c>
      <c r="J210">
        <f>IFERROR(VLOOKUP(実施計画様式!J210,―!$K$4:$L$8,2,FALSE),0)</f>
        <v>0</v>
      </c>
      <c r="K210">
        <f>IFERROR(VLOOKUP(実施計画様式!K210,―!$M$2:$N$2,2,FALSE),0)</f>
        <v>0</v>
      </c>
      <c r="L210">
        <f>IFERROR(VLOOKUP(実施計画様式!L210,―!$O$2:$P$10,2,FALSE),0)</f>
        <v>0</v>
      </c>
      <c r="V210">
        <f>IFERROR(VLOOKUP(実施計画様式!W210,―!$Q$2:$R$3,2,FALSE),0)</f>
        <v>0</v>
      </c>
      <c r="W210">
        <f>IFERROR(VLOOKUP(実施計画様式!X210,―!$S$2:$T$3,2,FALSE),0)</f>
        <v>0</v>
      </c>
      <c r="X210">
        <f>IFERROR(VLOOKUP(実施計画様式!Y210,―!$U$2:$V$3,2,FALSE),0)</f>
        <v>0</v>
      </c>
      <c r="Y210">
        <f>IFERROR(VLOOKUP(実施計画様式!Z210,―!$AH$2:$AI$40,2,FALSE),0)</f>
        <v>0</v>
      </c>
      <c r="Z210">
        <f>IFERROR(VLOOKUP(実施計画様式!AA210,―!$AH$2:$AI$40,2,FALSE),0)</f>
        <v>0</v>
      </c>
      <c r="AC210">
        <f>IFERROR(VLOOKUP(実施計画様式!AD210,参考資料1_対象分野リスト!$C$3:$D$64,2,FALSE),0)</f>
        <v>0</v>
      </c>
      <c r="AF210">
        <f>IFERROR(VLOOKUP(実施計画様式!AG210,―!$AE$13:$AF$18,2,FALSE),0)</f>
        <v>0</v>
      </c>
      <c r="AH210">
        <f t="shared" si="6"/>
        <v>0</v>
      </c>
      <c r="AI210">
        <v>99</v>
      </c>
      <c r="AJ210" t="str">
        <f t="shared" si="8"/>
        <v/>
      </c>
      <c r="AK210" t="str">
        <f t="shared" si="7"/>
        <v/>
      </c>
      <c r="AQ210" s="140" t="str">
        <f>IF(実施計画様式!F210="","",IF(PRODUCT(D210:AF210)=0,"error",""))</f>
        <v/>
      </c>
    </row>
    <row r="211" spans="3:43">
      <c r="C211">
        <v>139</v>
      </c>
      <c r="D211" s="24">
        <f>IFERROR(VLOOKUP(実施計画様式!D211,―!A$38:B$40,2,FALSE),0)</f>
        <v>0</v>
      </c>
      <c r="E211">
        <f>IFERROR(VLOOKUP(実施計画様式!E211,―!$C$40:$D$47,2,FALSE),0)</f>
        <v>0</v>
      </c>
      <c r="F211">
        <f>IFERROR(VLOOKUP(実施計画様式!F211,―!$E$2:$F$2,2,FALSE),0)</f>
        <v>0</v>
      </c>
      <c r="G211">
        <f>IFERROR(VLOOKUP(実施計画様式!G211,―!$G$2:$H$2,2,FALSE),0)</f>
        <v>0</v>
      </c>
      <c r="H211">
        <f>IFERROR(VLOOKUP(実施計画様式!H211,―!$I$2:$J$2,2,FALSE),0)</f>
        <v>0</v>
      </c>
      <c r="J211">
        <f>IFERROR(VLOOKUP(実施計画様式!J211,―!$K$4:$L$8,2,FALSE),0)</f>
        <v>0</v>
      </c>
      <c r="K211">
        <f>IFERROR(VLOOKUP(実施計画様式!K211,―!$M$2:$N$2,2,FALSE),0)</f>
        <v>0</v>
      </c>
      <c r="L211">
        <f>IFERROR(VLOOKUP(実施計画様式!L211,―!$O$2:$P$10,2,FALSE),0)</f>
        <v>0</v>
      </c>
      <c r="V211">
        <f>IFERROR(VLOOKUP(実施計画様式!W211,―!$Q$2:$R$3,2,FALSE),0)</f>
        <v>0</v>
      </c>
      <c r="W211">
        <f>IFERROR(VLOOKUP(実施計画様式!X211,―!$S$2:$T$3,2,FALSE),0)</f>
        <v>0</v>
      </c>
      <c r="X211">
        <f>IFERROR(VLOOKUP(実施計画様式!Y211,―!$U$2:$V$3,2,FALSE),0)</f>
        <v>0</v>
      </c>
      <c r="Y211">
        <f>IFERROR(VLOOKUP(実施計画様式!Z211,―!$AH$2:$AI$40,2,FALSE),0)</f>
        <v>0</v>
      </c>
      <c r="Z211">
        <f>IFERROR(VLOOKUP(実施計画様式!AA211,―!$AH$2:$AI$40,2,FALSE),0)</f>
        <v>0</v>
      </c>
      <c r="AC211">
        <f>IFERROR(VLOOKUP(実施計画様式!AD211,参考資料1_対象分野リスト!$C$3:$D$64,2,FALSE),0)</f>
        <v>0</v>
      </c>
      <c r="AF211">
        <f>IFERROR(VLOOKUP(実施計画様式!AG211,―!$AE$13:$AF$18,2,FALSE),0)</f>
        <v>0</v>
      </c>
      <c r="AH211">
        <f t="shared" si="6"/>
        <v>0</v>
      </c>
      <c r="AI211">
        <v>99</v>
      </c>
      <c r="AJ211" t="str">
        <f t="shared" si="8"/>
        <v/>
      </c>
      <c r="AK211" t="str">
        <f t="shared" si="7"/>
        <v/>
      </c>
      <c r="AQ211" s="140" t="str">
        <f>IF(実施計画様式!F211="","",IF(PRODUCT(D211:AF211)=0,"error",""))</f>
        <v/>
      </c>
    </row>
    <row r="212" spans="3:43">
      <c r="C212">
        <v>140</v>
      </c>
      <c r="D212" s="24">
        <f>IFERROR(VLOOKUP(実施計画様式!D212,―!A$38:B$40,2,FALSE),0)</f>
        <v>0</v>
      </c>
      <c r="E212">
        <f>IFERROR(VLOOKUP(実施計画様式!E212,―!$C$40:$D$47,2,FALSE),0)</f>
        <v>0</v>
      </c>
      <c r="F212">
        <f>IFERROR(VLOOKUP(実施計画様式!F212,―!$E$2:$F$2,2,FALSE),0)</f>
        <v>0</v>
      </c>
      <c r="G212">
        <f>IFERROR(VLOOKUP(実施計画様式!G212,―!$G$2:$H$2,2,FALSE),0)</f>
        <v>0</v>
      </c>
      <c r="H212">
        <f>IFERROR(VLOOKUP(実施計画様式!H212,―!$I$2:$J$2,2,FALSE),0)</f>
        <v>0</v>
      </c>
      <c r="J212">
        <f>IFERROR(VLOOKUP(実施計画様式!J212,―!$K$4:$L$8,2,FALSE),0)</f>
        <v>0</v>
      </c>
      <c r="K212">
        <f>IFERROR(VLOOKUP(実施計画様式!K212,―!$M$2:$N$2,2,FALSE),0)</f>
        <v>0</v>
      </c>
      <c r="L212">
        <f>IFERROR(VLOOKUP(実施計画様式!L212,―!$O$2:$P$10,2,FALSE),0)</f>
        <v>0</v>
      </c>
      <c r="V212">
        <f>IFERROR(VLOOKUP(実施計画様式!W212,―!$Q$2:$R$3,2,FALSE),0)</f>
        <v>0</v>
      </c>
      <c r="W212">
        <f>IFERROR(VLOOKUP(実施計画様式!X212,―!$S$2:$T$3,2,FALSE),0)</f>
        <v>0</v>
      </c>
      <c r="X212">
        <f>IFERROR(VLOOKUP(実施計画様式!Y212,―!$U$2:$V$3,2,FALSE),0)</f>
        <v>0</v>
      </c>
      <c r="Y212">
        <f>IFERROR(VLOOKUP(実施計画様式!Z212,―!$AH$2:$AI$40,2,FALSE),0)</f>
        <v>0</v>
      </c>
      <c r="Z212">
        <f>IFERROR(VLOOKUP(実施計画様式!AA212,―!$AH$2:$AI$40,2,FALSE),0)</f>
        <v>0</v>
      </c>
      <c r="AC212">
        <f>IFERROR(VLOOKUP(実施計画様式!AD212,参考資料1_対象分野リスト!$C$3:$D$64,2,FALSE),0)</f>
        <v>0</v>
      </c>
      <c r="AF212">
        <f>IFERROR(VLOOKUP(実施計画様式!AG212,―!$AE$13:$AF$18,2,FALSE),0)</f>
        <v>0</v>
      </c>
      <c r="AH212">
        <f t="shared" ref="AH212:AH275" si="9">IF(X212=1,"事業終期_R7_通常",IF(X212=2,"事業終期_R7_基金",0))</f>
        <v>0</v>
      </c>
      <c r="AI212">
        <v>99</v>
      </c>
      <c r="AJ212" t="str">
        <f t="shared" si="8"/>
        <v/>
      </c>
      <c r="AK212" t="str">
        <f t="shared" si="7"/>
        <v/>
      </c>
      <c r="AQ212" s="140" t="str">
        <f>IF(実施計画様式!F212="","",IF(PRODUCT(D212:AF212)=0,"error",""))</f>
        <v/>
      </c>
    </row>
    <row r="213" spans="3:43">
      <c r="C213">
        <v>141</v>
      </c>
      <c r="D213" s="24">
        <f>IFERROR(VLOOKUP(実施計画様式!D213,―!A$38:B$40,2,FALSE),0)</f>
        <v>0</v>
      </c>
      <c r="E213">
        <f>IFERROR(VLOOKUP(実施計画様式!E213,―!$C$40:$D$47,2,FALSE),0)</f>
        <v>0</v>
      </c>
      <c r="F213">
        <f>IFERROR(VLOOKUP(実施計画様式!F213,―!$E$2:$F$2,2,FALSE),0)</f>
        <v>0</v>
      </c>
      <c r="G213">
        <f>IFERROR(VLOOKUP(実施計画様式!G213,―!$G$2:$H$2,2,FALSE),0)</f>
        <v>0</v>
      </c>
      <c r="H213">
        <f>IFERROR(VLOOKUP(実施計画様式!H213,―!$I$2:$J$2,2,FALSE),0)</f>
        <v>0</v>
      </c>
      <c r="J213">
        <f>IFERROR(VLOOKUP(実施計画様式!J213,―!$K$4:$L$8,2,FALSE),0)</f>
        <v>0</v>
      </c>
      <c r="K213">
        <f>IFERROR(VLOOKUP(実施計画様式!K213,―!$M$2:$N$2,2,FALSE),0)</f>
        <v>0</v>
      </c>
      <c r="L213">
        <f>IFERROR(VLOOKUP(実施計画様式!L213,―!$O$2:$P$10,2,FALSE),0)</f>
        <v>0</v>
      </c>
      <c r="V213">
        <f>IFERROR(VLOOKUP(実施計画様式!W213,―!$Q$2:$R$3,2,FALSE),0)</f>
        <v>0</v>
      </c>
      <c r="W213">
        <f>IFERROR(VLOOKUP(実施計画様式!X213,―!$S$2:$T$3,2,FALSE),0)</f>
        <v>0</v>
      </c>
      <c r="X213">
        <f>IFERROR(VLOOKUP(実施計画様式!Y213,―!$U$2:$V$3,2,FALSE),0)</f>
        <v>0</v>
      </c>
      <c r="Y213">
        <f>IFERROR(VLOOKUP(実施計画様式!Z213,―!$AH$2:$AI$40,2,FALSE),0)</f>
        <v>0</v>
      </c>
      <c r="Z213">
        <f>IFERROR(VLOOKUP(実施計画様式!AA213,―!$AH$2:$AI$40,2,FALSE),0)</f>
        <v>0</v>
      </c>
      <c r="AC213">
        <f>IFERROR(VLOOKUP(実施計画様式!AD213,参考資料1_対象分野リスト!$C$3:$D$64,2,FALSE),0)</f>
        <v>0</v>
      </c>
      <c r="AF213">
        <f>IFERROR(VLOOKUP(実施計画様式!AG213,―!$AE$13:$AF$18,2,FALSE),0)</f>
        <v>0</v>
      </c>
      <c r="AH213">
        <f t="shared" si="9"/>
        <v>0</v>
      </c>
      <c r="AI213">
        <v>99</v>
      </c>
      <c r="AJ213" t="str">
        <f t="shared" si="8"/>
        <v/>
      </c>
      <c r="AK213" t="str">
        <f t="shared" si="7"/>
        <v/>
      </c>
      <c r="AQ213" s="140" t="str">
        <f>IF(実施計画様式!F213="","",IF(PRODUCT(D213:AF213)=0,"error",""))</f>
        <v/>
      </c>
    </row>
    <row r="214" spans="3:43">
      <c r="C214">
        <v>142</v>
      </c>
      <c r="D214" s="24">
        <f>IFERROR(VLOOKUP(実施計画様式!D214,―!A$38:B$40,2,FALSE),0)</f>
        <v>0</v>
      </c>
      <c r="E214">
        <f>IFERROR(VLOOKUP(実施計画様式!E214,―!$C$40:$D$47,2,FALSE),0)</f>
        <v>0</v>
      </c>
      <c r="F214">
        <f>IFERROR(VLOOKUP(実施計画様式!F214,―!$E$2:$F$2,2,FALSE),0)</f>
        <v>0</v>
      </c>
      <c r="G214">
        <f>IFERROR(VLOOKUP(実施計画様式!G214,―!$G$2:$H$2,2,FALSE),0)</f>
        <v>0</v>
      </c>
      <c r="H214">
        <f>IFERROR(VLOOKUP(実施計画様式!H214,―!$I$2:$J$2,2,FALSE),0)</f>
        <v>0</v>
      </c>
      <c r="J214">
        <f>IFERROR(VLOOKUP(実施計画様式!J214,―!$K$4:$L$8,2,FALSE),0)</f>
        <v>0</v>
      </c>
      <c r="K214">
        <f>IFERROR(VLOOKUP(実施計画様式!K214,―!$M$2:$N$2,2,FALSE),0)</f>
        <v>0</v>
      </c>
      <c r="L214">
        <f>IFERROR(VLOOKUP(実施計画様式!L214,―!$O$2:$P$10,2,FALSE),0)</f>
        <v>0</v>
      </c>
      <c r="V214">
        <f>IFERROR(VLOOKUP(実施計画様式!W214,―!$Q$2:$R$3,2,FALSE),0)</f>
        <v>0</v>
      </c>
      <c r="W214">
        <f>IFERROR(VLOOKUP(実施計画様式!X214,―!$S$2:$T$3,2,FALSE),0)</f>
        <v>0</v>
      </c>
      <c r="X214">
        <f>IFERROR(VLOOKUP(実施計画様式!Y214,―!$U$2:$V$3,2,FALSE),0)</f>
        <v>0</v>
      </c>
      <c r="Y214">
        <f>IFERROR(VLOOKUP(実施計画様式!Z214,―!$AH$2:$AI$40,2,FALSE),0)</f>
        <v>0</v>
      </c>
      <c r="Z214">
        <f>IFERROR(VLOOKUP(実施計画様式!AA214,―!$AH$2:$AI$40,2,FALSE),0)</f>
        <v>0</v>
      </c>
      <c r="AC214">
        <f>IFERROR(VLOOKUP(実施計画様式!AD214,参考資料1_対象分野リスト!$C$3:$D$64,2,FALSE),0)</f>
        <v>0</v>
      </c>
      <c r="AF214">
        <f>IFERROR(VLOOKUP(実施計画様式!AG214,―!$AE$13:$AF$18,2,FALSE),0)</f>
        <v>0</v>
      </c>
      <c r="AH214">
        <f t="shared" si="9"/>
        <v>0</v>
      </c>
      <c r="AI214">
        <v>99</v>
      </c>
      <c r="AJ214" t="str">
        <f t="shared" si="8"/>
        <v/>
      </c>
      <c r="AK214" t="str">
        <f t="shared" si="7"/>
        <v/>
      </c>
      <c r="AQ214" s="140" t="str">
        <f>IF(実施計画様式!F214="","",IF(PRODUCT(D214:AF214)=0,"error",""))</f>
        <v/>
      </c>
    </row>
    <row r="215" spans="3:43">
      <c r="C215">
        <v>143</v>
      </c>
      <c r="D215" s="24">
        <f>IFERROR(VLOOKUP(実施計画様式!D215,―!A$38:B$40,2,FALSE),0)</f>
        <v>0</v>
      </c>
      <c r="E215">
        <f>IFERROR(VLOOKUP(実施計画様式!E215,―!$C$40:$D$47,2,FALSE),0)</f>
        <v>0</v>
      </c>
      <c r="F215">
        <f>IFERROR(VLOOKUP(実施計画様式!F215,―!$E$2:$F$2,2,FALSE),0)</f>
        <v>0</v>
      </c>
      <c r="G215">
        <f>IFERROR(VLOOKUP(実施計画様式!G215,―!$G$2:$H$2,2,FALSE),0)</f>
        <v>0</v>
      </c>
      <c r="H215">
        <f>IFERROR(VLOOKUP(実施計画様式!H215,―!$I$2:$J$2,2,FALSE),0)</f>
        <v>0</v>
      </c>
      <c r="J215">
        <f>IFERROR(VLOOKUP(実施計画様式!J215,―!$K$4:$L$8,2,FALSE),0)</f>
        <v>0</v>
      </c>
      <c r="K215">
        <f>IFERROR(VLOOKUP(実施計画様式!K215,―!$M$2:$N$2,2,FALSE),0)</f>
        <v>0</v>
      </c>
      <c r="L215">
        <f>IFERROR(VLOOKUP(実施計画様式!L215,―!$O$2:$P$10,2,FALSE),0)</f>
        <v>0</v>
      </c>
      <c r="V215">
        <f>IFERROR(VLOOKUP(実施計画様式!W215,―!$Q$2:$R$3,2,FALSE),0)</f>
        <v>0</v>
      </c>
      <c r="W215">
        <f>IFERROR(VLOOKUP(実施計画様式!X215,―!$S$2:$T$3,2,FALSE),0)</f>
        <v>0</v>
      </c>
      <c r="X215">
        <f>IFERROR(VLOOKUP(実施計画様式!Y215,―!$U$2:$V$3,2,FALSE),0)</f>
        <v>0</v>
      </c>
      <c r="Y215">
        <f>IFERROR(VLOOKUP(実施計画様式!Z215,―!$AH$2:$AI$40,2,FALSE),0)</f>
        <v>0</v>
      </c>
      <c r="Z215">
        <f>IFERROR(VLOOKUP(実施計画様式!AA215,―!$AH$2:$AI$40,2,FALSE),0)</f>
        <v>0</v>
      </c>
      <c r="AC215">
        <f>IFERROR(VLOOKUP(実施計画様式!AD215,参考資料1_対象分野リスト!$C$3:$D$64,2,FALSE),0)</f>
        <v>0</v>
      </c>
      <c r="AF215">
        <f>IFERROR(VLOOKUP(実施計画様式!AG215,―!$AE$13:$AF$18,2,FALSE),0)</f>
        <v>0</v>
      </c>
      <c r="AH215">
        <f t="shared" si="9"/>
        <v>0</v>
      </c>
      <c r="AI215">
        <v>99</v>
      </c>
      <c r="AJ215" t="str">
        <f t="shared" si="8"/>
        <v/>
      </c>
      <c r="AK215" t="str">
        <f t="shared" si="7"/>
        <v/>
      </c>
      <c r="AQ215" s="140" t="str">
        <f>IF(実施計画様式!F215="","",IF(PRODUCT(D215:AF215)=0,"error",""))</f>
        <v/>
      </c>
    </row>
    <row r="216" spans="3:43">
      <c r="C216">
        <v>144</v>
      </c>
      <c r="D216" s="24">
        <f>IFERROR(VLOOKUP(実施計画様式!D216,―!A$38:B$40,2,FALSE),0)</f>
        <v>0</v>
      </c>
      <c r="E216">
        <f>IFERROR(VLOOKUP(実施計画様式!E216,―!$C$40:$D$47,2,FALSE),0)</f>
        <v>0</v>
      </c>
      <c r="F216">
        <f>IFERROR(VLOOKUP(実施計画様式!F216,―!$E$2:$F$2,2,FALSE),0)</f>
        <v>0</v>
      </c>
      <c r="G216">
        <f>IFERROR(VLOOKUP(実施計画様式!G216,―!$G$2:$H$2,2,FALSE),0)</f>
        <v>0</v>
      </c>
      <c r="H216">
        <f>IFERROR(VLOOKUP(実施計画様式!H216,―!$I$2:$J$2,2,FALSE),0)</f>
        <v>0</v>
      </c>
      <c r="J216">
        <f>IFERROR(VLOOKUP(実施計画様式!J216,―!$K$4:$L$8,2,FALSE),0)</f>
        <v>0</v>
      </c>
      <c r="K216">
        <f>IFERROR(VLOOKUP(実施計画様式!K216,―!$M$2:$N$2,2,FALSE),0)</f>
        <v>0</v>
      </c>
      <c r="L216">
        <f>IFERROR(VLOOKUP(実施計画様式!L216,―!$O$2:$P$10,2,FALSE),0)</f>
        <v>0</v>
      </c>
      <c r="V216">
        <f>IFERROR(VLOOKUP(実施計画様式!W216,―!$Q$2:$R$3,2,FALSE),0)</f>
        <v>0</v>
      </c>
      <c r="W216">
        <f>IFERROR(VLOOKUP(実施計画様式!X216,―!$S$2:$T$3,2,FALSE),0)</f>
        <v>0</v>
      </c>
      <c r="X216">
        <f>IFERROR(VLOOKUP(実施計画様式!Y216,―!$U$2:$V$3,2,FALSE),0)</f>
        <v>0</v>
      </c>
      <c r="Y216">
        <f>IFERROR(VLOOKUP(実施計画様式!Z216,―!$AH$2:$AI$40,2,FALSE),0)</f>
        <v>0</v>
      </c>
      <c r="Z216">
        <f>IFERROR(VLOOKUP(実施計画様式!AA216,―!$AH$2:$AI$40,2,FALSE),0)</f>
        <v>0</v>
      </c>
      <c r="AC216">
        <f>IFERROR(VLOOKUP(実施計画様式!AD216,参考資料1_対象分野リスト!$C$3:$D$64,2,FALSE),0)</f>
        <v>0</v>
      </c>
      <c r="AF216">
        <f>IFERROR(VLOOKUP(実施計画様式!AG216,―!$AE$13:$AF$18,2,FALSE),0)</f>
        <v>0</v>
      </c>
      <c r="AH216">
        <f t="shared" si="9"/>
        <v>0</v>
      </c>
      <c r="AI216">
        <v>99</v>
      </c>
      <c r="AJ216" t="str">
        <f t="shared" si="8"/>
        <v/>
      </c>
      <c r="AK216" t="str">
        <f t="shared" si="7"/>
        <v/>
      </c>
      <c r="AQ216" s="140" t="str">
        <f>IF(実施計画様式!F216="","",IF(PRODUCT(D216:AF216)=0,"error",""))</f>
        <v/>
      </c>
    </row>
    <row r="217" spans="3:43">
      <c r="C217">
        <v>145</v>
      </c>
      <c r="D217" s="24">
        <f>IFERROR(VLOOKUP(実施計画様式!D217,―!A$38:B$40,2,FALSE),0)</f>
        <v>0</v>
      </c>
      <c r="E217">
        <f>IFERROR(VLOOKUP(実施計画様式!E217,―!$C$40:$D$47,2,FALSE),0)</f>
        <v>0</v>
      </c>
      <c r="F217">
        <f>IFERROR(VLOOKUP(実施計画様式!F217,―!$E$2:$F$2,2,FALSE),0)</f>
        <v>0</v>
      </c>
      <c r="G217">
        <f>IFERROR(VLOOKUP(実施計画様式!G217,―!$G$2:$H$2,2,FALSE),0)</f>
        <v>0</v>
      </c>
      <c r="H217">
        <f>IFERROR(VLOOKUP(実施計画様式!H217,―!$I$2:$J$2,2,FALSE),0)</f>
        <v>0</v>
      </c>
      <c r="J217">
        <f>IFERROR(VLOOKUP(実施計画様式!J217,―!$K$4:$L$8,2,FALSE),0)</f>
        <v>0</v>
      </c>
      <c r="K217">
        <f>IFERROR(VLOOKUP(実施計画様式!K217,―!$M$2:$N$2,2,FALSE),0)</f>
        <v>0</v>
      </c>
      <c r="L217">
        <f>IFERROR(VLOOKUP(実施計画様式!L217,―!$O$2:$P$10,2,FALSE),0)</f>
        <v>0</v>
      </c>
      <c r="V217">
        <f>IFERROR(VLOOKUP(実施計画様式!W217,―!$Q$2:$R$3,2,FALSE),0)</f>
        <v>0</v>
      </c>
      <c r="W217">
        <f>IFERROR(VLOOKUP(実施計画様式!X217,―!$S$2:$T$3,2,FALSE),0)</f>
        <v>0</v>
      </c>
      <c r="X217">
        <f>IFERROR(VLOOKUP(実施計画様式!Y217,―!$U$2:$V$3,2,FALSE),0)</f>
        <v>0</v>
      </c>
      <c r="Y217">
        <f>IFERROR(VLOOKUP(実施計画様式!Z217,―!$AH$2:$AI$40,2,FALSE),0)</f>
        <v>0</v>
      </c>
      <c r="Z217">
        <f>IFERROR(VLOOKUP(実施計画様式!AA217,―!$AH$2:$AI$40,2,FALSE),0)</f>
        <v>0</v>
      </c>
      <c r="AC217">
        <f>IFERROR(VLOOKUP(実施計画様式!AD217,参考資料1_対象分野リスト!$C$3:$D$64,2,FALSE),0)</f>
        <v>0</v>
      </c>
      <c r="AF217">
        <f>IFERROR(VLOOKUP(実施計画様式!AG217,―!$AE$13:$AF$18,2,FALSE),0)</f>
        <v>0</v>
      </c>
      <c r="AH217">
        <f t="shared" si="9"/>
        <v>0</v>
      </c>
      <c r="AI217">
        <v>99</v>
      </c>
      <c r="AJ217" t="str">
        <f t="shared" si="8"/>
        <v/>
      </c>
      <c r="AK217" t="str">
        <f t="shared" si="7"/>
        <v/>
      </c>
      <c r="AQ217" s="140" t="str">
        <f>IF(実施計画様式!F217="","",IF(PRODUCT(D217:AF217)=0,"error",""))</f>
        <v/>
      </c>
    </row>
    <row r="218" spans="3:43">
      <c r="C218">
        <v>146</v>
      </c>
      <c r="D218" s="24">
        <f>IFERROR(VLOOKUP(実施計画様式!D218,―!A$38:B$40,2,FALSE),0)</f>
        <v>0</v>
      </c>
      <c r="E218">
        <f>IFERROR(VLOOKUP(実施計画様式!E218,―!$C$40:$D$47,2,FALSE),0)</f>
        <v>0</v>
      </c>
      <c r="F218">
        <f>IFERROR(VLOOKUP(実施計画様式!F218,―!$E$2:$F$2,2,FALSE),0)</f>
        <v>0</v>
      </c>
      <c r="G218">
        <f>IFERROR(VLOOKUP(実施計画様式!G218,―!$G$2:$H$2,2,FALSE),0)</f>
        <v>0</v>
      </c>
      <c r="H218">
        <f>IFERROR(VLOOKUP(実施計画様式!H218,―!$I$2:$J$2,2,FALSE),0)</f>
        <v>0</v>
      </c>
      <c r="J218">
        <f>IFERROR(VLOOKUP(実施計画様式!J218,―!$K$4:$L$8,2,FALSE),0)</f>
        <v>0</v>
      </c>
      <c r="K218">
        <f>IFERROR(VLOOKUP(実施計画様式!K218,―!$M$2:$N$2,2,FALSE),0)</f>
        <v>0</v>
      </c>
      <c r="L218">
        <f>IFERROR(VLOOKUP(実施計画様式!L218,―!$O$2:$P$10,2,FALSE),0)</f>
        <v>0</v>
      </c>
      <c r="V218">
        <f>IFERROR(VLOOKUP(実施計画様式!W218,―!$Q$2:$R$3,2,FALSE),0)</f>
        <v>0</v>
      </c>
      <c r="W218">
        <f>IFERROR(VLOOKUP(実施計画様式!X218,―!$S$2:$T$3,2,FALSE),0)</f>
        <v>0</v>
      </c>
      <c r="X218">
        <f>IFERROR(VLOOKUP(実施計画様式!Y218,―!$U$2:$V$3,2,FALSE),0)</f>
        <v>0</v>
      </c>
      <c r="Y218">
        <f>IFERROR(VLOOKUP(実施計画様式!Z218,―!$AH$2:$AI$40,2,FALSE),0)</f>
        <v>0</v>
      </c>
      <c r="Z218">
        <f>IFERROR(VLOOKUP(実施計画様式!AA218,―!$AH$2:$AI$40,2,FALSE),0)</f>
        <v>0</v>
      </c>
      <c r="AC218">
        <f>IFERROR(VLOOKUP(実施計画様式!AD218,参考資料1_対象分野リスト!$C$3:$D$64,2,FALSE),0)</f>
        <v>0</v>
      </c>
      <c r="AF218">
        <f>IFERROR(VLOOKUP(実施計画様式!AG218,―!$AE$13:$AF$18,2,FALSE),0)</f>
        <v>0</v>
      </c>
      <c r="AH218">
        <f t="shared" si="9"/>
        <v>0</v>
      </c>
      <c r="AI218">
        <v>99</v>
      </c>
      <c r="AJ218" t="str">
        <f t="shared" si="8"/>
        <v/>
      </c>
      <c r="AK218" t="str">
        <f t="shared" si="7"/>
        <v/>
      </c>
      <c r="AQ218" s="140" t="str">
        <f>IF(実施計画様式!F218="","",IF(PRODUCT(D218:AF218)=0,"error",""))</f>
        <v/>
      </c>
    </row>
    <row r="219" spans="3:43">
      <c r="C219">
        <v>147</v>
      </c>
      <c r="D219" s="24">
        <f>IFERROR(VLOOKUP(実施計画様式!D219,―!A$38:B$40,2,FALSE),0)</f>
        <v>0</v>
      </c>
      <c r="E219">
        <f>IFERROR(VLOOKUP(実施計画様式!E219,―!$C$40:$D$47,2,FALSE),0)</f>
        <v>0</v>
      </c>
      <c r="F219">
        <f>IFERROR(VLOOKUP(実施計画様式!F219,―!$E$2:$F$2,2,FALSE),0)</f>
        <v>0</v>
      </c>
      <c r="G219">
        <f>IFERROR(VLOOKUP(実施計画様式!G219,―!$G$2:$H$2,2,FALSE),0)</f>
        <v>0</v>
      </c>
      <c r="H219">
        <f>IFERROR(VLOOKUP(実施計画様式!H219,―!$I$2:$J$2,2,FALSE),0)</f>
        <v>0</v>
      </c>
      <c r="J219">
        <f>IFERROR(VLOOKUP(実施計画様式!J219,―!$K$4:$L$8,2,FALSE),0)</f>
        <v>0</v>
      </c>
      <c r="K219">
        <f>IFERROR(VLOOKUP(実施計画様式!K219,―!$M$2:$N$2,2,FALSE),0)</f>
        <v>0</v>
      </c>
      <c r="L219">
        <f>IFERROR(VLOOKUP(実施計画様式!L219,―!$O$2:$P$10,2,FALSE),0)</f>
        <v>0</v>
      </c>
      <c r="V219">
        <f>IFERROR(VLOOKUP(実施計画様式!W219,―!$Q$2:$R$3,2,FALSE),0)</f>
        <v>0</v>
      </c>
      <c r="W219">
        <f>IFERROR(VLOOKUP(実施計画様式!X219,―!$S$2:$T$3,2,FALSE),0)</f>
        <v>0</v>
      </c>
      <c r="X219">
        <f>IFERROR(VLOOKUP(実施計画様式!Y219,―!$U$2:$V$3,2,FALSE),0)</f>
        <v>0</v>
      </c>
      <c r="Y219">
        <f>IFERROR(VLOOKUP(実施計画様式!Z219,―!$AH$2:$AI$40,2,FALSE),0)</f>
        <v>0</v>
      </c>
      <c r="Z219">
        <f>IFERROR(VLOOKUP(実施計画様式!AA219,―!$AH$2:$AI$40,2,FALSE),0)</f>
        <v>0</v>
      </c>
      <c r="AC219">
        <f>IFERROR(VLOOKUP(実施計画様式!AD219,参考資料1_対象分野リスト!$C$3:$D$64,2,FALSE),0)</f>
        <v>0</v>
      </c>
      <c r="AF219">
        <f>IFERROR(VLOOKUP(実施計画様式!AG219,―!$AE$13:$AF$18,2,FALSE),0)</f>
        <v>0</v>
      </c>
      <c r="AH219">
        <f t="shared" si="9"/>
        <v>0</v>
      </c>
      <c r="AI219">
        <v>99</v>
      </c>
      <c r="AJ219" t="str">
        <f t="shared" si="8"/>
        <v/>
      </c>
      <c r="AK219" t="str">
        <f t="shared" si="7"/>
        <v/>
      </c>
      <c r="AQ219" s="140" t="str">
        <f>IF(実施計画様式!F219="","",IF(PRODUCT(D219:AF219)=0,"error",""))</f>
        <v/>
      </c>
    </row>
    <row r="220" spans="3:43">
      <c r="C220">
        <v>148</v>
      </c>
      <c r="D220" s="24">
        <f>IFERROR(VLOOKUP(実施計画様式!D220,―!A$38:B$40,2,FALSE),0)</f>
        <v>0</v>
      </c>
      <c r="E220">
        <f>IFERROR(VLOOKUP(実施計画様式!E220,―!$C$40:$D$47,2,FALSE),0)</f>
        <v>0</v>
      </c>
      <c r="F220">
        <f>IFERROR(VLOOKUP(実施計画様式!F220,―!$E$2:$F$2,2,FALSE),0)</f>
        <v>0</v>
      </c>
      <c r="G220">
        <f>IFERROR(VLOOKUP(実施計画様式!G220,―!$G$2:$H$2,2,FALSE),0)</f>
        <v>0</v>
      </c>
      <c r="H220">
        <f>IFERROR(VLOOKUP(実施計画様式!H220,―!$I$2:$J$2,2,FALSE),0)</f>
        <v>0</v>
      </c>
      <c r="J220">
        <f>IFERROR(VLOOKUP(実施計画様式!J220,―!$K$4:$L$8,2,FALSE),0)</f>
        <v>0</v>
      </c>
      <c r="K220">
        <f>IFERROR(VLOOKUP(実施計画様式!K220,―!$M$2:$N$2,2,FALSE),0)</f>
        <v>0</v>
      </c>
      <c r="L220">
        <f>IFERROR(VLOOKUP(実施計画様式!L220,―!$O$2:$P$10,2,FALSE),0)</f>
        <v>0</v>
      </c>
      <c r="V220">
        <f>IFERROR(VLOOKUP(実施計画様式!W220,―!$Q$2:$R$3,2,FALSE),0)</f>
        <v>0</v>
      </c>
      <c r="W220">
        <f>IFERROR(VLOOKUP(実施計画様式!X220,―!$S$2:$T$3,2,FALSE),0)</f>
        <v>0</v>
      </c>
      <c r="X220">
        <f>IFERROR(VLOOKUP(実施計画様式!Y220,―!$U$2:$V$3,2,FALSE),0)</f>
        <v>0</v>
      </c>
      <c r="Y220">
        <f>IFERROR(VLOOKUP(実施計画様式!Z220,―!$AH$2:$AI$40,2,FALSE),0)</f>
        <v>0</v>
      </c>
      <c r="Z220">
        <f>IFERROR(VLOOKUP(実施計画様式!AA220,―!$AH$2:$AI$40,2,FALSE),0)</f>
        <v>0</v>
      </c>
      <c r="AC220">
        <f>IFERROR(VLOOKUP(実施計画様式!AD220,参考資料1_対象分野リスト!$C$3:$D$64,2,FALSE),0)</f>
        <v>0</v>
      </c>
      <c r="AF220">
        <f>IFERROR(VLOOKUP(実施計画様式!AG220,―!$AE$13:$AF$18,2,FALSE),0)</f>
        <v>0</v>
      </c>
      <c r="AH220">
        <f t="shared" si="9"/>
        <v>0</v>
      </c>
      <c r="AI220">
        <v>99</v>
      </c>
      <c r="AJ220" t="str">
        <f t="shared" si="8"/>
        <v/>
      </c>
      <c r="AK220" t="str">
        <f t="shared" si="7"/>
        <v/>
      </c>
      <c r="AQ220" s="140" t="str">
        <f>IF(実施計画様式!F220="","",IF(PRODUCT(D220:AF220)=0,"error",""))</f>
        <v/>
      </c>
    </row>
    <row r="221" spans="3:43">
      <c r="C221">
        <v>149</v>
      </c>
      <c r="D221" s="24">
        <f>IFERROR(VLOOKUP(実施計画様式!D221,―!A$38:B$40,2,FALSE),0)</f>
        <v>0</v>
      </c>
      <c r="E221">
        <f>IFERROR(VLOOKUP(実施計画様式!E221,―!$C$40:$D$47,2,FALSE),0)</f>
        <v>0</v>
      </c>
      <c r="F221">
        <f>IFERROR(VLOOKUP(実施計画様式!F221,―!$E$2:$F$2,2,FALSE),0)</f>
        <v>0</v>
      </c>
      <c r="G221">
        <f>IFERROR(VLOOKUP(実施計画様式!G221,―!$G$2:$H$2,2,FALSE),0)</f>
        <v>0</v>
      </c>
      <c r="H221">
        <f>IFERROR(VLOOKUP(実施計画様式!H221,―!$I$2:$J$2,2,FALSE),0)</f>
        <v>0</v>
      </c>
      <c r="J221">
        <f>IFERROR(VLOOKUP(実施計画様式!J221,―!$K$4:$L$8,2,FALSE),0)</f>
        <v>0</v>
      </c>
      <c r="K221">
        <f>IFERROR(VLOOKUP(実施計画様式!K221,―!$M$2:$N$2,2,FALSE),0)</f>
        <v>0</v>
      </c>
      <c r="L221">
        <f>IFERROR(VLOOKUP(実施計画様式!L221,―!$O$2:$P$10,2,FALSE),0)</f>
        <v>0</v>
      </c>
      <c r="V221">
        <f>IFERROR(VLOOKUP(実施計画様式!W221,―!$Q$2:$R$3,2,FALSE),0)</f>
        <v>0</v>
      </c>
      <c r="W221">
        <f>IFERROR(VLOOKUP(実施計画様式!X221,―!$S$2:$T$3,2,FALSE),0)</f>
        <v>0</v>
      </c>
      <c r="X221">
        <f>IFERROR(VLOOKUP(実施計画様式!Y221,―!$U$2:$V$3,2,FALSE),0)</f>
        <v>0</v>
      </c>
      <c r="Y221">
        <f>IFERROR(VLOOKUP(実施計画様式!Z221,―!$AH$2:$AI$40,2,FALSE),0)</f>
        <v>0</v>
      </c>
      <c r="Z221">
        <f>IFERROR(VLOOKUP(実施計画様式!AA221,―!$AH$2:$AI$40,2,FALSE),0)</f>
        <v>0</v>
      </c>
      <c r="AC221">
        <f>IFERROR(VLOOKUP(実施計画様式!AD221,参考資料1_対象分野リスト!$C$3:$D$64,2,FALSE),0)</f>
        <v>0</v>
      </c>
      <c r="AF221">
        <f>IFERROR(VLOOKUP(実施計画様式!AG221,―!$AE$13:$AF$18,2,FALSE),0)</f>
        <v>0</v>
      </c>
      <c r="AH221">
        <f t="shared" si="9"/>
        <v>0</v>
      </c>
      <c r="AI221">
        <v>99</v>
      </c>
      <c r="AJ221" t="str">
        <f t="shared" si="8"/>
        <v/>
      </c>
      <c r="AK221" t="str">
        <f t="shared" si="7"/>
        <v/>
      </c>
      <c r="AQ221" s="140" t="str">
        <f>IF(実施計画様式!F221="","",IF(PRODUCT(D221:AF221)=0,"error",""))</f>
        <v/>
      </c>
    </row>
    <row r="222" spans="3:43">
      <c r="C222">
        <v>150</v>
      </c>
      <c r="D222" s="24">
        <f>IFERROR(VLOOKUP(実施計画様式!D222,―!A$38:B$40,2,FALSE),0)</f>
        <v>0</v>
      </c>
      <c r="E222">
        <f>IFERROR(VLOOKUP(実施計画様式!E222,―!$C$40:$D$47,2,FALSE),0)</f>
        <v>0</v>
      </c>
      <c r="F222">
        <f>IFERROR(VLOOKUP(実施計画様式!F222,―!$E$2:$F$2,2,FALSE),0)</f>
        <v>0</v>
      </c>
      <c r="G222">
        <f>IFERROR(VLOOKUP(実施計画様式!G222,―!$G$2:$H$2,2,FALSE),0)</f>
        <v>0</v>
      </c>
      <c r="H222">
        <f>IFERROR(VLOOKUP(実施計画様式!H222,―!$I$2:$J$2,2,FALSE),0)</f>
        <v>0</v>
      </c>
      <c r="J222">
        <f>IFERROR(VLOOKUP(実施計画様式!J222,―!$K$4:$L$8,2,FALSE),0)</f>
        <v>0</v>
      </c>
      <c r="K222">
        <f>IFERROR(VLOOKUP(実施計画様式!K222,―!$M$2:$N$2,2,FALSE),0)</f>
        <v>0</v>
      </c>
      <c r="L222">
        <f>IFERROR(VLOOKUP(実施計画様式!L222,―!$O$2:$P$10,2,FALSE),0)</f>
        <v>0</v>
      </c>
      <c r="V222">
        <f>IFERROR(VLOOKUP(実施計画様式!W222,―!$Q$2:$R$3,2,FALSE),0)</f>
        <v>0</v>
      </c>
      <c r="W222">
        <f>IFERROR(VLOOKUP(実施計画様式!X222,―!$S$2:$T$3,2,FALSE),0)</f>
        <v>0</v>
      </c>
      <c r="X222">
        <f>IFERROR(VLOOKUP(実施計画様式!Y222,―!$U$2:$V$3,2,FALSE),0)</f>
        <v>0</v>
      </c>
      <c r="Y222">
        <f>IFERROR(VLOOKUP(実施計画様式!Z222,―!$AH$2:$AI$40,2,FALSE),0)</f>
        <v>0</v>
      </c>
      <c r="Z222">
        <f>IFERROR(VLOOKUP(実施計画様式!AA222,―!$AH$2:$AI$40,2,FALSE),0)</f>
        <v>0</v>
      </c>
      <c r="AC222">
        <f>IFERROR(VLOOKUP(実施計画様式!AD222,参考資料1_対象分野リスト!$C$3:$D$64,2,FALSE),0)</f>
        <v>0</v>
      </c>
      <c r="AF222">
        <f>IFERROR(VLOOKUP(実施計画様式!AG222,―!$AE$13:$AF$18,2,FALSE),0)</f>
        <v>0</v>
      </c>
      <c r="AH222">
        <f t="shared" si="9"/>
        <v>0</v>
      </c>
      <c r="AI222">
        <v>99</v>
      </c>
      <c r="AJ222" t="str">
        <f t="shared" si="8"/>
        <v/>
      </c>
      <c r="AK222" t="str">
        <f t="shared" si="7"/>
        <v/>
      </c>
      <c r="AQ222" s="140" t="str">
        <f>IF(実施計画様式!F222="","",IF(PRODUCT(D222:AF222)=0,"error",""))</f>
        <v/>
      </c>
    </row>
    <row r="223" spans="3:43">
      <c r="C223">
        <v>151</v>
      </c>
      <c r="D223" s="24">
        <f>IFERROR(VLOOKUP(実施計画様式!D223,―!A$38:B$40,2,FALSE),0)</f>
        <v>0</v>
      </c>
      <c r="E223">
        <f>IFERROR(VLOOKUP(実施計画様式!E223,―!$C$40:$D$47,2,FALSE),0)</f>
        <v>0</v>
      </c>
      <c r="F223">
        <f>IFERROR(VLOOKUP(実施計画様式!F223,―!$E$2:$F$2,2,FALSE),0)</f>
        <v>0</v>
      </c>
      <c r="G223">
        <f>IFERROR(VLOOKUP(実施計画様式!G223,―!$G$2:$H$2,2,FALSE),0)</f>
        <v>0</v>
      </c>
      <c r="H223">
        <f>IFERROR(VLOOKUP(実施計画様式!H223,―!$I$2:$J$2,2,FALSE),0)</f>
        <v>0</v>
      </c>
      <c r="J223">
        <f>IFERROR(VLOOKUP(実施計画様式!J223,―!$K$4:$L$8,2,FALSE),0)</f>
        <v>0</v>
      </c>
      <c r="K223">
        <f>IFERROR(VLOOKUP(実施計画様式!K223,―!$M$2:$N$2,2,FALSE),0)</f>
        <v>0</v>
      </c>
      <c r="L223">
        <f>IFERROR(VLOOKUP(実施計画様式!L223,―!$O$2:$P$10,2,FALSE),0)</f>
        <v>0</v>
      </c>
      <c r="V223">
        <f>IFERROR(VLOOKUP(実施計画様式!W223,―!$Q$2:$R$3,2,FALSE),0)</f>
        <v>0</v>
      </c>
      <c r="W223">
        <f>IFERROR(VLOOKUP(実施計画様式!X223,―!$S$2:$T$3,2,FALSE),0)</f>
        <v>0</v>
      </c>
      <c r="X223">
        <f>IFERROR(VLOOKUP(実施計画様式!Y223,―!$U$2:$V$3,2,FALSE),0)</f>
        <v>0</v>
      </c>
      <c r="Y223">
        <f>IFERROR(VLOOKUP(実施計画様式!Z223,―!$AH$2:$AI$40,2,FALSE),0)</f>
        <v>0</v>
      </c>
      <c r="Z223">
        <f>IFERROR(VLOOKUP(実施計画様式!AA223,―!$AH$2:$AI$40,2,FALSE),0)</f>
        <v>0</v>
      </c>
      <c r="AC223">
        <f>IFERROR(VLOOKUP(実施計画様式!AD223,参考資料1_対象分野リスト!$C$3:$D$64,2,FALSE),0)</f>
        <v>0</v>
      </c>
      <c r="AF223">
        <f>IFERROR(VLOOKUP(実施計画様式!AG223,―!$AE$13:$AF$18,2,FALSE),0)</f>
        <v>0</v>
      </c>
      <c r="AH223">
        <f t="shared" si="9"/>
        <v>0</v>
      </c>
      <c r="AI223">
        <v>99</v>
      </c>
      <c r="AJ223" t="str">
        <f t="shared" si="8"/>
        <v/>
      </c>
      <c r="AK223" t="str">
        <f t="shared" si="7"/>
        <v/>
      </c>
      <c r="AQ223" s="140" t="str">
        <f>IF(実施計画様式!F223="","",IF(PRODUCT(D223:AF223)=0,"error",""))</f>
        <v/>
      </c>
    </row>
    <row r="224" spans="3:43">
      <c r="C224">
        <v>152</v>
      </c>
      <c r="D224" s="24">
        <f>IFERROR(VLOOKUP(実施計画様式!D224,―!A$38:B$40,2,FALSE),0)</f>
        <v>0</v>
      </c>
      <c r="E224">
        <f>IFERROR(VLOOKUP(実施計画様式!E224,―!$C$40:$D$47,2,FALSE),0)</f>
        <v>0</v>
      </c>
      <c r="F224">
        <f>IFERROR(VLOOKUP(実施計画様式!F224,―!$E$2:$F$2,2,FALSE),0)</f>
        <v>0</v>
      </c>
      <c r="G224">
        <f>IFERROR(VLOOKUP(実施計画様式!G224,―!$G$2:$H$2,2,FALSE),0)</f>
        <v>0</v>
      </c>
      <c r="H224">
        <f>IFERROR(VLOOKUP(実施計画様式!H224,―!$I$2:$J$2,2,FALSE),0)</f>
        <v>0</v>
      </c>
      <c r="J224">
        <f>IFERROR(VLOOKUP(実施計画様式!J224,―!$K$4:$L$8,2,FALSE),0)</f>
        <v>0</v>
      </c>
      <c r="K224">
        <f>IFERROR(VLOOKUP(実施計画様式!K224,―!$M$2:$N$2,2,FALSE),0)</f>
        <v>0</v>
      </c>
      <c r="L224">
        <f>IFERROR(VLOOKUP(実施計画様式!L224,―!$O$2:$P$10,2,FALSE),0)</f>
        <v>0</v>
      </c>
      <c r="V224">
        <f>IFERROR(VLOOKUP(実施計画様式!W224,―!$Q$2:$R$3,2,FALSE),0)</f>
        <v>0</v>
      </c>
      <c r="W224">
        <f>IFERROR(VLOOKUP(実施計画様式!X224,―!$S$2:$T$3,2,FALSE),0)</f>
        <v>0</v>
      </c>
      <c r="X224">
        <f>IFERROR(VLOOKUP(実施計画様式!Y224,―!$U$2:$V$3,2,FALSE),0)</f>
        <v>0</v>
      </c>
      <c r="Y224">
        <f>IFERROR(VLOOKUP(実施計画様式!Z224,―!$AH$2:$AI$40,2,FALSE),0)</f>
        <v>0</v>
      </c>
      <c r="Z224">
        <f>IFERROR(VLOOKUP(実施計画様式!AA224,―!$AH$2:$AI$40,2,FALSE),0)</f>
        <v>0</v>
      </c>
      <c r="AC224">
        <f>IFERROR(VLOOKUP(実施計画様式!AD224,参考資料1_対象分野リスト!$C$3:$D$64,2,FALSE),0)</f>
        <v>0</v>
      </c>
      <c r="AF224">
        <f>IFERROR(VLOOKUP(実施計画様式!AG224,―!$AE$13:$AF$18,2,FALSE),0)</f>
        <v>0</v>
      </c>
      <c r="AH224">
        <f t="shared" si="9"/>
        <v>0</v>
      </c>
      <c r="AI224">
        <v>99</v>
      </c>
      <c r="AJ224" t="str">
        <f t="shared" si="8"/>
        <v/>
      </c>
      <c r="AK224" t="str">
        <f t="shared" si="7"/>
        <v/>
      </c>
      <c r="AQ224" s="140" t="str">
        <f>IF(実施計画様式!F224="","",IF(PRODUCT(D224:AF224)=0,"error",""))</f>
        <v/>
      </c>
    </row>
    <row r="225" spans="3:43">
      <c r="C225">
        <v>153</v>
      </c>
      <c r="D225" s="24">
        <f>IFERROR(VLOOKUP(実施計画様式!D225,―!A$38:B$40,2,FALSE),0)</f>
        <v>0</v>
      </c>
      <c r="E225">
        <f>IFERROR(VLOOKUP(実施計画様式!E225,―!$C$40:$D$47,2,FALSE),0)</f>
        <v>0</v>
      </c>
      <c r="F225">
        <f>IFERROR(VLOOKUP(実施計画様式!F225,―!$E$2:$F$2,2,FALSE),0)</f>
        <v>0</v>
      </c>
      <c r="G225">
        <f>IFERROR(VLOOKUP(実施計画様式!G225,―!$G$2:$H$2,2,FALSE),0)</f>
        <v>0</v>
      </c>
      <c r="H225">
        <f>IFERROR(VLOOKUP(実施計画様式!H225,―!$I$2:$J$2,2,FALSE),0)</f>
        <v>0</v>
      </c>
      <c r="J225">
        <f>IFERROR(VLOOKUP(実施計画様式!J225,―!$K$4:$L$8,2,FALSE),0)</f>
        <v>0</v>
      </c>
      <c r="K225">
        <f>IFERROR(VLOOKUP(実施計画様式!K225,―!$M$2:$N$2,2,FALSE),0)</f>
        <v>0</v>
      </c>
      <c r="L225">
        <f>IFERROR(VLOOKUP(実施計画様式!L225,―!$O$2:$P$10,2,FALSE),0)</f>
        <v>0</v>
      </c>
      <c r="V225">
        <f>IFERROR(VLOOKUP(実施計画様式!W225,―!$Q$2:$R$3,2,FALSE),0)</f>
        <v>0</v>
      </c>
      <c r="W225">
        <f>IFERROR(VLOOKUP(実施計画様式!X225,―!$S$2:$T$3,2,FALSE),0)</f>
        <v>0</v>
      </c>
      <c r="X225">
        <f>IFERROR(VLOOKUP(実施計画様式!Y225,―!$U$2:$V$3,2,FALSE),0)</f>
        <v>0</v>
      </c>
      <c r="Y225">
        <f>IFERROR(VLOOKUP(実施計画様式!Z225,―!$AH$2:$AI$40,2,FALSE),0)</f>
        <v>0</v>
      </c>
      <c r="Z225">
        <f>IFERROR(VLOOKUP(実施計画様式!AA225,―!$AH$2:$AI$40,2,FALSE),0)</f>
        <v>0</v>
      </c>
      <c r="AC225">
        <f>IFERROR(VLOOKUP(実施計画様式!AD225,参考資料1_対象分野リスト!$C$3:$D$64,2,FALSE),0)</f>
        <v>0</v>
      </c>
      <c r="AF225">
        <f>IFERROR(VLOOKUP(実施計画様式!AG225,―!$AE$13:$AF$18,2,FALSE),0)</f>
        <v>0</v>
      </c>
      <c r="AH225">
        <f t="shared" si="9"/>
        <v>0</v>
      </c>
      <c r="AI225">
        <v>99</v>
      </c>
      <c r="AJ225" t="str">
        <f t="shared" si="8"/>
        <v/>
      </c>
      <c r="AK225" t="str">
        <f t="shared" si="7"/>
        <v/>
      </c>
      <c r="AQ225" s="140" t="str">
        <f>IF(実施計画様式!F225="","",IF(PRODUCT(D225:AF225)=0,"error",""))</f>
        <v/>
      </c>
    </row>
    <row r="226" spans="3:43">
      <c r="C226">
        <v>154</v>
      </c>
      <c r="D226" s="24">
        <f>IFERROR(VLOOKUP(実施計画様式!D226,―!A$38:B$40,2,FALSE),0)</f>
        <v>0</v>
      </c>
      <c r="E226">
        <f>IFERROR(VLOOKUP(実施計画様式!E226,―!$C$40:$D$47,2,FALSE),0)</f>
        <v>0</v>
      </c>
      <c r="F226">
        <f>IFERROR(VLOOKUP(実施計画様式!F226,―!$E$2:$F$2,2,FALSE),0)</f>
        <v>0</v>
      </c>
      <c r="G226">
        <f>IFERROR(VLOOKUP(実施計画様式!G226,―!$G$2:$H$2,2,FALSE),0)</f>
        <v>0</v>
      </c>
      <c r="H226">
        <f>IFERROR(VLOOKUP(実施計画様式!H226,―!$I$2:$J$2,2,FALSE),0)</f>
        <v>0</v>
      </c>
      <c r="J226">
        <f>IFERROR(VLOOKUP(実施計画様式!J226,―!$K$4:$L$8,2,FALSE),0)</f>
        <v>0</v>
      </c>
      <c r="K226">
        <f>IFERROR(VLOOKUP(実施計画様式!K226,―!$M$2:$N$2,2,FALSE),0)</f>
        <v>0</v>
      </c>
      <c r="L226">
        <f>IFERROR(VLOOKUP(実施計画様式!L226,―!$O$2:$P$10,2,FALSE),0)</f>
        <v>0</v>
      </c>
      <c r="V226">
        <f>IFERROR(VLOOKUP(実施計画様式!W226,―!$Q$2:$R$3,2,FALSE),0)</f>
        <v>0</v>
      </c>
      <c r="W226">
        <f>IFERROR(VLOOKUP(実施計画様式!X226,―!$S$2:$T$3,2,FALSE),0)</f>
        <v>0</v>
      </c>
      <c r="X226">
        <f>IFERROR(VLOOKUP(実施計画様式!Y226,―!$U$2:$V$3,2,FALSE),0)</f>
        <v>0</v>
      </c>
      <c r="Y226">
        <f>IFERROR(VLOOKUP(実施計画様式!Z226,―!$AH$2:$AI$40,2,FALSE),0)</f>
        <v>0</v>
      </c>
      <c r="Z226">
        <f>IFERROR(VLOOKUP(実施計画様式!AA226,―!$AH$2:$AI$40,2,FALSE),0)</f>
        <v>0</v>
      </c>
      <c r="AC226">
        <f>IFERROR(VLOOKUP(実施計画様式!AD226,参考資料1_対象分野リスト!$C$3:$D$64,2,FALSE),0)</f>
        <v>0</v>
      </c>
      <c r="AF226">
        <f>IFERROR(VLOOKUP(実施計画様式!AG226,―!$AE$13:$AF$18,2,FALSE),0)</f>
        <v>0</v>
      </c>
      <c r="AH226">
        <f t="shared" si="9"/>
        <v>0</v>
      </c>
      <c r="AI226">
        <v>99</v>
      </c>
      <c r="AJ226" t="str">
        <f t="shared" si="8"/>
        <v/>
      </c>
      <c r="AK226" t="str">
        <f t="shared" si="7"/>
        <v/>
      </c>
      <c r="AQ226" s="140" t="str">
        <f>IF(実施計画様式!F226="","",IF(PRODUCT(D226:AF226)=0,"error",""))</f>
        <v/>
      </c>
    </row>
    <row r="227" spans="3:43">
      <c r="C227">
        <v>155</v>
      </c>
      <c r="D227" s="24">
        <f>IFERROR(VLOOKUP(実施計画様式!D227,―!A$38:B$40,2,FALSE),0)</f>
        <v>0</v>
      </c>
      <c r="E227">
        <f>IFERROR(VLOOKUP(実施計画様式!E227,―!$C$40:$D$47,2,FALSE),0)</f>
        <v>0</v>
      </c>
      <c r="F227">
        <f>IFERROR(VLOOKUP(実施計画様式!F227,―!$E$2:$F$2,2,FALSE),0)</f>
        <v>0</v>
      </c>
      <c r="G227">
        <f>IFERROR(VLOOKUP(実施計画様式!G227,―!$G$2:$H$2,2,FALSE),0)</f>
        <v>0</v>
      </c>
      <c r="H227">
        <f>IFERROR(VLOOKUP(実施計画様式!H227,―!$I$2:$J$2,2,FALSE),0)</f>
        <v>0</v>
      </c>
      <c r="J227">
        <f>IFERROR(VLOOKUP(実施計画様式!J227,―!$K$4:$L$8,2,FALSE),0)</f>
        <v>0</v>
      </c>
      <c r="K227">
        <f>IFERROR(VLOOKUP(実施計画様式!K227,―!$M$2:$N$2,2,FALSE),0)</f>
        <v>0</v>
      </c>
      <c r="L227">
        <f>IFERROR(VLOOKUP(実施計画様式!L227,―!$O$2:$P$10,2,FALSE),0)</f>
        <v>0</v>
      </c>
      <c r="V227">
        <f>IFERROR(VLOOKUP(実施計画様式!W227,―!$Q$2:$R$3,2,FALSE),0)</f>
        <v>0</v>
      </c>
      <c r="W227">
        <f>IFERROR(VLOOKUP(実施計画様式!X227,―!$S$2:$T$3,2,FALSE),0)</f>
        <v>0</v>
      </c>
      <c r="X227">
        <f>IFERROR(VLOOKUP(実施計画様式!Y227,―!$U$2:$V$3,2,FALSE),0)</f>
        <v>0</v>
      </c>
      <c r="Y227">
        <f>IFERROR(VLOOKUP(実施計画様式!Z227,―!$AH$2:$AI$40,2,FALSE),0)</f>
        <v>0</v>
      </c>
      <c r="Z227">
        <f>IFERROR(VLOOKUP(実施計画様式!AA227,―!$AH$2:$AI$40,2,FALSE),0)</f>
        <v>0</v>
      </c>
      <c r="AC227">
        <f>IFERROR(VLOOKUP(実施計画様式!AD227,参考資料1_対象分野リスト!$C$3:$D$64,2,FALSE),0)</f>
        <v>0</v>
      </c>
      <c r="AF227">
        <f>IFERROR(VLOOKUP(実施計画様式!AG227,―!$AE$13:$AF$18,2,FALSE),0)</f>
        <v>0</v>
      </c>
      <c r="AH227">
        <f t="shared" si="9"/>
        <v>0</v>
      </c>
      <c r="AI227">
        <v>99</v>
      </c>
      <c r="AJ227" t="str">
        <f t="shared" si="8"/>
        <v/>
      </c>
      <c r="AK227" t="str">
        <f t="shared" si="7"/>
        <v/>
      </c>
      <c r="AQ227" s="140" t="str">
        <f>IF(実施計画様式!F227="","",IF(PRODUCT(D227:AF227)=0,"error",""))</f>
        <v/>
      </c>
    </row>
    <row r="228" spans="3:43">
      <c r="C228">
        <v>156</v>
      </c>
      <c r="D228" s="24">
        <f>IFERROR(VLOOKUP(実施計画様式!D228,―!A$38:B$40,2,FALSE),0)</f>
        <v>0</v>
      </c>
      <c r="E228">
        <f>IFERROR(VLOOKUP(実施計画様式!E228,―!$C$40:$D$47,2,FALSE),0)</f>
        <v>0</v>
      </c>
      <c r="F228">
        <f>IFERROR(VLOOKUP(実施計画様式!F228,―!$E$2:$F$2,2,FALSE),0)</f>
        <v>0</v>
      </c>
      <c r="G228">
        <f>IFERROR(VLOOKUP(実施計画様式!G228,―!$G$2:$H$2,2,FALSE),0)</f>
        <v>0</v>
      </c>
      <c r="H228">
        <f>IFERROR(VLOOKUP(実施計画様式!H228,―!$I$2:$J$2,2,FALSE),0)</f>
        <v>0</v>
      </c>
      <c r="J228">
        <f>IFERROR(VLOOKUP(実施計画様式!J228,―!$K$4:$L$8,2,FALSE),0)</f>
        <v>0</v>
      </c>
      <c r="K228">
        <f>IFERROR(VLOOKUP(実施計画様式!K228,―!$M$2:$N$2,2,FALSE),0)</f>
        <v>0</v>
      </c>
      <c r="L228">
        <f>IFERROR(VLOOKUP(実施計画様式!L228,―!$O$2:$P$10,2,FALSE),0)</f>
        <v>0</v>
      </c>
      <c r="V228">
        <f>IFERROR(VLOOKUP(実施計画様式!W228,―!$Q$2:$R$3,2,FALSE),0)</f>
        <v>0</v>
      </c>
      <c r="W228">
        <f>IFERROR(VLOOKUP(実施計画様式!X228,―!$S$2:$T$3,2,FALSE),0)</f>
        <v>0</v>
      </c>
      <c r="X228">
        <f>IFERROR(VLOOKUP(実施計画様式!Y228,―!$U$2:$V$3,2,FALSE),0)</f>
        <v>0</v>
      </c>
      <c r="Y228">
        <f>IFERROR(VLOOKUP(実施計画様式!Z228,―!$AH$2:$AI$40,2,FALSE),0)</f>
        <v>0</v>
      </c>
      <c r="Z228">
        <f>IFERROR(VLOOKUP(実施計画様式!AA228,―!$AH$2:$AI$40,2,FALSE),0)</f>
        <v>0</v>
      </c>
      <c r="AC228">
        <f>IFERROR(VLOOKUP(実施計画様式!AD228,参考資料1_対象分野リスト!$C$3:$D$64,2,FALSE),0)</f>
        <v>0</v>
      </c>
      <c r="AF228">
        <f>IFERROR(VLOOKUP(実施計画様式!AG228,―!$AE$13:$AF$18,2,FALSE),0)</f>
        <v>0</v>
      </c>
      <c r="AH228">
        <f t="shared" si="9"/>
        <v>0</v>
      </c>
      <c r="AI228">
        <v>99</v>
      </c>
      <c r="AJ228" t="str">
        <f t="shared" si="8"/>
        <v/>
      </c>
      <c r="AK228" t="str">
        <f t="shared" si="7"/>
        <v/>
      </c>
      <c r="AQ228" s="140" t="str">
        <f>IF(実施計画様式!F228="","",IF(PRODUCT(D228:AF228)=0,"error",""))</f>
        <v/>
      </c>
    </row>
    <row r="229" spans="3:43">
      <c r="C229">
        <v>157</v>
      </c>
      <c r="D229" s="24">
        <f>IFERROR(VLOOKUP(実施計画様式!D229,―!A$38:B$40,2,FALSE),0)</f>
        <v>0</v>
      </c>
      <c r="E229">
        <f>IFERROR(VLOOKUP(実施計画様式!E229,―!$C$40:$D$47,2,FALSE),0)</f>
        <v>0</v>
      </c>
      <c r="F229">
        <f>IFERROR(VLOOKUP(実施計画様式!F229,―!$E$2:$F$2,2,FALSE),0)</f>
        <v>0</v>
      </c>
      <c r="G229">
        <f>IFERROR(VLOOKUP(実施計画様式!G229,―!$G$2:$H$2,2,FALSE),0)</f>
        <v>0</v>
      </c>
      <c r="H229">
        <f>IFERROR(VLOOKUP(実施計画様式!H229,―!$I$2:$J$2,2,FALSE),0)</f>
        <v>0</v>
      </c>
      <c r="J229">
        <f>IFERROR(VLOOKUP(実施計画様式!J229,―!$K$4:$L$8,2,FALSE),0)</f>
        <v>0</v>
      </c>
      <c r="K229">
        <f>IFERROR(VLOOKUP(実施計画様式!K229,―!$M$2:$N$2,2,FALSE),0)</f>
        <v>0</v>
      </c>
      <c r="L229">
        <f>IFERROR(VLOOKUP(実施計画様式!L229,―!$O$2:$P$10,2,FALSE),0)</f>
        <v>0</v>
      </c>
      <c r="V229">
        <f>IFERROR(VLOOKUP(実施計画様式!W229,―!$Q$2:$R$3,2,FALSE),0)</f>
        <v>0</v>
      </c>
      <c r="W229">
        <f>IFERROR(VLOOKUP(実施計画様式!X229,―!$S$2:$T$3,2,FALSE),0)</f>
        <v>0</v>
      </c>
      <c r="X229">
        <f>IFERROR(VLOOKUP(実施計画様式!Y229,―!$U$2:$V$3,2,FALSE),0)</f>
        <v>0</v>
      </c>
      <c r="Y229">
        <f>IFERROR(VLOOKUP(実施計画様式!Z229,―!$AH$2:$AI$40,2,FALSE),0)</f>
        <v>0</v>
      </c>
      <c r="Z229">
        <f>IFERROR(VLOOKUP(実施計画様式!AA229,―!$AH$2:$AI$40,2,FALSE),0)</f>
        <v>0</v>
      </c>
      <c r="AC229">
        <f>IFERROR(VLOOKUP(実施計画様式!AD229,参考資料1_対象分野リスト!$C$3:$D$64,2,FALSE),0)</f>
        <v>0</v>
      </c>
      <c r="AF229">
        <f>IFERROR(VLOOKUP(実施計画様式!AG229,―!$AE$13:$AF$18,2,FALSE),0)</f>
        <v>0</v>
      </c>
      <c r="AH229">
        <f t="shared" si="9"/>
        <v>0</v>
      </c>
      <c r="AI229">
        <v>99</v>
      </c>
      <c r="AJ229" t="str">
        <f t="shared" si="8"/>
        <v/>
      </c>
      <c r="AK229" t="str">
        <f t="shared" si="7"/>
        <v/>
      </c>
      <c r="AQ229" s="140" t="str">
        <f>IF(実施計画様式!F229="","",IF(PRODUCT(D229:AF229)=0,"error",""))</f>
        <v/>
      </c>
    </row>
    <row r="230" spans="3:43">
      <c r="C230">
        <v>158</v>
      </c>
      <c r="D230" s="24">
        <f>IFERROR(VLOOKUP(実施計画様式!D230,―!A$38:B$40,2,FALSE),0)</f>
        <v>0</v>
      </c>
      <c r="E230">
        <f>IFERROR(VLOOKUP(実施計画様式!E230,―!$C$40:$D$47,2,FALSE),0)</f>
        <v>0</v>
      </c>
      <c r="F230">
        <f>IFERROR(VLOOKUP(実施計画様式!F230,―!$E$2:$F$2,2,FALSE),0)</f>
        <v>0</v>
      </c>
      <c r="G230">
        <f>IFERROR(VLOOKUP(実施計画様式!G230,―!$G$2:$H$2,2,FALSE),0)</f>
        <v>0</v>
      </c>
      <c r="H230">
        <f>IFERROR(VLOOKUP(実施計画様式!H230,―!$I$2:$J$2,2,FALSE),0)</f>
        <v>0</v>
      </c>
      <c r="J230">
        <f>IFERROR(VLOOKUP(実施計画様式!J230,―!$K$4:$L$8,2,FALSE),0)</f>
        <v>0</v>
      </c>
      <c r="K230">
        <f>IFERROR(VLOOKUP(実施計画様式!K230,―!$M$2:$N$2,2,FALSE),0)</f>
        <v>0</v>
      </c>
      <c r="L230">
        <f>IFERROR(VLOOKUP(実施計画様式!L230,―!$O$2:$P$10,2,FALSE),0)</f>
        <v>0</v>
      </c>
      <c r="V230">
        <f>IFERROR(VLOOKUP(実施計画様式!W230,―!$Q$2:$R$3,2,FALSE),0)</f>
        <v>0</v>
      </c>
      <c r="W230">
        <f>IFERROR(VLOOKUP(実施計画様式!X230,―!$S$2:$T$3,2,FALSE),0)</f>
        <v>0</v>
      </c>
      <c r="X230">
        <f>IFERROR(VLOOKUP(実施計画様式!Y230,―!$U$2:$V$3,2,FALSE),0)</f>
        <v>0</v>
      </c>
      <c r="Y230">
        <f>IFERROR(VLOOKUP(実施計画様式!Z230,―!$AH$2:$AI$40,2,FALSE),0)</f>
        <v>0</v>
      </c>
      <c r="Z230">
        <f>IFERROR(VLOOKUP(実施計画様式!AA230,―!$AH$2:$AI$40,2,FALSE),0)</f>
        <v>0</v>
      </c>
      <c r="AC230">
        <f>IFERROR(VLOOKUP(実施計画様式!AD230,参考資料1_対象分野リスト!$C$3:$D$64,2,FALSE),0)</f>
        <v>0</v>
      </c>
      <c r="AF230">
        <f>IFERROR(VLOOKUP(実施計画様式!AG230,―!$AE$13:$AF$18,2,FALSE),0)</f>
        <v>0</v>
      </c>
      <c r="AH230">
        <f t="shared" si="9"/>
        <v>0</v>
      </c>
      <c r="AI230">
        <v>99</v>
      </c>
      <c r="AJ230" t="str">
        <f t="shared" si="8"/>
        <v/>
      </c>
      <c r="AK230" t="str">
        <f t="shared" si="7"/>
        <v/>
      </c>
      <c r="AQ230" s="140" t="str">
        <f>IF(実施計画様式!F230="","",IF(PRODUCT(D230:AF230)=0,"error",""))</f>
        <v/>
      </c>
    </row>
    <row r="231" spans="3:43">
      <c r="C231">
        <v>159</v>
      </c>
      <c r="D231" s="24">
        <f>IFERROR(VLOOKUP(実施計画様式!D231,―!A$38:B$40,2,FALSE),0)</f>
        <v>0</v>
      </c>
      <c r="E231">
        <f>IFERROR(VLOOKUP(実施計画様式!E231,―!$C$40:$D$47,2,FALSE),0)</f>
        <v>0</v>
      </c>
      <c r="F231">
        <f>IFERROR(VLOOKUP(実施計画様式!F231,―!$E$2:$F$2,2,FALSE),0)</f>
        <v>0</v>
      </c>
      <c r="G231">
        <f>IFERROR(VLOOKUP(実施計画様式!G231,―!$G$2:$H$2,2,FALSE),0)</f>
        <v>0</v>
      </c>
      <c r="H231">
        <f>IFERROR(VLOOKUP(実施計画様式!H231,―!$I$2:$J$2,2,FALSE),0)</f>
        <v>0</v>
      </c>
      <c r="J231">
        <f>IFERROR(VLOOKUP(実施計画様式!J231,―!$K$4:$L$8,2,FALSE),0)</f>
        <v>0</v>
      </c>
      <c r="K231">
        <f>IFERROR(VLOOKUP(実施計画様式!K231,―!$M$2:$N$2,2,FALSE),0)</f>
        <v>0</v>
      </c>
      <c r="L231">
        <f>IFERROR(VLOOKUP(実施計画様式!L231,―!$O$2:$P$10,2,FALSE),0)</f>
        <v>0</v>
      </c>
      <c r="V231">
        <f>IFERROR(VLOOKUP(実施計画様式!W231,―!$Q$2:$R$3,2,FALSE),0)</f>
        <v>0</v>
      </c>
      <c r="W231">
        <f>IFERROR(VLOOKUP(実施計画様式!X231,―!$S$2:$T$3,2,FALSE),0)</f>
        <v>0</v>
      </c>
      <c r="X231">
        <f>IFERROR(VLOOKUP(実施計画様式!Y231,―!$U$2:$V$3,2,FALSE),0)</f>
        <v>0</v>
      </c>
      <c r="Y231">
        <f>IFERROR(VLOOKUP(実施計画様式!Z231,―!$AH$2:$AI$40,2,FALSE),0)</f>
        <v>0</v>
      </c>
      <c r="Z231">
        <f>IFERROR(VLOOKUP(実施計画様式!AA231,―!$AH$2:$AI$40,2,FALSE),0)</f>
        <v>0</v>
      </c>
      <c r="AC231">
        <f>IFERROR(VLOOKUP(実施計画様式!AD231,参考資料1_対象分野リスト!$C$3:$D$64,2,FALSE),0)</f>
        <v>0</v>
      </c>
      <c r="AF231">
        <f>IFERROR(VLOOKUP(実施計画様式!AG231,―!$AE$13:$AF$18,2,FALSE),0)</f>
        <v>0</v>
      </c>
      <c r="AH231">
        <f t="shared" si="9"/>
        <v>0</v>
      </c>
      <c r="AI231">
        <v>99</v>
      </c>
      <c r="AJ231" t="str">
        <f t="shared" si="8"/>
        <v/>
      </c>
      <c r="AK231" t="str">
        <f t="shared" si="7"/>
        <v/>
      </c>
      <c r="AQ231" s="140" t="str">
        <f>IF(実施計画様式!F231="","",IF(PRODUCT(D231:AF231)=0,"error",""))</f>
        <v/>
      </c>
    </row>
    <row r="232" spans="3:43">
      <c r="C232">
        <v>160</v>
      </c>
      <c r="D232" s="24">
        <f>IFERROR(VLOOKUP(実施計画様式!D232,―!A$38:B$40,2,FALSE),0)</f>
        <v>0</v>
      </c>
      <c r="E232">
        <f>IFERROR(VLOOKUP(実施計画様式!E232,―!$C$40:$D$47,2,FALSE),0)</f>
        <v>0</v>
      </c>
      <c r="F232">
        <f>IFERROR(VLOOKUP(実施計画様式!F232,―!$E$2:$F$2,2,FALSE),0)</f>
        <v>0</v>
      </c>
      <c r="G232">
        <f>IFERROR(VLOOKUP(実施計画様式!G232,―!$G$2:$H$2,2,FALSE),0)</f>
        <v>0</v>
      </c>
      <c r="H232">
        <f>IFERROR(VLOOKUP(実施計画様式!H232,―!$I$2:$J$2,2,FALSE),0)</f>
        <v>0</v>
      </c>
      <c r="J232">
        <f>IFERROR(VLOOKUP(実施計画様式!J232,―!$K$4:$L$8,2,FALSE),0)</f>
        <v>0</v>
      </c>
      <c r="K232">
        <f>IFERROR(VLOOKUP(実施計画様式!K232,―!$M$2:$N$2,2,FALSE),0)</f>
        <v>0</v>
      </c>
      <c r="L232">
        <f>IFERROR(VLOOKUP(実施計画様式!L232,―!$O$2:$P$10,2,FALSE),0)</f>
        <v>0</v>
      </c>
      <c r="V232">
        <f>IFERROR(VLOOKUP(実施計画様式!W232,―!$Q$2:$R$3,2,FALSE),0)</f>
        <v>0</v>
      </c>
      <c r="W232">
        <f>IFERROR(VLOOKUP(実施計画様式!X232,―!$S$2:$T$3,2,FALSE),0)</f>
        <v>0</v>
      </c>
      <c r="X232">
        <f>IFERROR(VLOOKUP(実施計画様式!Y232,―!$U$2:$V$3,2,FALSE),0)</f>
        <v>0</v>
      </c>
      <c r="Y232">
        <f>IFERROR(VLOOKUP(実施計画様式!Z232,―!$AH$2:$AI$40,2,FALSE),0)</f>
        <v>0</v>
      </c>
      <c r="Z232">
        <f>IFERROR(VLOOKUP(実施計画様式!AA232,―!$AH$2:$AI$40,2,FALSE),0)</f>
        <v>0</v>
      </c>
      <c r="AC232">
        <f>IFERROR(VLOOKUP(実施計画様式!AD232,参考資料1_対象分野リスト!$C$3:$D$64,2,FALSE),0)</f>
        <v>0</v>
      </c>
      <c r="AF232">
        <f>IFERROR(VLOOKUP(実施計画様式!AG232,―!$AE$13:$AF$18,2,FALSE),0)</f>
        <v>0</v>
      </c>
      <c r="AH232">
        <f t="shared" si="9"/>
        <v>0</v>
      </c>
      <c r="AI232">
        <v>99</v>
      </c>
      <c r="AJ232" t="str">
        <f t="shared" si="8"/>
        <v/>
      </c>
      <c r="AK232" t="str">
        <f t="shared" si="7"/>
        <v/>
      </c>
      <c r="AQ232" s="140" t="str">
        <f>IF(実施計画様式!F232="","",IF(PRODUCT(D232:AF232)=0,"error",""))</f>
        <v/>
      </c>
    </row>
    <row r="233" spans="3:43">
      <c r="C233">
        <v>161</v>
      </c>
      <c r="D233" s="24">
        <f>IFERROR(VLOOKUP(実施計画様式!D233,―!A$38:B$40,2,FALSE),0)</f>
        <v>0</v>
      </c>
      <c r="E233">
        <f>IFERROR(VLOOKUP(実施計画様式!E233,―!$C$40:$D$47,2,FALSE),0)</f>
        <v>0</v>
      </c>
      <c r="F233">
        <f>IFERROR(VLOOKUP(実施計画様式!F233,―!$E$2:$F$2,2,FALSE),0)</f>
        <v>0</v>
      </c>
      <c r="G233">
        <f>IFERROR(VLOOKUP(実施計画様式!G233,―!$G$2:$H$2,2,FALSE),0)</f>
        <v>0</v>
      </c>
      <c r="H233">
        <f>IFERROR(VLOOKUP(実施計画様式!H233,―!$I$2:$J$2,2,FALSE),0)</f>
        <v>0</v>
      </c>
      <c r="J233">
        <f>IFERROR(VLOOKUP(実施計画様式!J233,―!$K$4:$L$8,2,FALSE),0)</f>
        <v>0</v>
      </c>
      <c r="K233">
        <f>IFERROR(VLOOKUP(実施計画様式!K233,―!$M$2:$N$2,2,FALSE),0)</f>
        <v>0</v>
      </c>
      <c r="L233">
        <f>IFERROR(VLOOKUP(実施計画様式!L233,―!$O$2:$P$10,2,FALSE),0)</f>
        <v>0</v>
      </c>
      <c r="V233">
        <f>IFERROR(VLOOKUP(実施計画様式!W233,―!$Q$2:$R$3,2,FALSE),0)</f>
        <v>0</v>
      </c>
      <c r="W233">
        <f>IFERROR(VLOOKUP(実施計画様式!X233,―!$S$2:$T$3,2,FALSE),0)</f>
        <v>0</v>
      </c>
      <c r="X233">
        <f>IFERROR(VLOOKUP(実施計画様式!Y233,―!$U$2:$V$3,2,FALSE),0)</f>
        <v>0</v>
      </c>
      <c r="Y233">
        <f>IFERROR(VLOOKUP(実施計画様式!Z233,―!$AH$2:$AI$40,2,FALSE),0)</f>
        <v>0</v>
      </c>
      <c r="Z233">
        <f>IFERROR(VLOOKUP(実施計画様式!AA233,―!$AH$2:$AI$40,2,FALSE),0)</f>
        <v>0</v>
      </c>
      <c r="AC233">
        <f>IFERROR(VLOOKUP(実施計画様式!AD233,参考資料1_対象分野リスト!$C$3:$D$64,2,FALSE),0)</f>
        <v>0</v>
      </c>
      <c r="AF233">
        <f>IFERROR(VLOOKUP(実施計画様式!AG233,―!$AE$13:$AF$18,2,FALSE),0)</f>
        <v>0</v>
      </c>
      <c r="AH233">
        <f t="shared" si="9"/>
        <v>0</v>
      </c>
      <c r="AI233">
        <v>99</v>
      </c>
      <c r="AJ233" t="str">
        <f t="shared" si="8"/>
        <v/>
      </c>
      <c r="AK233" t="str">
        <f t="shared" si="7"/>
        <v/>
      </c>
      <c r="AQ233" s="140" t="str">
        <f>IF(実施計画様式!F233="","",IF(PRODUCT(D233:AF233)=0,"error",""))</f>
        <v/>
      </c>
    </row>
    <row r="234" spans="3:43">
      <c r="C234">
        <v>162</v>
      </c>
      <c r="D234" s="24">
        <f>IFERROR(VLOOKUP(実施計画様式!D234,―!A$38:B$40,2,FALSE),0)</f>
        <v>0</v>
      </c>
      <c r="E234">
        <f>IFERROR(VLOOKUP(実施計画様式!E234,―!$C$40:$D$47,2,FALSE),0)</f>
        <v>0</v>
      </c>
      <c r="F234">
        <f>IFERROR(VLOOKUP(実施計画様式!F234,―!$E$2:$F$2,2,FALSE),0)</f>
        <v>0</v>
      </c>
      <c r="G234">
        <f>IFERROR(VLOOKUP(実施計画様式!G234,―!$G$2:$H$2,2,FALSE),0)</f>
        <v>0</v>
      </c>
      <c r="H234">
        <f>IFERROR(VLOOKUP(実施計画様式!H234,―!$I$2:$J$2,2,FALSE),0)</f>
        <v>0</v>
      </c>
      <c r="J234">
        <f>IFERROR(VLOOKUP(実施計画様式!J234,―!$K$4:$L$8,2,FALSE),0)</f>
        <v>0</v>
      </c>
      <c r="K234">
        <f>IFERROR(VLOOKUP(実施計画様式!K234,―!$M$2:$N$2,2,FALSE),0)</f>
        <v>0</v>
      </c>
      <c r="L234">
        <f>IFERROR(VLOOKUP(実施計画様式!L234,―!$O$2:$P$10,2,FALSE),0)</f>
        <v>0</v>
      </c>
      <c r="V234">
        <f>IFERROR(VLOOKUP(実施計画様式!W234,―!$Q$2:$R$3,2,FALSE),0)</f>
        <v>0</v>
      </c>
      <c r="W234">
        <f>IFERROR(VLOOKUP(実施計画様式!X234,―!$S$2:$T$3,2,FALSE),0)</f>
        <v>0</v>
      </c>
      <c r="X234">
        <f>IFERROR(VLOOKUP(実施計画様式!Y234,―!$U$2:$V$3,2,FALSE),0)</f>
        <v>0</v>
      </c>
      <c r="Y234">
        <f>IFERROR(VLOOKUP(実施計画様式!Z234,―!$AH$2:$AI$40,2,FALSE),0)</f>
        <v>0</v>
      </c>
      <c r="Z234">
        <f>IFERROR(VLOOKUP(実施計画様式!AA234,―!$AH$2:$AI$40,2,FALSE),0)</f>
        <v>0</v>
      </c>
      <c r="AC234">
        <f>IFERROR(VLOOKUP(実施計画様式!AD234,参考資料1_対象分野リスト!$C$3:$D$64,2,FALSE),0)</f>
        <v>0</v>
      </c>
      <c r="AF234">
        <f>IFERROR(VLOOKUP(実施計画様式!AG234,―!$AE$13:$AF$18,2,FALSE),0)</f>
        <v>0</v>
      </c>
      <c r="AH234">
        <f t="shared" si="9"/>
        <v>0</v>
      </c>
      <c r="AI234">
        <v>99</v>
      </c>
      <c r="AJ234" t="str">
        <f t="shared" si="8"/>
        <v/>
      </c>
      <c r="AK234" t="str">
        <f t="shared" si="7"/>
        <v/>
      </c>
      <c r="AQ234" s="140" t="str">
        <f>IF(実施計画様式!F234="","",IF(PRODUCT(D234:AF234)=0,"error",""))</f>
        <v/>
      </c>
    </row>
    <row r="235" spans="3:43">
      <c r="C235">
        <v>163</v>
      </c>
      <c r="D235" s="24">
        <f>IFERROR(VLOOKUP(実施計画様式!D235,―!A$38:B$40,2,FALSE),0)</f>
        <v>0</v>
      </c>
      <c r="E235">
        <f>IFERROR(VLOOKUP(実施計画様式!E235,―!$C$40:$D$47,2,FALSE),0)</f>
        <v>0</v>
      </c>
      <c r="F235">
        <f>IFERROR(VLOOKUP(実施計画様式!F235,―!$E$2:$F$2,2,FALSE),0)</f>
        <v>0</v>
      </c>
      <c r="G235">
        <f>IFERROR(VLOOKUP(実施計画様式!G235,―!$G$2:$H$2,2,FALSE),0)</f>
        <v>0</v>
      </c>
      <c r="H235">
        <f>IFERROR(VLOOKUP(実施計画様式!H235,―!$I$2:$J$2,2,FALSE),0)</f>
        <v>0</v>
      </c>
      <c r="J235">
        <f>IFERROR(VLOOKUP(実施計画様式!J235,―!$K$4:$L$8,2,FALSE),0)</f>
        <v>0</v>
      </c>
      <c r="K235">
        <f>IFERROR(VLOOKUP(実施計画様式!K235,―!$M$2:$N$2,2,FALSE),0)</f>
        <v>0</v>
      </c>
      <c r="L235">
        <f>IFERROR(VLOOKUP(実施計画様式!L235,―!$O$2:$P$10,2,FALSE),0)</f>
        <v>0</v>
      </c>
      <c r="V235">
        <f>IFERROR(VLOOKUP(実施計画様式!W235,―!$Q$2:$R$3,2,FALSE),0)</f>
        <v>0</v>
      </c>
      <c r="W235">
        <f>IFERROR(VLOOKUP(実施計画様式!X235,―!$S$2:$T$3,2,FALSE),0)</f>
        <v>0</v>
      </c>
      <c r="X235">
        <f>IFERROR(VLOOKUP(実施計画様式!Y235,―!$U$2:$V$3,2,FALSE),0)</f>
        <v>0</v>
      </c>
      <c r="Y235">
        <f>IFERROR(VLOOKUP(実施計画様式!Z235,―!$AH$2:$AI$40,2,FALSE),0)</f>
        <v>0</v>
      </c>
      <c r="Z235">
        <f>IFERROR(VLOOKUP(実施計画様式!AA235,―!$AH$2:$AI$40,2,FALSE),0)</f>
        <v>0</v>
      </c>
      <c r="AC235">
        <f>IFERROR(VLOOKUP(実施計画様式!AD235,参考資料1_対象分野リスト!$C$3:$D$64,2,FALSE),0)</f>
        <v>0</v>
      </c>
      <c r="AF235">
        <f>IFERROR(VLOOKUP(実施計画様式!AG235,―!$AE$13:$AF$18,2,FALSE),0)</f>
        <v>0</v>
      </c>
      <c r="AH235">
        <f t="shared" si="9"/>
        <v>0</v>
      </c>
      <c r="AI235">
        <v>99</v>
      </c>
      <c r="AJ235" t="str">
        <f t="shared" si="8"/>
        <v/>
      </c>
      <c r="AK235" t="str">
        <f t="shared" si="7"/>
        <v/>
      </c>
      <c r="AQ235" s="140" t="str">
        <f>IF(実施計画様式!F235="","",IF(PRODUCT(D235:AF235)=0,"error",""))</f>
        <v/>
      </c>
    </row>
    <row r="236" spans="3:43">
      <c r="C236">
        <v>164</v>
      </c>
      <c r="D236" s="24">
        <f>IFERROR(VLOOKUP(実施計画様式!D236,―!A$38:B$40,2,FALSE),0)</f>
        <v>0</v>
      </c>
      <c r="E236">
        <f>IFERROR(VLOOKUP(実施計画様式!E236,―!$C$40:$D$47,2,FALSE),0)</f>
        <v>0</v>
      </c>
      <c r="F236">
        <f>IFERROR(VLOOKUP(実施計画様式!F236,―!$E$2:$F$2,2,FALSE),0)</f>
        <v>0</v>
      </c>
      <c r="G236">
        <f>IFERROR(VLOOKUP(実施計画様式!G236,―!$G$2:$H$2,2,FALSE),0)</f>
        <v>0</v>
      </c>
      <c r="H236">
        <f>IFERROR(VLOOKUP(実施計画様式!H236,―!$I$2:$J$2,2,FALSE),0)</f>
        <v>0</v>
      </c>
      <c r="J236">
        <f>IFERROR(VLOOKUP(実施計画様式!J236,―!$K$4:$L$8,2,FALSE),0)</f>
        <v>0</v>
      </c>
      <c r="K236">
        <f>IFERROR(VLOOKUP(実施計画様式!K236,―!$M$2:$N$2,2,FALSE),0)</f>
        <v>0</v>
      </c>
      <c r="L236">
        <f>IFERROR(VLOOKUP(実施計画様式!L236,―!$O$2:$P$10,2,FALSE),0)</f>
        <v>0</v>
      </c>
      <c r="V236">
        <f>IFERROR(VLOOKUP(実施計画様式!W236,―!$Q$2:$R$3,2,FALSE),0)</f>
        <v>0</v>
      </c>
      <c r="W236">
        <f>IFERROR(VLOOKUP(実施計画様式!X236,―!$S$2:$T$3,2,FALSE),0)</f>
        <v>0</v>
      </c>
      <c r="X236">
        <f>IFERROR(VLOOKUP(実施計画様式!Y236,―!$U$2:$V$3,2,FALSE),0)</f>
        <v>0</v>
      </c>
      <c r="Y236">
        <f>IFERROR(VLOOKUP(実施計画様式!Z236,―!$AH$2:$AI$40,2,FALSE),0)</f>
        <v>0</v>
      </c>
      <c r="Z236">
        <f>IFERROR(VLOOKUP(実施計画様式!AA236,―!$AH$2:$AI$40,2,FALSE),0)</f>
        <v>0</v>
      </c>
      <c r="AC236">
        <f>IFERROR(VLOOKUP(実施計画様式!AD236,参考資料1_対象分野リスト!$C$3:$D$64,2,FALSE),0)</f>
        <v>0</v>
      </c>
      <c r="AF236">
        <f>IFERROR(VLOOKUP(実施計画様式!AG236,―!$AE$13:$AF$18,2,FALSE),0)</f>
        <v>0</v>
      </c>
      <c r="AH236">
        <f t="shared" si="9"/>
        <v>0</v>
      </c>
      <c r="AI236">
        <v>99</v>
      </c>
      <c r="AJ236" t="str">
        <f t="shared" si="8"/>
        <v/>
      </c>
      <c r="AK236" t="str">
        <f t="shared" si="7"/>
        <v/>
      </c>
      <c r="AQ236" s="140" t="str">
        <f>IF(実施計画様式!F236="","",IF(PRODUCT(D236:AF236)=0,"error",""))</f>
        <v/>
      </c>
    </row>
    <row r="237" spans="3:43">
      <c r="C237">
        <v>165</v>
      </c>
      <c r="D237" s="24">
        <f>IFERROR(VLOOKUP(実施計画様式!D237,―!A$38:B$40,2,FALSE),0)</f>
        <v>0</v>
      </c>
      <c r="E237">
        <f>IFERROR(VLOOKUP(実施計画様式!E237,―!$C$40:$D$47,2,FALSE),0)</f>
        <v>0</v>
      </c>
      <c r="F237">
        <f>IFERROR(VLOOKUP(実施計画様式!F237,―!$E$2:$F$2,2,FALSE),0)</f>
        <v>0</v>
      </c>
      <c r="G237">
        <f>IFERROR(VLOOKUP(実施計画様式!G237,―!$G$2:$H$2,2,FALSE),0)</f>
        <v>0</v>
      </c>
      <c r="H237">
        <f>IFERROR(VLOOKUP(実施計画様式!H237,―!$I$2:$J$2,2,FALSE),0)</f>
        <v>0</v>
      </c>
      <c r="J237">
        <f>IFERROR(VLOOKUP(実施計画様式!J237,―!$K$4:$L$8,2,FALSE),0)</f>
        <v>0</v>
      </c>
      <c r="K237">
        <f>IFERROR(VLOOKUP(実施計画様式!K237,―!$M$2:$N$2,2,FALSE),0)</f>
        <v>0</v>
      </c>
      <c r="L237">
        <f>IFERROR(VLOOKUP(実施計画様式!L237,―!$O$2:$P$10,2,FALSE),0)</f>
        <v>0</v>
      </c>
      <c r="V237">
        <f>IFERROR(VLOOKUP(実施計画様式!W237,―!$Q$2:$R$3,2,FALSE),0)</f>
        <v>0</v>
      </c>
      <c r="W237">
        <f>IFERROR(VLOOKUP(実施計画様式!X237,―!$S$2:$T$3,2,FALSE),0)</f>
        <v>0</v>
      </c>
      <c r="X237">
        <f>IFERROR(VLOOKUP(実施計画様式!Y237,―!$U$2:$V$3,2,FALSE),0)</f>
        <v>0</v>
      </c>
      <c r="Y237">
        <f>IFERROR(VLOOKUP(実施計画様式!Z237,―!$AH$2:$AI$40,2,FALSE),0)</f>
        <v>0</v>
      </c>
      <c r="Z237">
        <f>IFERROR(VLOOKUP(実施計画様式!AA237,―!$AH$2:$AI$40,2,FALSE),0)</f>
        <v>0</v>
      </c>
      <c r="AC237">
        <f>IFERROR(VLOOKUP(実施計画様式!AD237,参考資料1_対象分野リスト!$C$3:$D$64,2,FALSE),0)</f>
        <v>0</v>
      </c>
      <c r="AF237">
        <f>IFERROR(VLOOKUP(実施計画様式!AG237,―!$AE$13:$AF$18,2,FALSE),0)</f>
        <v>0</v>
      </c>
      <c r="AH237">
        <f t="shared" si="9"/>
        <v>0</v>
      </c>
      <c r="AI237">
        <v>99</v>
      </c>
      <c r="AJ237" t="str">
        <f t="shared" si="8"/>
        <v/>
      </c>
      <c r="AK237" t="str">
        <f t="shared" si="7"/>
        <v/>
      </c>
      <c r="AQ237" s="140" t="str">
        <f>IF(実施計画様式!F237="","",IF(PRODUCT(D237:AF237)=0,"error",""))</f>
        <v/>
      </c>
    </row>
    <row r="238" spans="3:43">
      <c r="C238">
        <v>166</v>
      </c>
      <c r="D238" s="24">
        <f>IFERROR(VLOOKUP(実施計画様式!D238,―!A$38:B$40,2,FALSE),0)</f>
        <v>0</v>
      </c>
      <c r="E238">
        <f>IFERROR(VLOOKUP(実施計画様式!E238,―!$C$40:$D$47,2,FALSE),0)</f>
        <v>0</v>
      </c>
      <c r="F238">
        <f>IFERROR(VLOOKUP(実施計画様式!F238,―!$E$2:$F$2,2,FALSE),0)</f>
        <v>0</v>
      </c>
      <c r="G238">
        <f>IFERROR(VLOOKUP(実施計画様式!G238,―!$G$2:$H$2,2,FALSE),0)</f>
        <v>0</v>
      </c>
      <c r="H238">
        <f>IFERROR(VLOOKUP(実施計画様式!H238,―!$I$2:$J$2,2,FALSE),0)</f>
        <v>0</v>
      </c>
      <c r="J238">
        <f>IFERROR(VLOOKUP(実施計画様式!J238,―!$K$4:$L$8,2,FALSE),0)</f>
        <v>0</v>
      </c>
      <c r="K238">
        <f>IFERROR(VLOOKUP(実施計画様式!K238,―!$M$2:$N$2,2,FALSE),0)</f>
        <v>0</v>
      </c>
      <c r="L238">
        <f>IFERROR(VLOOKUP(実施計画様式!L238,―!$O$2:$P$10,2,FALSE),0)</f>
        <v>0</v>
      </c>
      <c r="V238">
        <f>IFERROR(VLOOKUP(実施計画様式!W238,―!$Q$2:$R$3,2,FALSE),0)</f>
        <v>0</v>
      </c>
      <c r="W238">
        <f>IFERROR(VLOOKUP(実施計画様式!X238,―!$S$2:$T$3,2,FALSE),0)</f>
        <v>0</v>
      </c>
      <c r="X238">
        <f>IFERROR(VLOOKUP(実施計画様式!Y238,―!$U$2:$V$3,2,FALSE),0)</f>
        <v>0</v>
      </c>
      <c r="Y238">
        <f>IFERROR(VLOOKUP(実施計画様式!Z238,―!$AH$2:$AI$40,2,FALSE),0)</f>
        <v>0</v>
      </c>
      <c r="Z238">
        <f>IFERROR(VLOOKUP(実施計画様式!AA238,―!$AH$2:$AI$40,2,FALSE),0)</f>
        <v>0</v>
      </c>
      <c r="AC238">
        <f>IFERROR(VLOOKUP(実施計画様式!AD238,参考資料1_対象分野リスト!$C$3:$D$64,2,FALSE),0)</f>
        <v>0</v>
      </c>
      <c r="AF238">
        <f>IFERROR(VLOOKUP(実施計画様式!AG238,―!$AE$13:$AF$18,2,FALSE),0)</f>
        <v>0</v>
      </c>
      <c r="AH238">
        <f t="shared" si="9"/>
        <v>0</v>
      </c>
      <c r="AI238">
        <v>99</v>
      </c>
      <c r="AJ238" t="str">
        <f t="shared" si="8"/>
        <v/>
      </c>
      <c r="AK238" t="str">
        <f t="shared" si="7"/>
        <v/>
      </c>
      <c r="AQ238" s="140" t="str">
        <f>IF(実施計画様式!F238="","",IF(PRODUCT(D238:AF238)=0,"error",""))</f>
        <v/>
      </c>
    </row>
    <row r="239" spans="3:43">
      <c r="C239">
        <v>167</v>
      </c>
      <c r="D239" s="24">
        <f>IFERROR(VLOOKUP(実施計画様式!D239,―!A$38:B$40,2,FALSE),0)</f>
        <v>0</v>
      </c>
      <c r="E239">
        <f>IFERROR(VLOOKUP(実施計画様式!E239,―!$C$40:$D$47,2,FALSE),0)</f>
        <v>0</v>
      </c>
      <c r="F239">
        <f>IFERROR(VLOOKUP(実施計画様式!F239,―!$E$2:$F$2,2,FALSE),0)</f>
        <v>0</v>
      </c>
      <c r="G239">
        <f>IFERROR(VLOOKUP(実施計画様式!G239,―!$G$2:$H$2,2,FALSE),0)</f>
        <v>0</v>
      </c>
      <c r="H239">
        <f>IFERROR(VLOOKUP(実施計画様式!H239,―!$I$2:$J$2,2,FALSE),0)</f>
        <v>0</v>
      </c>
      <c r="J239">
        <f>IFERROR(VLOOKUP(実施計画様式!J239,―!$K$4:$L$8,2,FALSE),0)</f>
        <v>0</v>
      </c>
      <c r="K239">
        <f>IFERROR(VLOOKUP(実施計画様式!K239,―!$M$2:$N$2,2,FALSE),0)</f>
        <v>0</v>
      </c>
      <c r="L239">
        <f>IFERROR(VLOOKUP(実施計画様式!L239,―!$O$2:$P$10,2,FALSE),0)</f>
        <v>0</v>
      </c>
      <c r="V239">
        <f>IFERROR(VLOOKUP(実施計画様式!W239,―!$Q$2:$R$3,2,FALSE),0)</f>
        <v>0</v>
      </c>
      <c r="W239">
        <f>IFERROR(VLOOKUP(実施計画様式!X239,―!$S$2:$T$3,2,FALSE),0)</f>
        <v>0</v>
      </c>
      <c r="X239">
        <f>IFERROR(VLOOKUP(実施計画様式!Y239,―!$U$2:$V$3,2,FALSE),0)</f>
        <v>0</v>
      </c>
      <c r="Y239">
        <f>IFERROR(VLOOKUP(実施計画様式!Z239,―!$AH$2:$AI$40,2,FALSE),0)</f>
        <v>0</v>
      </c>
      <c r="Z239">
        <f>IFERROR(VLOOKUP(実施計画様式!AA239,―!$AH$2:$AI$40,2,FALSE),0)</f>
        <v>0</v>
      </c>
      <c r="AC239">
        <f>IFERROR(VLOOKUP(実施計画様式!AD239,参考資料1_対象分野リスト!$C$3:$D$64,2,FALSE),0)</f>
        <v>0</v>
      </c>
      <c r="AF239">
        <f>IFERROR(VLOOKUP(実施計画様式!AG239,―!$AE$13:$AF$18,2,FALSE),0)</f>
        <v>0</v>
      </c>
      <c r="AH239">
        <f t="shared" si="9"/>
        <v>0</v>
      </c>
      <c r="AI239">
        <v>99</v>
      </c>
      <c r="AJ239" t="str">
        <f t="shared" si="8"/>
        <v/>
      </c>
      <c r="AK239" t="str">
        <f t="shared" si="7"/>
        <v/>
      </c>
      <c r="AQ239" s="140" t="str">
        <f>IF(実施計画様式!F239="","",IF(PRODUCT(D239:AF239)=0,"error",""))</f>
        <v/>
      </c>
    </row>
    <row r="240" spans="3:43">
      <c r="C240">
        <v>168</v>
      </c>
      <c r="D240" s="24">
        <f>IFERROR(VLOOKUP(実施計画様式!D240,―!A$38:B$40,2,FALSE),0)</f>
        <v>0</v>
      </c>
      <c r="E240">
        <f>IFERROR(VLOOKUP(実施計画様式!E240,―!$C$40:$D$47,2,FALSE),0)</f>
        <v>0</v>
      </c>
      <c r="F240">
        <f>IFERROR(VLOOKUP(実施計画様式!F240,―!$E$2:$F$2,2,FALSE),0)</f>
        <v>0</v>
      </c>
      <c r="G240">
        <f>IFERROR(VLOOKUP(実施計画様式!G240,―!$G$2:$H$2,2,FALSE),0)</f>
        <v>0</v>
      </c>
      <c r="H240">
        <f>IFERROR(VLOOKUP(実施計画様式!H240,―!$I$2:$J$2,2,FALSE),0)</f>
        <v>0</v>
      </c>
      <c r="J240">
        <f>IFERROR(VLOOKUP(実施計画様式!J240,―!$K$4:$L$8,2,FALSE),0)</f>
        <v>0</v>
      </c>
      <c r="K240">
        <f>IFERROR(VLOOKUP(実施計画様式!K240,―!$M$2:$N$2,2,FALSE),0)</f>
        <v>0</v>
      </c>
      <c r="L240">
        <f>IFERROR(VLOOKUP(実施計画様式!L240,―!$O$2:$P$10,2,FALSE),0)</f>
        <v>0</v>
      </c>
      <c r="V240">
        <f>IFERROR(VLOOKUP(実施計画様式!W240,―!$Q$2:$R$3,2,FALSE),0)</f>
        <v>0</v>
      </c>
      <c r="W240">
        <f>IFERROR(VLOOKUP(実施計画様式!X240,―!$S$2:$T$3,2,FALSE),0)</f>
        <v>0</v>
      </c>
      <c r="X240">
        <f>IFERROR(VLOOKUP(実施計画様式!Y240,―!$U$2:$V$3,2,FALSE),0)</f>
        <v>0</v>
      </c>
      <c r="Y240">
        <f>IFERROR(VLOOKUP(実施計画様式!Z240,―!$AH$2:$AI$40,2,FALSE),0)</f>
        <v>0</v>
      </c>
      <c r="Z240">
        <f>IFERROR(VLOOKUP(実施計画様式!AA240,―!$AH$2:$AI$40,2,FALSE),0)</f>
        <v>0</v>
      </c>
      <c r="AC240">
        <f>IFERROR(VLOOKUP(実施計画様式!AD240,参考資料1_対象分野リスト!$C$3:$D$64,2,FALSE),0)</f>
        <v>0</v>
      </c>
      <c r="AF240">
        <f>IFERROR(VLOOKUP(実施計画様式!AG240,―!$AE$13:$AF$18,2,FALSE),0)</f>
        <v>0</v>
      </c>
      <c r="AH240">
        <f t="shared" si="9"/>
        <v>0</v>
      </c>
      <c r="AI240">
        <v>99</v>
      </c>
      <c r="AJ240" t="str">
        <f t="shared" si="8"/>
        <v/>
      </c>
      <c r="AK240" t="str">
        <f t="shared" si="7"/>
        <v/>
      </c>
      <c r="AQ240" s="140" t="str">
        <f>IF(実施計画様式!F240="","",IF(PRODUCT(D240:AF240)=0,"error",""))</f>
        <v/>
      </c>
    </row>
    <row r="241" spans="3:43">
      <c r="C241">
        <v>169</v>
      </c>
      <c r="D241" s="24">
        <f>IFERROR(VLOOKUP(実施計画様式!D241,―!A$38:B$40,2,FALSE),0)</f>
        <v>0</v>
      </c>
      <c r="E241">
        <f>IFERROR(VLOOKUP(実施計画様式!E241,―!$C$40:$D$47,2,FALSE),0)</f>
        <v>0</v>
      </c>
      <c r="F241">
        <f>IFERROR(VLOOKUP(実施計画様式!F241,―!$E$2:$F$2,2,FALSE),0)</f>
        <v>0</v>
      </c>
      <c r="G241">
        <f>IFERROR(VLOOKUP(実施計画様式!G241,―!$G$2:$H$2,2,FALSE),0)</f>
        <v>0</v>
      </c>
      <c r="H241">
        <f>IFERROR(VLOOKUP(実施計画様式!H241,―!$I$2:$J$2,2,FALSE),0)</f>
        <v>0</v>
      </c>
      <c r="J241">
        <f>IFERROR(VLOOKUP(実施計画様式!J241,―!$K$4:$L$8,2,FALSE),0)</f>
        <v>0</v>
      </c>
      <c r="K241">
        <f>IFERROR(VLOOKUP(実施計画様式!K241,―!$M$2:$N$2,2,FALSE),0)</f>
        <v>0</v>
      </c>
      <c r="L241">
        <f>IFERROR(VLOOKUP(実施計画様式!L241,―!$O$2:$P$10,2,FALSE),0)</f>
        <v>0</v>
      </c>
      <c r="V241">
        <f>IFERROR(VLOOKUP(実施計画様式!W241,―!$Q$2:$R$3,2,FALSE),0)</f>
        <v>0</v>
      </c>
      <c r="W241">
        <f>IFERROR(VLOOKUP(実施計画様式!X241,―!$S$2:$T$3,2,FALSE),0)</f>
        <v>0</v>
      </c>
      <c r="X241">
        <f>IFERROR(VLOOKUP(実施計画様式!Y241,―!$U$2:$V$3,2,FALSE),0)</f>
        <v>0</v>
      </c>
      <c r="Y241">
        <f>IFERROR(VLOOKUP(実施計画様式!Z241,―!$AH$2:$AI$40,2,FALSE),0)</f>
        <v>0</v>
      </c>
      <c r="Z241">
        <f>IFERROR(VLOOKUP(実施計画様式!AA241,―!$AH$2:$AI$40,2,FALSE),0)</f>
        <v>0</v>
      </c>
      <c r="AC241">
        <f>IFERROR(VLOOKUP(実施計画様式!AD241,参考資料1_対象分野リスト!$C$3:$D$64,2,FALSE),0)</f>
        <v>0</v>
      </c>
      <c r="AF241">
        <f>IFERROR(VLOOKUP(実施計画様式!AG241,―!$AE$13:$AF$18,2,FALSE),0)</f>
        <v>0</v>
      </c>
      <c r="AH241">
        <f t="shared" si="9"/>
        <v>0</v>
      </c>
      <c r="AI241">
        <v>99</v>
      </c>
      <c r="AJ241" t="str">
        <f t="shared" si="8"/>
        <v/>
      </c>
      <c r="AK241" t="str">
        <f t="shared" si="7"/>
        <v/>
      </c>
      <c r="AQ241" s="140" t="str">
        <f>IF(実施計画様式!F241="","",IF(PRODUCT(D241:AF241)=0,"error",""))</f>
        <v/>
      </c>
    </row>
    <row r="242" spans="3:43">
      <c r="C242">
        <v>170</v>
      </c>
      <c r="D242" s="24">
        <f>IFERROR(VLOOKUP(実施計画様式!D242,―!A$38:B$40,2,FALSE),0)</f>
        <v>0</v>
      </c>
      <c r="E242">
        <f>IFERROR(VLOOKUP(実施計画様式!E242,―!$C$40:$D$47,2,FALSE),0)</f>
        <v>0</v>
      </c>
      <c r="F242">
        <f>IFERROR(VLOOKUP(実施計画様式!F242,―!$E$2:$F$2,2,FALSE),0)</f>
        <v>0</v>
      </c>
      <c r="G242">
        <f>IFERROR(VLOOKUP(実施計画様式!G242,―!$G$2:$H$2,2,FALSE),0)</f>
        <v>0</v>
      </c>
      <c r="H242">
        <f>IFERROR(VLOOKUP(実施計画様式!H242,―!$I$2:$J$2,2,FALSE),0)</f>
        <v>0</v>
      </c>
      <c r="J242">
        <f>IFERROR(VLOOKUP(実施計画様式!J242,―!$K$4:$L$8,2,FALSE),0)</f>
        <v>0</v>
      </c>
      <c r="K242">
        <f>IFERROR(VLOOKUP(実施計画様式!K242,―!$M$2:$N$2,2,FALSE),0)</f>
        <v>0</v>
      </c>
      <c r="L242">
        <f>IFERROR(VLOOKUP(実施計画様式!L242,―!$O$2:$P$10,2,FALSE),0)</f>
        <v>0</v>
      </c>
      <c r="V242">
        <f>IFERROR(VLOOKUP(実施計画様式!W242,―!$Q$2:$R$3,2,FALSE),0)</f>
        <v>0</v>
      </c>
      <c r="W242">
        <f>IFERROR(VLOOKUP(実施計画様式!X242,―!$S$2:$T$3,2,FALSE),0)</f>
        <v>0</v>
      </c>
      <c r="X242">
        <f>IFERROR(VLOOKUP(実施計画様式!Y242,―!$U$2:$V$3,2,FALSE),0)</f>
        <v>0</v>
      </c>
      <c r="Y242">
        <f>IFERROR(VLOOKUP(実施計画様式!Z242,―!$AH$2:$AI$40,2,FALSE),0)</f>
        <v>0</v>
      </c>
      <c r="Z242">
        <f>IFERROR(VLOOKUP(実施計画様式!AA242,―!$AH$2:$AI$40,2,FALSE),0)</f>
        <v>0</v>
      </c>
      <c r="AC242">
        <f>IFERROR(VLOOKUP(実施計画様式!AD242,参考資料1_対象分野リスト!$C$3:$D$64,2,FALSE),0)</f>
        <v>0</v>
      </c>
      <c r="AF242">
        <f>IFERROR(VLOOKUP(実施計画様式!AG242,―!$AE$13:$AF$18,2,FALSE),0)</f>
        <v>0</v>
      </c>
      <c r="AH242">
        <f t="shared" si="9"/>
        <v>0</v>
      </c>
      <c r="AI242">
        <v>99</v>
      </c>
      <c r="AJ242" t="str">
        <f t="shared" si="8"/>
        <v/>
      </c>
      <c r="AK242" t="str">
        <f t="shared" si="7"/>
        <v/>
      </c>
      <c r="AQ242" s="140" t="str">
        <f>IF(実施計画様式!F242="","",IF(PRODUCT(D242:AF242)=0,"error",""))</f>
        <v/>
      </c>
    </row>
    <row r="243" spans="3:43">
      <c r="C243">
        <v>171</v>
      </c>
      <c r="D243" s="24">
        <f>IFERROR(VLOOKUP(実施計画様式!D243,―!A$38:B$40,2,FALSE),0)</f>
        <v>0</v>
      </c>
      <c r="E243">
        <f>IFERROR(VLOOKUP(実施計画様式!E243,―!$C$40:$D$47,2,FALSE),0)</f>
        <v>0</v>
      </c>
      <c r="F243">
        <f>IFERROR(VLOOKUP(実施計画様式!F243,―!$E$2:$F$2,2,FALSE),0)</f>
        <v>0</v>
      </c>
      <c r="G243">
        <f>IFERROR(VLOOKUP(実施計画様式!G243,―!$G$2:$H$2,2,FALSE),0)</f>
        <v>0</v>
      </c>
      <c r="H243">
        <f>IFERROR(VLOOKUP(実施計画様式!H243,―!$I$2:$J$2,2,FALSE),0)</f>
        <v>0</v>
      </c>
      <c r="J243">
        <f>IFERROR(VLOOKUP(実施計画様式!J243,―!$K$4:$L$8,2,FALSE),0)</f>
        <v>0</v>
      </c>
      <c r="K243">
        <f>IFERROR(VLOOKUP(実施計画様式!K243,―!$M$2:$N$2,2,FALSE),0)</f>
        <v>0</v>
      </c>
      <c r="L243">
        <f>IFERROR(VLOOKUP(実施計画様式!L243,―!$O$2:$P$10,2,FALSE),0)</f>
        <v>0</v>
      </c>
      <c r="V243">
        <f>IFERROR(VLOOKUP(実施計画様式!W243,―!$Q$2:$R$3,2,FALSE),0)</f>
        <v>0</v>
      </c>
      <c r="W243">
        <f>IFERROR(VLOOKUP(実施計画様式!X243,―!$S$2:$T$3,2,FALSE),0)</f>
        <v>0</v>
      </c>
      <c r="X243">
        <f>IFERROR(VLOOKUP(実施計画様式!Y243,―!$U$2:$V$3,2,FALSE),0)</f>
        <v>0</v>
      </c>
      <c r="Y243">
        <f>IFERROR(VLOOKUP(実施計画様式!Z243,―!$AH$2:$AI$40,2,FALSE),0)</f>
        <v>0</v>
      </c>
      <c r="Z243">
        <f>IFERROR(VLOOKUP(実施計画様式!AA243,―!$AH$2:$AI$40,2,FALSE),0)</f>
        <v>0</v>
      </c>
      <c r="AC243">
        <f>IFERROR(VLOOKUP(実施計画様式!AD243,参考資料1_対象分野リスト!$C$3:$D$64,2,FALSE),0)</f>
        <v>0</v>
      </c>
      <c r="AF243">
        <f>IFERROR(VLOOKUP(実施計画様式!AG243,―!$AE$13:$AF$18,2,FALSE),0)</f>
        <v>0</v>
      </c>
      <c r="AH243">
        <f t="shared" si="9"/>
        <v>0</v>
      </c>
      <c r="AI243">
        <v>99</v>
      </c>
      <c r="AJ243" t="str">
        <f t="shared" si="8"/>
        <v/>
      </c>
      <c r="AK243" t="str">
        <f t="shared" si="7"/>
        <v/>
      </c>
      <c r="AQ243" s="140" t="str">
        <f>IF(実施計画様式!F243="","",IF(PRODUCT(D243:AF243)=0,"error",""))</f>
        <v/>
      </c>
    </row>
    <row r="244" spans="3:43">
      <c r="C244">
        <v>172</v>
      </c>
      <c r="D244" s="24">
        <f>IFERROR(VLOOKUP(実施計画様式!D244,―!A$38:B$40,2,FALSE),0)</f>
        <v>0</v>
      </c>
      <c r="E244">
        <f>IFERROR(VLOOKUP(実施計画様式!E244,―!$C$40:$D$47,2,FALSE),0)</f>
        <v>0</v>
      </c>
      <c r="F244">
        <f>IFERROR(VLOOKUP(実施計画様式!F244,―!$E$2:$F$2,2,FALSE),0)</f>
        <v>0</v>
      </c>
      <c r="G244">
        <f>IFERROR(VLOOKUP(実施計画様式!G244,―!$G$2:$H$2,2,FALSE),0)</f>
        <v>0</v>
      </c>
      <c r="H244">
        <f>IFERROR(VLOOKUP(実施計画様式!H244,―!$I$2:$J$2,2,FALSE),0)</f>
        <v>0</v>
      </c>
      <c r="J244">
        <f>IFERROR(VLOOKUP(実施計画様式!J244,―!$K$4:$L$8,2,FALSE),0)</f>
        <v>0</v>
      </c>
      <c r="K244">
        <f>IFERROR(VLOOKUP(実施計画様式!K244,―!$M$2:$N$2,2,FALSE),0)</f>
        <v>0</v>
      </c>
      <c r="L244">
        <f>IFERROR(VLOOKUP(実施計画様式!L244,―!$O$2:$P$10,2,FALSE),0)</f>
        <v>0</v>
      </c>
      <c r="V244">
        <f>IFERROR(VLOOKUP(実施計画様式!W244,―!$Q$2:$R$3,2,FALSE),0)</f>
        <v>0</v>
      </c>
      <c r="W244">
        <f>IFERROR(VLOOKUP(実施計画様式!X244,―!$S$2:$T$3,2,FALSE),0)</f>
        <v>0</v>
      </c>
      <c r="X244">
        <f>IFERROR(VLOOKUP(実施計画様式!Y244,―!$U$2:$V$3,2,FALSE),0)</f>
        <v>0</v>
      </c>
      <c r="Y244">
        <f>IFERROR(VLOOKUP(実施計画様式!Z244,―!$AH$2:$AI$40,2,FALSE),0)</f>
        <v>0</v>
      </c>
      <c r="Z244">
        <f>IFERROR(VLOOKUP(実施計画様式!AA244,―!$AH$2:$AI$40,2,FALSE),0)</f>
        <v>0</v>
      </c>
      <c r="AC244">
        <f>IFERROR(VLOOKUP(実施計画様式!AD244,参考資料1_対象分野リスト!$C$3:$D$64,2,FALSE),0)</f>
        <v>0</v>
      </c>
      <c r="AF244">
        <f>IFERROR(VLOOKUP(実施計画様式!AG244,―!$AE$13:$AF$18,2,FALSE),0)</f>
        <v>0</v>
      </c>
      <c r="AH244">
        <f t="shared" si="9"/>
        <v>0</v>
      </c>
      <c r="AI244">
        <v>99</v>
      </c>
      <c r="AJ244" t="str">
        <f t="shared" si="8"/>
        <v/>
      </c>
      <c r="AK244" t="str">
        <f t="shared" si="7"/>
        <v/>
      </c>
      <c r="AQ244" s="140" t="str">
        <f>IF(実施計画様式!F244="","",IF(PRODUCT(D244:AF244)=0,"error",""))</f>
        <v/>
      </c>
    </row>
    <row r="245" spans="3:43">
      <c r="C245">
        <v>173</v>
      </c>
      <c r="D245" s="24">
        <f>IFERROR(VLOOKUP(実施計画様式!D245,―!A$38:B$40,2,FALSE),0)</f>
        <v>0</v>
      </c>
      <c r="E245">
        <f>IFERROR(VLOOKUP(実施計画様式!E245,―!$C$40:$D$47,2,FALSE),0)</f>
        <v>0</v>
      </c>
      <c r="F245">
        <f>IFERROR(VLOOKUP(実施計画様式!F245,―!$E$2:$F$2,2,FALSE),0)</f>
        <v>0</v>
      </c>
      <c r="G245">
        <f>IFERROR(VLOOKUP(実施計画様式!G245,―!$G$2:$H$2,2,FALSE),0)</f>
        <v>0</v>
      </c>
      <c r="H245">
        <f>IFERROR(VLOOKUP(実施計画様式!H245,―!$I$2:$J$2,2,FALSE),0)</f>
        <v>0</v>
      </c>
      <c r="J245">
        <f>IFERROR(VLOOKUP(実施計画様式!J245,―!$K$4:$L$8,2,FALSE),0)</f>
        <v>0</v>
      </c>
      <c r="K245">
        <f>IFERROR(VLOOKUP(実施計画様式!K245,―!$M$2:$N$2,2,FALSE),0)</f>
        <v>0</v>
      </c>
      <c r="L245">
        <f>IFERROR(VLOOKUP(実施計画様式!L245,―!$O$2:$P$10,2,FALSE),0)</f>
        <v>0</v>
      </c>
      <c r="V245">
        <f>IFERROR(VLOOKUP(実施計画様式!W245,―!$Q$2:$R$3,2,FALSE),0)</f>
        <v>0</v>
      </c>
      <c r="W245">
        <f>IFERROR(VLOOKUP(実施計画様式!X245,―!$S$2:$T$3,2,FALSE),0)</f>
        <v>0</v>
      </c>
      <c r="X245">
        <f>IFERROR(VLOOKUP(実施計画様式!Y245,―!$U$2:$V$3,2,FALSE),0)</f>
        <v>0</v>
      </c>
      <c r="Y245">
        <f>IFERROR(VLOOKUP(実施計画様式!Z245,―!$AH$2:$AI$40,2,FALSE),0)</f>
        <v>0</v>
      </c>
      <c r="Z245">
        <f>IFERROR(VLOOKUP(実施計画様式!AA245,―!$AH$2:$AI$40,2,FALSE),0)</f>
        <v>0</v>
      </c>
      <c r="AC245">
        <f>IFERROR(VLOOKUP(実施計画様式!AD245,参考資料1_対象分野リスト!$C$3:$D$64,2,FALSE),0)</f>
        <v>0</v>
      </c>
      <c r="AF245">
        <f>IFERROR(VLOOKUP(実施計画様式!AG245,―!$AE$13:$AF$18,2,FALSE),0)</f>
        <v>0</v>
      </c>
      <c r="AH245">
        <f t="shared" si="9"/>
        <v>0</v>
      </c>
      <c r="AI245">
        <v>99</v>
      </c>
      <c r="AJ245" t="str">
        <f t="shared" si="8"/>
        <v/>
      </c>
      <c r="AK245" t="str">
        <f t="shared" si="7"/>
        <v/>
      </c>
      <c r="AQ245" s="140" t="str">
        <f>IF(実施計画様式!F245="","",IF(PRODUCT(D245:AF245)=0,"error",""))</f>
        <v/>
      </c>
    </row>
    <row r="246" spans="3:43">
      <c r="C246">
        <v>174</v>
      </c>
      <c r="D246" s="24">
        <f>IFERROR(VLOOKUP(実施計画様式!D246,―!A$38:B$40,2,FALSE),0)</f>
        <v>0</v>
      </c>
      <c r="E246">
        <f>IFERROR(VLOOKUP(実施計画様式!E246,―!$C$40:$D$47,2,FALSE),0)</f>
        <v>0</v>
      </c>
      <c r="F246">
        <f>IFERROR(VLOOKUP(実施計画様式!F246,―!$E$2:$F$2,2,FALSE),0)</f>
        <v>0</v>
      </c>
      <c r="G246">
        <f>IFERROR(VLOOKUP(実施計画様式!G246,―!$G$2:$H$2,2,FALSE),0)</f>
        <v>0</v>
      </c>
      <c r="H246">
        <f>IFERROR(VLOOKUP(実施計画様式!H246,―!$I$2:$J$2,2,FALSE),0)</f>
        <v>0</v>
      </c>
      <c r="J246">
        <f>IFERROR(VLOOKUP(実施計画様式!J246,―!$K$4:$L$8,2,FALSE),0)</f>
        <v>0</v>
      </c>
      <c r="K246">
        <f>IFERROR(VLOOKUP(実施計画様式!K246,―!$M$2:$N$2,2,FALSE),0)</f>
        <v>0</v>
      </c>
      <c r="L246">
        <f>IFERROR(VLOOKUP(実施計画様式!L246,―!$O$2:$P$10,2,FALSE),0)</f>
        <v>0</v>
      </c>
      <c r="V246">
        <f>IFERROR(VLOOKUP(実施計画様式!W246,―!$Q$2:$R$3,2,FALSE),0)</f>
        <v>0</v>
      </c>
      <c r="W246">
        <f>IFERROR(VLOOKUP(実施計画様式!X246,―!$S$2:$T$3,2,FALSE),0)</f>
        <v>0</v>
      </c>
      <c r="X246">
        <f>IFERROR(VLOOKUP(実施計画様式!Y246,―!$U$2:$V$3,2,FALSE),0)</f>
        <v>0</v>
      </c>
      <c r="Y246">
        <f>IFERROR(VLOOKUP(実施計画様式!Z246,―!$AH$2:$AI$40,2,FALSE),0)</f>
        <v>0</v>
      </c>
      <c r="Z246">
        <f>IFERROR(VLOOKUP(実施計画様式!AA246,―!$AH$2:$AI$40,2,FALSE),0)</f>
        <v>0</v>
      </c>
      <c r="AC246">
        <f>IFERROR(VLOOKUP(実施計画様式!AD246,参考資料1_対象分野リスト!$C$3:$D$64,2,FALSE),0)</f>
        <v>0</v>
      </c>
      <c r="AF246">
        <f>IFERROR(VLOOKUP(実施計画様式!AG246,―!$AE$13:$AF$18,2,FALSE),0)</f>
        <v>0</v>
      </c>
      <c r="AH246">
        <f t="shared" si="9"/>
        <v>0</v>
      </c>
      <c r="AI246">
        <v>99</v>
      </c>
      <c r="AJ246" t="str">
        <f t="shared" si="8"/>
        <v/>
      </c>
      <c r="AK246" t="str">
        <f t="shared" si="7"/>
        <v/>
      </c>
      <c r="AQ246" s="140" t="str">
        <f>IF(実施計画様式!F246="","",IF(PRODUCT(D246:AF246)=0,"error",""))</f>
        <v/>
      </c>
    </row>
    <row r="247" spans="3:43">
      <c r="C247">
        <v>175</v>
      </c>
      <c r="D247" s="24">
        <f>IFERROR(VLOOKUP(実施計画様式!D247,―!A$38:B$40,2,FALSE),0)</f>
        <v>0</v>
      </c>
      <c r="E247">
        <f>IFERROR(VLOOKUP(実施計画様式!E247,―!$C$40:$D$47,2,FALSE),0)</f>
        <v>0</v>
      </c>
      <c r="F247">
        <f>IFERROR(VLOOKUP(実施計画様式!F247,―!$E$2:$F$2,2,FALSE),0)</f>
        <v>0</v>
      </c>
      <c r="G247">
        <f>IFERROR(VLOOKUP(実施計画様式!G247,―!$G$2:$H$2,2,FALSE),0)</f>
        <v>0</v>
      </c>
      <c r="H247">
        <f>IFERROR(VLOOKUP(実施計画様式!H247,―!$I$2:$J$2,2,FALSE),0)</f>
        <v>0</v>
      </c>
      <c r="J247">
        <f>IFERROR(VLOOKUP(実施計画様式!J247,―!$K$4:$L$8,2,FALSE),0)</f>
        <v>0</v>
      </c>
      <c r="K247">
        <f>IFERROR(VLOOKUP(実施計画様式!K247,―!$M$2:$N$2,2,FALSE),0)</f>
        <v>0</v>
      </c>
      <c r="L247">
        <f>IFERROR(VLOOKUP(実施計画様式!L247,―!$O$2:$P$10,2,FALSE),0)</f>
        <v>0</v>
      </c>
      <c r="V247">
        <f>IFERROR(VLOOKUP(実施計画様式!W247,―!$Q$2:$R$3,2,FALSE),0)</f>
        <v>0</v>
      </c>
      <c r="W247">
        <f>IFERROR(VLOOKUP(実施計画様式!X247,―!$S$2:$T$3,2,FALSE),0)</f>
        <v>0</v>
      </c>
      <c r="X247">
        <f>IFERROR(VLOOKUP(実施計画様式!Y247,―!$U$2:$V$3,2,FALSE),0)</f>
        <v>0</v>
      </c>
      <c r="Y247">
        <f>IFERROR(VLOOKUP(実施計画様式!Z247,―!$AH$2:$AI$40,2,FALSE),0)</f>
        <v>0</v>
      </c>
      <c r="Z247">
        <f>IFERROR(VLOOKUP(実施計画様式!AA247,―!$AH$2:$AI$40,2,FALSE),0)</f>
        <v>0</v>
      </c>
      <c r="AC247">
        <f>IFERROR(VLOOKUP(実施計画様式!AD247,参考資料1_対象分野リスト!$C$3:$D$64,2,FALSE),0)</f>
        <v>0</v>
      </c>
      <c r="AF247">
        <f>IFERROR(VLOOKUP(実施計画様式!AG247,―!$AE$13:$AF$18,2,FALSE),0)</f>
        <v>0</v>
      </c>
      <c r="AH247">
        <f t="shared" si="9"/>
        <v>0</v>
      </c>
      <c r="AI247">
        <v>99</v>
      </c>
      <c r="AJ247" t="str">
        <f t="shared" si="8"/>
        <v/>
      </c>
      <c r="AK247" t="str">
        <f t="shared" si="7"/>
        <v/>
      </c>
      <c r="AQ247" s="140" t="str">
        <f>IF(実施計画様式!F247="","",IF(PRODUCT(D247:AF247)=0,"error",""))</f>
        <v/>
      </c>
    </row>
    <row r="248" spans="3:43">
      <c r="C248">
        <v>176</v>
      </c>
      <c r="D248" s="24">
        <f>IFERROR(VLOOKUP(実施計画様式!D248,―!A$38:B$40,2,FALSE),0)</f>
        <v>0</v>
      </c>
      <c r="E248">
        <f>IFERROR(VLOOKUP(実施計画様式!E248,―!$C$40:$D$47,2,FALSE),0)</f>
        <v>0</v>
      </c>
      <c r="F248">
        <f>IFERROR(VLOOKUP(実施計画様式!F248,―!$E$2:$F$2,2,FALSE),0)</f>
        <v>0</v>
      </c>
      <c r="G248">
        <f>IFERROR(VLOOKUP(実施計画様式!G248,―!$G$2:$H$2,2,FALSE),0)</f>
        <v>0</v>
      </c>
      <c r="H248">
        <f>IFERROR(VLOOKUP(実施計画様式!H248,―!$I$2:$J$2,2,FALSE),0)</f>
        <v>0</v>
      </c>
      <c r="J248">
        <f>IFERROR(VLOOKUP(実施計画様式!J248,―!$K$4:$L$8,2,FALSE),0)</f>
        <v>0</v>
      </c>
      <c r="K248">
        <f>IFERROR(VLOOKUP(実施計画様式!K248,―!$M$2:$N$2,2,FALSE),0)</f>
        <v>0</v>
      </c>
      <c r="L248">
        <f>IFERROR(VLOOKUP(実施計画様式!L248,―!$O$2:$P$10,2,FALSE),0)</f>
        <v>0</v>
      </c>
      <c r="V248">
        <f>IFERROR(VLOOKUP(実施計画様式!W248,―!$Q$2:$R$3,2,FALSE),0)</f>
        <v>0</v>
      </c>
      <c r="W248">
        <f>IFERROR(VLOOKUP(実施計画様式!X248,―!$S$2:$T$3,2,FALSE),0)</f>
        <v>0</v>
      </c>
      <c r="X248">
        <f>IFERROR(VLOOKUP(実施計画様式!Y248,―!$U$2:$V$3,2,FALSE),0)</f>
        <v>0</v>
      </c>
      <c r="Y248">
        <f>IFERROR(VLOOKUP(実施計画様式!Z248,―!$AH$2:$AI$40,2,FALSE),0)</f>
        <v>0</v>
      </c>
      <c r="Z248">
        <f>IFERROR(VLOOKUP(実施計画様式!AA248,―!$AH$2:$AI$40,2,FALSE),0)</f>
        <v>0</v>
      </c>
      <c r="AC248">
        <f>IFERROR(VLOOKUP(実施計画様式!AD248,参考資料1_対象分野リスト!$C$3:$D$64,2,FALSE),0)</f>
        <v>0</v>
      </c>
      <c r="AF248">
        <f>IFERROR(VLOOKUP(実施計画様式!AG248,―!$AE$13:$AF$18,2,FALSE),0)</f>
        <v>0</v>
      </c>
      <c r="AH248">
        <f t="shared" si="9"/>
        <v>0</v>
      </c>
      <c r="AI248">
        <v>99</v>
      </c>
      <c r="AJ248" t="str">
        <f t="shared" si="8"/>
        <v/>
      </c>
      <c r="AK248" t="str">
        <f t="shared" si="7"/>
        <v/>
      </c>
      <c r="AQ248" s="140" t="str">
        <f>IF(実施計画様式!F248="","",IF(PRODUCT(D248:AF248)=0,"error",""))</f>
        <v/>
      </c>
    </row>
    <row r="249" spans="3:43">
      <c r="C249">
        <v>177</v>
      </c>
      <c r="D249" s="24">
        <f>IFERROR(VLOOKUP(実施計画様式!D249,―!A$38:B$40,2,FALSE),0)</f>
        <v>0</v>
      </c>
      <c r="E249">
        <f>IFERROR(VLOOKUP(実施計画様式!E249,―!$C$40:$D$47,2,FALSE),0)</f>
        <v>0</v>
      </c>
      <c r="F249">
        <f>IFERROR(VLOOKUP(実施計画様式!F249,―!$E$2:$F$2,2,FALSE),0)</f>
        <v>0</v>
      </c>
      <c r="G249">
        <f>IFERROR(VLOOKUP(実施計画様式!G249,―!$G$2:$H$2,2,FALSE),0)</f>
        <v>0</v>
      </c>
      <c r="H249">
        <f>IFERROR(VLOOKUP(実施計画様式!H249,―!$I$2:$J$2,2,FALSE),0)</f>
        <v>0</v>
      </c>
      <c r="J249">
        <f>IFERROR(VLOOKUP(実施計画様式!J249,―!$K$4:$L$8,2,FALSE),0)</f>
        <v>0</v>
      </c>
      <c r="K249">
        <f>IFERROR(VLOOKUP(実施計画様式!K249,―!$M$2:$N$2,2,FALSE),0)</f>
        <v>0</v>
      </c>
      <c r="L249">
        <f>IFERROR(VLOOKUP(実施計画様式!L249,―!$O$2:$P$10,2,FALSE),0)</f>
        <v>0</v>
      </c>
      <c r="V249">
        <f>IFERROR(VLOOKUP(実施計画様式!W249,―!$Q$2:$R$3,2,FALSE),0)</f>
        <v>0</v>
      </c>
      <c r="W249">
        <f>IFERROR(VLOOKUP(実施計画様式!X249,―!$S$2:$T$3,2,FALSE),0)</f>
        <v>0</v>
      </c>
      <c r="X249">
        <f>IFERROR(VLOOKUP(実施計画様式!Y249,―!$U$2:$V$3,2,FALSE),0)</f>
        <v>0</v>
      </c>
      <c r="Y249">
        <f>IFERROR(VLOOKUP(実施計画様式!Z249,―!$AH$2:$AI$40,2,FALSE),0)</f>
        <v>0</v>
      </c>
      <c r="Z249">
        <f>IFERROR(VLOOKUP(実施計画様式!AA249,―!$AH$2:$AI$40,2,FALSE),0)</f>
        <v>0</v>
      </c>
      <c r="AC249">
        <f>IFERROR(VLOOKUP(実施計画様式!AD249,参考資料1_対象分野リスト!$C$3:$D$64,2,FALSE),0)</f>
        <v>0</v>
      </c>
      <c r="AF249">
        <f>IFERROR(VLOOKUP(実施計画様式!AG249,―!$AE$13:$AF$18,2,FALSE),0)</f>
        <v>0</v>
      </c>
      <c r="AH249">
        <f t="shared" si="9"/>
        <v>0</v>
      </c>
      <c r="AI249">
        <v>99</v>
      </c>
      <c r="AJ249" t="str">
        <f t="shared" si="8"/>
        <v/>
      </c>
      <c r="AK249" t="str">
        <f t="shared" si="7"/>
        <v/>
      </c>
      <c r="AQ249" s="140" t="str">
        <f>IF(実施計画様式!F249="","",IF(PRODUCT(D249:AF249)=0,"error",""))</f>
        <v/>
      </c>
    </row>
    <row r="250" spans="3:43">
      <c r="C250">
        <v>178</v>
      </c>
      <c r="D250" s="24">
        <f>IFERROR(VLOOKUP(実施計画様式!D250,―!A$38:B$40,2,FALSE),0)</f>
        <v>0</v>
      </c>
      <c r="E250">
        <f>IFERROR(VLOOKUP(実施計画様式!E250,―!$C$40:$D$47,2,FALSE),0)</f>
        <v>0</v>
      </c>
      <c r="F250">
        <f>IFERROR(VLOOKUP(実施計画様式!F250,―!$E$2:$F$2,2,FALSE),0)</f>
        <v>0</v>
      </c>
      <c r="G250">
        <f>IFERROR(VLOOKUP(実施計画様式!G250,―!$G$2:$H$2,2,FALSE),0)</f>
        <v>0</v>
      </c>
      <c r="H250">
        <f>IFERROR(VLOOKUP(実施計画様式!H250,―!$I$2:$J$2,2,FALSE),0)</f>
        <v>0</v>
      </c>
      <c r="J250">
        <f>IFERROR(VLOOKUP(実施計画様式!J250,―!$K$4:$L$8,2,FALSE),0)</f>
        <v>0</v>
      </c>
      <c r="K250">
        <f>IFERROR(VLOOKUP(実施計画様式!K250,―!$M$2:$N$2,2,FALSE),0)</f>
        <v>0</v>
      </c>
      <c r="L250">
        <f>IFERROR(VLOOKUP(実施計画様式!L250,―!$O$2:$P$10,2,FALSE),0)</f>
        <v>0</v>
      </c>
      <c r="V250">
        <f>IFERROR(VLOOKUP(実施計画様式!W250,―!$Q$2:$R$3,2,FALSE),0)</f>
        <v>0</v>
      </c>
      <c r="W250">
        <f>IFERROR(VLOOKUP(実施計画様式!X250,―!$S$2:$T$3,2,FALSE),0)</f>
        <v>0</v>
      </c>
      <c r="X250">
        <f>IFERROR(VLOOKUP(実施計画様式!Y250,―!$U$2:$V$3,2,FALSE),0)</f>
        <v>0</v>
      </c>
      <c r="Y250">
        <f>IFERROR(VLOOKUP(実施計画様式!Z250,―!$AH$2:$AI$40,2,FALSE),0)</f>
        <v>0</v>
      </c>
      <c r="Z250">
        <f>IFERROR(VLOOKUP(実施計画様式!AA250,―!$AH$2:$AI$40,2,FALSE),0)</f>
        <v>0</v>
      </c>
      <c r="AC250">
        <f>IFERROR(VLOOKUP(実施計画様式!AD250,参考資料1_対象分野リスト!$C$3:$D$64,2,FALSE),0)</f>
        <v>0</v>
      </c>
      <c r="AF250">
        <f>IFERROR(VLOOKUP(実施計画様式!AG250,―!$AE$13:$AF$18,2,FALSE),0)</f>
        <v>0</v>
      </c>
      <c r="AH250">
        <f t="shared" si="9"/>
        <v>0</v>
      </c>
      <c r="AI250">
        <v>99</v>
      </c>
      <c r="AJ250" t="str">
        <f t="shared" si="8"/>
        <v/>
      </c>
      <c r="AK250" t="str">
        <f t="shared" si="7"/>
        <v/>
      </c>
      <c r="AQ250" s="140" t="str">
        <f>IF(実施計画様式!F250="","",IF(PRODUCT(D250:AF250)=0,"error",""))</f>
        <v/>
      </c>
    </row>
    <row r="251" spans="3:43">
      <c r="C251">
        <v>179</v>
      </c>
      <c r="D251" s="24">
        <f>IFERROR(VLOOKUP(実施計画様式!D251,―!A$38:B$40,2,FALSE),0)</f>
        <v>0</v>
      </c>
      <c r="E251">
        <f>IFERROR(VLOOKUP(実施計画様式!E251,―!$C$40:$D$47,2,FALSE),0)</f>
        <v>0</v>
      </c>
      <c r="F251">
        <f>IFERROR(VLOOKUP(実施計画様式!F251,―!$E$2:$F$2,2,FALSE),0)</f>
        <v>0</v>
      </c>
      <c r="G251">
        <f>IFERROR(VLOOKUP(実施計画様式!G251,―!$G$2:$H$2,2,FALSE),0)</f>
        <v>0</v>
      </c>
      <c r="H251">
        <f>IFERROR(VLOOKUP(実施計画様式!H251,―!$I$2:$J$2,2,FALSE),0)</f>
        <v>0</v>
      </c>
      <c r="J251">
        <f>IFERROR(VLOOKUP(実施計画様式!J251,―!$K$4:$L$8,2,FALSE),0)</f>
        <v>0</v>
      </c>
      <c r="K251">
        <f>IFERROR(VLOOKUP(実施計画様式!K251,―!$M$2:$N$2,2,FALSE),0)</f>
        <v>0</v>
      </c>
      <c r="L251">
        <f>IFERROR(VLOOKUP(実施計画様式!L251,―!$O$2:$P$10,2,FALSE),0)</f>
        <v>0</v>
      </c>
      <c r="V251">
        <f>IFERROR(VLOOKUP(実施計画様式!W251,―!$Q$2:$R$3,2,FALSE),0)</f>
        <v>0</v>
      </c>
      <c r="W251">
        <f>IFERROR(VLOOKUP(実施計画様式!X251,―!$S$2:$T$3,2,FALSE),0)</f>
        <v>0</v>
      </c>
      <c r="X251">
        <f>IFERROR(VLOOKUP(実施計画様式!Y251,―!$U$2:$V$3,2,FALSE),0)</f>
        <v>0</v>
      </c>
      <c r="Y251">
        <f>IFERROR(VLOOKUP(実施計画様式!Z251,―!$AH$2:$AI$40,2,FALSE),0)</f>
        <v>0</v>
      </c>
      <c r="Z251">
        <f>IFERROR(VLOOKUP(実施計画様式!AA251,―!$AH$2:$AI$40,2,FALSE),0)</f>
        <v>0</v>
      </c>
      <c r="AC251">
        <f>IFERROR(VLOOKUP(実施計画様式!AD251,参考資料1_対象分野リスト!$C$3:$D$64,2,FALSE),0)</f>
        <v>0</v>
      </c>
      <c r="AF251">
        <f>IFERROR(VLOOKUP(実施計画様式!AG251,―!$AE$13:$AF$18,2,FALSE),0)</f>
        <v>0</v>
      </c>
      <c r="AH251">
        <f t="shared" si="9"/>
        <v>0</v>
      </c>
      <c r="AI251">
        <v>99</v>
      </c>
      <c r="AJ251" t="str">
        <f t="shared" si="8"/>
        <v/>
      </c>
      <c r="AK251" t="str">
        <f t="shared" si="7"/>
        <v/>
      </c>
      <c r="AQ251" s="140" t="str">
        <f>IF(実施計画様式!F251="","",IF(PRODUCT(D251:AF251)=0,"error",""))</f>
        <v/>
      </c>
    </row>
    <row r="252" spans="3:43">
      <c r="C252">
        <v>180</v>
      </c>
      <c r="D252" s="24">
        <f>IFERROR(VLOOKUP(実施計画様式!D252,―!A$38:B$40,2,FALSE),0)</f>
        <v>0</v>
      </c>
      <c r="E252">
        <f>IFERROR(VLOOKUP(実施計画様式!E252,―!$C$40:$D$47,2,FALSE),0)</f>
        <v>0</v>
      </c>
      <c r="F252">
        <f>IFERROR(VLOOKUP(実施計画様式!F252,―!$E$2:$F$2,2,FALSE),0)</f>
        <v>0</v>
      </c>
      <c r="G252">
        <f>IFERROR(VLOOKUP(実施計画様式!G252,―!$G$2:$H$2,2,FALSE),0)</f>
        <v>0</v>
      </c>
      <c r="H252">
        <f>IFERROR(VLOOKUP(実施計画様式!H252,―!$I$2:$J$2,2,FALSE),0)</f>
        <v>0</v>
      </c>
      <c r="J252">
        <f>IFERROR(VLOOKUP(実施計画様式!J252,―!$K$4:$L$8,2,FALSE),0)</f>
        <v>0</v>
      </c>
      <c r="K252">
        <f>IFERROR(VLOOKUP(実施計画様式!K252,―!$M$2:$N$2,2,FALSE),0)</f>
        <v>0</v>
      </c>
      <c r="L252">
        <f>IFERROR(VLOOKUP(実施計画様式!L252,―!$O$2:$P$10,2,FALSE),0)</f>
        <v>0</v>
      </c>
      <c r="V252">
        <f>IFERROR(VLOOKUP(実施計画様式!W252,―!$Q$2:$R$3,2,FALSE),0)</f>
        <v>0</v>
      </c>
      <c r="W252">
        <f>IFERROR(VLOOKUP(実施計画様式!X252,―!$S$2:$T$3,2,FALSE),0)</f>
        <v>0</v>
      </c>
      <c r="X252">
        <f>IFERROR(VLOOKUP(実施計画様式!Y252,―!$U$2:$V$3,2,FALSE),0)</f>
        <v>0</v>
      </c>
      <c r="Y252">
        <f>IFERROR(VLOOKUP(実施計画様式!Z252,―!$AH$2:$AI$40,2,FALSE),0)</f>
        <v>0</v>
      </c>
      <c r="Z252">
        <f>IFERROR(VLOOKUP(実施計画様式!AA252,―!$AH$2:$AI$40,2,FALSE),0)</f>
        <v>0</v>
      </c>
      <c r="AC252">
        <f>IFERROR(VLOOKUP(実施計画様式!AD252,参考資料1_対象分野リスト!$C$3:$D$64,2,FALSE),0)</f>
        <v>0</v>
      </c>
      <c r="AF252">
        <f>IFERROR(VLOOKUP(実施計画様式!AG252,―!$AE$13:$AF$18,2,FALSE),0)</f>
        <v>0</v>
      </c>
      <c r="AH252">
        <f t="shared" si="9"/>
        <v>0</v>
      </c>
      <c r="AI252">
        <v>99</v>
      </c>
      <c r="AJ252" t="str">
        <f t="shared" si="8"/>
        <v/>
      </c>
      <c r="AK252" t="str">
        <f t="shared" si="7"/>
        <v/>
      </c>
      <c r="AQ252" s="140" t="str">
        <f>IF(実施計画様式!F252="","",IF(PRODUCT(D252:AF252)=0,"error",""))</f>
        <v/>
      </c>
    </row>
    <row r="253" spans="3:43">
      <c r="C253">
        <v>181</v>
      </c>
      <c r="D253" s="24">
        <f>IFERROR(VLOOKUP(実施計画様式!D253,―!A$38:B$40,2,FALSE),0)</f>
        <v>0</v>
      </c>
      <c r="E253">
        <f>IFERROR(VLOOKUP(実施計画様式!E253,―!$C$40:$D$47,2,FALSE),0)</f>
        <v>0</v>
      </c>
      <c r="F253">
        <f>IFERROR(VLOOKUP(実施計画様式!F253,―!$E$2:$F$2,2,FALSE),0)</f>
        <v>0</v>
      </c>
      <c r="G253">
        <f>IFERROR(VLOOKUP(実施計画様式!G253,―!$G$2:$H$2,2,FALSE),0)</f>
        <v>0</v>
      </c>
      <c r="H253">
        <f>IFERROR(VLOOKUP(実施計画様式!H253,―!$I$2:$J$2,2,FALSE),0)</f>
        <v>0</v>
      </c>
      <c r="J253">
        <f>IFERROR(VLOOKUP(実施計画様式!J253,―!$K$4:$L$8,2,FALSE),0)</f>
        <v>0</v>
      </c>
      <c r="K253">
        <f>IFERROR(VLOOKUP(実施計画様式!K253,―!$M$2:$N$2,2,FALSE),0)</f>
        <v>0</v>
      </c>
      <c r="L253">
        <f>IFERROR(VLOOKUP(実施計画様式!L253,―!$O$2:$P$10,2,FALSE),0)</f>
        <v>0</v>
      </c>
      <c r="V253">
        <f>IFERROR(VLOOKUP(実施計画様式!W253,―!$Q$2:$R$3,2,FALSE),0)</f>
        <v>0</v>
      </c>
      <c r="W253">
        <f>IFERROR(VLOOKUP(実施計画様式!X253,―!$S$2:$T$3,2,FALSE),0)</f>
        <v>0</v>
      </c>
      <c r="X253">
        <f>IFERROR(VLOOKUP(実施計画様式!Y253,―!$U$2:$V$3,2,FALSE),0)</f>
        <v>0</v>
      </c>
      <c r="Y253">
        <f>IFERROR(VLOOKUP(実施計画様式!Z253,―!$AH$2:$AI$40,2,FALSE),0)</f>
        <v>0</v>
      </c>
      <c r="Z253">
        <f>IFERROR(VLOOKUP(実施計画様式!AA253,―!$AH$2:$AI$40,2,FALSE),0)</f>
        <v>0</v>
      </c>
      <c r="AC253">
        <f>IFERROR(VLOOKUP(実施計画様式!AD253,参考資料1_対象分野リスト!$C$3:$D$64,2,FALSE),0)</f>
        <v>0</v>
      </c>
      <c r="AF253">
        <f>IFERROR(VLOOKUP(実施計画様式!AG253,―!$AE$13:$AF$18,2,FALSE),0)</f>
        <v>0</v>
      </c>
      <c r="AH253">
        <f t="shared" si="9"/>
        <v>0</v>
      </c>
      <c r="AI253">
        <v>99</v>
      </c>
      <c r="AJ253" t="str">
        <f t="shared" si="8"/>
        <v/>
      </c>
      <c r="AK253" t="str">
        <f t="shared" si="7"/>
        <v/>
      </c>
      <c r="AQ253" s="140" t="str">
        <f>IF(実施計画様式!F253="","",IF(PRODUCT(D253:AF253)=0,"error",""))</f>
        <v/>
      </c>
    </row>
    <row r="254" spans="3:43">
      <c r="C254">
        <v>182</v>
      </c>
      <c r="D254" s="24">
        <f>IFERROR(VLOOKUP(実施計画様式!D254,―!A$38:B$40,2,FALSE),0)</f>
        <v>0</v>
      </c>
      <c r="E254">
        <f>IFERROR(VLOOKUP(実施計画様式!E254,―!$C$40:$D$47,2,FALSE),0)</f>
        <v>0</v>
      </c>
      <c r="F254">
        <f>IFERROR(VLOOKUP(実施計画様式!F254,―!$E$2:$F$2,2,FALSE),0)</f>
        <v>0</v>
      </c>
      <c r="G254">
        <f>IFERROR(VLOOKUP(実施計画様式!G254,―!$G$2:$H$2,2,FALSE),0)</f>
        <v>0</v>
      </c>
      <c r="H254">
        <f>IFERROR(VLOOKUP(実施計画様式!H254,―!$I$2:$J$2,2,FALSE),0)</f>
        <v>0</v>
      </c>
      <c r="J254">
        <f>IFERROR(VLOOKUP(実施計画様式!J254,―!$K$4:$L$8,2,FALSE),0)</f>
        <v>0</v>
      </c>
      <c r="K254">
        <f>IFERROR(VLOOKUP(実施計画様式!K254,―!$M$2:$N$2,2,FALSE),0)</f>
        <v>0</v>
      </c>
      <c r="L254">
        <f>IFERROR(VLOOKUP(実施計画様式!L254,―!$O$2:$P$10,2,FALSE),0)</f>
        <v>0</v>
      </c>
      <c r="V254">
        <f>IFERROR(VLOOKUP(実施計画様式!W254,―!$Q$2:$R$3,2,FALSE),0)</f>
        <v>0</v>
      </c>
      <c r="W254">
        <f>IFERROR(VLOOKUP(実施計画様式!X254,―!$S$2:$T$3,2,FALSE),0)</f>
        <v>0</v>
      </c>
      <c r="X254">
        <f>IFERROR(VLOOKUP(実施計画様式!Y254,―!$U$2:$V$3,2,FALSE),0)</f>
        <v>0</v>
      </c>
      <c r="Y254">
        <f>IFERROR(VLOOKUP(実施計画様式!Z254,―!$AH$2:$AI$40,2,FALSE),0)</f>
        <v>0</v>
      </c>
      <c r="Z254">
        <f>IFERROR(VLOOKUP(実施計画様式!AA254,―!$AH$2:$AI$40,2,FALSE),0)</f>
        <v>0</v>
      </c>
      <c r="AC254">
        <f>IFERROR(VLOOKUP(実施計画様式!AD254,参考資料1_対象分野リスト!$C$3:$D$64,2,FALSE),0)</f>
        <v>0</v>
      </c>
      <c r="AF254">
        <f>IFERROR(VLOOKUP(実施計画様式!AG254,―!$AE$13:$AF$18,2,FALSE),0)</f>
        <v>0</v>
      </c>
      <c r="AH254">
        <f t="shared" si="9"/>
        <v>0</v>
      </c>
      <c r="AI254">
        <v>99</v>
      </c>
      <c r="AJ254" t="str">
        <f t="shared" si="8"/>
        <v/>
      </c>
      <c r="AK254" t="str">
        <f t="shared" si="7"/>
        <v/>
      </c>
      <c r="AQ254" s="140" t="str">
        <f>IF(実施計画様式!F254="","",IF(PRODUCT(D254:AF254)=0,"error",""))</f>
        <v/>
      </c>
    </row>
    <row r="255" spans="3:43">
      <c r="C255">
        <v>183</v>
      </c>
      <c r="D255" s="24">
        <f>IFERROR(VLOOKUP(実施計画様式!D255,―!A$38:B$40,2,FALSE),0)</f>
        <v>0</v>
      </c>
      <c r="E255">
        <f>IFERROR(VLOOKUP(実施計画様式!E255,―!$C$40:$D$47,2,FALSE),0)</f>
        <v>0</v>
      </c>
      <c r="F255">
        <f>IFERROR(VLOOKUP(実施計画様式!F255,―!$E$2:$F$2,2,FALSE),0)</f>
        <v>0</v>
      </c>
      <c r="G255">
        <f>IFERROR(VLOOKUP(実施計画様式!G255,―!$G$2:$H$2,2,FALSE),0)</f>
        <v>0</v>
      </c>
      <c r="H255">
        <f>IFERROR(VLOOKUP(実施計画様式!H255,―!$I$2:$J$2,2,FALSE),0)</f>
        <v>0</v>
      </c>
      <c r="J255">
        <f>IFERROR(VLOOKUP(実施計画様式!J255,―!$K$4:$L$8,2,FALSE),0)</f>
        <v>0</v>
      </c>
      <c r="K255">
        <f>IFERROR(VLOOKUP(実施計画様式!K255,―!$M$2:$N$2,2,FALSE),0)</f>
        <v>0</v>
      </c>
      <c r="L255">
        <f>IFERROR(VLOOKUP(実施計画様式!L255,―!$O$2:$P$10,2,FALSE),0)</f>
        <v>0</v>
      </c>
      <c r="V255">
        <f>IFERROR(VLOOKUP(実施計画様式!W255,―!$Q$2:$R$3,2,FALSE),0)</f>
        <v>0</v>
      </c>
      <c r="W255">
        <f>IFERROR(VLOOKUP(実施計画様式!X255,―!$S$2:$T$3,2,FALSE),0)</f>
        <v>0</v>
      </c>
      <c r="X255">
        <f>IFERROR(VLOOKUP(実施計画様式!Y255,―!$U$2:$V$3,2,FALSE),0)</f>
        <v>0</v>
      </c>
      <c r="Y255">
        <f>IFERROR(VLOOKUP(実施計画様式!Z255,―!$AH$2:$AI$40,2,FALSE),0)</f>
        <v>0</v>
      </c>
      <c r="Z255">
        <f>IFERROR(VLOOKUP(実施計画様式!AA255,―!$AH$2:$AI$40,2,FALSE),0)</f>
        <v>0</v>
      </c>
      <c r="AC255">
        <f>IFERROR(VLOOKUP(実施計画様式!AD255,参考資料1_対象分野リスト!$C$3:$D$64,2,FALSE),0)</f>
        <v>0</v>
      </c>
      <c r="AF255">
        <f>IFERROR(VLOOKUP(実施計画様式!AG255,―!$AE$13:$AF$18,2,FALSE),0)</f>
        <v>0</v>
      </c>
      <c r="AH255">
        <f t="shared" si="9"/>
        <v>0</v>
      </c>
      <c r="AI255">
        <v>99</v>
      </c>
      <c r="AJ255" t="str">
        <f t="shared" si="8"/>
        <v/>
      </c>
      <c r="AK255" t="str">
        <f t="shared" si="7"/>
        <v/>
      </c>
      <c r="AQ255" s="140" t="str">
        <f>IF(実施計画様式!F255="","",IF(PRODUCT(D255:AF255)=0,"error",""))</f>
        <v/>
      </c>
    </row>
    <row r="256" spans="3:43">
      <c r="C256">
        <v>184</v>
      </c>
      <c r="D256" s="24">
        <f>IFERROR(VLOOKUP(実施計画様式!D256,―!A$38:B$40,2,FALSE),0)</f>
        <v>0</v>
      </c>
      <c r="E256">
        <f>IFERROR(VLOOKUP(実施計画様式!E256,―!$C$40:$D$47,2,FALSE),0)</f>
        <v>0</v>
      </c>
      <c r="F256">
        <f>IFERROR(VLOOKUP(実施計画様式!F256,―!$E$2:$F$2,2,FALSE),0)</f>
        <v>0</v>
      </c>
      <c r="G256">
        <f>IFERROR(VLOOKUP(実施計画様式!G256,―!$G$2:$H$2,2,FALSE),0)</f>
        <v>0</v>
      </c>
      <c r="H256">
        <f>IFERROR(VLOOKUP(実施計画様式!H256,―!$I$2:$J$2,2,FALSE),0)</f>
        <v>0</v>
      </c>
      <c r="J256">
        <f>IFERROR(VLOOKUP(実施計画様式!J256,―!$K$4:$L$8,2,FALSE),0)</f>
        <v>0</v>
      </c>
      <c r="K256">
        <f>IFERROR(VLOOKUP(実施計画様式!K256,―!$M$2:$N$2,2,FALSE),0)</f>
        <v>0</v>
      </c>
      <c r="L256">
        <f>IFERROR(VLOOKUP(実施計画様式!L256,―!$O$2:$P$10,2,FALSE),0)</f>
        <v>0</v>
      </c>
      <c r="V256">
        <f>IFERROR(VLOOKUP(実施計画様式!W256,―!$Q$2:$R$3,2,FALSE),0)</f>
        <v>0</v>
      </c>
      <c r="W256">
        <f>IFERROR(VLOOKUP(実施計画様式!X256,―!$S$2:$T$3,2,FALSE),0)</f>
        <v>0</v>
      </c>
      <c r="X256">
        <f>IFERROR(VLOOKUP(実施計画様式!Y256,―!$U$2:$V$3,2,FALSE),0)</f>
        <v>0</v>
      </c>
      <c r="Y256">
        <f>IFERROR(VLOOKUP(実施計画様式!Z256,―!$AH$2:$AI$40,2,FALSE),0)</f>
        <v>0</v>
      </c>
      <c r="Z256">
        <f>IFERROR(VLOOKUP(実施計画様式!AA256,―!$AH$2:$AI$40,2,FALSE),0)</f>
        <v>0</v>
      </c>
      <c r="AC256">
        <f>IFERROR(VLOOKUP(実施計画様式!AD256,参考資料1_対象分野リスト!$C$3:$D$64,2,FALSE),0)</f>
        <v>0</v>
      </c>
      <c r="AF256">
        <f>IFERROR(VLOOKUP(実施計画様式!AG256,―!$AE$13:$AF$18,2,FALSE),0)</f>
        <v>0</v>
      </c>
      <c r="AH256">
        <f t="shared" si="9"/>
        <v>0</v>
      </c>
      <c r="AI256">
        <v>99</v>
      </c>
      <c r="AJ256" t="str">
        <f t="shared" si="8"/>
        <v/>
      </c>
      <c r="AK256" t="str">
        <f t="shared" si="7"/>
        <v/>
      </c>
      <c r="AQ256" s="140" t="str">
        <f>IF(実施計画様式!F256="","",IF(PRODUCT(D256:AF256)=0,"error",""))</f>
        <v/>
      </c>
    </row>
    <row r="257" spans="3:43">
      <c r="C257">
        <v>185</v>
      </c>
      <c r="D257" s="24">
        <f>IFERROR(VLOOKUP(実施計画様式!D257,―!A$38:B$40,2,FALSE),0)</f>
        <v>0</v>
      </c>
      <c r="E257">
        <f>IFERROR(VLOOKUP(実施計画様式!E257,―!$C$40:$D$47,2,FALSE),0)</f>
        <v>0</v>
      </c>
      <c r="F257">
        <f>IFERROR(VLOOKUP(実施計画様式!F257,―!$E$2:$F$2,2,FALSE),0)</f>
        <v>0</v>
      </c>
      <c r="G257">
        <f>IFERROR(VLOOKUP(実施計画様式!G257,―!$G$2:$H$2,2,FALSE),0)</f>
        <v>0</v>
      </c>
      <c r="H257">
        <f>IFERROR(VLOOKUP(実施計画様式!H257,―!$I$2:$J$2,2,FALSE),0)</f>
        <v>0</v>
      </c>
      <c r="J257">
        <f>IFERROR(VLOOKUP(実施計画様式!J257,―!$K$4:$L$8,2,FALSE),0)</f>
        <v>0</v>
      </c>
      <c r="K257">
        <f>IFERROR(VLOOKUP(実施計画様式!K257,―!$M$2:$N$2,2,FALSE),0)</f>
        <v>0</v>
      </c>
      <c r="L257">
        <f>IFERROR(VLOOKUP(実施計画様式!L257,―!$O$2:$P$10,2,FALSE),0)</f>
        <v>0</v>
      </c>
      <c r="V257">
        <f>IFERROR(VLOOKUP(実施計画様式!W257,―!$Q$2:$R$3,2,FALSE),0)</f>
        <v>0</v>
      </c>
      <c r="W257">
        <f>IFERROR(VLOOKUP(実施計画様式!X257,―!$S$2:$T$3,2,FALSE),0)</f>
        <v>0</v>
      </c>
      <c r="X257">
        <f>IFERROR(VLOOKUP(実施計画様式!Y257,―!$U$2:$V$3,2,FALSE),0)</f>
        <v>0</v>
      </c>
      <c r="Y257">
        <f>IFERROR(VLOOKUP(実施計画様式!Z257,―!$AH$2:$AI$40,2,FALSE),0)</f>
        <v>0</v>
      </c>
      <c r="Z257">
        <f>IFERROR(VLOOKUP(実施計画様式!AA257,―!$AH$2:$AI$40,2,FALSE),0)</f>
        <v>0</v>
      </c>
      <c r="AC257">
        <f>IFERROR(VLOOKUP(実施計画様式!AD257,参考資料1_対象分野リスト!$C$3:$D$64,2,FALSE),0)</f>
        <v>0</v>
      </c>
      <c r="AF257">
        <f>IFERROR(VLOOKUP(実施計画様式!AG257,―!$AE$13:$AF$18,2,FALSE),0)</f>
        <v>0</v>
      </c>
      <c r="AH257">
        <f t="shared" si="9"/>
        <v>0</v>
      </c>
      <c r="AI257">
        <v>99</v>
      </c>
      <c r="AJ257" t="str">
        <f t="shared" si="8"/>
        <v/>
      </c>
      <c r="AK257" t="str">
        <f t="shared" si="7"/>
        <v/>
      </c>
      <c r="AQ257" s="140" t="str">
        <f>IF(実施計画様式!F257="","",IF(PRODUCT(D257:AF257)=0,"error",""))</f>
        <v/>
      </c>
    </row>
    <row r="258" spans="3:43">
      <c r="C258">
        <v>186</v>
      </c>
      <c r="D258" s="24">
        <f>IFERROR(VLOOKUP(実施計画様式!D258,―!A$38:B$40,2,FALSE),0)</f>
        <v>0</v>
      </c>
      <c r="E258">
        <f>IFERROR(VLOOKUP(実施計画様式!E258,―!$C$40:$D$47,2,FALSE),0)</f>
        <v>0</v>
      </c>
      <c r="F258">
        <f>IFERROR(VLOOKUP(実施計画様式!F258,―!$E$2:$F$2,2,FALSE),0)</f>
        <v>0</v>
      </c>
      <c r="G258">
        <f>IFERROR(VLOOKUP(実施計画様式!G258,―!$G$2:$H$2,2,FALSE),0)</f>
        <v>0</v>
      </c>
      <c r="H258">
        <f>IFERROR(VLOOKUP(実施計画様式!H258,―!$I$2:$J$2,2,FALSE),0)</f>
        <v>0</v>
      </c>
      <c r="J258">
        <f>IFERROR(VLOOKUP(実施計画様式!J258,―!$K$4:$L$8,2,FALSE),0)</f>
        <v>0</v>
      </c>
      <c r="K258">
        <f>IFERROR(VLOOKUP(実施計画様式!K258,―!$M$2:$N$2,2,FALSE),0)</f>
        <v>0</v>
      </c>
      <c r="L258">
        <f>IFERROR(VLOOKUP(実施計画様式!L258,―!$O$2:$P$10,2,FALSE),0)</f>
        <v>0</v>
      </c>
      <c r="V258">
        <f>IFERROR(VLOOKUP(実施計画様式!W258,―!$Q$2:$R$3,2,FALSE),0)</f>
        <v>0</v>
      </c>
      <c r="W258">
        <f>IFERROR(VLOOKUP(実施計画様式!X258,―!$S$2:$T$3,2,FALSE),0)</f>
        <v>0</v>
      </c>
      <c r="X258">
        <f>IFERROR(VLOOKUP(実施計画様式!Y258,―!$U$2:$V$3,2,FALSE),0)</f>
        <v>0</v>
      </c>
      <c r="Y258">
        <f>IFERROR(VLOOKUP(実施計画様式!Z258,―!$AH$2:$AI$40,2,FALSE),0)</f>
        <v>0</v>
      </c>
      <c r="Z258">
        <f>IFERROR(VLOOKUP(実施計画様式!AA258,―!$AH$2:$AI$40,2,FALSE),0)</f>
        <v>0</v>
      </c>
      <c r="AC258">
        <f>IFERROR(VLOOKUP(実施計画様式!AD258,参考資料1_対象分野リスト!$C$3:$D$64,2,FALSE),0)</f>
        <v>0</v>
      </c>
      <c r="AF258">
        <f>IFERROR(VLOOKUP(実施計画様式!AG258,―!$AE$13:$AF$18,2,FALSE),0)</f>
        <v>0</v>
      </c>
      <c r="AH258">
        <f t="shared" si="9"/>
        <v>0</v>
      </c>
      <c r="AI258">
        <v>99</v>
      </c>
      <c r="AJ258" t="str">
        <f t="shared" si="8"/>
        <v/>
      </c>
      <c r="AK258" t="str">
        <f t="shared" si="7"/>
        <v/>
      </c>
      <c r="AQ258" s="140" t="str">
        <f>IF(実施計画様式!F258="","",IF(PRODUCT(D258:AF258)=0,"error",""))</f>
        <v/>
      </c>
    </row>
    <row r="259" spans="3:43">
      <c r="C259">
        <v>187</v>
      </c>
      <c r="D259" s="24">
        <f>IFERROR(VLOOKUP(実施計画様式!D259,―!A$38:B$40,2,FALSE),0)</f>
        <v>0</v>
      </c>
      <c r="E259">
        <f>IFERROR(VLOOKUP(実施計画様式!E259,―!$C$40:$D$47,2,FALSE),0)</f>
        <v>0</v>
      </c>
      <c r="F259">
        <f>IFERROR(VLOOKUP(実施計画様式!F259,―!$E$2:$F$2,2,FALSE),0)</f>
        <v>0</v>
      </c>
      <c r="G259">
        <f>IFERROR(VLOOKUP(実施計画様式!G259,―!$G$2:$H$2,2,FALSE),0)</f>
        <v>0</v>
      </c>
      <c r="H259">
        <f>IFERROR(VLOOKUP(実施計画様式!H259,―!$I$2:$J$2,2,FALSE),0)</f>
        <v>0</v>
      </c>
      <c r="J259">
        <f>IFERROR(VLOOKUP(実施計画様式!J259,―!$K$4:$L$8,2,FALSE),0)</f>
        <v>0</v>
      </c>
      <c r="K259">
        <f>IFERROR(VLOOKUP(実施計画様式!K259,―!$M$2:$N$2,2,FALSE),0)</f>
        <v>0</v>
      </c>
      <c r="L259">
        <f>IFERROR(VLOOKUP(実施計画様式!L259,―!$O$2:$P$10,2,FALSE),0)</f>
        <v>0</v>
      </c>
      <c r="V259">
        <f>IFERROR(VLOOKUP(実施計画様式!W259,―!$Q$2:$R$3,2,FALSE),0)</f>
        <v>0</v>
      </c>
      <c r="W259">
        <f>IFERROR(VLOOKUP(実施計画様式!X259,―!$S$2:$T$3,2,FALSE),0)</f>
        <v>0</v>
      </c>
      <c r="X259">
        <f>IFERROR(VLOOKUP(実施計画様式!Y259,―!$U$2:$V$3,2,FALSE),0)</f>
        <v>0</v>
      </c>
      <c r="Y259">
        <f>IFERROR(VLOOKUP(実施計画様式!Z259,―!$AH$2:$AI$40,2,FALSE),0)</f>
        <v>0</v>
      </c>
      <c r="Z259">
        <f>IFERROR(VLOOKUP(実施計画様式!AA259,―!$AH$2:$AI$40,2,FALSE),0)</f>
        <v>0</v>
      </c>
      <c r="AC259">
        <f>IFERROR(VLOOKUP(実施計画様式!AD259,参考資料1_対象分野リスト!$C$3:$D$64,2,FALSE),0)</f>
        <v>0</v>
      </c>
      <c r="AF259">
        <f>IFERROR(VLOOKUP(実施計画様式!AG259,―!$AE$13:$AF$18,2,FALSE),0)</f>
        <v>0</v>
      </c>
      <c r="AH259">
        <f t="shared" si="9"/>
        <v>0</v>
      </c>
      <c r="AI259">
        <v>99</v>
      </c>
      <c r="AJ259" t="str">
        <f t="shared" si="8"/>
        <v/>
      </c>
      <c r="AK259" t="str">
        <f t="shared" si="7"/>
        <v/>
      </c>
      <c r="AQ259" s="140" t="str">
        <f>IF(実施計画様式!F259="","",IF(PRODUCT(D259:AF259)=0,"error",""))</f>
        <v/>
      </c>
    </row>
    <row r="260" spans="3:43">
      <c r="C260">
        <v>188</v>
      </c>
      <c r="D260" s="24">
        <f>IFERROR(VLOOKUP(実施計画様式!D260,―!A$38:B$40,2,FALSE),0)</f>
        <v>0</v>
      </c>
      <c r="E260">
        <f>IFERROR(VLOOKUP(実施計画様式!E260,―!$C$40:$D$47,2,FALSE),0)</f>
        <v>0</v>
      </c>
      <c r="F260">
        <f>IFERROR(VLOOKUP(実施計画様式!F260,―!$E$2:$F$2,2,FALSE),0)</f>
        <v>0</v>
      </c>
      <c r="G260">
        <f>IFERROR(VLOOKUP(実施計画様式!G260,―!$G$2:$H$2,2,FALSE),0)</f>
        <v>0</v>
      </c>
      <c r="H260">
        <f>IFERROR(VLOOKUP(実施計画様式!H260,―!$I$2:$J$2,2,FALSE),0)</f>
        <v>0</v>
      </c>
      <c r="J260">
        <f>IFERROR(VLOOKUP(実施計画様式!J260,―!$K$4:$L$8,2,FALSE),0)</f>
        <v>0</v>
      </c>
      <c r="K260">
        <f>IFERROR(VLOOKUP(実施計画様式!K260,―!$M$2:$N$2,2,FALSE),0)</f>
        <v>0</v>
      </c>
      <c r="L260">
        <f>IFERROR(VLOOKUP(実施計画様式!L260,―!$O$2:$P$10,2,FALSE),0)</f>
        <v>0</v>
      </c>
      <c r="V260">
        <f>IFERROR(VLOOKUP(実施計画様式!W260,―!$Q$2:$R$3,2,FALSE),0)</f>
        <v>0</v>
      </c>
      <c r="W260">
        <f>IFERROR(VLOOKUP(実施計画様式!X260,―!$S$2:$T$3,2,FALSE),0)</f>
        <v>0</v>
      </c>
      <c r="X260">
        <f>IFERROR(VLOOKUP(実施計画様式!Y260,―!$U$2:$V$3,2,FALSE),0)</f>
        <v>0</v>
      </c>
      <c r="Y260">
        <f>IFERROR(VLOOKUP(実施計画様式!Z260,―!$AH$2:$AI$40,2,FALSE),0)</f>
        <v>0</v>
      </c>
      <c r="Z260">
        <f>IFERROR(VLOOKUP(実施計画様式!AA260,―!$AH$2:$AI$40,2,FALSE),0)</f>
        <v>0</v>
      </c>
      <c r="AC260">
        <f>IFERROR(VLOOKUP(実施計画様式!AD260,参考資料1_対象分野リスト!$C$3:$D$64,2,FALSE),0)</f>
        <v>0</v>
      </c>
      <c r="AF260">
        <f>IFERROR(VLOOKUP(実施計画様式!AG260,―!$AE$13:$AF$18,2,FALSE),0)</f>
        <v>0</v>
      </c>
      <c r="AH260">
        <f t="shared" si="9"/>
        <v>0</v>
      </c>
      <c r="AI260">
        <v>99</v>
      </c>
      <c r="AJ260" t="str">
        <f t="shared" si="8"/>
        <v/>
      </c>
      <c r="AK260" t="str">
        <f t="shared" si="7"/>
        <v/>
      </c>
      <c r="AQ260" s="140" t="str">
        <f>IF(実施計画様式!F260="","",IF(PRODUCT(D260:AF260)=0,"error",""))</f>
        <v/>
      </c>
    </row>
    <row r="261" spans="3:43">
      <c r="C261">
        <v>189</v>
      </c>
      <c r="D261" s="24">
        <f>IFERROR(VLOOKUP(実施計画様式!D261,―!A$38:B$40,2,FALSE),0)</f>
        <v>0</v>
      </c>
      <c r="E261">
        <f>IFERROR(VLOOKUP(実施計画様式!E261,―!$C$40:$D$47,2,FALSE),0)</f>
        <v>0</v>
      </c>
      <c r="F261">
        <f>IFERROR(VLOOKUP(実施計画様式!F261,―!$E$2:$F$2,2,FALSE),0)</f>
        <v>0</v>
      </c>
      <c r="G261">
        <f>IFERROR(VLOOKUP(実施計画様式!G261,―!$G$2:$H$2,2,FALSE),0)</f>
        <v>0</v>
      </c>
      <c r="H261">
        <f>IFERROR(VLOOKUP(実施計画様式!H261,―!$I$2:$J$2,2,FALSE),0)</f>
        <v>0</v>
      </c>
      <c r="J261">
        <f>IFERROR(VLOOKUP(実施計画様式!J261,―!$K$4:$L$8,2,FALSE),0)</f>
        <v>0</v>
      </c>
      <c r="K261">
        <f>IFERROR(VLOOKUP(実施計画様式!K261,―!$M$2:$N$2,2,FALSE),0)</f>
        <v>0</v>
      </c>
      <c r="L261">
        <f>IFERROR(VLOOKUP(実施計画様式!L261,―!$O$2:$P$10,2,FALSE),0)</f>
        <v>0</v>
      </c>
      <c r="V261">
        <f>IFERROR(VLOOKUP(実施計画様式!W261,―!$Q$2:$R$3,2,FALSE),0)</f>
        <v>0</v>
      </c>
      <c r="W261">
        <f>IFERROR(VLOOKUP(実施計画様式!X261,―!$S$2:$T$3,2,FALSE),0)</f>
        <v>0</v>
      </c>
      <c r="X261">
        <f>IFERROR(VLOOKUP(実施計画様式!Y261,―!$U$2:$V$3,2,FALSE),0)</f>
        <v>0</v>
      </c>
      <c r="Y261">
        <f>IFERROR(VLOOKUP(実施計画様式!Z261,―!$AH$2:$AI$40,2,FALSE),0)</f>
        <v>0</v>
      </c>
      <c r="Z261">
        <f>IFERROR(VLOOKUP(実施計画様式!AA261,―!$AH$2:$AI$40,2,FALSE),0)</f>
        <v>0</v>
      </c>
      <c r="AC261">
        <f>IFERROR(VLOOKUP(実施計画様式!AD261,参考資料1_対象分野リスト!$C$3:$D$64,2,FALSE),0)</f>
        <v>0</v>
      </c>
      <c r="AF261">
        <f>IFERROR(VLOOKUP(実施計画様式!AG261,―!$AE$13:$AF$18,2,FALSE),0)</f>
        <v>0</v>
      </c>
      <c r="AH261">
        <f t="shared" si="9"/>
        <v>0</v>
      </c>
      <c r="AI261">
        <v>99</v>
      </c>
      <c r="AJ261" t="str">
        <f t="shared" si="8"/>
        <v/>
      </c>
      <c r="AK261" t="str">
        <f t="shared" si="7"/>
        <v/>
      </c>
      <c r="AQ261" s="140" t="str">
        <f>IF(実施計画様式!F261="","",IF(PRODUCT(D261:AF261)=0,"error",""))</f>
        <v/>
      </c>
    </row>
    <row r="262" spans="3:43">
      <c r="C262">
        <v>190</v>
      </c>
      <c r="D262" s="24">
        <f>IFERROR(VLOOKUP(実施計画様式!D262,―!A$38:B$40,2,FALSE),0)</f>
        <v>0</v>
      </c>
      <c r="E262">
        <f>IFERROR(VLOOKUP(実施計画様式!E262,―!$C$40:$D$47,2,FALSE),0)</f>
        <v>0</v>
      </c>
      <c r="F262">
        <f>IFERROR(VLOOKUP(実施計画様式!F262,―!$E$2:$F$2,2,FALSE),0)</f>
        <v>0</v>
      </c>
      <c r="G262">
        <f>IFERROR(VLOOKUP(実施計画様式!G262,―!$G$2:$H$2,2,FALSE),0)</f>
        <v>0</v>
      </c>
      <c r="H262">
        <f>IFERROR(VLOOKUP(実施計画様式!H262,―!$I$2:$J$2,2,FALSE),0)</f>
        <v>0</v>
      </c>
      <c r="J262">
        <f>IFERROR(VLOOKUP(実施計画様式!J262,―!$K$4:$L$8,2,FALSE),0)</f>
        <v>0</v>
      </c>
      <c r="K262">
        <f>IFERROR(VLOOKUP(実施計画様式!K262,―!$M$2:$N$2,2,FALSE),0)</f>
        <v>0</v>
      </c>
      <c r="L262">
        <f>IFERROR(VLOOKUP(実施計画様式!L262,―!$O$2:$P$10,2,FALSE),0)</f>
        <v>0</v>
      </c>
      <c r="V262">
        <f>IFERROR(VLOOKUP(実施計画様式!W262,―!$Q$2:$R$3,2,FALSE),0)</f>
        <v>0</v>
      </c>
      <c r="W262">
        <f>IFERROR(VLOOKUP(実施計画様式!X262,―!$S$2:$T$3,2,FALSE),0)</f>
        <v>0</v>
      </c>
      <c r="X262">
        <f>IFERROR(VLOOKUP(実施計画様式!Y262,―!$U$2:$V$3,2,FALSE),0)</f>
        <v>0</v>
      </c>
      <c r="Y262">
        <f>IFERROR(VLOOKUP(実施計画様式!Z262,―!$AH$2:$AI$40,2,FALSE),0)</f>
        <v>0</v>
      </c>
      <c r="Z262">
        <f>IFERROR(VLOOKUP(実施計画様式!AA262,―!$AH$2:$AI$40,2,FALSE),0)</f>
        <v>0</v>
      </c>
      <c r="AC262">
        <f>IFERROR(VLOOKUP(実施計画様式!AD262,参考資料1_対象分野リスト!$C$3:$D$64,2,FALSE),0)</f>
        <v>0</v>
      </c>
      <c r="AF262">
        <f>IFERROR(VLOOKUP(実施計画様式!AG262,―!$AE$13:$AF$18,2,FALSE),0)</f>
        <v>0</v>
      </c>
      <c r="AH262">
        <f t="shared" si="9"/>
        <v>0</v>
      </c>
      <c r="AI262">
        <v>99</v>
      </c>
      <c r="AJ262" t="str">
        <f t="shared" si="8"/>
        <v/>
      </c>
      <c r="AK262" t="str">
        <f t="shared" si="7"/>
        <v/>
      </c>
      <c r="AQ262" s="140" t="str">
        <f>IF(実施計画様式!F262="","",IF(PRODUCT(D262:AF262)=0,"error",""))</f>
        <v/>
      </c>
    </row>
    <row r="263" spans="3:43">
      <c r="C263">
        <v>191</v>
      </c>
      <c r="D263" s="24">
        <f>IFERROR(VLOOKUP(実施計画様式!D263,―!A$38:B$40,2,FALSE),0)</f>
        <v>0</v>
      </c>
      <c r="E263">
        <f>IFERROR(VLOOKUP(実施計画様式!E263,―!$C$40:$D$47,2,FALSE),0)</f>
        <v>0</v>
      </c>
      <c r="F263">
        <f>IFERROR(VLOOKUP(実施計画様式!F263,―!$E$2:$F$2,2,FALSE),0)</f>
        <v>0</v>
      </c>
      <c r="G263">
        <f>IFERROR(VLOOKUP(実施計画様式!G263,―!$G$2:$H$2,2,FALSE),0)</f>
        <v>0</v>
      </c>
      <c r="H263">
        <f>IFERROR(VLOOKUP(実施計画様式!H263,―!$I$2:$J$2,2,FALSE),0)</f>
        <v>0</v>
      </c>
      <c r="J263">
        <f>IFERROR(VLOOKUP(実施計画様式!J263,―!$K$4:$L$8,2,FALSE),0)</f>
        <v>0</v>
      </c>
      <c r="K263">
        <f>IFERROR(VLOOKUP(実施計画様式!K263,―!$M$2:$N$2,2,FALSE),0)</f>
        <v>0</v>
      </c>
      <c r="L263">
        <f>IFERROR(VLOOKUP(実施計画様式!L263,―!$O$2:$P$10,2,FALSE),0)</f>
        <v>0</v>
      </c>
      <c r="V263">
        <f>IFERROR(VLOOKUP(実施計画様式!W263,―!$Q$2:$R$3,2,FALSE),0)</f>
        <v>0</v>
      </c>
      <c r="W263">
        <f>IFERROR(VLOOKUP(実施計画様式!X263,―!$S$2:$T$3,2,FALSE),0)</f>
        <v>0</v>
      </c>
      <c r="X263">
        <f>IFERROR(VLOOKUP(実施計画様式!Y263,―!$U$2:$V$3,2,FALSE),0)</f>
        <v>0</v>
      </c>
      <c r="Y263">
        <f>IFERROR(VLOOKUP(実施計画様式!Z263,―!$AH$2:$AI$40,2,FALSE),0)</f>
        <v>0</v>
      </c>
      <c r="Z263">
        <f>IFERROR(VLOOKUP(実施計画様式!AA263,―!$AH$2:$AI$40,2,FALSE),0)</f>
        <v>0</v>
      </c>
      <c r="AC263">
        <f>IFERROR(VLOOKUP(実施計画様式!AD263,参考資料1_対象分野リスト!$C$3:$D$64,2,FALSE),0)</f>
        <v>0</v>
      </c>
      <c r="AF263">
        <f>IFERROR(VLOOKUP(実施計画様式!AG263,―!$AE$13:$AF$18,2,FALSE),0)</f>
        <v>0</v>
      </c>
      <c r="AH263">
        <f t="shared" si="9"/>
        <v>0</v>
      </c>
      <c r="AI263">
        <v>99</v>
      </c>
      <c r="AJ263" t="str">
        <f t="shared" si="8"/>
        <v/>
      </c>
      <c r="AK263" t="str">
        <f t="shared" si="7"/>
        <v/>
      </c>
      <c r="AQ263" s="140" t="str">
        <f>IF(実施計画様式!F263="","",IF(PRODUCT(D263:AF263)=0,"error",""))</f>
        <v/>
      </c>
    </row>
    <row r="264" spans="3:43">
      <c r="C264">
        <v>192</v>
      </c>
      <c r="D264" s="24">
        <f>IFERROR(VLOOKUP(実施計画様式!D264,―!A$38:B$40,2,FALSE),0)</f>
        <v>0</v>
      </c>
      <c r="E264">
        <f>IFERROR(VLOOKUP(実施計画様式!E264,―!$C$40:$D$47,2,FALSE),0)</f>
        <v>0</v>
      </c>
      <c r="F264">
        <f>IFERROR(VLOOKUP(実施計画様式!F264,―!$E$2:$F$2,2,FALSE),0)</f>
        <v>0</v>
      </c>
      <c r="G264">
        <f>IFERROR(VLOOKUP(実施計画様式!G264,―!$G$2:$H$2,2,FALSE),0)</f>
        <v>0</v>
      </c>
      <c r="H264">
        <f>IFERROR(VLOOKUP(実施計画様式!H264,―!$I$2:$J$2,2,FALSE),0)</f>
        <v>0</v>
      </c>
      <c r="J264">
        <f>IFERROR(VLOOKUP(実施計画様式!J264,―!$K$4:$L$8,2,FALSE),0)</f>
        <v>0</v>
      </c>
      <c r="K264">
        <f>IFERROR(VLOOKUP(実施計画様式!K264,―!$M$2:$N$2,2,FALSE),0)</f>
        <v>0</v>
      </c>
      <c r="L264">
        <f>IFERROR(VLOOKUP(実施計画様式!L264,―!$O$2:$P$10,2,FALSE),0)</f>
        <v>0</v>
      </c>
      <c r="V264">
        <f>IFERROR(VLOOKUP(実施計画様式!W264,―!$Q$2:$R$3,2,FALSE),0)</f>
        <v>0</v>
      </c>
      <c r="W264">
        <f>IFERROR(VLOOKUP(実施計画様式!X264,―!$S$2:$T$3,2,FALSE),0)</f>
        <v>0</v>
      </c>
      <c r="X264">
        <f>IFERROR(VLOOKUP(実施計画様式!Y264,―!$U$2:$V$3,2,FALSE),0)</f>
        <v>0</v>
      </c>
      <c r="Y264">
        <f>IFERROR(VLOOKUP(実施計画様式!Z264,―!$AH$2:$AI$40,2,FALSE),0)</f>
        <v>0</v>
      </c>
      <c r="Z264">
        <f>IFERROR(VLOOKUP(実施計画様式!AA264,―!$AH$2:$AI$40,2,FALSE),0)</f>
        <v>0</v>
      </c>
      <c r="AC264">
        <f>IFERROR(VLOOKUP(実施計画様式!AD264,参考資料1_対象分野リスト!$C$3:$D$64,2,FALSE),0)</f>
        <v>0</v>
      </c>
      <c r="AF264">
        <f>IFERROR(VLOOKUP(実施計画様式!AG264,―!$AE$13:$AF$18,2,FALSE),0)</f>
        <v>0</v>
      </c>
      <c r="AH264">
        <f t="shared" si="9"/>
        <v>0</v>
      </c>
      <c r="AI264">
        <v>99</v>
      </c>
      <c r="AJ264" t="str">
        <f t="shared" si="8"/>
        <v/>
      </c>
      <c r="AK264" t="str">
        <f t="shared" si="7"/>
        <v/>
      </c>
      <c r="AQ264" s="140" t="str">
        <f>IF(実施計画様式!F264="","",IF(PRODUCT(D264:AF264)=0,"error",""))</f>
        <v/>
      </c>
    </row>
    <row r="265" spans="3:43">
      <c r="C265">
        <v>193</v>
      </c>
      <c r="D265" s="24">
        <f>IFERROR(VLOOKUP(実施計画様式!D265,―!A$38:B$40,2,FALSE),0)</f>
        <v>0</v>
      </c>
      <c r="E265">
        <f>IFERROR(VLOOKUP(実施計画様式!E265,―!$C$40:$D$47,2,FALSE),0)</f>
        <v>0</v>
      </c>
      <c r="F265">
        <f>IFERROR(VLOOKUP(実施計画様式!F265,―!$E$2:$F$2,2,FALSE),0)</f>
        <v>0</v>
      </c>
      <c r="G265">
        <f>IFERROR(VLOOKUP(実施計画様式!G265,―!$G$2:$H$2,2,FALSE),0)</f>
        <v>0</v>
      </c>
      <c r="H265">
        <f>IFERROR(VLOOKUP(実施計画様式!H265,―!$I$2:$J$2,2,FALSE),0)</f>
        <v>0</v>
      </c>
      <c r="J265">
        <f>IFERROR(VLOOKUP(実施計画様式!J265,―!$K$4:$L$8,2,FALSE),0)</f>
        <v>0</v>
      </c>
      <c r="K265">
        <f>IFERROR(VLOOKUP(実施計画様式!K265,―!$M$2:$N$2,2,FALSE),0)</f>
        <v>0</v>
      </c>
      <c r="L265">
        <f>IFERROR(VLOOKUP(実施計画様式!L265,―!$O$2:$P$10,2,FALSE),0)</f>
        <v>0</v>
      </c>
      <c r="V265">
        <f>IFERROR(VLOOKUP(実施計画様式!W265,―!$Q$2:$R$3,2,FALSE),0)</f>
        <v>0</v>
      </c>
      <c r="W265">
        <f>IFERROR(VLOOKUP(実施計画様式!X265,―!$S$2:$T$3,2,FALSE),0)</f>
        <v>0</v>
      </c>
      <c r="X265">
        <f>IFERROR(VLOOKUP(実施計画様式!Y265,―!$U$2:$V$3,2,FALSE),0)</f>
        <v>0</v>
      </c>
      <c r="Y265">
        <f>IFERROR(VLOOKUP(実施計画様式!Z265,―!$AH$2:$AI$40,2,FALSE),0)</f>
        <v>0</v>
      </c>
      <c r="Z265">
        <f>IFERROR(VLOOKUP(実施計画様式!AA265,―!$AH$2:$AI$40,2,FALSE),0)</f>
        <v>0</v>
      </c>
      <c r="AC265">
        <f>IFERROR(VLOOKUP(実施計画様式!AD265,参考資料1_対象分野リスト!$C$3:$D$64,2,FALSE),0)</f>
        <v>0</v>
      </c>
      <c r="AF265">
        <f>IFERROR(VLOOKUP(実施計画様式!AG265,―!$AE$13:$AF$18,2,FALSE),0)</f>
        <v>0</v>
      </c>
      <c r="AH265">
        <f t="shared" si="9"/>
        <v>0</v>
      </c>
      <c r="AI265">
        <v>99</v>
      </c>
      <c r="AJ265" t="str">
        <f t="shared" si="8"/>
        <v/>
      </c>
      <c r="AK265" t="str">
        <f t="shared" si="7"/>
        <v/>
      </c>
      <c r="AQ265" s="140" t="str">
        <f>IF(実施計画様式!F265="","",IF(PRODUCT(D265:AF265)=0,"error",""))</f>
        <v/>
      </c>
    </row>
    <row r="266" spans="3:43">
      <c r="C266">
        <v>194</v>
      </c>
      <c r="D266" s="24">
        <f>IFERROR(VLOOKUP(実施計画様式!D266,―!A$38:B$40,2,FALSE),0)</f>
        <v>0</v>
      </c>
      <c r="E266">
        <f>IFERROR(VLOOKUP(実施計画様式!E266,―!$C$40:$D$47,2,FALSE),0)</f>
        <v>0</v>
      </c>
      <c r="F266">
        <f>IFERROR(VLOOKUP(実施計画様式!F266,―!$E$2:$F$2,2,FALSE),0)</f>
        <v>0</v>
      </c>
      <c r="G266">
        <f>IFERROR(VLOOKUP(実施計画様式!G266,―!$G$2:$H$2,2,FALSE),0)</f>
        <v>0</v>
      </c>
      <c r="H266">
        <f>IFERROR(VLOOKUP(実施計画様式!H266,―!$I$2:$J$2,2,FALSE),0)</f>
        <v>0</v>
      </c>
      <c r="J266">
        <f>IFERROR(VLOOKUP(実施計画様式!J266,―!$K$4:$L$8,2,FALSE),0)</f>
        <v>0</v>
      </c>
      <c r="K266">
        <f>IFERROR(VLOOKUP(実施計画様式!K266,―!$M$2:$N$2,2,FALSE),0)</f>
        <v>0</v>
      </c>
      <c r="L266">
        <f>IFERROR(VLOOKUP(実施計画様式!L266,―!$O$2:$P$10,2,FALSE),0)</f>
        <v>0</v>
      </c>
      <c r="V266">
        <f>IFERROR(VLOOKUP(実施計画様式!W266,―!$Q$2:$R$3,2,FALSE),0)</f>
        <v>0</v>
      </c>
      <c r="W266">
        <f>IFERROR(VLOOKUP(実施計画様式!X266,―!$S$2:$T$3,2,FALSE),0)</f>
        <v>0</v>
      </c>
      <c r="X266">
        <f>IFERROR(VLOOKUP(実施計画様式!Y266,―!$U$2:$V$3,2,FALSE),0)</f>
        <v>0</v>
      </c>
      <c r="Y266">
        <f>IFERROR(VLOOKUP(実施計画様式!Z266,―!$AH$2:$AI$40,2,FALSE),0)</f>
        <v>0</v>
      </c>
      <c r="Z266">
        <f>IFERROR(VLOOKUP(実施計画様式!AA266,―!$AH$2:$AI$40,2,FALSE),0)</f>
        <v>0</v>
      </c>
      <c r="AC266">
        <f>IFERROR(VLOOKUP(実施計画様式!AD266,参考資料1_対象分野リスト!$C$3:$D$64,2,FALSE),0)</f>
        <v>0</v>
      </c>
      <c r="AF266">
        <f>IFERROR(VLOOKUP(実施計画様式!AG266,―!$AE$13:$AF$18,2,FALSE),0)</f>
        <v>0</v>
      </c>
      <c r="AH266">
        <f t="shared" si="9"/>
        <v>0</v>
      </c>
      <c r="AI266">
        <v>99</v>
      </c>
      <c r="AJ266" t="str">
        <f t="shared" si="8"/>
        <v/>
      </c>
      <c r="AK266" t="str">
        <f t="shared" si="7"/>
        <v/>
      </c>
      <c r="AQ266" s="140" t="str">
        <f>IF(実施計画様式!F266="","",IF(PRODUCT(D266:AF266)=0,"error",""))</f>
        <v/>
      </c>
    </row>
    <row r="267" spans="3:43">
      <c r="C267">
        <v>195</v>
      </c>
      <c r="D267" s="24">
        <f>IFERROR(VLOOKUP(実施計画様式!D267,―!A$38:B$40,2,FALSE),0)</f>
        <v>0</v>
      </c>
      <c r="E267">
        <f>IFERROR(VLOOKUP(実施計画様式!E267,―!$C$40:$D$47,2,FALSE),0)</f>
        <v>0</v>
      </c>
      <c r="F267">
        <f>IFERROR(VLOOKUP(実施計画様式!F267,―!$E$2:$F$2,2,FALSE),0)</f>
        <v>0</v>
      </c>
      <c r="G267">
        <f>IFERROR(VLOOKUP(実施計画様式!G267,―!$G$2:$H$2,2,FALSE),0)</f>
        <v>0</v>
      </c>
      <c r="H267">
        <f>IFERROR(VLOOKUP(実施計画様式!H267,―!$I$2:$J$2,2,FALSE),0)</f>
        <v>0</v>
      </c>
      <c r="J267">
        <f>IFERROR(VLOOKUP(実施計画様式!J267,―!$K$4:$L$8,2,FALSE),0)</f>
        <v>0</v>
      </c>
      <c r="K267">
        <f>IFERROR(VLOOKUP(実施計画様式!K267,―!$M$2:$N$2,2,FALSE),0)</f>
        <v>0</v>
      </c>
      <c r="L267">
        <f>IFERROR(VLOOKUP(実施計画様式!L267,―!$O$2:$P$10,2,FALSE),0)</f>
        <v>0</v>
      </c>
      <c r="V267">
        <f>IFERROR(VLOOKUP(実施計画様式!W267,―!$Q$2:$R$3,2,FALSE),0)</f>
        <v>0</v>
      </c>
      <c r="W267">
        <f>IFERROR(VLOOKUP(実施計画様式!X267,―!$S$2:$T$3,2,FALSE),0)</f>
        <v>0</v>
      </c>
      <c r="X267">
        <f>IFERROR(VLOOKUP(実施計画様式!Y267,―!$U$2:$V$3,2,FALSE),0)</f>
        <v>0</v>
      </c>
      <c r="Y267">
        <f>IFERROR(VLOOKUP(実施計画様式!Z267,―!$AH$2:$AI$40,2,FALSE),0)</f>
        <v>0</v>
      </c>
      <c r="Z267">
        <f>IFERROR(VLOOKUP(実施計画様式!AA267,―!$AH$2:$AI$40,2,FALSE),0)</f>
        <v>0</v>
      </c>
      <c r="AC267">
        <f>IFERROR(VLOOKUP(実施計画様式!AD267,参考資料1_対象分野リスト!$C$3:$D$64,2,FALSE),0)</f>
        <v>0</v>
      </c>
      <c r="AF267">
        <f>IFERROR(VLOOKUP(実施計画様式!AG267,―!$AE$13:$AF$18,2,FALSE),0)</f>
        <v>0</v>
      </c>
      <c r="AH267">
        <f t="shared" si="9"/>
        <v>0</v>
      </c>
      <c r="AI267">
        <v>99</v>
      </c>
      <c r="AJ267" t="str">
        <f t="shared" si="8"/>
        <v/>
      </c>
      <c r="AK267" t="str">
        <f t="shared" si="7"/>
        <v/>
      </c>
      <c r="AQ267" s="140" t="str">
        <f>IF(実施計画様式!F267="","",IF(PRODUCT(D267:AF267)=0,"error",""))</f>
        <v/>
      </c>
    </row>
    <row r="268" spans="3:43">
      <c r="C268">
        <v>196</v>
      </c>
      <c r="D268" s="24">
        <f>IFERROR(VLOOKUP(実施計画様式!D268,―!A$38:B$40,2,FALSE),0)</f>
        <v>0</v>
      </c>
      <c r="E268">
        <f>IFERROR(VLOOKUP(実施計画様式!E268,―!$C$40:$D$47,2,FALSE),0)</f>
        <v>0</v>
      </c>
      <c r="F268">
        <f>IFERROR(VLOOKUP(実施計画様式!F268,―!$E$2:$F$2,2,FALSE),0)</f>
        <v>0</v>
      </c>
      <c r="G268">
        <f>IFERROR(VLOOKUP(実施計画様式!G268,―!$G$2:$H$2,2,FALSE),0)</f>
        <v>0</v>
      </c>
      <c r="H268">
        <f>IFERROR(VLOOKUP(実施計画様式!H268,―!$I$2:$J$2,2,FALSE),0)</f>
        <v>0</v>
      </c>
      <c r="J268">
        <f>IFERROR(VLOOKUP(実施計画様式!J268,―!$K$4:$L$8,2,FALSE),0)</f>
        <v>0</v>
      </c>
      <c r="K268">
        <f>IFERROR(VLOOKUP(実施計画様式!K268,―!$M$2:$N$2,2,FALSE),0)</f>
        <v>0</v>
      </c>
      <c r="L268">
        <f>IFERROR(VLOOKUP(実施計画様式!L268,―!$O$2:$P$10,2,FALSE),0)</f>
        <v>0</v>
      </c>
      <c r="V268">
        <f>IFERROR(VLOOKUP(実施計画様式!W268,―!$Q$2:$R$3,2,FALSE),0)</f>
        <v>0</v>
      </c>
      <c r="W268">
        <f>IFERROR(VLOOKUP(実施計画様式!X268,―!$S$2:$T$3,2,FALSE),0)</f>
        <v>0</v>
      </c>
      <c r="X268">
        <f>IFERROR(VLOOKUP(実施計画様式!Y268,―!$U$2:$V$3,2,FALSE),0)</f>
        <v>0</v>
      </c>
      <c r="Y268">
        <f>IFERROR(VLOOKUP(実施計画様式!Z268,―!$AH$2:$AI$40,2,FALSE),0)</f>
        <v>0</v>
      </c>
      <c r="Z268">
        <f>IFERROR(VLOOKUP(実施計画様式!AA268,―!$AH$2:$AI$40,2,FALSE),0)</f>
        <v>0</v>
      </c>
      <c r="AC268">
        <f>IFERROR(VLOOKUP(実施計画様式!AD268,参考資料1_対象分野リスト!$C$3:$D$64,2,FALSE),0)</f>
        <v>0</v>
      </c>
      <c r="AF268">
        <f>IFERROR(VLOOKUP(実施計画様式!AG268,―!$AE$13:$AF$18,2,FALSE),0)</f>
        <v>0</v>
      </c>
      <c r="AH268">
        <f t="shared" si="9"/>
        <v>0</v>
      </c>
      <c r="AI268">
        <v>99</v>
      </c>
      <c r="AJ268" t="str">
        <f t="shared" si="8"/>
        <v/>
      </c>
      <c r="AK268" t="str">
        <f t="shared" ref="AK268:AK331" si="10">IF(D268=4,"経済対策との関係_R6",IF(D268=8,"経済対策との関係_R7予備",""))</f>
        <v/>
      </c>
      <c r="AQ268" s="140" t="str">
        <f>IF(実施計画様式!F268="","",IF(PRODUCT(D268:AF268)=0,"error",""))</f>
        <v/>
      </c>
    </row>
    <row r="269" spans="3:43">
      <c r="C269">
        <v>197</v>
      </c>
      <c r="D269" s="24">
        <f>IFERROR(VLOOKUP(実施計画様式!D269,―!A$38:B$40,2,FALSE),0)</f>
        <v>0</v>
      </c>
      <c r="E269">
        <f>IFERROR(VLOOKUP(実施計画様式!E269,―!$C$40:$D$47,2,FALSE),0)</f>
        <v>0</v>
      </c>
      <c r="F269">
        <f>IFERROR(VLOOKUP(実施計画様式!F269,―!$E$2:$F$2,2,FALSE),0)</f>
        <v>0</v>
      </c>
      <c r="G269">
        <f>IFERROR(VLOOKUP(実施計画様式!G269,―!$G$2:$H$2,2,FALSE),0)</f>
        <v>0</v>
      </c>
      <c r="H269">
        <f>IFERROR(VLOOKUP(実施計画様式!H269,―!$I$2:$J$2,2,FALSE),0)</f>
        <v>0</v>
      </c>
      <c r="J269">
        <f>IFERROR(VLOOKUP(実施計画様式!J269,―!$K$4:$L$8,2,FALSE),0)</f>
        <v>0</v>
      </c>
      <c r="K269">
        <f>IFERROR(VLOOKUP(実施計画様式!K269,―!$M$2:$N$2,2,FALSE),0)</f>
        <v>0</v>
      </c>
      <c r="L269">
        <f>IFERROR(VLOOKUP(実施計画様式!L269,―!$O$2:$P$10,2,FALSE),0)</f>
        <v>0</v>
      </c>
      <c r="V269">
        <f>IFERROR(VLOOKUP(実施計画様式!W269,―!$Q$2:$R$3,2,FALSE),0)</f>
        <v>0</v>
      </c>
      <c r="W269">
        <f>IFERROR(VLOOKUP(実施計画様式!X269,―!$S$2:$T$3,2,FALSE),0)</f>
        <v>0</v>
      </c>
      <c r="X269">
        <f>IFERROR(VLOOKUP(実施計画様式!Y269,―!$U$2:$V$3,2,FALSE),0)</f>
        <v>0</v>
      </c>
      <c r="Y269">
        <f>IFERROR(VLOOKUP(実施計画様式!Z269,―!$AH$2:$AI$40,2,FALSE),0)</f>
        <v>0</v>
      </c>
      <c r="Z269">
        <f>IFERROR(VLOOKUP(実施計画様式!AA269,―!$AH$2:$AI$40,2,FALSE),0)</f>
        <v>0</v>
      </c>
      <c r="AC269">
        <f>IFERROR(VLOOKUP(実施計画様式!AD269,参考資料1_対象分野リスト!$C$3:$D$64,2,FALSE),0)</f>
        <v>0</v>
      </c>
      <c r="AF269">
        <f>IFERROR(VLOOKUP(実施計画様式!AG269,―!$AE$13:$AF$18,2,FALSE),0)</f>
        <v>0</v>
      </c>
      <c r="AH269">
        <f t="shared" si="9"/>
        <v>0</v>
      </c>
      <c r="AI269">
        <v>99</v>
      </c>
      <c r="AJ269" t="str">
        <f t="shared" si="8"/>
        <v/>
      </c>
      <c r="AK269" t="str">
        <f t="shared" si="10"/>
        <v/>
      </c>
      <c r="AQ269" s="140" t="str">
        <f>IF(実施計画様式!F269="","",IF(PRODUCT(D269:AF269)=0,"error",""))</f>
        <v/>
      </c>
    </row>
    <row r="270" spans="3:43">
      <c r="C270">
        <v>198</v>
      </c>
      <c r="D270" s="24">
        <f>IFERROR(VLOOKUP(実施計画様式!D270,―!A$38:B$40,2,FALSE),0)</f>
        <v>0</v>
      </c>
      <c r="E270">
        <f>IFERROR(VLOOKUP(実施計画様式!E270,―!$C$40:$D$47,2,FALSE),0)</f>
        <v>0</v>
      </c>
      <c r="F270">
        <f>IFERROR(VLOOKUP(実施計画様式!F270,―!$E$2:$F$2,2,FALSE),0)</f>
        <v>0</v>
      </c>
      <c r="G270">
        <f>IFERROR(VLOOKUP(実施計画様式!G270,―!$G$2:$H$2,2,FALSE),0)</f>
        <v>0</v>
      </c>
      <c r="H270">
        <f>IFERROR(VLOOKUP(実施計画様式!H270,―!$I$2:$J$2,2,FALSE),0)</f>
        <v>0</v>
      </c>
      <c r="J270">
        <f>IFERROR(VLOOKUP(実施計画様式!J270,―!$K$4:$L$8,2,FALSE),0)</f>
        <v>0</v>
      </c>
      <c r="K270">
        <f>IFERROR(VLOOKUP(実施計画様式!K270,―!$M$2:$N$2,2,FALSE),0)</f>
        <v>0</v>
      </c>
      <c r="L270">
        <f>IFERROR(VLOOKUP(実施計画様式!L270,―!$O$2:$P$10,2,FALSE),0)</f>
        <v>0</v>
      </c>
      <c r="V270">
        <f>IFERROR(VLOOKUP(実施計画様式!W270,―!$Q$2:$R$3,2,FALSE),0)</f>
        <v>0</v>
      </c>
      <c r="W270">
        <f>IFERROR(VLOOKUP(実施計画様式!X270,―!$S$2:$T$3,2,FALSE),0)</f>
        <v>0</v>
      </c>
      <c r="X270">
        <f>IFERROR(VLOOKUP(実施計画様式!Y270,―!$U$2:$V$3,2,FALSE),0)</f>
        <v>0</v>
      </c>
      <c r="Y270">
        <f>IFERROR(VLOOKUP(実施計画様式!Z270,―!$AH$2:$AI$40,2,FALSE),0)</f>
        <v>0</v>
      </c>
      <c r="Z270">
        <f>IFERROR(VLOOKUP(実施計画様式!AA270,―!$AH$2:$AI$40,2,FALSE),0)</f>
        <v>0</v>
      </c>
      <c r="AC270">
        <f>IFERROR(VLOOKUP(実施計画様式!AD270,参考資料1_対象分野リスト!$C$3:$D$64,2,FALSE),0)</f>
        <v>0</v>
      </c>
      <c r="AF270">
        <f>IFERROR(VLOOKUP(実施計画様式!AG270,―!$AE$13:$AF$18,2,FALSE),0)</f>
        <v>0</v>
      </c>
      <c r="AH270">
        <f t="shared" si="9"/>
        <v>0</v>
      </c>
      <c r="AI270">
        <v>99</v>
      </c>
      <c r="AJ270" t="str">
        <f t="shared" ref="AJ270:AJ333" si="11">IF(D270=4,"予算区分_R7_通常",IF(D270=8,"予算区分_R7_のみ",""))</f>
        <v/>
      </c>
      <c r="AK270" t="str">
        <f t="shared" si="10"/>
        <v/>
      </c>
      <c r="AQ270" s="140" t="str">
        <f>IF(実施計画様式!F270="","",IF(PRODUCT(D270:AF270)=0,"error",""))</f>
        <v/>
      </c>
    </row>
    <row r="271" spans="3:43">
      <c r="C271">
        <v>199</v>
      </c>
      <c r="D271" s="24">
        <f>IFERROR(VLOOKUP(実施計画様式!D271,―!A$38:B$40,2,FALSE),0)</f>
        <v>0</v>
      </c>
      <c r="E271">
        <f>IFERROR(VLOOKUP(実施計画様式!E271,―!$C$40:$D$47,2,FALSE),0)</f>
        <v>0</v>
      </c>
      <c r="F271">
        <f>IFERROR(VLOOKUP(実施計画様式!F271,―!$E$2:$F$2,2,FALSE),0)</f>
        <v>0</v>
      </c>
      <c r="G271">
        <f>IFERROR(VLOOKUP(実施計画様式!G271,―!$G$2:$H$2,2,FALSE),0)</f>
        <v>0</v>
      </c>
      <c r="H271">
        <f>IFERROR(VLOOKUP(実施計画様式!H271,―!$I$2:$J$2,2,FALSE),0)</f>
        <v>0</v>
      </c>
      <c r="J271">
        <f>IFERROR(VLOOKUP(実施計画様式!J271,―!$K$4:$L$8,2,FALSE),0)</f>
        <v>0</v>
      </c>
      <c r="K271">
        <f>IFERROR(VLOOKUP(実施計画様式!K271,―!$M$2:$N$2,2,FALSE),0)</f>
        <v>0</v>
      </c>
      <c r="L271">
        <f>IFERROR(VLOOKUP(実施計画様式!L271,―!$O$2:$P$10,2,FALSE),0)</f>
        <v>0</v>
      </c>
      <c r="V271">
        <f>IFERROR(VLOOKUP(実施計画様式!W271,―!$Q$2:$R$3,2,FALSE),0)</f>
        <v>0</v>
      </c>
      <c r="W271">
        <f>IFERROR(VLOOKUP(実施計画様式!X271,―!$S$2:$T$3,2,FALSE),0)</f>
        <v>0</v>
      </c>
      <c r="X271">
        <f>IFERROR(VLOOKUP(実施計画様式!Y271,―!$U$2:$V$3,2,FALSE),0)</f>
        <v>0</v>
      </c>
      <c r="Y271">
        <f>IFERROR(VLOOKUP(実施計画様式!Z271,―!$AH$2:$AI$40,2,FALSE),0)</f>
        <v>0</v>
      </c>
      <c r="Z271">
        <f>IFERROR(VLOOKUP(実施計画様式!AA271,―!$AH$2:$AI$40,2,FALSE),0)</f>
        <v>0</v>
      </c>
      <c r="AC271">
        <f>IFERROR(VLOOKUP(実施計画様式!AD271,参考資料1_対象分野リスト!$C$3:$D$64,2,FALSE),0)</f>
        <v>0</v>
      </c>
      <c r="AF271">
        <f>IFERROR(VLOOKUP(実施計画様式!AG271,―!$AE$13:$AF$18,2,FALSE),0)</f>
        <v>0</v>
      </c>
      <c r="AH271">
        <f t="shared" si="9"/>
        <v>0</v>
      </c>
      <c r="AI271">
        <v>99</v>
      </c>
      <c r="AJ271" t="str">
        <f t="shared" si="11"/>
        <v/>
      </c>
      <c r="AK271" t="str">
        <f t="shared" si="10"/>
        <v/>
      </c>
      <c r="AQ271" s="140" t="str">
        <f>IF(実施計画様式!F271="","",IF(PRODUCT(D271:AF271)=0,"error",""))</f>
        <v/>
      </c>
    </row>
    <row r="272" spans="3:43">
      <c r="C272">
        <v>200</v>
      </c>
      <c r="D272" s="24">
        <f>IFERROR(VLOOKUP(実施計画様式!D272,―!A$38:B$40,2,FALSE),0)</f>
        <v>0</v>
      </c>
      <c r="E272">
        <f>IFERROR(VLOOKUP(実施計画様式!E272,―!$C$40:$D$47,2,FALSE),0)</f>
        <v>0</v>
      </c>
      <c r="F272">
        <f>IFERROR(VLOOKUP(実施計画様式!F272,―!$E$2:$F$2,2,FALSE),0)</f>
        <v>0</v>
      </c>
      <c r="G272">
        <f>IFERROR(VLOOKUP(実施計画様式!G272,―!$G$2:$H$2,2,FALSE),0)</f>
        <v>0</v>
      </c>
      <c r="H272">
        <f>IFERROR(VLOOKUP(実施計画様式!H272,―!$I$2:$J$2,2,FALSE),0)</f>
        <v>0</v>
      </c>
      <c r="J272">
        <f>IFERROR(VLOOKUP(実施計画様式!J272,―!$K$4:$L$8,2,FALSE),0)</f>
        <v>0</v>
      </c>
      <c r="K272">
        <f>IFERROR(VLOOKUP(実施計画様式!K272,―!$M$2:$N$2,2,FALSE),0)</f>
        <v>0</v>
      </c>
      <c r="L272">
        <f>IFERROR(VLOOKUP(実施計画様式!L272,―!$O$2:$P$10,2,FALSE),0)</f>
        <v>0</v>
      </c>
      <c r="V272">
        <f>IFERROR(VLOOKUP(実施計画様式!W272,―!$Q$2:$R$3,2,FALSE),0)</f>
        <v>0</v>
      </c>
      <c r="W272">
        <f>IFERROR(VLOOKUP(実施計画様式!X272,―!$S$2:$T$3,2,FALSE),0)</f>
        <v>0</v>
      </c>
      <c r="X272">
        <f>IFERROR(VLOOKUP(実施計画様式!Y272,―!$U$2:$V$3,2,FALSE),0)</f>
        <v>0</v>
      </c>
      <c r="Y272">
        <f>IFERROR(VLOOKUP(実施計画様式!Z272,―!$AH$2:$AI$40,2,FALSE),0)</f>
        <v>0</v>
      </c>
      <c r="Z272">
        <f>IFERROR(VLOOKUP(実施計画様式!AA272,―!$AH$2:$AI$40,2,FALSE),0)</f>
        <v>0</v>
      </c>
      <c r="AC272">
        <f>IFERROR(VLOOKUP(実施計画様式!AD272,参考資料1_対象分野リスト!$C$3:$D$64,2,FALSE),0)</f>
        <v>0</v>
      </c>
      <c r="AF272">
        <f>IFERROR(VLOOKUP(実施計画様式!AG272,―!$AE$13:$AF$18,2,FALSE),0)</f>
        <v>0</v>
      </c>
      <c r="AH272">
        <f t="shared" si="9"/>
        <v>0</v>
      </c>
      <c r="AI272">
        <v>99</v>
      </c>
      <c r="AJ272" t="str">
        <f t="shared" si="11"/>
        <v/>
      </c>
      <c r="AK272" t="str">
        <f t="shared" si="10"/>
        <v/>
      </c>
      <c r="AQ272" s="140" t="str">
        <f>IF(実施計画様式!F272="","",IF(PRODUCT(D272:AF272)=0,"error",""))</f>
        <v/>
      </c>
    </row>
    <row r="273" spans="3:43">
      <c r="C273">
        <v>201</v>
      </c>
      <c r="D273" s="24">
        <f>IFERROR(VLOOKUP(実施計画様式!D273,―!A$38:B$40,2,FALSE),0)</f>
        <v>0</v>
      </c>
      <c r="E273">
        <f>IFERROR(VLOOKUP(実施計画様式!E273,―!$C$40:$D$47,2,FALSE),0)</f>
        <v>0</v>
      </c>
      <c r="F273">
        <f>IFERROR(VLOOKUP(実施計画様式!F273,―!$E$2:$F$2,2,FALSE),0)</f>
        <v>0</v>
      </c>
      <c r="G273">
        <f>IFERROR(VLOOKUP(実施計画様式!G273,―!$G$2:$H$2,2,FALSE),0)</f>
        <v>0</v>
      </c>
      <c r="H273">
        <f>IFERROR(VLOOKUP(実施計画様式!H273,―!$I$2:$J$2,2,FALSE),0)</f>
        <v>0</v>
      </c>
      <c r="J273">
        <f>IFERROR(VLOOKUP(実施計画様式!J273,―!$K$4:$L$8,2,FALSE),0)</f>
        <v>0</v>
      </c>
      <c r="K273">
        <f>IFERROR(VLOOKUP(実施計画様式!K273,―!$M$2:$N$2,2,FALSE),0)</f>
        <v>0</v>
      </c>
      <c r="L273">
        <f>IFERROR(VLOOKUP(実施計画様式!L273,―!$O$2:$P$10,2,FALSE),0)</f>
        <v>0</v>
      </c>
      <c r="V273">
        <f>IFERROR(VLOOKUP(実施計画様式!W273,―!$Q$2:$R$3,2,FALSE),0)</f>
        <v>0</v>
      </c>
      <c r="W273">
        <f>IFERROR(VLOOKUP(実施計画様式!X273,―!$S$2:$T$3,2,FALSE),0)</f>
        <v>0</v>
      </c>
      <c r="X273">
        <f>IFERROR(VLOOKUP(実施計画様式!Y273,―!$U$2:$V$3,2,FALSE),0)</f>
        <v>0</v>
      </c>
      <c r="Y273">
        <f>IFERROR(VLOOKUP(実施計画様式!Z273,―!$AH$2:$AI$40,2,FALSE),0)</f>
        <v>0</v>
      </c>
      <c r="Z273">
        <f>IFERROR(VLOOKUP(実施計画様式!AA273,―!$AH$2:$AI$40,2,FALSE),0)</f>
        <v>0</v>
      </c>
      <c r="AC273">
        <f>IFERROR(VLOOKUP(実施計画様式!AD273,参考資料1_対象分野リスト!$C$3:$D$64,2,FALSE),0)</f>
        <v>0</v>
      </c>
      <c r="AF273">
        <f>IFERROR(VLOOKUP(実施計画様式!AG273,―!$AE$13:$AF$18,2,FALSE),0)</f>
        <v>0</v>
      </c>
      <c r="AH273">
        <f t="shared" si="9"/>
        <v>0</v>
      </c>
      <c r="AI273">
        <v>99</v>
      </c>
      <c r="AJ273" t="str">
        <f t="shared" si="11"/>
        <v/>
      </c>
      <c r="AK273" t="str">
        <f t="shared" si="10"/>
        <v/>
      </c>
      <c r="AQ273" s="140" t="str">
        <f>IF(実施計画様式!F273="","",IF(PRODUCT(D273:AF273)=0,"error",""))</f>
        <v/>
      </c>
    </row>
    <row r="274" spans="3:43">
      <c r="C274">
        <v>202</v>
      </c>
      <c r="D274" s="24">
        <f>IFERROR(VLOOKUP(実施計画様式!D274,―!A$38:B$40,2,FALSE),0)</f>
        <v>0</v>
      </c>
      <c r="E274">
        <f>IFERROR(VLOOKUP(実施計画様式!E274,―!$C$40:$D$47,2,FALSE),0)</f>
        <v>0</v>
      </c>
      <c r="F274">
        <f>IFERROR(VLOOKUP(実施計画様式!F274,―!$E$2:$F$2,2,FALSE),0)</f>
        <v>0</v>
      </c>
      <c r="G274">
        <f>IFERROR(VLOOKUP(実施計画様式!G274,―!$G$2:$H$2,2,FALSE),0)</f>
        <v>0</v>
      </c>
      <c r="H274">
        <f>IFERROR(VLOOKUP(実施計画様式!H274,―!$I$2:$J$2,2,FALSE),0)</f>
        <v>0</v>
      </c>
      <c r="J274">
        <f>IFERROR(VLOOKUP(実施計画様式!J274,―!$K$4:$L$8,2,FALSE),0)</f>
        <v>0</v>
      </c>
      <c r="K274">
        <f>IFERROR(VLOOKUP(実施計画様式!K274,―!$M$2:$N$2,2,FALSE),0)</f>
        <v>0</v>
      </c>
      <c r="L274">
        <f>IFERROR(VLOOKUP(実施計画様式!L274,―!$O$2:$P$10,2,FALSE),0)</f>
        <v>0</v>
      </c>
      <c r="V274">
        <f>IFERROR(VLOOKUP(実施計画様式!W274,―!$Q$2:$R$3,2,FALSE),0)</f>
        <v>0</v>
      </c>
      <c r="W274">
        <f>IFERROR(VLOOKUP(実施計画様式!X274,―!$S$2:$T$3,2,FALSE),0)</f>
        <v>0</v>
      </c>
      <c r="X274">
        <f>IFERROR(VLOOKUP(実施計画様式!Y274,―!$U$2:$V$3,2,FALSE),0)</f>
        <v>0</v>
      </c>
      <c r="Y274">
        <f>IFERROR(VLOOKUP(実施計画様式!Z274,―!$AH$2:$AI$40,2,FALSE),0)</f>
        <v>0</v>
      </c>
      <c r="Z274">
        <f>IFERROR(VLOOKUP(実施計画様式!AA274,―!$AH$2:$AI$40,2,FALSE),0)</f>
        <v>0</v>
      </c>
      <c r="AC274">
        <f>IFERROR(VLOOKUP(実施計画様式!AD274,参考資料1_対象分野リスト!$C$3:$D$64,2,FALSE),0)</f>
        <v>0</v>
      </c>
      <c r="AF274">
        <f>IFERROR(VLOOKUP(実施計画様式!AG274,―!$AE$13:$AF$18,2,FALSE),0)</f>
        <v>0</v>
      </c>
      <c r="AH274">
        <f t="shared" si="9"/>
        <v>0</v>
      </c>
      <c r="AI274">
        <v>99</v>
      </c>
      <c r="AJ274" t="str">
        <f t="shared" si="11"/>
        <v/>
      </c>
      <c r="AK274" t="str">
        <f t="shared" si="10"/>
        <v/>
      </c>
      <c r="AQ274" s="140" t="str">
        <f>IF(実施計画様式!F274="","",IF(PRODUCT(D274:AF274)=0,"error",""))</f>
        <v/>
      </c>
    </row>
    <row r="275" spans="3:43">
      <c r="C275">
        <v>203</v>
      </c>
      <c r="D275" s="24">
        <f>IFERROR(VLOOKUP(実施計画様式!D275,―!A$38:B$40,2,FALSE),0)</f>
        <v>0</v>
      </c>
      <c r="E275">
        <f>IFERROR(VLOOKUP(実施計画様式!E275,―!$C$40:$D$47,2,FALSE),0)</f>
        <v>0</v>
      </c>
      <c r="F275">
        <f>IFERROR(VLOOKUP(実施計画様式!F275,―!$E$2:$F$2,2,FALSE),0)</f>
        <v>0</v>
      </c>
      <c r="G275">
        <f>IFERROR(VLOOKUP(実施計画様式!G275,―!$G$2:$H$2,2,FALSE),0)</f>
        <v>0</v>
      </c>
      <c r="H275">
        <f>IFERROR(VLOOKUP(実施計画様式!H275,―!$I$2:$J$2,2,FALSE),0)</f>
        <v>0</v>
      </c>
      <c r="J275">
        <f>IFERROR(VLOOKUP(実施計画様式!J275,―!$K$4:$L$8,2,FALSE),0)</f>
        <v>0</v>
      </c>
      <c r="K275">
        <f>IFERROR(VLOOKUP(実施計画様式!K275,―!$M$2:$N$2,2,FALSE),0)</f>
        <v>0</v>
      </c>
      <c r="L275">
        <f>IFERROR(VLOOKUP(実施計画様式!L275,―!$O$2:$P$10,2,FALSE),0)</f>
        <v>0</v>
      </c>
      <c r="V275">
        <f>IFERROR(VLOOKUP(実施計画様式!W275,―!$Q$2:$R$3,2,FALSE),0)</f>
        <v>0</v>
      </c>
      <c r="W275">
        <f>IFERROR(VLOOKUP(実施計画様式!X275,―!$S$2:$T$3,2,FALSE),0)</f>
        <v>0</v>
      </c>
      <c r="X275">
        <f>IFERROR(VLOOKUP(実施計画様式!Y275,―!$U$2:$V$3,2,FALSE),0)</f>
        <v>0</v>
      </c>
      <c r="Y275">
        <f>IFERROR(VLOOKUP(実施計画様式!Z275,―!$AH$2:$AI$40,2,FALSE),0)</f>
        <v>0</v>
      </c>
      <c r="Z275">
        <f>IFERROR(VLOOKUP(実施計画様式!AA275,―!$AH$2:$AI$40,2,FALSE),0)</f>
        <v>0</v>
      </c>
      <c r="AC275">
        <f>IFERROR(VLOOKUP(実施計画様式!AD275,参考資料1_対象分野リスト!$C$3:$D$64,2,FALSE),0)</f>
        <v>0</v>
      </c>
      <c r="AF275">
        <f>IFERROR(VLOOKUP(実施計画様式!AG275,―!$AE$13:$AF$18,2,FALSE),0)</f>
        <v>0</v>
      </c>
      <c r="AH275">
        <f t="shared" si="9"/>
        <v>0</v>
      </c>
      <c r="AI275">
        <v>99</v>
      </c>
      <c r="AJ275" t="str">
        <f t="shared" si="11"/>
        <v/>
      </c>
      <c r="AK275" t="str">
        <f t="shared" si="10"/>
        <v/>
      </c>
      <c r="AQ275" s="140" t="str">
        <f>IF(実施計画様式!F275="","",IF(PRODUCT(D275:AF275)=0,"error",""))</f>
        <v/>
      </c>
    </row>
    <row r="276" spans="3:43">
      <c r="C276">
        <v>204</v>
      </c>
      <c r="D276" s="24">
        <f>IFERROR(VLOOKUP(実施計画様式!D276,―!A$38:B$40,2,FALSE),0)</f>
        <v>0</v>
      </c>
      <c r="E276">
        <f>IFERROR(VLOOKUP(実施計画様式!E276,―!$C$40:$D$47,2,FALSE),0)</f>
        <v>0</v>
      </c>
      <c r="F276">
        <f>IFERROR(VLOOKUP(実施計画様式!F276,―!$E$2:$F$2,2,FALSE),0)</f>
        <v>0</v>
      </c>
      <c r="G276">
        <f>IFERROR(VLOOKUP(実施計画様式!G276,―!$G$2:$H$2,2,FALSE),0)</f>
        <v>0</v>
      </c>
      <c r="H276">
        <f>IFERROR(VLOOKUP(実施計画様式!H276,―!$I$2:$J$2,2,FALSE),0)</f>
        <v>0</v>
      </c>
      <c r="J276">
        <f>IFERROR(VLOOKUP(実施計画様式!J276,―!$K$4:$L$8,2,FALSE),0)</f>
        <v>0</v>
      </c>
      <c r="K276">
        <f>IFERROR(VLOOKUP(実施計画様式!K276,―!$M$2:$N$2,2,FALSE),0)</f>
        <v>0</v>
      </c>
      <c r="L276">
        <f>IFERROR(VLOOKUP(実施計画様式!L276,―!$O$2:$P$10,2,FALSE),0)</f>
        <v>0</v>
      </c>
      <c r="V276">
        <f>IFERROR(VLOOKUP(実施計画様式!W276,―!$Q$2:$R$3,2,FALSE),0)</f>
        <v>0</v>
      </c>
      <c r="W276">
        <f>IFERROR(VLOOKUP(実施計画様式!X276,―!$S$2:$T$3,2,FALSE),0)</f>
        <v>0</v>
      </c>
      <c r="X276">
        <f>IFERROR(VLOOKUP(実施計画様式!Y276,―!$U$2:$V$3,2,FALSE),0)</f>
        <v>0</v>
      </c>
      <c r="Y276">
        <f>IFERROR(VLOOKUP(実施計画様式!Z276,―!$AH$2:$AI$40,2,FALSE),0)</f>
        <v>0</v>
      </c>
      <c r="Z276">
        <f>IFERROR(VLOOKUP(実施計画様式!AA276,―!$AH$2:$AI$40,2,FALSE),0)</f>
        <v>0</v>
      </c>
      <c r="AC276">
        <f>IFERROR(VLOOKUP(実施計画様式!AD276,参考資料1_対象分野リスト!$C$3:$D$64,2,FALSE),0)</f>
        <v>0</v>
      </c>
      <c r="AF276">
        <f>IFERROR(VLOOKUP(実施計画様式!AG276,―!$AE$13:$AF$18,2,FALSE),0)</f>
        <v>0</v>
      </c>
      <c r="AH276">
        <f t="shared" ref="AH276:AH339" si="12">IF(X276=1,"事業終期_R7_通常",IF(X276=2,"事業終期_R7_基金",0))</f>
        <v>0</v>
      </c>
      <c r="AI276">
        <v>99</v>
      </c>
      <c r="AJ276" t="str">
        <f t="shared" si="11"/>
        <v/>
      </c>
      <c r="AK276" t="str">
        <f t="shared" si="10"/>
        <v/>
      </c>
      <c r="AQ276" s="140" t="str">
        <f>IF(実施計画様式!F276="","",IF(PRODUCT(D276:AF276)=0,"error",""))</f>
        <v/>
      </c>
    </row>
    <row r="277" spans="3:43">
      <c r="C277">
        <v>205</v>
      </c>
      <c r="D277" s="24">
        <f>IFERROR(VLOOKUP(実施計画様式!D277,―!A$38:B$40,2,FALSE),0)</f>
        <v>0</v>
      </c>
      <c r="E277">
        <f>IFERROR(VLOOKUP(実施計画様式!E277,―!$C$40:$D$47,2,FALSE),0)</f>
        <v>0</v>
      </c>
      <c r="F277">
        <f>IFERROR(VLOOKUP(実施計画様式!F277,―!$E$2:$F$2,2,FALSE),0)</f>
        <v>0</v>
      </c>
      <c r="G277">
        <f>IFERROR(VLOOKUP(実施計画様式!G277,―!$G$2:$H$2,2,FALSE),0)</f>
        <v>0</v>
      </c>
      <c r="H277">
        <f>IFERROR(VLOOKUP(実施計画様式!H277,―!$I$2:$J$2,2,FALSE),0)</f>
        <v>0</v>
      </c>
      <c r="J277">
        <f>IFERROR(VLOOKUP(実施計画様式!J277,―!$K$4:$L$8,2,FALSE),0)</f>
        <v>0</v>
      </c>
      <c r="K277">
        <f>IFERROR(VLOOKUP(実施計画様式!K277,―!$M$2:$N$2,2,FALSE),0)</f>
        <v>0</v>
      </c>
      <c r="L277">
        <f>IFERROR(VLOOKUP(実施計画様式!L277,―!$O$2:$P$10,2,FALSE),0)</f>
        <v>0</v>
      </c>
      <c r="V277">
        <f>IFERROR(VLOOKUP(実施計画様式!W277,―!$Q$2:$R$3,2,FALSE),0)</f>
        <v>0</v>
      </c>
      <c r="W277">
        <f>IFERROR(VLOOKUP(実施計画様式!X277,―!$S$2:$T$3,2,FALSE),0)</f>
        <v>0</v>
      </c>
      <c r="X277">
        <f>IFERROR(VLOOKUP(実施計画様式!Y277,―!$U$2:$V$3,2,FALSE),0)</f>
        <v>0</v>
      </c>
      <c r="Y277">
        <f>IFERROR(VLOOKUP(実施計画様式!Z277,―!$AH$2:$AI$40,2,FALSE),0)</f>
        <v>0</v>
      </c>
      <c r="Z277">
        <f>IFERROR(VLOOKUP(実施計画様式!AA277,―!$AH$2:$AI$40,2,FALSE),0)</f>
        <v>0</v>
      </c>
      <c r="AC277">
        <f>IFERROR(VLOOKUP(実施計画様式!AD277,参考資料1_対象分野リスト!$C$3:$D$64,2,FALSE),0)</f>
        <v>0</v>
      </c>
      <c r="AF277">
        <f>IFERROR(VLOOKUP(実施計画様式!AG277,―!$AE$13:$AF$18,2,FALSE),0)</f>
        <v>0</v>
      </c>
      <c r="AH277">
        <f t="shared" si="12"/>
        <v>0</v>
      </c>
      <c r="AI277">
        <v>99</v>
      </c>
      <c r="AJ277" t="str">
        <f t="shared" si="11"/>
        <v/>
      </c>
      <c r="AK277" t="str">
        <f t="shared" si="10"/>
        <v/>
      </c>
      <c r="AQ277" s="140" t="str">
        <f>IF(実施計画様式!F277="","",IF(PRODUCT(D277:AF277)=0,"error",""))</f>
        <v/>
      </c>
    </row>
    <row r="278" spans="3:43">
      <c r="C278">
        <v>206</v>
      </c>
      <c r="D278" s="24">
        <f>IFERROR(VLOOKUP(実施計画様式!D278,―!A$38:B$40,2,FALSE),0)</f>
        <v>0</v>
      </c>
      <c r="E278">
        <f>IFERROR(VLOOKUP(実施計画様式!E278,―!$C$40:$D$47,2,FALSE),0)</f>
        <v>0</v>
      </c>
      <c r="F278">
        <f>IFERROR(VLOOKUP(実施計画様式!F278,―!$E$2:$F$2,2,FALSE),0)</f>
        <v>0</v>
      </c>
      <c r="G278">
        <f>IFERROR(VLOOKUP(実施計画様式!G278,―!$G$2:$H$2,2,FALSE),0)</f>
        <v>0</v>
      </c>
      <c r="H278">
        <f>IFERROR(VLOOKUP(実施計画様式!H278,―!$I$2:$J$2,2,FALSE),0)</f>
        <v>0</v>
      </c>
      <c r="J278">
        <f>IFERROR(VLOOKUP(実施計画様式!J278,―!$K$4:$L$8,2,FALSE),0)</f>
        <v>0</v>
      </c>
      <c r="K278">
        <f>IFERROR(VLOOKUP(実施計画様式!K278,―!$M$2:$N$2,2,FALSE),0)</f>
        <v>0</v>
      </c>
      <c r="L278">
        <f>IFERROR(VLOOKUP(実施計画様式!L278,―!$O$2:$P$10,2,FALSE),0)</f>
        <v>0</v>
      </c>
      <c r="V278">
        <f>IFERROR(VLOOKUP(実施計画様式!W278,―!$Q$2:$R$3,2,FALSE),0)</f>
        <v>0</v>
      </c>
      <c r="W278">
        <f>IFERROR(VLOOKUP(実施計画様式!X278,―!$S$2:$T$3,2,FALSE),0)</f>
        <v>0</v>
      </c>
      <c r="X278">
        <f>IFERROR(VLOOKUP(実施計画様式!Y278,―!$U$2:$V$3,2,FALSE),0)</f>
        <v>0</v>
      </c>
      <c r="Y278">
        <f>IFERROR(VLOOKUP(実施計画様式!Z278,―!$AH$2:$AI$40,2,FALSE),0)</f>
        <v>0</v>
      </c>
      <c r="Z278">
        <f>IFERROR(VLOOKUP(実施計画様式!AA278,―!$AH$2:$AI$40,2,FALSE),0)</f>
        <v>0</v>
      </c>
      <c r="AC278">
        <f>IFERROR(VLOOKUP(実施計画様式!AD278,参考資料1_対象分野リスト!$C$3:$D$64,2,FALSE),0)</f>
        <v>0</v>
      </c>
      <c r="AF278">
        <f>IFERROR(VLOOKUP(実施計画様式!AG278,―!$AE$13:$AF$18,2,FALSE),0)</f>
        <v>0</v>
      </c>
      <c r="AH278">
        <f t="shared" si="12"/>
        <v>0</v>
      </c>
      <c r="AI278">
        <v>99</v>
      </c>
      <c r="AJ278" t="str">
        <f t="shared" si="11"/>
        <v/>
      </c>
      <c r="AK278" t="str">
        <f t="shared" si="10"/>
        <v/>
      </c>
      <c r="AQ278" s="140" t="str">
        <f>IF(実施計画様式!F278="","",IF(PRODUCT(D278:AF278)=0,"error",""))</f>
        <v/>
      </c>
    </row>
    <row r="279" spans="3:43">
      <c r="C279">
        <v>207</v>
      </c>
      <c r="D279" s="24">
        <f>IFERROR(VLOOKUP(実施計画様式!D279,―!A$38:B$40,2,FALSE),0)</f>
        <v>0</v>
      </c>
      <c r="E279">
        <f>IFERROR(VLOOKUP(実施計画様式!E279,―!$C$40:$D$47,2,FALSE),0)</f>
        <v>0</v>
      </c>
      <c r="F279">
        <f>IFERROR(VLOOKUP(実施計画様式!F279,―!$E$2:$F$2,2,FALSE),0)</f>
        <v>0</v>
      </c>
      <c r="G279">
        <f>IFERROR(VLOOKUP(実施計画様式!G279,―!$G$2:$H$2,2,FALSE),0)</f>
        <v>0</v>
      </c>
      <c r="H279">
        <f>IFERROR(VLOOKUP(実施計画様式!H279,―!$I$2:$J$2,2,FALSE),0)</f>
        <v>0</v>
      </c>
      <c r="J279">
        <f>IFERROR(VLOOKUP(実施計画様式!J279,―!$K$4:$L$8,2,FALSE),0)</f>
        <v>0</v>
      </c>
      <c r="K279">
        <f>IFERROR(VLOOKUP(実施計画様式!K279,―!$M$2:$N$2,2,FALSE),0)</f>
        <v>0</v>
      </c>
      <c r="L279">
        <f>IFERROR(VLOOKUP(実施計画様式!L279,―!$O$2:$P$10,2,FALSE),0)</f>
        <v>0</v>
      </c>
      <c r="V279">
        <f>IFERROR(VLOOKUP(実施計画様式!W279,―!$Q$2:$R$3,2,FALSE),0)</f>
        <v>0</v>
      </c>
      <c r="W279">
        <f>IFERROR(VLOOKUP(実施計画様式!X279,―!$S$2:$T$3,2,FALSE),0)</f>
        <v>0</v>
      </c>
      <c r="X279">
        <f>IFERROR(VLOOKUP(実施計画様式!Y279,―!$U$2:$V$3,2,FALSE),0)</f>
        <v>0</v>
      </c>
      <c r="Y279">
        <f>IFERROR(VLOOKUP(実施計画様式!Z279,―!$AH$2:$AI$40,2,FALSE),0)</f>
        <v>0</v>
      </c>
      <c r="Z279">
        <f>IFERROR(VLOOKUP(実施計画様式!AA279,―!$AH$2:$AI$40,2,FALSE),0)</f>
        <v>0</v>
      </c>
      <c r="AC279">
        <f>IFERROR(VLOOKUP(実施計画様式!AD279,参考資料1_対象分野リスト!$C$3:$D$64,2,FALSE),0)</f>
        <v>0</v>
      </c>
      <c r="AF279">
        <f>IFERROR(VLOOKUP(実施計画様式!AG279,―!$AE$13:$AF$18,2,FALSE),0)</f>
        <v>0</v>
      </c>
      <c r="AH279">
        <f t="shared" si="12"/>
        <v>0</v>
      </c>
      <c r="AI279">
        <v>99</v>
      </c>
      <c r="AJ279" t="str">
        <f t="shared" si="11"/>
        <v/>
      </c>
      <c r="AK279" t="str">
        <f t="shared" si="10"/>
        <v/>
      </c>
      <c r="AQ279" s="140" t="str">
        <f>IF(実施計画様式!F279="","",IF(PRODUCT(D279:AF279)=0,"error",""))</f>
        <v/>
      </c>
    </row>
    <row r="280" spans="3:43">
      <c r="C280">
        <v>208</v>
      </c>
      <c r="D280" s="24">
        <f>IFERROR(VLOOKUP(実施計画様式!D280,―!A$38:B$40,2,FALSE),0)</f>
        <v>0</v>
      </c>
      <c r="E280">
        <f>IFERROR(VLOOKUP(実施計画様式!E280,―!$C$40:$D$47,2,FALSE),0)</f>
        <v>0</v>
      </c>
      <c r="F280">
        <f>IFERROR(VLOOKUP(実施計画様式!F280,―!$E$2:$F$2,2,FALSE),0)</f>
        <v>0</v>
      </c>
      <c r="G280">
        <f>IFERROR(VLOOKUP(実施計画様式!G280,―!$G$2:$H$2,2,FALSE),0)</f>
        <v>0</v>
      </c>
      <c r="H280">
        <f>IFERROR(VLOOKUP(実施計画様式!H280,―!$I$2:$J$2,2,FALSE),0)</f>
        <v>0</v>
      </c>
      <c r="J280">
        <f>IFERROR(VLOOKUP(実施計画様式!J280,―!$K$4:$L$8,2,FALSE),0)</f>
        <v>0</v>
      </c>
      <c r="K280">
        <f>IFERROR(VLOOKUP(実施計画様式!K280,―!$M$2:$N$2,2,FALSE),0)</f>
        <v>0</v>
      </c>
      <c r="L280">
        <f>IFERROR(VLOOKUP(実施計画様式!L280,―!$O$2:$P$10,2,FALSE),0)</f>
        <v>0</v>
      </c>
      <c r="V280">
        <f>IFERROR(VLOOKUP(実施計画様式!W280,―!$Q$2:$R$3,2,FALSE),0)</f>
        <v>0</v>
      </c>
      <c r="W280">
        <f>IFERROR(VLOOKUP(実施計画様式!X280,―!$S$2:$T$3,2,FALSE),0)</f>
        <v>0</v>
      </c>
      <c r="X280">
        <f>IFERROR(VLOOKUP(実施計画様式!Y280,―!$U$2:$V$3,2,FALSE),0)</f>
        <v>0</v>
      </c>
      <c r="Y280">
        <f>IFERROR(VLOOKUP(実施計画様式!Z280,―!$AH$2:$AI$40,2,FALSE),0)</f>
        <v>0</v>
      </c>
      <c r="Z280">
        <f>IFERROR(VLOOKUP(実施計画様式!AA280,―!$AH$2:$AI$40,2,FALSE),0)</f>
        <v>0</v>
      </c>
      <c r="AC280">
        <f>IFERROR(VLOOKUP(実施計画様式!AD280,参考資料1_対象分野リスト!$C$3:$D$64,2,FALSE),0)</f>
        <v>0</v>
      </c>
      <c r="AF280">
        <f>IFERROR(VLOOKUP(実施計画様式!AG280,―!$AE$13:$AF$18,2,FALSE),0)</f>
        <v>0</v>
      </c>
      <c r="AH280">
        <f t="shared" si="12"/>
        <v>0</v>
      </c>
      <c r="AI280">
        <v>99</v>
      </c>
      <c r="AJ280" t="str">
        <f t="shared" si="11"/>
        <v/>
      </c>
      <c r="AK280" t="str">
        <f t="shared" si="10"/>
        <v/>
      </c>
      <c r="AQ280" s="140" t="str">
        <f>IF(実施計画様式!F280="","",IF(PRODUCT(D280:AF280)=0,"error",""))</f>
        <v/>
      </c>
    </row>
    <row r="281" spans="3:43">
      <c r="C281">
        <v>209</v>
      </c>
      <c r="D281" s="24">
        <f>IFERROR(VLOOKUP(実施計画様式!D281,―!A$38:B$40,2,FALSE),0)</f>
        <v>0</v>
      </c>
      <c r="E281">
        <f>IFERROR(VLOOKUP(実施計画様式!E281,―!$C$40:$D$47,2,FALSE),0)</f>
        <v>0</v>
      </c>
      <c r="F281">
        <f>IFERROR(VLOOKUP(実施計画様式!F281,―!$E$2:$F$2,2,FALSE),0)</f>
        <v>0</v>
      </c>
      <c r="G281">
        <f>IFERROR(VLOOKUP(実施計画様式!G281,―!$G$2:$H$2,2,FALSE),0)</f>
        <v>0</v>
      </c>
      <c r="H281">
        <f>IFERROR(VLOOKUP(実施計画様式!H281,―!$I$2:$J$2,2,FALSE),0)</f>
        <v>0</v>
      </c>
      <c r="J281">
        <f>IFERROR(VLOOKUP(実施計画様式!J281,―!$K$4:$L$8,2,FALSE),0)</f>
        <v>0</v>
      </c>
      <c r="K281">
        <f>IFERROR(VLOOKUP(実施計画様式!K281,―!$M$2:$N$2,2,FALSE),0)</f>
        <v>0</v>
      </c>
      <c r="L281">
        <f>IFERROR(VLOOKUP(実施計画様式!L281,―!$O$2:$P$10,2,FALSE),0)</f>
        <v>0</v>
      </c>
      <c r="V281">
        <f>IFERROR(VLOOKUP(実施計画様式!W281,―!$Q$2:$R$3,2,FALSE),0)</f>
        <v>0</v>
      </c>
      <c r="W281">
        <f>IFERROR(VLOOKUP(実施計画様式!X281,―!$S$2:$T$3,2,FALSE),0)</f>
        <v>0</v>
      </c>
      <c r="X281">
        <f>IFERROR(VLOOKUP(実施計画様式!Y281,―!$U$2:$V$3,2,FALSE),0)</f>
        <v>0</v>
      </c>
      <c r="Y281">
        <f>IFERROR(VLOOKUP(実施計画様式!Z281,―!$AH$2:$AI$40,2,FALSE),0)</f>
        <v>0</v>
      </c>
      <c r="Z281">
        <f>IFERROR(VLOOKUP(実施計画様式!AA281,―!$AH$2:$AI$40,2,FALSE),0)</f>
        <v>0</v>
      </c>
      <c r="AC281">
        <f>IFERROR(VLOOKUP(実施計画様式!AD281,参考資料1_対象分野リスト!$C$3:$D$64,2,FALSE),0)</f>
        <v>0</v>
      </c>
      <c r="AF281">
        <f>IFERROR(VLOOKUP(実施計画様式!AG281,―!$AE$13:$AF$18,2,FALSE),0)</f>
        <v>0</v>
      </c>
      <c r="AH281">
        <f t="shared" si="12"/>
        <v>0</v>
      </c>
      <c r="AI281">
        <v>99</v>
      </c>
      <c r="AJ281" t="str">
        <f t="shared" si="11"/>
        <v/>
      </c>
      <c r="AK281" t="str">
        <f t="shared" si="10"/>
        <v/>
      </c>
      <c r="AQ281" s="140" t="str">
        <f>IF(実施計画様式!F281="","",IF(PRODUCT(D281:AF281)=0,"error",""))</f>
        <v/>
      </c>
    </row>
    <row r="282" spans="3:43">
      <c r="C282">
        <v>210</v>
      </c>
      <c r="D282" s="24">
        <f>IFERROR(VLOOKUP(実施計画様式!D282,―!A$38:B$40,2,FALSE),0)</f>
        <v>0</v>
      </c>
      <c r="E282">
        <f>IFERROR(VLOOKUP(実施計画様式!E282,―!$C$40:$D$47,2,FALSE),0)</f>
        <v>0</v>
      </c>
      <c r="F282">
        <f>IFERROR(VLOOKUP(実施計画様式!F282,―!$E$2:$F$2,2,FALSE),0)</f>
        <v>0</v>
      </c>
      <c r="G282">
        <f>IFERROR(VLOOKUP(実施計画様式!G282,―!$G$2:$H$2,2,FALSE),0)</f>
        <v>0</v>
      </c>
      <c r="H282">
        <f>IFERROR(VLOOKUP(実施計画様式!H282,―!$I$2:$J$2,2,FALSE),0)</f>
        <v>0</v>
      </c>
      <c r="J282">
        <f>IFERROR(VLOOKUP(実施計画様式!J282,―!$K$4:$L$8,2,FALSE),0)</f>
        <v>0</v>
      </c>
      <c r="K282">
        <f>IFERROR(VLOOKUP(実施計画様式!K282,―!$M$2:$N$2,2,FALSE),0)</f>
        <v>0</v>
      </c>
      <c r="L282">
        <f>IFERROR(VLOOKUP(実施計画様式!L282,―!$O$2:$P$10,2,FALSE),0)</f>
        <v>0</v>
      </c>
      <c r="V282">
        <f>IFERROR(VLOOKUP(実施計画様式!W282,―!$Q$2:$R$3,2,FALSE),0)</f>
        <v>0</v>
      </c>
      <c r="W282">
        <f>IFERROR(VLOOKUP(実施計画様式!X282,―!$S$2:$T$3,2,FALSE),0)</f>
        <v>0</v>
      </c>
      <c r="X282">
        <f>IFERROR(VLOOKUP(実施計画様式!Y282,―!$U$2:$V$3,2,FALSE),0)</f>
        <v>0</v>
      </c>
      <c r="Y282">
        <f>IFERROR(VLOOKUP(実施計画様式!Z282,―!$AH$2:$AI$40,2,FALSE),0)</f>
        <v>0</v>
      </c>
      <c r="Z282">
        <f>IFERROR(VLOOKUP(実施計画様式!AA282,―!$AH$2:$AI$40,2,FALSE),0)</f>
        <v>0</v>
      </c>
      <c r="AC282">
        <f>IFERROR(VLOOKUP(実施計画様式!AD282,参考資料1_対象分野リスト!$C$3:$D$64,2,FALSE),0)</f>
        <v>0</v>
      </c>
      <c r="AF282">
        <f>IFERROR(VLOOKUP(実施計画様式!AG282,―!$AE$13:$AF$18,2,FALSE),0)</f>
        <v>0</v>
      </c>
      <c r="AH282">
        <f t="shared" si="12"/>
        <v>0</v>
      </c>
      <c r="AI282">
        <v>99</v>
      </c>
      <c r="AJ282" t="str">
        <f t="shared" si="11"/>
        <v/>
      </c>
      <c r="AK282" t="str">
        <f t="shared" si="10"/>
        <v/>
      </c>
      <c r="AQ282" s="140" t="str">
        <f>IF(実施計画様式!F282="","",IF(PRODUCT(D282:AF282)=0,"error",""))</f>
        <v/>
      </c>
    </row>
    <row r="283" spans="3:43">
      <c r="C283">
        <v>211</v>
      </c>
      <c r="D283" s="24">
        <f>IFERROR(VLOOKUP(実施計画様式!D283,―!A$38:B$40,2,FALSE),0)</f>
        <v>0</v>
      </c>
      <c r="E283">
        <f>IFERROR(VLOOKUP(実施計画様式!E283,―!$C$40:$D$47,2,FALSE),0)</f>
        <v>0</v>
      </c>
      <c r="F283">
        <f>IFERROR(VLOOKUP(実施計画様式!F283,―!$E$2:$F$2,2,FALSE),0)</f>
        <v>0</v>
      </c>
      <c r="G283">
        <f>IFERROR(VLOOKUP(実施計画様式!G283,―!$G$2:$H$2,2,FALSE),0)</f>
        <v>0</v>
      </c>
      <c r="H283">
        <f>IFERROR(VLOOKUP(実施計画様式!H283,―!$I$2:$J$2,2,FALSE),0)</f>
        <v>0</v>
      </c>
      <c r="J283">
        <f>IFERROR(VLOOKUP(実施計画様式!J283,―!$K$4:$L$8,2,FALSE),0)</f>
        <v>0</v>
      </c>
      <c r="K283">
        <f>IFERROR(VLOOKUP(実施計画様式!K283,―!$M$2:$N$2,2,FALSE),0)</f>
        <v>0</v>
      </c>
      <c r="L283">
        <f>IFERROR(VLOOKUP(実施計画様式!L283,―!$O$2:$P$10,2,FALSE),0)</f>
        <v>0</v>
      </c>
      <c r="V283">
        <f>IFERROR(VLOOKUP(実施計画様式!W283,―!$Q$2:$R$3,2,FALSE),0)</f>
        <v>0</v>
      </c>
      <c r="W283">
        <f>IFERROR(VLOOKUP(実施計画様式!X283,―!$S$2:$T$3,2,FALSE),0)</f>
        <v>0</v>
      </c>
      <c r="X283">
        <f>IFERROR(VLOOKUP(実施計画様式!Y283,―!$U$2:$V$3,2,FALSE),0)</f>
        <v>0</v>
      </c>
      <c r="Y283">
        <f>IFERROR(VLOOKUP(実施計画様式!Z283,―!$AH$2:$AI$40,2,FALSE),0)</f>
        <v>0</v>
      </c>
      <c r="Z283">
        <f>IFERROR(VLOOKUP(実施計画様式!AA283,―!$AH$2:$AI$40,2,FALSE),0)</f>
        <v>0</v>
      </c>
      <c r="AC283">
        <f>IFERROR(VLOOKUP(実施計画様式!AD283,参考資料1_対象分野リスト!$C$3:$D$64,2,FALSE),0)</f>
        <v>0</v>
      </c>
      <c r="AF283">
        <f>IFERROR(VLOOKUP(実施計画様式!AG283,―!$AE$13:$AF$18,2,FALSE),0)</f>
        <v>0</v>
      </c>
      <c r="AH283">
        <f t="shared" si="12"/>
        <v>0</v>
      </c>
      <c r="AI283">
        <v>99</v>
      </c>
      <c r="AJ283" t="str">
        <f t="shared" si="11"/>
        <v/>
      </c>
      <c r="AK283" t="str">
        <f t="shared" si="10"/>
        <v/>
      </c>
      <c r="AQ283" s="140" t="str">
        <f>IF(実施計画様式!F283="","",IF(PRODUCT(D283:AF283)=0,"error",""))</f>
        <v/>
      </c>
    </row>
    <row r="284" spans="3:43">
      <c r="C284">
        <v>212</v>
      </c>
      <c r="D284" s="24">
        <f>IFERROR(VLOOKUP(実施計画様式!D284,―!A$38:B$40,2,FALSE),0)</f>
        <v>0</v>
      </c>
      <c r="E284">
        <f>IFERROR(VLOOKUP(実施計画様式!E284,―!$C$40:$D$47,2,FALSE),0)</f>
        <v>0</v>
      </c>
      <c r="F284">
        <f>IFERROR(VLOOKUP(実施計画様式!F284,―!$E$2:$F$2,2,FALSE),0)</f>
        <v>0</v>
      </c>
      <c r="G284">
        <f>IFERROR(VLOOKUP(実施計画様式!G284,―!$G$2:$H$2,2,FALSE),0)</f>
        <v>0</v>
      </c>
      <c r="H284">
        <f>IFERROR(VLOOKUP(実施計画様式!H284,―!$I$2:$J$2,2,FALSE),0)</f>
        <v>0</v>
      </c>
      <c r="J284">
        <f>IFERROR(VLOOKUP(実施計画様式!J284,―!$K$4:$L$8,2,FALSE),0)</f>
        <v>0</v>
      </c>
      <c r="K284">
        <f>IFERROR(VLOOKUP(実施計画様式!K284,―!$M$2:$N$2,2,FALSE),0)</f>
        <v>0</v>
      </c>
      <c r="L284">
        <f>IFERROR(VLOOKUP(実施計画様式!L284,―!$O$2:$P$10,2,FALSE),0)</f>
        <v>0</v>
      </c>
      <c r="V284">
        <f>IFERROR(VLOOKUP(実施計画様式!W284,―!$Q$2:$R$3,2,FALSE),0)</f>
        <v>0</v>
      </c>
      <c r="W284">
        <f>IFERROR(VLOOKUP(実施計画様式!X284,―!$S$2:$T$3,2,FALSE),0)</f>
        <v>0</v>
      </c>
      <c r="X284">
        <f>IFERROR(VLOOKUP(実施計画様式!Y284,―!$U$2:$V$3,2,FALSE),0)</f>
        <v>0</v>
      </c>
      <c r="Y284">
        <f>IFERROR(VLOOKUP(実施計画様式!Z284,―!$AH$2:$AI$40,2,FALSE),0)</f>
        <v>0</v>
      </c>
      <c r="Z284">
        <f>IFERROR(VLOOKUP(実施計画様式!AA284,―!$AH$2:$AI$40,2,FALSE),0)</f>
        <v>0</v>
      </c>
      <c r="AC284">
        <f>IFERROR(VLOOKUP(実施計画様式!AD284,参考資料1_対象分野リスト!$C$3:$D$64,2,FALSE),0)</f>
        <v>0</v>
      </c>
      <c r="AF284">
        <f>IFERROR(VLOOKUP(実施計画様式!AG284,―!$AE$13:$AF$18,2,FALSE),0)</f>
        <v>0</v>
      </c>
      <c r="AH284">
        <f t="shared" si="12"/>
        <v>0</v>
      </c>
      <c r="AI284">
        <v>99</v>
      </c>
      <c r="AJ284" t="str">
        <f t="shared" si="11"/>
        <v/>
      </c>
      <c r="AK284" t="str">
        <f t="shared" si="10"/>
        <v/>
      </c>
      <c r="AQ284" s="140" t="str">
        <f>IF(実施計画様式!F284="","",IF(PRODUCT(D284:AF284)=0,"error",""))</f>
        <v/>
      </c>
    </row>
    <row r="285" spans="3:43">
      <c r="C285">
        <v>213</v>
      </c>
      <c r="D285" s="24">
        <f>IFERROR(VLOOKUP(実施計画様式!D285,―!A$38:B$40,2,FALSE),0)</f>
        <v>0</v>
      </c>
      <c r="E285">
        <f>IFERROR(VLOOKUP(実施計画様式!E285,―!$C$40:$D$47,2,FALSE),0)</f>
        <v>0</v>
      </c>
      <c r="F285">
        <f>IFERROR(VLOOKUP(実施計画様式!F285,―!$E$2:$F$2,2,FALSE),0)</f>
        <v>0</v>
      </c>
      <c r="G285">
        <f>IFERROR(VLOOKUP(実施計画様式!G285,―!$G$2:$H$2,2,FALSE),0)</f>
        <v>0</v>
      </c>
      <c r="H285">
        <f>IFERROR(VLOOKUP(実施計画様式!H285,―!$I$2:$J$2,2,FALSE),0)</f>
        <v>0</v>
      </c>
      <c r="J285">
        <f>IFERROR(VLOOKUP(実施計画様式!J285,―!$K$4:$L$8,2,FALSE),0)</f>
        <v>0</v>
      </c>
      <c r="K285">
        <f>IFERROR(VLOOKUP(実施計画様式!K285,―!$M$2:$N$2,2,FALSE),0)</f>
        <v>0</v>
      </c>
      <c r="L285">
        <f>IFERROR(VLOOKUP(実施計画様式!L285,―!$O$2:$P$10,2,FALSE),0)</f>
        <v>0</v>
      </c>
      <c r="V285">
        <f>IFERROR(VLOOKUP(実施計画様式!W285,―!$Q$2:$R$3,2,FALSE),0)</f>
        <v>0</v>
      </c>
      <c r="W285">
        <f>IFERROR(VLOOKUP(実施計画様式!X285,―!$S$2:$T$3,2,FALSE),0)</f>
        <v>0</v>
      </c>
      <c r="X285">
        <f>IFERROR(VLOOKUP(実施計画様式!Y285,―!$U$2:$V$3,2,FALSE),0)</f>
        <v>0</v>
      </c>
      <c r="Y285">
        <f>IFERROR(VLOOKUP(実施計画様式!Z285,―!$AH$2:$AI$40,2,FALSE),0)</f>
        <v>0</v>
      </c>
      <c r="Z285">
        <f>IFERROR(VLOOKUP(実施計画様式!AA285,―!$AH$2:$AI$40,2,FALSE),0)</f>
        <v>0</v>
      </c>
      <c r="AC285">
        <f>IFERROR(VLOOKUP(実施計画様式!AD285,参考資料1_対象分野リスト!$C$3:$D$64,2,FALSE),0)</f>
        <v>0</v>
      </c>
      <c r="AF285">
        <f>IFERROR(VLOOKUP(実施計画様式!AG285,―!$AE$13:$AF$18,2,FALSE),0)</f>
        <v>0</v>
      </c>
      <c r="AH285">
        <f t="shared" si="12"/>
        <v>0</v>
      </c>
      <c r="AI285">
        <v>99</v>
      </c>
      <c r="AJ285" t="str">
        <f t="shared" si="11"/>
        <v/>
      </c>
      <c r="AK285" t="str">
        <f t="shared" si="10"/>
        <v/>
      </c>
      <c r="AQ285" s="140" t="str">
        <f>IF(実施計画様式!F285="","",IF(PRODUCT(D285:AF285)=0,"error",""))</f>
        <v/>
      </c>
    </row>
    <row r="286" spans="3:43">
      <c r="C286">
        <v>214</v>
      </c>
      <c r="D286" s="24">
        <f>IFERROR(VLOOKUP(実施計画様式!D286,―!A$38:B$40,2,FALSE),0)</f>
        <v>0</v>
      </c>
      <c r="E286">
        <f>IFERROR(VLOOKUP(実施計画様式!E286,―!$C$40:$D$47,2,FALSE),0)</f>
        <v>0</v>
      </c>
      <c r="F286">
        <f>IFERROR(VLOOKUP(実施計画様式!F286,―!$E$2:$F$2,2,FALSE),0)</f>
        <v>0</v>
      </c>
      <c r="G286">
        <f>IFERROR(VLOOKUP(実施計画様式!G286,―!$G$2:$H$2,2,FALSE),0)</f>
        <v>0</v>
      </c>
      <c r="H286">
        <f>IFERROR(VLOOKUP(実施計画様式!H286,―!$I$2:$J$2,2,FALSE),0)</f>
        <v>0</v>
      </c>
      <c r="J286">
        <f>IFERROR(VLOOKUP(実施計画様式!J286,―!$K$4:$L$8,2,FALSE),0)</f>
        <v>0</v>
      </c>
      <c r="K286">
        <f>IFERROR(VLOOKUP(実施計画様式!K286,―!$M$2:$N$2,2,FALSE),0)</f>
        <v>0</v>
      </c>
      <c r="L286">
        <f>IFERROR(VLOOKUP(実施計画様式!L286,―!$O$2:$P$10,2,FALSE),0)</f>
        <v>0</v>
      </c>
      <c r="V286">
        <f>IFERROR(VLOOKUP(実施計画様式!W286,―!$Q$2:$R$3,2,FALSE),0)</f>
        <v>0</v>
      </c>
      <c r="W286">
        <f>IFERROR(VLOOKUP(実施計画様式!X286,―!$S$2:$T$3,2,FALSE),0)</f>
        <v>0</v>
      </c>
      <c r="X286">
        <f>IFERROR(VLOOKUP(実施計画様式!Y286,―!$U$2:$V$3,2,FALSE),0)</f>
        <v>0</v>
      </c>
      <c r="Y286">
        <f>IFERROR(VLOOKUP(実施計画様式!Z286,―!$AH$2:$AI$40,2,FALSE),0)</f>
        <v>0</v>
      </c>
      <c r="Z286">
        <f>IFERROR(VLOOKUP(実施計画様式!AA286,―!$AH$2:$AI$40,2,FALSE),0)</f>
        <v>0</v>
      </c>
      <c r="AC286">
        <f>IFERROR(VLOOKUP(実施計画様式!AD286,参考資料1_対象分野リスト!$C$3:$D$64,2,FALSE),0)</f>
        <v>0</v>
      </c>
      <c r="AF286">
        <f>IFERROR(VLOOKUP(実施計画様式!AG286,―!$AE$13:$AF$18,2,FALSE),0)</f>
        <v>0</v>
      </c>
      <c r="AH286">
        <f t="shared" si="12"/>
        <v>0</v>
      </c>
      <c r="AI286">
        <v>99</v>
      </c>
      <c r="AJ286" t="str">
        <f t="shared" si="11"/>
        <v/>
      </c>
      <c r="AK286" t="str">
        <f t="shared" si="10"/>
        <v/>
      </c>
      <c r="AQ286" s="140" t="str">
        <f>IF(実施計画様式!F286="","",IF(PRODUCT(D286:AF286)=0,"error",""))</f>
        <v/>
      </c>
    </row>
    <row r="287" spans="3:43">
      <c r="C287">
        <v>215</v>
      </c>
      <c r="D287" s="24">
        <f>IFERROR(VLOOKUP(実施計画様式!D287,―!A$38:B$40,2,FALSE),0)</f>
        <v>0</v>
      </c>
      <c r="E287">
        <f>IFERROR(VLOOKUP(実施計画様式!E287,―!$C$40:$D$47,2,FALSE),0)</f>
        <v>0</v>
      </c>
      <c r="F287">
        <f>IFERROR(VLOOKUP(実施計画様式!F287,―!$E$2:$F$2,2,FALSE),0)</f>
        <v>0</v>
      </c>
      <c r="G287">
        <f>IFERROR(VLOOKUP(実施計画様式!G287,―!$G$2:$H$2,2,FALSE),0)</f>
        <v>0</v>
      </c>
      <c r="H287">
        <f>IFERROR(VLOOKUP(実施計画様式!H287,―!$I$2:$J$2,2,FALSE),0)</f>
        <v>0</v>
      </c>
      <c r="J287">
        <f>IFERROR(VLOOKUP(実施計画様式!J287,―!$K$4:$L$8,2,FALSE),0)</f>
        <v>0</v>
      </c>
      <c r="K287">
        <f>IFERROR(VLOOKUP(実施計画様式!K287,―!$M$2:$N$2,2,FALSE),0)</f>
        <v>0</v>
      </c>
      <c r="L287">
        <f>IFERROR(VLOOKUP(実施計画様式!L287,―!$O$2:$P$10,2,FALSE),0)</f>
        <v>0</v>
      </c>
      <c r="V287">
        <f>IFERROR(VLOOKUP(実施計画様式!W287,―!$Q$2:$R$3,2,FALSE),0)</f>
        <v>0</v>
      </c>
      <c r="W287">
        <f>IFERROR(VLOOKUP(実施計画様式!X287,―!$S$2:$T$3,2,FALSE),0)</f>
        <v>0</v>
      </c>
      <c r="X287">
        <f>IFERROR(VLOOKUP(実施計画様式!Y287,―!$U$2:$V$3,2,FALSE),0)</f>
        <v>0</v>
      </c>
      <c r="Y287">
        <f>IFERROR(VLOOKUP(実施計画様式!Z287,―!$AH$2:$AI$40,2,FALSE),0)</f>
        <v>0</v>
      </c>
      <c r="Z287">
        <f>IFERROR(VLOOKUP(実施計画様式!AA287,―!$AH$2:$AI$40,2,FALSE),0)</f>
        <v>0</v>
      </c>
      <c r="AC287">
        <f>IFERROR(VLOOKUP(実施計画様式!AD287,参考資料1_対象分野リスト!$C$3:$D$64,2,FALSE),0)</f>
        <v>0</v>
      </c>
      <c r="AF287">
        <f>IFERROR(VLOOKUP(実施計画様式!AG287,―!$AE$13:$AF$18,2,FALSE),0)</f>
        <v>0</v>
      </c>
      <c r="AH287">
        <f t="shared" si="12"/>
        <v>0</v>
      </c>
      <c r="AI287">
        <v>99</v>
      </c>
      <c r="AJ287" t="str">
        <f t="shared" si="11"/>
        <v/>
      </c>
      <c r="AK287" t="str">
        <f t="shared" si="10"/>
        <v/>
      </c>
      <c r="AQ287" s="140" t="str">
        <f>IF(実施計画様式!F287="","",IF(PRODUCT(D287:AF287)=0,"error",""))</f>
        <v/>
      </c>
    </row>
    <row r="288" spans="3:43">
      <c r="C288">
        <v>216</v>
      </c>
      <c r="D288" s="24">
        <f>IFERROR(VLOOKUP(実施計画様式!D288,―!A$38:B$40,2,FALSE),0)</f>
        <v>0</v>
      </c>
      <c r="E288">
        <f>IFERROR(VLOOKUP(実施計画様式!E288,―!$C$40:$D$47,2,FALSE),0)</f>
        <v>0</v>
      </c>
      <c r="F288">
        <f>IFERROR(VLOOKUP(実施計画様式!F288,―!$E$2:$F$2,2,FALSE),0)</f>
        <v>0</v>
      </c>
      <c r="G288">
        <f>IFERROR(VLOOKUP(実施計画様式!G288,―!$G$2:$H$2,2,FALSE),0)</f>
        <v>0</v>
      </c>
      <c r="H288">
        <f>IFERROR(VLOOKUP(実施計画様式!H288,―!$I$2:$J$2,2,FALSE),0)</f>
        <v>0</v>
      </c>
      <c r="J288">
        <f>IFERROR(VLOOKUP(実施計画様式!J288,―!$K$4:$L$8,2,FALSE),0)</f>
        <v>0</v>
      </c>
      <c r="K288">
        <f>IFERROR(VLOOKUP(実施計画様式!K288,―!$M$2:$N$2,2,FALSE),0)</f>
        <v>0</v>
      </c>
      <c r="L288">
        <f>IFERROR(VLOOKUP(実施計画様式!L288,―!$O$2:$P$10,2,FALSE),0)</f>
        <v>0</v>
      </c>
      <c r="V288">
        <f>IFERROR(VLOOKUP(実施計画様式!W288,―!$Q$2:$R$3,2,FALSE),0)</f>
        <v>0</v>
      </c>
      <c r="W288">
        <f>IFERROR(VLOOKUP(実施計画様式!X288,―!$S$2:$T$3,2,FALSE),0)</f>
        <v>0</v>
      </c>
      <c r="X288">
        <f>IFERROR(VLOOKUP(実施計画様式!Y288,―!$U$2:$V$3,2,FALSE),0)</f>
        <v>0</v>
      </c>
      <c r="Y288">
        <f>IFERROR(VLOOKUP(実施計画様式!Z288,―!$AH$2:$AI$40,2,FALSE),0)</f>
        <v>0</v>
      </c>
      <c r="Z288">
        <f>IFERROR(VLOOKUP(実施計画様式!AA288,―!$AH$2:$AI$40,2,FALSE),0)</f>
        <v>0</v>
      </c>
      <c r="AC288">
        <f>IFERROR(VLOOKUP(実施計画様式!AD288,参考資料1_対象分野リスト!$C$3:$D$64,2,FALSE),0)</f>
        <v>0</v>
      </c>
      <c r="AF288">
        <f>IFERROR(VLOOKUP(実施計画様式!AG288,―!$AE$13:$AF$18,2,FALSE),0)</f>
        <v>0</v>
      </c>
      <c r="AH288">
        <f t="shared" si="12"/>
        <v>0</v>
      </c>
      <c r="AI288">
        <v>99</v>
      </c>
      <c r="AJ288" t="str">
        <f t="shared" si="11"/>
        <v/>
      </c>
      <c r="AK288" t="str">
        <f t="shared" si="10"/>
        <v/>
      </c>
      <c r="AQ288" s="140" t="str">
        <f>IF(実施計画様式!F288="","",IF(PRODUCT(D288:AF288)=0,"error",""))</f>
        <v/>
      </c>
    </row>
    <row r="289" spans="3:43">
      <c r="C289">
        <v>217</v>
      </c>
      <c r="D289" s="24">
        <f>IFERROR(VLOOKUP(実施計画様式!D289,―!A$38:B$40,2,FALSE),0)</f>
        <v>0</v>
      </c>
      <c r="E289">
        <f>IFERROR(VLOOKUP(実施計画様式!E289,―!$C$40:$D$47,2,FALSE),0)</f>
        <v>0</v>
      </c>
      <c r="F289">
        <f>IFERROR(VLOOKUP(実施計画様式!F289,―!$E$2:$F$2,2,FALSE),0)</f>
        <v>0</v>
      </c>
      <c r="G289">
        <f>IFERROR(VLOOKUP(実施計画様式!G289,―!$G$2:$H$2,2,FALSE),0)</f>
        <v>0</v>
      </c>
      <c r="H289">
        <f>IFERROR(VLOOKUP(実施計画様式!H289,―!$I$2:$J$2,2,FALSE),0)</f>
        <v>0</v>
      </c>
      <c r="J289">
        <f>IFERROR(VLOOKUP(実施計画様式!J289,―!$K$4:$L$8,2,FALSE),0)</f>
        <v>0</v>
      </c>
      <c r="K289">
        <f>IFERROR(VLOOKUP(実施計画様式!K289,―!$M$2:$N$2,2,FALSE),0)</f>
        <v>0</v>
      </c>
      <c r="L289">
        <f>IFERROR(VLOOKUP(実施計画様式!L289,―!$O$2:$P$10,2,FALSE),0)</f>
        <v>0</v>
      </c>
      <c r="V289">
        <f>IFERROR(VLOOKUP(実施計画様式!W289,―!$Q$2:$R$3,2,FALSE),0)</f>
        <v>0</v>
      </c>
      <c r="W289">
        <f>IFERROR(VLOOKUP(実施計画様式!X289,―!$S$2:$T$3,2,FALSE),0)</f>
        <v>0</v>
      </c>
      <c r="X289">
        <f>IFERROR(VLOOKUP(実施計画様式!Y289,―!$U$2:$V$3,2,FALSE),0)</f>
        <v>0</v>
      </c>
      <c r="Y289">
        <f>IFERROR(VLOOKUP(実施計画様式!Z289,―!$AH$2:$AI$40,2,FALSE),0)</f>
        <v>0</v>
      </c>
      <c r="Z289">
        <f>IFERROR(VLOOKUP(実施計画様式!AA289,―!$AH$2:$AI$40,2,FALSE),0)</f>
        <v>0</v>
      </c>
      <c r="AC289">
        <f>IFERROR(VLOOKUP(実施計画様式!AD289,参考資料1_対象分野リスト!$C$3:$D$64,2,FALSE),0)</f>
        <v>0</v>
      </c>
      <c r="AF289">
        <f>IFERROR(VLOOKUP(実施計画様式!AG289,―!$AE$13:$AF$18,2,FALSE),0)</f>
        <v>0</v>
      </c>
      <c r="AH289">
        <f t="shared" si="12"/>
        <v>0</v>
      </c>
      <c r="AI289">
        <v>99</v>
      </c>
      <c r="AJ289" t="str">
        <f t="shared" si="11"/>
        <v/>
      </c>
      <c r="AK289" t="str">
        <f t="shared" si="10"/>
        <v/>
      </c>
      <c r="AQ289" s="140" t="str">
        <f>IF(実施計画様式!F289="","",IF(PRODUCT(D289:AF289)=0,"error",""))</f>
        <v/>
      </c>
    </row>
    <row r="290" spans="3:43">
      <c r="C290">
        <v>218</v>
      </c>
      <c r="D290" s="24">
        <f>IFERROR(VLOOKUP(実施計画様式!D290,―!A$38:B$40,2,FALSE),0)</f>
        <v>0</v>
      </c>
      <c r="E290">
        <f>IFERROR(VLOOKUP(実施計画様式!E290,―!$C$40:$D$47,2,FALSE),0)</f>
        <v>0</v>
      </c>
      <c r="F290">
        <f>IFERROR(VLOOKUP(実施計画様式!F290,―!$E$2:$F$2,2,FALSE),0)</f>
        <v>0</v>
      </c>
      <c r="G290">
        <f>IFERROR(VLOOKUP(実施計画様式!G290,―!$G$2:$H$2,2,FALSE),0)</f>
        <v>0</v>
      </c>
      <c r="H290">
        <f>IFERROR(VLOOKUP(実施計画様式!H290,―!$I$2:$J$2,2,FALSE),0)</f>
        <v>0</v>
      </c>
      <c r="J290">
        <f>IFERROR(VLOOKUP(実施計画様式!J290,―!$K$4:$L$8,2,FALSE),0)</f>
        <v>0</v>
      </c>
      <c r="K290">
        <f>IFERROR(VLOOKUP(実施計画様式!K290,―!$M$2:$N$2,2,FALSE),0)</f>
        <v>0</v>
      </c>
      <c r="L290">
        <f>IFERROR(VLOOKUP(実施計画様式!L290,―!$O$2:$P$10,2,FALSE),0)</f>
        <v>0</v>
      </c>
      <c r="V290">
        <f>IFERROR(VLOOKUP(実施計画様式!W290,―!$Q$2:$R$3,2,FALSE),0)</f>
        <v>0</v>
      </c>
      <c r="W290">
        <f>IFERROR(VLOOKUP(実施計画様式!X290,―!$S$2:$T$3,2,FALSE),0)</f>
        <v>0</v>
      </c>
      <c r="X290">
        <f>IFERROR(VLOOKUP(実施計画様式!Y290,―!$U$2:$V$3,2,FALSE),0)</f>
        <v>0</v>
      </c>
      <c r="Y290">
        <f>IFERROR(VLOOKUP(実施計画様式!Z290,―!$AH$2:$AI$40,2,FALSE),0)</f>
        <v>0</v>
      </c>
      <c r="Z290">
        <f>IFERROR(VLOOKUP(実施計画様式!AA290,―!$AH$2:$AI$40,2,FALSE),0)</f>
        <v>0</v>
      </c>
      <c r="AC290">
        <f>IFERROR(VLOOKUP(実施計画様式!AD290,参考資料1_対象分野リスト!$C$3:$D$64,2,FALSE),0)</f>
        <v>0</v>
      </c>
      <c r="AF290">
        <f>IFERROR(VLOOKUP(実施計画様式!AG290,―!$AE$13:$AF$18,2,FALSE),0)</f>
        <v>0</v>
      </c>
      <c r="AH290">
        <f t="shared" si="12"/>
        <v>0</v>
      </c>
      <c r="AI290">
        <v>99</v>
      </c>
      <c r="AJ290" t="str">
        <f t="shared" si="11"/>
        <v/>
      </c>
      <c r="AK290" t="str">
        <f t="shared" si="10"/>
        <v/>
      </c>
      <c r="AQ290" s="140" t="str">
        <f>IF(実施計画様式!F290="","",IF(PRODUCT(D290:AF290)=0,"error",""))</f>
        <v/>
      </c>
    </row>
    <row r="291" spans="3:43">
      <c r="C291">
        <v>219</v>
      </c>
      <c r="D291" s="24">
        <f>IFERROR(VLOOKUP(実施計画様式!D291,―!A$38:B$40,2,FALSE),0)</f>
        <v>0</v>
      </c>
      <c r="E291">
        <f>IFERROR(VLOOKUP(実施計画様式!E291,―!$C$40:$D$47,2,FALSE),0)</f>
        <v>0</v>
      </c>
      <c r="F291">
        <f>IFERROR(VLOOKUP(実施計画様式!F291,―!$E$2:$F$2,2,FALSE),0)</f>
        <v>0</v>
      </c>
      <c r="G291">
        <f>IFERROR(VLOOKUP(実施計画様式!G291,―!$G$2:$H$2,2,FALSE),0)</f>
        <v>0</v>
      </c>
      <c r="H291">
        <f>IFERROR(VLOOKUP(実施計画様式!H291,―!$I$2:$J$2,2,FALSE),0)</f>
        <v>0</v>
      </c>
      <c r="J291">
        <f>IFERROR(VLOOKUP(実施計画様式!J291,―!$K$4:$L$8,2,FALSE),0)</f>
        <v>0</v>
      </c>
      <c r="K291">
        <f>IFERROR(VLOOKUP(実施計画様式!K291,―!$M$2:$N$2,2,FALSE),0)</f>
        <v>0</v>
      </c>
      <c r="L291">
        <f>IFERROR(VLOOKUP(実施計画様式!L291,―!$O$2:$P$10,2,FALSE),0)</f>
        <v>0</v>
      </c>
      <c r="V291">
        <f>IFERROR(VLOOKUP(実施計画様式!W291,―!$Q$2:$R$3,2,FALSE),0)</f>
        <v>0</v>
      </c>
      <c r="W291">
        <f>IFERROR(VLOOKUP(実施計画様式!X291,―!$S$2:$T$3,2,FALSE),0)</f>
        <v>0</v>
      </c>
      <c r="X291">
        <f>IFERROR(VLOOKUP(実施計画様式!Y291,―!$U$2:$V$3,2,FALSE),0)</f>
        <v>0</v>
      </c>
      <c r="Y291">
        <f>IFERROR(VLOOKUP(実施計画様式!Z291,―!$AH$2:$AI$40,2,FALSE),0)</f>
        <v>0</v>
      </c>
      <c r="Z291">
        <f>IFERROR(VLOOKUP(実施計画様式!AA291,―!$AH$2:$AI$40,2,FALSE),0)</f>
        <v>0</v>
      </c>
      <c r="AC291">
        <f>IFERROR(VLOOKUP(実施計画様式!AD291,参考資料1_対象分野リスト!$C$3:$D$64,2,FALSE),0)</f>
        <v>0</v>
      </c>
      <c r="AF291">
        <f>IFERROR(VLOOKUP(実施計画様式!AG291,―!$AE$13:$AF$18,2,FALSE),0)</f>
        <v>0</v>
      </c>
      <c r="AH291">
        <f t="shared" si="12"/>
        <v>0</v>
      </c>
      <c r="AI291">
        <v>99</v>
      </c>
      <c r="AJ291" t="str">
        <f t="shared" si="11"/>
        <v/>
      </c>
      <c r="AK291" t="str">
        <f t="shared" si="10"/>
        <v/>
      </c>
      <c r="AQ291" s="140" t="str">
        <f>IF(実施計画様式!F291="","",IF(PRODUCT(D291:AF291)=0,"error",""))</f>
        <v/>
      </c>
    </row>
    <row r="292" spans="3:43">
      <c r="C292">
        <v>220</v>
      </c>
      <c r="D292" s="24">
        <f>IFERROR(VLOOKUP(実施計画様式!D292,―!A$38:B$40,2,FALSE),0)</f>
        <v>0</v>
      </c>
      <c r="E292">
        <f>IFERROR(VLOOKUP(実施計画様式!E292,―!$C$40:$D$47,2,FALSE),0)</f>
        <v>0</v>
      </c>
      <c r="F292">
        <f>IFERROR(VLOOKUP(実施計画様式!F292,―!$E$2:$F$2,2,FALSE),0)</f>
        <v>0</v>
      </c>
      <c r="G292">
        <f>IFERROR(VLOOKUP(実施計画様式!G292,―!$G$2:$H$2,2,FALSE),0)</f>
        <v>0</v>
      </c>
      <c r="H292">
        <f>IFERROR(VLOOKUP(実施計画様式!H292,―!$I$2:$J$2,2,FALSE),0)</f>
        <v>0</v>
      </c>
      <c r="J292">
        <f>IFERROR(VLOOKUP(実施計画様式!J292,―!$K$4:$L$8,2,FALSE),0)</f>
        <v>0</v>
      </c>
      <c r="K292">
        <f>IFERROR(VLOOKUP(実施計画様式!K292,―!$M$2:$N$2,2,FALSE),0)</f>
        <v>0</v>
      </c>
      <c r="L292">
        <f>IFERROR(VLOOKUP(実施計画様式!L292,―!$O$2:$P$10,2,FALSE),0)</f>
        <v>0</v>
      </c>
      <c r="V292">
        <f>IFERROR(VLOOKUP(実施計画様式!W292,―!$Q$2:$R$3,2,FALSE),0)</f>
        <v>0</v>
      </c>
      <c r="W292">
        <f>IFERROR(VLOOKUP(実施計画様式!X292,―!$S$2:$T$3,2,FALSE),0)</f>
        <v>0</v>
      </c>
      <c r="X292">
        <f>IFERROR(VLOOKUP(実施計画様式!Y292,―!$U$2:$V$3,2,FALSE),0)</f>
        <v>0</v>
      </c>
      <c r="Y292">
        <f>IFERROR(VLOOKUP(実施計画様式!Z292,―!$AH$2:$AI$40,2,FALSE),0)</f>
        <v>0</v>
      </c>
      <c r="Z292">
        <f>IFERROR(VLOOKUP(実施計画様式!AA292,―!$AH$2:$AI$40,2,FALSE),0)</f>
        <v>0</v>
      </c>
      <c r="AC292">
        <f>IFERROR(VLOOKUP(実施計画様式!AD292,参考資料1_対象分野リスト!$C$3:$D$64,2,FALSE),0)</f>
        <v>0</v>
      </c>
      <c r="AF292">
        <f>IFERROR(VLOOKUP(実施計画様式!AG292,―!$AE$13:$AF$18,2,FALSE),0)</f>
        <v>0</v>
      </c>
      <c r="AH292">
        <f t="shared" si="12"/>
        <v>0</v>
      </c>
      <c r="AI292">
        <v>99</v>
      </c>
      <c r="AJ292" t="str">
        <f t="shared" si="11"/>
        <v/>
      </c>
      <c r="AK292" t="str">
        <f t="shared" si="10"/>
        <v/>
      </c>
      <c r="AQ292" s="140" t="str">
        <f>IF(実施計画様式!F292="","",IF(PRODUCT(D292:AF292)=0,"error",""))</f>
        <v/>
      </c>
    </row>
    <row r="293" spans="3:43">
      <c r="C293">
        <v>221</v>
      </c>
      <c r="D293" s="24">
        <f>IFERROR(VLOOKUP(実施計画様式!D293,―!A$38:B$40,2,FALSE),0)</f>
        <v>0</v>
      </c>
      <c r="E293">
        <f>IFERROR(VLOOKUP(実施計画様式!E293,―!$C$40:$D$47,2,FALSE),0)</f>
        <v>0</v>
      </c>
      <c r="F293">
        <f>IFERROR(VLOOKUP(実施計画様式!F293,―!$E$2:$F$2,2,FALSE),0)</f>
        <v>0</v>
      </c>
      <c r="G293">
        <f>IFERROR(VLOOKUP(実施計画様式!G293,―!$G$2:$H$2,2,FALSE),0)</f>
        <v>0</v>
      </c>
      <c r="H293">
        <f>IFERROR(VLOOKUP(実施計画様式!H293,―!$I$2:$J$2,2,FALSE),0)</f>
        <v>0</v>
      </c>
      <c r="J293">
        <f>IFERROR(VLOOKUP(実施計画様式!J293,―!$K$4:$L$8,2,FALSE),0)</f>
        <v>0</v>
      </c>
      <c r="K293">
        <f>IFERROR(VLOOKUP(実施計画様式!K293,―!$M$2:$N$2,2,FALSE),0)</f>
        <v>0</v>
      </c>
      <c r="L293">
        <f>IFERROR(VLOOKUP(実施計画様式!L293,―!$O$2:$P$10,2,FALSE),0)</f>
        <v>0</v>
      </c>
      <c r="V293">
        <f>IFERROR(VLOOKUP(実施計画様式!W293,―!$Q$2:$R$3,2,FALSE),0)</f>
        <v>0</v>
      </c>
      <c r="W293">
        <f>IFERROR(VLOOKUP(実施計画様式!X293,―!$S$2:$T$3,2,FALSE),0)</f>
        <v>0</v>
      </c>
      <c r="X293">
        <f>IFERROR(VLOOKUP(実施計画様式!Y293,―!$U$2:$V$3,2,FALSE),0)</f>
        <v>0</v>
      </c>
      <c r="Y293">
        <f>IFERROR(VLOOKUP(実施計画様式!Z293,―!$AH$2:$AI$40,2,FALSE),0)</f>
        <v>0</v>
      </c>
      <c r="Z293">
        <f>IFERROR(VLOOKUP(実施計画様式!AA293,―!$AH$2:$AI$40,2,FALSE),0)</f>
        <v>0</v>
      </c>
      <c r="AC293">
        <f>IFERROR(VLOOKUP(実施計画様式!AD293,参考資料1_対象分野リスト!$C$3:$D$64,2,FALSE),0)</f>
        <v>0</v>
      </c>
      <c r="AF293">
        <f>IFERROR(VLOOKUP(実施計画様式!AG293,―!$AE$13:$AF$18,2,FALSE),0)</f>
        <v>0</v>
      </c>
      <c r="AH293">
        <f t="shared" si="12"/>
        <v>0</v>
      </c>
      <c r="AI293">
        <v>99</v>
      </c>
      <c r="AJ293" t="str">
        <f t="shared" si="11"/>
        <v/>
      </c>
      <c r="AK293" t="str">
        <f t="shared" si="10"/>
        <v/>
      </c>
      <c r="AQ293" s="140" t="str">
        <f>IF(実施計画様式!F293="","",IF(PRODUCT(D293:AF293)=0,"error",""))</f>
        <v/>
      </c>
    </row>
    <row r="294" spans="3:43">
      <c r="C294">
        <v>222</v>
      </c>
      <c r="D294" s="24">
        <f>IFERROR(VLOOKUP(実施計画様式!D294,―!A$38:B$40,2,FALSE),0)</f>
        <v>0</v>
      </c>
      <c r="E294">
        <f>IFERROR(VLOOKUP(実施計画様式!E294,―!$C$40:$D$47,2,FALSE),0)</f>
        <v>0</v>
      </c>
      <c r="F294">
        <f>IFERROR(VLOOKUP(実施計画様式!F294,―!$E$2:$F$2,2,FALSE),0)</f>
        <v>0</v>
      </c>
      <c r="G294">
        <f>IFERROR(VLOOKUP(実施計画様式!G294,―!$G$2:$H$2,2,FALSE),0)</f>
        <v>0</v>
      </c>
      <c r="H294">
        <f>IFERROR(VLOOKUP(実施計画様式!H294,―!$I$2:$J$2,2,FALSE),0)</f>
        <v>0</v>
      </c>
      <c r="J294">
        <f>IFERROR(VLOOKUP(実施計画様式!J294,―!$K$4:$L$8,2,FALSE),0)</f>
        <v>0</v>
      </c>
      <c r="K294">
        <f>IFERROR(VLOOKUP(実施計画様式!K294,―!$M$2:$N$2,2,FALSE),0)</f>
        <v>0</v>
      </c>
      <c r="L294">
        <f>IFERROR(VLOOKUP(実施計画様式!L294,―!$O$2:$P$10,2,FALSE),0)</f>
        <v>0</v>
      </c>
      <c r="V294">
        <f>IFERROR(VLOOKUP(実施計画様式!W294,―!$Q$2:$R$3,2,FALSE),0)</f>
        <v>0</v>
      </c>
      <c r="W294">
        <f>IFERROR(VLOOKUP(実施計画様式!X294,―!$S$2:$T$3,2,FALSE),0)</f>
        <v>0</v>
      </c>
      <c r="X294">
        <f>IFERROR(VLOOKUP(実施計画様式!Y294,―!$U$2:$V$3,2,FALSE),0)</f>
        <v>0</v>
      </c>
      <c r="Y294">
        <f>IFERROR(VLOOKUP(実施計画様式!Z294,―!$AH$2:$AI$40,2,FALSE),0)</f>
        <v>0</v>
      </c>
      <c r="Z294">
        <f>IFERROR(VLOOKUP(実施計画様式!AA294,―!$AH$2:$AI$40,2,FALSE),0)</f>
        <v>0</v>
      </c>
      <c r="AC294">
        <f>IFERROR(VLOOKUP(実施計画様式!AD294,参考資料1_対象分野リスト!$C$3:$D$64,2,FALSE),0)</f>
        <v>0</v>
      </c>
      <c r="AF294">
        <f>IFERROR(VLOOKUP(実施計画様式!AG294,―!$AE$13:$AF$18,2,FALSE),0)</f>
        <v>0</v>
      </c>
      <c r="AH294">
        <f t="shared" si="12"/>
        <v>0</v>
      </c>
      <c r="AI294">
        <v>99</v>
      </c>
      <c r="AJ294" t="str">
        <f t="shared" si="11"/>
        <v/>
      </c>
      <c r="AK294" t="str">
        <f t="shared" si="10"/>
        <v/>
      </c>
      <c r="AQ294" s="140" t="str">
        <f>IF(実施計画様式!F294="","",IF(PRODUCT(D294:AF294)=0,"error",""))</f>
        <v/>
      </c>
    </row>
    <row r="295" spans="3:43">
      <c r="C295">
        <v>223</v>
      </c>
      <c r="D295" s="24">
        <f>IFERROR(VLOOKUP(実施計画様式!D295,―!A$38:B$40,2,FALSE),0)</f>
        <v>0</v>
      </c>
      <c r="E295">
        <f>IFERROR(VLOOKUP(実施計画様式!E295,―!$C$40:$D$47,2,FALSE),0)</f>
        <v>0</v>
      </c>
      <c r="F295">
        <f>IFERROR(VLOOKUP(実施計画様式!F295,―!$E$2:$F$2,2,FALSE),0)</f>
        <v>0</v>
      </c>
      <c r="G295">
        <f>IFERROR(VLOOKUP(実施計画様式!G295,―!$G$2:$H$2,2,FALSE),0)</f>
        <v>0</v>
      </c>
      <c r="H295">
        <f>IFERROR(VLOOKUP(実施計画様式!H295,―!$I$2:$J$2,2,FALSE),0)</f>
        <v>0</v>
      </c>
      <c r="J295">
        <f>IFERROR(VLOOKUP(実施計画様式!J295,―!$K$4:$L$8,2,FALSE),0)</f>
        <v>0</v>
      </c>
      <c r="K295">
        <f>IFERROR(VLOOKUP(実施計画様式!K295,―!$M$2:$N$2,2,FALSE),0)</f>
        <v>0</v>
      </c>
      <c r="L295">
        <f>IFERROR(VLOOKUP(実施計画様式!L295,―!$O$2:$P$10,2,FALSE),0)</f>
        <v>0</v>
      </c>
      <c r="V295">
        <f>IFERROR(VLOOKUP(実施計画様式!W295,―!$Q$2:$R$3,2,FALSE),0)</f>
        <v>0</v>
      </c>
      <c r="W295">
        <f>IFERROR(VLOOKUP(実施計画様式!X295,―!$S$2:$T$3,2,FALSE),0)</f>
        <v>0</v>
      </c>
      <c r="X295">
        <f>IFERROR(VLOOKUP(実施計画様式!Y295,―!$U$2:$V$3,2,FALSE),0)</f>
        <v>0</v>
      </c>
      <c r="Y295">
        <f>IFERROR(VLOOKUP(実施計画様式!Z295,―!$AH$2:$AI$40,2,FALSE),0)</f>
        <v>0</v>
      </c>
      <c r="Z295">
        <f>IFERROR(VLOOKUP(実施計画様式!AA295,―!$AH$2:$AI$40,2,FALSE),0)</f>
        <v>0</v>
      </c>
      <c r="AC295">
        <f>IFERROR(VLOOKUP(実施計画様式!AD295,参考資料1_対象分野リスト!$C$3:$D$64,2,FALSE),0)</f>
        <v>0</v>
      </c>
      <c r="AF295">
        <f>IFERROR(VLOOKUP(実施計画様式!AG295,―!$AE$13:$AF$18,2,FALSE),0)</f>
        <v>0</v>
      </c>
      <c r="AH295">
        <f t="shared" si="12"/>
        <v>0</v>
      </c>
      <c r="AI295">
        <v>99</v>
      </c>
      <c r="AJ295" t="str">
        <f t="shared" si="11"/>
        <v/>
      </c>
      <c r="AK295" t="str">
        <f t="shared" si="10"/>
        <v/>
      </c>
      <c r="AQ295" s="140" t="str">
        <f>IF(実施計画様式!F295="","",IF(PRODUCT(D295:AF295)=0,"error",""))</f>
        <v/>
      </c>
    </row>
    <row r="296" spans="3:43">
      <c r="C296">
        <v>224</v>
      </c>
      <c r="D296" s="24">
        <f>IFERROR(VLOOKUP(実施計画様式!D296,―!A$38:B$40,2,FALSE),0)</f>
        <v>0</v>
      </c>
      <c r="E296">
        <f>IFERROR(VLOOKUP(実施計画様式!E296,―!$C$40:$D$47,2,FALSE),0)</f>
        <v>0</v>
      </c>
      <c r="F296">
        <f>IFERROR(VLOOKUP(実施計画様式!F296,―!$E$2:$F$2,2,FALSE),0)</f>
        <v>0</v>
      </c>
      <c r="G296">
        <f>IFERROR(VLOOKUP(実施計画様式!G296,―!$G$2:$H$2,2,FALSE),0)</f>
        <v>0</v>
      </c>
      <c r="H296">
        <f>IFERROR(VLOOKUP(実施計画様式!H296,―!$I$2:$J$2,2,FALSE),0)</f>
        <v>0</v>
      </c>
      <c r="J296">
        <f>IFERROR(VLOOKUP(実施計画様式!J296,―!$K$4:$L$8,2,FALSE),0)</f>
        <v>0</v>
      </c>
      <c r="K296">
        <f>IFERROR(VLOOKUP(実施計画様式!K296,―!$M$2:$N$2,2,FALSE),0)</f>
        <v>0</v>
      </c>
      <c r="L296">
        <f>IFERROR(VLOOKUP(実施計画様式!L296,―!$O$2:$P$10,2,FALSE),0)</f>
        <v>0</v>
      </c>
      <c r="V296">
        <f>IFERROR(VLOOKUP(実施計画様式!W296,―!$Q$2:$R$3,2,FALSE),0)</f>
        <v>0</v>
      </c>
      <c r="W296">
        <f>IFERROR(VLOOKUP(実施計画様式!X296,―!$S$2:$T$3,2,FALSE),0)</f>
        <v>0</v>
      </c>
      <c r="X296">
        <f>IFERROR(VLOOKUP(実施計画様式!Y296,―!$U$2:$V$3,2,FALSE),0)</f>
        <v>0</v>
      </c>
      <c r="Y296">
        <f>IFERROR(VLOOKUP(実施計画様式!Z296,―!$AH$2:$AI$40,2,FALSE),0)</f>
        <v>0</v>
      </c>
      <c r="Z296">
        <f>IFERROR(VLOOKUP(実施計画様式!AA296,―!$AH$2:$AI$40,2,FALSE),0)</f>
        <v>0</v>
      </c>
      <c r="AC296">
        <f>IFERROR(VLOOKUP(実施計画様式!AD296,参考資料1_対象分野リスト!$C$3:$D$64,2,FALSE),0)</f>
        <v>0</v>
      </c>
      <c r="AF296">
        <f>IFERROR(VLOOKUP(実施計画様式!AG296,―!$AE$13:$AF$18,2,FALSE),0)</f>
        <v>0</v>
      </c>
      <c r="AH296">
        <f t="shared" si="12"/>
        <v>0</v>
      </c>
      <c r="AI296">
        <v>99</v>
      </c>
      <c r="AJ296" t="str">
        <f t="shared" si="11"/>
        <v/>
      </c>
      <c r="AK296" t="str">
        <f t="shared" si="10"/>
        <v/>
      </c>
      <c r="AQ296" s="140" t="str">
        <f>IF(実施計画様式!F296="","",IF(PRODUCT(D296:AF296)=0,"error",""))</f>
        <v/>
      </c>
    </row>
    <row r="297" spans="3:43">
      <c r="C297">
        <v>225</v>
      </c>
      <c r="D297" s="24">
        <f>IFERROR(VLOOKUP(実施計画様式!D297,―!A$38:B$40,2,FALSE),0)</f>
        <v>0</v>
      </c>
      <c r="E297">
        <f>IFERROR(VLOOKUP(実施計画様式!E297,―!$C$40:$D$47,2,FALSE),0)</f>
        <v>0</v>
      </c>
      <c r="F297">
        <f>IFERROR(VLOOKUP(実施計画様式!F297,―!$E$2:$F$2,2,FALSE),0)</f>
        <v>0</v>
      </c>
      <c r="G297">
        <f>IFERROR(VLOOKUP(実施計画様式!G297,―!$G$2:$H$2,2,FALSE),0)</f>
        <v>0</v>
      </c>
      <c r="H297">
        <f>IFERROR(VLOOKUP(実施計画様式!H297,―!$I$2:$J$2,2,FALSE),0)</f>
        <v>0</v>
      </c>
      <c r="J297">
        <f>IFERROR(VLOOKUP(実施計画様式!J297,―!$K$4:$L$8,2,FALSE),0)</f>
        <v>0</v>
      </c>
      <c r="K297">
        <f>IFERROR(VLOOKUP(実施計画様式!K297,―!$M$2:$N$2,2,FALSE),0)</f>
        <v>0</v>
      </c>
      <c r="L297">
        <f>IFERROR(VLOOKUP(実施計画様式!L297,―!$O$2:$P$10,2,FALSE),0)</f>
        <v>0</v>
      </c>
      <c r="V297">
        <f>IFERROR(VLOOKUP(実施計画様式!W297,―!$Q$2:$R$3,2,FALSE),0)</f>
        <v>0</v>
      </c>
      <c r="W297">
        <f>IFERROR(VLOOKUP(実施計画様式!X297,―!$S$2:$T$3,2,FALSE),0)</f>
        <v>0</v>
      </c>
      <c r="X297">
        <f>IFERROR(VLOOKUP(実施計画様式!Y297,―!$U$2:$V$3,2,FALSE),0)</f>
        <v>0</v>
      </c>
      <c r="Y297">
        <f>IFERROR(VLOOKUP(実施計画様式!Z297,―!$AH$2:$AI$40,2,FALSE),0)</f>
        <v>0</v>
      </c>
      <c r="Z297">
        <f>IFERROR(VLOOKUP(実施計画様式!AA297,―!$AH$2:$AI$40,2,FALSE),0)</f>
        <v>0</v>
      </c>
      <c r="AC297">
        <f>IFERROR(VLOOKUP(実施計画様式!AD297,参考資料1_対象分野リスト!$C$3:$D$64,2,FALSE),0)</f>
        <v>0</v>
      </c>
      <c r="AF297">
        <f>IFERROR(VLOOKUP(実施計画様式!AG297,―!$AE$13:$AF$18,2,FALSE),0)</f>
        <v>0</v>
      </c>
      <c r="AH297">
        <f t="shared" si="12"/>
        <v>0</v>
      </c>
      <c r="AI297">
        <v>99</v>
      </c>
      <c r="AJ297" t="str">
        <f t="shared" si="11"/>
        <v/>
      </c>
      <c r="AK297" t="str">
        <f t="shared" si="10"/>
        <v/>
      </c>
      <c r="AQ297" s="140" t="str">
        <f>IF(実施計画様式!F297="","",IF(PRODUCT(D297:AF297)=0,"error",""))</f>
        <v/>
      </c>
    </row>
    <row r="298" spans="3:43">
      <c r="C298">
        <v>226</v>
      </c>
      <c r="D298" s="24">
        <f>IFERROR(VLOOKUP(実施計画様式!D298,―!A$38:B$40,2,FALSE),0)</f>
        <v>0</v>
      </c>
      <c r="E298">
        <f>IFERROR(VLOOKUP(実施計画様式!E298,―!$C$40:$D$47,2,FALSE),0)</f>
        <v>0</v>
      </c>
      <c r="F298">
        <f>IFERROR(VLOOKUP(実施計画様式!F298,―!$E$2:$F$2,2,FALSE),0)</f>
        <v>0</v>
      </c>
      <c r="G298">
        <f>IFERROR(VLOOKUP(実施計画様式!G298,―!$G$2:$H$2,2,FALSE),0)</f>
        <v>0</v>
      </c>
      <c r="H298">
        <f>IFERROR(VLOOKUP(実施計画様式!H298,―!$I$2:$J$2,2,FALSE),0)</f>
        <v>0</v>
      </c>
      <c r="J298">
        <f>IFERROR(VLOOKUP(実施計画様式!J298,―!$K$4:$L$8,2,FALSE),0)</f>
        <v>0</v>
      </c>
      <c r="K298">
        <f>IFERROR(VLOOKUP(実施計画様式!K298,―!$M$2:$N$2,2,FALSE),0)</f>
        <v>0</v>
      </c>
      <c r="L298">
        <f>IFERROR(VLOOKUP(実施計画様式!L298,―!$O$2:$P$10,2,FALSE),0)</f>
        <v>0</v>
      </c>
      <c r="V298">
        <f>IFERROR(VLOOKUP(実施計画様式!W298,―!$Q$2:$R$3,2,FALSE),0)</f>
        <v>0</v>
      </c>
      <c r="W298">
        <f>IFERROR(VLOOKUP(実施計画様式!X298,―!$S$2:$T$3,2,FALSE),0)</f>
        <v>0</v>
      </c>
      <c r="X298">
        <f>IFERROR(VLOOKUP(実施計画様式!Y298,―!$U$2:$V$3,2,FALSE),0)</f>
        <v>0</v>
      </c>
      <c r="Y298">
        <f>IFERROR(VLOOKUP(実施計画様式!Z298,―!$AH$2:$AI$40,2,FALSE),0)</f>
        <v>0</v>
      </c>
      <c r="Z298">
        <f>IFERROR(VLOOKUP(実施計画様式!AA298,―!$AH$2:$AI$40,2,FALSE),0)</f>
        <v>0</v>
      </c>
      <c r="AC298">
        <f>IFERROR(VLOOKUP(実施計画様式!AD298,参考資料1_対象分野リスト!$C$3:$D$64,2,FALSE),0)</f>
        <v>0</v>
      </c>
      <c r="AF298">
        <f>IFERROR(VLOOKUP(実施計画様式!AG298,―!$AE$13:$AF$18,2,FALSE),0)</f>
        <v>0</v>
      </c>
      <c r="AH298">
        <f t="shared" si="12"/>
        <v>0</v>
      </c>
      <c r="AI298">
        <v>99</v>
      </c>
      <c r="AJ298" t="str">
        <f t="shared" si="11"/>
        <v/>
      </c>
      <c r="AK298" t="str">
        <f t="shared" si="10"/>
        <v/>
      </c>
      <c r="AQ298" s="140" t="str">
        <f>IF(実施計画様式!F298="","",IF(PRODUCT(D298:AF298)=0,"error",""))</f>
        <v/>
      </c>
    </row>
    <row r="299" spans="3:43">
      <c r="C299">
        <v>227</v>
      </c>
      <c r="D299" s="24">
        <f>IFERROR(VLOOKUP(実施計画様式!D299,―!A$38:B$40,2,FALSE),0)</f>
        <v>0</v>
      </c>
      <c r="E299">
        <f>IFERROR(VLOOKUP(実施計画様式!E299,―!$C$40:$D$47,2,FALSE),0)</f>
        <v>0</v>
      </c>
      <c r="F299">
        <f>IFERROR(VLOOKUP(実施計画様式!F299,―!$E$2:$F$2,2,FALSE),0)</f>
        <v>0</v>
      </c>
      <c r="G299">
        <f>IFERROR(VLOOKUP(実施計画様式!G299,―!$G$2:$H$2,2,FALSE),0)</f>
        <v>0</v>
      </c>
      <c r="H299">
        <f>IFERROR(VLOOKUP(実施計画様式!H299,―!$I$2:$J$2,2,FALSE),0)</f>
        <v>0</v>
      </c>
      <c r="J299">
        <f>IFERROR(VLOOKUP(実施計画様式!J299,―!$K$4:$L$8,2,FALSE),0)</f>
        <v>0</v>
      </c>
      <c r="K299">
        <f>IFERROR(VLOOKUP(実施計画様式!K299,―!$M$2:$N$2,2,FALSE),0)</f>
        <v>0</v>
      </c>
      <c r="L299">
        <f>IFERROR(VLOOKUP(実施計画様式!L299,―!$O$2:$P$10,2,FALSE),0)</f>
        <v>0</v>
      </c>
      <c r="V299">
        <f>IFERROR(VLOOKUP(実施計画様式!W299,―!$Q$2:$R$3,2,FALSE),0)</f>
        <v>0</v>
      </c>
      <c r="W299">
        <f>IFERROR(VLOOKUP(実施計画様式!X299,―!$S$2:$T$3,2,FALSE),0)</f>
        <v>0</v>
      </c>
      <c r="X299">
        <f>IFERROR(VLOOKUP(実施計画様式!Y299,―!$U$2:$V$3,2,FALSE),0)</f>
        <v>0</v>
      </c>
      <c r="Y299">
        <f>IFERROR(VLOOKUP(実施計画様式!Z299,―!$AH$2:$AI$40,2,FALSE),0)</f>
        <v>0</v>
      </c>
      <c r="Z299">
        <f>IFERROR(VLOOKUP(実施計画様式!AA299,―!$AH$2:$AI$40,2,FALSE),0)</f>
        <v>0</v>
      </c>
      <c r="AC299">
        <f>IFERROR(VLOOKUP(実施計画様式!AD299,参考資料1_対象分野リスト!$C$3:$D$64,2,FALSE),0)</f>
        <v>0</v>
      </c>
      <c r="AF299">
        <f>IFERROR(VLOOKUP(実施計画様式!AG299,―!$AE$13:$AF$18,2,FALSE),0)</f>
        <v>0</v>
      </c>
      <c r="AH299">
        <f t="shared" si="12"/>
        <v>0</v>
      </c>
      <c r="AI299">
        <v>99</v>
      </c>
      <c r="AJ299" t="str">
        <f t="shared" si="11"/>
        <v/>
      </c>
      <c r="AK299" t="str">
        <f t="shared" si="10"/>
        <v/>
      </c>
      <c r="AQ299" s="140" t="str">
        <f>IF(実施計画様式!F299="","",IF(PRODUCT(D299:AF299)=0,"error",""))</f>
        <v/>
      </c>
    </row>
    <row r="300" spans="3:43">
      <c r="C300">
        <v>228</v>
      </c>
      <c r="D300" s="24">
        <f>IFERROR(VLOOKUP(実施計画様式!D300,―!A$38:B$40,2,FALSE),0)</f>
        <v>0</v>
      </c>
      <c r="E300">
        <f>IFERROR(VLOOKUP(実施計画様式!E300,―!$C$40:$D$47,2,FALSE),0)</f>
        <v>0</v>
      </c>
      <c r="F300">
        <f>IFERROR(VLOOKUP(実施計画様式!F300,―!$E$2:$F$2,2,FALSE),0)</f>
        <v>0</v>
      </c>
      <c r="G300">
        <f>IFERROR(VLOOKUP(実施計画様式!G300,―!$G$2:$H$2,2,FALSE),0)</f>
        <v>0</v>
      </c>
      <c r="H300">
        <f>IFERROR(VLOOKUP(実施計画様式!H300,―!$I$2:$J$2,2,FALSE),0)</f>
        <v>0</v>
      </c>
      <c r="J300">
        <f>IFERROR(VLOOKUP(実施計画様式!J300,―!$K$4:$L$8,2,FALSE),0)</f>
        <v>0</v>
      </c>
      <c r="K300">
        <f>IFERROR(VLOOKUP(実施計画様式!K300,―!$M$2:$N$2,2,FALSE),0)</f>
        <v>0</v>
      </c>
      <c r="L300">
        <f>IFERROR(VLOOKUP(実施計画様式!L300,―!$O$2:$P$10,2,FALSE),0)</f>
        <v>0</v>
      </c>
      <c r="V300">
        <f>IFERROR(VLOOKUP(実施計画様式!W300,―!$Q$2:$R$3,2,FALSE),0)</f>
        <v>0</v>
      </c>
      <c r="W300">
        <f>IFERROR(VLOOKUP(実施計画様式!X300,―!$S$2:$T$3,2,FALSE),0)</f>
        <v>0</v>
      </c>
      <c r="X300">
        <f>IFERROR(VLOOKUP(実施計画様式!Y300,―!$U$2:$V$3,2,FALSE),0)</f>
        <v>0</v>
      </c>
      <c r="Y300">
        <f>IFERROR(VLOOKUP(実施計画様式!Z300,―!$AH$2:$AI$40,2,FALSE),0)</f>
        <v>0</v>
      </c>
      <c r="Z300">
        <f>IFERROR(VLOOKUP(実施計画様式!AA300,―!$AH$2:$AI$40,2,FALSE),0)</f>
        <v>0</v>
      </c>
      <c r="AC300">
        <f>IFERROR(VLOOKUP(実施計画様式!AD300,参考資料1_対象分野リスト!$C$3:$D$64,2,FALSE),0)</f>
        <v>0</v>
      </c>
      <c r="AF300">
        <f>IFERROR(VLOOKUP(実施計画様式!AG300,―!$AE$13:$AF$18,2,FALSE),0)</f>
        <v>0</v>
      </c>
      <c r="AH300">
        <f t="shared" si="12"/>
        <v>0</v>
      </c>
      <c r="AI300">
        <v>99</v>
      </c>
      <c r="AJ300" t="str">
        <f t="shared" si="11"/>
        <v/>
      </c>
      <c r="AK300" t="str">
        <f t="shared" si="10"/>
        <v/>
      </c>
      <c r="AQ300" s="140" t="str">
        <f>IF(実施計画様式!F300="","",IF(PRODUCT(D300:AF300)=0,"error",""))</f>
        <v/>
      </c>
    </row>
    <row r="301" spans="3:43">
      <c r="C301">
        <v>229</v>
      </c>
      <c r="D301" s="24">
        <f>IFERROR(VLOOKUP(実施計画様式!D301,―!A$38:B$40,2,FALSE),0)</f>
        <v>0</v>
      </c>
      <c r="E301">
        <f>IFERROR(VLOOKUP(実施計画様式!E301,―!$C$40:$D$47,2,FALSE),0)</f>
        <v>0</v>
      </c>
      <c r="F301">
        <f>IFERROR(VLOOKUP(実施計画様式!F301,―!$E$2:$F$2,2,FALSE),0)</f>
        <v>0</v>
      </c>
      <c r="G301">
        <f>IFERROR(VLOOKUP(実施計画様式!G301,―!$G$2:$H$2,2,FALSE),0)</f>
        <v>0</v>
      </c>
      <c r="H301">
        <f>IFERROR(VLOOKUP(実施計画様式!H301,―!$I$2:$J$2,2,FALSE),0)</f>
        <v>0</v>
      </c>
      <c r="J301">
        <f>IFERROR(VLOOKUP(実施計画様式!J301,―!$K$4:$L$8,2,FALSE),0)</f>
        <v>0</v>
      </c>
      <c r="K301">
        <f>IFERROR(VLOOKUP(実施計画様式!K301,―!$M$2:$N$2,2,FALSE),0)</f>
        <v>0</v>
      </c>
      <c r="L301">
        <f>IFERROR(VLOOKUP(実施計画様式!L301,―!$O$2:$P$10,2,FALSE),0)</f>
        <v>0</v>
      </c>
      <c r="V301">
        <f>IFERROR(VLOOKUP(実施計画様式!W301,―!$Q$2:$R$3,2,FALSE),0)</f>
        <v>0</v>
      </c>
      <c r="W301">
        <f>IFERROR(VLOOKUP(実施計画様式!X301,―!$S$2:$T$3,2,FALSE),0)</f>
        <v>0</v>
      </c>
      <c r="X301">
        <f>IFERROR(VLOOKUP(実施計画様式!Y301,―!$U$2:$V$3,2,FALSE),0)</f>
        <v>0</v>
      </c>
      <c r="Y301">
        <f>IFERROR(VLOOKUP(実施計画様式!Z301,―!$AH$2:$AI$40,2,FALSE),0)</f>
        <v>0</v>
      </c>
      <c r="Z301">
        <f>IFERROR(VLOOKUP(実施計画様式!AA301,―!$AH$2:$AI$40,2,FALSE),0)</f>
        <v>0</v>
      </c>
      <c r="AC301">
        <f>IFERROR(VLOOKUP(実施計画様式!AD301,参考資料1_対象分野リスト!$C$3:$D$64,2,FALSE),0)</f>
        <v>0</v>
      </c>
      <c r="AF301">
        <f>IFERROR(VLOOKUP(実施計画様式!AG301,―!$AE$13:$AF$18,2,FALSE),0)</f>
        <v>0</v>
      </c>
      <c r="AH301">
        <f t="shared" si="12"/>
        <v>0</v>
      </c>
      <c r="AI301">
        <v>99</v>
      </c>
      <c r="AJ301" t="str">
        <f t="shared" si="11"/>
        <v/>
      </c>
      <c r="AK301" t="str">
        <f t="shared" si="10"/>
        <v/>
      </c>
      <c r="AQ301" s="140" t="str">
        <f>IF(実施計画様式!F301="","",IF(PRODUCT(D301:AF301)=0,"error",""))</f>
        <v/>
      </c>
    </row>
    <row r="302" spans="3:43">
      <c r="C302">
        <v>230</v>
      </c>
      <c r="D302" s="24">
        <f>IFERROR(VLOOKUP(実施計画様式!D302,―!A$38:B$40,2,FALSE),0)</f>
        <v>0</v>
      </c>
      <c r="E302">
        <f>IFERROR(VLOOKUP(実施計画様式!E302,―!$C$40:$D$47,2,FALSE),0)</f>
        <v>0</v>
      </c>
      <c r="F302">
        <f>IFERROR(VLOOKUP(実施計画様式!F302,―!$E$2:$F$2,2,FALSE),0)</f>
        <v>0</v>
      </c>
      <c r="G302">
        <f>IFERROR(VLOOKUP(実施計画様式!G302,―!$G$2:$H$2,2,FALSE),0)</f>
        <v>0</v>
      </c>
      <c r="H302">
        <f>IFERROR(VLOOKUP(実施計画様式!H302,―!$I$2:$J$2,2,FALSE),0)</f>
        <v>0</v>
      </c>
      <c r="J302">
        <f>IFERROR(VLOOKUP(実施計画様式!J302,―!$K$4:$L$8,2,FALSE),0)</f>
        <v>0</v>
      </c>
      <c r="K302">
        <f>IFERROR(VLOOKUP(実施計画様式!K302,―!$M$2:$N$2,2,FALSE),0)</f>
        <v>0</v>
      </c>
      <c r="L302">
        <f>IFERROR(VLOOKUP(実施計画様式!L302,―!$O$2:$P$10,2,FALSE),0)</f>
        <v>0</v>
      </c>
      <c r="V302">
        <f>IFERROR(VLOOKUP(実施計画様式!W302,―!$Q$2:$R$3,2,FALSE),0)</f>
        <v>0</v>
      </c>
      <c r="W302">
        <f>IFERROR(VLOOKUP(実施計画様式!X302,―!$S$2:$T$3,2,FALSE),0)</f>
        <v>0</v>
      </c>
      <c r="X302">
        <f>IFERROR(VLOOKUP(実施計画様式!Y302,―!$U$2:$V$3,2,FALSE),0)</f>
        <v>0</v>
      </c>
      <c r="Y302">
        <f>IFERROR(VLOOKUP(実施計画様式!Z302,―!$AH$2:$AI$40,2,FALSE),0)</f>
        <v>0</v>
      </c>
      <c r="Z302">
        <f>IFERROR(VLOOKUP(実施計画様式!AA302,―!$AH$2:$AI$40,2,FALSE),0)</f>
        <v>0</v>
      </c>
      <c r="AC302">
        <f>IFERROR(VLOOKUP(実施計画様式!AD302,参考資料1_対象分野リスト!$C$3:$D$64,2,FALSE),0)</f>
        <v>0</v>
      </c>
      <c r="AF302">
        <f>IFERROR(VLOOKUP(実施計画様式!AG302,―!$AE$13:$AF$18,2,FALSE),0)</f>
        <v>0</v>
      </c>
      <c r="AH302">
        <f t="shared" si="12"/>
        <v>0</v>
      </c>
      <c r="AI302">
        <v>99</v>
      </c>
      <c r="AJ302" t="str">
        <f t="shared" si="11"/>
        <v/>
      </c>
      <c r="AK302" t="str">
        <f t="shared" si="10"/>
        <v/>
      </c>
      <c r="AQ302" s="140" t="str">
        <f>IF(実施計画様式!F302="","",IF(PRODUCT(D302:AF302)=0,"error",""))</f>
        <v/>
      </c>
    </row>
    <row r="303" spans="3:43">
      <c r="C303">
        <v>231</v>
      </c>
      <c r="D303" s="24">
        <f>IFERROR(VLOOKUP(実施計画様式!D303,―!A$38:B$40,2,FALSE),0)</f>
        <v>0</v>
      </c>
      <c r="E303">
        <f>IFERROR(VLOOKUP(実施計画様式!E303,―!$C$40:$D$47,2,FALSE),0)</f>
        <v>0</v>
      </c>
      <c r="F303">
        <f>IFERROR(VLOOKUP(実施計画様式!F303,―!$E$2:$F$2,2,FALSE),0)</f>
        <v>0</v>
      </c>
      <c r="G303">
        <f>IFERROR(VLOOKUP(実施計画様式!G303,―!$G$2:$H$2,2,FALSE),0)</f>
        <v>0</v>
      </c>
      <c r="H303">
        <f>IFERROR(VLOOKUP(実施計画様式!H303,―!$I$2:$J$2,2,FALSE),0)</f>
        <v>0</v>
      </c>
      <c r="J303">
        <f>IFERROR(VLOOKUP(実施計画様式!J303,―!$K$4:$L$8,2,FALSE),0)</f>
        <v>0</v>
      </c>
      <c r="K303">
        <f>IFERROR(VLOOKUP(実施計画様式!K303,―!$M$2:$N$2,2,FALSE),0)</f>
        <v>0</v>
      </c>
      <c r="L303">
        <f>IFERROR(VLOOKUP(実施計画様式!L303,―!$O$2:$P$10,2,FALSE),0)</f>
        <v>0</v>
      </c>
      <c r="V303">
        <f>IFERROR(VLOOKUP(実施計画様式!W303,―!$Q$2:$R$3,2,FALSE),0)</f>
        <v>0</v>
      </c>
      <c r="W303">
        <f>IFERROR(VLOOKUP(実施計画様式!X303,―!$S$2:$T$3,2,FALSE),0)</f>
        <v>0</v>
      </c>
      <c r="X303">
        <f>IFERROR(VLOOKUP(実施計画様式!Y303,―!$U$2:$V$3,2,FALSE),0)</f>
        <v>0</v>
      </c>
      <c r="Y303">
        <f>IFERROR(VLOOKUP(実施計画様式!Z303,―!$AH$2:$AI$40,2,FALSE),0)</f>
        <v>0</v>
      </c>
      <c r="Z303">
        <f>IFERROR(VLOOKUP(実施計画様式!AA303,―!$AH$2:$AI$40,2,FALSE),0)</f>
        <v>0</v>
      </c>
      <c r="AC303">
        <f>IFERROR(VLOOKUP(実施計画様式!AD303,参考資料1_対象分野リスト!$C$3:$D$64,2,FALSE),0)</f>
        <v>0</v>
      </c>
      <c r="AF303">
        <f>IFERROR(VLOOKUP(実施計画様式!AG303,―!$AE$13:$AF$18,2,FALSE),0)</f>
        <v>0</v>
      </c>
      <c r="AH303">
        <f t="shared" si="12"/>
        <v>0</v>
      </c>
      <c r="AI303">
        <v>99</v>
      </c>
      <c r="AJ303" t="str">
        <f t="shared" si="11"/>
        <v/>
      </c>
      <c r="AK303" t="str">
        <f t="shared" si="10"/>
        <v/>
      </c>
      <c r="AQ303" s="140" t="str">
        <f>IF(実施計画様式!F303="","",IF(PRODUCT(D303:AF303)=0,"error",""))</f>
        <v/>
      </c>
    </row>
    <row r="304" spans="3:43">
      <c r="C304">
        <v>232</v>
      </c>
      <c r="D304" s="24">
        <f>IFERROR(VLOOKUP(実施計画様式!D304,―!A$38:B$40,2,FALSE),0)</f>
        <v>0</v>
      </c>
      <c r="E304">
        <f>IFERROR(VLOOKUP(実施計画様式!E304,―!$C$40:$D$47,2,FALSE),0)</f>
        <v>0</v>
      </c>
      <c r="F304">
        <f>IFERROR(VLOOKUP(実施計画様式!F304,―!$E$2:$F$2,2,FALSE),0)</f>
        <v>0</v>
      </c>
      <c r="G304">
        <f>IFERROR(VLOOKUP(実施計画様式!G304,―!$G$2:$H$2,2,FALSE),0)</f>
        <v>0</v>
      </c>
      <c r="H304">
        <f>IFERROR(VLOOKUP(実施計画様式!H304,―!$I$2:$J$2,2,FALSE),0)</f>
        <v>0</v>
      </c>
      <c r="J304">
        <f>IFERROR(VLOOKUP(実施計画様式!J304,―!$K$4:$L$8,2,FALSE),0)</f>
        <v>0</v>
      </c>
      <c r="K304">
        <f>IFERROR(VLOOKUP(実施計画様式!K304,―!$M$2:$N$2,2,FALSE),0)</f>
        <v>0</v>
      </c>
      <c r="L304">
        <f>IFERROR(VLOOKUP(実施計画様式!L304,―!$O$2:$P$10,2,FALSE),0)</f>
        <v>0</v>
      </c>
      <c r="V304">
        <f>IFERROR(VLOOKUP(実施計画様式!W304,―!$Q$2:$R$3,2,FALSE),0)</f>
        <v>0</v>
      </c>
      <c r="W304">
        <f>IFERROR(VLOOKUP(実施計画様式!X304,―!$S$2:$T$3,2,FALSE),0)</f>
        <v>0</v>
      </c>
      <c r="X304">
        <f>IFERROR(VLOOKUP(実施計画様式!Y304,―!$U$2:$V$3,2,FALSE),0)</f>
        <v>0</v>
      </c>
      <c r="Y304">
        <f>IFERROR(VLOOKUP(実施計画様式!Z304,―!$AH$2:$AI$40,2,FALSE),0)</f>
        <v>0</v>
      </c>
      <c r="Z304">
        <f>IFERROR(VLOOKUP(実施計画様式!AA304,―!$AH$2:$AI$40,2,FALSE),0)</f>
        <v>0</v>
      </c>
      <c r="AC304">
        <f>IFERROR(VLOOKUP(実施計画様式!AD304,参考資料1_対象分野リスト!$C$3:$D$64,2,FALSE),0)</f>
        <v>0</v>
      </c>
      <c r="AF304">
        <f>IFERROR(VLOOKUP(実施計画様式!AG304,―!$AE$13:$AF$18,2,FALSE),0)</f>
        <v>0</v>
      </c>
      <c r="AH304">
        <f t="shared" si="12"/>
        <v>0</v>
      </c>
      <c r="AI304">
        <v>99</v>
      </c>
      <c r="AJ304" t="str">
        <f t="shared" si="11"/>
        <v/>
      </c>
      <c r="AK304" t="str">
        <f t="shared" si="10"/>
        <v/>
      </c>
      <c r="AQ304" s="140" t="str">
        <f>IF(実施計画様式!F304="","",IF(PRODUCT(D304:AF304)=0,"error",""))</f>
        <v/>
      </c>
    </row>
    <row r="305" spans="3:43">
      <c r="C305">
        <v>233</v>
      </c>
      <c r="D305" s="24">
        <f>IFERROR(VLOOKUP(実施計画様式!D305,―!A$38:B$40,2,FALSE),0)</f>
        <v>0</v>
      </c>
      <c r="E305">
        <f>IFERROR(VLOOKUP(実施計画様式!E305,―!$C$40:$D$47,2,FALSE),0)</f>
        <v>0</v>
      </c>
      <c r="F305">
        <f>IFERROR(VLOOKUP(実施計画様式!F305,―!$E$2:$F$2,2,FALSE),0)</f>
        <v>0</v>
      </c>
      <c r="G305">
        <f>IFERROR(VLOOKUP(実施計画様式!G305,―!$G$2:$H$2,2,FALSE),0)</f>
        <v>0</v>
      </c>
      <c r="H305">
        <f>IFERROR(VLOOKUP(実施計画様式!H305,―!$I$2:$J$2,2,FALSE),0)</f>
        <v>0</v>
      </c>
      <c r="J305">
        <f>IFERROR(VLOOKUP(実施計画様式!J305,―!$K$4:$L$8,2,FALSE),0)</f>
        <v>0</v>
      </c>
      <c r="K305">
        <f>IFERROR(VLOOKUP(実施計画様式!K305,―!$M$2:$N$2,2,FALSE),0)</f>
        <v>0</v>
      </c>
      <c r="L305">
        <f>IFERROR(VLOOKUP(実施計画様式!L305,―!$O$2:$P$10,2,FALSE),0)</f>
        <v>0</v>
      </c>
      <c r="V305">
        <f>IFERROR(VLOOKUP(実施計画様式!W305,―!$Q$2:$R$3,2,FALSE),0)</f>
        <v>0</v>
      </c>
      <c r="W305">
        <f>IFERROR(VLOOKUP(実施計画様式!X305,―!$S$2:$T$3,2,FALSE),0)</f>
        <v>0</v>
      </c>
      <c r="X305">
        <f>IFERROR(VLOOKUP(実施計画様式!Y305,―!$U$2:$V$3,2,FALSE),0)</f>
        <v>0</v>
      </c>
      <c r="Y305">
        <f>IFERROR(VLOOKUP(実施計画様式!Z305,―!$AH$2:$AI$40,2,FALSE),0)</f>
        <v>0</v>
      </c>
      <c r="Z305">
        <f>IFERROR(VLOOKUP(実施計画様式!AA305,―!$AH$2:$AI$40,2,FALSE),0)</f>
        <v>0</v>
      </c>
      <c r="AC305">
        <f>IFERROR(VLOOKUP(実施計画様式!AD305,参考資料1_対象分野リスト!$C$3:$D$64,2,FALSE),0)</f>
        <v>0</v>
      </c>
      <c r="AF305">
        <f>IFERROR(VLOOKUP(実施計画様式!AG305,―!$AE$13:$AF$18,2,FALSE),0)</f>
        <v>0</v>
      </c>
      <c r="AH305">
        <f t="shared" si="12"/>
        <v>0</v>
      </c>
      <c r="AI305">
        <v>99</v>
      </c>
      <c r="AJ305" t="str">
        <f t="shared" si="11"/>
        <v/>
      </c>
      <c r="AK305" t="str">
        <f t="shared" si="10"/>
        <v/>
      </c>
      <c r="AQ305" s="140" t="str">
        <f>IF(実施計画様式!F305="","",IF(PRODUCT(D305:AF305)=0,"error",""))</f>
        <v/>
      </c>
    </row>
    <row r="306" spans="3:43">
      <c r="C306">
        <v>234</v>
      </c>
      <c r="D306" s="24">
        <f>IFERROR(VLOOKUP(実施計画様式!D306,―!A$38:B$40,2,FALSE),0)</f>
        <v>0</v>
      </c>
      <c r="E306">
        <f>IFERROR(VLOOKUP(実施計画様式!E306,―!$C$40:$D$47,2,FALSE),0)</f>
        <v>0</v>
      </c>
      <c r="F306">
        <f>IFERROR(VLOOKUP(実施計画様式!F306,―!$E$2:$F$2,2,FALSE),0)</f>
        <v>0</v>
      </c>
      <c r="G306">
        <f>IFERROR(VLOOKUP(実施計画様式!G306,―!$G$2:$H$2,2,FALSE),0)</f>
        <v>0</v>
      </c>
      <c r="H306">
        <f>IFERROR(VLOOKUP(実施計画様式!H306,―!$I$2:$J$2,2,FALSE),0)</f>
        <v>0</v>
      </c>
      <c r="J306">
        <f>IFERROR(VLOOKUP(実施計画様式!J306,―!$K$4:$L$8,2,FALSE),0)</f>
        <v>0</v>
      </c>
      <c r="K306">
        <f>IFERROR(VLOOKUP(実施計画様式!K306,―!$M$2:$N$2,2,FALSE),0)</f>
        <v>0</v>
      </c>
      <c r="L306">
        <f>IFERROR(VLOOKUP(実施計画様式!L306,―!$O$2:$P$10,2,FALSE),0)</f>
        <v>0</v>
      </c>
      <c r="V306">
        <f>IFERROR(VLOOKUP(実施計画様式!W306,―!$Q$2:$R$3,2,FALSE),0)</f>
        <v>0</v>
      </c>
      <c r="W306">
        <f>IFERROR(VLOOKUP(実施計画様式!X306,―!$S$2:$T$3,2,FALSE),0)</f>
        <v>0</v>
      </c>
      <c r="X306">
        <f>IFERROR(VLOOKUP(実施計画様式!Y306,―!$U$2:$V$3,2,FALSE),0)</f>
        <v>0</v>
      </c>
      <c r="Y306">
        <f>IFERROR(VLOOKUP(実施計画様式!Z306,―!$AH$2:$AI$40,2,FALSE),0)</f>
        <v>0</v>
      </c>
      <c r="Z306">
        <f>IFERROR(VLOOKUP(実施計画様式!AA306,―!$AH$2:$AI$40,2,FALSE),0)</f>
        <v>0</v>
      </c>
      <c r="AC306">
        <f>IFERROR(VLOOKUP(実施計画様式!AD306,参考資料1_対象分野リスト!$C$3:$D$64,2,FALSE),0)</f>
        <v>0</v>
      </c>
      <c r="AF306">
        <f>IFERROR(VLOOKUP(実施計画様式!AG306,―!$AE$13:$AF$18,2,FALSE),0)</f>
        <v>0</v>
      </c>
      <c r="AH306">
        <f t="shared" si="12"/>
        <v>0</v>
      </c>
      <c r="AI306">
        <v>99</v>
      </c>
      <c r="AJ306" t="str">
        <f t="shared" si="11"/>
        <v/>
      </c>
      <c r="AK306" t="str">
        <f t="shared" si="10"/>
        <v/>
      </c>
      <c r="AQ306" s="140" t="str">
        <f>IF(実施計画様式!F306="","",IF(PRODUCT(D306:AF306)=0,"error",""))</f>
        <v/>
      </c>
    </row>
    <row r="307" spans="3:43">
      <c r="C307">
        <v>235</v>
      </c>
      <c r="D307" s="24">
        <f>IFERROR(VLOOKUP(実施計画様式!D307,―!A$38:B$40,2,FALSE),0)</f>
        <v>0</v>
      </c>
      <c r="E307">
        <f>IFERROR(VLOOKUP(実施計画様式!E307,―!$C$40:$D$47,2,FALSE),0)</f>
        <v>0</v>
      </c>
      <c r="F307">
        <f>IFERROR(VLOOKUP(実施計画様式!F307,―!$E$2:$F$2,2,FALSE),0)</f>
        <v>0</v>
      </c>
      <c r="G307">
        <f>IFERROR(VLOOKUP(実施計画様式!G307,―!$G$2:$H$2,2,FALSE),0)</f>
        <v>0</v>
      </c>
      <c r="H307">
        <f>IFERROR(VLOOKUP(実施計画様式!H307,―!$I$2:$J$2,2,FALSE),0)</f>
        <v>0</v>
      </c>
      <c r="J307">
        <f>IFERROR(VLOOKUP(実施計画様式!J307,―!$K$4:$L$8,2,FALSE),0)</f>
        <v>0</v>
      </c>
      <c r="K307">
        <f>IFERROR(VLOOKUP(実施計画様式!K307,―!$M$2:$N$2,2,FALSE),0)</f>
        <v>0</v>
      </c>
      <c r="L307">
        <f>IFERROR(VLOOKUP(実施計画様式!L307,―!$O$2:$P$10,2,FALSE),0)</f>
        <v>0</v>
      </c>
      <c r="V307">
        <f>IFERROR(VLOOKUP(実施計画様式!W307,―!$Q$2:$R$3,2,FALSE),0)</f>
        <v>0</v>
      </c>
      <c r="W307">
        <f>IFERROR(VLOOKUP(実施計画様式!X307,―!$S$2:$T$3,2,FALSE),0)</f>
        <v>0</v>
      </c>
      <c r="X307">
        <f>IFERROR(VLOOKUP(実施計画様式!Y307,―!$U$2:$V$3,2,FALSE),0)</f>
        <v>0</v>
      </c>
      <c r="Y307">
        <f>IFERROR(VLOOKUP(実施計画様式!Z307,―!$AH$2:$AI$40,2,FALSE),0)</f>
        <v>0</v>
      </c>
      <c r="Z307">
        <f>IFERROR(VLOOKUP(実施計画様式!AA307,―!$AH$2:$AI$40,2,FALSE),0)</f>
        <v>0</v>
      </c>
      <c r="AC307">
        <f>IFERROR(VLOOKUP(実施計画様式!AD307,参考資料1_対象分野リスト!$C$3:$D$64,2,FALSE),0)</f>
        <v>0</v>
      </c>
      <c r="AF307">
        <f>IFERROR(VLOOKUP(実施計画様式!AG307,―!$AE$13:$AF$18,2,FALSE),0)</f>
        <v>0</v>
      </c>
      <c r="AH307">
        <f t="shared" si="12"/>
        <v>0</v>
      </c>
      <c r="AI307">
        <v>99</v>
      </c>
      <c r="AJ307" t="str">
        <f t="shared" si="11"/>
        <v/>
      </c>
      <c r="AK307" t="str">
        <f t="shared" si="10"/>
        <v/>
      </c>
      <c r="AQ307" s="140" t="str">
        <f>IF(実施計画様式!F307="","",IF(PRODUCT(D307:AF307)=0,"error",""))</f>
        <v/>
      </c>
    </row>
    <row r="308" spans="3:43">
      <c r="C308">
        <v>236</v>
      </c>
      <c r="D308" s="24">
        <f>IFERROR(VLOOKUP(実施計画様式!D308,―!A$38:B$40,2,FALSE),0)</f>
        <v>0</v>
      </c>
      <c r="E308">
        <f>IFERROR(VLOOKUP(実施計画様式!E308,―!$C$40:$D$47,2,FALSE),0)</f>
        <v>0</v>
      </c>
      <c r="F308">
        <f>IFERROR(VLOOKUP(実施計画様式!F308,―!$E$2:$F$2,2,FALSE),0)</f>
        <v>0</v>
      </c>
      <c r="G308">
        <f>IFERROR(VLOOKUP(実施計画様式!G308,―!$G$2:$H$2,2,FALSE),0)</f>
        <v>0</v>
      </c>
      <c r="H308">
        <f>IFERROR(VLOOKUP(実施計画様式!H308,―!$I$2:$J$2,2,FALSE),0)</f>
        <v>0</v>
      </c>
      <c r="J308">
        <f>IFERROR(VLOOKUP(実施計画様式!J308,―!$K$4:$L$8,2,FALSE),0)</f>
        <v>0</v>
      </c>
      <c r="K308">
        <f>IFERROR(VLOOKUP(実施計画様式!K308,―!$M$2:$N$2,2,FALSE),0)</f>
        <v>0</v>
      </c>
      <c r="L308">
        <f>IFERROR(VLOOKUP(実施計画様式!L308,―!$O$2:$P$10,2,FALSE),0)</f>
        <v>0</v>
      </c>
      <c r="V308">
        <f>IFERROR(VLOOKUP(実施計画様式!W308,―!$Q$2:$R$3,2,FALSE),0)</f>
        <v>0</v>
      </c>
      <c r="W308">
        <f>IFERROR(VLOOKUP(実施計画様式!X308,―!$S$2:$T$3,2,FALSE),0)</f>
        <v>0</v>
      </c>
      <c r="X308">
        <f>IFERROR(VLOOKUP(実施計画様式!Y308,―!$U$2:$V$3,2,FALSE),0)</f>
        <v>0</v>
      </c>
      <c r="Y308">
        <f>IFERROR(VLOOKUP(実施計画様式!Z308,―!$AH$2:$AI$40,2,FALSE),0)</f>
        <v>0</v>
      </c>
      <c r="Z308">
        <f>IFERROR(VLOOKUP(実施計画様式!AA308,―!$AH$2:$AI$40,2,FALSE),0)</f>
        <v>0</v>
      </c>
      <c r="AC308">
        <f>IFERROR(VLOOKUP(実施計画様式!AD308,参考資料1_対象分野リスト!$C$3:$D$64,2,FALSE),0)</f>
        <v>0</v>
      </c>
      <c r="AF308">
        <f>IFERROR(VLOOKUP(実施計画様式!AG308,―!$AE$13:$AF$18,2,FALSE),0)</f>
        <v>0</v>
      </c>
      <c r="AH308">
        <f t="shared" si="12"/>
        <v>0</v>
      </c>
      <c r="AI308">
        <v>99</v>
      </c>
      <c r="AJ308" t="str">
        <f t="shared" si="11"/>
        <v/>
      </c>
      <c r="AK308" t="str">
        <f t="shared" si="10"/>
        <v/>
      </c>
      <c r="AQ308" s="140" t="str">
        <f>IF(実施計画様式!F308="","",IF(PRODUCT(D308:AF308)=0,"error",""))</f>
        <v/>
      </c>
    </row>
    <row r="309" spans="3:43">
      <c r="C309">
        <v>237</v>
      </c>
      <c r="D309" s="24">
        <f>IFERROR(VLOOKUP(実施計画様式!D309,―!A$38:B$40,2,FALSE),0)</f>
        <v>0</v>
      </c>
      <c r="E309">
        <f>IFERROR(VLOOKUP(実施計画様式!E309,―!$C$40:$D$47,2,FALSE),0)</f>
        <v>0</v>
      </c>
      <c r="F309">
        <f>IFERROR(VLOOKUP(実施計画様式!F309,―!$E$2:$F$2,2,FALSE),0)</f>
        <v>0</v>
      </c>
      <c r="G309">
        <f>IFERROR(VLOOKUP(実施計画様式!G309,―!$G$2:$H$2,2,FALSE),0)</f>
        <v>0</v>
      </c>
      <c r="H309">
        <f>IFERROR(VLOOKUP(実施計画様式!H309,―!$I$2:$J$2,2,FALSE),0)</f>
        <v>0</v>
      </c>
      <c r="J309">
        <f>IFERROR(VLOOKUP(実施計画様式!J309,―!$K$4:$L$8,2,FALSE),0)</f>
        <v>0</v>
      </c>
      <c r="K309">
        <f>IFERROR(VLOOKUP(実施計画様式!K309,―!$M$2:$N$2,2,FALSE),0)</f>
        <v>0</v>
      </c>
      <c r="L309">
        <f>IFERROR(VLOOKUP(実施計画様式!L309,―!$O$2:$P$10,2,FALSE),0)</f>
        <v>0</v>
      </c>
      <c r="V309">
        <f>IFERROR(VLOOKUP(実施計画様式!W309,―!$Q$2:$R$3,2,FALSE),0)</f>
        <v>0</v>
      </c>
      <c r="W309">
        <f>IFERROR(VLOOKUP(実施計画様式!X309,―!$S$2:$T$3,2,FALSE),0)</f>
        <v>0</v>
      </c>
      <c r="X309">
        <f>IFERROR(VLOOKUP(実施計画様式!Y309,―!$U$2:$V$3,2,FALSE),0)</f>
        <v>0</v>
      </c>
      <c r="Y309">
        <f>IFERROR(VLOOKUP(実施計画様式!Z309,―!$AH$2:$AI$40,2,FALSE),0)</f>
        <v>0</v>
      </c>
      <c r="Z309">
        <f>IFERROR(VLOOKUP(実施計画様式!AA309,―!$AH$2:$AI$40,2,FALSE),0)</f>
        <v>0</v>
      </c>
      <c r="AC309">
        <f>IFERROR(VLOOKUP(実施計画様式!AD309,参考資料1_対象分野リスト!$C$3:$D$64,2,FALSE),0)</f>
        <v>0</v>
      </c>
      <c r="AF309">
        <f>IFERROR(VLOOKUP(実施計画様式!AG309,―!$AE$13:$AF$18,2,FALSE),0)</f>
        <v>0</v>
      </c>
      <c r="AH309">
        <f t="shared" si="12"/>
        <v>0</v>
      </c>
      <c r="AI309">
        <v>99</v>
      </c>
      <c r="AJ309" t="str">
        <f t="shared" si="11"/>
        <v/>
      </c>
      <c r="AK309" t="str">
        <f t="shared" si="10"/>
        <v/>
      </c>
      <c r="AQ309" s="140" t="str">
        <f>IF(実施計画様式!F309="","",IF(PRODUCT(D309:AF309)=0,"error",""))</f>
        <v/>
      </c>
    </row>
    <row r="310" spans="3:43">
      <c r="C310">
        <v>238</v>
      </c>
      <c r="D310" s="24">
        <f>IFERROR(VLOOKUP(実施計画様式!D310,―!A$38:B$40,2,FALSE),0)</f>
        <v>0</v>
      </c>
      <c r="E310">
        <f>IFERROR(VLOOKUP(実施計画様式!E310,―!$C$40:$D$47,2,FALSE),0)</f>
        <v>0</v>
      </c>
      <c r="F310">
        <f>IFERROR(VLOOKUP(実施計画様式!F310,―!$E$2:$F$2,2,FALSE),0)</f>
        <v>0</v>
      </c>
      <c r="G310">
        <f>IFERROR(VLOOKUP(実施計画様式!G310,―!$G$2:$H$2,2,FALSE),0)</f>
        <v>0</v>
      </c>
      <c r="H310">
        <f>IFERROR(VLOOKUP(実施計画様式!H310,―!$I$2:$J$2,2,FALSE),0)</f>
        <v>0</v>
      </c>
      <c r="J310">
        <f>IFERROR(VLOOKUP(実施計画様式!J310,―!$K$4:$L$8,2,FALSE),0)</f>
        <v>0</v>
      </c>
      <c r="K310">
        <f>IFERROR(VLOOKUP(実施計画様式!K310,―!$M$2:$N$2,2,FALSE),0)</f>
        <v>0</v>
      </c>
      <c r="L310">
        <f>IFERROR(VLOOKUP(実施計画様式!L310,―!$O$2:$P$10,2,FALSE),0)</f>
        <v>0</v>
      </c>
      <c r="V310">
        <f>IFERROR(VLOOKUP(実施計画様式!W310,―!$Q$2:$R$3,2,FALSE),0)</f>
        <v>0</v>
      </c>
      <c r="W310">
        <f>IFERROR(VLOOKUP(実施計画様式!X310,―!$S$2:$T$3,2,FALSE),0)</f>
        <v>0</v>
      </c>
      <c r="X310">
        <f>IFERROR(VLOOKUP(実施計画様式!Y310,―!$U$2:$V$3,2,FALSE),0)</f>
        <v>0</v>
      </c>
      <c r="Y310">
        <f>IFERROR(VLOOKUP(実施計画様式!Z310,―!$AH$2:$AI$40,2,FALSE),0)</f>
        <v>0</v>
      </c>
      <c r="Z310">
        <f>IFERROR(VLOOKUP(実施計画様式!AA310,―!$AH$2:$AI$40,2,FALSE),0)</f>
        <v>0</v>
      </c>
      <c r="AC310">
        <f>IFERROR(VLOOKUP(実施計画様式!AD310,参考資料1_対象分野リスト!$C$3:$D$64,2,FALSE),0)</f>
        <v>0</v>
      </c>
      <c r="AF310">
        <f>IFERROR(VLOOKUP(実施計画様式!AG310,―!$AE$13:$AF$18,2,FALSE),0)</f>
        <v>0</v>
      </c>
      <c r="AH310">
        <f t="shared" si="12"/>
        <v>0</v>
      </c>
      <c r="AI310">
        <v>99</v>
      </c>
      <c r="AJ310" t="str">
        <f t="shared" si="11"/>
        <v/>
      </c>
      <c r="AK310" t="str">
        <f t="shared" si="10"/>
        <v/>
      </c>
      <c r="AQ310" s="140" t="str">
        <f>IF(実施計画様式!F310="","",IF(PRODUCT(D310:AF310)=0,"error",""))</f>
        <v/>
      </c>
    </row>
    <row r="311" spans="3:43">
      <c r="C311">
        <v>239</v>
      </c>
      <c r="D311" s="24">
        <f>IFERROR(VLOOKUP(実施計画様式!D311,―!A$38:B$40,2,FALSE),0)</f>
        <v>0</v>
      </c>
      <c r="E311">
        <f>IFERROR(VLOOKUP(実施計画様式!E311,―!$C$40:$D$47,2,FALSE),0)</f>
        <v>0</v>
      </c>
      <c r="F311">
        <f>IFERROR(VLOOKUP(実施計画様式!F311,―!$E$2:$F$2,2,FALSE),0)</f>
        <v>0</v>
      </c>
      <c r="G311">
        <f>IFERROR(VLOOKUP(実施計画様式!G311,―!$G$2:$H$2,2,FALSE),0)</f>
        <v>0</v>
      </c>
      <c r="H311">
        <f>IFERROR(VLOOKUP(実施計画様式!H311,―!$I$2:$J$2,2,FALSE),0)</f>
        <v>0</v>
      </c>
      <c r="J311">
        <f>IFERROR(VLOOKUP(実施計画様式!J311,―!$K$4:$L$8,2,FALSE),0)</f>
        <v>0</v>
      </c>
      <c r="K311">
        <f>IFERROR(VLOOKUP(実施計画様式!K311,―!$M$2:$N$2,2,FALSE),0)</f>
        <v>0</v>
      </c>
      <c r="L311">
        <f>IFERROR(VLOOKUP(実施計画様式!L311,―!$O$2:$P$10,2,FALSE),0)</f>
        <v>0</v>
      </c>
      <c r="V311">
        <f>IFERROR(VLOOKUP(実施計画様式!W311,―!$Q$2:$R$3,2,FALSE),0)</f>
        <v>0</v>
      </c>
      <c r="W311">
        <f>IFERROR(VLOOKUP(実施計画様式!X311,―!$S$2:$T$3,2,FALSE),0)</f>
        <v>0</v>
      </c>
      <c r="X311">
        <f>IFERROR(VLOOKUP(実施計画様式!Y311,―!$U$2:$V$3,2,FALSE),0)</f>
        <v>0</v>
      </c>
      <c r="Y311">
        <f>IFERROR(VLOOKUP(実施計画様式!Z311,―!$AH$2:$AI$40,2,FALSE),0)</f>
        <v>0</v>
      </c>
      <c r="Z311">
        <f>IFERROR(VLOOKUP(実施計画様式!AA311,―!$AH$2:$AI$40,2,FALSE),0)</f>
        <v>0</v>
      </c>
      <c r="AC311">
        <f>IFERROR(VLOOKUP(実施計画様式!AD311,参考資料1_対象分野リスト!$C$3:$D$64,2,FALSE),0)</f>
        <v>0</v>
      </c>
      <c r="AF311">
        <f>IFERROR(VLOOKUP(実施計画様式!AG311,―!$AE$13:$AF$18,2,FALSE),0)</f>
        <v>0</v>
      </c>
      <c r="AH311">
        <f t="shared" si="12"/>
        <v>0</v>
      </c>
      <c r="AI311">
        <v>99</v>
      </c>
      <c r="AJ311" t="str">
        <f t="shared" si="11"/>
        <v/>
      </c>
      <c r="AK311" t="str">
        <f t="shared" si="10"/>
        <v/>
      </c>
      <c r="AQ311" s="140" t="str">
        <f>IF(実施計画様式!F311="","",IF(PRODUCT(D311:AF311)=0,"error",""))</f>
        <v/>
      </c>
    </row>
    <row r="312" spans="3:43">
      <c r="C312">
        <v>240</v>
      </c>
      <c r="D312" s="24">
        <f>IFERROR(VLOOKUP(実施計画様式!D312,―!A$38:B$40,2,FALSE),0)</f>
        <v>0</v>
      </c>
      <c r="E312">
        <f>IFERROR(VLOOKUP(実施計画様式!E312,―!$C$40:$D$47,2,FALSE),0)</f>
        <v>0</v>
      </c>
      <c r="F312">
        <f>IFERROR(VLOOKUP(実施計画様式!F312,―!$E$2:$F$2,2,FALSE),0)</f>
        <v>0</v>
      </c>
      <c r="G312">
        <f>IFERROR(VLOOKUP(実施計画様式!G312,―!$G$2:$H$2,2,FALSE),0)</f>
        <v>0</v>
      </c>
      <c r="H312">
        <f>IFERROR(VLOOKUP(実施計画様式!H312,―!$I$2:$J$2,2,FALSE),0)</f>
        <v>0</v>
      </c>
      <c r="J312">
        <f>IFERROR(VLOOKUP(実施計画様式!J312,―!$K$4:$L$8,2,FALSE),0)</f>
        <v>0</v>
      </c>
      <c r="K312">
        <f>IFERROR(VLOOKUP(実施計画様式!K312,―!$M$2:$N$2,2,FALSE),0)</f>
        <v>0</v>
      </c>
      <c r="L312">
        <f>IFERROR(VLOOKUP(実施計画様式!L312,―!$O$2:$P$10,2,FALSE),0)</f>
        <v>0</v>
      </c>
      <c r="V312">
        <f>IFERROR(VLOOKUP(実施計画様式!W312,―!$Q$2:$R$3,2,FALSE),0)</f>
        <v>0</v>
      </c>
      <c r="W312">
        <f>IFERROR(VLOOKUP(実施計画様式!X312,―!$S$2:$T$3,2,FALSE),0)</f>
        <v>0</v>
      </c>
      <c r="X312">
        <f>IFERROR(VLOOKUP(実施計画様式!Y312,―!$U$2:$V$3,2,FALSE),0)</f>
        <v>0</v>
      </c>
      <c r="Y312">
        <f>IFERROR(VLOOKUP(実施計画様式!Z312,―!$AH$2:$AI$40,2,FALSE),0)</f>
        <v>0</v>
      </c>
      <c r="Z312">
        <f>IFERROR(VLOOKUP(実施計画様式!AA312,―!$AH$2:$AI$40,2,FALSE),0)</f>
        <v>0</v>
      </c>
      <c r="AC312">
        <f>IFERROR(VLOOKUP(実施計画様式!AD312,参考資料1_対象分野リスト!$C$3:$D$64,2,FALSE),0)</f>
        <v>0</v>
      </c>
      <c r="AF312">
        <f>IFERROR(VLOOKUP(実施計画様式!AG312,―!$AE$13:$AF$18,2,FALSE),0)</f>
        <v>0</v>
      </c>
      <c r="AH312">
        <f t="shared" si="12"/>
        <v>0</v>
      </c>
      <c r="AI312">
        <v>99</v>
      </c>
      <c r="AJ312" t="str">
        <f t="shared" si="11"/>
        <v/>
      </c>
      <c r="AK312" t="str">
        <f t="shared" si="10"/>
        <v/>
      </c>
      <c r="AQ312" s="140" t="str">
        <f>IF(実施計画様式!F312="","",IF(PRODUCT(D312:AF312)=0,"error",""))</f>
        <v/>
      </c>
    </row>
    <row r="313" spans="3:43">
      <c r="C313">
        <v>241</v>
      </c>
      <c r="D313" s="24">
        <f>IFERROR(VLOOKUP(実施計画様式!D313,―!A$38:B$40,2,FALSE),0)</f>
        <v>0</v>
      </c>
      <c r="E313">
        <f>IFERROR(VLOOKUP(実施計画様式!E313,―!$C$40:$D$47,2,FALSE),0)</f>
        <v>0</v>
      </c>
      <c r="F313">
        <f>IFERROR(VLOOKUP(実施計画様式!F313,―!$E$2:$F$2,2,FALSE),0)</f>
        <v>0</v>
      </c>
      <c r="G313">
        <f>IFERROR(VLOOKUP(実施計画様式!G313,―!$G$2:$H$2,2,FALSE),0)</f>
        <v>0</v>
      </c>
      <c r="H313">
        <f>IFERROR(VLOOKUP(実施計画様式!H313,―!$I$2:$J$2,2,FALSE),0)</f>
        <v>0</v>
      </c>
      <c r="J313">
        <f>IFERROR(VLOOKUP(実施計画様式!J313,―!$K$4:$L$8,2,FALSE),0)</f>
        <v>0</v>
      </c>
      <c r="K313">
        <f>IFERROR(VLOOKUP(実施計画様式!K313,―!$M$2:$N$2,2,FALSE),0)</f>
        <v>0</v>
      </c>
      <c r="L313">
        <f>IFERROR(VLOOKUP(実施計画様式!L313,―!$O$2:$P$10,2,FALSE),0)</f>
        <v>0</v>
      </c>
      <c r="V313">
        <f>IFERROR(VLOOKUP(実施計画様式!W313,―!$Q$2:$R$3,2,FALSE),0)</f>
        <v>0</v>
      </c>
      <c r="W313">
        <f>IFERROR(VLOOKUP(実施計画様式!X313,―!$S$2:$T$3,2,FALSE),0)</f>
        <v>0</v>
      </c>
      <c r="X313">
        <f>IFERROR(VLOOKUP(実施計画様式!Y313,―!$U$2:$V$3,2,FALSE),0)</f>
        <v>0</v>
      </c>
      <c r="Y313">
        <f>IFERROR(VLOOKUP(実施計画様式!Z313,―!$AH$2:$AI$40,2,FALSE),0)</f>
        <v>0</v>
      </c>
      <c r="Z313">
        <f>IFERROR(VLOOKUP(実施計画様式!AA313,―!$AH$2:$AI$40,2,FALSE),0)</f>
        <v>0</v>
      </c>
      <c r="AC313">
        <f>IFERROR(VLOOKUP(実施計画様式!AD313,参考資料1_対象分野リスト!$C$3:$D$64,2,FALSE),0)</f>
        <v>0</v>
      </c>
      <c r="AF313">
        <f>IFERROR(VLOOKUP(実施計画様式!AG313,―!$AE$13:$AF$18,2,FALSE),0)</f>
        <v>0</v>
      </c>
      <c r="AH313">
        <f t="shared" si="12"/>
        <v>0</v>
      </c>
      <c r="AI313">
        <v>99</v>
      </c>
      <c r="AJ313" t="str">
        <f t="shared" si="11"/>
        <v/>
      </c>
      <c r="AK313" t="str">
        <f t="shared" si="10"/>
        <v/>
      </c>
      <c r="AQ313" s="140" t="str">
        <f>IF(実施計画様式!F313="","",IF(PRODUCT(D313:AF313)=0,"error",""))</f>
        <v/>
      </c>
    </row>
    <row r="314" spans="3:43">
      <c r="C314">
        <v>242</v>
      </c>
      <c r="D314" s="24">
        <f>IFERROR(VLOOKUP(実施計画様式!D314,―!A$38:B$40,2,FALSE),0)</f>
        <v>0</v>
      </c>
      <c r="E314">
        <f>IFERROR(VLOOKUP(実施計画様式!E314,―!$C$40:$D$47,2,FALSE),0)</f>
        <v>0</v>
      </c>
      <c r="F314">
        <f>IFERROR(VLOOKUP(実施計画様式!F314,―!$E$2:$F$2,2,FALSE),0)</f>
        <v>0</v>
      </c>
      <c r="G314">
        <f>IFERROR(VLOOKUP(実施計画様式!G314,―!$G$2:$H$2,2,FALSE),0)</f>
        <v>0</v>
      </c>
      <c r="H314">
        <f>IFERROR(VLOOKUP(実施計画様式!H314,―!$I$2:$J$2,2,FALSE),0)</f>
        <v>0</v>
      </c>
      <c r="J314">
        <f>IFERROR(VLOOKUP(実施計画様式!J314,―!$K$4:$L$8,2,FALSE),0)</f>
        <v>0</v>
      </c>
      <c r="K314">
        <f>IFERROR(VLOOKUP(実施計画様式!K314,―!$M$2:$N$2,2,FALSE),0)</f>
        <v>0</v>
      </c>
      <c r="L314">
        <f>IFERROR(VLOOKUP(実施計画様式!L314,―!$O$2:$P$10,2,FALSE),0)</f>
        <v>0</v>
      </c>
      <c r="V314">
        <f>IFERROR(VLOOKUP(実施計画様式!W314,―!$Q$2:$R$3,2,FALSE),0)</f>
        <v>0</v>
      </c>
      <c r="W314">
        <f>IFERROR(VLOOKUP(実施計画様式!X314,―!$S$2:$T$3,2,FALSE),0)</f>
        <v>0</v>
      </c>
      <c r="X314">
        <f>IFERROR(VLOOKUP(実施計画様式!Y314,―!$U$2:$V$3,2,FALSE),0)</f>
        <v>0</v>
      </c>
      <c r="Y314">
        <f>IFERROR(VLOOKUP(実施計画様式!Z314,―!$AH$2:$AI$40,2,FALSE),0)</f>
        <v>0</v>
      </c>
      <c r="Z314">
        <f>IFERROR(VLOOKUP(実施計画様式!AA314,―!$AH$2:$AI$40,2,FALSE),0)</f>
        <v>0</v>
      </c>
      <c r="AC314">
        <f>IFERROR(VLOOKUP(実施計画様式!AD314,参考資料1_対象分野リスト!$C$3:$D$64,2,FALSE),0)</f>
        <v>0</v>
      </c>
      <c r="AF314">
        <f>IFERROR(VLOOKUP(実施計画様式!AG314,―!$AE$13:$AF$18,2,FALSE),0)</f>
        <v>0</v>
      </c>
      <c r="AH314">
        <f t="shared" si="12"/>
        <v>0</v>
      </c>
      <c r="AI314">
        <v>99</v>
      </c>
      <c r="AJ314" t="str">
        <f t="shared" si="11"/>
        <v/>
      </c>
      <c r="AK314" t="str">
        <f t="shared" si="10"/>
        <v/>
      </c>
      <c r="AQ314" s="140" t="str">
        <f>IF(実施計画様式!F314="","",IF(PRODUCT(D314:AF314)=0,"error",""))</f>
        <v/>
      </c>
    </row>
    <row r="315" spans="3:43">
      <c r="C315">
        <v>243</v>
      </c>
      <c r="D315" s="24">
        <f>IFERROR(VLOOKUP(実施計画様式!D315,―!A$38:B$40,2,FALSE),0)</f>
        <v>0</v>
      </c>
      <c r="E315">
        <f>IFERROR(VLOOKUP(実施計画様式!E315,―!$C$40:$D$47,2,FALSE),0)</f>
        <v>0</v>
      </c>
      <c r="F315">
        <f>IFERROR(VLOOKUP(実施計画様式!F315,―!$E$2:$F$2,2,FALSE),0)</f>
        <v>0</v>
      </c>
      <c r="G315">
        <f>IFERROR(VLOOKUP(実施計画様式!G315,―!$G$2:$H$2,2,FALSE),0)</f>
        <v>0</v>
      </c>
      <c r="H315">
        <f>IFERROR(VLOOKUP(実施計画様式!H315,―!$I$2:$J$2,2,FALSE),0)</f>
        <v>0</v>
      </c>
      <c r="J315">
        <f>IFERROR(VLOOKUP(実施計画様式!J315,―!$K$4:$L$8,2,FALSE),0)</f>
        <v>0</v>
      </c>
      <c r="K315">
        <f>IFERROR(VLOOKUP(実施計画様式!K315,―!$M$2:$N$2,2,FALSE),0)</f>
        <v>0</v>
      </c>
      <c r="L315">
        <f>IFERROR(VLOOKUP(実施計画様式!L315,―!$O$2:$P$10,2,FALSE),0)</f>
        <v>0</v>
      </c>
      <c r="V315">
        <f>IFERROR(VLOOKUP(実施計画様式!W315,―!$Q$2:$R$3,2,FALSE),0)</f>
        <v>0</v>
      </c>
      <c r="W315">
        <f>IFERROR(VLOOKUP(実施計画様式!X315,―!$S$2:$T$3,2,FALSE),0)</f>
        <v>0</v>
      </c>
      <c r="X315">
        <f>IFERROR(VLOOKUP(実施計画様式!Y315,―!$U$2:$V$3,2,FALSE),0)</f>
        <v>0</v>
      </c>
      <c r="Y315">
        <f>IFERROR(VLOOKUP(実施計画様式!Z315,―!$AH$2:$AI$40,2,FALSE),0)</f>
        <v>0</v>
      </c>
      <c r="Z315">
        <f>IFERROR(VLOOKUP(実施計画様式!AA315,―!$AH$2:$AI$40,2,FALSE),0)</f>
        <v>0</v>
      </c>
      <c r="AC315">
        <f>IFERROR(VLOOKUP(実施計画様式!AD315,参考資料1_対象分野リスト!$C$3:$D$64,2,FALSE),0)</f>
        <v>0</v>
      </c>
      <c r="AF315">
        <f>IFERROR(VLOOKUP(実施計画様式!AG315,―!$AE$13:$AF$18,2,FALSE),0)</f>
        <v>0</v>
      </c>
      <c r="AH315">
        <f t="shared" si="12"/>
        <v>0</v>
      </c>
      <c r="AI315">
        <v>99</v>
      </c>
      <c r="AJ315" t="str">
        <f t="shared" si="11"/>
        <v/>
      </c>
      <c r="AK315" t="str">
        <f t="shared" si="10"/>
        <v/>
      </c>
      <c r="AQ315" s="140" t="str">
        <f>IF(実施計画様式!F315="","",IF(PRODUCT(D315:AF315)=0,"error",""))</f>
        <v/>
      </c>
    </row>
    <row r="316" spans="3:43">
      <c r="C316">
        <v>244</v>
      </c>
      <c r="D316" s="24">
        <f>IFERROR(VLOOKUP(実施計画様式!D316,―!A$38:B$40,2,FALSE),0)</f>
        <v>0</v>
      </c>
      <c r="E316">
        <f>IFERROR(VLOOKUP(実施計画様式!E316,―!$C$40:$D$47,2,FALSE),0)</f>
        <v>0</v>
      </c>
      <c r="F316">
        <f>IFERROR(VLOOKUP(実施計画様式!F316,―!$E$2:$F$2,2,FALSE),0)</f>
        <v>0</v>
      </c>
      <c r="G316">
        <f>IFERROR(VLOOKUP(実施計画様式!G316,―!$G$2:$H$2,2,FALSE),0)</f>
        <v>0</v>
      </c>
      <c r="H316">
        <f>IFERROR(VLOOKUP(実施計画様式!H316,―!$I$2:$J$2,2,FALSE),0)</f>
        <v>0</v>
      </c>
      <c r="J316">
        <f>IFERROR(VLOOKUP(実施計画様式!J316,―!$K$4:$L$8,2,FALSE),0)</f>
        <v>0</v>
      </c>
      <c r="K316">
        <f>IFERROR(VLOOKUP(実施計画様式!K316,―!$M$2:$N$2,2,FALSE),0)</f>
        <v>0</v>
      </c>
      <c r="L316">
        <f>IFERROR(VLOOKUP(実施計画様式!L316,―!$O$2:$P$10,2,FALSE),0)</f>
        <v>0</v>
      </c>
      <c r="V316">
        <f>IFERROR(VLOOKUP(実施計画様式!W316,―!$Q$2:$R$3,2,FALSE),0)</f>
        <v>0</v>
      </c>
      <c r="W316">
        <f>IFERROR(VLOOKUP(実施計画様式!X316,―!$S$2:$T$3,2,FALSE),0)</f>
        <v>0</v>
      </c>
      <c r="X316">
        <f>IFERROR(VLOOKUP(実施計画様式!Y316,―!$U$2:$V$3,2,FALSE),0)</f>
        <v>0</v>
      </c>
      <c r="Y316">
        <f>IFERROR(VLOOKUP(実施計画様式!Z316,―!$AH$2:$AI$40,2,FALSE),0)</f>
        <v>0</v>
      </c>
      <c r="Z316">
        <f>IFERROR(VLOOKUP(実施計画様式!AA316,―!$AH$2:$AI$40,2,FALSE),0)</f>
        <v>0</v>
      </c>
      <c r="AC316">
        <f>IFERROR(VLOOKUP(実施計画様式!AD316,参考資料1_対象分野リスト!$C$3:$D$64,2,FALSE),0)</f>
        <v>0</v>
      </c>
      <c r="AF316">
        <f>IFERROR(VLOOKUP(実施計画様式!AG316,―!$AE$13:$AF$18,2,FALSE),0)</f>
        <v>0</v>
      </c>
      <c r="AH316">
        <f t="shared" si="12"/>
        <v>0</v>
      </c>
      <c r="AI316">
        <v>99</v>
      </c>
      <c r="AJ316" t="str">
        <f t="shared" si="11"/>
        <v/>
      </c>
      <c r="AK316" t="str">
        <f t="shared" si="10"/>
        <v/>
      </c>
      <c r="AQ316" s="140" t="str">
        <f>IF(実施計画様式!F316="","",IF(PRODUCT(D316:AF316)=0,"error",""))</f>
        <v/>
      </c>
    </row>
    <row r="317" spans="3:43">
      <c r="C317">
        <v>245</v>
      </c>
      <c r="D317" s="24">
        <f>IFERROR(VLOOKUP(実施計画様式!D317,―!A$38:B$40,2,FALSE),0)</f>
        <v>0</v>
      </c>
      <c r="E317">
        <f>IFERROR(VLOOKUP(実施計画様式!E317,―!$C$40:$D$47,2,FALSE),0)</f>
        <v>0</v>
      </c>
      <c r="F317">
        <f>IFERROR(VLOOKUP(実施計画様式!F317,―!$E$2:$F$2,2,FALSE),0)</f>
        <v>0</v>
      </c>
      <c r="G317">
        <f>IFERROR(VLOOKUP(実施計画様式!G317,―!$G$2:$H$2,2,FALSE),0)</f>
        <v>0</v>
      </c>
      <c r="H317">
        <f>IFERROR(VLOOKUP(実施計画様式!H317,―!$I$2:$J$2,2,FALSE),0)</f>
        <v>0</v>
      </c>
      <c r="J317">
        <f>IFERROR(VLOOKUP(実施計画様式!J317,―!$K$4:$L$8,2,FALSE),0)</f>
        <v>0</v>
      </c>
      <c r="K317">
        <f>IFERROR(VLOOKUP(実施計画様式!K317,―!$M$2:$N$2,2,FALSE),0)</f>
        <v>0</v>
      </c>
      <c r="L317">
        <f>IFERROR(VLOOKUP(実施計画様式!L317,―!$O$2:$P$10,2,FALSE),0)</f>
        <v>0</v>
      </c>
      <c r="V317">
        <f>IFERROR(VLOOKUP(実施計画様式!W317,―!$Q$2:$R$3,2,FALSE),0)</f>
        <v>0</v>
      </c>
      <c r="W317">
        <f>IFERROR(VLOOKUP(実施計画様式!X317,―!$S$2:$T$3,2,FALSE),0)</f>
        <v>0</v>
      </c>
      <c r="X317">
        <f>IFERROR(VLOOKUP(実施計画様式!Y317,―!$U$2:$V$3,2,FALSE),0)</f>
        <v>0</v>
      </c>
      <c r="Y317">
        <f>IFERROR(VLOOKUP(実施計画様式!Z317,―!$AH$2:$AI$40,2,FALSE),0)</f>
        <v>0</v>
      </c>
      <c r="Z317">
        <f>IFERROR(VLOOKUP(実施計画様式!AA317,―!$AH$2:$AI$40,2,FALSE),0)</f>
        <v>0</v>
      </c>
      <c r="AC317">
        <f>IFERROR(VLOOKUP(実施計画様式!AD317,参考資料1_対象分野リスト!$C$3:$D$64,2,FALSE),0)</f>
        <v>0</v>
      </c>
      <c r="AF317">
        <f>IFERROR(VLOOKUP(実施計画様式!AG317,―!$AE$13:$AF$18,2,FALSE),0)</f>
        <v>0</v>
      </c>
      <c r="AH317">
        <f t="shared" si="12"/>
        <v>0</v>
      </c>
      <c r="AI317">
        <v>99</v>
      </c>
      <c r="AJ317" t="str">
        <f t="shared" si="11"/>
        <v/>
      </c>
      <c r="AK317" t="str">
        <f t="shared" si="10"/>
        <v/>
      </c>
      <c r="AQ317" s="140" t="str">
        <f>IF(実施計画様式!F317="","",IF(PRODUCT(D317:AF317)=0,"error",""))</f>
        <v/>
      </c>
    </row>
    <row r="318" spans="3:43">
      <c r="C318">
        <v>246</v>
      </c>
      <c r="D318" s="24">
        <f>IFERROR(VLOOKUP(実施計画様式!D318,―!A$38:B$40,2,FALSE),0)</f>
        <v>0</v>
      </c>
      <c r="E318">
        <f>IFERROR(VLOOKUP(実施計画様式!E318,―!$C$40:$D$47,2,FALSE),0)</f>
        <v>0</v>
      </c>
      <c r="F318">
        <f>IFERROR(VLOOKUP(実施計画様式!F318,―!$E$2:$F$2,2,FALSE),0)</f>
        <v>0</v>
      </c>
      <c r="G318">
        <f>IFERROR(VLOOKUP(実施計画様式!G318,―!$G$2:$H$2,2,FALSE),0)</f>
        <v>0</v>
      </c>
      <c r="H318">
        <f>IFERROR(VLOOKUP(実施計画様式!H318,―!$I$2:$J$2,2,FALSE),0)</f>
        <v>0</v>
      </c>
      <c r="J318">
        <f>IFERROR(VLOOKUP(実施計画様式!J318,―!$K$4:$L$8,2,FALSE),0)</f>
        <v>0</v>
      </c>
      <c r="K318">
        <f>IFERROR(VLOOKUP(実施計画様式!K318,―!$M$2:$N$2,2,FALSE),0)</f>
        <v>0</v>
      </c>
      <c r="L318">
        <f>IFERROR(VLOOKUP(実施計画様式!L318,―!$O$2:$P$10,2,FALSE),0)</f>
        <v>0</v>
      </c>
      <c r="V318">
        <f>IFERROR(VLOOKUP(実施計画様式!W318,―!$Q$2:$R$3,2,FALSE),0)</f>
        <v>0</v>
      </c>
      <c r="W318">
        <f>IFERROR(VLOOKUP(実施計画様式!X318,―!$S$2:$T$3,2,FALSE),0)</f>
        <v>0</v>
      </c>
      <c r="X318">
        <f>IFERROR(VLOOKUP(実施計画様式!Y318,―!$U$2:$V$3,2,FALSE),0)</f>
        <v>0</v>
      </c>
      <c r="Y318">
        <f>IFERROR(VLOOKUP(実施計画様式!Z318,―!$AH$2:$AI$40,2,FALSE),0)</f>
        <v>0</v>
      </c>
      <c r="Z318">
        <f>IFERROR(VLOOKUP(実施計画様式!AA318,―!$AH$2:$AI$40,2,FALSE),0)</f>
        <v>0</v>
      </c>
      <c r="AC318">
        <f>IFERROR(VLOOKUP(実施計画様式!AD318,参考資料1_対象分野リスト!$C$3:$D$64,2,FALSE),0)</f>
        <v>0</v>
      </c>
      <c r="AF318">
        <f>IFERROR(VLOOKUP(実施計画様式!AG318,―!$AE$13:$AF$18,2,FALSE),0)</f>
        <v>0</v>
      </c>
      <c r="AH318">
        <f t="shared" si="12"/>
        <v>0</v>
      </c>
      <c r="AI318">
        <v>99</v>
      </c>
      <c r="AJ318" t="str">
        <f t="shared" si="11"/>
        <v/>
      </c>
      <c r="AK318" t="str">
        <f t="shared" si="10"/>
        <v/>
      </c>
      <c r="AQ318" s="140" t="str">
        <f>IF(実施計画様式!F318="","",IF(PRODUCT(D318:AF318)=0,"error",""))</f>
        <v/>
      </c>
    </row>
    <row r="319" spans="3:43">
      <c r="C319">
        <v>247</v>
      </c>
      <c r="D319" s="24">
        <f>IFERROR(VLOOKUP(実施計画様式!D319,―!A$38:B$40,2,FALSE),0)</f>
        <v>0</v>
      </c>
      <c r="E319">
        <f>IFERROR(VLOOKUP(実施計画様式!E319,―!$C$40:$D$47,2,FALSE),0)</f>
        <v>0</v>
      </c>
      <c r="F319">
        <f>IFERROR(VLOOKUP(実施計画様式!F319,―!$E$2:$F$2,2,FALSE),0)</f>
        <v>0</v>
      </c>
      <c r="G319">
        <f>IFERROR(VLOOKUP(実施計画様式!G319,―!$G$2:$H$2,2,FALSE),0)</f>
        <v>0</v>
      </c>
      <c r="H319">
        <f>IFERROR(VLOOKUP(実施計画様式!H319,―!$I$2:$J$2,2,FALSE),0)</f>
        <v>0</v>
      </c>
      <c r="J319">
        <f>IFERROR(VLOOKUP(実施計画様式!J319,―!$K$4:$L$8,2,FALSE),0)</f>
        <v>0</v>
      </c>
      <c r="K319">
        <f>IFERROR(VLOOKUP(実施計画様式!K319,―!$M$2:$N$2,2,FALSE),0)</f>
        <v>0</v>
      </c>
      <c r="L319">
        <f>IFERROR(VLOOKUP(実施計画様式!L319,―!$O$2:$P$10,2,FALSE),0)</f>
        <v>0</v>
      </c>
      <c r="V319">
        <f>IFERROR(VLOOKUP(実施計画様式!W319,―!$Q$2:$R$3,2,FALSE),0)</f>
        <v>0</v>
      </c>
      <c r="W319">
        <f>IFERROR(VLOOKUP(実施計画様式!X319,―!$S$2:$T$3,2,FALSE),0)</f>
        <v>0</v>
      </c>
      <c r="X319">
        <f>IFERROR(VLOOKUP(実施計画様式!Y319,―!$U$2:$V$3,2,FALSE),0)</f>
        <v>0</v>
      </c>
      <c r="Y319">
        <f>IFERROR(VLOOKUP(実施計画様式!Z319,―!$AH$2:$AI$40,2,FALSE),0)</f>
        <v>0</v>
      </c>
      <c r="Z319">
        <f>IFERROR(VLOOKUP(実施計画様式!AA319,―!$AH$2:$AI$40,2,FALSE),0)</f>
        <v>0</v>
      </c>
      <c r="AC319">
        <f>IFERROR(VLOOKUP(実施計画様式!AD319,参考資料1_対象分野リスト!$C$3:$D$64,2,FALSE),0)</f>
        <v>0</v>
      </c>
      <c r="AF319">
        <f>IFERROR(VLOOKUP(実施計画様式!AG319,―!$AE$13:$AF$18,2,FALSE),0)</f>
        <v>0</v>
      </c>
      <c r="AH319">
        <f t="shared" si="12"/>
        <v>0</v>
      </c>
      <c r="AI319">
        <v>99</v>
      </c>
      <c r="AJ319" t="str">
        <f t="shared" si="11"/>
        <v/>
      </c>
      <c r="AK319" t="str">
        <f t="shared" si="10"/>
        <v/>
      </c>
      <c r="AQ319" s="140" t="str">
        <f>IF(実施計画様式!F319="","",IF(PRODUCT(D319:AF319)=0,"error",""))</f>
        <v/>
      </c>
    </row>
    <row r="320" spans="3:43">
      <c r="C320">
        <v>248</v>
      </c>
      <c r="D320" s="24">
        <f>IFERROR(VLOOKUP(実施計画様式!D320,―!A$38:B$40,2,FALSE),0)</f>
        <v>0</v>
      </c>
      <c r="E320">
        <f>IFERROR(VLOOKUP(実施計画様式!E320,―!$C$40:$D$47,2,FALSE),0)</f>
        <v>0</v>
      </c>
      <c r="F320">
        <f>IFERROR(VLOOKUP(実施計画様式!F320,―!$E$2:$F$2,2,FALSE),0)</f>
        <v>0</v>
      </c>
      <c r="G320">
        <f>IFERROR(VLOOKUP(実施計画様式!G320,―!$G$2:$H$2,2,FALSE),0)</f>
        <v>0</v>
      </c>
      <c r="H320">
        <f>IFERROR(VLOOKUP(実施計画様式!H320,―!$I$2:$J$2,2,FALSE),0)</f>
        <v>0</v>
      </c>
      <c r="J320">
        <f>IFERROR(VLOOKUP(実施計画様式!J320,―!$K$4:$L$8,2,FALSE),0)</f>
        <v>0</v>
      </c>
      <c r="K320">
        <f>IFERROR(VLOOKUP(実施計画様式!K320,―!$M$2:$N$2,2,FALSE),0)</f>
        <v>0</v>
      </c>
      <c r="L320">
        <f>IFERROR(VLOOKUP(実施計画様式!L320,―!$O$2:$P$10,2,FALSE),0)</f>
        <v>0</v>
      </c>
      <c r="V320">
        <f>IFERROR(VLOOKUP(実施計画様式!W320,―!$Q$2:$R$3,2,FALSE),0)</f>
        <v>0</v>
      </c>
      <c r="W320">
        <f>IFERROR(VLOOKUP(実施計画様式!X320,―!$S$2:$T$3,2,FALSE),0)</f>
        <v>0</v>
      </c>
      <c r="X320">
        <f>IFERROR(VLOOKUP(実施計画様式!Y320,―!$U$2:$V$3,2,FALSE),0)</f>
        <v>0</v>
      </c>
      <c r="Y320">
        <f>IFERROR(VLOOKUP(実施計画様式!Z320,―!$AH$2:$AI$40,2,FALSE),0)</f>
        <v>0</v>
      </c>
      <c r="Z320">
        <f>IFERROR(VLOOKUP(実施計画様式!AA320,―!$AH$2:$AI$40,2,FALSE),0)</f>
        <v>0</v>
      </c>
      <c r="AC320">
        <f>IFERROR(VLOOKUP(実施計画様式!AD320,参考資料1_対象分野リスト!$C$3:$D$64,2,FALSE),0)</f>
        <v>0</v>
      </c>
      <c r="AF320">
        <f>IFERROR(VLOOKUP(実施計画様式!AG320,―!$AE$13:$AF$18,2,FALSE),0)</f>
        <v>0</v>
      </c>
      <c r="AH320">
        <f t="shared" si="12"/>
        <v>0</v>
      </c>
      <c r="AI320">
        <v>99</v>
      </c>
      <c r="AJ320" t="str">
        <f t="shared" si="11"/>
        <v/>
      </c>
      <c r="AK320" t="str">
        <f t="shared" si="10"/>
        <v/>
      </c>
      <c r="AQ320" s="140" t="str">
        <f>IF(実施計画様式!F320="","",IF(PRODUCT(D320:AF320)=0,"error",""))</f>
        <v/>
      </c>
    </row>
    <row r="321" spans="3:43">
      <c r="C321">
        <v>249</v>
      </c>
      <c r="D321" s="24">
        <f>IFERROR(VLOOKUP(実施計画様式!D321,―!A$38:B$40,2,FALSE),0)</f>
        <v>0</v>
      </c>
      <c r="E321">
        <f>IFERROR(VLOOKUP(実施計画様式!E321,―!$C$40:$D$47,2,FALSE),0)</f>
        <v>0</v>
      </c>
      <c r="F321">
        <f>IFERROR(VLOOKUP(実施計画様式!F321,―!$E$2:$F$2,2,FALSE),0)</f>
        <v>0</v>
      </c>
      <c r="G321">
        <f>IFERROR(VLOOKUP(実施計画様式!G321,―!$G$2:$H$2,2,FALSE),0)</f>
        <v>0</v>
      </c>
      <c r="H321">
        <f>IFERROR(VLOOKUP(実施計画様式!H321,―!$I$2:$J$2,2,FALSE),0)</f>
        <v>0</v>
      </c>
      <c r="J321">
        <f>IFERROR(VLOOKUP(実施計画様式!J321,―!$K$4:$L$8,2,FALSE),0)</f>
        <v>0</v>
      </c>
      <c r="K321">
        <f>IFERROR(VLOOKUP(実施計画様式!K321,―!$M$2:$N$2,2,FALSE),0)</f>
        <v>0</v>
      </c>
      <c r="L321">
        <f>IFERROR(VLOOKUP(実施計画様式!L321,―!$O$2:$P$10,2,FALSE),0)</f>
        <v>0</v>
      </c>
      <c r="V321">
        <f>IFERROR(VLOOKUP(実施計画様式!W321,―!$Q$2:$R$3,2,FALSE),0)</f>
        <v>0</v>
      </c>
      <c r="W321">
        <f>IFERROR(VLOOKUP(実施計画様式!X321,―!$S$2:$T$3,2,FALSE),0)</f>
        <v>0</v>
      </c>
      <c r="X321">
        <f>IFERROR(VLOOKUP(実施計画様式!Y321,―!$U$2:$V$3,2,FALSE),0)</f>
        <v>0</v>
      </c>
      <c r="Y321">
        <f>IFERROR(VLOOKUP(実施計画様式!Z321,―!$AH$2:$AI$40,2,FALSE),0)</f>
        <v>0</v>
      </c>
      <c r="Z321">
        <f>IFERROR(VLOOKUP(実施計画様式!AA321,―!$AH$2:$AI$40,2,FALSE),0)</f>
        <v>0</v>
      </c>
      <c r="AC321">
        <f>IFERROR(VLOOKUP(実施計画様式!AD321,参考資料1_対象分野リスト!$C$3:$D$64,2,FALSE),0)</f>
        <v>0</v>
      </c>
      <c r="AF321">
        <f>IFERROR(VLOOKUP(実施計画様式!AG321,―!$AE$13:$AF$18,2,FALSE),0)</f>
        <v>0</v>
      </c>
      <c r="AH321">
        <f t="shared" si="12"/>
        <v>0</v>
      </c>
      <c r="AI321">
        <v>99</v>
      </c>
      <c r="AJ321" t="str">
        <f t="shared" si="11"/>
        <v/>
      </c>
      <c r="AK321" t="str">
        <f t="shared" si="10"/>
        <v/>
      </c>
      <c r="AQ321" s="140" t="str">
        <f>IF(実施計画様式!F321="","",IF(PRODUCT(D321:AF321)=0,"error",""))</f>
        <v/>
      </c>
    </row>
    <row r="322" spans="3:43">
      <c r="C322">
        <v>250</v>
      </c>
      <c r="D322" s="24">
        <f>IFERROR(VLOOKUP(実施計画様式!D322,―!A$38:B$40,2,FALSE),0)</f>
        <v>0</v>
      </c>
      <c r="E322">
        <f>IFERROR(VLOOKUP(実施計画様式!E322,―!$C$40:$D$47,2,FALSE),0)</f>
        <v>0</v>
      </c>
      <c r="F322">
        <f>IFERROR(VLOOKUP(実施計画様式!F322,―!$E$2:$F$2,2,FALSE),0)</f>
        <v>0</v>
      </c>
      <c r="G322">
        <f>IFERROR(VLOOKUP(実施計画様式!G322,―!$G$2:$H$2,2,FALSE),0)</f>
        <v>0</v>
      </c>
      <c r="H322">
        <f>IFERROR(VLOOKUP(実施計画様式!H322,―!$I$2:$J$2,2,FALSE),0)</f>
        <v>0</v>
      </c>
      <c r="J322">
        <f>IFERROR(VLOOKUP(実施計画様式!J322,―!$K$4:$L$8,2,FALSE),0)</f>
        <v>0</v>
      </c>
      <c r="K322">
        <f>IFERROR(VLOOKUP(実施計画様式!K322,―!$M$2:$N$2,2,FALSE),0)</f>
        <v>0</v>
      </c>
      <c r="L322">
        <f>IFERROR(VLOOKUP(実施計画様式!L322,―!$O$2:$P$10,2,FALSE),0)</f>
        <v>0</v>
      </c>
      <c r="V322">
        <f>IFERROR(VLOOKUP(実施計画様式!W322,―!$Q$2:$R$3,2,FALSE),0)</f>
        <v>0</v>
      </c>
      <c r="W322">
        <f>IFERROR(VLOOKUP(実施計画様式!X322,―!$S$2:$T$3,2,FALSE),0)</f>
        <v>0</v>
      </c>
      <c r="X322">
        <f>IFERROR(VLOOKUP(実施計画様式!Y322,―!$U$2:$V$3,2,FALSE),0)</f>
        <v>0</v>
      </c>
      <c r="Y322">
        <f>IFERROR(VLOOKUP(実施計画様式!Z322,―!$AH$2:$AI$40,2,FALSE),0)</f>
        <v>0</v>
      </c>
      <c r="Z322">
        <f>IFERROR(VLOOKUP(実施計画様式!AA322,―!$AH$2:$AI$40,2,FALSE),0)</f>
        <v>0</v>
      </c>
      <c r="AC322">
        <f>IFERROR(VLOOKUP(実施計画様式!AD322,参考資料1_対象分野リスト!$C$3:$D$64,2,FALSE),0)</f>
        <v>0</v>
      </c>
      <c r="AF322">
        <f>IFERROR(VLOOKUP(実施計画様式!AG322,―!$AE$13:$AF$18,2,FALSE),0)</f>
        <v>0</v>
      </c>
      <c r="AH322">
        <f t="shared" si="12"/>
        <v>0</v>
      </c>
      <c r="AI322">
        <v>99</v>
      </c>
      <c r="AJ322" t="str">
        <f t="shared" si="11"/>
        <v/>
      </c>
      <c r="AK322" t="str">
        <f t="shared" si="10"/>
        <v/>
      </c>
      <c r="AQ322" s="140" t="str">
        <f>IF(実施計画様式!F322="","",IF(PRODUCT(D322:AF322)=0,"error",""))</f>
        <v/>
      </c>
    </row>
    <row r="323" spans="3:43">
      <c r="C323">
        <v>251</v>
      </c>
      <c r="D323" s="24">
        <f>IFERROR(VLOOKUP(実施計画様式!D323,―!A$38:B$40,2,FALSE),0)</f>
        <v>0</v>
      </c>
      <c r="E323">
        <f>IFERROR(VLOOKUP(実施計画様式!E323,―!$C$40:$D$47,2,FALSE),0)</f>
        <v>0</v>
      </c>
      <c r="F323">
        <f>IFERROR(VLOOKUP(実施計画様式!F323,―!$E$2:$F$2,2,FALSE),0)</f>
        <v>0</v>
      </c>
      <c r="G323">
        <f>IFERROR(VLOOKUP(実施計画様式!G323,―!$G$2:$H$2,2,FALSE),0)</f>
        <v>0</v>
      </c>
      <c r="H323">
        <f>IFERROR(VLOOKUP(実施計画様式!H323,―!$I$2:$J$2,2,FALSE),0)</f>
        <v>0</v>
      </c>
      <c r="J323">
        <f>IFERROR(VLOOKUP(実施計画様式!J323,―!$K$4:$L$8,2,FALSE),0)</f>
        <v>0</v>
      </c>
      <c r="K323">
        <f>IFERROR(VLOOKUP(実施計画様式!K323,―!$M$2:$N$2,2,FALSE),0)</f>
        <v>0</v>
      </c>
      <c r="L323">
        <f>IFERROR(VLOOKUP(実施計画様式!L323,―!$O$2:$P$10,2,FALSE),0)</f>
        <v>0</v>
      </c>
      <c r="V323">
        <f>IFERROR(VLOOKUP(実施計画様式!W323,―!$Q$2:$R$3,2,FALSE),0)</f>
        <v>0</v>
      </c>
      <c r="W323">
        <f>IFERROR(VLOOKUP(実施計画様式!X323,―!$S$2:$T$3,2,FALSE),0)</f>
        <v>0</v>
      </c>
      <c r="X323">
        <f>IFERROR(VLOOKUP(実施計画様式!Y323,―!$U$2:$V$3,2,FALSE),0)</f>
        <v>0</v>
      </c>
      <c r="Y323">
        <f>IFERROR(VLOOKUP(実施計画様式!Z323,―!$AH$2:$AI$40,2,FALSE),0)</f>
        <v>0</v>
      </c>
      <c r="Z323">
        <f>IFERROR(VLOOKUP(実施計画様式!AA323,―!$AH$2:$AI$40,2,FALSE),0)</f>
        <v>0</v>
      </c>
      <c r="AC323">
        <f>IFERROR(VLOOKUP(実施計画様式!AD323,参考資料1_対象分野リスト!$C$3:$D$64,2,FALSE),0)</f>
        <v>0</v>
      </c>
      <c r="AF323">
        <f>IFERROR(VLOOKUP(実施計画様式!AG323,―!$AE$13:$AF$18,2,FALSE),0)</f>
        <v>0</v>
      </c>
      <c r="AH323">
        <f t="shared" si="12"/>
        <v>0</v>
      </c>
      <c r="AI323">
        <v>99</v>
      </c>
      <c r="AJ323" t="str">
        <f t="shared" si="11"/>
        <v/>
      </c>
      <c r="AK323" t="str">
        <f t="shared" si="10"/>
        <v/>
      </c>
      <c r="AQ323" s="140" t="str">
        <f>IF(実施計画様式!F323="","",IF(PRODUCT(D323:AF323)=0,"error",""))</f>
        <v/>
      </c>
    </row>
    <row r="324" spans="3:43">
      <c r="C324">
        <v>252</v>
      </c>
      <c r="D324" s="24">
        <f>IFERROR(VLOOKUP(実施計画様式!D324,―!A$38:B$40,2,FALSE),0)</f>
        <v>0</v>
      </c>
      <c r="E324">
        <f>IFERROR(VLOOKUP(実施計画様式!E324,―!$C$40:$D$47,2,FALSE),0)</f>
        <v>0</v>
      </c>
      <c r="F324">
        <f>IFERROR(VLOOKUP(実施計画様式!F324,―!$E$2:$F$2,2,FALSE),0)</f>
        <v>0</v>
      </c>
      <c r="G324">
        <f>IFERROR(VLOOKUP(実施計画様式!G324,―!$G$2:$H$2,2,FALSE),0)</f>
        <v>0</v>
      </c>
      <c r="H324">
        <f>IFERROR(VLOOKUP(実施計画様式!H324,―!$I$2:$J$2,2,FALSE),0)</f>
        <v>0</v>
      </c>
      <c r="J324">
        <f>IFERROR(VLOOKUP(実施計画様式!J324,―!$K$4:$L$8,2,FALSE),0)</f>
        <v>0</v>
      </c>
      <c r="K324">
        <f>IFERROR(VLOOKUP(実施計画様式!K324,―!$M$2:$N$2,2,FALSE),0)</f>
        <v>0</v>
      </c>
      <c r="L324">
        <f>IFERROR(VLOOKUP(実施計画様式!L324,―!$O$2:$P$10,2,FALSE),0)</f>
        <v>0</v>
      </c>
      <c r="V324">
        <f>IFERROR(VLOOKUP(実施計画様式!W324,―!$Q$2:$R$3,2,FALSE),0)</f>
        <v>0</v>
      </c>
      <c r="W324">
        <f>IFERROR(VLOOKUP(実施計画様式!X324,―!$S$2:$T$3,2,FALSE),0)</f>
        <v>0</v>
      </c>
      <c r="X324">
        <f>IFERROR(VLOOKUP(実施計画様式!Y324,―!$U$2:$V$3,2,FALSE),0)</f>
        <v>0</v>
      </c>
      <c r="Y324">
        <f>IFERROR(VLOOKUP(実施計画様式!Z324,―!$AH$2:$AI$40,2,FALSE),0)</f>
        <v>0</v>
      </c>
      <c r="Z324">
        <f>IFERROR(VLOOKUP(実施計画様式!AA324,―!$AH$2:$AI$40,2,FALSE),0)</f>
        <v>0</v>
      </c>
      <c r="AC324">
        <f>IFERROR(VLOOKUP(実施計画様式!AD324,参考資料1_対象分野リスト!$C$3:$D$64,2,FALSE),0)</f>
        <v>0</v>
      </c>
      <c r="AF324">
        <f>IFERROR(VLOOKUP(実施計画様式!AG324,―!$AE$13:$AF$18,2,FALSE),0)</f>
        <v>0</v>
      </c>
      <c r="AH324">
        <f t="shared" si="12"/>
        <v>0</v>
      </c>
      <c r="AI324">
        <v>99</v>
      </c>
      <c r="AJ324" t="str">
        <f t="shared" si="11"/>
        <v/>
      </c>
      <c r="AK324" t="str">
        <f t="shared" si="10"/>
        <v/>
      </c>
      <c r="AQ324" s="140" t="str">
        <f>IF(実施計画様式!F324="","",IF(PRODUCT(D324:AF324)=0,"error",""))</f>
        <v/>
      </c>
    </row>
    <row r="325" spans="3:43">
      <c r="C325">
        <v>253</v>
      </c>
      <c r="D325" s="24">
        <f>IFERROR(VLOOKUP(実施計画様式!D325,―!A$38:B$40,2,FALSE),0)</f>
        <v>0</v>
      </c>
      <c r="E325">
        <f>IFERROR(VLOOKUP(実施計画様式!E325,―!$C$40:$D$47,2,FALSE),0)</f>
        <v>0</v>
      </c>
      <c r="F325">
        <f>IFERROR(VLOOKUP(実施計画様式!F325,―!$E$2:$F$2,2,FALSE),0)</f>
        <v>0</v>
      </c>
      <c r="G325">
        <f>IFERROR(VLOOKUP(実施計画様式!G325,―!$G$2:$H$2,2,FALSE),0)</f>
        <v>0</v>
      </c>
      <c r="H325">
        <f>IFERROR(VLOOKUP(実施計画様式!H325,―!$I$2:$J$2,2,FALSE),0)</f>
        <v>0</v>
      </c>
      <c r="J325">
        <f>IFERROR(VLOOKUP(実施計画様式!J325,―!$K$4:$L$8,2,FALSE),0)</f>
        <v>0</v>
      </c>
      <c r="K325">
        <f>IFERROR(VLOOKUP(実施計画様式!K325,―!$M$2:$N$2,2,FALSE),0)</f>
        <v>0</v>
      </c>
      <c r="L325">
        <f>IFERROR(VLOOKUP(実施計画様式!L325,―!$O$2:$P$10,2,FALSE),0)</f>
        <v>0</v>
      </c>
      <c r="V325">
        <f>IFERROR(VLOOKUP(実施計画様式!W325,―!$Q$2:$R$3,2,FALSE),0)</f>
        <v>0</v>
      </c>
      <c r="W325">
        <f>IFERROR(VLOOKUP(実施計画様式!X325,―!$S$2:$T$3,2,FALSE),0)</f>
        <v>0</v>
      </c>
      <c r="X325">
        <f>IFERROR(VLOOKUP(実施計画様式!Y325,―!$U$2:$V$3,2,FALSE),0)</f>
        <v>0</v>
      </c>
      <c r="Y325">
        <f>IFERROR(VLOOKUP(実施計画様式!Z325,―!$AH$2:$AI$40,2,FALSE),0)</f>
        <v>0</v>
      </c>
      <c r="Z325">
        <f>IFERROR(VLOOKUP(実施計画様式!AA325,―!$AH$2:$AI$40,2,FALSE),0)</f>
        <v>0</v>
      </c>
      <c r="AC325">
        <f>IFERROR(VLOOKUP(実施計画様式!AD325,参考資料1_対象分野リスト!$C$3:$D$64,2,FALSE),0)</f>
        <v>0</v>
      </c>
      <c r="AF325">
        <f>IFERROR(VLOOKUP(実施計画様式!AG325,―!$AE$13:$AF$18,2,FALSE),0)</f>
        <v>0</v>
      </c>
      <c r="AH325">
        <f t="shared" si="12"/>
        <v>0</v>
      </c>
      <c r="AI325">
        <v>99</v>
      </c>
      <c r="AJ325" t="str">
        <f t="shared" si="11"/>
        <v/>
      </c>
      <c r="AK325" t="str">
        <f t="shared" si="10"/>
        <v/>
      </c>
      <c r="AQ325" s="140" t="str">
        <f>IF(実施計画様式!F325="","",IF(PRODUCT(D325:AF325)=0,"error",""))</f>
        <v/>
      </c>
    </row>
    <row r="326" spans="3:43">
      <c r="C326">
        <v>254</v>
      </c>
      <c r="D326" s="24">
        <f>IFERROR(VLOOKUP(実施計画様式!D326,―!A$38:B$40,2,FALSE),0)</f>
        <v>0</v>
      </c>
      <c r="E326">
        <f>IFERROR(VLOOKUP(実施計画様式!E326,―!$C$40:$D$47,2,FALSE),0)</f>
        <v>0</v>
      </c>
      <c r="F326">
        <f>IFERROR(VLOOKUP(実施計画様式!F326,―!$E$2:$F$2,2,FALSE),0)</f>
        <v>0</v>
      </c>
      <c r="G326">
        <f>IFERROR(VLOOKUP(実施計画様式!G326,―!$G$2:$H$2,2,FALSE),0)</f>
        <v>0</v>
      </c>
      <c r="H326">
        <f>IFERROR(VLOOKUP(実施計画様式!H326,―!$I$2:$J$2,2,FALSE),0)</f>
        <v>0</v>
      </c>
      <c r="J326">
        <f>IFERROR(VLOOKUP(実施計画様式!J326,―!$K$4:$L$8,2,FALSE),0)</f>
        <v>0</v>
      </c>
      <c r="K326">
        <f>IFERROR(VLOOKUP(実施計画様式!K326,―!$M$2:$N$2,2,FALSE),0)</f>
        <v>0</v>
      </c>
      <c r="L326">
        <f>IFERROR(VLOOKUP(実施計画様式!L326,―!$O$2:$P$10,2,FALSE),0)</f>
        <v>0</v>
      </c>
      <c r="V326">
        <f>IFERROR(VLOOKUP(実施計画様式!W326,―!$Q$2:$R$3,2,FALSE),0)</f>
        <v>0</v>
      </c>
      <c r="W326">
        <f>IFERROR(VLOOKUP(実施計画様式!X326,―!$S$2:$T$3,2,FALSE),0)</f>
        <v>0</v>
      </c>
      <c r="X326">
        <f>IFERROR(VLOOKUP(実施計画様式!Y326,―!$U$2:$V$3,2,FALSE),0)</f>
        <v>0</v>
      </c>
      <c r="Y326">
        <f>IFERROR(VLOOKUP(実施計画様式!Z326,―!$AH$2:$AI$40,2,FALSE),0)</f>
        <v>0</v>
      </c>
      <c r="Z326">
        <f>IFERROR(VLOOKUP(実施計画様式!AA326,―!$AH$2:$AI$40,2,FALSE),0)</f>
        <v>0</v>
      </c>
      <c r="AC326">
        <f>IFERROR(VLOOKUP(実施計画様式!AD326,参考資料1_対象分野リスト!$C$3:$D$64,2,FALSE),0)</f>
        <v>0</v>
      </c>
      <c r="AF326">
        <f>IFERROR(VLOOKUP(実施計画様式!AG326,―!$AE$13:$AF$18,2,FALSE),0)</f>
        <v>0</v>
      </c>
      <c r="AH326">
        <f t="shared" si="12"/>
        <v>0</v>
      </c>
      <c r="AI326">
        <v>99</v>
      </c>
      <c r="AJ326" t="str">
        <f t="shared" si="11"/>
        <v/>
      </c>
      <c r="AK326" t="str">
        <f t="shared" si="10"/>
        <v/>
      </c>
      <c r="AQ326" s="140" t="str">
        <f>IF(実施計画様式!F326="","",IF(PRODUCT(D326:AF326)=0,"error",""))</f>
        <v/>
      </c>
    </row>
    <row r="327" spans="3:43">
      <c r="C327">
        <v>255</v>
      </c>
      <c r="D327" s="24">
        <f>IFERROR(VLOOKUP(実施計画様式!D327,―!A$38:B$40,2,FALSE),0)</f>
        <v>0</v>
      </c>
      <c r="E327">
        <f>IFERROR(VLOOKUP(実施計画様式!E327,―!$C$40:$D$47,2,FALSE),0)</f>
        <v>0</v>
      </c>
      <c r="F327">
        <f>IFERROR(VLOOKUP(実施計画様式!F327,―!$E$2:$F$2,2,FALSE),0)</f>
        <v>0</v>
      </c>
      <c r="G327">
        <f>IFERROR(VLOOKUP(実施計画様式!G327,―!$G$2:$H$2,2,FALSE),0)</f>
        <v>0</v>
      </c>
      <c r="H327">
        <f>IFERROR(VLOOKUP(実施計画様式!H327,―!$I$2:$J$2,2,FALSE),0)</f>
        <v>0</v>
      </c>
      <c r="J327">
        <f>IFERROR(VLOOKUP(実施計画様式!J327,―!$K$4:$L$8,2,FALSE),0)</f>
        <v>0</v>
      </c>
      <c r="K327">
        <f>IFERROR(VLOOKUP(実施計画様式!K327,―!$M$2:$N$2,2,FALSE),0)</f>
        <v>0</v>
      </c>
      <c r="L327">
        <f>IFERROR(VLOOKUP(実施計画様式!L327,―!$O$2:$P$10,2,FALSE),0)</f>
        <v>0</v>
      </c>
      <c r="V327">
        <f>IFERROR(VLOOKUP(実施計画様式!W327,―!$Q$2:$R$3,2,FALSE),0)</f>
        <v>0</v>
      </c>
      <c r="W327">
        <f>IFERROR(VLOOKUP(実施計画様式!X327,―!$S$2:$T$3,2,FALSE),0)</f>
        <v>0</v>
      </c>
      <c r="X327">
        <f>IFERROR(VLOOKUP(実施計画様式!Y327,―!$U$2:$V$3,2,FALSE),0)</f>
        <v>0</v>
      </c>
      <c r="Y327">
        <f>IFERROR(VLOOKUP(実施計画様式!Z327,―!$AH$2:$AI$40,2,FALSE),0)</f>
        <v>0</v>
      </c>
      <c r="Z327">
        <f>IFERROR(VLOOKUP(実施計画様式!AA327,―!$AH$2:$AI$40,2,FALSE),0)</f>
        <v>0</v>
      </c>
      <c r="AC327">
        <f>IFERROR(VLOOKUP(実施計画様式!AD327,参考資料1_対象分野リスト!$C$3:$D$64,2,FALSE),0)</f>
        <v>0</v>
      </c>
      <c r="AF327">
        <f>IFERROR(VLOOKUP(実施計画様式!AG327,―!$AE$13:$AF$18,2,FALSE),0)</f>
        <v>0</v>
      </c>
      <c r="AH327">
        <f t="shared" si="12"/>
        <v>0</v>
      </c>
      <c r="AI327">
        <v>99</v>
      </c>
      <c r="AJ327" t="str">
        <f t="shared" si="11"/>
        <v/>
      </c>
      <c r="AK327" t="str">
        <f t="shared" si="10"/>
        <v/>
      </c>
      <c r="AQ327" s="140" t="str">
        <f>IF(実施計画様式!F327="","",IF(PRODUCT(D327:AF327)=0,"error",""))</f>
        <v/>
      </c>
    </row>
    <row r="328" spans="3:43">
      <c r="C328">
        <v>256</v>
      </c>
      <c r="D328" s="24">
        <f>IFERROR(VLOOKUP(実施計画様式!D328,―!A$38:B$40,2,FALSE),0)</f>
        <v>0</v>
      </c>
      <c r="E328">
        <f>IFERROR(VLOOKUP(実施計画様式!E328,―!$C$40:$D$47,2,FALSE),0)</f>
        <v>0</v>
      </c>
      <c r="F328">
        <f>IFERROR(VLOOKUP(実施計画様式!F328,―!$E$2:$F$2,2,FALSE),0)</f>
        <v>0</v>
      </c>
      <c r="G328">
        <f>IFERROR(VLOOKUP(実施計画様式!G328,―!$G$2:$H$2,2,FALSE),0)</f>
        <v>0</v>
      </c>
      <c r="H328">
        <f>IFERROR(VLOOKUP(実施計画様式!H328,―!$I$2:$J$2,2,FALSE),0)</f>
        <v>0</v>
      </c>
      <c r="J328">
        <f>IFERROR(VLOOKUP(実施計画様式!J328,―!$K$4:$L$8,2,FALSE),0)</f>
        <v>0</v>
      </c>
      <c r="K328">
        <f>IFERROR(VLOOKUP(実施計画様式!K328,―!$M$2:$N$2,2,FALSE),0)</f>
        <v>0</v>
      </c>
      <c r="L328">
        <f>IFERROR(VLOOKUP(実施計画様式!L328,―!$O$2:$P$10,2,FALSE),0)</f>
        <v>0</v>
      </c>
      <c r="V328">
        <f>IFERROR(VLOOKUP(実施計画様式!W328,―!$Q$2:$R$3,2,FALSE),0)</f>
        <v>0</v>
      </c>
      <c r="W328">
        <f>IFERROR(VLOOKUP(実施計画様式!X328,―!$S$2:$T$3,2,FALSE),0)</f>
        <v>0</v>
      </c>
      <c r="X328">
        <f>IFERROR(VLOOKUP(実施計画様式!Y328,―!$U$2:$V$3,2,FALSE),0)</f>
        <v>0</v>
      </c>
      <c r="Y328">
        <f>IFERROR(VLOOKUP(実施計画様式!Z328,―!$AH$2:$AI$40,2,FALSE),0)</f>
        <v>0</v>
      </c>
      <c r="Z328">
        <f>IFERROR(VLOOKUP(実施計画様式!AA328,―!$AH$2:$AI$40,2,FALSE),0)</f>
        <v>0</v>
      </c>
      <c r="AC328">
        <f>IFERROR(VLOOKUP(実施計画様式!AD328,参考資料1_対象分野リスト!$C$3:$D$64,2,FALSE),0)</f>
        <v>0</v>
      </c>
      <c r="AF328">
        <f>IFERROR(VLOOKUP(実施計画様式!AG328,―!$AE$13:$AF$18,2,FALSE),0)</f>
        <v>0</v>
      </c>
      <c r="AH328">
        <f t="shared" si="12"/>
        <v>0</v>
      </c>
      <c r="AI328">
        <v>99</v>
      </c>
      <c r="AJ328" t="str">
        <f t="shared" si="11"/>
        <v/>
      </c>
      <c r="AK328" t="str">
        <f t="shared" si="10"/>
        <v/>
      </c>
      <c r="AQ328" s="140" t="str">
        <f>IF(実施計画様式!F328="","",IF(PRODUCT(D328:AF328)=0,"error",""))</f>
        <v/>
      </c>
    </row>
    <row r="329" spans="3:43">
      <c r="C329">
        <v>257</v>
      </c>
      <c r="D329" s="24">
        <f>IFERROR(VLOOKUP(実施計画様式!D329,―!A$38:B$40,2,FALSE),0)</f>
        <v>0</v>
      </c>
      <c r="E329">
        <f>IFERROR(VLOOKUP(実施計画様式!E329,―!$C$40:$D$47,2,FALSE),0)</f>
        <v>0</v>
      </c>
      <c r="F329">
        <f>IFERROR(VLOOKUP(実施計画様式!F329,―!$E$2:$F$2,2,FALSE),0)</f>
        <v>0</v>
      </c>
      <c r="G329">
        <f>IFERROR(VLOOKUP(実施計画様式!G329,―!$G$2:$H$2,2,FALSE),0)</f>
        <v>0</v>
      </c>
      <c r="H329">
        <f>IFERROR(VLOOKUP(実施計画様式!H329,―!$I$2:$J$2,2,FALSE),0)</f>
        <v>0</v>
      </c>
      <c r="J329">
        <f>IFERROR(VLOOKUP(実施計画様式!J329,―!$K$4:$L$8,2,FALSE),0)</f>
        <v>0</v>
      </c>
      <c r="K329">
        <f>IFERROR(VLOOKUP(実施計画様式!K329,―!$M$2:$N$2,2,FALSE),0)</f>
        <v>0</v>
      </c>
      <c r="L329">
        <f>IFERROR(VLOOKUP(実施計画様式!L329,―!$O$2:$P$10,2,FALSE),0)</f>
        <v>0</v>
      </c>
      <c r="V329">
        <f>IFERROR(VLOOKUP(実施計画様式!W329,―!$Q$2:$R$3,2,FALSE),0)</f>
        <v>0</v>
      </c>
      <c r="W329">
        <f>IFERROR(VLOOKUP(実施計画様式!X329,―!$S$2:$T$3,2,FALSE),0)</f>
        <v>0</v>
      </c>
      <c r="X329">
        <f>IFERROR(VLOOKUP(実施計画様式!Y329,―!$U$2:$V$3,2,FALSE),0)</f>
        <v>0</v>
      </c>
      <c r="Y329">
        <f>IFERROR(VLOOKUP(実施計画様式!Z329,―!$AH$2:$AI$40,2,FALSE),0)</f>
        <v>0</v>
      </c>
      <c r="Z329">
        <f>IFERROR(VLOOKUP(実施計画様式!AA329,―!$AH$2:$AI$40,2,FALSE),0)</f>
        <v>0</v>
      </c>
      <c r="AC329">
        <f>IFERROR(VLOOKUP(実施計画様式!AD329,参考資料1_対象分野リスト!$C$3:$D$64,2,FALSE),0)</f>
        <v>0</v>
      </c>
      <c r="AF329">
        <f>IFERROR(VLOOKUP(実施計画様式!AG329,―!$AE$13:$AF$18,2,FALSE),0)</f>
        <v>0</v>
      </c>
      <c r="AH329">
        <f t="shared" si="12"/>
        <v>0</v>
      </c>
      <c r="AI329">
        <v>99</v>
      </c>
      <c r="AJ329" t="str">
        <f t="shared" si="11"/>
        <v/>
      </c>
      <c r="AK329" t="str">
        <f t="shared" si="10"/>
        <v/>
      </c>
      <c r="AQ329" s="140" t="str">
        <f>IF(実施計画様式!F329="","",IF(PRODUCT(D329:AF329)=0,"error",""))</f>
        <v/>
      </c>
    </row>
    <row r="330" spans="3:43">
      <c r="C330">
        <v>258</v>
      </c>
      <c r="D330" s="24">
        <f>IFERROR(VLOOKUP(実施計画様式!D330,―!A$38:B$40,2,FALSE),0)</f>
        <v>0</v>
      </c>
      <c r="E330">
        <f>IFERROR(VLOOKUP(実施計画様式!E330,―!$C$40:$D$47,2,FALSE),0)</f>
        <v>0</v>
      </c>
      <c r="F330">
        <f>IFERROR(VLOOKUP(実施計画様式!F330,―!$E$2:$F$2,2,FALSE),0)</f>
        <v>0</v>
      </c>
      <c r="G330">
        <f>IFERROR(VLOOKUP(実施計画様式!G330,―!$G$2:$H$2,2,FALSE),0)</f>
        <v>0</v>
      </c>
      <c r="H330">
        <f>IFERROR(VLOOKUP(実施計画様式!H330,―!$I$2:$J$2,2,FALSE),0)</f>
        <v>0</v>
      </c>
      <c r="J330">
        <f>IFERROR(VLOOKUP(実施計画様式!J330,―!$K$4:$L$8,2,FALSE),0)</f>
        <v>0</v>
      </c>
      <c r="K330">
        <f>IFERROR(VLOOKUP(実施計画様式!K330,―!$M$2:$N$2,2,FALSE),0)</f>
        <v>0</v>
      </c>
      <c r="L330">
        <f>IFERROR(VLOOKUP(実施計画様式!L330,―!$O$2:$P$10,2,FALSE),0)</f>
        <v>0</v>
      </c>
      <c r="V330">
        <f>IFERROR(VLOOKUP(実施計画様式!W330,―!$Q$2:$R$3,2,FALSE),0)</f>
        <v>0</v>
      </c>
      <c r="W330">
        <f>IFERROR(VLOOKUP(実施計画様式!X330,―!$S$2:$T$3,2,FALSE),0)</f>
        <v>0</v>
      </c>
      <c r="X330">
        <f>IFERROR(VLOOKUP(実施計画様式!Y330,―!$U$2:$V$3,2,FALSE),0)</f>
        <v>0</v>
      </c>
      <c r="Y330">
        <f>IFERROR(VLOOKUP(実施計画様式!Z330,―!$AH$2:$AI$40,2,FALSE),0)</f>
        <v>0</v>
      </c>
      <c r="Z330">
        <f>IFERROR(VLOOKUP(実施計画様式!AA330,―!$AH$2:$AI$40,2,FALSE),0)</f>
        <v>0</v>
      </c>
      <c r="AC330">
        <f>IFERROR(VLOOKUP(実施計画様式!AD330,参考資料1_対象分野リスト!$C$3:$D$64,2,FALSE),0)</f>
        <v>0</v>
      </c>
      <c r="AF330">
        <f>IFERROR(VLOOKUP(実施計画様式!AG330,―!$AE$13:$AF$18,2,FALSE),0)</f>
        <v>0</v>
      </c>
      <c r="AH330">
        <f t="shared" si="12"/>
        <v>0</v>
      </c>
      <c r="AI330">
        <v>99</v>
      </c>
      <c r="AJ330" t="str">
        <f t="shared" si="11"/>
        <v/>
      </c>
      <c r="AK330" t="str">
        <f t="shared" si="10"/>
        <v/>
      </c>
      <c r="AQ330" s="140" t="str">
        <f>IF(実施計画様式!F330="","",IF(PRODUCT(D330:AF330)=0,"error",""))</f>
        <v/>
      </c>
    </row>
    <row r="331" spans="3:43">
      <c r="C331">
        <v>259</v>
      </c>
      <c r="D331" s="24">
        <f>IFERROR(VLOOKUP(実施計画様式!D331,―!A$38:B$40,2,FALSE),0)</f>
        <v>0</v>
      </c>
      <c r="E331">
        <f>IFERROR(VLOOKUP(実施計画様式!E331,―!$C$40:$D$47,2,FALSE),0)</f>
        <v>0</v>
      </c>
      <c r="F331">
        <f>IFERROR(VLOOKUP(実施計画様式!F331,―!$E$2:$F$2,2,FALSE),0)</f>
        <v>0</v>
      </c>
      <c r="G331">
        <f>IFERROR(VLOOKUP(実施計画様式!G331,―!$G$2:$H$2,2,FALSE),0)</f>
        <v>0</v>
      </c>
      <c r="H331">
        <f>IFERROR(VLOOKUP(実施計画様式!H331,―!$I$2:$J$2,2,FALSE),0)</f>
        <v>0</v>
      </c>
      <c r="J331">
        <f>IFERROR(VLOOKUP(実施計画様式!J331,―!$K$4:$L$8,2,FALSE),0)</f>
        <v>0</v>
      </c>
      <c r="K331">
        <f>IFERROR(VLOOKUP(実施計画様式!K331,―!$M$2:$N$2,2,FALSE),0)</f>
        <v>0</v>
      </c>
      <c r="L331">
        <f>IFERROR(VLOOKUP(実施計画様式!L331,―!$O$2:$P$10,2,FALSE),0)</f>
        <v>0</v>
      </c>
      <c r="V331">
        <f>IFERROR(VLOOKUP(実施計画様式!W331,―!$Q$2:$R$3,2,FALSE),0)</f>
        <v>0</v>
      </c>
      <c r="W331">
        <f>IFERROR(VLOOKUP(実施計画様式!X331,―!$S$2:$T$3,2,FALSE),0)</f>
        <v>0</v>
      </c>
      <c r="X331">
        <f>IFERROR(VLOOKUP(実施計画様式!Y331,―!$U$2:$V$3,2,FALSE),0)</f>
        <v>0</v>
      </c>
      <c r="Y331">
        <f>IFERROR(VLOOKUP(実施計画様式!Z331,―!$AH$2:$AI$40,2,FALSE),0)</f>
        <v>0</v>
      </c>
      <c r="Z331">
        <f>IFERROR(VLOOKUP(実施計画様式!AA331,―!$AH$2:$AI$40,2,FALSE),0)</f>
        <v>0</v>
      </c>
      <c r="AC331">
        <f>IFERROR(VLOOKUP(実施計画様式!AD331,参考資料1_対象分野リスト!$C$3:$D$64,2,FALSE),0)</f>
        <v>0</v>
      </c>
      <c r="AF331">
        <f>IFERROR(VLOOKUP(実施計画様式!AG331,―!$AE$13:$AF$18,2,FALSE),0)</f>
        <v>0</v>
      </c>
      <c r="AH331">
        <f t="shared" si="12"/>
        <v>0</v>
      </c>
      <c r="AI331">
        <v>99</v>
      </c>
      <c r="AJ331" t="str">
        <f t="shared" si="11"/>
        <v/>
      </c>
      <c r="AK331" t="str">
        <f t="shared" si="10"/>
        <v/>
      </c>
      <c r="AQ331" s="140" t="str">
        <f>IF(実施計画様式!F331="","",IF(PRODUCT(D331:AF331)=0,"error",""))</f>
        <v/>
      </c>
    </row>
    <row r="332" spans="3:43">
      <c r="C332">
        <v>260</v>
      </c>
      <c r="D332" s="24">
        <f>IFERROR(VLOOKUP(実施計画様式!D332,―!A$38:B$40,2,FALSE),0)</f>
        <v>0</v>
      </c>
      <c r="E332">
        <f>IFERROR(VLOOKUP(実施計画様式!E332,―!$C$40:$D$47,2,FALSE),0)</f>
        <v>0</v>
      </c>
      <c r="F332">
        <f>IFERROR(VLOOKUP(実施計画様式!F332,―!$E$2:$F$2,2,FALSE),0)</f>
        <v>0</v>
      </c>
      <c r="G332">
        <f>IFERROR(VLOOKUP(実施計画様式!G332,―!$G$2:$H$2,2,FALSE),0)</f>
        <v>0</v>
      </c>
      <c r="H332">
        <f>IFERROR(VLOOKUP(実施計画様式!H332,―!$I$2:$J$2,2,FALSE),0)</f>
        <v>0</v>
      </c>
      <c r="J332">
        <f>IFERROR(VLOOKUP(実施計画様式!J332,―!$K$4:$L$8,2,FALSE),0)</f>
        <v>0</v>
      </c>
      <c r="K332">
        <f>IFERROR(VLOOKUP(実施計画様式!K332,―!$M$2:$N$2,2,FALSE),0)</f>
        <v>0</v>
      </c>
      <c r="L332">
        <f>IFERROR(VLOOKUP(実施計画様式!L332,―!$O$2:$P$10,2,FALSE),0)</f>
        <v>0</v>
      </c>
      <c r="V332">
        <f>IFERROR(VLOOKUP(実施計画様式!W332,―!$Q$2:$R$3,2,FALSE),0)</f>
        <v>0</v>
      </c>
      <c r="W332">
        <f>IFERROR(VLOOKUP(実施計画様式!X332,―!$S$2:$T$3,2,FALSE),0)</f>
        <v>0</v>
      </c>
      <c r="X332">
        <f>IFERROR(VLOOKUP(実施計画様式!Y332,―!$U$2:$V$3,2,FALSE),0)</f>
        <v>0</v>
      </c>
      <c r="Y332">
        <f>IFERROR(VLOOKUP(実施計画様式!Z332,―!$AH$2:$AI$40,2,FALSE),0)</f>
        <v>0</v>
      </c>
      <c r="Z332">
        <f>IFERROR(VLOOKUP(実施計画様式!AA332,―!$AH$2:$AI$40,2,FALSE),0)</f>
        <v>0</v>
      </c>
      <c r="AC332">
        <f>IFERROR(VLOOKUP(実施計画様式!AD332,参考資料1_対象分野リスト!$C$3:$D$64,2,FALSE),0)</f>
        <v>0</v>
      </c>
      <c r="AF332">
        <f>IFERROR(VLOOKUP(実施計画様式!AG332,―!$AE$13:$AF$18,2,FALSE),0)</f>
        <v>0</v>
      </c>
      <c r="AH332">
        <f t="shared" si="12"/>
        <v>0</v>
      </c>
      <c r="AI332">
        <v>99</v>
      </c>
      <c r="AJ332" t="str">
        <f t="shared" si="11"/>
        <v/>
      </c>
      <c r="AK332" t="str">
        <f t="shared" ref="AK332:AK395" si="13">IF(D332=4,"経済対策との関係_R6",IF(D332=8,"経済対策との関係_R7予備",""))</f>
        <v/>
      </c>
      <c r="AQ332" s="140" t="str">
        <f>IF(実施計画様式!F332="","",IF(PRODUCT(D332:AF332)=0,"error",""))</f>
        <v/>
      </c>
    </row>
    <row r="333" spans="3:43">
      <c r="C333">
        <v>261</v>
      </c>
      <c r="D333" s="24">
        <f>IFERROR(VLOOKUP(実施計画様式!D333,―!A$38:B$40,2,FALSE),0)</f>
        <v>0</v>
      </c>
      <c r="E333">
        <f>IFERROR(VLOOKUP(実施計画様式!E333,―!$C$40:$D$47,2,FALSE),0)</f>
        <v>0</v>
      </c>
      <c r="F333">
        <f>IFERROR(VLOOKUP(実施計画様式!F333,―!$E$2:$F$2,2,FALSE),0)</f>
        <v>0</v>
      </c>
      <c r="G333">
        <f>IFERROR(VLOOKUP(実施計画様式!G333,―!$G$2:$H$2,2,FALSE),0)</f>
        <v>0</v>
      </c>
      <c r="H333">
        <f>IFERROR(VLOOKUP(実施計画様式!H333,―!$I$2:$J$2,2,FALSE),0)</f>
        <v>0</v>
      </c>
      <c r="J333">
        <f>IFERROR(VLOOKUP(実施計画様式!J333,―!$K$4:$L$8,2,FALSE),0)</f>
        <v>0</v>
      </c>
      <c r="K333">
        <f>IFERROR(VLOOKUP(実施計画様式!K333,―!$M$2:$N$2,2,FALSE),0)</f>
        <v>0</v>
      </c>
      <c r="L333">
        <f>IFERROR(VLOOKUP(実施計画様式!L333,―!$O$2:$P$10,2,FALSE),0)</f>
        <v>0</v>
      </c>
      <c r="V333">
        <f>IFERROR(VLOOKUP(実施計画様式!W333,―!$Q$2:$R$3,2,FALSE),0)</f>
        <v>0</v>
      </c>
      <c r="W333">
        <f>IFERROR(VLOOKUP(実施計画様式!X333,―!$S$2:$T$3,2,FALSE),0)</f>
        <v>0</v>
      </c>
      <c r="X333">
        <f>IFERROR(VLOOKUP(実施計画様式!Y333,―!$U$2:$V$3,2,FALSE),0)</f>
        <v>0</v>
      </c>
      <c r="Y333">
        <f>IFERROR(VLOOKUP(実施計画様式!Z333,―!$AH$2:$AI$40,2,FALSE),0)</f>
        <v>0</v>
      </c>
      <c r="Z333">
        <f>IFERROR(VLOOKUP(実施計画様式!AA333,―!$AH$2:$AI$40,2,FALSE),0)</f>
        <v>0</v>
      </c>
      <c r="AC333">
        <f>IFERROR(VLOOKUP(実施計画様式!AD333,参考資料1_対象分野リスト!$C$3:$D$64,2,FALSE),0)</f>
        <v>0</v>
      </c>
      <c r="AF333">
        <f>IFERROR(VLOOKUP(実施計画様式!AG333,―!$AE$13:$AF$18,2,FALSE),0)</f>
        <v>0</v>
      </c>
      <c r="AH333">
        <f t="shared" si="12"/>
        <v>0</v>
      </c>
      <c r="AI333">
        <v>99</v>
      </c>
      <c r="AJ333" t="str">
        <f t="shared" si="11"/>
        <v/>
      </c>
      <c r="AK333" t="str">
        <f t="shared" si="13"/>
        <v/>
      </c>
      <c r="AQ333" s="140" t="str">
        <f>IF(実施計画様式!F333="","",IF(PRODUCT(D333:AF333)=0,"error",""))</f>
        <v/>
      </c>
    </row>
    <row r="334" spans="3:43">
      <c r="C334">
        <v>262</v>
      </c>
      <c r="D334" s="24">
        <f>IFERROR(VLOOKUP(実施計画様式!D334,―!A$38:B$40,2,FALSE),0)</f>
        <v>0</v>
      </c>
      <c r="E334">
        <f>IFERROR(VLOOKUP(実施計画様式!E334,―!$C$40:$D$47,2,FALSE),0)</f>
        <v>0</v>
      </c>
      <c r="F334">
        <f>IFERROR(VLOOKUP(実施計画様式!F334,―!$E$2:$F$2,2,FALSE),0)</f>
        <v>0</v>
      </c>
      <c r="G334">
        <f>IFERROR(VLOOKUP(実施計画様式!G334,―!$G$2:$H$2,2,FALSE),0)</f>
        <v>0</v>
      </c>
      <c r="H334">
        <f>IFERROR(VLOOKUP(実施計画様式!H334,―!$I$2:$J$2,2,FALSE),0)</f>
        <v>0</v>
      </c>
      <c r="J334">
        <f>IFERROR(VLOOKUP(実施計画様式!J334,―!$K$4:$L$8,2,FALSE),0)</f>
        <v>0</v>
      </c>
      <c r="K334">
        <f>IFERROR(VLOOKUP(実施計画様式!K334,―!$M$2:$N$2,2,FALSE),0)</f>
        <v>0</v>
      </c>
      <c r="L334">
        <f>IFERROR(VLOOKUP(実施計画様式!L334,―!$O$2:$P$10,2,FALSE),0)</f>
        <v>0</v>
      </c>
      <c r="V334">
        <f>IFERROR(VLOOKUP(実施計画様式!W334,―!$Q$2:$R$3,2,FALSE),0)</f>
        <v>0</v>
      </c>
      <c r="W334">
        <f>IFERROR(VLOOKUP(実施計画様式!X334,―!$S$2:$T$3,2,FALSE),0)</f>
        <v>0</v>
      </c>
      <c r="X334">
        <f>IFERROR(VLOOKUP(実施計画様式!Y334,―!$U$2:$V$3,2,FALSE),0)</f>
        <v>0</v>
      </c>
      <c r="Y334">
        <f>IFERROR(VLOOKUP(実施計画様式!Z334,―!$AH$2:$AI$40,2,FALSE),0)</f>
        <v>0</v>
      </c>
      <c r="Z334">
        <f>IFERROR(VLOOKUP(実施計画様式!AA334,―!$AH$2:$AI$40,2,FALSE),0)</f>
        <v>0</v>
      </c>
      <c r="AC334">
        <f>IFERROR(VLOOKUP(実施計画様式!AD334,参考資料1_対象分野リスト!$C$3:$D$64,2,FALSE),0)</f>
        <v>0</v>
      </c>
      <c r="AF334">
        <f>IFERROR(VLOOKUP(実施計画様式!AG334,―!$AE$13:$AF$18,2,FALSE),0)</f>
        <v>0</v>
      </c>
      <c r="AH334">
        <f t="shared" si="12"/>
        <v>0</v>
      </c>
      <c r="AI334">
        <v>99</v>
      </c>
      <c r="AJ334" t="str">
        <f t="shared" ref="AJ334:AJ397" si="14">IF(D334=4,"予算区分_R7_通常",IF(D334=8,"予算区分_R7_のみ",""))</f>
        <v/>
      </c>
      <c r="AK334" t="str">
        <f t="shared" si="13"/>
        <v/>
      </c>
      <c r="AQ334" s="140" t="str">
        <f>IF(実施計画様式!F334="","",IF(PRODUCT(D334:AF334)=0,"error",""))</f>
        <v/>
      </c>
    </row>
    <row r="335" spans="3:43">
      <c r="C335">
        <v>263</v>
      </c>
      <c r="D335" s="24">
        <f>IFERROR(VLOOKUP(実施計画様式!D335,―!A$38:B$40,2,FALSE),0)</f>
        <v>0</v>
      </c>
      <c r="E335">
        <f>IFERROR(VLOOKUP(実施計画様式!E335,―!$C$40:$D$47,2,FALSE),0)</f>
        <v>0</v>
      </c>
      <c r="F335">
        <f>IFERROR(VLOOKUP(実施計画様式!F335,―!$E$2:$F$2,2,FALSE),0)</f>
        <v>0</v>
      </c>
      <c r="G335">
        <f>IFERROR(VLOOKUP(実施計画様式!G335,―!$G$2:$H$2,2,FALSE),0)</f>
        <v>0</v>
      </c>
      <c r="H335">
        <f>IFERROR(VLOOKUP(実施計画様式!H335,―!$I$2:$J$2,2,FALSE),0)</f>
        <v>0</v>
      </c>
      <c r="J335">
        <f>IFERROR(VLOOKUP(実施計画様式!J335,―!$K$4:$L$8,2,FALSE),0)</f>
        <v>0</v>
      </c>
      <c r="K335">
        <f>IFERROR(VLOOKUP(実施計画様式!K335,―!$M$2:$N$2,2,FALSE),0)</f>
        <v>0</v>
      </c>
      <c r="L335">
        <f>IFERROR(VLOOKUP(実施計画様式!L335,―!$O$2:$P$10,2,FALSE),0)</f>
        <v>0</v>
      </c>
      <c r="V335">
        <f>IFERROR(VLOOKUP(実施計画様式!W335,―!$Q$2:$R$3,2,FALSE),0)</f>
        <v>0</v>
      </c>
      <c r="W335">
        <f>IFERROR(VLOOKUP(実施計画様式!X335,―!$S$2:$T$3,2,FALSE),0)</f>
        <v>0</v>
      </c>
      <c r="X335">
        <f>IFERROR(VLOOKUP(実施計画様式!Y335,―!$U$2:$V$3,2,FALSE),0)</f>
        <v>0</v>
      </c>
      <c r="Y335">
        <f>IFERROR(VLOOKUP(実施計画様式!Z335,―!$AH$2:$AI$40,2,FALSE),0)</f>
        <v>0</v>
      </c>
      <c r="Z335">
        <f>IFERROR(VLOOKUP(実施計画様式!AA335,―!$AH$2:$AI$40,2,FALSE),0)</f>
        <v>0</v>
      </c>
      <c r="AC335">
        <f>IFERROR(VLOOKUP(実施計画様式!AD335,参考資料1_対象分野リスト!$C$3:$D$64,2,FALSE),0)</f>
        <v>0</v>
      </c>
      <c r="AF335">
        <f>IFERROR(VLOOKUP(実施計画様式!AG335,―!$AE$13:$AF$18,2,FALSE),0)</f>
        <v>0</v>
      </c>
      <c r="AH335">
        <f t="shared" si="12"/>
        <v>0</v>
      </c>
      <c r="AI335">
        <v>99</v>
      </c>
      <c r="AJ335" t="str">
        <f t="shared" si="14"/>
        <v/>
      </c>
      <c r="AK335" t="str">
        <f t="shared" si="13"/>
        <v/>
      </c>
      <c r="AQ335" s="140" t="str">
        <f>IF(実施計画様式!F335="","",IF(PRODUCT(D335:AF335)=0,"error",""))</f>
        <v/>
      </c>
    </row>
    <row r="336" spans="3:43">
      <c r="C336">
        <v>264</v>
      </c>
      <c r="D336" s="24">
        <f>IFERROR(VLOOKUP(実施計画様式!D336,―!A$38:B$40,2,FALSE),0)</f>
        <v>0</v>
      </c>
      <c r="E336">
        <f>IFERROR(VLOOKUP(実施計画様式!E336,―!$C$40:$D$47,2,FALSE),0)</f>
        <v>0</v>
      </c>
      <c r="F336">
        <f>IFERROR(VLOOKUP(実施計画様式!F336,―!$E$2:$F$2,2,FALSE),0)</f>
        <v>0</v>
      </c>
      <c r="G336">
        <f>IFERROR(VLOOKUP(実施計画様式!G336,―!$G$2:$H$2,2,FALSE),0)</f>
        <v>0</v>
      </c>
      <c r="H336">
        <f>IFERROR(VLOOKUP(実施計画様式!H336,―!$I$2:$J$2,2,FALSE),0)</f>
        <v>0</v>
      </c>
      <c r="J336">
        <f>IFERROR(VLOOKUP(実施計画様式!J336,―!$K$4:$L$8,2,FALSE),0)</f>
        <v>0</v>
      </c>
      <c r="K336">
        <f>IFERROR(VLOOKUP(実施計画様式!K336,―!$M$2:$N$2,2,FALSE),0)</f>
        <v>0</v>
      </c>
      <c r="L336">
        <f>IFERROR(VLOOKUP(実施計画様式!L336,―!$O$2:$P$10,2,FALSE),0)</f>
        <v>0</v>
      </c>
      <c r="V336">
        <f>IFERROR(VLOOKUP(実施計画様式!W336,―!$Q$2:$R$3,2,FALSE),0)</f>
        <v>0</v>
      </c>
      <c r="W336">
        <f>IFERROR(VLOOKUP(実施計画様式!X336,―!$S$2:$T$3,2,FALSE),0)</f>
        <v>0</v>
      </c>
      <c r="X336">
        <f>IFERROR(VLOOKUP(実施計画様式!Y336,―!$U$2:$V$3,2,FALSE),0)</f>
        <v>0</v>
      </c>
      <c r="Y336">
        <f>IFERROR(VLOOKUP(実施計画様式!Z336,―!$AH$2:$AI$40,2,FALSE),0)</f>
        <v>0</v>
      </c>
      <c r="Z336">
        <f>IFERROR(VLOOKUP(実施計画様式!AA336,―!$AH$2:$AI$40,2,FALSE),0)</f>
        <v>0</v>
      </c>
      <c r="AC336">
        <f>IFERROR(VLOOKUP(実施計画様式!AD336,参考資料1_対象分野リスト!$C$3:$D$64,2,FALSE),0)</f>
        <v>0</v>
      </c>
      <c r="AF336">
        <f>IFERROR(VLOOKUP(実施計画様式!AG336,―!$AE$13:$AF$18,2,FALSE),0)</f>
        <v>0</v>
      </c>
      <c r="AH336">
        <f t="shared" si="12"/>
        <v>0</v>
      </c>
      <c r="AI336">
        <v>99</v>
      </c>
      <c r="AJ336" t="str">
        <f t="shared" si="14"/>
        <v/>
      </c>
      <c r="AK336" t="str">
        <f t="shared" si="13"/>
        <v/>
      </c>
      <c r="AQ336" s="140" t="str">
        <f>IF(実施計画様式!F336="","",IF(PRODUCT(D336:AF336)=0,"error",""))</f>
        <v/>
      </c>
    </row>
    <row r="337" spans="3:43">
      <c r="C337">
        <v>265</v>
      </c>
      <c r="D337" s="24">
        <f>IFERROR(VLOOKUP(実施計画様式!D337,―!A$38:B$40,2,FALSE),0)</f>
        <v>0</v>
      </c>
      <c r="E337">
        <f>IFERROR(VLOOKUP(実施計画様式!E337,―!$C$40:$D$47,2,FALSE),0)</f>
        <v>0</v>
      </c>
      <c r="F337">
        <f>IFERROR(VLOOKUP(実施計画様式!F337,―!$E$2:$F$2,2,FALSE),0)</f>
        <v>0</v>
      </c>
      <c r="G337">
        <f>IFERROR(VLOOKUP(実施計画様式!G337,―!$G$2:$H$2,2,FALSE),0)</f>
        <v>0</v>
      </c>
      <c r="H337">
        <f>IFERROR(VLOOKUP(実施計画様式!H337,―!$I$2:$J$2,2,FALSE),0)</f>
        <v>0</v>
      </c>
      <c r="J337">
        <f>IFERROR(VLOOKUP(実施計画様式!J337,―!$K$4:$L$8,2,FALSE),0)</f>
        <v>0</v>
      </c>
      <c r="K337">
        <f>IFERROR(VLOOKUP(実施計画様式!K337,―!$M$2:$N$2,2,FALSE),0)</f>
        <v>0</v>
      </c>
      <c r="L337">
        <f>IFERROR(VLOOKUP(実施計画様式!L337,―!$O$2:$P$10,2,FALSE),0)</f>
        <v>0</v>
      </c>
      <c r="V337">
        <f>IFERROR(VLOOKUP(実施計画様式!W337,―!$Q$2:$R$3,2,FALSE),0)</f>
        <v>0</v>
      </c>
      <c r="W337">
        <f>IFERROR(VLOOKUP(実施計画様式!X337,―!$S$2:$T$3,2,FALSE),0)</f>
        <v>0</v>
      </c>
      <c r="X337">
        <f>IFERROR(VLOOKUP(実施計画様式!Y337,―!$U$2:$V$3,2,FALSE),0)</f>
        <v>0</v>
      </c>
      <c r="Y337">
        <f>IFERROR(VLOOKUP(実施計画様式!Z337,―!$AH$2:$AI$40,2,FALSE),0)</f>
        <v>0</v>
      </c>
      <c r="Z337">
        <f>IFERROR(VLOOKUP(実施計画様式!AA337,―!$AH$2:$AI$40,2,FALSE),0)</f>
        <v>0</v>
      </c>
      <c r="AC337">
        <f>IFERROR(VLOOKUP(実施計画様式!AD337,参考資料1_対象分野リスト!$C$3:$D$64,2,FALSE),0)</f>
        <v>0</v>
      </c>
      <c r="AF337">
        <f>IFERROR(VLOOKUP(実施計画様式!AG337,―!$AE$13:$AF$18,2,FALSE),0)</f>
        <v>0</v>
      </c>
      <c r="AH337">
        <f t="shared" si="12"/>
        <v>0</v>
      </c>
      <c r="AI337">
        <v>99</v>
      </c>
      <c r="AJ337" t="str">
        <f t="shared" si="14"/>
        <v/>
      </c>
      <c r="AK337" t="str">
        <f t="shared" si="13"/>
        <v/>
      </c>
      <c r="AQ337" s="140" t="str">
        <f>IF(実施計画様式!F337="","",IF(PRODUCT(D337:AF337)=0,"error",""))</f>
        <v/>
      </c>
    </row>
    <row r="338" spans="3:43">
      <c r="C338">
        <v>266</v>
      </c>
      <c r="D338" s="24">
        <f>IFERROR(VLOOKUP(実施計画様式!D338,―!A$38:B$40,2,FALSE),0)</f>
        <v>0</v>
      </c>
      <c r="E338">
        <f>IFERROR(VLOOKUP(実施計画様式!E338,―!$C$40:$D$47,2,FALSE),0)</f>
        <v>0</v>
      </c>
      <c r="F338">
        <f>IFERROR(VLOOKUP(実施計画様式!F338,―!$E$2:$F$2,2,FALSE),0)</f>
        <v>0</v>
      </c>
      <c r="G338">
        <f>IFERROR(VLOOKUP(実施計画様式!G338,―!$G$2:$H$2,2,FALSE),0)</f>
        <v>0</v>
      </c>
      <c r="H338">
        <f>IFERROR(VLOOKUP(実施計画様式!H338,―!$I$2:$J$2,2,FALSE),0)</f>
        <v>0</v>
      </c>
      <c r="J338">
        <f>IFERROR(VLOOKUP(実施計画様式!J338,―!$K$4:$L$8,2,FALSE),0)</f>
        <v>0</v>
      </c>
      <c r="K338">
        <f>IFERROR(VLOOKUP(実施計画様式!K338,―!$M$2:$N$2,2,FALSE),0)</f>
        <v>0</v>
      </c>
      <c r="L338">
        <f>IFERROR(VLOOKUP(実施計画様式!L338,―!$O$2:$P$10,2,FALSE),0)</f>
        <v>0</v>
      </c>
      <c r="V338">
        <f>IFERROR(VLOOKUP(実施計画様式!W338,―!$Q$2:$R$3,2,FALSE),0)</f>
        <v>0</v>
      </c>
      <c r="W338">
        <f>IFERROR(VLOOKUP(実施計画様式!X338,―!$S$2:$T$3,2,FALSE),0)</f>
        <v>0</v>
      </c>
      <c r="X338">
        <f>IFERROR(VLOOKUP(実施計画様式!Y338,―!$U$2:$V$3,2,FALSE),0)</f>
        <v>0</v>
      </c>
      <c r="Y338">
        <f>IFERROR(VLOOKUP(実施計画様式!Z338,―!$AH$2:$AI$40,2,FALSE),0)</f>
        <v>0</v>
      </c>
      <c r="Z338">
        <f>IFERROR(VLOOKUP(実施計画様式!AA338,―!$AH$2:$AI$40,2,FALSE),0)</f>
        <v>0</v>
      </c>
      <c r="AC338">
        <f>IFERROR(VLOOKUP(実施計画様式!AD338,参考資料1_対象分野リスト!$C$3:$D$64,2,FALSE),0)</f>
        <v>0</v>
      </c>
      <c r="AF338">
        <f>IFERROR(VLOOKUP(実施計画様式!AG338,―!$AE$13:$AF$18,2,FALSE),0)</f>
        <v>0</v>
      </c>
      <c r="AH338">
        <f t="shared" si="12"/>
        <v>0</v>
      </c>
      <c r="AI338">
        <v>99</v>
      </c>
      <c r="AJ338" t="str">
        <f t="shared" si="14"/>
        <v/>
      </c>
      <c r="AK338" t="str">
        <f t="shared" si="13"/>
        <v/>
      </c>
      <c r="AQ338" s="140" t="str">
        <f>IF(実施計画様式!F338="","",IF(PRODUCT(D338:AF338)=0,"error",""))</f>
        <v/>
      </c>
    </row>
    <row r="339" spans="3:43">
      <c r="C339">
        <v>267</v>
      </c>
      <c r="D339" s="24">
        <f>IFERROR(VLOOKUP(実施計画様式!D339,―!A$38:B$40,2,FALSE),0)</f>
        <v>0</v>
      </c>
      <c r="E339">
        <f>IFERROR(VLOOKUP(実施計画様式!E339,―!$C$40:$D$47,2,FALSE),0)</f>
        <v>0</v>
      </c>
      <c r="F339">
        <f>IFERROR(VLOOKUP(実施計画様式!F339,―!$E$2:$F$2,2,FALSE),0)</f>
        <v>0</v>
      </c>
      <c r="G339">
        <f>IFERROR(VLOOKUP(実施計画様式!G339,―!$G$2:$H$2,2,FALSE),0)</f>
        <v>0</v>
      </c>
      <c r="H339">
        <f>IFERROR(VLOOKUP(実施計画様式!H339,―!$I$2:$J$2,2,FALSE),0)</f>
        <v>0</v>
      </c>
      <c r="J339">
        <f>IFERROR(VLOOKUP(実施計画様式!J339,―!$K$4:$L$8,2,FALSE),0)</f>
        <v>0</v>
      </c>
      <c r="K339">
        <f>IFERROR(VLOOKUP(実施計画様式!K339,―!$M$2:$N$2,2,FALSE),0)</f>
        <v>0</v>
      </c>
      <c r="L339">
        <f>IFERROR(VLOOKUP(実施計画様式!L339,―!$O$2:$P$10,2,FALSE),0)</f>
        <v>0</v>
      </c>
      <c r="V339">
        <f>IFERROR(VLOOKUP(実施計画様式!W339,―!$Q$2:$R$3,2,FALSE),0)</f>
        <v>0</v>
      </c>
      <c r="W339">
        <f>IFERROR(VLOOKUP(実施計画様式!X339,―!$S$2:$T$3,2,FALSE),0)</f>
        <v>0</v>
      </c>
      <c r="X339">
        <f>IFERROR(VLOOKUP(実施計画様式!Y339,―!$U$2:$V$3,2,FALSE),0)</f>
        <v>0</v>
      </c>
      <c r="Y339">
        <f>IFERROR(VLOOKUP(実施計画様式!Z339,―!$AH$2:$AI$40,2,FALSE),0)</f>
        <v>0</v>
      </c>
      <c r="Z339">
        <f>IFERROR(VLOOKUP(実施計画様式!AA339,―!$AH$2:$AI$40,2,FALSE),0)</f>
        <v>0</v>
      </c>
      <c r="AC339">
        <f>IFERROR(VLOOKUP(実施計画様式!AD339,参考資料1_対象分野リスト!$C$3:$D$64,2,FALSE),0)</f>
        <v>0</v>
      </c>
      <c r="AF339">
        <f>IFERROR(VLOOKUP(実施計画様式!AG339,―!$AE$13:$AF$18,2,FALSE),0)</f>
        <v>0</v>
      </c>
      <c r="AH339">
        <f t="shared" si="12"/>
        <v>0</v>
      </c>
      <c r="AI339">
        <v>99</v>
      </c>
      <c r="AJ339" t="str">
        <f t="shared" si="14"/>
        <v/>
      </c>
      <c r="AK339" t="str">
        <f t="shared" si="13"/>
        <v/>
      </c>
      <c r="AQ339" s="140" t="str">
        <f>IF(実施計画様式!F339="","",IF(PRODUCT(D339:AF339)=0,"error",""))</f>
        <v/>
      </c>
    </row>
    <row r="340" spans="3:43">
      <c r="C340">
        <v>268</v>
      </c>
      <c r="D340" s="24">
        <f>IFERROR(VLOOKUP(実施計画様式!D340,―!A$38:B$40,2,FALSE),0)</f>
        <v>0</v>
      </c>
      <c r="E340">
        <f>IFERROR(VLOOKUP(実施計画様式!E340,―!$C$40:$D$47,2,FALSE),0)</f>
        <v>0</v>
      </c>
      <c r="F340">
        <f>IFERROR(VLOOKUP(実施計画様式!F340,―!$E$2:$F$2,2,FALSE),0)</f>
        <v>0</v>
      </c>
      <c r="G340">
        <f>IFERROR(VLOOKUP(実施計画様式!G340,―!$G$2:$H$2,2,FALSE),0)</f>
        <v>0</v>
      </c>
      <c r="H340">
        <f>IFERROR(VLOOKUP(実施計画様式!H340,―!$I$2:$J$2,2,FALSE),0)</f>
        <v>0</v>
      </c>
      <c r="J340">
        <f>IFERROR(VLOOKUP(実施計画様式!J340,―!$K$4:$L$8,2,FALSE),0)</f>
        <v>0</v>
      </c>
      <c r="K340">
        <f>IFERROR(VLOOKUP(実施計画様式!K340,―!$M$2:$N$2,2,FALSE),0)</f>
        <v>0</v>
      </c>
      <c r="L340">
        <f>IFERROR(VLOOKUP(実施計画様式!L340,―!$O$2:$P$10,2,FALSE),0)</f>
        <v>0</v>
      </c>
      <c r="V340">
        <f>IFERROR(VLOOKUP(実施計画様式!W340,―!$Q$2:$R$3,2,FALSE),0)</f>
        <v>0</v>
      </c>
      <c r="W340">
        <f>IFERROR(VLOOKUP(実施計画様式!X340,―!$S$2:$T$3,2,FALSE),0)</f>
        <v>0</v>
      </c>
      <c r="X340">
        <f>IFERROR(VLOOKUP(実施計画様式!Y340,―!$U$2:$V$3,2,FALSE),0)</f>
        <v>0</v>
      </c>
      <c r="Y340">
        <f>IFERROR(VLOOKUP(実施計画様式!Z340,―!$AH$2:$AI$40,2,FALSE),0)</f>
        <v>0</v>
      </c>
      <c r="Z340">
        <f>IFERROR(VLOOKUP(実施計画様式!AA340,―!$AH$2:$AI$40,2,FALSE),0)</f>
        <v>0</v>
      </c>
      <c r="AC340">
        <f>IFERROR(VLOOKUP(実施計画様式!AD340,参考資料1_対象分野リスト!$C$3:$D$64,2,FALSE),0)</f>
        <v>0</v>
      </c>
      <c r="AF340">
        <f>IFERROR(VLOOKUP(実施計画様式!AG340,―!$AE$13:$AF$18,2,FALSE),0)</f>
        <v>0</v>
      </c>
      <c r="AH340">
        <f t="shared" ref="AH340:AH403" si="15">IF(X340=1,"事業終期_R7_通常",IF(X340=2,"事業終期_R7_基金",0))</f>
        <v>0</v>
      </c>
      <c r="AI340">
        <v>99</v>
      </c>
      <c r="AJ340" t="str">
        <f t="shared" si="14"/>
        <v/>
      </c>
      <c r="AK340" t="str">
        <f t="shared" si="13"/>
        <v/>
      </c>
      <c r="AQ340" s="140" t="str">
        <f>IF(実施計画様式!F340="","",IF(PRODUCT(D340:AF340)=0,"error",""))</f>
        <v/>
      </c>
    </row>
    <row r="341" spans="3:43">
      <c r="C341">
        <v>269</v>
      </c>
      <c r="D341" s="24">
        <f>IFERROR(VLOOKUP(実施計画様式!D341,―!A$38:B$40,2,FALSE),0)</f>
        <v>0</v>
      </c>
      <c r="E341">
        <f>IFERROR(VLOOKUP(実施計画様式!E341,―!$C$40:$D$47,2,FALSE),0)</f>
        <v>0</v>
      </c>
      <c r="F341">
        <f>IFERROR(VLOOKUP(実施計画様式!F341,―!$E$2:$F$2,2,FALSE),0)</f>
        <v>0</v>
      </c>
      <c r="G341">
        <f>IFERROR(VLOOKUP(実施計画様式!G341,―!$G$2:$H$2,2,FALSE),0)</f>
        <v>0</v>
      </c>
      <c r="H341">
        <f>IFERROR(VLOOKUP(実施計画様式!H341,―!$I$2:$J$2,2,FALSE),0)</f>
        <v>0</v>
      </c>
      <c r="J341">
        <f>IFERROR(VLOOKUP(実施計画様式!J341,―!$K$4:$L$8,2,FALSE),0)</f>
        <v>0</v>
      </c>
      <c r="K341">
        <f>IFERROR(VLOOKUP(実施計画様式!K341,―!$M$2:$N$2,2,FALSE),0)</f>
        <v>0</v>
      </c>
      <c r="L341">
        <f>IFERROR(VLOOKUP(実施計画様式!L341,―!$O$2:$P$10,2,FALSE),0)</f>
        <v>0</v>
      </c>
      <c r="V341">
        <f>IFERROR(VLOOKUP(実施計画様式!W341,―!$Q$2:$R$3,2,FALSE),0)</f>
        <v>0</v>
      </c>
      <c r="W341">
        <f>IFERROR(VLOOKUP(実施計画様式!X341,―!$S$2:$T$3,2,FALSE),0)</f>
        <v>0</v>
      </c>
      <c r="X341">
        <f>IFERROR(VLOOKUP(実施計画様式!Y341,―!$U$2:$V$3,2,FALSE),0)</f>
        <v>0</v>
      </c>
      <c r="Y341">
        <f>IFERROR(VLOOKUP(実施計画様式!Z341,―!$AH$2:$AI$40,2,FALSE),0)</f>
        <v>0</v>
      </c>
      <c r="Z341">
        <f>IFERROR(VLOOKUP(実施計画様式!AA341,―!$AH$2:$AI$40,2,FALSE),0)</f>
        <v>0</v>
      </c>
      <c r="AC341">
        <f>IFERROR(VLOOKUP(実施計画様式!AD341,参考資料1_対象分野リスト!$C$3:$D$64,2,FALSE),0)</f>
        <v>0</v>
      </c>
      <c r="AF341">
        <f>IFERROR(VLOOKUP(実施計画様式!AG341,―!$AE$13:$AF$18,2,FALSE),0)</f>
        <v>0</v>
      </c>
      <c r="AH341">
        <f t="shared" si="15"/>
        <v>0</v>
      </c>
      <c r="AI341">
        <v>99</v>
      </c>
      <c r="AJ341" t="str">
        <f t="shared" si="14"/>
        <v/>
      </c>
      <c r="AK341" t="str">
        <f t="shared" si="13"/>
        <v/>
      </c>
      <c r="AQ341" s="140" t="str">
        <f>IF(実施計画様式!F341="","",IF(PRODUCT(D341:AF341)=0,"error",""))</f>
        <v/>
      </c>
    </row>
    <row r="342" spans="3:43">
      <c r="C342">
        <v>270</v>
      </c>
      <c r="D342" s="24">
        <f>IFERROR(VLOOKUP(実施計画様式!D342,―!A$38:B$40,2,FALSE),0)</f>
        <v>0</v>
      </c>
      <c r="E342">
        <f>IFERROR(VLOOKUP(実施計画様式!E342,―!$C$40:$D$47,2,FALSE),0)</f>
        <v>0</v>
      </c>
      <c r="F342">
        <f>IFERROR(VLOOKUP(実施計画様式!F342,―!$E$2:$F$2,2,FALSE),0)</f>
        <v>0</v>
      </c>
      <c r="G342">
        <f>IFERROR(VLOOKUP(実施計画様式!G342,―!$G$2:$H$2,2,FALSE),0)</f>
        <v>0</v>
      </c>
      <c r="H342">
        <f>IFERROR(VLOOKUP(実施計画様式!H342,―!$I$2:$J$2,2,FALSE),0)</f>
        <v>0</v>
      </c>
      <c r="J342">
        <f>IFERROR(VLOOKUP(実施計画様式!J342,―!$K$4:$L$8,2,FALSE),0)</f>
        <v>0</v>
      </c>
      <c r="K342">
        <f>IFERROR(VLOOKUP(実施計画様式!K342,―!$M$2:$N$2,2,FALSE),0)</f>
        <v>0</v>
      </c>
      <c r="L342">
        <f>IFERROR(VLOOKUP(実施計画様式!L342,―!$O$2:$P$10,2,FALSE),0)</f>
        <v>0</v>
      </c>
      <c r="V342">
        <f>IFERROR(VLOOKUP(実施計画様式!W342,―!$Q$2:$R$3,2,FALSE),0)</f>
        <v>0</v>
      </c>
      <c r="W342">
        <f>IFERROR(VLOOKUP(実施計画様式!X342,―!$S$2:$T$3,2,FALSE),0)</f>
        <v>0</v>
      </c>
      <c r="X342">
        <f>IFERROR(VLOOKUP(実施計画様式!Y342,―!$U$2:$V$3,2,FALSE),0)</f>
        <v>0</v>
      </c>
      <c r="Y342">
        <f>IFERROR(VLOOKUP(実施計画様式!Z342,―!$AH$2:$AI$40,2,FALSE),0)</f>
        <v>0</v>
      </c>
      <c r="Z342">
        <f>IFERROR(VLOOKUP(実施計画様式!AA342,―!$AH$2:$AI$40,2,FALSE),0)</f>
        <v>0</v>
      </c>
      <c r="AC342">
        <f>IFERROR(VLOOKUP(実施計画様式!AD342,参考資料1_対象分野リスト!$C$3:$D$64,2,FALSE),0)</f>
        <v>0</v>
      </c>
      <c r="AF342">
        <f>IFERROR(VLOOKUP(実施計画様式!AG342,―!$AE$13:$AF$18,2,FALSE),0)</f>
        <v>0</v>
      </c>
      <c r="AH342">
        <f t="shared" si="15"/>
        <v>0</v>
      </c>
      <c r="AI342">
        <v>99</v>
      </c>
      <c r="AJ342" t="str">
        <f t="shared" si="14"/>
        <v/>
      </c>
      <c r="AK342" t="str">
        <f t="shared" si="13"/>
        <v/>
      </c>
      <c r="AQ342" s="140" t="str">
        <f>IF(実施計画様式!F342="","",IF(PRODUCT(D342:AF342)=0,"error",""))</f>
        <v/>
      </c>
    </row>
    <row r="343" spans="3:43">
      <c r="C343">
        <v>271</v>
      </c>
      <c r="D343" s="24">
        <f>IFERROR(VLOOKUP(実施計画様式!D343,―!A$38:B$40,2,FALSE),0)</f>
        <v>0</v>
      </c>
      <c r="E343">
        <f>IFERROR(VLOOKUP(実施計画様式!E343,―!$C$40:$D$47,2,FALSE),0)</f>
        <v>0</v>
      </c>
      <c r="F343">
        <f>IFERROR(VLOOKUP(実施計画様式!F343,―!$E$2:$F$2,2,FALSE),0)</f>
        <v>0</v>
      </c>
      <c r="G343">
        <f>IFERROR(VLOOKUP(実施計画様式!G343,―!$G$2:$H$2,2,FALSE),0)</f>
        <v>0</v>
      </c>
      <c r="H343">
        <f>IFERROR(VLOOKUP(実施計画様式!H343,―!$I$2:$J$2,2,FALSE),0)</f>
        <v>0</v>
      </c>
      <c r="J343">
        <f>IFERROR(VLOOKUP(実施計画様式!J343,―!$K$4:$L$8,2,FALSE),0)</f>
        <v>0</v>
      </c>
      <c r="K343">
        <f>IFERROR(VLOOKUP(実施計画様式!K343,―!$M$2:$N$2,2,FALSE),0)</f>
        <v>0</v>
      </c>
      <c r="L343">
        <f>IFERROR(VLOOKUP(実施計画様式!L343,―!$O$2:$P$10,2,FALSE),0)</f>
        <v>0</v>
      </c>
      <c r="V343">
        <f>IFERROR(VLOOKUP(実施計画様式!W343,―!$Q$2:$R$3,2,FALSE),0)</f>
        <v>0</v>
      </c>
      <c r="W343">
        <f>IFERROR(VLOOKUP(実施計画様式!X343,―!$S$2:$T$3,2,FALSE),0)</f>
        <v>0</v>
      </c>
      <c r="X343">
        <f>IFERROR(VLOOKUP(実施計画様式!Y343,―!$U$2:$V$3,2,FALSE),0)</f>
        <v>0</v>
      </c>
      <c r="Y343">
        <f>IFERROR(VLOOKUP(実施計画様式!Z343,―!$AH$2:$AI$40,2,FALSE),0)</f>
        <v>0</v>
      </c>
      <c r="Z343">
        <f>IFERROR(VLOOKUP(実施計画様式!AA343,―!$AH$2:$AI$40,2,FALSE),0)</f>
        <v>0</v>
      </c>
      <c r="AC343">
        <f>IFERROR(VLOOKUP(実施計画様式!AD343,参考資料1_対象分野リスト!$C$3:$D$64,2,FALSE),0)</f>
        <v>0</v>
      </c>
      <c r="AF343">
        <f>IFERROR(VLOOKUP(実施計画様式!AG343,―!$AE$13:$AF$18,2,FALSE),0)</f>
        <v>0</v>
      </c>
      <c r="AH343">
        <f t="shared" si="15"/>
        <v>0</v>
      </c>
      <c r="AI343">
        <v>99</v>
      </c>
      <c r="AJ343" t="str">
        <f t="shared" si="14"/>
        <v/>
      </c>
      <c r="AK343" t="str">
        <f t="shared" si="13"/>
        <v/>
      </c>
      <c r="AQ343" s="140" t="str">
        <f>IF(実施計画様式!F343="","",IF(PRODUCT(D343:AF343)=0,"error",""))</f>
        <v/>
      </c>
    </row>
    <row r="344" spans="3:43">
      <c r="C344">
        <v>272</v>
      </c>
      <c r="D344" s="24">
        <f>IFERROR(VLOOKUP(実施計画様式!D344,―!A$38:B$40,2,FALSE),0)</f>
        <v>0</v>
      </c>
      <c r="E344">
        <f>IFERROR(VLOOKUP(実施計画様式!E344,―!$C$40:$D$47,2,FALSE),0)</f>
        <v>0</v>
      </c>
      <c r="F344">
        <f>IFERROR(VLOOKUP(実施計画様式!F344,―!$E$2:$F$2,2,FALSE),0)</f>
        <v>0</v>
      </c>
      <c r="G344">
        <f>IFERROR(VLOOKUP(実施計画様式!G344,―!$G$2:$H$2,2,FALSE),0)</f>
        <v>0</v>
      </c>
      <c r="H344">
        <f>IFERROR(VLOOKUP(実施計画様式!H344,―!$I$2:$J$2,2,FALSE),0)</f>
        <v>0</v>
      </c>
      <c r="J344">
        <f>IFERROR(VLOOKUP(実施計画様式!J344,―!$K$4:$L$8,2,FALSE),0)</f>
        <v>0</v>
      </c>
      <c r="K344">
        <f>IFERROR(VLOOKUP(実施計画様式!K344,―!$M$2:$N$2,2,FALSE),0)</f>
        <v>0</v>
      </c>
      <c r="L344">
        <f>IFERROR(VLOOKUP(実施計画様式!L344,―!$O$2:$P$10,2,FALSE),0)</f>
        <v>0</v>
      </c>
      <c r="V344">
        <f>IFERROR(VLOOKUP(実施計画様式!W344,―!$Q$2:$R$3,2,FALSE),0)</f>
        <v>0</v>
      </c>
      <c r="W344">
        <f>IFERROR(VLOOKUP(実施計画様式!X344,―!$S$2:$T$3,2,FALSE),0)</f>
        <v>0</v>
      </c>
      <c r="X344">
        <f>IFERROR(VLOOKUP(実施計画様式!Y344,―!$U$2:$V$3,2,FALSE),0)</f>
        <v>0</v>
      </c>
      <c r="Y344">
        <f>IFERROR(VLOOKUP(実施計画様式!Z344,―!$AH$2:$AI$40,2,FALSE),0)</f>
        <v>0</v>
      </c>
      <c r="Z344">
        <f>IFERROR(VLOOKUP(実施計画様式!AA344,―!$AH$2:$AI$40,2,FALSE),0)</f>
        <v>0</v>
      </c>
      <c r="AC344">
        <f>IFERROR(VLOOKUP(実施計画様式!AD344,参考資料1_対象分野リスト!$C$3:$D$64,2,FALSE),0)</f>
        <v>0</v>
      </c>
      <c r="AF344">
        <f>IFERROR(VLOOKUP(実施計画様式!AG344,―!$AE$13:$AF$18,2,FALSE),0)</f>
        <v>0</v>
      </c>
      <c r="AH344">
        <f t="shared" si="15"/>
        <v>0</v>
      </c>
      <c r="AI344">
        <v>99</v>
      </c>
      <c r="AJ344" t="str">
        <f t="shared" si="14"/>
        <v/>
      </c>
      <c r="AK344" t="str">
        <f t="shared" si="13"/>
        <v/>
      </c>
      <c r="AQ344" s="140" t="str">
        <f>IF(実施計画様式!F344="","",IF(PRODUCT(D344:AF344)=0,"error",""))</f>
        <v/>
      </c>
    </row>
    <row r="345" spans="3:43">
      <c r="C345">
        <v>273</v>
      </c>
      <c r="D345" s="24">
        <f>IFERROR(VLOOKUP(実施計画様式!D345,―!A$38:B$40,2,FALSE),0)</f>
        <v>0</v>
      </c>
      <c r="E345">
        <f>IFERROR(VLOOKUP(実施計画様式!E345,―!$C$40:$D$47,2,FALSE),0)</f>
        <v>0</v>
      </c>
      <c r="F345">
        <f>IFERROR(VLOOKUP(実施計画様式!F345,―!$E$2:$F$2,2,FALSE),0)</f>
        <v>0</v>
      </c>
      <c r="G345">
        <f>IFERROR(VLOOKUP(実施計画様式!G345,―!$G$2:$H$2,2,FALSE),0)</f>
        <v>0</v>
      </c>
      <c r="H345">
        <f>IFERROR(VLOOKUP(実施計画様式!H345,―!$I$2:$J$2,2,FALSE),0)</f>
        <v>0</v>
      </c>
      <c r="J345">
        <f>IFERROR(VLOOKUP(実施計画様式!J345,―!$K$4:$L$8,2,FALSE),0)</f>
        <v>0</v>
      </c>
      <c r="K345">
        <f>IFERROR(VLOOKUP(実施計画様式!K345,―!$M$2:$N$2,2,FALSE),0)</f>
        <v>0</v>
      </c>
      <c r="L345">
        <f>IFERROR(VLOOKUP(実施計画様式!L345,―!$O$2:$P$10,2,FALSE),0)</f>
        <v>0</v>
      </c>
      <c r="V345">
        <f>IFERROR(VLOOKUP(実施計画様式!W345,―!$Q$2:$R$3,2,FALSE),0)</f>
        <v>0</v>
      </c>
      <c r="W345">
        <f>IFERROR(VLOOKUP(実施計画様式!X345,―!$S$2:$T$3,2,FALSE),0)</f>
        <v>0</v>
      </c>
      <c r="X345">
        <f>IFERROR(VLOOKUP(実施計画様式!Y345,―!$U$2:$V$3,2,FALSE),0)</f>
        <v>0</v>
      </c>
      <c r="Y345">
        <f>IFERROR(VLOOKUP(実施計画様式!Z345,―!$AH$2:$AI$40,2,FALSE),0)</f>
        <v>0</v>
      </c>
      <c r="Z345">
        <f>IFERROR(VLOOKUP(実施計画様式!AA345,―!$AH$2:$AI$40,2,FALSE),0)</f>
        <v>0</v>
      </c>
      <c r="AC345">
        <f>IFERROR(VLOOKUP(実施計画様式!AD345,参考資料1_対象分野リスト!$C$3:$D$64,2,FALSE),0)</f>
        <v>0</v>
      </c>
      <c r="AF345">
        <f>IFERROR(VLOOKUP(実施計画様式!AG345,―!$AE$13:$AF$18,2,FALSE),0)</f>
        <v>0</v>
      </c>
      <c r="AH345">
        <f t="shared" si="15"/>
        <v>0</v>
      </c>
      <c r="AI345">
        <v>99</v>
      </c>
      <c r="AJ345" t="str">
        <f t="shared" si="14"/>
        <v/>
      </c>
      <c r="AK345" t="str">
        <f t="shared" si="13"/>
        <v/>
      </c>
      <c r="AQ345" s="140" t="str">
        <f>IF(実施計画様式!F345="","",IF(PRODUCT(D345:AF345)=0,"error",""))</f>
        <v/>
      </c>
    </row>
    <row r="346" spans="3:43">
      <c r="C346">
        <v>274</v>
      </c>
      <c r="D346" s="24">
        <f>IFERROR(VLOOKUP(実施計画様式!D346,―!A$38:B$40,2,FALSE),0)</f>
        <v>0</v>
      </c>
      <c r="E346">
        <f>IFERROR(VLOOKUP(実施計画様式!E346,―!$C$40:$D$47,2,FALSE),0)</f>
        <v>0</v>
      </c>
      <c r="F346">
        <f>IFERROR(VLOOKUP(実施計画様式!F346,―!$E$2:$F$2,2,FALSE),0)</f>
        <v>0</v>
      </c>
      <c r="G346">
        <f>IFERROR(VLOOKUP(実施計画様式!G346,―!$G$2:$H$2,2,FALSE),0)</f>
        <v>0</v>
      </c>
      <c r="H346">
        <f>IFERROR(VLOOKUP(実施計画様式!H346,―!$I$2:$J$2,2,FALSE),0)</f>
        <v>0</v>
      </c>
      <c r="J346">
        <f>IFERROR(VLOOKUP(実施計画様式!J346,―!$K$4:$L$8,2,FALSE),0)</f>
        <v>0</v>
      </c>
      <c r="K346">
        <f>IFERROR(VLOOKUP(実施計画様式!K346,―!$M$2:$N$2,2,FALSE),0)</f>
        <v>0</v>
      </c>
      <c r="L346">
        <f>IFERROR(VLOOKUP(実施計画様式!L346,―!$O$2:$P$10,2,FALSE),0)</f>
        <v>0</v>
      </c>
      <c r="V346">
        <f>IFERROR(VLOOKUP(実施計画様式!W346,―!$Q$2:$R$3,2,FALSE),0)</f>
        <v>0</v>
      </c>
      <c r="W346">
        <f>IFERROR(VLOOKUP(実施計画様式!X346,―!$S$2:$T$3,2,FALSE),0)</f>
        <v>0</v>
      </c>
      <c r="X346">
        <f>IFERROR(VLOOKUP(実施計画様式!Y346,―!$U$2:$V$3,2,FALSE),0)</f>
        <v>0</v>
      </c>
      <c r="Y346">
        <f>IFERROR(VLOOKUP(実施計画様式!Z346,―!$AH$2:$AI$40,2,FALSE),0)</f>
        <v>0</v>
      </c>
      <c r="Z346">
        <f>IFERROR(VLOOKUP(実施計画様式!AA346,―!$AH$2:$AI$40,2,FALSE),0)</f>
        <v>0</v>
      </c>
      <c r="AC346">
        <f>IFERROR(VLOOKUP(実施計画様式!AD346,参考資料1_対象分野リスト!$C$3:$D$64,2,FALSE),0)</f>
        <v>0</v>
      </c>
      <c r="AF346">
        <f>IFERROR(VLOOKUP(実施計画様式!AG346,―!$AE$13:$AF$18,2,FALSE),0)</f>
        <v>0</v>
      </c>
      <c r="AH346">
        <f t="shared" si="15"/>
        <v>0</v>
      </c>
      <c r="AI346">
        <v>99</v>
      </c>
      <c r="AJ346" t="str">
        <f t="shared" si="14"/>
        <v/>
      </c>
      <c r="AK346" t="str">
        <f t="shared" si="13"/>
        <v/>
      </c>
      <c r="AQ346" s="140" t="str">
        <f>IF(実施計画様式!F346="","",IF(PRODUCT(D346:AF346)=0,"error",""))</f>
        <v/>
      </c>
    </row>
    <row r="347" spans="3:43">
      <c r="C347">
        <v>275</v>
      </c>
      <c r="D347" s="24">
        <f>IFERROR(VLOOKUP(実施計画様式!D347,―!A$38:B$40,2,FALSE),0)</f>
        <v>0</v>
      </c>
      <c r="E347">
        <f>IFERROR(VLOOKUP(実施計画様式!E347,―!$C$40:$D$47,2,FALSE),0)</f>
        <v>0</v>
      </c>
      <c r="F347">
        <f>IFERROR(VLOOKUP(実施計画様式!F347,―!$E$2:$F$2,2,FALSE),0)</f>
        <v>0</v>
      </c>
      <c r="G347">
        <f>IFERROR(VLOOKUP(実施計画様式!G347,―!$G$2:$H$2,2,FALSE),0)</f>
        <v>0</v>
      </c>
      <c r="H347">
        <f>IFERROR(VLOOKUP(実施計画様式!H347,―!$I$2:$J$2,2,FALSE),0)</f>
        <v>0</v>
      </c>
      <c r="J347">
        <f>IFERROR(VLOOKUP(実施計画様式!J347,―!$K$4:$L$8,2,FALSE),0)</f>
        <v>0</v>
      </c>
      <c r="K347">
        <f>IFERROR(VLOOKUP(実施計画様式!K347,―!$M$2:$N$2,2,FALSE),0)</f>
        <v>0</v>
      </c>
      <c r="L347">
        <f>IFERROR(VLOOKUP(実施計画様式!L347,―!$O$2:$P$10,2,FALSE),0)</f>
        <v>0</v>
      </c>
      <c r="V347">
        <f>IFERROR(VLOOKUP(実施計画様式!W347,―!$Q$2:$R$3,2,FALSE),0)</f>
        <v>0</v>
      </c>
      <c r="W347">
        <f>IFERROR(VLOOKUP(実施計画様式!X347,―!$S$2:$T$3,2,FALSE),0)</f>
        <v>0</v>
      </c>
      <c r="X347">
        <f>IFERROR(VLOOKUP(実施計画様式!Y347,―!$U$2:$V$3,2,FALSE),0)</f>
        <v>0</v>
      </c>
      <c r="Y347">
        <f>IFERROR(VLOOKUP(実施計画様式!Z347,―!$AH$2:$AI$40,2,FALSE),0)</f>
        <v>0</v>
      </c>
      <c r="Z347">
        <f>IFERROR(VLOOKUP(実施計画様式!AA347,―!$AH$2:$AI$40,2,FALSE),0)</f>
        <v>0</v>
      </c>
      <c r="AC347">
        <f>IFERROR(VLOOKUP(実施計画様式!AD347,参考資料1_対象分野リスト!$C$3:$D$64,2,FALSE),0)</f>
        <v>0</v>
      </c>
      <c r="AF347">
        <f>IFERROR(VLOOKUP(実施計画様式!AG347,―!$AE$13:$AF$18,2,FALSE),0)</f>
        <v>0</v>
      </c>
      <c r="AH347">
        <f t="shared" si="15"/>
        <v>0</v>
      </c>
      <c r="AI347">
        <v>99</v>
      </c>
      <c r="AJ347" t="str">
        <f t="shared" si="14"/>
        <v/>
      </c>
      <c r="AK347" t="str">
        <f t="shared" si="13"/>
        <v/>
      </c>
      <c r="AQ347" s="140" t="str">
        <f>IF(実施計画様式!F347="","",IF(PRODUCT(D347:AF347)=0,"error",""))</f>
        <v/>
      </c>
    </row>
    <row r="348" spans="3:43">
      <c r="C348">
        <v>276</v>
      </c>
      <c r="D348" s="24">
        <f>IFERROR(VLOOKUP(実施計画様式!D348,―!A$38:B$40,2,FALSE),0)</f>
        <v>0</v>
      </c>
      <c r="E348">
        <f>IFERROR(VLOOKUP(実施計画様式!E348,―!$C$40:$D$47,2,FALSE),0)</f>
        <v>0</v>
      </c>
      <c r="F348">
        <f>IFERROR(VLOOKUP(実施計画様式!F348,―!$E$2:$F$2,2,FALSE),0)</f>
        <v>0</v>
      </c>
      <c r="G348">
        <f>IFERROR(VLOOKUP(実施計画様式!G348,―!$G$2:$H$2,2,FALSE),0)</f>
        <v>0</v>
      </c>
      <c r="H348">
        <f>IFERROR(VLOOKUP(実施計画様式!H348,―!$I$2:$J$2,2,FALSE),0)</f>
        <v>0</v>
      </c>
      <c r="J348">
        <f>IFERROR(VLOOKUP(実施計画様式!J348,―!$K$4:$L$8,2,FALSE),0)</f>
        <v>0</v>
      </c>
      <c r="K348">
        <f>IFERROR(VLOOKUP(実施計画様式!K348,―!$M$2:$N$2,2,FALSE),0)</f>
        <v>0</v>
      </c>
      <c r="L348">
        <f>IFERROR(VLOOKUP(実施計画様式!L348,―!$O$2:$P$10,2,FALSE),0)</f>
        <v>0</v>
      </c>
      <c r="V348">
        <f>IFERROR(VLOOKUP(実施計画様式!W348,―!$Q$2:$R$3,2,FALSE),0)</f>
        <v>0</v>
      </c>
      <c r="W348">
        <f>IFERROR(VLOOKUP(実施計画様式!X348,―!$S$2:$T$3,2,FALSE),0)</f>
        <v>0</v>
      </c>
      <c r="X348">
        <f>IFERROR(VLOOKUP(実施計画様式!Y348,―!$U$2:$V$3,2,FALSE),0)</f>
        <v>0</v>
      </c>
      <c r="Y348">
        <f>IFERROR(VLOOKUP(実施計画様式!Z348,―!$AH$2:$AI$40,2,FALSE),0)</f>
        <v>0</v>
      </c>
      <c r="Z348">
        <f>IFERROR(VLOOKUP(実施計画様式!AA348,―!$AH$2:$AI$40,2,FALSE),0)</f>
        <v>0</v>
      </c>
      <c r="AC348">
        <f>IFERROR(VLOOKUP(実施計画様式!AD348,参考資料1_対象分野リスト!$C$3:$D$64,2,FALSE),0)</f>
        <v>0</v>
      </c>
      <c r="AF348">
        <f>IFERROR(VLOOKUP(実施計画様式!AG348,―!$AE$13:$AF$18,2,FALSE),0)</f>
        <v>0</v>
      </c>
      <c r="AH348">
        <f t="shared" si="15"/>
        <v>0</v>
      </c>
      <c r="AI348">
        <v>99</v>
      </c>
      <c r="AJ348" t="str">
        <f t="shared" si="14"/>
        <v/>
      </c>
      <c r="AK348" t="str">
        <f t="shared" si="13"/>
        <v/>
      </c>
      <c r="AQ348" s="140" t="str">
        <f>IF(実施計画様式!F348="","",IF(PRODUCT(D348:AF348)=0,"error",""))</f>
        <v/>
      </c>
    </row>
    <row r="349" spans="3:43">
      <c r="C349">
        <v>277</v>
      </c>
      <c r="D349" s="24">
        <f>IFERROR(VLOOKUP(実施計画様式!D349,―!A$38:B$40,2,FALSE),0)</f>
        <v>0</v>
      </c>
      <c r="E349">
        <f>IFERROR(VLOOKUP(実施計画様式!E349,―!$C$40:$D$47,2,FALSE),0)</f>
        <v>0</v>
      </c>
      <c r="F349">
        <f>IFERROR(VLOOKUP(実施計画様式!F349,―!$E$2:$F$2,2,FALSE),0)</f>
        <v>0</v>
      </c>
      <c r="G349">
        <f>IFERROR(VLOOKUP(実施計画様式!G349,―!$G$2:$H$2,2,FALSE),0)</f>
        <v>0</v>
      </c>
      <c r="H349">
        <f>IFERROR(VLOOKUP(実施計画様式!H349,―!$I$2:$J$2,2,FALSE),0)</f>
        <v>0</v>
      </c>
      <c r="J349">
        <f>IFERROR(VLOOKUP(実施計画様式!J349,―!$K$4:$L$8,2,FALSE),0)</f>
        <v>0</v>
      </c>
      <c r="K349">
        <f>IFERROR(VLOOKUP(実施計画様式!K349,―!$M$2:$N$2,2,FALSE),0)</f>
        <v>0</v>
      </c>
      <c r="L349">
        <f>IFERROR(VLOOKUP(実施計画様式!L349,―!$O$2:$P$10,2,FALSE),0)</f>
        <v>0</v>
      </c>
      <c r="V349">
        <f>IFERROR(VLOOKUP(実施計画様式!W349,―!$Q$2:$R$3,2,FALSE),0)</f>
        <v>0</v>
      </c>
      <c r="W349">
        <f>IFERROR(VLOOKUP(実施計画様式!X349,―!$S$2:$T$3,2,FALSE),0)</f>
        <v>0</v>
      </c>
      <c r="X349">
        <f>IFERROR(VLOOKUP(実施計画様式!Y349,―!$U$2:$V$3,2,FALSE),0)</f>
        <v>0</v>
      </c>
      <c r="Y349">
        <f>IFERROR(VLOOKUP(実施計画様式!Z349,―!$AH$2:$AI$40,2,FALSE),0)</f>
        <v>0</v>
      </c>
      <c r="Z349">
        <f>IFERROR(VLOOKUP(実施計画様式!AA349,―!$AH$2:$AI$40,2,FALSE),0)</f>
        <v>0</v>
      </c>
      <c r="AC349">
        <f>IFERROR(VLOOKUP(実施計画様式!AD349,参考資料1_対象分野リスト!$C$3:$D$64,2,FALSE),0)</f>
        <v>0</v>
      </c>
      <c r="AF349">
        <f>IFERROR(VLOOKUP(実施計画様式!AG349,―!$AE$13:$AF$18,2,FALSE),0)</f>
        <v>0</v>
      </c>
      <c r="AH349">
        <f t="shared" si="15"/>
        <v>0</v>
      </c>
      <c r="AI349">
        <v>99</v>
      </c>
      <c r="AJ349" t="str">
        <f t="shared" si="14"/>
        <v/>
      </c>
      <c r="AK349" t="str">
        <f t="shared" si="13"/>
        <v/>
      </c>
      <c r="AQ349" s="140" t="str">
        <f>IF(実施計画様式!F349="","",IF(PRODUCT(D349:AF349)=0,"error",""))</f>
        <v/>
      </c>
    </row>
    <row r="350" spans="3:43">
      <c r="C350">
        <v>278</v>
      </c>
      <c r="D350" s="24">
        <f>IFERROR(VLOOKUP(実施計画様式!D350,―!A$38:B$40,2,FALSE),0)</f>
        <v>0</v>
      </c>
      <c r="E350">
        <f>IFERROR(VLOOKUP(実施計画様式!E350,―!$C$40:$D$47,2,FALSE),0)</f>
        <v>0</v>
      </c>
      <c r="F350">
        <f>IFERROR(VLOOKUP(実施計画様式!F350,―!$E$2:$F$2,2,FALSE),0)</f>
        <v>0</v>
      </c>
      <c r="G350">
        <f>IFERROR(VLOOKUP(実施計画様式!G350,―!$G$2:$H$2,2,FALSE),0)</f>
        <v>0</v>
      </c>
      <c r="H350">
        <f>IFERROR(VLOOKUP(実施計画様式!H350,―!$I$2:$J$2,2,FALSE),0)</f>
        <v>0</v>
      </c>
      <c r="J350">
        <f>IFERROR(VLOOKUP(実施計画様式!J350,―!$K$4:$L$8,2,FALSE),0)</f>
        <v>0</v>
      </c>
      <c r="K350">
        <f>IFERROR(VLOOKUP(実施計画様式!K350,―!$M$2:$N$2,2,FALSE),0)</f>
        <v>0</v>
      </c>
      <c r="L350">
        <f>IFERROR(VLOOKUP(実施計画様式!L350,―!$O$2:$P$10,2,FALSE),0)</f>
        <v>0</v>
      </c>
      <c r="V350">
        <f>IFERROR(VLOOKUP(実施計画様式!W350,―!$Q$2:$R$3,2,FALSE),0)</f>
        <v>0</v>
      </c>
      <c r="W350">
        <f>IFERROR(VLOOKUP(実施計画様式!X350,―!$S$2:$T$3,2,FALSE),0)</f>
        <v>0</v>
      </c>
      <c r="X350">
        <f>IFERROR(VLOOKUP(実施計画様式!Y350,―!$U$2:$V$3,2,FALSE),0)</f>
        <v>0</v>
      </c>
      <c r="Y350">
        <f>IFERROR(VLOOKUP(実施計画様式!Z350,―!$AH$2:$AI$40,2,FALSE),0)</f>
        <v>0</v>
      </c>
      <c r="Z350">
        <f>IFERROR(VLOOKUP(実施計画様式!AA350,―!$AH$2:$AI$40,2,FALSE),0)</f>
        <v>0</v>
      </c>
      <c r="AC350">
        <f>IFERROR(VLOOKUP(実施計画様式!AD350,参考資料1_対象分野リスト!$C$3:$D$64,2,FALSE),0)</f>
        <v>0</v>
      </c>
      <c r="AF350">
        <f>IFERROR(VLOOKUP(実施計画様式!AG350,―!$AE$13:$AF$18,2,FALSE),0)</f>
        <v>0</v>
      </c>
      <c r="AH350">
        <f t="shared" si="15"/>
        <v>0</v>
      </c>
      <c r="AI350">
        <v>99</v>
      </c>
      <c r="AJ350" t="str">
        <f t="shared" si="14"/>
        <v/>
      </c>
      <c r="AK350" t="str">
        <f t="shared" si="13"/>
        <v/>
      </c>
      <c r="AQ350" s="140" t="str">
        <f>IF(実施計画様式!F350="","",IF(PRODUCT(D350:AF350)=0,"error",""))</f>
        <v/>
      </c>
    </row>
    <row r="351" spans="3:43">
      <c r="C351">
        <v>279</v>
      </c>
      <c r="D351" s="24">
        <f>IFERROR(VLOOKUP(実施計画様式!D351,―!A$38:B$40,2,FALSE),0)</f>
        <v>0</v>
      </c>
      <c r="E351">
        <f>IFERROR(VLOOKUP(実施計画様式!E351,―!$C$40:$D$47,2,FALSE),0)</f>
        <v>0</v>
      </c>
      <c r="F351">
        <f>IFERROR(VLOOKUP(実施計画様式!F351,―!$E$2:$F$2,2,FALSE),0)</f>
        <v>0</v>
      </c>
      <c r="G351">
        <f>IFERROR(VLOOKUP(実施計画様式!G351,―!$G$2:$H$2,2,FALSE),0)</f>
        <v>0</v>
      </c>
      <c r="H351">
        <f>IFERROR(VLOOKUP(実施計画様式!H351,―!$I$2:$J$2,2,FALSE),0)</f>
        <v>0</v>
      </c>
      <c r="J351">
        <f>IFERROR(VLOOKUP(実施計画様式!J351,―!$K$4:$L$8,2,FALSE),0)</f>
        <v>0</v>
      </c>
      <c r="K351">
        <f>IFERROR(VLOOKUP(実施計画様式!K351,―!$M$2:$N$2,2,FALSE),0)</f>
        <v>0</v>
      </c>
      <c r="L351">
        <f>IFERROR(VLOOKUP(実施計画様式!L351,―!$O$2:$P$10,2,FALSE),0)</f>
        <v>0</v>
      </c>
      <c r="V351">
        <f>IFERROR(VLOOKUP(実施計画様式!W351,―!$Q$2:$R$3,2,FALSE),0)</f>
        <v>0</v>
      </c>
      <c r="W351">
        <f>IFERROR(VLOOKUP(実施計画様式!X351,―!$S$2:$T$3,2,FALSE),0)</f>
        <v>0</v>
      </c>
      <c r="X351">
        <f>IFERROR(VLOOKUP(実施計画様式!Y351,―!$U$2:$V$3,2,FALSE),0)</f>
        <v>0</v>
      </c>
      <c r="Y351">
        <f>IFERROR(VLOOKUP(実施計画様式!Z351,―!$AH$2:$AI$40,2,FALSE),0)</f>
        <v>0</v>
      </c>
      <c r="Z351">
        <f>IFERROR(VLOOKUP(実施計画様式!AA351,―!$AH$2:$AI$40,2,FALSE),0)</f>
        <v>0</v>
      </c>
      <c r="AC351">
        <f>IFERROR(VLOOKUP(実施計画様式!AD351,参考資料1_対象分野リスト!$C$3:$D$64,2,FALSE),0)</f>
        <v>0</v>
      </c>
      <c r="AF351">
        <f>IFERROR(VLOOKUP(実施計画様式!AG351,―!$AE$13:$AF$18,2,FALSE),0)</f>
        <v>0</v>
      </c>
      <c r="AH351">
        <f t="shared" si="15"/>
        <v>0</v>
      </c>
      <c r="AI351">
        <v>99</v>
      </c>
      <c r="AJ351" t="str">
        <f t="shared" si="14"/>
        <v/>
      </c>
      <c r="AK351" t="str">
        <f t="shared" si="13"/>
        <v/>
      </c>
      <c r="AQ351" s="140" t="str">
        <f>IF(実施計画様式!F351="","",IF(PRODUCT(D351:AF351)=0,"error",""))</f>
        <v/>
      </c>
    </row>
    <row r="352" spans="3:43">
      <c r="C352">
        <v>280</v>
      </c>
      <c r="D352" s="24">
        <f>IFERROR(VLOOKUP(実施計画様式!D352,―!A$38:B$40,2,FALSE),0)</f>
        <v>0</v>
      </c>
      <c r="E352">
        <f>IFERROR(VLOOKUP(実施計画様式!E352,―!$C$40:$D$47,2,FALSE),0)</f>
        <v>0</v>
      </c>
      <c r="F352">
        <f>IFERROR(VLOOKUP(実施計画様式!F352,―!$E$2:$F$2,2,FALSE),0)</f>
        <v>0</v>
      </c>
      <c r="G352">
        <f>IFERROR(VLOOKUP(実施計画様式!G352,―!$G$2:$H$2,2,FALSE),0)</f>
        <v>0</v>
      </c>
      <c r="H352">
        <f>IFERROR(VLOOKUP(実施計画様式!H352,―!$I$2:$J$2,2,FALSE),0)</f>
        <v>0</v>
      </c>
      <c r="J352">
        <f>IFERROR(VLOOKUP(実施計画様式!J352,―!$K$4:$L$8,2,FALSE),0)</f>
        <v>0</v>
      </c>
      <c r="K352">
        <f>IFERROR(VLOOKUP(実施計画様式!K352,―!$M$2:$N$2,2,FALSE),0)</f>
        <v>0</v>
      </c>
      <c r="L352">
        <f>IFERROR(VLOOKUP(実施計画様式!L352,―!$O$2:$P$10,2,FALSE),0)</f>
        <v>0</v>
      </c>
      <c r="V352">
        <f>IFERROR(VLOOKUP(実施計画様式!W352,―!$Q$2:$R$3,2,FALSE),0)</f>
        <v>0</v>
      </c>
      <c r="W352">
        <f>IFERROR(VLOOKUP(実施計画様式!X352,―!$S$2:$T$3,2,FALSE),0)</f>
        <v>0</v>
      </c>
      <c r="X352">
        <f>IFERROR(VLOOKUP(実施計画様式!Y352,―!$U$2:$V$3,2,FALSE),0)</f>
        <v>0</v>
      </c>
      <c r="Y352">
        <f>IFERROR(VLOOKUP(実施計画様式!Z352,―!$AH$2:$AI$40,2,FALSE),0)</f>
        <v>0</v>
      </c>
      <c r="Z352">
        <f>IFERROR(VLOOKUP(実施計画様式!AA352,―!$AH$2:$AI$40,2,FALSE),0)</f>
        <v>0</v>
      </c>
      <c r="AC352">
        <f>IFERROR(VLOOKUP(実施計画様式!AD352,参考資料1_対象分野リスト!$C$3:$D$64,2,FALSE),0)</f>
        <v>0</v>
      </c>
      <c r="AF352">
        <f>IFERROR(VLOOKUP(実施計画様式!AG352,―!$AE$13:$AF$18,2,FALSE),0)</f>
        <v>0</v>
      </c>
      <c r="AH352">
        <f t="shared" si="15"/>
        <v>0</v>
      </c>
      <c r="AI352">
        <v>99</v>
      </c>
      <c r="AJ352" t="str">
        <f t="shared" si="14"/>
        <v/>
      </c>
      <c r="AK352" t="str">
        <f t="shared" si="13"/>
        <v/>
      </c>
      <c r="AQ352" s="140" t="str">
        <f>IF(実施計画様式!F352="","",IF(PRODUCT(D352:AF352)=0,"error",""))</f>
        <v/>
      </c>
    </row>
    <row r="353" spans="3:43">
      <c r="C353">
        <v>281</v>
      </c>
      <c r="D353" s="24">
        <f>IFERROR(VLOOKUP(実施計画様式!D353,―!A$38:B$40,2,FALSE),0)</f>
        <v>0</v>
      </c>
      <c r="E353">
        <f>IFERROR(VLOOKUP(実施計画様式!E353,―!$C$40:$D$47,2,FALSE),0)</f>
        <v>0</v>
      </c>
      <c r="F353">
        <f>IFERROR(VLOOKUP(実施計画様式!F353,―!$E$2:$F$2,2,FALSE),0)</f>
        <v>0</v>
      </c>
      <c r="G353">
        <f>IFERROR(VLOOKUP(実施計画様式!G353,―!$G$2:$H$2,2,FALSE),0)</f>
        <v>0</v>
      </c>
      <c r="H353">
        <f>IFERROR(VLOOKUP(実施計画様式!H353,―!$I$2:$J$2,2,FALSE),0)</f>
        <v>0</v>
      </c>
      <c r="J353">
        <f>IFERROR(VLOOKUP(実施計画様式!J353,―!$K$4:$L$8,2,FALSE),0)</f>
        <v>0</v>
      </c>
      <c r="K353">
        <f>IFERROR(VLOOKUP(実施計画様式!K353,―!$M$2:$N$2,2,FALSE),0)</f>
        <v>0</v>
      </c>
      <c r="L353">
        <f>IFERROR(VLOOKUP(実施計画様式!L353,―!$O$2:$P$10,2,FALSE),0)</f>
        <v>0</v>
      </c>
      <c r="V353">
        <f>IFERROR(VLOOKUP(実施計画様式!W353,―!$Q$2:$R$3,2,FALSE),0)</f>
        <v>0</v>
      </c>
      <c r="W353">
        <f>IFERROR(VLOOKUP(実施計画様式!X353,―!$S$2:$T$3,2,FALSE),0)</f>
        <v>0</v>
      </c>
      <c r="X353">
        <f>IFERROR(VLOOKUP(実施計画様式!Y353,―!$U$2:$V$3,2,FALSE),0)</f>
        <v>0</v>
      </c>
      <c r="Y353">
        <f>IFERROR(VLOOKUP(実施計画様式!Z353,―!$AH$2:$AI$40,2,FALSE),0)</f>
        <v>0</v>
      </c>
      <c r="Z353">
        <f>IFERROR(VLOOKUP(実施計画様式!AA353,―!$AH$2:$AI$40,2,FALSE),0)</f>
        <v>0</v>
      </c>
      <c r="AC353">
        <f>IFERROR(VLOOKUP(実施計画様式!AD353,参考資料1_対象分野リスト!$C$3:$D$64,2,FALSE),0)</f>
        <v>0</v>
      </c>
      <c r="AF353">
        <f>IFERROR(VLOOKUP(実施計画様式!AG353,―!$AE$13:$AF$18,2,FALSE),0)</f>
        <v>0</v>
      </c>
      <c r="AH353">
        <f t="shared" si="15"/>
        <v>0</v>
      </c>
      <c r="AI353">
        <v>99</v>
      </c>
      <c r="AJ353" t="str">
        <f t="shared" si="14"/>
        <v/>
      </c>
      <c r="AK353" t="str">
        <f t="shared" si="13"/>
        <v/>
      </c>
      <c r="AQ353" s="140" t="str">
        <f>IF(実施計画様式!F353="","",IF(PRODUCT(D353:AF353)=0,"error",""))</f>
        <v/>
      </c>
    </row>
    <row r="354" spans="3:43">
      <c r="C354">
        <v>282</v>
      </c>
      <c r="D354" s="24">
        <f>IFERROR(VLOOKUP(実施計画様式!D354,―!A$38:B$40,2,FALSE),0)</f>
        <v>0</v>
      </c>
      <c r="E354">
        <f>IFERROR(VLOOKUP(実施計画様式!E354,―!$C$40:$D$47,2,FALSE),0)</f>
        <v>0</v>
      </c>
      <c r="F354">
        <f>IFERROR(VLOOKUP(実施計画様式!F354,―!$E$2:$F$2,2,FALSE),0)</f>
        <v>0</v>
      </c>
      <c r="G354">
        <f>IFERROR(VLOOKUP(実施計画様式!G354,―!$G$2:$H$2,2,FALSE),0)</f>
        <v>0</v>
      </c>
      <c r="H354">
        <f>IFERROR(VLOOKUP(実施計画様式!H354,―!$I$2:$J$2,2,FALSE),0)</f>
        <v>0</v>
      </c>
      <c r="J354">
        <f>IFERROR(VLOOKUP(実施計画様式!J354,―!$K$4:$L$8,2,FALSE),0)</f>
        <v>0</v>
      </c>
      <c r="K354">
        <f>IFERROR(VLOOKUP(実施計画様式!K354,―!$M$2:$N$2,2,FALSE),0)</f>
        <v>0</v>
      </c>
      <c r="L354">
        <f>IFERROR(VLOOKUP(実施計画様式!L354,―!$O$2:$P$10,2,FALSE),0)</f>
        <v>0</v>
      </c>
      <c r="V354">
        <f>IFERROR(VLOOKUP(実施計画様式!W354,―!$Q$2:$R$3,2,FALSE),0)</f>
        <v>0</v>
      </c>
      <c r="W354">
        <f>IFERROR(VLOOKUP(実施計画様式!X354,―!$S$2:$T$3,2,FALSE),0)</f>
        <v>0</v>
      </c>
      <c r="X354">
        <f>IFERROR(VLOOKUP(実施計画様式!Y354,―!$U$2:$V$3,2,FALSE),0)</f>
        <v>0</v>
      </c>
      <c r="Y354">
        <f>IFERROR(VLOOKUP(実施計画様式!Z354,―!$AH$2:$AI$40,2,FALSE),0)</f>
        <v>0</v>
      </c>
      <c r="Z354">
        <f>IFERROR(VLOOKUP(実施計画様式!AA354,―!$AH$2:$AI$40,2,FALSE),0)</f>
        <v>0</v>
      </c>
      <c r="AC354">
        <f>IFERROR(VLOOKUP(実施計画様式!AD354,参考資料1_対象分野リスト!$C$3:$D$64,2,FALSE),0)</f>
        <v>0</v>
      </c>
      <c r="AF354">
        <f>IFERROR(VLOOKUP(実施計画様式!AG354,―!$AE$13:$AF$18,2,FALSE),0)</f>
        <v>0</v>
      </c>
      <c r="AH354">
        <f t="shared" si="15"/>
        <v>0</v>
      </c>
      <c r="AI354">
        <v>99</v>
      </c>
      <c r="AJ354" t="str">
        <f t="shared" si="14"/>
        <v/>
      </c>
      <c r="AK354" t="str">
        <f t="shared" si="13"/>
        <v/>
      </c>
      <c r="AQ354" s="140" t="str">
        <f>IF(実施計画様式!F354="","",IF(PRODUCT(D354:AF354)=0,"error",""))</f>
        <v/>
      </c>
    </row>
    <row r="355" spans="3:43">
      <c r="C355">
        <v>283</v>
      </c>
      <c r="D355" s="24">
        <f>IFERROR(VLOOKUP(実施計画様式!D355,―!A$38:B$40,2,FALSE),0)</f>
        <v>0</v>
      </c>
      <c r="E355">
        <f>IFERROR(VLOOKUP(実施計画様式!E355,―!$C$40:$D$47,2,FALSE),0)</f>
        <v>0</v>
      </c>
      <c r="F355">
        <f>IFERROR(VLOOKUP(実施計画様式!F355,―!$E$2:$F$2,2,FALSE),0)</f>
        <v>0</v>
      </c>
      <c r="G355">
        <f>IFERROR(VLOOKUP(実施計画様式!G355,―!$G$2:$H$2,2,FALSE),0)</f>
        <v>0</v>
      </c>
      <c r="H355">
        <f>IFERROR(VLOOKUP(実施計画様式!H355,―!$I$2:$J$2,2,FALSE),0)</f>
        <v>0</v>
      </c>
      <c r="J355">
        <f>IFERROR(VLOOKUP(実施計画様式!J355,―!$K$4:$L$8,2,FALSE),0)</f>
        <v>0</v>
      </c>
      <c r="K355">
        <f>IFERROR(VLOOKUP(実施計画様式!K355,―!$M$2:$N$2,2,FALSE),0)</f>
        <v>0</v>
      </c>
      <c r="L355">
        <f>IFERROR(VLOOKUP(実施計画様式!L355,―!$O$2:$P$10,2,FALSE),0)</f>
        <v>0</v>
      </c>
      <c r="V355">
        <f>IFERROR(VLOOKUP(実施計画様式!W355,―!$Q$2:$R$3,2,FALSE),0)</f>
        <v>0</v>
      </c>
      <c r="W355">
        <f>IFERROR(VLOOKUP(実施計画様式!X355,―!$S$2:$T$3,2,FALSE),0)</f>
        <v>0</v>
      </c>
      <c r="X355">
        <f>IFERROR(VLOOKUP(実施計画様式!Y355,―!$U$2:$V$3,2,FALSE),0)</f>
        <v>0</v>
      </c>
      <c r="Y355">
        <f>IFERROR(VLOOKUP(実施計画様式!Z355,―!$AH$2:$AI$40,2,FALSE),0)</f>
        <v>0</v>
      </c>
      <c r="Z355">
        <f>IFERROR(VLOOKUP(実施計画様式!AA355,―!$AH$2:$AI$40,2,FALSE),0)</f>
        <v>0</v>
      </c>
      <c r="AC355">
        <f>IFERROR(VLOOKUP(実施計画様式!AD355,参考資料1_対象分野リスト!$C$3:$D$64,2,FALSE),0)</f>
        <v>0</v>
      </c>
      <c r="AF355">
        <f>IFERROR(VLOOKUP(実施計画様式!AG355,―!$AE$13:$AF$18,2,FALSE),0)</f>
        <v>0</v>
      </c>
      <c r="AH355">
        <f t="shared" si="15"/>
        <v>0</v>
      </c>
      <c r="AI355">
        <v>99</v>
      </c>
      <c r="AJ355" t="str">
        <f t="shared" si="14"/>
        <v/>
      </c>
      <c r="AK355" t="str">
        <f t="shared" si="13"/>
        <v/>
      </c>
      <c r="AQ355" s="140" t="str">
        <f>IF(実施計画様式!F355="","",IF(PRODUCT(D355:AF355)=0,"error",""))</f>
        <v/>
      </c>
    </row>
    <row r="356" spans="3:43">
      <c r="C356">
        <v>284</v>
      </c>
      <c r="D356" s="24">
        <f>IFERROR(VLOOKUP(実施計画様式!D356,―!A$38:B$40,2,FALSE),0)</f>
        <v>0</v>
      </c>
      <c r="E356">
        <f>IFERROR(VLOOKUP(実施計画様式!E356,―!$C$40:$D$47,2,FALSE),0)</f>
        <v>0</v>
      </c>
      <c r="F356">
        <f>IFERROR(VLOOKUP(実施計画様式!F356,―!$E$2:$F$2,2,FALSE),0)</f>
        <v>0</v>
      </c>
      <c r="G356">
        <f>IFERROR(VLOOKUP(実施計画様式!G356,―!$G$2:$H$2,2,FALSE),0)</f>
        <v>0</v>
      </c>
      <c r="H356">
        <f>IFERROR(VLOOKUP(実施計画様式!H356,―!$I$2:$J$2,2,FALSE),0)</f>
        <v>0</v>
      </c>
      <c r="J356">
        <f>IFERROR(VLOOKUP(実施計画様式!J356,―!$K$4:$L$8,2,FALSE),0)</f>
        <v>0</v>
      </c>
      <c r="K356">
        <f>IFERROR(VLOOKUP(実施計画様式!K356,―!$M$2:$N$2,2,FALSE),0)</f>
        <v>0</v>
      </c>
      <c r="L356">
        <f>IFERROR(VLOOKUP(実施計画様式!L356,―!$O$2:$P$10,2,FALSE),0)</f>
        <v>0</v>
      </c>
      <c r="V356">
        <f>IFERROR(VLOOKUP(実施計画様式!W356,―!$Q$2:$R$3,2,FALSE),0)</f>
        <v>0</v>
      </c>
      <c r="W356">
        <f>IFERROR(VLOOKUP(実施計画様式!X356,―!$S$2:$T$3,2,FALSE),0)</f>
        <v>0</v>
      </c>
      <c r="X356">
        <f>IFERROR(VLOOKUP(実施計画様式!Y356,―!$U$2:$V$3,2,FALSE),0)</f>
        <v>0</v>
      </c>
      <c r="Y356">
        <f>IFERROR(VLOOKUP(実施計画様式!Z356,―!$AH$2:$AI$40,2,FALSE),0)</f>
        <v>0</v>
      </c>
      <c r="Z356">
        <f>IFERROR(VLOOKUP(実施計画様式!AA356,―!$AH$2:$AI$40,2,FALSE),0)</f>
        <v>0</v>
      </c>
      <c r="AC356">
        <f>IFERROR(VLOOKUP(実施計画様式!AD356,参考資料1_対象分野リスト!$C$3:$D$64,2,FALSE),0)</f>
        <v>0</v>
      </c>
      <c r="AF356">
        <f>IFERROR(VLOOKUP(実施計画様式!AG356,―!$AE$13:$AF$18,2,FALSE),0)</f>
        <v>0</v>
      </c>
      <c r="AH356">
        <f t="shared" si="15"/>
        <v>0</v>
      </c>
      <c r="AI356">
        <v>99</v>
      </c>
      <c r="AJ356" t="str">
        <f t="shared" si="14"/>
        <v/>
      </c>
      <c r="AK356" t="str">
        <f t="shared" si="13"/>
        <v/>
      </c>
      <c r="AQ356" s="140" t="str">
        <f>IF(実施計画様式!F356="","",IF(PRODUCT(D356:AF356)=0,"error",""))</f>
        <v/>
      </c>
    </row>
    <row r="357" spans="3:43">
      <c r="C357">
        <v>285</v>
      </c>
      <c r="D357" s="24">
        <f>IFERROR(VLOOKUP(実施計画様式!D357,―!A$38:B$40,2,FALSE),0)</f>
        <v>0</v>
      </c>
      <c r="E357">
        <f>IFERROR(VLOOKUP(実施計画様式!E357,―!$C$40:$D$47,2,FALSE),0)</f>
        <v>0</v>
      </c>
      <c r="F357">
        <f>IFERROR(VLOOKUP(実施計画様式!F357,―!$E$2:$F$2,2,FALSE),0)</f>
        <v>0</v>
      </c>
      <c r="G357">
        <f>IFERROR(VLOOKUP(実施計画様式!G357,―!$G$2:$H$2,2,FALSE),0)</f>
        <v>0</v>
      </c>
      <c r="H357">
        <f>IFERROR(VLOOKUP(実施計画様式!H357,―!$I$2:$J$2,2,FALSE),0)</f>
        <v>0</v>
      </c>
      <c r="J357">
        <f>IFERROR(VLOOKUP(実施計画様式!J357,―!$K$4:$L$8,2,FALSE),0)</f>
        <v>0</v>
      </c>
      <c r="K357">
        <f>IFERROR(VLOOKUP(実施計画様式!K357,―!$M$2:$N$2,2,FALSE),0)</f>
        <v>0</v>
      </c>
      <c r="L357">
        <f>IFERROR(VLOOKUP(実施計画様式!L357,―!$O$2:$P$10,2,FALSE),0)</f>
        <v>0</v>
      </c>
      <c r="V357">
        <f>IFERROR(VLOOKUP(実施計画様式!W357,―!$Q$2:$R$3,2,FALSE),0)</f>
        <v>0</v>
      </c>
      <c r="W357">
        <f>IFERROR(VLOOKUP(実施計画様式!X357,―!$S$2:$T$3,2,FALSE),0)</f>
        <v>0</v>
      </c>
      <c r="X357">
        <f>IFERROR(VLOOKUP(実施計画様式!Y357,―!$U$2:$V$3,2,FALSE),0)</f>
        <v>0</v>
      </c>
      <c r="Y357">
        <f>IFERROR(VLOOKUP(実施計画様式!Z357,―!$AH$2:$AI$40,2,FALSE),0)</f>
        <v>0</v>
      </c>
      <c r="Z357">
        <f>IFERROR(VLOOKUP(実施計画様式!AA357,―!$AH$2:$AI$40,2,FALSE),0)</f>
        <v>0</v>
      </c>
      <c r="AC357">
        <f>IFERROR(VLOOKUP(実施計画様式!AD357,参考資料1_対象分野リスト!$C$3:$D$64,2,FALSE),0)</f>
        <v>0</v>
      </c>
      <c r="AF357">
        <f>IFERROR(VLOOKUP(実施計画様式!AG357,―!$AE$13:$AF$18,2,FALSE),0)</f>
        <v>0</v>
      </c>
      <c r="AH357">
        <f t="shared" si="15"/>
        <v>0</v>
      </c>
      <c r="AI357">
        <v>99</v>
      </c>
      <c r="AJ357" t="str">
        <f t="shared" si="14"/>
        <v/>
      </c>
      <c r="AK357" t="str">
        <f t="shared" si="13"/>
        <v/>
      </c>
      <c r="AQ357" s="140" t="str">
        <f>IF(実施計画様式!F357="","",IF(PRODUCT(D357:AF357)=0,"error",""))</f>
        <v/>
      </c>
    </row>
    <row r="358" spans="3:43">
      <c r="C358">
        <v>286</v>
      </c>
      <c r="D358" s="24">
        <f>IFERROR(VLOOKUP(実施計画様式!D358,―!A$38:B$40,2,FALSE),0)</f>
        <v>0</v>
      </c>
      <c r="E358">
        <f>IFERROR(VLOOKUP(実施計画様式!E358,―!$C$40:$D$47,2,FALSE),0)</f>
        <v>0</v>
      </c>
      <c r="F358">
        <f>IFERROR(VLOOKUP(実施計画様式!F358,―!$E$2:$F$2,2,FALSE),0)</f>
        <v>0</v>
      </c>
      <c r="G358">
        <f>IFERROR(VLOOKUP(実施計画様式!G358,―!$G$2:$H$2,2,FALSE),0)</f>
        <v>0</v>
      </c>
      <c r="H358">
        <f>IFERROR(VLOOKUP(実施計画様式!H358,―!$I$2:$J$2,2,FALSE),0)</f>
        <v>0</v>
      </c>
      <c r="J358">
        <f>IFERROR(VLOOKUP(実施計画様式!J358,―!$K$4:$L$8,2,FALSE),0)</f>
        <v>0</v>
      </c>
      <c r="K358">
        <f>IFERROR(VLOOKUP(実施計画様式!K358,―!$M$2:$N$2,2,FALSE),0)</f>
        <v>0</v>
      </c>
      <c r="L358">
        <f>IFERROR(VLOOKUP(実施計画様式!L358,―!$O$2:$P$10,2,FALSE),0)</f>
        <v>0</v>
      </c>
      <c r="V358">
        <f>IFERROR(VLOOKUP(実施計画様式!W358,―!$Q$2:$R$3,2,FALSE),0)</f>
        <v>0</v>
      </c>
      <c r="W358">
        <f>IFERROR(VLOOKUP(実施計画様式!X358,―!$S$2:$T$3,2,FALSE),0)</f>
        <v>0</v>
      </c>
      <c r="X358">
        <f>IFERROR(VLOOKUP(実施計画様式!Y358,―!$U$2:$V$3,2,FALSE),0)</f>
        <v>0</v>
      </c>
      <c r="Y358">
        <f>IFERROR(VLOOKUP(実施計画様式!Z358,―!$AH$2:$AI$40,2,FALSE),0)</f>
        <v>0</v>
      </c>
      <c r="Z358">
        <f>IFERROR(VLOOKUP(実施計画様式!AA358,―!$AH$2:$AI$40,2,FALSE),0)</f>
        <v>0</v>
      </c>
      <c r="AC358">
        <f>IFERROR(VLOOKUP(実施計画様式!AD358,参考資料1_対象分野リスト!$C$3:$D$64,2,FALSE),0)</f>
        <v>0</v>
      </c>
      <c r="AF358">
        <f>IFERROR(VLOOKUP(実施計画様式!AG358,―!$AE$13:$AF$18,2,FALSE),0)</f>
        <v>0</v>
      </c>
      <c r="AH358">
        <f t="shared" si="15"/>
        <v>0</v>
      </c>
      <c r="AI358">
        <v>99</v>
      </c>
      <c r="AJ358" t="str">
        <f t="shared" si="14"/>
        <v/>
      </c>
      <c r="AK358" t="str">
        <f t="shared" si="13"/>
        <v/>
      </c>
      <c r="AQ358" s="140" t="str">
        <f>IF(実施計画様式!F358="","",IF(PRODUCT(D358:AF358)=0,"error",""))</f>
        <v/>
      </c>
    </row>
    <row r="359" spans="3:43">
      <c r="C359">
        <v>287</v>
      </c>
      <c r="D359" s="24">
        <f>IFERROR(VLOOKUP(実施計画様式!D359,―!A$38:B$40,2,FALSE),0)</f>
        <v>0</v>
      </c>
      <c r="E359">
        <f>IFERROR(VLOOKUP(実施計画様式!E359,―!$C$40:$D$47,2,FALSE),0)</f>
        <v>0</v>
      </c>
      <c r="F359">
        <f>IFERROR(VLOOKUP(実施計画様式!F359,―!$E$2:$F$2,2,FALSE),0)</f>
        <v>0</v>
      </c>
      <c r="G359">
        <f>IFERROR(VLOOKUP(実施計画様式!G359,―!$G$2:$H$2,2,FALSE),0)</f>
        <v>0</v>
      </c>
      <c r="H359">
        <f>IFERROR(VLOOKUP(実施計画様式!H359,―!$I$2:$J$2,2,FALSE),0)</f>
        <v>0</v>
      </c>
      <c r="J359">
        <f>IFERROR(VLOOKUP(実施計画様式!J359,―!$K$4:$L$8,2,FALSE),0)</f>
        <v>0</v>
      </c>
      <c r="K359">
        <f>IFERROR(VLOOKUP(実施計画様式!K359,―!$M$2:$N$2,2,FALSE),0)</f>
        <v>0</v>
      </c>
      <c r="L359">
        <f>IFERROR(VLOOKUP(実施計画様式!L359,―!$O$2:$P$10,2,FALSE),0)</f>
        <v>0</v>
      </c>
      <c r="V359">
        <f>IFERROR(VLOOKUP(実施計画様式!W359,―!$Q$2:$R$3,2,FALSE),0)</f>
        <v>0</v>
      </c>
      <c r="W359">
        <f>IFERROR(VLOOKUP(実施計画様式!X359,―!$S$2:$T$3,2,FALSE),0)</f>
        <v>0</v>
      </c>
      <c r="X359">
        <f>IFERROR(VLOOKUP(実施計画様式!Y359,―!$U$2:$V$3,2,FALSE),0)</f>
        <v>0</v>
      </c>
      <c r="Y359">
        <f>IFERROR(VLOOKUP(実施計画様式!Z359,―!$AH$2:$AI$40,2,FALSE),0)</f>
        <v>0</v>
      </c>
      <c r="Z359">
        <f>IFERROR(VLOOKUP(実施計画様式!AA359,―!$AH$2:$AI$40,2,FALSE),0)</f>
        <v>0</v>
      </c>
      <c r="AC359">
        <f>IFERROR(VLOOKUP(実施計画様式!AD359,参考資料1_対象分野リスト!$C$3:$D$64,2,FALSE),0)</f>
        <v>0</v>
      </c>
      <c r="AF359">
        <f>IFERROR(VLOOKUP(実施計画様式!AG359,―!$AE$13:$AF$18,2,FALSE),0)</f>
        <v>0</v>
      </c>
      <c r="AH359">
        <f t="shared" si="15"/>
        <v>0</v>
      </c>
      <c r="AI359">
        <v>99</v>
      </c>
      <c r="AJ359" t="str">
        <f t="shared" si="14"/>
        <v/>
      </c>
      <c r="AK359" t="str">
        <f t="shared" si="13"/>
        <v/>
      </c>
      <c r="AQ359" s="140" t="str">
        <f>IF(実施計画様式!F359="","",IF(PRODUCT(D359:AF359)=0,"error",""))</f>
        <v/>
      </c>
    </row>
    <row r="360" spans="3:43">
      <c r="C360">
        <v>288</v>
      </c>
      <c r="D360" s="24">
        <f>IFERROR(VLOOKUP(実施計画様式!D360,―!A$38:B$40,2,FALSE),0)</f>
        <v>0</v>
      </c>
      <c r="E360">
        <f>IFERROR(VLOOKUP(実施計画様式!E360,―!$C$40:$D$47,2,FALSE),0)</f>
        <v>0</v>
      </c>
      <c r="F360">
        <f>IFERROR(VLOOKUP(実施計画様式!F360,―!$E$2:$F$2,2,FALSE),0)</f>
        <v>0</v>
      </c>
      <c r="G360">
        <f>IFERROR(VLOOKUP(実施計画様式!G360,―!$G$2:$H$2,2,FALSE),0)</f>
        <v>0</v>
      </c>
      <c r="H360">
        <f>IFERROR(VLOOKUP(実施計画様式!H360,―!$I$2:$J$2,2,FALSE),0)</f>
        <v>0</v>
      </c>
      <c r="J360">
        <f>IFERROR(VLOOKUP(実施計画様式!J360,―!$K$4:$L$8,2,FALSE),0)</f>
        <v>0</v>
      </c>
      <c r="K360">
        <f>IFERROR(VLOOKUP(実施計画様式!K360,―!$M$2:$N$2,2,FALSE),0)</f>
        <v>0</v>
      </c>
      <c r="L360">
        <f>IFERROR(VLOOKUP(実施計画様式!L360,―!$O$2:$P$10,2,FALSE),0)</f>
        <v>0</v>
      </c>
      <c r="V360">
        <f>IFERROR(VLOOKUP(実施計画様式!W360,―!$Q$2:$R$3,2,FALSE),0)</f>
        <v>0</v>
      </c>
      <c r="W360">
        <f>IFERROR(VLOOKUP(実施計画様式!X360,―!$S$2:$T$3,2,FALSE),0)</f>
        <v>0</v>
      </c>
      <c r="X360">
        <f>IFERROR(VLOOKUP(実施計画様式!Y360,―!$U$2:$V$3,2,FALSE),0)</f>
        <v>0</v>
      </c>
      <c r="Y360">
        <f>IFERROR(VLOOKUP(実施計画様式!Z360,―!$AH$2:$AI$40,2,FALSE),0)</f>
        <v>0</v>
      </c>
      <c r="Z360">
        <f>IFERROR(VLOOKUP(実施計画様式!AA360,―!$AH$2:$AI$40,2,FALSE),0)</f>
        <v>0</v>
      </c>
      <c r="AC360">
        <f>IFERROR(VLOOKUP(実施計画様式!AD360,参考資料1_対象分野リスト!$C$3:$D$64,2,FALSE),0)</f>
        <v>0</v>
      </c>
      <c r="AF360">
        <f>IFERROR(VLOOKUP(実施計画様式!AG360,―!$AE$13:$AF$18,2,FALSE),0)</f>
        <v>0</v>
      </c>
      <c r="AH360">
        <f t="shared" si="15"/>
        <v>0</v>
      </c>
      <c r="AI360">
        <v>99</v>
      </c>
      <c r="AJ360" t="str">
        <f t="shared" si="14"/>
        <v/>
      </c>
      <c r="AK360" t="str">
        <f t="shared" si="13"/>
        <v/>
      </c>
      <c r="AQ360" s="140" t="str">
        <f>IF(実施計画様式!F360="","",IF(PRODUCT(D360:AF360)=0,"error",""))</f>
        <v/>
      </c>
    </row>
    <row r="361" spans="3:43">
      <c r="C361">
        <v>289</v>
      </c>
      <c r="D361" s="24">
        <f>IFERROR(VLOOKUP(実施計画様式!D361,―!A$38:B$40,2,FALSE),0)</f>
        <v>0</v>
      </c>
      <c r="E361">
        <f>IFERROR(VLOOKUP(実施計画様式!E361,―!$C$40:$D$47,2,FALSE),0)</f>
        <v>0</v>
      </c>
      <c r="F361">
        <f>IFERROR(VLOOKUP(実施計画様式!F361,―!$E$2:$F$2,2,FALSE),0)</f>
        <v>0</v>
      </c>
      <c r="G361">
        <f>IFERROR(VLOOKUP(実施計画様式!G361,―!$G$2:$H$2,2,FALSE),0)</f>
        <v>0</v>
      </c>
      <c r="H361">
        <f>IFERROR(VLOOKUP(実施計画様式!H361,―!$I$2:$J$2,2,FALSE),0)</f>
        <v>0</v>
      </c>
      <c r="J361">
        <f>IFERROR(VLOOKUP(実施計画様式!J361,―!$K$4:$L$8,2,FALSE),0)</f>
        <v>0</v>
      </c>
      <c r="K361">
        <f>IFERROR(VLOOKUP(実施計画様式!K361,―!$M$2:$N$2,2,FALSE),0)</f>
        <v>0</v>
      </c>
      <c r="L361">
        <f>IFERROR(VLOOKUP(実施計画様式!L361,―!$O$2:$P$10,2,FALSE),0)</f>
        <v>0</v>
      </c>
      <c r="V361">
        <f>IFERROR(VLOOKUP(実施計画様式!W361,―!$Q$2:$R$3,2,FALSE),0)</f>
        <v>0</v>
      </c>
      <c r="W361">
        <f>IFERROR(VLOOKUP(実施計画様式!X361,―!$S$2:$T$3,2,FALSE),0)</f>
        <v>0</v>
      </c>
      <c r="X361">
        <f>IFERROR(VLOOKUP(実施計画様式!Y361,―!$U$2:$V$3,2,FALSE),0)</f>
        <v>0</v>
      </c>
      <c r="Y361">
        <f>IFERROR(VLOOKUP(実施計画様式!Z361,―!$AH$2:$AI$40,2,FALSE),0)</f>
        <v>0</v>
      </c>
      <c r="Z361">
        <f>IFERROR(VLOOKUP(実施計画様式!AA361,―!$AH$2:$AI$40,2,FALSE),0)</f>
        <v>0</v>
      </c>
      <c r="AC361">
        <f>IFERROR(VLOOKUP(実施計画様式!AD361,参考資料1_対象分野リスト!$C$3:$D$64,2,FALSE),0)</f>
        <v>0</v>
      </c>
      <c r="AF361">
        <f>IFERROR(VLOOKUP(実施計画様式!AG361,―!$AE$13:$AF$18,2,FALSE),0)</f>
        <v>0</v>
      </c>
      <c r="AH361">
        <f t="shared" si="15"/>
        <v>0</v>
      </c>
      <c r="AI361">
        <v>99</v>
      </c>
      <c r="AJ361" t="str">
        <f t="shared" si="14"/>
        <v/>
      </c>
      <c r="AK361" t="str">
        <f t="shared" si="13"/>
        <v/>
      </c>
      <c r="AQ361" s="140" t="str">
        <f>IF(実施計画様式!F361="","",IF(PRODUCT(D361:AF361)=0,"error",""))</f>
        <v/>
      </c>
    </row>
    <row r="362" spans="3:43">
      <c r="C362">
        <v>290</v>
      </c>
      <c r="D362" s="24">
        <f>IFERROR(VLOOKUP(実施計画様式!D362,―!A$38:B$40,2,FALSE),0)</f>
        <v>0</v>
      </c>
      <c r="E362">
        <f>IFERROR(VLOOKUP(実施計画様式!E362,―!$C$40:$D$47,2,FALSE),0)</f>
        <v>0</v>
      </c>
      <c r="F362">
        <f>IFERROR(VLOOKUP(実施計画様式!F362,―!$E$2:$F$2,2,FALSE),0)</f>
        <v>0</v>
      </c>
      <c r="G362">
        <f>IFERROR(VLOOKUP(実施計画様式!G362,―!$G$2:$H$2,2,FALSE),0)</f>
        <v>0</v>
      </c>
      <c r="H362">
        <f>IFERROR(VLOOKUP(実施計画様式!H362,―!$I$2:$J$2,2,FALSE),0)</f>
        <v>0</v>
      </c>
      <c r="J362">
        <f>IFERROR(VLOOKUP(実施計画様式!J362,―!$K$4:$L$8,2,FALSE),0)</f>
        <v>0</v>
      </c>
      <c r="K362">
        <f>IFERROR(VLOOKUP(実施計画様式!K362,―!$M$2:$N$2,2,FALSE),0)</f>
        <v>0</v>
      </c>
      <c r="L362">
        <f>IFERROR(VLOOKUP(実施計画様式!L362,―!$O$2:$P$10,2,FALSE),0)</f>
        <v>0</v>
      </c>
      <c r="V362">
        <f>IFERROR(VLOOKUP(実施計画様式!W362,―!$Q$2:$R$3,2,FALSE),0)</f>
        <v>0</v>
      </c>
      <c r="W362">
        <f>IFERROR(VLOOKUP(実施計画様式!X362,―!$S$2:$T$3,2,FALSE),0)</f>
        <v>0</v>
      </c>
      <c r="X362">
        <f>IFERROR(VLOOKUP(実施計画様式!Y362,―!$U$2:$V$3,2,FALSE),0)</f>
        <v>0</v>
      </c>
      <c r="Y362">
        <f>IFERROR(VLOOKUP(実施計画様式!Z362,―!$AH$2:$AI$40,2,FALSE),0)</f>
        <v>0</v>
      </c>
      <c r="Z362">
        <f>IFERROR(VLOOKUP(実施計画様式!AA362,―!$AH$2:$AI$40,2,FALSE),0)</f>
        <v>0</v>
      </c>
      <c r="AC362">
        <f>IFERROR(VLOOKUP(実施計画様式!AD362,参考資料1_対象分野リスト!$C$3:$D$64,2,FALSE),0)</f>
        <v>0</v>
      </c>
      <c r="AF362">
        <f>IFERROR(VLOOKUP(実施計画様式!AG362,―!$AE$13:$AF$18,2,FALSE),0)</f>
        <v>0</v>
      </c>
      <c r="AH362">
        <f t="shared" si="15"/>
        <v>0</v>
      </c>
      <c r="AI362">
        <v>99</v>
      </c>
      <c r="AJ362" t="str">
        <f t="shared" si="14"/>
        <v/>
      </c>
      <c r="AK362" t="str">
        <f t="shared" si="13"/>
        <v/>
      </c>
      <c r="AQ362" s="140" t="str">
        <f>IF(実施計画様式!F362="","",IF(PRODUCT(D362:AF362)=0,"error",""))</f>
        <v/>
      </c>
    </row>
    <row r="363" spans="3:43">
      <c r="C363">
        <v>291</v>
      </c>
      <c r="D363" s="24">
        <f>IFERROR(VLOOKUP(実施計画様式!D363,―!A$38:B$40,2,FALSE),0)</f>
        <v>0</v>
      </c>
      <c r="E363">
        <f>IFERROR(VLOOKUP(実施計画様式!E363,―!$C$40:$D$47,2,FALSE),0)</f>
        <v>0</v>
      </c>
      <c r="F363">
        <f>IFERROR(VLOOKUP(実施計画様式!F363,―!$E$2:$F$2,2,FALSE),0)</f>
        <v>0</v>
      </c>
      <c r="G363">
        <f>IFERROR(VLOOKUP(実施計画様式!G363,―!$G$2:$H$2,2,FALSE),0)</f>
        <v>0</v>
      </c>
      <c r="H363">
        <f>IFERROR(VLOOKUP(実施計画様式!H363,―!$I$2:$J$2,2,FALSE),0)</f>
        <v>0</v>
      </c>
      <c r="J363">
        <f>IFERROR(VLOOKUP(実施計画様式!J363,―!$K$4:$L$8,2,FALSE),0)</f>
        <v>0</v>
      </c>
      <c r="K363">
        <f>IFERROR(VLOOKUP(実施計画様式!K363,―!$M$2:$N$2,2,FALSE),0)</f>
        <v>0</v>
      </c>
      <c r="L363">
        <f>IFERROR(VLOOKUP(実施計画様式!L363,―!$O$2:$P$10,2,FALSE),0)</f>
        <v>0</v>
      </c>
      <c r="V363">
        <f>IFERROR(VLOOKUP(実施計画様式!W363,―!$Q$2:$R$3,2,FALSE),0)</f>
        <v>0</v>
      </c>
      <c r="W363">
        <f>IFERROR(VLOOKUP(実施計画様式!X363,―!$S$2:$T$3,2,FALSE),0)</f>
        <v>0</v>
      </c>
      <c r="X363">
        <f>IFERROR(VLOOKUP(実施計画様式!Y363,―!$U$2:$V$3,2,FALSE),0)</f>
        <v>0</v>
      </c>
      <c r="Y363">
        <f>IFERROR(VLOOKUP(実施計画様式!Z363,―!$AH$2:$AI$40,2,FALSE),0)</f>
        <v>0</v>
      </c>
      <c r="Z363">
        <f>IFERROR(VLOOKUP(実施計画様式!AA363,―!$AH$2:$AI$40,2,FALSE),0)</f>
        <v>0</v>
      </c>
      <c r="AC363">
        <f>IFERROR(VLOOKUP(実施計画様式!AD363,参考資料1_対象分野リスト!$C$3:$D$64,2,FALSE),0)</f>
        <v>0</v>
      </c>
      <c r="AF363">
        <f>IFERROR(VLOOKUP(実施計画様式!AG363,―!$AE$13:$AF$18,2,FALSE),0)</f>
        <v>0</v>
      </c>
      <c r="AH363">
        <f t="shared" si="15"/>
        <v>0</v>
      </c>
      <c r="AI363">
        <v>99</v>
      </c>
      <c r="AJ363" t="str">
        <f t="shared" si="14"/>
        <v/>
      </c>
      <c r="AK363" t="str">
        <f t="shared" si="13"/>
        <v/>
      </c>
      <c r="AQ363" s="140" t="str">
        <f>IF(実施計画様式!F363="","",IF(PRODUCT(D363:AF363)=0,"error",""))</f>
        <v/>
      </c>
    </row>
    <row r="364" spans="3:43">
      <c r="C364">
        <v>292</v>
      </c>
      <c r="D364" s="24">
        <f>IFERROR(VLOOKUP(実施計画様式!D364,―!A$38:B$40,2,FALSE),0)</f>
        <v>0</v>
      </c>
      <c r="E364">
        <f>IFERROR(VLOOKUP(実施計画様式!E364,―!$C$40:$D$47,2,FALSE),0)</f>
        <v>0</v>
      </c>
      <c r="F364">
        <f>IFERROR(VLOOKUP(実施計画様式!F364,―!$E$2:$F$2,2,FALSE),0)</f>
        <v>0</v>
      </c>
      <c r="G364">
        <f>IFERROR(VLOOKUP(実施計画様式!G364,―!$G$2:$H$2,2,FALSE),0)</f>
        <v>0</v>
      </c>
      <c r="H364">
        <f>IFERROR(VLOOKUP(実施計画様式!H364,―!$I$2:$J$2,2,FALSE),0)</f>
        <v>0</v>
      </c>
      <c r="J364">
        <f>IFERROR(VLOOKUP(実施計画様式!J364,―!$K$4:$L$8,2,FALSE),0)</f>
        <v>0</v>
      </c>
      <c r="K364">
        <f>IFERROR(VLOOKUP(実施計画様式!K364,―!$M$2:$N$2,2,FALSE),0)</f>
        <v>0</v>
      </c>
      <c r="L364">
        <f>IFERROR(VLOOKUP(実施計画様式!L364,―!$O$2:$P$10,2,FALSE),0)</f>
        <v>0</v>
      </c>
      <c r="V364">
        <f>IFERROR(VLOOKUP(実施計画様式!W364,―!$Q$2:$R$3,2,FALSE),0)</f>
        <v>0</v>
      </c>
      <c r="W364">
        <f>IFERROR(VLOOKUP(実施計画様式!X364,―!$S$2:$T$3,2,FALSE),0)</f>
        <v>0</v>
      </c>
      <c r="X364">
        <f>IFERROR(VLOOKUP(実施計画様式!Y364,―!$U$2:$V$3,2,FALSE),0)</f>
        <v>0</v>
      </c>
      <c r="Y364">
        <f>IFERROR(VLOOKUP(実施計画様式!Z364,―!$AH$2:$AI$40,2,FALSE),0)</f>
        <v>0</v>
      </c>
      <c r="Z364">
        <f>IFERROR(VLOOKUP(実施計画様式!AA364,―!$AH$2:$AI$40,2,FALSE),0)</f>
        <v>0</v>
      </c>
      <c r="AC364">
        <f>IFERROR(VLOOKUP(実施計画様式!AD364,参考資料1_対象分野リスト!$C$3:$D$64,2,FALSE),0)</f>
        <v>0</v>
      </c>
      <c r="AF364">
        <f>IFERROR(VLOOKUP(実施計画様式!AG364,―!$AE$13:$AF$18,2,FALSE),0)</f>
        <v>0</v>
      </c>
      <c r="AH364">
        <f t="shared" si="15"/>
        <v>0</v>
      </c>
      <c r="AI364">
        <v>99</v>
      </c>
      <c r="AJ364" t="str">
        <f t="shared" si="14"/>
        <v/>
      </c>
      <c r="AK364" t="str">
        <f t="shared" si="13"/>
        <v/>
      </c>
      <c r="AQ364" s="140" t="str">
        <f>IF(実施計画様式!F364="","",IF(PRODUCT(D364:AF364)=0,"error",""))</f>
        <v/>
      </c>
    </row>
    <row r="365" spans="3:43">
      <c r="C365">
        <v>293</v>
      </c>
      <c r="D365" s="24">
        <f>IFERROR(VLOOKUP(実施計画様式!D365,―!A$38:B$40,2,FALSE),0)</f>
        <v>0</v>
      </c>
      <c r="E365">
        <f>IFERROR(VLOOKUP(実施計画様式!E365,―!$C$40:$D$47,2,FALSE),0)</f>
        <v>0</v>
      </c>
      <c r="F365">
        <f>IFERROR(VLOOKUP(実施計画様式!F365,―!$E$2:$F$2,2,FALSE),0)</f>
        <v>0</v>
      </c>
      <c r="G365">
        <f>IFERROR(VLOOKUP(実施計画様式!G365,―!$G$2:$H$2,2,FALSE),0)</f>
        <v>0</v>
      </c>
      <c r="H365">
        <f>IFERROR(VLOOKUP(実施計画様式!H365,―!$I$2:$J$2,2,FALSE),0)</f>
        <v>0</v>
      </c>
      <c r="J365">
        <f>IFERROR(VLOOKUP(実施計画様式!J365,―!$K$4:$L$8,2,FALSE),0)</f>
        <v>0</v>
      </c>
      <c r="K365">
        <f>IFERROR(VLOOKUP(実施計画様式!K365,―!$M$2:$N$2,2,FALSE),0)</f>
        <v>0</v>
      </c>
      <c r="L365">
        <f>IFERROR(VLOOKUP(実施計画様式!L365,―!$O$2:$P$10,2,FALSE),0)</f>
        <v>0</v>
      </c>
      <c r="V365">
        <f>IFERROR(VLOOKUP(実施計画様式!W365,―!$Q$2:$R$3,2,FALSE),0)</f>
        <v>0</v>
      </c>
      <c r="W365">
        <f>IFERROR(VLOOKUP(実施計画様式!X365,―!$S$2:$T$3,2,FALSE),0)</f>
        <v>0</v>
      </c>
      <c r="X365">
        <f>IFERROR(VLOOKUP(実施計画様式!Y365,―!$U$2:$V$3,2,FALSE),0)</f>
        <v>0</v>
      </c>
      <c r="Y365">
        <f>IFERROR(VLOOKUP(実施計画様式!Z365,―!$AH$2:$AI$40,2,FALSE),0)</f>
        <v>0</v>
      </c>
      <c r="Z365">
        <f>IFERROR(VLOOKUP(実施計画様式!AA365,―!$AH$2:$AI$40,2,FALSE),0)</f>
        <v>0</v>
      </c>
      <c r="AC365">
        <f>IFERROR(VLOOKUP(実施計画様式!AD365,参考資料1_対象分野リスト!$C$3:$D$64,2,FALSE),0)</f>
        <v>0</v>
      </c>
      <c r="AF365">
        <f>IFERROR(VLOOKUP(実施計画様式!AG365,―!$AE$13:$AF$18,2,FALSE),0)</f>
        <v>0</v>
      </c>
      <c r="AH365">
        <f t="shared" si="15"/>
        <v>0</v>
      </c>
      <c r="AI365">
        <v>99</v>
      </c>
      <c r="AJ365" t="str">
        <f t="shared" si="14"/>
        <v/>
      </c>
      <c r="AK365" t="str">
        <f t="shared" si="13"/>
        <v/>
      </c>
      <c r="AQ365" s="140" t="str">
        <f>IF(実施計画様式!F365="","",IF(PRODUCT(D365:AF365)=0,"error",""))</f>
        <v/>
      </c>
    </row>
    <row r="366" spans="3:43">
      <c r="C366">
        <v>294</v>
      </c>
      <c r="D366" s="24">
        <f>IFERROR(VLOOKUP(実施計画様式!D366,―!A$38:B$40,2,FALSE),0)</f>
        <v>0</v>
      </c>
      <c r="E366">
        <f>IFERROR(VLOOKUP(実施計画様式!E366,―!$C$40:$D$47,2,FALSE),0)</f>
        <v>0</v>
      </c>
      <c r="F366">
        <f>IFERROR(VLOOKUP(実施計画様式!F366,―!$E$2:$F$2,2,FALSE),0)</f>
        <v>0</v>
      </c>
      <c r="G366">
        <f>IFERROR(VLOOKUP(実施計画様式!G366,―!$G$2:$H$2,2,FALSE),0)</f>
        <v>0</v>
      </c>
      <c r="H366">
        <f>IFERROR(VLOOKUP(実施計画様式!H366,―!$I$2:$J$2,2,FALSE),0)</f>
        <v>0</v>
      </c>
      <c r="J366">
        <f>IFERROR(VLOOKUP(実施計画様式!J366,―!$K$4:$L$8,2,FALSE),0)</f>
        <v>0</v>
      </c>
      <c r="K366">
        <f>IFERROR(VLOOKUP(実施計画様式!K366,―!$M$2:$N$2,2,FALSE),0)</f>
        <v>0</v>
      </c>
      <c r="L366">
        <f>IFERROR(VLOOKUP(実施計画様式!L366,―!$O$2:$P$10,2,FALSE),0)</f>
        <v>0</v>
      </c>
      <c r="V366">
        <f>IFERROR(VLOOKUP(実施計画様式!W366,―!$Q$2:$R$3,2,FALSE),0)</f>
        <v>0</v>
      </c>
      <c r="W366">
        <f>IFERROR(VLOOKUP(実施計画様式!X366,―!$S$2:$T$3,2,FALSE),0)</f>
        <v>0</v>
      </c>
      <c r="X366">
        <f>IFERROR(VLOOKUP(実施計画様式!Y366,―!$U$2:$V$3,2,FALSE),0)</f>
        <v>0</v>
      </c>
      <c r="Y366">
        <f>IFERROR(VLOOKUP(実施計画様式!Z366,―!$AH$2:$AI$40,2,FALSE),0)</f>
        <v>0</v>
      </c>
      <c r="Z366">
        <f>IFERROR(VLOOKUP(実施計画様式!AA366,―!$AH$2:$AI$40,2,FALSE),0)</f>
        <v>0</v>
      </c>
      <c r="AC366">
        <f>IFERROR(VLOOKUP(実施計画様式!AD366,参考資料1_対象分野リスト!$C$3:$D$64,2,FALSE),0)</f>
        <v>0</v>
      </c>
      <c r="AF366">
        <f>IFERROR(VLOOKUP(実施計画様式!AG366,―!$AE$13:$AF$18,2,FALSE),0)</f>
        <v>0</v>
      </c>
      <c r="AH366">
        <f t="shared" si="15"/>
        <v>0</v>
      </c>
      <c r="AI366">
        <v>99</v>
      </c>
      <c r="AJ366" t="str">
        <f t="shared" si="14"/>
        <v/>
      </c>
      <c r="AK366" t="str">
        <f t="shared" si="13"/>
        <v/>
      </c>
      <c r="AQ366" s="140" t="str">
        <f>IF(実施計画様式!F366="","",IF(PRODUCT(D366:AF366)=0,"error",""))</f>
        <v/>
      </c>
    </row>
    <row r="367" spans="3:43">
      <c r="C367">
        <v>295</v>
      </c>
      <c r="D367" s="24">
        <f>IFERROR(VLOOKUP(実施計画様式!D367,―!A$38:B$40,2,FALSE),0)</f>
        <v>0</v>
      </c>
      <c r="E367">
        <f>IFERROR(VLOOKUP(実施計画様式!E367,―!$C$40:$D$47,2,FALSE),0)</f>
        <v>0</v>
      </c>
      <c r="F367">
        <f>IFERROR(VLOOKUP(実施計画様式!F367,―!$E$2:$F$2,2,FALSE),0)</f>
        <v>0</v>
      </c>
      <c r="G367">
        <f>IFERROR(VLOOKUP(実施計画様式!G367,―!$G$2:$H$2,2,FALSE),0)</f>
        <v>0</v>
      </c>
      <c r="H367">
        <f>IFERROR(VLOOKUP(実施計画様式!H367,―!$I$2:$J$2,2,FALSE),0)</f>
        <v>0</v>
      </c>
      <c r="J367">
        <f>IFERROR(VLOOKUP(実施計画様式!J367,―!$K$4:$L$8,2,FALSE),0)</f>
        <v>0</v>
      </c>
      <c r="K367">
        <f>IFERROR(VLOOKUP(実施計画様式!K367,―!$M$2:$N$2,2,FALSE),0)</f>
        <v>0</v>
      </c>
      <c r="L367">
        <f>IFERROR(VLOOKUP(実施計画様式!L367,―!$O$2:$P$10,2,FALSE),0)</f>
        <v>0</v>
      </c>
      <c r="V367">
        <f>IFERROR(VLOOKUP(実施計画様式!W367,―!$Q$2:$R$3,2,FALSE),0)</f>
        <v>0</v>
      </c>
      <c r="W367">
        <f>IFERROR(VLOOKUP(実施計画様式!X367,―!$S$2:$T$3,2,FALSE),0)</f>
        <v>0</v>
      </c>
      <c r="X367">
        <f>IFERROR(VLOOKUP(実施計画様式!Y367,―!$U$2:$V$3,2,FALSE),0)</f>
        <v>0</v>
      </c>
      <c r="Y367">
        <f>IFERROR(VLOOKUP(実施計画様式!Z367,―!$AH$2:$AI$40,2,FALSE),0)</f>
        <v>0</v>
      </c>
      <c r="Z367">
        <f>IFERROR(VLOOKUP(実施計画様式!AA367,―!$AH$2:$AI$40,2,FALSE),0)</f>
        <v>0</v>
      </c>
      <c r="AC367">
        <f>IFERROR(VLOOKUP(実施計画様式!AD367,参考資料1_対象分野リスト!$C$3:$D$64,2,FALSE),0)</f>
        <v>0</v>
      </c>
      <c r="AF367">
        <f>IFERROR(VLOOKUP(実施計画様式!AG367,―!$AE$13:$AF$18,2,FALSE),0)</f>
        <v>0</v>
      </c>
      <c r="AH367">
        <f t="shared" si="15"/>
        <v>0</v>
      </c>
      <c r="AI367">
        <v>99</v>
      </c>
      <c r="AJ367" t="str">
        <f t="shared" si="14"/>
        <v/>
      </c>
      <c r="AK367" t="str">
        <f t="shared" si="13"/>
        <v/>
      </c>
      <c r="AQ367" s="140" t="str">
        <f>IF(実施計画様式!F367="","",IF(PRODUCT(D367:AF367)=0,"error",""))</f>
        <v/>
      </c>
    </row>
    <row r="368" spans="3:43">
      <c r="C368">
        <v>296</v>
      </c>
      <c r="D368" s="24">
        <f>IFERROR(VLOOKUP(実施計画様式!D368,―!A$38:B$40,2,FALSE),0)</f>
        <v>0</v>
      </c>
      <c r="E368">
        <f>IFERROR(VLOOKUP(実施計画様式!E368,―!$C$40:$D$47,2,FALSE),0)</f>
        <v>0</v>
      </c>
      <c r="F368">
        <f>IFERROR(VLOOKUP(実施計画様式!F368,―!$E$2:$F$2,2,FALSE),0)</f>
        <v>0</v>
      </c>
      <c r="G368">
        <f>IFERROR(VLOOKUP(実施計画様式!G368,―!$G$2:$H$2,2,FALSE),0)</f>
        <v>0</v>
      </c>
      <c r="H368">
        <f>IFERROR(VLOOKUP(実施計画様式!H368,―!$I$2:$J$2,2,FALSE),0)</f>
        <v>0</v>
      </c>
      <c r="J368">
        <f>IFERROR(VLOOKUP(実施計画様式!J368,―!$K$4:$L$8,2,FALSE),0)</f>
        <v>0</v>
      </c>
      <c r="K368">
        <f>IFERROR(VLOOKUP(実施計画様式!K368,―!$M$2:$N$2,2,FALSE),0)</f>
        <v>0</v>
      </c>
      <c r="L368">
        <f>IFERROR(VLOOKUP(実施計画様式!L368,―!$O$2:$P$10,2,FALSE),0)</f>
        <v>0</v>
      </c>
      <c r="V368">
        <f>IFERROR(VLOOKUP(実施計画様式!W368,―!$Q$2:$R$3,2,FALSE),0)</f>
        <v>0</v>
      </c>
      <c r="W368">
        <f>IFERROR(VLOOKUP(実施計画様式!X368,―!$S$2:$T$3,2,FALSE),0)</f>
        <v>0</v>
      </c>
      <c r="X368">
        <f>IFERROR(VLOOKUP(実施計画様式!Y368,―!$U$2:$V$3,2,FALSE),0)</f>
        <v>0</v>
      </c>
      <c r="Y368">
        <f>IFERROR(VLOOKUP(実施計画様式!Z368,―!$AH$2:$AI$40,2,FALSE),0)</f>
        <v>0</v>
      </c>
      <c r="Z368">
        <f>IFERROR(VLOOKUP(実施計画様式!AA368,―!$AH$2:$AI$40,2,FALSE),0)</f>
        <v>0</v>
      </c>
      <c r="AC368">
        <f>IFERROR(VLOOKUP(実施計画様式!AD368,参考資料1_対象分野リスト!$C$3:$D$64,2,FALSE),0)</f>
        <v>0</v>
      </c>
      <c r="AF368">
        <f>IFERROR(VLOOKUP(実施計画様式!AG368,―!$AE$13:$AF$18,2,FALSE),0)</f>
        <v>0</v>
      </c>
      <c r="AH368">
        <f t="shared" si="15"/>
        <v>0</v>
      </c>
      <c r="AI368">
        <v>99</v>
      </c>
      <c r="AJ368" t="str">
        <f t="shared" si="14"/>
        <v/>
      </c>
      <c r="AK368" t="str">
        <f t="shared" si="13"/>
        <v/>
      </c>
      <c r="AQ368" s="140" t="str">
        <f>IF(実施計画様式!F368="","",IF(PRODUCT(D368:AF368)=0,"error",""))</f>
        <v/>
      </c>
    </row>
    <row r="369" spans="3:43">
      <c r="C369">
        <v>297</v>
      </c>
      <c r="D369" s="24">
        <f>IFERROR(VLOOKUP(実施計画様式!D369,―!A$38:B$40,2,FALSE),0)</f>
        <v>0</v>
      </c>
      <c r="E369">
        <f>IFERROR(VLOOKUP(実施計画様式!E369,―!$C$40:$D$47,2,FALSE),0)</f>
        <v>0</v>
      </c>
      <c r="F369">
        <f>IFERROR(VLOOKUP(実施計画様式!F369,―!$E$2:$F$2,2,FALSE),0)</f>
        <v>0</v>
      </c>
      <c r="G369">
        <f>IFERROR(VLOOKUP(実施計画様式!G369,―!$G$2:$H$2,2,FALSE),0)</f>
        <v>0</v>
      </c>
      <c r="H369">
        <f>IFERROR(VLOOKUP(実施計画様式!H369,―!$I$2:$J$2,2,FALSE),0)</f>
        <v>0</v>
      </c>
      <c r="J369">
        <f>IFERROR(VLOOKUP(実施計画様式!J369,―!$K$4:$L$8,2,FALSE),0)</f>
        <v>0</v>
      </c>
      <c r="K369">
        <f>IFERROR(VLOOKUP(実施計画様式!K369,―!$M$2:$N$2,2,FALSE),0)</f>
        <v>0</v>
      </c>
      <c r="L369">
        <f>IFERROR(VLOOKUP(実施計画様式!L369,―!$O$2:$P$10,2,FALSE),0)</f>
        <v>0</v>
      </c>
      <c r="V369">
        <f>IFERROR(VLOOKUP(実施計画様式!W369,―!$Q$2:$R$3,2,FALSE),0)</f>
        <v>0</v>
      </c>
      <c r="W369">
        <f>IFERROR(VLOOKUP(実施計画様式!X369,―!$S$2:$T$3,2,FALSE),0)</f>
        <v>0</v>
      </c>
      <c r="X369">
        <f>IFERROR(VLOOKUP(実施計画様式!Y369,―!$U$2:$V$3,2,FALSE),0)</f>
        <v>0</v>
      </c>
      <c r="Y369">
        <f>IFERROR(VLOOKUP(実施計画様式!Z369,―!$AH$2:$AI$40,2,FALSE),0)</f>
        <v>0</v>
      </c>
      <c r="Z369">
        <f>IFERROR(VLOOKUP(実施計画様式!AA369,―!$AH$2:$AI$40,2,FALSE),0)</f>
        <v>0</v>
      </c>
      <c r="AC369">
        <f>IFERROR(VLOOKUP(実施計画様式!AD369,参考資料1_対象分野リスト!$C$3:$D$64,2,FALSE),0)</f>
        <v>0</v>
      </c>
      <c r="AF369">
        <f>IFERROR(VLOOKUP(実施計画様式!AG369,―!$AE$13:$AF$18,2,FALSE),0)</f>
        <v>0</v>
      </c>
      <c r="AH369">
        <f t="shared" si="15"/>
        <v>0</v>
      </c>
      <c r="AI369">
        <v>99</v>
      </c>
      <c r="AJ369" t="str">
        <f t="shared" si="14"/>
        <v/>
      </c>
      <c r="AK369" t="str">
        <f t="shared" si="13"/>
        <v/>
      </c>
      <c r="AQ369" s="140" t="str">
        <f>IF(実施計画様式!F369="","",IF(PRODUCT(D369:AF369)=0,"error",""))</f>
        <v/>
      </c>
    </row>
    <row r="370" spans="3:43">
      <c r="C370">
        <v>298</v>
      </c>
      <c r="D370" s="24">
        <f>IFERROR(VLOOKUP(実施計画様式!D370,―!A$38:B$40,2,FALSE),0)</f>
        <v>0</v>
      </c>
      <c r="E370">
        <f>IFERROR(VLOOKUP(実施計画様式!E370,―!$C$40:$D$47,2,FALSE),0)</f>
        <v>0</v>
      </c>
      <c r="F370">
        <f>IFERROR(VLOOKUP(実施計画様式!F370,―!$E$2:$F$2,2,FALSE),0)</f>
        <v>0</v>
      </c>
      <c r="G370">
        <f>IFERROR(VLOOKUP(実施計画様式!G370,―!$G$2:$H$2,2,FALSE),0)</f>
        <v>0</v>
      </c>
      <c r="H370">
        <f>IFERROR(VLOOKUP(実施計画様式!H370,―!$I$2:$J$2,2,FALSE),0)</f>
        <v>0</v>
      </c>
      <c r="J370">
        <f>IFERROR(VLOOKUP(実施計画様式!J370,―!$K$4:$L$8,2,FALSE),0)</f>
        <v>0</v>
      </c>
      <c r="K370">
        <f>IFERROR(VLOOKUP(実施計画様式!K370,―!$M$2:$N$2,2,FALSE),0)</f>
        <v>0</v>
      </c>
      <c r="L370">
        <f>IFERROR(VLOOKUP(実施計画様式!L370,―!$O$2:$P$10,2,FALSE),0)</f>
        <v>0</v>
      </c>
      <c r="V370">
        <f>IFERROR(VLOOKUP(実施計画様式!W370,―!$Q$2:$R$3,2,FALSE),0)</f>
        <v>0</v>
      </c>
      <c r="W370">
        <f>IFERROR(VLOOKUP(実施計画様式!X370,―!$S$2:$T$3,2,FALSE),0)</f>
        <v>0</v>
      </c>
      <c r="X370">
        <f>IFERROR(VLOOKUP(実施計画様式!Y370,―!$U$2:$V$3,2,FALSE),0)</f>
        <v>0</v>
      </c>
      <c r="Y370">
        <f>IFERROR(VLOOKUP(実施計画様式!Z370,―!$AH$2:$AI$40,2,FALSE),0)</f>
        <v>0</v>
      </c>
      <c r="Z370">
        <f>IFERROR(VLOOKUP(実施計画様式!AA370,―!$AH$2:$AI$40,2,FALSE),0)</f>
        <v>0</v>
      </c>
      <c r="AC370">
        <f>IFERROR(VLOOKUP(実施計画様式!AD370,参考資料1_対象分野リスト!$C$3:$D$64,2,FALSE),0)</f>
        <v>0</v>
      </c>
      <c r="AF370">
        <f>IFERROR(VLOOKUP(実施計画様式!AG370,―!$AE$13:$AF$18,2,FALSE),0)</f>
        <v>0</v>
      </c>
      <c r="AH370">
        <f t="shared" si="15"/>
        <v>0</v>
      </c>
      <c r="AI370">
        <v>99</v>
      </c>
      <c r="AJ370" t="str">
        <f t="shared" si="14"/>
        <v/>
      </c>
      <c r="AK370" t="str">
        <f t="shared" si="13"/>
        <v/>
      </c>
      <c r="AQ370" s="140" t="str">
        <f>IF(実施計画様式!F370="","",IF(PRODUCT(D370:AF370)=0,"error",""))</f>
        <v/>
      </c>
    </row>
    <row r="371" spans="3:43">
      <c r="C371">
        <v>299</v>
      </c>
      <c r="D371" s="24">
        <f>IFERROR(VLOOKUP(実施計画様式!D371,―!A$38:B$40,2,FALSE),0)</f>
        <v>0</v>
      </c>
      <c r="E371">
        <f>IFERROR(VLOOKUP(実施計画様式!E371,―!$C$40:$D$47,2,FALSE),0)</f>
        <v>0</v>
      </c>
      <c r="F371">
        <f>IFERROR(VLOOKUP(実施計画様式!F371,―!$E$2:$F$2,2,FALSE),0)</f>
        <v>0</v>
      </c>
      <c r="G371">
        <f>IFERROR(VLOOKUP(実施計画様式!G371,―!$G$2:$H$2,2,FALSE),0)</f>
        <v>0</v>
      </c>
      <c r="H371">
        <f>IFERROR(VLOOKUP(実施計画様式!H371,―!$I$2:$J$2,2,FALSE),0)</f>
        <v>0</v>
      </c>
      <c r="J371">
        <f>IFERROR(VLOOKUP(実施計画様式!J371,―!$K$4:$L$8,2,FALSE),0)</f>
        <v>0</v>
      </c>
      <c r="K371">
        <f>IFERROR(VLOOKUP(実施計画様式!K371,―!$M$2:$N$2,2,FALSE),0)</f>
        <v>0</v>
      </c>
      <c r="L371">
        <f>IFERROR(VLOOKUP(実施計画様式!L371,―!$O$2:$P$10,2,FALSE),0)</f>
        <v>0</v>
      </c>
      <c r="V371">
        <f>IFERROR(VLOOKUP(実施計画様式!W371,―!$Q$2:$R$3,2,FALSE),0)</f>
        <v>0</v>
      </c>
      <c r="W371">
        <f>IFERROR(VLOOKUP(実施計画様式!X371,―!$S$2:$T$3,2,FALSE),0)</f>
        <v>0</v>
      </c>
      <c r="X371">
        <f>IFERROR(VLOOKUP(実施計画様式!Y371,―!$U$2:$V$3,2,FALSE),0)</f>
        <v>0</v>
      </c>
      <c r="Y371">
        <f>IFERROR(VLOOKUP(実施計画様式!Z371,―!$AH$2:$AI$40,2,FALSE),0)</f>
        <v>0</v>
      </c>
      <c r="Z371">
        <f>IFERROR(VLOOKUP(実施計画様式!AA371,―!$AH$2:$AI$40,2,FALSE),0)</f>
        <v>0</v>
      </c>
      <c r="AC371">
        <f>IFERROR(VLOOKUP(実施計画様式!AD371,参考資料1_対象分野リスト!$C$3:$D$64,2,FALSE),0)</f>
        <v>0</v>
      </c>
      <c r="AF371">
        <f>IFERROR(VLOOKUP(実施計画様式!AG371,―!$AE$13:$AF$18,2,FALSE),0)</f>
        <v>0</v>
      </c>
      <c r="AH371">
        <f t="shared" si="15"/>
        <v>0</v>
      </c>
      <c r="AI371">
        <v>99</v>
      </c>
      <c r="AJ371" t="str">
        <f t="shared" si="14"/>
        <v/>
      </c>
      <c r="AK371" t="str">
        <f t="shared" si="13"/>
        <v/>
      </c>
      <c r="AQ371" s="140" t="str">
        <f>IF(実施計画様式!F371="","",IF(PRODUCT(D371:AF371)=0,"error",""))</f>
        <v/>
      </c>
    </row>
    <row r="372" spans="3:43">
      <c r="C372">
        <v>300</v>
      </c>
      <c r="D372" s="24">
        <f>IFERROR(VLOOKUP(実施計画様式!D372,―!A$38:B$40,2,FALSE),0)</f>
        <v>0</v>
      </c>
      <c r="E372">
        <f>IFERROR(VLOOKUP(実施計画様式!E372,―!$C$40:$D$47,2,FALSE),0)</f>
        <v>0</v>
      </c>
      <c r="F372">
        <f>IFERROR(VLOOKUP(実施計画様式!F372,―!$E$2:$F$2,2,FALSE),0)</f>
        <v>0</v>
      </c>
      <c r="G372">
        <f>IFERROR(VLOOKUP(実施計画様式!G372,―!$G$2:$H$2,2,FALSE),0)</f>
        <v>0</v>
      </c>
      <c r="H372">
        <f>IFERROR(VLOOKUP(実施計画様式!H372,―!$I$2:$J$2,2,FALSE),0)</f>
        <v>0</v>
      </c>
      <c r="J372">
        <f>IFERROR(VLOOKUP(実施計画様式!J372,―!$K$4:$L$8,2,FALSE),0)</f>
        <v>0</v>
      </c>
      <c r="K372">
        <f>IFERROR(VLOOKUP(実施計画様式!K372,―!$M$2:$N$2,2,FALSE),0)</f>
        <v>0</v>
      </c>
      <c r="L372">
        <f>IFERROR(VLOOKUP(実施計画様式!L372,―!$O$2:$P$10,2,FALSE),0)</f>
        <v>0</v>
      </c>
      <c r="V372">
        <f>IFERROR(VLOOKUP(実施計画様式!W372,―!$Q$2:$R$3,2,FALSE),0)</f>
        <v>0</v>
      </c>
      <c r="W372">
        <f>IFERROR(VLOOKUP(実施計画様式!X372,―!$S$2:$T$3,2,FALSE),0)</f>
        <v>0</v>
      </c>
      <c r="X372">
        <f>IFERROR(VLOOKUP(実施計画様式!Y372,―!$U$2:$V$3,2,FALSE),0)</f>
        <v>0</v>
      </c>
      <c r="Y372">
        <f>IFERROR(VLOOKUP(実施計画様式!Z372,―!$AH$2:$AI$40,2,FALSE),0)</f>
        <v>0</v>
      </c>
      <c r="Z372">
        <f>IFERROR(VLOOKUP(実施計画様式!AA372,―!$AH$2:$AI$40,2,FALSE),0)</f>
        <v>0</v>
      </c>
      <c r="AC372">
        <f>IFERROR(VLOOKUP(実施計画様式!AD372,参考資料1_対象分野リスト!$C$3:$D$64,2,FALSE),0)</f>
        <v>0</v>
      </c>
      <c r="AF372">
        <f>IFERROR(VLOOKUP(実施計画様式!AG372,―!$AE$13:$AF$18,2,FALSE),0)</f>
        <v>0</v>
      </c>
      <c r="AH372">
        <f t="shared" si="15"/>
        <v>0</v>
      </c>
      <c r="AI372">
        <v>99</v>
      </c>
      <c r="AJ372" t="str">
        <f t="shared" si="14"/>
        <v/>
      </c>
      <c r="AK372" t="str">
        <f t="shared" si="13"/>
        <v/>
      </c>
      <c r="AQ372" s="140" t="str">
        <f>IF(実施計画様式!F372="","",IF(PRODUCT(D372:AF372)=0,"error",""))</f>
        <v/>
      </c>
    </row>
    <row r="373" spans="3:43">
      <c r="C373">
        <v>301</v>
      </c>
      <c r="D373" s="24">
        <f>IFERROR(VLOOKUP(実施計画様式!D373,―!A$38:B$40,2,FALSE),0)</f>
        <v>0</v>
      </c>
      <c r="E373">
        <f>IFERROR(VLOOKUP(実施計画様式!E373,―!$C$40:$D$47,2,FALSE),0)</f>
        <v>0</v>
      </c>
      <c r="F373">
        <f>IFERROR(VLOOKUP(実施計画様式!F373,―!$E$2:$F$2,2,FALSE),0)</f>
        <v>0</v>
      </c>
      <c r="G373">
        <f>IFERROR(VLOOKUP(実施計画様式!G373,―!$G$2:$H$2,2,FALSE),0)</f>
        <v>0</v>
      </c>
      <c r="H373">
        <f>IFERROR(VLOOKUP(実施計画様式!H373,―!$I$2:$J$2,2,FALSE),0)</f>
        <v>0</v>
      </c>
      <c r="J373">
        <f>IFERROR(VLOOKUP(実施計画様式!J373,―!$K$4:$L$8,2,FALSE),0)</f>
        <v>0</v>
      </c>
      <c r="K373">
        <f>IFERROR(VLOOKUP(実施計画様式!K373,―!$M$2:$N$2,2,FALSE),0)</f>
        <v>0</v>
      </c>
      <c r="L373">
        <f>IFERROR(VLOOKUP(実施計画様式!L373,―!$O$2:$P$10,2,FALSE),0)</f>
        <v>0</v>
      </c>
      <c r="V373">
        <f>IFERROR(VLOOKUP(実施計画様式!W373,―!$Q$2:$R$3,2,FALSE),0)</f>
        <v>0</v>
      </c>
      <c r="W373">
        <f>IFERROR(VLOOKUP(実施計画様式!X373,―!$S$2:$T$3,2,FALSE),0)</f>
        <v>0</v>
      </c>
      <c r="X373">
        <f>IFERROR(VLOOKUP(実施計画様式!Y373,―!$U$2:$V$3,2,FALSE),0)</f>
        <v>0</v>
      </c>
      <c r="Y373">
        <f>IFERROR(VLOOKUP(実施計画様式!Z373,―!$AH$2:$AI$40,2,FALSE),0)</f>
        <v>0</v>
      </c>
      <c r="Z373">
        <f>IFERROR(VLOOKUP(実施計画様式!AA373,―!$AH$2:$AI$40,2,FALSE),0)</f>
        <v>0</v>
      </c>
      <c r="AC373">
        <f>IFERROR(VLOOKUP(実施計画様式!AD373,参考資料1_対象分野リスト!$C$3:$D$64,2,FALSE),0)</f>
        <v>0</v>
      </c>
      <c r="AF373">
        <f>IFERROR(VLOOKUP(実施計画様式!AG373,―!$AE$13:$AF$18,2,FALSE),0)</f>
        <v>0</v>
      </c>
      <c r="AH373">
        <f t="shared" si="15"/>
        <v>0</v>
      </c>
      <c r="AI373">
        <v>99</v>
      </c>
      <c r="AJ373" t="str">
        <f t="shared" si="14"/>
        <v/>
      </c>
      <c r="AK373" t="str">
        <f t="shared" si="13"/>
        <v/>
      </c>
      <c r="AQ373" s="140" t="str">
        <f>IF(実施計画様式!F373="","",IF(PRODUCT(D373:AF373)=0,"error",""))</f>
        <v/>
      </c>
    </row>
    <row r="374" spans="3:43">
      <c r="C374">
        <v>302</v>
      </c>
      <c r="D374" s="24">
        <f>IFERROR(VLOOKUP(実施計画様式!D374,―!A$38:B$40,2,FALSE),0)</f>
        <v>0</v>
      </c>
      <c r="E374">
        <f>IFERROR(VLOOKUP(実施計画様式!E374,―!$C$40:$D$47,2,FALSE),0)</f>
        <v>0</v>
      </c>
      <c r="F374">
        <f>IFERROR(VLOOKUP(実施計画様式!F374,―!$E$2:$F$2,2,FALSE),0)</f>
        <v>0</v>
      </c>
      <c r="G374">
        <f>IFERROR(VLOOKUP(実施計画様式!G374,―!$G$2:$H$2,2,FALSE),0)</f>
        <v>0</v>
      </c>
      <c r="H374">
        <f>IFERROR(VLOOKUP(実施計画様式!H374,―!$I$2:$J$2,2,FALSE),0)</f>
        <v>0</v>
      </c>
      <c r="J374">
        <f>IFERROR(VLOOKUP(実施計画様式!J374,―!$K$4:$L$8,2,FALSE),0)</f>
        <v>0</v>
      </c>
      <c r="K374">
        <f>IFERROR(VLOOKUP(実施計画様式!K374,―!$M$2:$N$2,2,FALSE),0)</f>
        <v>0</v>
      </c>
      <c r="L374">
        <f>IFERROR(VLOOKUP(実施計画様式!L374,―!$O$2:$P$10,2,FALSE),0)</f>
        <v>0</v>
      </c>
      <c r="V374">
        <f>IFERROR(VLOOKUP(実施計画様式!W374,―!$Q$2:$R$3,2,FALSE),0)</f>
        <v>0</v>
      </c>
      <c r="W374">
        <f>IFERROR(VLOOKUP(実施計画様式!X374,―!$S$2:$T$3,2,FALSE),0)</f>
        <v>0</v>
      </c>
      <c r="X374">
        <f>IFERROR(VLOOKUP(実施計画様式!Y374,―!$U$2:$V$3,2,FALSE),0)</f>
        <v>0</v>
      </c>
      <c r="Y374">
        <f>IFERROR(VLOOKUP(実施計画様式!Z374,―!$AH$2:$AI$40,2,FALSE),0)</f>
        <v>0</v>
      </c>
      <c r="Z374">
        <f>IFERROR(VLOOKUP(実施計画様式!AA374,―!$AH$2:$AI$40,2,FALSE),0)</f>
        <v>0</v>
      </c>
      <c r="AC374">
        <f>IFERROR(VLOOKUP(実施計画様式!AD374,参考資料1_対象分野リスト!$C$3:$D$64,2,FALSE),0)</f>
        <v>0</v>
      </c>
      <c r="AF374">
        <f>IFERROR(VLOOKUP(実施計画様式!AG374,―!$AE$13:$AF$18,2,FALSE),0)</f>
        <v>0</v>
      </c>
      <c r="AH374">
        <f t="shared" si="15"/>
        <v>0</v>
      </c>
      <c r="AI374">
        <v>99</v>
      </c>
      <c r="AJ374" t="str">
        <f t="shared" si="14"/>
        <v/>
      </c>
      <c r="AK374" t="str">
        <f t="shared" si="13"/>
        <v/>
      </c>
      <c r="AQ374" s="140" t="str">
        <f>IF(実施計画様式!F374="","",IF(PRODUCT(D374:AF374)=0,"error",""))</f>
        <v/>
      </c>
    </row>
    <row r="375" spans="3:43">
      <c r="C375">
        <v>303</v>
      </c>
      <c r="D375" s="24">
        <f>IFERROR(VLOOKUP(実施計画様式!D375,―!A$38:B$40,2,FALSE),0)</f>
        <v>0</v>
      </c>
      <c r="E375">
        <f>IFERROR(VLOOKUP(実施計画様式!E375,―!$C$40:$D$47,2,FALSE),0)</f>
        <v>0</v>
      </c>
      <c r="F375">
        <f>IFERROR(VLOOKUP(実施計画様式!F375,―!$E$2:$F$2,2,FALSE),0)</f>
        <v>0</v>
      </c>
      <c r="G375">
        <f>IFERROR(VLOOKUP(実施計画様式!G375,―!$G$2:$H$2,2,FALSE),0)</f>
        <v>0</v>
      </c>
      <c r="H375">
        <f>IFERROR(VLOOKUP(実施計画様式!H375,―!$I$2:$J$2,2,FALSE),0)</f>
        <v>0</v>
      </c>
      <c r="J375">
        <f>IFERROR(VLOOKUP(実施計画様式!J375,―!$K$4:$L$8,2,FALSE),0)</f>
        <v>0</v>
      </c>
      <c r="K375">
        <f>IFERROR(VLOOKUP(実施計画様式!K375,―!$M$2:$N$2,2,FALSE),0)</f>
        <v>0</v>
      </c>
      <c r="L375">
        <f>IFERROR(VLOOKUP(実施計画様式!L375,―!$O$2:$P$10,2,FALSE),0)</f>
        <v>0</v>
      </c>
      <c r="V375">
        <f>IFERROR(VLOOKUP(実施計画様式!W375,―!$Q$2:$R$3,2,FALSE),0)</f>
        <v>0</v>
      </c>
      <c r="W375">
        <f>IFERROR(VLOOKUP(実施計画様式!X375,―!$S$2:$T$3,2,FALSE),0)</f>
        <v>0</v>
      </c>
      <c r="X375">
        <f>IFERROR(VLOOKUP(実施計画様式!Y375,―!$U$2:$V$3,2,FALSE),0)</f>
        <v>0</v>
      </c>
      <c r="Y375">
        <f>IFERROR(VLOOKUP(実施計画様式!Z375,―!$AH$2:$AI$40,2,FALSE),0)</f>
        <v>0</v>
      </c>
      <c r="Z375">
        <f>IFERROR(VLOOKUP(実施計画様式!AA375,―!$AH$2:$AI$40,2,FALSE),0)</f>
        <v>0</v>
      </c>
      <c r="AC375">
        <f>IFERROR(VLOOKUP(実施計画様式!AD375,参考資料1_対象分野リスト!$C$3:$D$64,2,FALSE),0)</f>
        <v>0</v>
      </c>
      <c r="AF375">
        <f>IFERROR(VLOOKUP(実施計画様式!AG375,―!$AE$13:$AF$18,2,FALSE),0)</f>
        <v>0</v>
      </c>
      <c r="AH375">
        <f t="shared" si="15"/>
        <v>0</v>
      </c>
      <c r="AI375">
        <v>99</v>
      </c>
      <c r="AJ375" t="str">
        <f t="shared" si="14"/>
        <v/>
      </c>
      <c r="AK375" t="str">
        <f t="shared" si="13"/>
        <v/>
      </c>
      <c r="AQ375" s="140" t="str">
        <f>IF(実施計画様式!F375="","",IF(PRODUCT(D375:AF375)=0,"error",""))</f>
        <v/>
      </c>
    </row>
    <row r="376" spans="3:43">
      <c r="C376">
        <v>304</v>
      </c>
      <c r="D376" s="24">
        <f>IFERROR(VLOOKUP(実施計画様式!D376,―!A$38:B$40,2,FALSE),0)</f>
        <v>0</v>
      </c>
      <c r="E376">
        <f>IFERROR(VLOOKUP(実施計画様式!E376,―!$C$40:$D$47,2,FALSE),0)</f>
        <v>0</v>
      </c>
      <c r="F376">
        <f>IFERROR(VLOOKUP(実施計画様式!F376,―!$E$2:$F$2,2,FALSE),0)</f>
        <v>0</v>
      </c>
      <c r="G376">
        <f>IFERROR(VLOOKUP(実施計画様式!G376,―!$G$2:$H$2,2,FALSE),0)</f>
        <v>0</v>
      </c>
      <c r="H376">
        <f>IFERROR(VLOOKUP(実施計画様式!H376,―!$I$2:$J$2,2,FALSE),0)</f>
        <v>0</v>
      </c>
      <c r="J376">
        <f>IFERROR(VLOOKUP(実施計画様式!J376,―!$K$4:$L$8,2,FALSE),0)</f>
        <v>0</v>
      </c>
      <c r="K376">
        <f>IFERROR(VLOOKUP(実施計画様式!K376,―!$M$2:$N$2,2,FALSE),0)</f>
        <v>0</v>
      </c>
      <c r="L376">
        <f>IFERROR(VLOOKUP(実施計画様式!L376,―!$O$2:$P$10,2,FALSE),0)</f>
        <v>0</v>
      </c>
      <c r="V376">
        <f>IFERROR(VLOOKUP(実施計画様式!W376,―!$Q$2:$R$3,2,FALSE),0)</f>
        <v>0</v>
      </c>
      <c r="W376">
        <f>IFERROR(VLOOKUP(実施計画様式!X376,―!$S$2:$T$3,2,FALSE),0)</f>
        <v>0</v>
      </c>
      <c r="X376">
        <f>IFERROR(VLOOKUP(実施計画様式!Y376,―!$U$2:$V$3,2,FALSE),0)</f>
        <v>0</v>
      </c>
      <c r="Y376">
        <f>IFERROR(VLOOKUP(実施計画様式!Z376,―!$AH$2:$AI$40,2,FALSE),0)</f>
        <v>0</v>
      </c>
      <c r="Z376">
        <f>IFERROR(VLOOKUP(実施計画様式!AA376,―!$AH$2:$AI$40,2,FALSE),0)</f>
        <v>0</v>
      </c>
      <c r="AC376">
        <f>IFERROR(VLOOKUP(実施計画様式!AD376,参考資料1_対象分野リスト!$C$3:$D$64,2,FALSE),0)</f>
        <v>0</v>
      </c>
      <c r="AF376">
        <f>IFERROR(VLOOKUP(実施計画様式!AG376,―!$AE$13:$AF$18,2,FALSE),0)</f>
        <v>0</v>
      </c>
      <c r="AH376">
        <f t="shared" si="15"/>
        <v>0</v>
      </c>
      <c r="AI376">
        <v>99</v>
      </c>
      <c r="AJ376" t="str">
        <f t="shared" si="14"/>
        <v/>
      </c>
      <c r="AK376" t="str">
        <f t="shared" si="13"/>
        <v/>
      </c>
      <c r="AQ376" s="140" t="str">
        <f>IF(実施計画様式!F376="","",IF(PRODUCT(D376:AF376)=0,"error",""))</f>
        <v/>
      </c>
    </row>
    <row r="377" spans="3:43">
      <c r="C377">
        <v>305</v>
      </c>
      <c r="D377" s="24">
        <f>IFERROR(VLOOKUP(実施計画様式!D377,―!A$38:B$40,2,FALSE),0)</f>
        <v>0</v>
      </c>
      <c r="E377">
        <f>IFERROR(VLOOKUP(実施計画様式!E377,―!$C$40:$D$47,2,FALSE),0)</f>
        <v>0</v>
      </c>
      <c r="F377">
        <f>IFERROR(VLOOKUP(実施計画様式!F377,―!$E$2:$F$2,2,FALSE),0)</f>
        <v>0</v>
      </c>
      <c r="G377">
        <f>IFERROR(VLOOKUP(実施計画様式!G377,―!$G$2:$H$2,2,FALSE),0)</f>
        <v>0</v>
      </c>
      <c r="H377">
        <f>IFERROR(VLOOKUP(実施計画様式!H377,―!$I$2:$J$2,2,FALSE),0)</f>
        <v>0</v>
      </c>
      <c r="J377">
        <f>IFERROR(VLOOKUP(実施計画様式!J377,―!$K$4:$L$8,2,FALSE),0)</f>
        <v>0</v>
      </c>
      <c r="K377">
        <f>IFERROR(VLOOKUP(実施計画様式!K377,―!$M$2:$N$2,2,FALSE),0)</f>
        <v>0</v>
      </c>
      <c r="L377">
        <f>IFERROR(VLOOKUP(実施計画様式!L377,―!$O$2:$P$10,2,FALSE),0)</f>
        <v>0</v>
      </c>
      <c r="V377">
        <f>IFERROR(VLOOKUP(実施計画様式!W377,―!$Q$2:$R$3,2,FALSE),0)</f>
        <v>0</v>
      </c>
      <c r="W377">
        <f>IFERROR(VLOOKUP(実施計画様式!X377,―!$S$2:$T$3,2,FALSE),0)</f>
        <v>0</v>
      </c>
      <c r="X377">
        <f>IFERROR(VLOOKUP(実施計画様式!Y377,―!$U$2:$V$3,2,FALSE),0)</f>
        <v>0</v>
      </c>
      <c r="Y377">
        <f>IFERROR(VLOOKUP(実施計画様式!Z377,―!$AH$2:$AI$40,2,FALSE),0)</f>
        <v>0</v>
      </c>
      <c r="Z377">
        <f>IFERROR(VLOOKUP(実施計画様式!AA377,―!$AH$2:$AI$40,2,FALSE),0)</f>
        <v>0</v>
      </c>
      <c r="AC377">
        <f>IFERROR(VLOOKUP(実施計画様式!AD377,参考資料1_対象分野リスト!$C$3:$D$64,2,FALSE),0)</f>
        <v>0</v>
      </c>
      <c r="AF377">
        <f>IFERROR(VLOOKUP(実施計画様式!AG377,―!$AE$13:$AF$18,2,FALSE),0)</f>
        <v>0</v>
      </c>
      <c r="AH377">
        <f t="shared" si="15"/>
        <v>0</v>
      </c>
      <c r="AI377">
        <v>99</v>
      </c>
      <c r="AJ377" t="str">
        <f t="shared" si="14"/>
        <v/>
      </c>
      <c r="AK377" t="str">
        <f t="shared" si="13"/>
        <v/>
      </c>
      <c r="AQ377" s="140" t="str">
        <f>IF(実施計画様式!F377="","",IF(PRODUCT(D377:AF377)=0,"error",""))</f>
        <v/>
      </c>
    </row>
    <row r="378" spans="3:43">
      <c r="C378">
        <v>306</v>
      </c>
      <c r="D378" s="24">
        <f>IFERROR(VLOOKUP(実施計画様式!D378,―!A$38:B$40,2,FALSE),0)</f>
        <v>0</v>
      </c>
      <c r="E378">
        <f>IFERROR(VLOOKUP(実施計画様式!E378,―!$C$40:$D$47,2,FALSE),0)</f>
        <v>0</v>
      </c>
      <c r="F378">
        <f>IFERROR(VLOOKUP(実施計画様式!F378,―!$E$2:$F$2,2,FALSE),0)</f>
        <v>0</v>
      </c>
      <c r="G378">
        <f>IFERROR(VLOOKUP(実施計画様式!G378,―!$G$2:$H$2,2,FALSE),0)</f>
        <v>0</v>
      </c>
      <c r="H378">
        <f>IFERROR(VLOOKUP(実施計画様式!H378,―!$I$2:$J$2,2,FALSE),0)</f>
        <v>0</v>
      </c>
      <c r="J378">
        <f>IFERROR(VLOOKUP(実施計画様式!J378,―!$K$4:$L$8,2,FALSE),0)</f>
        <v>0</v>
      </c>
      <c r="K378">
        <f>IFERROR(VLOOKUP(実施計画様式!K378,―!$M$2:$N$2,2,FALSE),0)</f>
        <v>0</v>
      </c>
      <c r="L378">
        <f>IFERROR(VLOOKUP(実施計画様式!L378,―!$O$2:$P$10,2,FALSE),0)</f>
        <v>0</v>
      </c>
      <c r="V378">
        <f>IFERROR(VLOOKUP(実施計画様式!W378,―!$Q$2:$R$3,2,FALSE),0)</f>
        <v>0</v>
      </c>
      <c r="W378">
        <f>IFERROR(VLOOKUP(実施計画様式!X378,―!$S$2:$T$3,2,FALSE),0)</f>
        <v>0</v>
      </c>
      <c r="X378">
        <f>IFERROR(VLOOKUP(実施計画様式!Y378,―!$U$2:$V$3,2,FALSE),0)</f>
        <v>0</v>
      </c>
      <c r="Y378">
        <f>IFERROR(VLOOKUP(実施計画様式!Z378,―!$AH$2:$AI$40,2,FALSE),0)</f>
        <v>0</v>
      </c>
      <c r="Z378">
        <f>IFERROR(VLOOKUP(実施計画様式!AA378,―!$AH$2:$AI$40,2,FALSE),0)</f>
        <v>0</v>
      </c>
      <c r="AC378">
        <f>IFERROR(VLOOKUP(実施計画様式!AD378,参考資料1_対象分野リスト!$C$3:$D$64,2,FALSE),0)</f>
        <v>0</v>
      </c>
      <c r="AF378">
        <f>IFERROR(VLOOKUP(実施計画様式!AG378,―!$AE$13:$AF$18,2,FALSE),0)</f>
        <v>0</v>
      </c>
      <c r="AH378">
        <f t="shared" si="15"/>
        <v>0</v>
      </c>
      <c r="AI378">
        <v>99</v>
      </c>
      <c r="AJ378" t="str">
        <f t="shared" si="14"/>
        <v/>
      </c>
      <c r="AK378" t="str">
        <f t="shared" si="13"/>
        <v/>
      </c>
      <c r="AQ378" s="140" t="str">
        <f>IF(実施計画様式!F378="","",IF(PRODUCT(D378:AF378)=0,"error",""))</f>
        <v/>
      </c>
    </row>
    <row r="379" spans="3:43">
      <c r="C379">
        <v>307</v>
      </c>
      <c r="D379" s="24">
        <f>IFERROR(VLOOKUP(実施計画様式!D379,―!A$38:B$40,2,FALSE),0)</f>
        <v>0</v>
      </c>
      <c r="E379">
        <f>IFERROR(VLOOKUP(実施計画様式!E379,―!$C$40:$D$47,2,FALSE),0)</f>
        <v>0</v>
      </c>
      <c r="F379">
        <f>IFERROR(VLOOKUP(実施計画様式!F379,―!$E$2:$F$2,2,FALSE),0)</f>
        <v>0</v>
      </c>
      <c r="G379">
        <f>IFERROR(VLOOKUP(実施計画様式!G379,―!$G$2:$H$2,2,FALSE),0)</f>
        <v>0</v>
      </c>
      <c r="H379">
        <f>IFERROR(VLOOKUP(実施計画様式!H379,―!$I$2:$J$2,2,FALSE),0)</f>
        <v>0</v>
      </c>
      <c r="J379">
        <f>IFERROR(VLOOKUP(実施計画様式!J379,―!$K$4:$L$8,2,FALSE),0)</f>
        <v>0</v>
      </c>
      <c r="K379">
        <f>IFERROR(VLOOKUP(実施計画様式!K379,―!$M$2:$N$2,2,FALSE),0)</f>
        <v>0</v>
      </c>
      <c r="L379">
        <f>IFERROR(VLOOKUP(実施計画様式!L379,―!$O$2:$P$10,2,FALSE),0)</f>
        <v>0</v>
      </c>
      <c r="V379">
        <f>IFERROR(VLOOKUP(実施計画様式!W379,―!$Q$2:$R$3,2,FALSE),0)</f>
        <v>0</v>
      </c>
      <c r="W379">
        <f>IFERROR(VLOOKUP(実施計画様式!X379,―!$S$2:$T$3,2,FALSE),0)</f>
        <v>0</v>
      </c>
      <c r="X379">
        <f>IFERROR(VLOOKUP(実施計画様式!Y379,―!$U$2:$V$3,2,FALSE),0)</f>
        <v>0</v>
      </c>
      <c r="Y379">
        <f>IFERROR(VLOOKUP(実施計画様式!Z379,―!$AH$2:$AI$40,2,FALSE),0)</f>
        <v>0</v>
      </c>
      <c r="Z379">
        <f>IFERROR(VLOOKUP(実施計画様式!AA379,―!$AH$2:$AI$40,2,FALSE),0)</f>
        <v>0</v>
      </c>
      <c r="AC379">
        <f>IFERROR(VLOOKUP(実施計画様式!AD379,参考資料1_対象分野リスト!$C$3:$D$64,2,FALSE),0)</f>
        <v>0</v>
      </c>
      <c r="AF379">
        <f>IFERROR(VLOOKUP(実施計画様式!AG379,―!$AE$13:$AF$18,2,FALSE),0)</f>
        <v>0</v>
      </c>
      <c r="AH379">
        <f t="shared" si="15"/>
        <v>0</v>
      </c>
      <c r="AI379">
        <v>99</v>
      </c>
      <c r="AJ379" t="str">
        <f t="shared" si="14"/>
        <v/>
      </c>
      <c r="AK379" t="str">
        <f t="shared" si="13"/>
        <v/>
      </c>
      <c r="AQ379" s="140" t="str">
        <f>IF(実施計画様式!F379="","",IF(PRODUCT(D379:AF379)=0,"error",""))</f>
        <v/>
      </c>
    </row>
    <row r="380" spans="3:43">
      <c r="C380">
        <v>308</v>
      </c>
      <c r="D380" s="24">
        <f>IFERROR(VLOOKUP(実施計画様式!D380,―!A$38:B$40,2,FALSE),0)</f>
        <v>0</v>
      </c>
      <c r="E380">
        <f>IFERROR(VLOOKUP(実施計画様式!E380,―!$C$40:$D$47,2,FALSE),0)</f>
        <v>0</v>
      </c>
      <c r="F380">
        <f>IFERROR(VLOOKUP(実施計画様式!F380,―!$E$2:$F$2,2,FALSE),0)</f>
        <v>0</v>
      </c>
      <c r="G380">
        <f>IFERROR(VLOOKUP(実施計画様式!G380,―!$G$2:$H$2,2,FALSE),0)</f>
        <v>0</v>
      </c>
      <c r="H380">
        <f>IFERROR(VLOOKUP(実施計画様式!H380,―!$I$2:$J$2,2,FALSE),0)</f>
        <v>0</v>
      </c>
      <c r="J380">
        <f>IFERROR(VLOOKUP(実施計画様式!J380,―!$K$4:$L$8,2,FALSE),0)</f>
        <v>0</v>
      </c>
      <c r="K380">
        <f>IFERROR(VLOOKUP(実施計画様式!K380,―!$M$2:$N$2,2,FALSE),0)</f>
        <v>0</v>
      </c>
      <c r="L380">
        <f>IFERROR(VLOOKUP(実施計画様式!L380,―!$O$2:$P$10,2,FALSE),0)</f>
        <v>0</v>
      </c>
      <c r="V380">
        <f>IFERROR(VLOOKUP(実施計画様式!W380,―!$Q$2:$R$3,2,FALSE),0)</f>
        <v>0</v>
      </c>
      <c r="W380">
        <f>IFERROR(VLOOKUP(実施計画様式!X380,―!$S$2:$T$3,2,FALSE),0)</f>
        <v>0</v>
      </c>
      <c r="X380">
        <f>IFERROR(VLOOKUP(実施計画様式!Y380,―!$U$2:$V$3,2,FALSE),0)</f>
        <v>0</v>
      </c>
      <c r="Y380">
        <f>IFERROR(VLOOKUP(実施計画様式!Z380,―!$AH$2:$AI$40,2,FALSE),0)</f>
        <v>0</v>
      </c>
      <c r="Z380">
        <f>IFERROR(VLOOKUP(実施計画様式!AA380,―!$AH$2:$AI$40,2,FALSE),0)</f>
        <v>0</v>
      </c>
      <c r="AC380">
        <f>IFERROR(VLOOKUP(実施計画様式!AD380,参考資料1_対象分野リスト!$C$3:$D$64,2,FALSE),0)</f>
        <v>0</v>
      </c>
      <c r="AF380">
        <f>IFERROR(VLOOKUP(実施計画様式!AG380,―!$AE$13:$AF$18,2,FALSE),0)</f>
        <v>0</v>
      </c>
      <c r="AH380">
        <f t="shared" si="15"/>
        <v>0</v>
      </c>
      <c r="AI380">
        <v>99</v>
      </c>
      <c r="AJ380" t="str">
        <f t="shared" si="14"/>
        <v/>
      </c>
      <c r="AK380" t="str">
        <f t="shared" si="13"/>
        <v/>
      </c>
      <c r="AQ380" s="140" t="str">
        <f>IF(実施計画様式!F380="","",IF(PRODUCT(D380:AF380)=0,"error",""))</f>
        <v/>
      </c>
    </row>
    <row r="381" spans="3:43">
      <c r="C381">
        <v>309</v>
      </c>
      <c r="D381" s="24">
        <f>IFERROR(VLOOKUP(実施計画様式!D381,―!A$38:B$40,2,FALSE),0)</f>
        <v>0</v>
      </c>
      <c r="E381">
        <f>IFERROR(VLOOKUP(実施計画様式!E381,―!$C$40:$D$47,2,FALSE),0)</f>
        <v>0</v>
      </c>
      <c r="F381">
        <f>IFERROR(VLOOKUP(実施計画様式!F381,―!$E$2:$F$2,2,FALSE),0)</f>
        <v>0</v>
      </c>
      <c r="G381">
        <f>IFERROR(VLOOKUP(実施計画様式!G381,―!$G$2:$H$2,2,FALSE),0)</f>
        <v>0</v>
      </c>
      <c r="H381">
        <f>IFERROR(VLOOKUP(実施計画様式!H381,―!$I$2:$J$2,2,FALSE),0)</f>
        <v>0</v>
      </c>
      <c r="J381">
        <f>IFERROR(VLOOKUP(実施計画様式!J381,―!$K$4:$L$8,2,FALSE),0)</f>
        <v>0</v>
      </c>
      <c r="K381">
        <f>IFERROR(VLOOKUP(実施計画様式!K381,―!$M$2:$N$2,2,FALSE),0)</f>
        <v>0</v>
      </c>
      <c r="L381">
        <f>IFERROR(VLOOKUP(実施計画様式!L381,―!$O$2:$P$10,2,FALSE),0)</f>
        <v>0</v>
      </c>
      <c r="V381">
        <f>IFERROR(VLOOKUP(実施計画様式!W381,―!$Q$2:$R$3,2,FALSE),0)</f>
        <v>0</v>
      </c>
      <c r="W381">
        <f>IFERROR(VLOOKUP(実施計画様式!X381,―!$S$2:$T$3,2,FALSE),0)</f>
        <v>0</v>
      </c>
      <c r="X381">
        <f>IFERROR(VLOOKUP(実施計画様式!Y381,―!$U$2:$V$3,2,FALSE),0)</f>
        <v>0</v>
      </c>
      <c r="Y381">
        <f>IFERROR(VLOOKUP(実施計画様式!Z381,―!$AH$2:$AI$40,2,FALSE),0)</f>
        <v>0</v>
      </c>
      <c r="Z381">
        <f>IFERROR(VLOOKUP(実施計画様式!AA381,―!$AH$2:$AI$40,2,FALSE),0)</f>
        <v>0</v>
      </c>
      <c r="AC381">
        <f>IFERROR(VLOOKUP(実施計画様式!AD381,参考資料1_対象分野リスト!$C$3:$D$64,2,FALSE),0)</f>
        <v>0</v>
      </c>
      <c r="AF381">
        <f>IFERROR(VLOOKUP(実施計画様式!AG381,―!$AE$13:$AF$18,2,FALSE),0)</f>
        <v>0</v>
      </c>
      <c r="AH381">
        <f t="shared" si="15"/>
        <v>0</v>
      </c>
      <c r="AI381">
        <v>99</v>
      </c>
      <c r="AJ381" t="str">
        <f t="shared" si="14"/>
        <v/>
      </c>
      <c r="AK381" t="str">
        <f t="shared" si="13"/>
        <v/>
      </c>
      <c r="AQ381" s="140" t="str">
        <f>IF(実施計画様式!F381="","",IF(PRODUCT(D381:AF381)=0,"error",""))</f>
        <v/>
      </c>
    </row>
    <row r="382" spans="3:43">
      <c r="C382">
        <v>310</v>
      </c>
      <c r="D382" s="24">
        <f>IFERROR(VLOOKUP(実施計画様式!D382,―!A$38:B$40,2,FALSE),0)</f>
        <v>0</v>
      </c>
      <c r="E382">
        <f>IFERROR(VLOOKUP(実施計画様式!E382,―!$C$40:$D$47,2,FALSE),0)</f>
        <v>0</v>
      </c>
      <c r="F382">
        <f>IFERROR(VLOOKUP(実施計画様式!F382,―!$E$2:$F$2,2,FALSE),0)</f>
        <v>0</v>
      </c>
      <c r="G382">
        <f>IFERROR(VLOOKUP(実施計画様式!G382,―!$G$2:$H$2,2,FALSE),0)</f>
        <v>0</v>
      </c>
      <c r="H382">
        <f>IFERROR(VLOOKUP(実施計画様式!H382,―!$I$2:$J$2,2,FALSE),0)</f>
        <v>0</v>
      </c>
      <c r="J382">
        <f>IFERROR(VLOOKUP(実施計画様式!J382,―!$K$4:$L$8,2,FALSE),0)</f>
        <v>0</v>
      </c>
      <c r="K382">
        <f>IFERROR(VLOOKUP(実施計画様式!K382,―!$M$2:$N$2,2,FALSE),0)</f>
        <v>0</v>
      </c>
      <c r="L382">
        <f>IFERROR(VLOOKUP(実施計画様式!L382,―!$O$2:$P$10,2,FALSE),0)</f>
        <v>0</v>
      </c>
      <c r="V382">
        <f>IFERROR(VLOOKUP(実施計画様式!W382,―!$Q$2:$R$3,2,FALSE),0)</f>
        <v>0</v>
      </c>
      <c r="W382">
        <f>IFERROR(VLOOKUP(実施計画様式!X382,―!$S$2:$T$3,2,FALSE),0)</f>
        <v>0</v>
      </c>
      <c r="X382">
        <f>IFERROR(VLOOKUP(実施計画様式!Y382,―!$U$2:$V$3,2,FALSE),0)</f>
        <v>0</v>
      </c>
      <c r="Y382">
        <f>IFERROR(VLOOKUP(実施計画様式!Z382,―!$AH$2:$AI$40,2,FALSE),0)</f>
        <v>0</v>
      </c>
      <c r="Z382">
        <f>IFERROR(VLOOKUP(実施計画様式!AA382,―!$AH$2:$AI$40,2,FALSE),0)</f>
        <v>0</v>
      </c>
      <c r="AC382">
        <f>IFERROR(VLOOKUP(実施計画様式!AD382,参考資料1_対象分野リスト!$C$3:$D$64,2,FALSE),0)</f>
        <v>0</v>
      </c>
      <c r="AF382">
        <f>IFERROR(VLOOKUP(実施計画様式!AG382,―!$AE$13:$AF$18,2,FALSE),0)</f>
        <v>0</v>
      </c>
      <c r="AH382">
        <f t="shared" si="15"/>
        <v>0</v>
      </c>
      <c r="AI382">
        <v>99</v>
      </c>
      <c r="AJ382" t="str">
        <f t="shared" si="14"/>
        <v/>
      </c>
      <c r="AK382" t="str">
        <f t="shared" si="13"/>
        <v/>
      </c>
      <c r="AQ382" s="140" t="str">
        <f>IF(実施計画様式!F382="","",IF(PRODUCT(D382:AF382)=0,"error",""))</f>
        <v/>
      </c>
    </row>
    <row r="383" spans="3:43">
      <c r="C383">
        <v>311</v>
      </c>
      <c r="D383" s="24">
        <f>IFERROR(VLOOKUP(実施計画様式!D383,―!A$38:B$40,2,FALSE),0)</f>
        <v>0</v>
      </c>
      <c r="E383">
        <f>IFERROR(VLOOKUP(実施計画様式!E383,―!$C$40:$D$47,2,FALSE),0)</f>
        <v>0</v>
      </c>
      <c r="F383">
        <f>IFERROR(VLOOKUP(実施計画様式!F383,―!$E$2:$F$2,2,FALSE),0)</f>
        <v>0</v>
      </c>
      <c r="G383">
        <f>IFERROR(VLOOKUP(実施計画様式!G383,―!$G$2:$H$2,2,FALSE),0)</f>
        <v>0</v>
      </c>
      <c r="H383">
        <f>IFERROR(VLOOKUP(実施計画様式!H383,―!$I$2:$J$2,2,FALSE),0)</f>
        <v>0</v>
      </c>
      <c r="J383">
        <f>IFERROR(VLOOKUP(実施計画様式!J383,―!$K$4:$L$8,2,FALSE),0)</f>
        <v>0</v>
      </c>
      <c r="K383">
        <f>IFERROR(VLOOKUP(実施計画様式!K383,―!$M$2:$N$2,2,FALSE),0)</f>
        <v>0</v>
      </c>
      <c r="L383">
        <f>IFERROR(VLOOKUP(実施計画様式!L383,―!$O$2:$P$10,2,FALSE),0)</f>
        <v>0</v>
      </c>
      <c r="V383">
        <f>IFERROR(VLOOKUP(実施計画様式!W383,―!$Q$2:$R$3,2,FALSE),0)</f>
        <v>0</v>
      </c>
      <c r="W383">
        <f>IFERROR(VLOOKUP(実施計画様式!X383,―!$S$2:$T$3,2,FALSE),0)</f>
        <v>0</v>
      </c>
      <c r="X383">
        <f>IFERROR(VLOOKUP(実施計画様式!Y383,―!$U$2:$V$3,2,FALSE),0)</f>
        <v>0</v>
      </c>
      <c r="Y383">
        <f>IFERROR(VLOOKUP(実施計画様式!Z383,―!$AH$2:$AI$40,2,FALSE),0)</f>
        <v>0</v>
      </c>
      <c r="Z383">
        <f>IFERROR(VLOOKUP(実施計画様式!AA383,―!$AH$2:$AI$40,2,FALSE),0)</f>
        <v>0</v>
      </c>
      <c r="AC383">
        <f>IFERROR(VLOOKUP(実施計画様式!AD383,参考資料1_対象分野リスト!$C$3:$D$64,2,FALSE),0)</f>
        <v>0</v>
      </c>
      <c r="AF383">
        <f>IFERROR(VLOOKUP(実施計画様式!AG383,―!$AE$13:$AF$18,2,FALSE),0)</f>
        <v>0</v>
      </c>
      <c r="AH383">
        <f t="shared" si="15"/>
        <v>0</v>
      </c>
      <c r="AI383">
        <v>99</v>
      </c>
      <c r="AJ383" t="str">
        <f t="shared" si="14"/>
        <v/>
      </c>
      <c r="AK383" t="str">
        <f t="shared" si="13"/>
        <v/>
      </c>
      <c r="AQ383" s="140" t="str">
        <f>IF(実施計画様式!F383="","",IF(PRODUCT(D383:AF383)=0,"error",""))</f>
        <v/>
      </c>
    </row>
    <row r="384" spans="3:43">
      <c r="C384">
        <v>312</v>
      </c>
      <c r="D384" s="24">
        <f>IFERROR(VLOOKUP(実施計画様式!D384,―!A$38:B$40,2,FALSE),0)</f>
        <v>0</v>
      </c>
      <c r="E384">
        <f>IFERROR(VLOOKUP(実施計画様式!E384,―!$C$40:$D$47,2,FALSE),0)</f>
        <v>0</v>
      </c>
      <c r="F384">
        <f>IFERROR(VLOOKUP(実施計画様式!F384,―!$E$2:$F$2,2,FALSE),0)</f>
        <v>0</v>
      </c>
      <c r="G384">
        <f>IFERROR(VLOOKUP(実施計画様式!G384,―!$G$2:$H$2,2,FALSE),0)</f>
        <v>0</v>
      </c>
      <c r="H384">
        <f>IFERROR(VLOOKUP(実施計画様式!H384,―!$I$2:$J$2,2,FALSE),0)</f>
        <v>0</v>
      </c>
      <c r="J384">
        <f>IFERROR(VLOOKUP(実施計画様式!J384,―!$K$4:$L$8,2,FALSE),0)</f>
        <v>0</v>
      </c>
      <c r="K384">
        <f>IFERROR(VLOOKUP(実施計画様式!K384,―!$M$2:$N$2,2,FALSE),0)</f>
        <v>0</v>
      </c>
      <c r="L384">
        <f>IFERROR(VLOOKUP(実施計画様式!L384,―!$O$2:$P$10,2,FALSE),0)</f>
        <v>0</v>
      </c>
      <c r="V384">
        <f>IFERROR(VLOOKUP(実施計画様式!W384,―!$Q$2:$R$3,2,FALSE),0)</f>
        <v>0</v>
      </c>
      <c r="W384">
        <f>IFERROR(VLOOKUP(実施計画様式!X384,―!$S$2:$T$3,2,FALSE),0)</f>
        <v>0</v>
      </c>
      <c r="X384">
        <f>IFERROR(VLOOKUP(実施計画様式!Y384,―!$U$2:$V$3,2,FALSE),0)</f>
        <v>0</v>
      </c>
      <c r="Y384">
        <f>IFERROR(VLOOKUP(実施計画様式!Z384,―!$AH$2:$AI$40,2,FALSE),0)</f>
        <v>0</v>
      </c>
      <c r="Z384">
        <f>IFERROR(VLOOKUP(実施計画様式!AA384,―!$AH$2:$AI$40,2,FALSE),0)</f>
        <v>0</v>
      </c>
      <c r="AC384">
        <f>IFERROR(VLOOKUP(実施計画様式!AD384,参考資料1_対象分野リスト!$C$3:$D$64,2,FALSE),0)</f>
        <v>0</v>
      </c>
      <c r="AF384">
        <f>IFERROR(VLOOKUP(実施計画様式!AG384,―!$AE$13:$AF$18,2,FALSE),0)</f>
        <v>0</v>
      </c>
      <c r="AH384">
        <f t="shared" si="15"/>
        <v>0</v>
      </c>
      <c r="AI384">
        <v>99</v>
      </c>
      <c r="AJ384" t="str">
        <f t="shared" si="14"/>
        <v/>
      </c>
      <c r="AK384" t="str">
        <f t="shared" si="13"/>
        <v/>
      </c>
      <c r="AQ384" s="140" t="str">
        <f>IF(実施計画様式!F384="","",IF(PRODUCT(D384:AF384)=0,"error",""))</f>
        <v/>
      </c>
    </row>
    <row r="385" spans="3:43">
      <c r="C385">
        <v>313</v>
      </c>
      <c r="D385" s="24">
        <f>IFERROR(VLOOKUP(実施計画様式!D385,―!A$38:B$40,2,FALSE),0)</f>
        <v>0</v>
      </c>
      <c r="E385">
        <f>IFERROR(VLOOKUP(実施計画様式!E385,―!$C$40:$D$47,2,FALSE),0)</f>
        <v>0</v>
      </c>
      <c r="F385">
        <f>IFERROR(VLOOKUP(実施計画様式!F385,―!$E$2:$F$2,2,FALSE),0)</f>
        <v>0</v>
      </c>
      <c r="G385">
        <f>IFERROR(VLOOKUP(実施計画様式!G385,―!$G$2:$H$2,2,FALSE),0)</f>
        <v>0</v>
      </c>
      <c r="H385">
        <f>IFERROR(VLOOKUP(実施計画様式!H385,―!$I$2:$J$2,2,FALSE),0)</f>
        <v>0</v>
      </c>
      <c r="J385">
        <f>IFERROR(VLOOKUP(実施計画様式!J385,―!$K$4:$L$8,2,FALSE),0)</f>
        <v>0</v>
      </c>
      <c r="K385">
        <f>IFERROR(VLOOKUP(実施計画様式!K385,―!$M$2:$N$2,2,FALSE),0)</f>
        <v>0</v>
      </c>
      <c r="L385">
        <f>IFERROR(VLOOKUP(実施計画様式!L385,―!$O$2:$P$10,2,FALSE),0)</f>
        <v>0</v>
      </c>
      <c r="V385">
        <f>IFERROR(VLOOKUP(実施計画様式!W385,―!$Q$2:$R$3,2,FALSE),0)</f>
        <v>0</v>
      </c>
      <c r="W385">
        <f>IFERROR(VLOOKUP(実施計画様式!X385,―!$S$2:$T$3,2,FALSE),0)</f>
        <v>0</v>
      </c>
      <c r="X385">
        <f>IFERROR(VLOOKUP(実施計画様式!Y385,―!$U$2:$V$3,2,FALSE),0)</f>
        <v>0</v>
      </c>
      <c r="Y385">
        <f>IFERROR(VLOOKUP(実施計画様式!Z385,―!$AH$2:$AI$40,2,FALSE),0)</f>
        <v>0</v>
      </c>
      <c r="Z385">
        <f>IFERROR(VLOOKUP(実施計画様式!AA385,―!$AH$2:$AI$40,2,FALSE),0)</f>
        <v>0</v>
      </c>
      <c r="AC385">
        <f>IFERROR(VLOOKUP(実施計画様式!AD385,参考資料1_対象分野リスト!$C$3:$D$64,2,FALSE),0)</f>
        <v>0</v>
      </c>
      <c r="AF385">
        <f>IFERROR(VLOOKUP(実施計画様式!AG385,―!$AE$13:$AF$18,2,FALSE),0)</f>
        <v>0</v>
      </c>
      <c r="AH385">
        <f t="shared" si="15"/>
        <v>0</v>
      </c>
      <c r="AI385">
        <v>99</v>
      </c>
      <c r="AJ385" t="str">
        <f t="shared" si="14"/>
        <v/>
      </c>
      <c r="AK385" t="str">
        <f t="shared" si="13"/>
        <v/>
      </c>
      <c r="AQ385" s="140" t="str">
        <f>IF(実施計画様式!F385="","",IF(PRODUCT(D385:AF385)=0,"error",""))</f>
        <v/>
      </c>
    </row>
    <row r="386" spans="3:43">
      <c r="C386">
        <v>314</v>
      </c>
      <c r="D386" s="24">
        <f>IFERROR(VLOOKUP(実施計画様式!D386,―!A$38:B$40,2,FALSE),0)</f>
        <v>0</v>
      </c>
      <c r="E386">
        <f>IFERROR(VLOOKUP(実施計画様式!E386,―!$C$40:$D$47,2,FALSE),0)</f>
        <v>0</v>
      </c>
      <c r="F386">
        <f>IFERROR(VLOOKUP(実施計画様式!F386,―!$E$2:$F$2,2,FALSE),0)</f>
        <v>0</v>
      </c>
      <c r="G386">
        <f>IFERROR(VLOOKUP(実施計画様式!G386,―!$G$2:$H$2,2,FALSE),0)</f>
        <v>0</v>
      </c>
      <c r="H386">
        <f>IFERROR(VLOOKUP(実施計画様式!H386,―!$I$2:$J$2,2,FALSE),0)</f>
        <v>0</v>
      </c>
      <c r="J386">
        <f>IFERROR(VLOOKUP(実施計画様式!J386,―!$K$4:$L$8,2,FALSE),0)</f>
        <v>0</v>
      </c>
      <c r="K386">
        <f>IFERROR(VLOOKUP(実施計画様式!K386,―!$M$2:$N$2,2,FALSE),0)</f>
        <v>0</v>
      </c>
      <c r="L386">
        <f>IFERROR(VLOOKUP(実施計画様式!L386,―!$O$2:$P$10,2,FALSE),0)</f>
        <v>0</v>
      </c>
      <c r="V386">
        <f>IFERROR(VLOOKUP(実施計画様式!W386,―!$Q$2:$R$3,2,FALSE),0)</f>
        <v>0</v>
      </c>
      <c r="W386">
        <f>IFERROR(VLOOKUP(実施計画様式!X386,―!$S$2:$T$3,2,FALSE),0)</f>
        <v>0</v>
      </c>
      <c r="X386">
        <f>IFERROR(VLOOKUP(実施計画様式!Y386,―!$U$2:$V$3,2,FALSE),0)</f>
        <v>0</v>
      </c>
      <c r="Y386">
        <f>IFERROR(VLOOKUP(実施計画様式!Z386,―!$AH$2:$AI$40,2,FALSE),0)</f>
        <v>0</v>
      </c>
      <c r="Z386">
        <f>IFERROR(VLOOKUP(実施計画様式!AA386,―!$AH$2:$AI$40,2,FALSE),0)</f>
        <v>0</v>
      </c>
      <c r="AC386">
        <f>IFERROR(VLOOKUP(実施計画様式!AD386,参考資料1_対象分野リスト!$C$3:$D$64,2,FALSE),0)</f>
        <v>0</v>
      </c>
      <c r="AF386">
        <f>IFERROR(VLOOKUP(実施計画様式!AG386,―!$AE$13:$AF$18,2,FALSE),0)</f>
        <v>0</v>
      </c>
      <c r="AH386">
        <f t="shared" si="15"/>
        <v>0</v>
      </c>
      <c r="AI386">
        <v>99</v>
      </c>
      <c r="AJ386" t="str">
        <f t="shared" si="14"/>
        <v/>
      </c>
      <c r="AK386" t="str">
        <f t="shared" si="13"/>
        <v/>
      </c>
      <c r="AQ386" s="140" t="str">
        <f>IF(実施計画様式!F386="","",IF(PRODUCT(D386:AF386)=0,"error",""))</f>
        <v/>
      </c>
    </row>
    <row r="387" spans="3:43">
      <c r="C387">
        <v>315</v>
      </c>
      <c r="D387" s="24">
        <f>IFERROR(VLOOKUP(実施計画様式!D387,―!A$38:B$40,2,FALSE),0)</f>
        <v>0</v>
      </c>
      <c r="E387">
        <f>IFERROR(VLOOKUP(実施計画様式!E387,―!$C$40:$D$47,2,FALSE),0)</f>
        <v>0</v>
      </c>
      <c r="F387">
        <f>IFERROR(VLOOKUP(実施計画様式!F387,―!$E$2:$F$2,2,FALSE),0)</f>
        <v>0</v>
      </c>
      <c r="G387">
        <f>IFERROR(VLOOKUP(実施計画様式!G387,―!$G$2:$H$2,2,FALSE),0)</f>
        <v>0</v>
      </c>
      <c r="H387">
        <f>IFERROR(VLOOKUP(実施計画様式!H387,―!$I$2:$J$2,2,FALSE),0)</f>
        <v>0</v>
      </c>
      <c r="J387">
        <f>IFERROR(VLOOKUP(実施計画様式!J387,―!$K$4:$L$8,2,FALSE),0)</f>
        <v>0</v>
      </c>
      <c r="K387">
        <f>IFERROR(VLOOKUP(実施計画様式!K387,―!$M$2:$N$2,2,FALSE),0)</f>
        <v>0</v>
      </c>
      <c r="L387">
        <f>IFERROR(VLOOKUP(実施計画様式!L387,―!$O$2:$P$10,2,FALSE),0)</f>
        <v>0</v>
      </c>
      <c r="V387">
        <f>IFERROR(VLOOKUP(実施計画様式!W387,―!$Q$2:$R$3,2,FALSE),0)</f>
        <v>0</v>
      </c>
      <c r="W387">
        <f>IFERROR(VLOOKUP(実施計画様式!X387,―!$S$2:$T$3,2,FALSE),0)</f>
        <v>0</v>
      </c>
      <c r="X387">
        <f>IFERROR(VLOOKUP(実施計画様式!Y387,―!$U$2:$V$3,2,FALSE),0)</f>
        <v>0</v>
      </c>
      <c r="Y387">
        <f>IFERROR(VLOOKUP(実施計画様式!Z387,―!$AH$2:$AI$40,2,FALSE),0)</f>
        <v>0</v>
      </c>
      <c r="Z387">
        <f>IFERROR(VLOOKUP(実施計画様式!AA387,―!$AH$2:$AI$40,2,FALSE),0)</f>
        <v>0</v>
      </c>
      <c r="AC387">
        <f>IFERROR(VLOOKUP(実施計画様式!AD387,参考資料1_対象分野リスト!$C$3:$D$64,2,FALSE),0)</f>
        <v>0</v>
      </c>
      <c r="AF387">
        <f>IFERROR(VLOOKUP(実施計画様式!AG387,―!$AE$13:$AF$18,2,FALSE),0)</f>
        <v>0</v>
      </c>
      <c r="AH387">
        <f t="shared" si="15"/>
        <v>0</v>
      </c>
      <c r="AI387">
        <v>99</v>
      </c>
      <c r="AJ387" t="str">
        <f t="shared" si="14"/>
        <v/>
      </c>
      <c r="AK387" t="str">
        <f t="shared" si="13"/>
        <v/>
      </c>
      <c r="AQ387" s="140" t="str">
        <f>IF(実施計画様式!F387="","",IF(PRODUCT(D387:AF387)=0,"error",""))</f>
        <v/>
      </c>
    </row>
    <row r="388" spans="3:43">
      <c r="C388">
        <v>316</v>
      </c>
      <c r="D388" s="24">
        <f>IFERROR(VLOOKUP(実施計画様式!D388,―!A$38:B$40,2,FALSE),0)</f>
        <v>0</v>
      </c>
      <c r="E388">
        <f>IFERROR(VLOOKUP(実施計画様式!E388,―!$C$40:$D$47,2,FALSE),0)</f>
        <v>0</v>
      </c>
      <c r="F388">
        <f>IFERROR(VLOOKUP(実施計画様式!F388,―!$E$2:$F$2,2,FALSE),0)</f>
        <v>0</v>
      </c>
      <c r="G388">
        <f>IFERROR(VLOOKUP(実施計画様式!G388,―!$G$2:$H$2,2,FALSE),0)</f>
        <v>0</v>
      </c>
      <c r="H388">
        <f>IFERROR(VLOOKUP(実施計画様式!H388,―!$I$2:$J$2,2,FALSE),0)</f>
        <v>0</v>
      </c>
      <c r="J388">
        <f>IFERROR(VLOOKUP(実施計画様式!J388,―!$K$4:$L$8,2,FALSE),0)</f>
        <v>0</v>
      </c>
      <c r="K388">
        <f>IFERROR(VLOOKUP(実施計画様式!K388,―!$M$2:$N$2,2,FALSE),0)</f>
        <v>0</v>
      </c>
      <c r="L388">
        <f>IFERROR(VLOOKUP(実施計画様式!L388,―!$O$2:$P$10,2,FALSE),0)</f>
        <v>0</v>
      </c>
      <c r="V388">
        <f>IFERROR(VLOOKUP(実施計画様式!W388,―!$Q$2:$R$3,2,FALSE),0)</f>
        <v>0</v>
      </c>
      <c r="W388">
        <f>IFERROR(VLOOKUP(実施計画様式!X388,―!$S$2:$T$3,2,FALSE),0)</f>
        <v>0</v>
      </c>
      <c r="X388">
        <f>IFERROR(VLOOKUP(実施計画様式!Y388,―!$U$2:$V$3,2,FALSE),0)</f>
        <v>0</v>
      </c>
      <c r="Y388">
        <f>IFERROR(VLOOKUP(実施計画様式!Z388,―!$AH$2:$AI$40,2,FALSE),0)</f>
        <v>0</v>
      </c>
      <c r="Z388">
        <f>IFERROR(VLOOKUP(実施計画様式!AA388,―!$AH$2:$AI$40,2,FALSE),0)</f>
        <v>0</v>
      </c>
      <c r="AC388">
        <f>IFERROR(VLOOKUP(実施計画様式!AD388,参考資料1_対象分野リスト!$C$3:$D$64,2,FALSE),0)</f>
        <v>0</v>
      </c>
      <c r="AF388">
        <f>IFERROR(VLOOKUP(実施計画様式!AG388,―!$AE$13:$AF$18,2,FALSE),0)</f>
        <v>0</v>
      </c>
      <c r="AH388">
        <f t="shared" si="15"/>
        <v>0</v>
      </c>
      <c r="AI388">
        <v>99</v>
      </c>
      <c r="AJ388" t="str">
        <f t="shared" si="14"/>
        <v/>
      </c>
      <c r="AK388" t="str">
        <f t="shared" si="13"/>
        <v/>
      </c>
      <c r="AQ388" s="140" t="str">
        <f>IF(実施計画様式!F388="","",IF(PRODUCT(D388:AF388)=0,"error",""))</f>
        <v/>
      </c>
    </row>
    <row r="389" spans="3:43">
      <c r="C389">
        <v>317</v>
      </c>
      <c r="D389" s="24">
        <f>IFERROR(VLOOKUP(実施計画様式!D389,―!A$38:B$40,2,FALSE),0)</f>
        <v>0</v>
      </c>
      <c r="E389">
        <f>IFERROR(VLOOKUP(実施計画様式!E389,―!$C$40:$D$47,2,FALSE),0)</f>
        <v>0</v>
      </c>
      <c r="F389">
        <f>IFERROR(VLOOKUP(実施計画様式!F389,―!$E$2:$F$2,2,FALSE),0)</f>
        <v>0</v>
      </c>
      <c r="G389">
        <f>IFERROR(VLOOKUP(実施計画様式!G389,―!$G$2:$H$2,2,FALSE),0)</f>
        <v>0</v>
      </c>
      <c r="H389">
        <f>IFERROR(VLOOKUP(実施計画様式!H389,―!$I$2:$J$2,2,FALSE),0)</f>
        <v>0</v>
      </c>
      <c r="J389">
        <f>IFERROR(VLOOKUP(実施計画様式!J389,―!$K$4:$L$8,2,FALSE),0)</f>
        <v>0</v>
      </c>
      <c r="K389">
        <f>IFERROR(VLOOKUP(実施計画様式!K389,―!$M$2:$N$2,2,FALSE),0)</f>
        <v>0</v>
      </c>
      <c r="L389">
        <f>IFERROR(VLOOKUP(実施計画様式!L389,―!$O$2:$P$10,2,FALSE),0)</f>
        <v>0</v>
      </c>
      <c r="V389">
        <f>IFERROR(VLOOKUP(実施計画様式!W389,―!$Q$2:$R$3,2,FALSE),0)</f>
        <v>0</v>
      </c>
      <c r="W389">
        <f>IFERROR(VLOOKUP(実施計画様式!X389,―!$S$2:$T$3,2,FALSE),0)</f>
        <v>0</v>
      </c>
      <c r="X389">
        <f>IFERROR(VLOOKUP(実施計画様式!Y389,―!$U$2:$V$3,2,FALSE),0)</f>
        <v>0</v>
      </c>
      <c r="Y389">
        <f>IFERROR(VLOOKUP(実施計画様式!Z389,―!$AH$2:$AI$40,2,FALSE),0)</f>
        <v>0</v>
      </c>
      <c r="Z389">
        <f>IFERROR(VLOOKUP(実施計画様式!AA389,―!$AH$2:$AI$40,2,FALSE),0)</f>
        <v>0</v>
      </c>
      <c r="AC389">
        <f>IFERROR(VLOOKUP(実施計画様式!AD389,参考資料1_対象分野リスト!$C$3:$D$64,2,FALSE),0)</f>
        <v>0</v>
      </c>
      <c r="AF389">
        <f>IFERROR(VLOOKUP(実施計画様式!AG389,―!$AE$13:$AF$18,2,FALSE),0)</f>
        <v>0</v>
      </c>
      <c r="AH389">
        <f t="shared" si="15"/>
        <v>0</v>
      </c>
      <c r="AI389">
        <v>99</v>
      </c>
      <c r="AJ389" t="str">
        <f t="shared" si="14"/>
        <v/>
      </c>
      <c r="AK389" t="str">
        <f t="shared" si="13"/>
        <v/>
      </c>
      <c r="AQ389" s="140" t="str">
        <f>IF(実施計画様式!F389="","",IF(PRODUCT(D389:AF389)=0,"error",""))</f>
        <v/>
      </c>
    </row>
    <row r="390" spans="3:43">
      <c r="C390">
        <v>318</v>
      </c>
      <c r="D390" s="24">
        <f>IFERROR(VLOOKUP(実施計画様式!D390,―!A$38:B$40,2,FALSE),0)</f>
        <v>0</v>
      </c>
      <c r="E390">
        <f>IFERROR(VLOOKUP(実施計画様式!E390,―!$C$40:$D$47,2,FALSE),0)</f>
        <v>0</v>
      </c>
      <c r="F390">
        <f>IFERROR(VLOOKUP(実施計画様式!F390,―!$E$2:$F$2,2,FALSE),0)</f>
        <v>0</v>
      </c>
      <c r="G390">
        <f>IFERROR(VLOOKUP(実施計画様式!G390,―!$G$2:$H$2,2,FALSE),0)</f>
        <v>0</v>
      </c>
      <c r="H390">
        <f>IFERROR(VLOOKUP(実施計画様式!H390,―!$I$2:$J$2,2,FALSE),0)</f>
        <v>0</v>
      </c>
      <c r="J390">
        <f>IFERROR(VLOOKUP(実施計画様式!J390,―!$K$4:$L$8,2,FALSE),0)</f>
        <v>0</v>
      </c>
      <c r="K390">
        <f>IFERROR(VLOOKUP(実施計画様式!K390,―!$M$2:$N$2,2,FALSE),0)</f>
        <v>0</v>
      </c>
      <c r="L390">
        <f>IFERROR(VLOOKUP(実施計画様式!L390,―!$O$2:$P$10,2,FALSE),0)</f>
        <v>0</v>
      </c>
      <c r="V390">
        <f>IFERROR(VLOOKUP(実施計画様式!W390,―!$Q$2:$R$3,2,FALSE),0)</f>
        <v>0</v>
      </c>
      <c r="W390">
        <f>IFERROR(VLOOKUP(実施計画様式!X390,―!$S$2:$T$3,2,FALSE),0)</f>
        <v>0</v>
      </c>
      <c r="X390">
        <f>IFERROR(VLOOKUP(実施計画様式!Y390,―!$U$2:$V$3,2,FALSE),0)</f>
        <v>0</v>
      </c>
      <c r="Y390">
        <f>IFERROR(VLOOKUP(実施計画様式!Z390,―!$AH$2:$AI$40,2,FALSE),0)</f>
        <v>0</v>
      </c>
      <c r="Z390">
        <f>IFERROR(VLOOKUP(実施計画様式!AA390,―!$AH$2:$AI$40,2,FALSE),0)</f>
        <v>0</v>
      </c>
      <c r="AC390">
        <f>IFERROR(VLOOKUP(実施計画様式!AD390,参考資料1_対象分野リスト!$C$3:$D$64,2,FALSE),0)</f>
        <v>0</v>
      </c>
      <c r="AF390">
        <f>IFERROR(VLOOKUP(実施計画様式!AG390,―!$AE$13:$AF$18,2,FALSE),0)</f>
        <v>0</v>
      </c>
      <c r="AH390">
        <f t="shared" si="15"/>
        <v>0</v>
      </c>
      <c r="AI390">
        <v>99</v>
      </c>
      <c r="AJ390" t="str">
        <f t="shared" si="14"/>
        <v/>
      </c>
      <c r="AK390" t="str">
        <f t="shared" si="13"/>
        <v/>
      </c>
      <c r="AQ390" s="140" t="str">
        <f>IF(実施計画様式!F390="","",IF(PRODUCT(D390:AF390)=0,"error",""))</f>
        <v/>
      </c>
    </row>
    <row r="391" spans="3:43">
      <c r="C391">
        <v>319</v>
      </c>
      <c r="D391" s="24">
        <f>IFERROR(VLOOKUP(実施計画様式!D391,―!A$38:B$40,2,FALSE),0)</f>
        <v>0</v>
      </c>
      <c r="E391">
        <f>IFERROR(VLOOKUP(実施計画様式!E391,―!$C$40:$D$47,2,FALSE),0)</f>
        <v>0</v>
      </c>
      <c r="F391">
        <f>IFERROR(VLOOKUP(実施計画様式!F391,―!$E$2:$F$2,2,FALSE),0)</f>
        <v>0</v>
      </c>
      <c r="G391">
        <f>IFERROR(VLOOKUP(実施計画様式!G391,―!$G$2:$H$2,2,FALSE),0)</f>
        <v>0</v>
      </c>
      <c r="H391">
        <f>IFERROR(VLOOKUP(実施計画様式!H391,―!$I$2:$J$2,2,FALSE),0)</f>
        <v>0</v>
      </c>
      <c r="J391">
        <f>IFERROR(VLOOKUP(実施計画様式!J391,―!$K$4:$L$8,2,FALSE),0)</f>
        <v>0</v>
      </c>
      <c r="K391">
        <f>IFERROR(VLOOKUP(実施計画様式!K391,―!$M$2:$N$2,2,FALSE),0)</f>
        <v>0</v>
      </c>
      <c r="L391">
        <f>IFERROR(VLOOKUP(実施計画様式!L391,―!$O$2:$P$10,2,FALSE),0)</f>
        <v>0</v>
      </c>
      <c r="V391">
        <f>IFERROR(VLOOKUP(実施計画様式!W391,―!$Q$2:$R$3,2,FALSE),0)</f>
        <v>0</v>
      </c>
      <c r="W391">
        <f>IFERROR(VLOOKUP(実施計画様式!X391,―!$S$2:$T$3,2,FALSE),0)</f>
        <v>0</v>
      </c>
      <c r="X391">
        <f>IFERROR(VLOOKUP(実施計画様式!Y391,―!$U$2:$V$3,2,FALSE),0)</f>
        <v>0</v>
      </c>
      <c r="Y391">
        <f>IFERROR(VLOOKUP(実施計画様式!Z391,―!$AH$2:$AI$40,2,FALSE),0)</f>
        <v>0</v>
      </c>
      <c r="Z391">
        <f>IFERROR(VLOOKUP(実施計画様式!AA391,―!$AH$2:$AI$40,2,FALSE),0)</f>
        <v>0</v>
      </c>
      <c r="AC391">
        <f>IFERROR(VLOOKUP(実施計画様式!AD391,参考資料1_対象分野リスト!$C$3:$D$64,2,FALSE),0)</f>
        <v>0</v>
      </c>
      <c r="AF391">
        <f>IFERROR(VLOOKUP(実施計画様式!AG391,―!$AE$13:$AF$18,2,FALSE),0)</f>
        <v>0</v>
      </c>
      <c r="AH391">
        <f t="shared" si="15"/>
        <v>0</v>
      </c>
      <c r="AI391">
        <v>99</v>
      </c>
      <c r="AJ391" t="str">
        <f t="shared" si="14"/>
        <v/>
      </c>
      <c r="AK391" t="str">
        <f t="shared" si="13"/>
        <v/>
      </c>
      <c r="AQ391" s="140" t="str">
        <f>IF(実施計画様式!F391="","",IF(PRODUCT(D391:AF391)=0,"error",""))</f>
        <v/>
      </c>
    </row>
    <row r="392" spans="3:43">
      <c r="C392">
        <v>320</v>
      </c>
      <c r="D392" s="24">
        <f>IFERROR(VLOOKUP(実施計画様式!D392,―!A$38:B$40,2,FALSE),0)</f>
        <v>0</v>
      </c>
      <c r="E392">
        <f>IFERROR(VLOOKUP(実施計画様式!E392,―!$C$40:$D$47,2,FALSE),0)</f>
        <v>0</v>
      </c>
      <c r="F392">
        <f>IFERROR(VLOOKUP(実施計画様式!F392,―!$E$2:$F$2,2,FALSE),0)</f>
        <v>0</v>
      </c>
      <c r="G392">
        <f>IFERROR(VLOOKUP(実施計画様式!G392,―!$G$2:$H$2,2,FALSE),0)</f>
        <v>0</v>
      </c>
      <c r="H392">
        <f>IFERROR(VLOOKUP(実施計画様式!H392,―!$I$2:$J$2,2,FALSE),0)</f>
        <v>0</v>
      </c>
      <c r="J392">
        <f>IFERROR(VLOOKUP(実施計画様式!J392,―!$K$4:$L$8,2,FALSE),0)</f>
        <v>0</v>
      </c>
      <c r="K392">
        <f>IFERROR(VLOOKUP(実施計画様式!K392,―!$M$2:$N$2,2,FALSE),0)</f>
        <v>0</v>
      </c>
      <c r="L392">
        <f>IFERROR(VLOOKUP(実施計画様式!L392,―!$O$2:$P$10,2,FALSE),0)</f>
        <v>0</v>
      </c>
      <c r="V392">
        <f>IFERROR(VLOOKUP(実施計画様式!W392,―!$Q$2:$R$3,2,FALSE),0)</f>
        <v>0</v>
      </c>
      <c r="W392">
        <f>IFERROR(VLOOKUP(実施計画様式!X392,―!$S$2:$T$3,2,FALSE),0)</f>
        <v>0</v>
      </c>
      <c r="X392">
        <f>IFERROR(VLOOKUP(実施計画様式!Y392,―!$U$2:$V$3,2,FALSE),0)</f>
        <v>0</v>
      </c>
      <c r="Y392">
        <f>IFERROR(VLOOKUP(実施計画様式!Z392,―!$AH$2:$AI$40,2,FALSE),0)</f>
        <v>0</v>
      </c>
      <c r="Z392">
        <f>IFERROR(VLOOKUP(実施計画様式!AA392,―!$AH$2:$AI$40,2,FALSE),0)</f>
        <v>0</v>
      </c>
      <c r="AC392">
        <f>IFERROR(VLOOKUP(実施計画様式!AD392,参考資料1_対象分野リスト!$C$3:$D$64,2,FALSE),0)</f>
        <v>0</v>
      </c>
      <c r="AF392">
        <f>IFERROR(VLOOKUP(実施計画様式!AG392,―!$AE$13:$AF$18,2,FALSE),0)</f>
        <v>0</v>
      </c>
      <c r="AH392">
        <f t="shared" si="15"/>
        <v>0</v>
      </c>
      <c r="AI392">
        <v>99</v>
      </c>
      <c r="AJ392" t="str">
        <f t="shared" si="14"/>
        <v/>
      </c>
      <c r="AK392" t="str">
        <f t="shared" si="13"/>
        <v/>
      </c>
      <c r="AQ392" s="140" t="str">
        <f>IF(実施計画様式!F392="","",IF(PRODUCT(D392:AF392)=0,"error",""))</f>
        <v/>
      </c>
    </row>
    <row r="393" spans="3:43">
      <c r="C393">
        <v>321</v>
      </c>
      <c r="D393" s="24">
        <f>IFERROR(VLOOKUP(実施計画様式!D393,―!A$38:B$40,2,FALSE),0)</f>
        <v>0</v>
      </c>
      <c r="E393">
        <f>IFERROR(VLOOKUP(実施計画様式!E393,―!$C$40:$D$47,2,FALSE),0)</f>
        <v>0</v>
      </c>
      <c r="F393">
        <f>IFERROR(VLOOKUP(実施計画様式!F393,―!$E$2:$F$2,2,FALSE),0)</f>
        <v>0</v>
      </c>
      <c r="G393">
        <f>IFERROR(VLOOKUP(実施計画様式!G393,―!$G$2:$H$2,2,FALSE),0)</f>
        <v>0</v>
      </c>
      <c r="H393">
        <f>IFERROR(VLOOKUP(実施計画様式!H393,―!$I$2:$J$2,2,FALSE),0)</f>
        <v>0</v>
      </c>
      <c r="J393">
        <f>IFERROR(VLOOKUP(実施計画様式!J393,―!$K$4:$L$8,2,FALSE),0)</f>
        <v>0</v>
      </c>
      <c r="K393">
        <f>IFERROR(VLOOKUP(実施計画様式!K393,―!$M$2:$N$2,2,FALSE),0)</f>
        <v>0</v>
      </c>
      <c r="L393">
        <f>IFERROR(VLOOKUP(実施計画様式!L393,―!$O$2:$P$10,2,FALSE),0)</f>
        <v>0</v>
      </c>
      <c r="V393">
        <f>IFERROR(VLOOKUP(実施計画様式!W393,―!$Q$2:$R$3,2,FALSE),0)</f>
        <v>0</v>
      </c>
      <c r="W393">
        <f>IFERROR(VLOOKUP(実施計画様式!X393,―!$S$2:$T$3,2,FALSE),0)</f>
        <v>0</v>
      </c>
      <c r="X393">
        <f>IFERROR(VLOOKUP(実施計画様式!Y393,―!$U$2:$V$3,2,FALSE),0)</f>
        <v>0</v>
      </c>
      <c r="Y393">
        <f>IFERROR(VLOOKUP(実施計画様式!Z393,―!$AH$2:$AI$40,2,FALSE),0)</f>
        <v>0</v>
      </c>
      <c r="Z393">
        <f>IFERROR(VLOOKUP(実施計画様式!AA393,―!$AH$2:$AI$40,2,FALSE),0)</f>
        <v>0</v>
      </c>
      <c r="AC393">
        <f>IFERROR(VLOOKUP(実施計画様式!AD393,参考資料1_対象分野リスト!$C$3:$D$64,2,FALSE),0)</f>
        <v>0</v>
      </c>
      <c r="AF393">
        <f>IFERROR(VLOOKUP(実施計画様式!AG393,―!$AE$13:$AF$18,2,FALSE),0)</f>
        <v>0</v>
      </c>
      <c r="AH393">
        <f t="shared" si="15"/>
        <v>0</v>
      </c>
      <c r="AI393">
        <v>99</v>
      </c>
      <c r="AJ393" t="str">
        <f t="shared" si="14"/>
        <v/>
      </c>
      <c r="AK393" t="str">
        <f t="shared" si="13"/>
        <v/>
      </c>
      <c r="AQ393" s="140" t="str">
        <f>IF(実施計画様式!F393="","",IF(PRODUCT(D393:AF393)=0,"error",""))</f>
        <v/>
      </c>
    </row>
    <row r="394" spans="3:43">
      <c r="C394">
        <v>322</v>
      </c>
      <c r="D394" s="24">
        <f>IFERROR(VLOOKUP(実施計画様式!D394,―!A$38:B$40,2,FALSE),0)</f>
        <v>0</v>
      </c>
      <c r="E394">
        <f>IFERROR(VLOOKUP(実施計画様式!E394,―!$C$40:$D$47,2,FALSE),0)</f>
        <v>0</v>
      </c>
      <c r="F394">
        <f>IFERROR(VLOOKUP(実施計画様式!F394,―!$E$2:$F$2,2,FALSE),0)</f>
        <v>0</v>
      </c>
      <c r="G394">
        <f>IFERROR(VLOOKUP(実施計画様式!G394,―!$G$2:$H$2,2,FALSE),0)</f>
        <v>0</v>
      </c>
      <c r="H394">
        <f>IFERROR(VLOOKUP(実施計画様式!H394,―!$I$2:$J$2,2,FALSE),0)</f>
        <v>0</v>
      </c>
      <c r="J394">
        <f>IFERROR(VLOOKUP(実施計画様式!J394,―!$K$4:$L$8,2,FALSE),0)</f>
        <v>0</v>
      </c>
      <c r="K394">
        <f>IFERROR(VLOOKUP(実施計画様式!K394,―!$M$2:$N$2,2,FALSE),0)</f>
        <v>0</v>
      </c>
      <c r="L394">
        <f>IFERROR(VLOOKUP(実施計画様式!L394,―!$O$2:$P$10,2,FALSE),0)</f>
        <v>0</v>
      </c>
      <c r="V394">
        <f>IFERROR(VLOOKUP(実施計画様式!W394,―!$Q$2:$R$3,2,FALSE),0)</f>
        <v>0</v>
      </c>
      <c r="W394">
        <f>IFERROR(VLOOKUP(実施計画様式!X394,―!$S$2:$T$3,2,FALSE),0)</f>
        <v>0</v>
      </c>
      <c r="X394">
        <f>IFERROR(VLOOKUP(実施計画様式!Y394,―!$U$2:$V$3,2,FALSE),0)</f>
        <v>0</v>
      </c>
      <c r="Y394">
        <f>IFERROR(VLOOKUP(実施計画様式!Z394,―!$AH$2:$AI$40,2,FALSE),0)</f>
        <v>0</v>
      </c>
      <c r="Z394">
        <f>IFERROR(VLOOKUP(実施計画様式!AA394,―!$AH$2:$AI$40,2,FALSE),0)</f>
        <v>0</v>
      </c>
      <c r="AC394">
        <f>IFERROR(VLOOKUP(実施計画様式!AD394,参考資料1_対象分野リスト!$C$3:$D$64,2,FALSE),0)</f>
        <v>0</v>
      </c>
      <c r="AF394">
        <f>IFERROR(VLOOKUP(実施計画様式!AG394,―!$AE$13:$AF$18,2,FALSE),0)</f>
        <v>0</v>
      </c>
      <c r="AH394">
        <f t="shared" si="15"/>
        <v>0</v>
      </c>
      <c r="AI394">
        <v>99</v>
      </c>
      <c r="AJ394" t="str">
        <f t="shared" si="14"/>
        <v/>
      </c>
      <c r="AK394" t="str">
        <f t="shared" si="13"/>
        <v/>
      </c>
      <c r="AQ394" s="140" t="str">
        <f>IF(実施計画様式!F394="","",IF(PRODUCT(D394:AF394)=0,"error",""))</f>
        <v/>
      </c>
    </row>
    <row r="395" spans="3:43">
      <c r="C395">
        <v>323</v>
      </c>
      <c r="D395" s="24">
        <f>IFERROR(VLOOKUP(実施計画様式!D395,―!A$38:B$40,2,FALSE),0)</f>
        <v>0</v>
      </c>
      <c r="E395">
        <f>IFERROR(VLOOKUP(実施計画様式!E395,―!$C$40:$D$47,2,FALSE),0)</f>
        <v>0</v>
      </c>
      <c r="F395">
        <f>IFERROR(VLOOKUP(実施計画様式!F395,―!$E$2:$F$2,2,FALSE),0)</f>
        <v>0</v>
      </c>
      <c r="G395">
        <f>IFERROR(VLOOKUP(実施計画様式!G395,―!$G$2:$H$2,2,FALSE),0)</f>
        <v>0</v>
      </c>
      <c r="H395">
        <f>IFERROR(VLOOKUP(実施計画様式!H395,―!$I$2:$J$2,2,FALSE),0)</f>
        <v>0</v>
      </c>
      <c r="J395">
        <f>IFERROR(VLOOKUP(実施計画様式!J395,―!$K$4:$L$8,2,FALSE),0)</f>
        <v>0</v>
      </c>
      <c r="K395">
        <f>IFERROR(VLOOKUP(実施計画様式!K395,―!$M$2:$N$2,2,FALSE),0)</f>
        <v>0</v>
      </c>
      <c r="L395">
        <f>IFERROR(VLOOKUP(実施計画様式!L395,―!$O$2:$P$10,2,FALSE),0)</f>
        <v>0</v>
      </c>
      <c r="V395">
        <f>IFERROR(VLOOKUP(実施計画様式!W395,―!$Q$2:$R$3,2,FALSE),0)</f>
        <v>0</v>
      </c>
      <c r="W395">
        <f>IFERROR(VLOOKUP(実施計画様式!X395,―!$S$2:$T$3,2,FALSE),0)</f>
        <v>0</v>
      </c>
      <c r="X395">
        <f>IFERROR(VLOOKUP(実施計画様式!Y395,―!$U$2:$V$3,2,FALSE),0)</f>
        <v>0</v>
      </c>
      <c r="Y395">
        <f>IFERROR(VLOOKUP(実施計画様式!Z395,―!$AH$2:$AI$40,2,FALSE),0)</f>
        <v>0</v>
      </c>
      <c r="Z395">
        <f>IFERROR(VLOOKUP(実施計画様式!AA395,―!$AH$2:$AI$40,2,FALSE),0)</f>
        <v>0</v>
      </c>
      <c r="AC395">
        <f>IFERROR(VLOOKUP(実施計画様式!AD395,参考資料1_対象分野リスト!$C$3:$D$64,2,FALSE),0)</f>
        <v>0</v>
      </c>
      <c r="AF395">
        <f>IFERROR(VLOOKUP(実施計画様式!AG395,―!$AE$13:$AF$18,2,FALSE),0)</f>
        <v>0</v>
      </c>
      <c r="AH395">
        <f t="shared" si="15"/>
        <v>0</v>
      </c>
      <c r="AI395">
        <v>99</v>
      </c>
      <c r="AJ395" t="str">
        <f t="shared" si="14"/>
        <v/>
      </c>
      <c r="AK395" t="str">
        <f t="shared" si="13"/>
        <v/>
      </c>
      <c r="AQ395" s="140" t="str">
        <f>IF(実施計画様式!F395="","",IF(PRODUCT(D395:AF395)=0,"error",""))</f>
        <v/>
      </c>
    </row>
    <row r="396" spans="3:43">
      <c r="C396">
        <v>324</v>
      </c>
      <c r="D396" s="24">
        <f>IFERROR(VLOOKUP(実施計画様式!D396,―!A$38:B$40,2,FALSE),0)</f>
        <v>0</v>
      </c>
      <c r="E396">
        <f>IFERROR(VLOOKUP(実施計画様式!E396,―!$C$40:$D$47,2,FALSE),0)</f>
        <v>0</v>
      </c>
      <c r="F396">
        <f>IFERROR(VLOOKUP(実施計画様式!F396,―!$E$2:$F$2,2,FALSE),0)</f>
        <v>0</v>
      </c>
      <c r="G396">
        <f>IFERROR(VLOOKUP(実施計画様式!G396,―!$G$2:$H$2,2,FALSE),0)</f>
        <v>0</v>
      </c>
      <c r="H396">
        <f>IFERROR(VLOOKUP(実施計画様式!H396,―!$I$2:$J$2,2,FALSE),0)</f>
        <v>0</v>
      </c>
      <c r="J396">
        <f>IFERROR(VLOOKUP(実施計画様式!J396,―!$K$4:$L$8,2,FALSE),0)</f>
        <v>0</v>
      </c>
      <c r="K396">
        <f>IFERROR(VLOOKUP(実施計画様式!K396,―!$M$2:$N$2,2,FALSE),0)</f>
        <v>0</v>
      </c>
      <c r="L396">
        <f>IFERROR(VLOOKUP(実施計画様式!L396,―!$O$2:$P$10,2,FALSE),0)</f>
        <v>0</v>
      </c>
      <c r="V396">
        <f>IFERROR(VLOOKUP(実施計画様式!W396,―!$Q$2:$R$3,2,FALSE),0)</f>
        <v>0</v>
      </c>
      <c r="W396">
        <f>IFERROR(VLOOKUP(実施計画様式!X396,―!$S$2:$T$3,2,FALSE),0)</f>
        <v>0</v>
      </c>
      <c r="X396">
        <f>IFERROR(VLOOKUP(実施計画様式!Y396,―!$U$2:$V$3,2,FALSE),0)</f>
        <v>0</v>
      </c>
      <c r="Y396">
        <f>IFERROR(VLOOKUP(実施計画様式!Z396,―!$AH$2:$AI$40,2,FALSE),0)</f>
        <v>0</v>
      </c>
      <c r="Z396">
        <f>IFERROR(VLOOKUP(実施計画様式!AA396,―!$AH$2:$AI$40,2,FALSE),0)</f>
        <v>0</v>
      </c>
      <c r="AC396">
        <f>IFERROR(VLOOKUP(実施計画様式!AD396,参考資料1_対象分野リスト!$C$3:$D$64,2,FALSE),0)</f>
        <v>0</v>
      </c>
      <c r="AF396">
        <f>IFERROR(VLOOKUP(実施計画様式!AG396,―!$AE$13:$AF$18,2,FALSE),0)</f>
        <v>0</v>
      </c>
      <c r="AH396">
        <f t="shared" si="15"/>
        <v>0</v>
      </c>
      <c r="AI396">
        <v>99</v>
      </c>
      <c r="AJ396" t="str">
        <f t="shared" si="14"/>
        <v/>
      </c>
      <c r="AK396" t="str">
        <f t="shared" ref="AK396:AK459" si="16">IF(D396=4,"経済対策との関係_R6",IF(D396=8,"経済対策との関係_R7予備",""))</f>
        <v/>
      </c>
      <c r="AQ396" s="140" t="str">
        <f>IF(実施計画様式!F396="","",IF(PRODUCT(D396:AF396)=0,"error",""))</f>
        <v/>
      </c>
    </row>
    <row r="397" spans="3:43">
      <c r="C397">
        <v>325</v>
      </c>
      <c r="D397" s="24">
        <f>IFERROR(VLOOKUP(実施計画様式!D397,―!A$38:B$40,2,FALSE),0)</f>
        <v>0</v>
      </c>
      <c r="E397">
        <f>IFERROR(VLOOKUP(実施計画様式!E397,―!$C$40:$D$47,2,FALSE),0)</f>
        <v>0</v>
      </c>
      <c r="F397">
        <f>IFERROR(VLOOKUP(実施計画様式!F397,―!$E$2:$F$2,2,FALSE),0)</f>
        <v>0</v>
      </c>
      <c r="G397">
        <f>IFERROR(VLOOKUP(実施計画様式!G397,―!$G$2:$H$2,2,FALSE),0)</f>
        <v>0</v>
      </c>
      <c r="H397">
        <f>IFERROR(VLOOKUP(実施計画様式!H397,―!$I$2:$J$2,2,FALSE),0)</f>
        <v>0</v>
      </c>
      <c r="J397">
        <f>IFERROR(VLOOKUP(実施計画様式!J397,―!$K$4:$L$8,2,FALSE),0)</f>
        <v>0</v>
      </c>
      <c r="K397">
        <f>IFERROR(VLOOKUP(実施計画様式!K397,―!$M$2:$N$2,2,FALSE),0)</f>
        <v>0</v>
      </c>
      <c r="L397">
        <f>IFERROR(VLOOKUP(実施計画様式!L397,―!$O$2:$P$10,2,FALSE),0)</f>
        <v>0</v>
      </c>
      <c r="V397">
        <f>IFERROR(VLOOKUP(実施計画様式!W397,―!$Q$2:$R$3,2,FALSE),0)</f>
        <v>0</v>
      </c>
      <c r="W397">
        <f>IFERROR(VLOOKUP(実施計画様式!X397,―!$S$2:$T$3,2,FALSE),0)</f>
        <v>0</v>
      </c>
      <c r="X397">
        <f>IFERROR(VLOOKUP(実施計画様式!Y397,―!$U$2:$V$3,2,FALSE),0)</f>
        <v>0</v>
      </c>
      <c r="Y397">
        <f>IFERROR(VLOOKUP(実施計画様式!Z397,―!$AH$2:$AI$40,2,FALSE),0)</f>
        <v>0</v>
      </c>
      <c r="Z397">
        <f>IFERROR(VLOOKUP(実施計画様式!AA397,―!$AH$2:$AI$40,2,FALSE),0)</f>
        <v>0</v>
      </c>
      <c r="AC397">
        <f>IFERROR(VLOOKUP(実施計画様式!AD397,参考資料1_対象分野リスト!$C$3:$D$64,2,FALSE),0)</f>
        <v>0</v>
      </c>
      <c r="AF397">
        <f>IFERROR(VLOOKUP(実施計画様式!AG397,―!$AE$13:$AF$18,2,FALSE),0)</f>
        <v>0</v>
      </c>
      <c r="AH397">
        <f t="shared" si="15"/>
        <v>0</v>
      </c>
      <c r="AI397">
        <v>99</v>
      </c>
      <c r="AJ397" t="str">
        <f t="shared" si="14"/>
        <v/>
      </c>
      <c r="AK397" t="str">
        <f t="shared" si="16"/>
        <v/>
      </c>
      <c r="AQ397" s="140" t="str">
        <f>IF(実施計画様式!F397="","",IF(PRODUCT(D397:AF397)=0,"error",""))</f>
        <v/>
      </c>
    </row>
    <row r="398" spans="3:43">
      <c r="C398">
        <v>326</v>
      </c>
      <c r="D398" s="24">
        <f>IFERROR(VLOOKUP(実施計画様式!D398,―!A$38:B$40,2,FALSE),0)</f>
        <v>0</v>
      </c>
      <c r="E398">
        <f>IFERROR(VLOOKUP(実施計画様式!E398,―!$C$40:$D$47,2,FALSE),0)</f>
        <v>0</v>
      </c>
      <c r="F398">
        <f>IFERROR(VLOOKUP(実施計画様式!F398,―!$E$2:$F$2,2,FALSE),0)</f>
        <v>0</v>
      </c>
      <c r="G398">
        <f>IFERROR(VLOOKUP(実施計画様式!G398,―!$G$2:$H$2,2,FALSE),0)</f>
        <v>0</v>
      </c>
      <c r="H398">
        <f>IFERROR(VLOOKUP(実施計画様式!H398,―!$I$2:$J$2,2,FALSE),0)</f>
        <v>0</v>
      </c>
      <c r="J398">
        <f>IFERROR(VLOOKUP(実施計画様式!J398,―!$K$4:$L$8,2,FALSE),0)</f>
        <v>0</v>
      </c>
      <c r="K398">
        <f>IFERROR(VLOOKUP(実施計画様式!K398,―!$M$2:$N$2,2,FALSE),0)</f>
        <v>0</v>
      </c>
      <c r="L398">
        <f>IFERROR(VLOOKUP(実施計画様式!L398,―!$O$2:$P$10,2,FALSE),0)</f>
        <v>0</v>
      </c>
      <c r="V398">
        <f>IFERROR(VLOOKUP(実施計画様式!W398,―!$Q$2:$R$3,2,FALSE),0)</f>
        <v>0</v>
      </c>
      <c r="W398">
        <f>IFERROR(VLOOKUP(実施計画様式!X398,―!$S$2:$T$3,2,FALSE),0)</f>
        <v>0</v>
      </c>
      <c r="X398">
        <f>IFERROR(VLOOKUP(実施計画様式!Y398,―!$U$2:$V$3,2,FALSE),0)</f>
        <v>0</v>
      </c>
      <c r="Y398">
        <f>IFERROR(VLOOKUP(実施計画様式!Z398,―!$AH$2:$AI$40,2,FALSE),0)</f>
        <v>0</v>
      </c>
      <c r="Z398">
        <f>IFERROR(VLOOKUP(実施計画様式!AA398,―!$AH$2:$AI$40,2,FALSE),0)</f>
        <v>0</v>
      </c>
      <c r="AC398">
        <f>IFERROR(VLOOKUP(実施計画様式!AD398,参考資料1_対象分野リスト!$C$3:$D$64,2,FALSE),0)</f>
        <v>0</v>
      </c>
      <c r="AF398">
        <f>IFERROR(VLOOKUP(実施計画様式!AG398,―!$AE$13:$AF$18,2,FALSE),0)</f>
        <v>0</v>
      </c>
      <c r="AH398">
        <f t="shared" si="15"/>
        <v>0</v>
      </c>
      <c r="AI398">
        <v>99</v>
      </c>
      <c r="AJ398" t="str">
        <f t="shared" ref="AJ398:AJ461" si="17">IF(D398=4,"予算区分_R7_通常",IF(D398=8,"予算区分_R7_のみ",""))</f>
        <v/>
      </c>
      <c r="AK398" t="str">
        <f t="shared" si="16"/>
        <v/>
      </c>
      <c r="AQ398" s="140" t="str">
        <f>IF(実施計画様式!F398="","",IF(PRODUCT(D398:AF398)=0,"error",""))</f>
        <v/>
      </c>
    </row>
    <row r="399" spans="3:43">
      <c r="C399">
        <v>327</v>
      </c>
      <c r="D399" s="24">
        <f>IFERROR(VLOOKUP(実施計画様式!D399,―!A$38:B$40,2,FALSE),0)</f>
        <v>0</v>
      </c>
      <c r="E399">
        <f>IFERROR(VLOOKUP(実施計画様式!E399,―!$C$40:$D$47,2,FALSE),0)</f>
        <v>0</v>
      </c>
      <c r="F399">
        <f>IFERROR(VLOOKUP(実施計画様式!F399,―!$E$2:$F$2,2,FALSE),0)</f>
        <v>0</v>
      </c>
      <c r="G399">
        <f>IFERROR(VLOOKUP(実施計画様式!G399,―!$G$2:$H$2,2,FALSE),0)</f>
        <v>0</v>
      </c>
      <c r="H399">
        <f>IFERROR(VLOOKUP(実施計画様式!H399,―!$I$2:$J$2,2,FALSE),0)</f>
        <v>0</v>
      </c>
      <c r="J399">
        <f>IFERROR(VLOOKUP(実施計画様式!J399,―!$K$4:$L$8,2,FALSE),0)</f>
        <v>0</v>
      </c>
      <c r="K399">
        <f>IFERROR(VLOOKUP(実施計画様式!K399,―!$M$2:$N$2,2,FALSE),0)</f>
        <v>0</v>
      </c>
      <c r="L399">
        <f>IFERROR(VLOOKUP(実施計画様式!L399,―!$O$2:$P$10,2,FALSE),0)</f>
        <v>0</v>
      </c>
      <c r="V399">
        <f>IFERROR(VLOOKUP(実施計画様式!W399,―!$Q$2:$R$3,2,FALSE),0)</f>
        <v>0</v>
      </c>
      <c r="W399">
        <f>IFERROR(VLOOKUP(実施計画様式!X399,―!$S$2:$T$3,2,FALSE),0)</f>
        <v>0</v>
      </c>
      <c r="X399">
        <f>IFERROR(VLOOKUP(実施計画様式!Y399,―!$U$2:$V$3,2,FALSE),0)</f>
        <v>0</v>
      </c>
      <c r="Y399">
        <f>IFERROR(VLOOKUP(実施計画様式!Z399,―!$AH$2:$AI$40,2,FALSE),0)</f>
        <v>0</v>
      </c>
      <c r="Z399">
        <f>IFERROR(VLOOKUP(実施計画様式!AA399,―!$AH$2:$AI$40,2,FALSE),0)</f>
        <v>0</v>
      </c>
      <c r="AC399">
        <f>IFERROR(VLOOKUP(実施計画様式!AD399,参考資料1_対象分野リスト!$C$3:$D$64,2,FALSE),0)</f>
        <v>0</v>
      </c>
      <c r="AF399">
        <f>IFERROR(VLOOKUP(実施計画様式!AG399,―!$AE$13:$AF$18,2,FALSE),0)</f>
        <v>0</v>
      </c>
      <c r="AH399">
        <f t="shared" si="15"/>
        <v>0</v>
      </c>
      <c r="AI399">
        <v>99</v>
      </c>
      <c r="AJ399" t="str">
        <f t="shared" si="17"/>
        <v/>
      </c>
      <c r="AK399" t="str">
        <f t="shared" si="16"/>
        <v/>
      </c>
      <c r="AQ399" s="140" t="str">
        <f>IF(実施計画様式!F399="","",IF(PRODUCT(D399:AF399)=0,"error",""))</f>
        <v/>
      </c>
    </row>
    <row r="400" spans="3:43">
      <c r="C400">
        <v>328</v>
      </c>
      <c r="D400" s="24">
        <f>IFERROR(VLOOKUP(実施計画様式!D400,―!A$38:B$40,2,FALSE),0)</f>
        <v>0</v>
      </c>
      <c r="E400">
        <f>IFERROR(VLOOKUP(実施計画様式!E400,―!$C$40:$D$47,2,FALSE),0)</f>
        <v>0</v>
      </c>
      <c r="F400">
        <f>IFERROR(VLOOKUP(実施計画様式!F400,―!$E$2:$F$2,2,FALSE),0)</f>
        <v>0</v>
      </c>
      <c r="G400">
        <f>IFERROR(VLOOKUP(実施計画様式!G400,―!$G$2:$H$2,2,FALSE),0)</f>
        <v>0</v>
      </c>
      <c r="H400">
        <f>IFERROR(VLOOKUP(実施計画様式!H400,―!$I$2:$J$2,2,FALSE),0)</f>
        <v>0</v>
      </c>
      <c r="J400">
        <f>IFERROR(VLOOKUP(実施計画様式!J400,―!$K$4:$L$8,2,FALSE),0)</f>
        <v>0</v>
      </c>
      <c r="K400">
        <f>IFERROR(VLOOKUP(実施計画様式!K400,―!$M$2:$N$2,2,FALSE),0)</f>
        <v>0</v>
      </c>
      <c r="L400">
        <f>IFERROR(VLOOKUP(実施計画様式!L400,―!$O$2:$P$10,2,FALSE),0)</f>
        <v>0</v>
      </c>
      <c r="V400">
        <f>IFERROR(VLOOKUP(実施計画様式!W400,―!$Q$2:$R$3,2,FALSE),0)</f>
        <v>0</v>
      </c>
      <c r="W400">
        <f>IFERROR(VLOOKUP(実施計画様式!X400,―!$S$2:$T$3,2,FALSE),0)</f>
        <v>0</v>
      </c>
      <c r="X400">
        <f>IFERROR(VLOOKUP(実施計画様式!Y400,―!$U$2:$V$3,2,FALSE),0)</f>
        <v>0</v>
      </c>
      <c r="Y400">
        <f>IFERROR(VLOOKUP(実施計画様式!Z400,―!$AH$2:$AI$40,2,FALSE),0)</f>
        <v>0</v>
      </c>
      <c r="Z400">
        <f>IFERROR(VLOOKUP(実施計画様式!AA400,―!$AH$2:$AI$40,2,FALSE),0)</f>
        <v>0</v>
      </c>
      <c r="AC400">
        <f>IFERROR(VLOOKUP(実施計画様式!AD400,参考資料1_対象分野リスト!$C$3:$D$64,2,FALSE),0)</f>
        <v>0</v>
      </c>
      <c r="AF400">
        <f>IFERROR(VLOOKUP(実施計画様式!AG400,―!$AE$13:$AF$18,2,FALSE),0)</f>
        <v>0</v>
      </c>
      <c r="AH400">
        <f t="shared" si="15"/>
        <v>0</v>
      </c>
      <c r="AI400">
        <v>99</v>
      </c>
      <c r="AJ400" t="str">
        <f t="shared" si="17"/>
        <v/>
      </c>
      <c r="AK400" t="str">
        <f t="shared" si="16"/>
        <v/>
      </c>
      <c r="AQ400" s="140" t="str">
        <f>IF(実施計画様式!F400="","",IF(PRODUCT(D400:AF400)=0,"error",""))</f>
        <v/>
      </c>
    </row>
    <row r="401" spans="3:43">
      <c r="C401">
        <v>329</v>
      </c>
      <c r="D401" s="24">
        <f>IFERROR(VLOOKUP(実施計画様式!D401,―!A$38:B$40,2,FALSE),0)</f>
        <v>0</v>
      </c>
      <c r="E401">
        <f>IFERROR(VLOOKUP(実施計画様式!E401,―!$C$40:$D$47,2,FALSE),0)</f>
        <v>0</v>
      </c>
      <c r="F401">
        <f>IFERROR(VLOOKUP(実施計画様式!F401,―!$E$2:$F$2,2,FALSE),0)</f>
        <v>0</v>
      </c>
      <c r="G401">
        <f>IFERROR(VLOOKUP(実施計画様式!G401,―!$G$2:$H$2,2,FALSE),0)</f>
        <v>0</v>
      </c>
      <c r="H401">
        <f>IFERROR(VLOOKUP(実施計画様式!H401,―!$I$2:$J$2,2,FALSE),0)</f>
        <v>0</v>
      </c>
      <c r="J401">
        <f>IFERROR(VLOOKUP(実施計画様式!J401,―!$K$4:$L$8,2,FALSE),0)</f>
        <v>0</v>
      </c>
      <c r="K401">
        <f>IFERROR(VLOOKUP(実施計画様式!K401,―!$M$2:$N$2,2,FALSE),0)</f>
        <v>0</v>
      </c>
      <c r="L401">
        <f>IFERROR(VLOOKUP(実施計画様式!L401,―!$O$2:$P$10,2,FALSE),0)</f>
        <v>0</v>
      </c>
      <c r="V401">
        <f>IFERROR(VLOOKUP(実施計画様式!W401,―!$Q$2:$R$3,2,FALSE),0)</f>
        <v>0</v>
      </c>
      <c r="W401">
        <f>IFERROR(VLOOKUP(実施計画様式!X401,―!$S$2:$T$3,2,FALSE),0)</f>
        <v>0</v>
      </c>
      <c r="X401">
        <f>IFERROR(VLOOKUP(実施計画様式!Y401,―!$U$2:$V$3,2,FALSE),0)</f>
        <v>0</v>
      </c>
      <c r="Y401">
        <f>IFERROR(VLOOKUP(実施計画様式!Z401,―!$AH$2:$AI$40,2,FALSE),0)</f>
        <v>0</v>
      </c>
      <c r="Z401">
        <f>IFERROR(VLOOKUP(実施計画様式!AA401,―!$AH$2:$AI$40,2,FALSE),0)</f>
        <v>0</v>
      </c>
      <c r="AC401">
        <f>IFERROR(VLOOKUP(実施計画様式!AD401,参考資料1_対象分野リスト!$C$3:$D$64,2,FALSE),0)</f>
        <v>0</v>
      </c>
      <c r="AF401">
        <f>IFERROR(VLOOKUP(実施計画様式!AG401,―!$AE$13:$AF$18,2,FALSE),0)</f>
        <v>0</v>
      </c>
      <c r="AH401">
        <f t="shared" si="15"/>
        <v>0</v>
      </c>
      <c r="AI401">
        <v>99</v>
      </c>
      <c r="AJ401" t="str">
        <f t="shared" si="17"/>
        <v/>
      </c>
      <c r="AK401" t="str">
        <f t="shared" si="16"/>
        <v/>
      </c>
      <c r="AQ401" s="140" t="str">
        <f>IF(実施計画様式!F401="","",IF(PRODUCT(D401:AF401)=0,"error",""))</f>
        <v/>
      </c>
    </row>
    <row r="402" spans="3:43">
      <c r="C402">
        <v>330</v>
      </c>
      <c r="D402" s="24">
        <f>IFERROR(VLOOKUP(実施計画様式!D402,―!A$38:B$40,2,FALSE),0)</f>
        <v>0</v>
      </c>
      <c r="E402">
        <f>IFERROR(VLOOKUP(実施計画様式!E402,―!$C$40:$D$47,2,FALSE),0)</f>
        <v>0</v>
      </c>
      <c r="F402">
        <f>IFERROR(VLOOKUP(実施計画様式!F402,―!$E$2:$F$2,2,FALSE),0)</f>
        <v>0</v>
      </c>
      <c r="G402">
        <f>IFERROR(VLOOKUP(実施計画様式!G402,―!$G$2:$H$2,2,FALSE),0)</f>
        <v>0</v>
      </c>
      <c r="H402">
        <f>IFERROR(VLOOKUP(実施計画様式!H402,―!$I$2:$J$2,2,FALSE),0)</f>
        <v>0</v>
      </c>
      <c r="J402">
        <f>IFERROR(VLOOKUP(実施計画様式!J402,―!$K$4:$L$8,2,FALSE),0)</f>
        <v>0</v>
      </c>
      <c r="K402">
        <f>IFERROR(VLOOKUP(実施計画様式!K402,―!$M$2:$N$2,2,FALSE),0)</f>
        <v>0</v>
      </c>
      <c r="L402">
        <f>IFERROR(VLOOKUP(実施計画様式!L402,―!$O$2:$P$10,2,FALSE),0)</f>
        <v>0</v>
      </c>
      <c r="V402">
        <f>IFERROR(VLOOKUP(実施計画様式!W402,―!$Q$2:$R$3,2,FALSE),0)</f>
        <v>0</v>
      </c>
      <c r="W402">
        <f>IFERROR(VLOOKUP(実施計画様式!X402,―!$S$2:$T$3,2,FALSE),0)</f>
        <v>0</v>
      </c>
      <c r="X402">
        <f>IFERROR(VLOOKUP(実施計画様式!Y402,―!$U$2:$V$3,2,FALSE),0)</f>
        <v>0</v>
      </c>
      <c r="Y402">
        <f>IFERROR(VLOOKUP(実施計画様式!Z402,―!$AH$2:$AI$40,2,FALSE),0)</f>
        <v>0</v>
      </c>
      <c r="Z402">
        <f>IFERROR(VLOOKUP(実施計画様式!AA402,―!$AH$2:$AI$40,2,FALSE),0)</f>
        <v>0</v>
      </c>
      <c r="AC402">
        <f>IFERROR(VLOOKUP(実施計画様式!AD402,参考資料1_対象分野リスト!$C$3:$D$64,2,FALSE),0)</f>
        <v>0</v>
      </c>
      <c r="AF402">
        <f>IFERROR(VLOOKUP(実施計画様式!AG402,―!$AE$13:$AF$18,2,FALSE),0)</f>
        <v>0</v>
      </c>
      <c r="AH402">
        <f t="shared" si="15"/>
        <v>0</v>
      </c>
      <c r="AI402">
        <v>99</v>
      </c>
      <c r="AJ402" t="str">
        <f t="shared" si="17"/>
        <v/>
      </c>
      <c r="AK402" t="str">
        <f t="shared" si="16"/>
        <v/>
      </c>
      <c r="AQ402" s="140" t="str">
        <f>IF(実施計画様式!F402="","",IF(PRODUCT(D402:AF402)=0,"error",""))</f>
        <v/>
      </c>
    </row>
    <row r="403" spans="3:43">
      <c r="C403">
        <v>331</v>
      </c>
      <c r="D403" s="24">
        <f>IFERROR(VLOOKUP(実施計画様式!D403,―!A$38:B$40,2,FALSE),0)</f>
        <v>0</v>
      </c>
      <c r="E403">
        <f>IFERROR(VLOOKUP(実施計画様式!E403,―!$C$40:$D$47,2,FALSE),0)</f>
        <v>0</v>
      </c>
      <c r="F403">
        <f>IFERROR(VLOOKUP(実施計画様式!F403,―!$E$2:$F$2,2,FALSE),0)</f>
        <v>0</v>
      </c>
      <c r="G403">
        <f>IFERROR(VLOOKUP(実施計画様式!G403,―!$G$2:$H$2,2,FALSE),0)</f>
        <v>0</v>
      </c>
      <c r="H403">
        <f>IFERROR(VLOOKUP(実施計画様式!H403,―!$I$2:$J$2,2,FALSE),0)</f>
        <v>0</v>
      </c>
      <c r="J403">
        <f>IFERROR(VLOOKUP(実施計画様式!J403,―!$K$4:$L$8,2,FALSE),0)</f>
        <v>0</v>
      </c>
      <c r="K403">
        <f>IFERROR(VLOOKUP(実施計画様式!K403,―!$M$2:$N$2,2,FALSE),0)</f>
        <v>0</v>
      </c>
      <c r="L403">
        <f>IFERROR(VLOOKUP(実施計画様式!L403,―!$O$2:$P$10,2,FALSE),0)</f>
        <v>0</v>
      </c>
      <c r="V403">
        <f>IFERROR(VLOOKUP(実施計画様式!W403,―!$Q$2:$R$3,2,FALSE),0)</f>
        <v>0</v>
      </c>
      <c r="W403">
        <f>IFERROR(VLOOKUP(実施計画様式!X403,―!$S$2:$T$3,2,FALSE),0)</f>
        <v>0</v>
      </c>
      <c r="X403">
        <f>IFERROR(VLOOKUP(実施計画様式!Y403,―!$U$2:$V$3,2,FALSE),0)</f>
        <v>0</v>
      </c>
      <c r="Y403">
        <f>IFERROR(VLOOKUP(実施計画様式!Z403,―!$AH$2:$AI$40,2,FALSE),0)</f>
        <v>0</v>
      </c>
      <c r="Z403">
        <f>IFERROR(VLOOKUP(実施計画様式!AA403,―!$AH$2:$AI$40,2,FALSE),0)</f>
        <v>0</v>
      </c>
      <c r="AC403">
        <f>IFERROR(VLOOKUP(実施計画様式!AD403,参考資料1_対象分野リスト!$C$3:$D$64,2,FALSE),0)</f>
        <v>0</v>
      </c>
      <c r="AF403">
        <f>IFERROR(VLOOKUP(実施計画様式!AG403,―!$AE$13:$AF$18,2,FALSE),0)</f>
        <v>0</v>
      </c>
      <c r="AH403">
        <f t="shared" si="15"/>
        <v>0</v>
      </c>
      <c r="AI403">
        <v>99</v>
      </c>
      <c r="AJ403" t="str">
        <f t="shared" si="17"/>
        <v/>
      </c>
      <c r="AK403" t="str">
        <f t="shared" si="16"/>
        <v/>
      </c>
      <c r="AQ403" s="140" t="str">
        <f>IF(実施計画様式!F403="","",IF(PRODUCT(D403:AF403)=0,"error",""))</f>
        <v/>
      </c>
    </row>
    <row r="404" spans="3:43">
      <c r="C404">
        <v>332</v>
      </c>
      <c r="D404" s="24">
        <f>IFERROR(VLOOKUP(実施計画様式!D404,―!A$38:B$40,2,FALSE),0)</f>
        <v>0</v>
      </c>
      <c r="E404">
        <f>IFERROR(VLOOKUP(実施計画様式!E404,―!$C$40:$D$47,2,FALSE),0)</f>
        <v>0</v>
      </c>
      <c r="F404">
        <f>IFERROR(VLOOKUP(実施計画様式!F404,―!$E$2:$F$2,2,FALSE),0)</f>
        <v>0</v>
      </c>
      <c r="G404">
        <f>IFERROR(VLOOKUP(実施計画様式!G404,―!$G$2:$H$2,2,FALSE),0)</f>
        <v>0</v>
      </c>
      <c r="H404">
        <f>IFERROR(VLOOKUP(実施計画様式!H404,―!$I$2:$J$2,2,FALSE),0)</f>
        <v>0</v>
      </c>
      <c r="J404">
        <f>IFERROR(VLOOKUP(実施計画様式!J404,―!$K$4:$L$8,2,FALSE),0)</f>
        <v>0</v>
      </c>
      <c r="K404">
        <f>IFERROR(VLOOKUP(実施計画様式!K404,―!$M$2:$N$2,2,FALSE),0)</f>
        <v>0</v>
      </c>
      <c r="L404">
        <f>IFERROR(VLOOKUP(実施計画様式!L404,―!$O$2:$P$10,2,FALSE),0)</f>
        <v>0</v>
      </c>
      <c r="V404">
        <f>IFERROR(VLOOKUP(実施計画様式!W404,―!$Q$2:$R$3,2,FALSE),0)</f>
        <v>0</v>
      </c>
      <c r="W404">
        <f>IFERROR(VLOOKUP(実施計画様式!X404,―!$S$2:$T$3,2,FALSE),0)</f>
        <v>0</v>
      </c>
      <c r="X404">
        <f>IFERROR(VLOOKUP(実施計画様式!Y404,―!$U$2:$V$3,2,FALSE),0)</f>
        <v>0</v>
      </c>
      <c r="Y404">
        <f>IFERROR(VLOOKUP(実施計画様式!Z404,―!$AH$2:$AI$40,2,FALSE),0)</f>
        <v>0</v>
      </c>
      <c r="Z404">
        <f>IFERROR(VLOOKUP(実施計画様式!AA404,―!$AH$2:$AI$40,2,FALSE),0)</f>
        <v>0</v>
      </c>
      <c r="AC404">
        <f>IFERROR(VLOOKUP(実施計画様式!AD404,参考資料1_対象分野リスト!$C$3:$D$64,2,FALSE),0)</f>
        <v>0</v>
      </c>
      <c r="AF404">
        <f>IFERROR(VLOOKUP(実施計画様式!AG404,―!$AE$13:$AF$18,2,FALSE),0)</f>
        <v>0</v>
      </c>
      <c r="AH404">
        <f t="shared" ref="AH404:AH467" si="18">IF(X404=1,"事業終期_R7_通常",IF(X404=2,"事業終期_R7_基金",0))</f>
        <v>0</v>
      </c>
      <c r="AI404">
        <v>99</v>
      </c>
      <c r="AJ404" t="str">
        <f t="shared" si="17"/>
        <v/>
      </c>
      <c r="AK404" t="str">
        <f t="shared" si="16"/>
        <v/>
      </c>
      <c r="AQ404" s="140" t="str">
        <f>IF(実施計画様式!F404="","",IF(PRODUCT(D404:AF404)=0,"error",""))</f>
        <v/>
      </c>
    </row>
    <row r="405" spans="3:43">
      <c r="C405">
        <v>333</v>
      </c>
      <c r="D405" s="24">
        <f>IFERROR(VLOOKUP(実施計画様式!D405,―!A$38:B$40,2,FALSE),0)</f>
        <v>0</v>
      </c>
      <c r="E405">
        <f>IFERROR(VLOOKUP(実施計画様式!E405,―!$C$40:$D$47,2,FALSE),0)</f>
        <v>0</v>
      </c>
      <c r="F405">
        <f>IFERROR(VLOOKUP(実施計画様式!F405,―!$E$2:$F$2,2,FALSE),0)</f>
        <v>0</v>
      </c>
      <c r="G405">
        <f>IFERROR(VLOOKUP(実施計画様式!G405,―!$G$2:$H$2,2,FALSE),0)</f>
        <v>0</v>
      </c>
      <c r="H405">
        <f>IFERROR(VLOOKUP(実施計画様式!H405,―!$I$2:$J$2,2,FALSE),0)</f>
        <v>0</v>
      </c>
      <c r="J405">
        <f>IFERROR(VLOOKUP(実施計画様式!J405,―!$K$4:$L$8,2,FALSE),0)</f>
        <v>0</v>
      </c>
      <c r="K405">
        <f>IFERROR(VLOOKUP(実施計画様式!K405,―!$M$2:$N$2,2,FALSE),0)</f>
        <v>0</v>
      </c>
      <c r="L405">
        <f>IFERROR(VLOOKUP(実施計画様式!L405,―!$O$2:$P$10,2,FALSE),0)</f>
        <v>0</v>
      </c>
      <c r="V405">
        <f>IFERROR(VLOOKUP(実施計画様式!W405,―!$Q$2:$R$3,2,FALSE),0)</f>
        <v>0</v>
      </c>
      <c r="W405">
        <f>IFERROR(VLOOKUP(実施計画様式!X405,―!$S$2:$T$3,2,FALSE),0)</f>
        <v>0</v>
      </c>
      <c r="X405">
        <f>IFERROR(VLOOKUP(実施計画様式!Y405,―!$U$2:$V$3,2,FALSE),0)</f>
        <v>0</v>
      </c>
      <c r="Y405">
        <f>IFERROR(VLOOKUP(実施計画様式!Z405,―!$AH$2:$AI$40,2,FALSE),0)</f>
        <v>0</v>
      </c>
      <c r="Z405">
        <f>IFERROR(VLOOKUP(実施計画様式!AA405,―!$AH$2:$AI$40,2,FALSE),0)</f>
        <v>0</v>
      </c>
      <c r="AC405">
        <f>IFERROR(VLOOKUP(実施計画様式!AD405,参考資料1_対象分野リスト!$C$3:$D$64,2,FALSE),0)</f>
        <v>0</v>
      </c>
      <c r="AF405">
        <f>IFERROR(VLOOKUP(実施計画様式!AG405,―!$AE$13:$AF$18,2,FALSE),0)</f>
        <v>0</v>
      </c>
      <c r="AH405">
        <f t="shared" si="18"/>
        <v>0</v>
      </c>
      <c r="AI405">
        <v>99</v>
      </c>
      <c r="AJ405" t="str">
        <f t="shared" si="17"/>
        <v/>
      </c>
      <c r="AK405" t="str">
        <f t="shared" si="16"/>
        <v/>
      </c>
      <c r="AQ405" s="140" t="str">
        <f>IF(実施計画様式!F405="","",IF(PRODUCT(D405:AF405)=0,"error",""))</f>
        <v/>
      </c>
    </row>
    <row r="406" spans="3:43">
      <c r="C406">
        <v>334</v>
      </c>
      <c r="D406" s="24">
        <f>IFERROR(VLOOKUP(実施計画様式!D406,―!A$38:B$40,2,FALSE),0)</f>
        <v>0</v>
      </c>
      <c r="E406">
        <f>IFERROR(VLOOKUP(実施計画様式!E406,―!$C$40:$D$47,2,FALSE),0)</f>
        <v>0</v>
      </c>
      <c r="F406">
        <f>IFERROR(VLOOKUP(実施計画様式!F406,―!$E$2:$F$2,2,FALSE),0)</f>
        <v>0</v>
      </c>
      <c r="G406">
        <f>IFERROR(VLOOKUP(実施計画様式!G406,―!$G$2:$H$2,2,FALSE),0)</f>
        <v>0</v>
      </c>
      <c r="H406">
        <f>IFERROR(VLOOKUP(実施計画様式!H406,―!$I$2:$J$2,2,FALSE),0)</f>
        <v>0</v>
      </c>
      <c r="J406">
        <f>IFERROR(VLOOKUP(実施計画様式!J406,―!$K$4:$L$8,2,FALSE),0)</f>
        <v>0</v>
      </c>
      <c r="K406">
        <f>IFERROR(VLOOKUP(実施計画様式!K406,―!$M$2:$N$2,2,FALSE),0)</f>
        <v>0</v>
      </c>
      <c r="L406">
        <f>IFERROR(VLOOKUP(実施計画様式!L406,―!$O$2:$P$10,2,FALSE),0)</f>
        <v>0</v>
      </c>
      <c r="V406">
        <f>IFERROR(VLOOKUP(実施計画様式!W406,―!$Q$2:$R$3,2,FALSE),0)</f>
        <v>0</v>
      </c>
      <c r="W406">
        <f>IFERROR(VLOOKUP(実施計画様式!X406,―!$S$2:$T$3,2,FALSE),0)</f>
        <v>0</v>
      </c>
      <c r="X406">
        <f>IFERROR(VLOOKUP(実施計画様式!Y406,―!$U$2:$V$3,2,FALSE),0)</f>
        <v>0</v>
      </c>
      <c r="Y406">
        <f>IFERROR(VLOOKUP(実施計画様式!Z406,―!$AH$2:$AI$40,2,FALSE),0)</f>
        <v>0</v>
      </c>
      <c r="Z406">
        <f>IFERROR(VLOOKUP(実施計画様式!AA406,―!$AH$2:$AI$40,2,FALSE),0)</f>
        <v>0</v>
      </c>
      <c r="AC406">
        <f>IFERROR(VLOOKUP(実施計画様式!AD406,参考資料1_対象分野リスト!$C$3:$D$64,2,FALSE),0)</f>
        <v>0</v>
      </c>
      <c r="AF406">
        <f>IFERROR(VLOOKUP(実施計画様式!AG406,―!$AE$13:$AF$18,2,FALSE),0)</f>
        <v>0</v>
      </c>
      <c r="AH406">
        <f t="shared" si="18"/>
        <v>0</v>
      </c>
      <c r="AI406">
        <v>99</v>
      </c>
      <c r="AJ406" t="str">
        <f t="shared" si="17"/>
        <v/>
      </c>
      <c r="AK406" t="str">
        <f t="shared" si="16"/>
        <v/>
      </c>
      <c r="AQ406" s="140" t="str">
        <f>IF(実施計画様式!F406="","",IF(PRODUCT(D406:AF406)=0,"error",""))</f>
        <v/>
      </c>
    </row>
    <row r="407" spans="3:43">
      <c r="C407">
        <v>335</v>
      </c>
      <c r="D407" s="24">
        <f>IFERROR(VLOOKUP(実施計画様式!D407,―!A$38:B$40,2,FALSE),0)</f>
        <v>0</v>
      </c>
      <c r="E407">
        <f>IFERROR(VLOOKUP(実施計画様式!E407,―!$C$40:$D$47,2,FALSE),0)</f>
        <v>0</v>
      </c>
      <c r="F407">
        <f>IFERROR(VLOOKUP(実施計画様式!F407,―!$E$2:$F$2,2,FALSE),0)</f>
        <v>0</v>
      </c>
      <c r="G407">
        <f>IFERROR(VLOOKUP(実施計画様式!G407,―!$G$2:$H$2,2,FALSE),0)</f>
        <v>0</v>
      </c>
      <c r="H407">
        <f>IFERROR(VLOOKUP(実施計画様式!H407,―!$I$2:$J$2,2,FALSE),0)</f>
        <v>0</v>
      </c>
      <c r="J407">
        <f>IFERROR(VLOOKUP(実施計画様式!J407,―!$K$4:$L$8,2,FALSE),0)</f>
        <v>0</v>
      </c>
      <c r="K407">
        <f>IFERROR(VLOOKUP(実施計画様式!K407,―!$M$2:$N$2,2,FALSE),0)</f>
        <v>0</v>
      </c>
      <c r="L407">
        <f>IFERROR(VLOOKUP(実施計画様式!L407,―!$O$2:$P$10,2,FALSE),0)</f>
        <v>0</v>
      </c>
      <c r="V407">
        <f>IFERROR(VLOOKUP(実施計画様式!W407,―!$Q$2:$R$3,2,FALSE),0)</f>
        <v>0</v>
      </c>
      <c r="W407">
        <f>IFERROR(VLOOKUP(実施計画様式!X407,―!$S$2:$T$3,2,FALSE),0)</f>
        <v>0</v>
      </c>
      <c r="X407">
        <f>IFERROR(VLOOKUP(実施計画様式!Y407,―!$U$2:$V$3,2,FALSE),0)</f>
        <v>0</v>
      </c>
      <c r="Y407">
        <f>IFERROR(VLOOKUP(実施計画様式!Z407,―!$AH$2:$AI$40,2,FALSE),0)</f>
        <v>0</v>
      </c>
      <c r="Z407">
        <f>IFERROR(VLOOKUP(実施計画様式!AA407,―!$AH$2:$AI$40,2,FALSE),0)</f>
        <v>0</v>
      </c>
      <c r="AC407">
        <f>IFERROR(VLOOKUP(実施計画様式!AD407,参考資料1_対象分野リスト!$C$3:$D$64,2,FALSE),0)</f>
        <v>0</v>
      </c>
      <c r="AF407">
        <f>IFERROR(VLOOKUP(実施計画様式!AG407,―!$AE$13:$AF$18,2,FALSE),0)</f>
        <v>0</v>
      </c>
      <c r="AH407">
        <f t="shared" si="18"/>
        <v>0</v>
      </c>
      <c r="AI407">
        <v>99</v>
      </c>
      <c r="AJ407" t="str">
        <f t="shared" si="17"/>
        <v/>
      </c>
      <c r="AK407" t="str">
        <f t="shared" si="16"/>
        <v/>
      </c>
      <c r="AQ407" s="140" t="str">
        <f>IF(実施計画様式!F407="","",IF(PRODUCT(D407:AF407)=0,"error",""))</f>
        <v/>
      </c>
    </row>
    <row r="408" spans="3:43">
      <c r="C408">
        <v>336</v>
      </c>
      <c r="D408" s="24">
        <f>IFERROR(VLOOKUP(実施計画様式!D408,―!A$38:B$40,2,FALSE),0)</f>
        <v>0</v>
      </c>
      <c r="E408">
        <f>IFERROR(VLOOKUP(実施計画様式!E408,―!$C$40:$D$47,2,FALSE),0)</f>
        <v>0</v>
      </c>
      <c r="F408">
        <f>IFERROR(VLOOKUP(実施計画様式!F408,―!$E$2:$F$2,2,FALSE),0)</f>
        <v>0</v>
      </c>
      <c r="G408">
        <f>IFERROR(VLOOKUP(実施計画様式!G408,―!$G$2:$H$2,2,FALSE),0)</f>
        <v>0</v>
      </c>
      <c r="H408">
        <f>IFERROR(VLOOKUP(実施計画様式!H408,―!$I$2:$J$2,2,FALSE),0)</f>
        <v>0</v>
      </c>
      <c r="J408">
        <f>IFERROR(VLOOKUP(実施計画様式!J408,―!$K$4:$L$8,2,FALSE),0)</f>
        <v>0</v>
      </c>
      <c r="K408">
        <f>IFERROR(VLOOKUP(実施計画様式!K408,―!$M$2:$N$2,2,FALSE),0)</f>
        <v>0</v>
      </c>
      <c r="L408">
        <f>IFERROR(VLOOKUP(実施計画様式!L408,―!$O$2:$P$10,2,FALSE),0)</f>
        <v>0</v>
      </c>
      <c r="V408">
        <f>IFERROR(VLOOKUP(実施計画様式!W408,―!$Q$2:$R$3,2,FALSE),0)</f>
        <v>0</v>
      </c>
      <c r="W408">
        <f>IFERROR(VLOOKUP(実施計画様式!X408,―!$S$2:$T$3,2,FALSE),0)</f>
        <v>0</v>
      </c>
      <c r="X408">
        <f>IFERROR(VLOOKUP(実施計画様式!Y408,―!$U$2:$V$3,2,FALSE),0)</f>
        <v>0</v>
      </c>
      <c r="Y408">
        <f>IFERROR(VLOOKUP(実施計画様式!Z408,―!$AH$2:$AI$40,2,FALSE),0)</f>
        <v>0</v>
      </c>
      <c r="Z408">
        <f>IFERROR(VLOOKUP(実施計画様式!AA408,―!$AH$2:$AI$40,2,FALSE),0)</f>
        <v>0</v>
      </c>
      <c r="AC408">
        <f>IFERROR(VLOOKUP(実施計画様式!AD408,参考資料1_対象分野リスト!$C$3:$D$64,2,FALSE),0)</f>
        <v>0</v>
      </c>
      <c r="AF408">
        <f>IFERROR(VLOOKUP(実施計画様式!AG408,―!$AE$13:$AF$18,2,FALSE),0)</f>
        <v>0</v>
      </c>
      <c r="AH408">
        <f t="shared" si="18"/>
        <v>0</v>
      </c>
      <c r="AI408">
        <v>99</v>
      </c>
      <c r="AJ408" t="str">
        <f t="shared" si="17"/>
        <v/>
      </c>
      <c r="AK408" t="str">
        <f t="shared" si="16"/>
        <v/>
      </c>
      <c r="AQ408" s="140" t="str">
        <f>IF(実施計画様式!F408="","",IF(PRODUCT(D408:AF408)=0,"error",""))</f>
        <v/>
      </c>
    </row>
    <row r="409" spans="3:43">
      <c r="C409">
        <v>337</v>
      </c>
      <c r="D409" s="24">
        <f>IFERROR(VLOOKUP(実施計画様式!D409,―!A$38:B$40,2,FALSE),0)</f>
        <v>0</v>
      </c>
      <c r="E409">
        <f>IFERROR(VLOOKUP(実施計画様式!E409,―!$C$40:$D$47,2,FALSE),0)</f>
        <v>0</v>
      </c>
      <c r="F409">
        <f>IFERROR(VLOOKUP(実施計画様式!F409,―!$E$2:$F$2,2,FALSE),0)</f>
        <v>0</v>
      </c>
      <c r="G409">
        <f>IFERROR(VLOOKUP(実施計画様式!G409,―!$G$2:$H$2,2,FALSE),0)</f>
        <v>0</v>
      </c>
      <c r="H409">
        <f>IFERROR(VLOOKUP(実施計画様式!H409,―!$I$2:$J$2,2,FALSE),0)</f>
        <v>0</v>
      </c>
      <c r="J409">
        <f>IFERROR(VLOOKUP(実施計画様式!J409,―!$K$4:$L$8,2,FALSE),0)</f>
        <v>0</v>
      </c>
      <c r="K409">
        <f>IFERROR(VLOOKUP(実施計画様式!K409,―!$M$2:$N$2,2,FALSE),0)</f>
        <v>0</v>
      </c>
      <c r="L409">
        <f>IFERROR(VLOOKUP(実施計画様式!L409,―!$O$2:$P$10,2,FALSE),0)</f>
        <v>0</v>
      </c>
      <c r="V409">
        <f>IFERROR(VLOOKUP(実施計画様式!W409,―!$Q$2:$R$3,2,FALSE),0)</f>
        <v>0</v>
      </c>
      <c r="W409">
        <f>IFERROR(VLOOKUP(実施計画様式!X409,―!$S$2:$T$3,2,FALSE),0)</f>
        <v>0</v>
      </c>
      <c r="X409">
        <f>IFERROR(VLOOKUP(実施計画様式!Y409,―!$U$2:$V$3,2,FALSE),0)</f>
        <v>0</v>
      </c>
      <c r="Y409">
        <f>IFERROR(VLOOKUP(実施計画様式!Z409,―!$AH$2:$AI$40,2,FALSE),0)</f>
        <v>0</v>
      </c>
      <c r="Z409">
        <f>IFERROR(VLOOKUP(実施計画様式!AA409,―!$AH$2:$AI$40,2,FALSE),0)</f>
        <v>0</v>
      </c>
      <c r="AC409">
        <f>IFERROR(VLOOKUP(実施計画様式!AD409,参考資料1_対象分野リスト!$C$3:$D$64,2,FALSE),0)</f>
        <v>0</v>
      </c>
      <c r="AF409">
        <f>IFERROR(VLOOKUP(実施計画様式!AG409,―!$AE$13:$AF$18,2,FALSE),0)</f>
        <v>0</v>
      </c>
      <c r="AH409">
        <f t="shared" si="18"/>
        <v>0</v>
      </c>
      <c r="AI409">
        <v>99</v>
      </c>
      <c r="AJ409" t="str">
        <f t="shared" si="17"/>
        <v/>
      </c>
      <c r="AK409" t="str">
        <f t="shared" si="16"/>
        <v/>
      </c>
      <c r="AQ409" s="140" t="str">
        <f>IF(実施計画様式!F409="","",IF(PRODUCT(D409:AF409)=0,"error",""))</f>
        <v/>
      </c>
    </row>
    <row r="410" spans="3:43">
      <c r="C410">
        <v>338</v>
      </c>
      <c r="D410" s="24">
        <f>IFERROR(VLOOKUP(実施計画様式!D410,―!A$38:B$40,2,FALSE),0)</f>
        <v>0</v>
      </c>
      <c r="E410">
        <f>IFERROR(VLOOKUP(実施計画様式!E410,―!$C$40:$D$47,2,FALSE),0)</f>
        <v>0</v>
      </c>
      <c r="F410">
        <f>IFERROR(VLOOKUP(実施計画様式!F410,―!$E$2:$F$2,2,FALSE),0)</f>
        <v>0</v>
      </c>
      <c r="G410">
        <f>IFERROR(VLOOKUP(実施計画様式!G410,―!$G$2:$H$2,2,FALSE),0)</f>
        <v>0</v>
      </c>
      <c r="H410">
        <f>IFERROR(VLOOKUP(実施計画様式!H410,―!$I$2:$J$2,2,FALSE),0)</f>
        <v>0</v>
      </c>
      <c r="J410">
        <f>IFERROR(VLOOKUP(実施計画様式!J410,―!$K$4:$L$8,2,FALSE),0)</f>
        <v>0</v>
      </c>
      <c r="K410">
        <f>IFERROR(VLOOKUP(実施計画様式!K410,―!$M$2:$N$2,2,FALSE),0)</f>
        <v>0</v>
      </c>
      <c r="L410">
        <f>IFERROR(VLOOKUP(実施計画様式!L410,―!$O$2:$P$10,2,FALSE),0)</f>
        <v>0</v>
      </c>
      <c r="V410">
        <f>IFERROR(VLOOKUP(実施計画様式!W410,―!$Q$2:$R$3,2,FALSE),0)</f>
        <v>0</v>
      </c>
      <c r="W410">
        <f>IFERROR(VLOOKUP(実施計画様式!X410,―!$S$2:$T$3,2,FALSE),0)</f>
        <v>0</v>
      </c>
      <c r="X410">
        <f>IFERROR(VLOOKUP(実施計画様式!Y410,―!$U$2:$V$3,2,FALSE),0)</f>
        <v>0</v>
      </c>
      <c r="Y410">
        <f>IFERROR(VLOOKUP(実施計画様式!Z410,―!$AH$2:$AI$40,2,FALSE),0)</f>
        <v>0</v>
      </c>
      <c r="Z410">
        <f>IFERROR(VLOOKUP(実施計画様式!AA410,―!$AH$2:$AI$40,2,FALSE),0)</f>
        <v>0</v>
      </c>
      <c r="AC410">
        <f>IFERROR(VLOOKUP(実施計画様式!AD410,参考資料1_対象分野リスト!$C$3:$D$64,2,FALSE),0)</f>
        <v>0</v>
      </c>
      <c r="AF410">
        <f>IFERROR(VLOOKUP(実施計画様式!AG410,―!$AE$13:$AF$18,2,FALSE),0)</f>
        <v>0</v>
      </c>
      <c r="AH410">
        <f t="shared" si="18"/>
        <v>0</v>
      </c>
      <c r="AI410">
        <v>99</v>
      </c>
      <c r="AJ410" t="str">
        <f t="shared" si="17"/>
        <v/>
      </c>
      <c r="AK410" t="str">
        <f t="shared" si="16"/>
        <v/>
      </c>
      <c r="AQ410" s="140" t="str">
        <f>IF(実施計画様式!F410="","",IF(PRODUCT(D410:AF410)=0,"error",""))</f>
        <v/>
      </c>
    </row>
    <row r="411" spans="3:43">
      <c r="C411">
        <v>339</v>
      </c>
      <c r="D411" s="24">
        <f>IFERROR(VLOOKUP(実施計画様式!D411,―!A$38:B$40,2,FALSE),0)</f>
        <v>0</v>
      </c>
      <c r="E411">
        <f>IFERROR(VLOOKUP(実施計画様式!E411,―!$C$40:$D$47,2,FALSE),0)</f>
        <v>0</v>
      </c>
      <c r="F411">
        <f>IFERROR(VLOOKUP(実施計画様式!F411,―!$E$2:$F$2,2,FALSE),0)</f>
        <v>0</v>
      </c>
      <c r="G411">
        <f>IFERROR(VLOOKUP(実施計画様式!G411,―!$G$2:$H$2,2,FALSE),0)</f>
        <v>0</v>
      </c>
      <c r="H411">
        <f>IFERROR(VLOOKUP(実施計画様式!H411,―!$I$2:$J$2,2,FALSE),0)</f>
        <v>0</v>
      </c>
      <c r="J411">
        <f>IFERROR(VLOOKUP(実施計画様式!J411,―!$K$4:$L$8,2,FALSE),0)</f>
        <v>0</v>
      </c>
      <c r="K411">
        <f>IFERROR(VLOOKUP(実施計画様式!K411,―!$M$2:$N$2,2,FALSE),0)</f>
        <v>0</v>
      </c>
      <c r="L411">
        <f>IFERROR(VLOOKUP(実施計画様式!L411,―!$O$2:$P$10,2,FALSE),0)</f>
        <v>0</v>
      </c>
      <c r="V411">
        <f>IFERROR(VLOOKUP(実施計画様式!W411,―!$Q$2:$R$3,2,FALSE),0)</f>
        <v>0</v>
      </c>
      <c r="W411">
        <f>IFERROR(VLOOKUP(実施計画様式!X411,―!$S$2:$T$3,2,FALSE),0)</f>
        <v>0</v>
      </c>
      <c r="X411">
        <f>IFERROR(VLOOKUP(実施計画様式!Y411,―!$U$2:$V$3,2,FALSE),0)</f>
        <v>0</v>
      </c>
      <c r="Y411">
        <f>IFERROR(VLOOKUP(実施計画様式!Z411,―!$AH$2:$AI$40,2,FALSE),0)</f>
        <v>0</v>
      </c>
      <c r="Z411">
        <f>IFERROR(VLOOKUP(実施計画様式!AA411,―!$AH$2:$AI$40,2,FALSE),0)</f>
        <v>0</v>
      </c>
      <c r="AC411">
        <f>IFERROR(VLOOKUP(実施計画様式!AD411,参考資料1_対象分野リスト!$C$3:$D$64,2,FALSE),0)</f>
        <v>0</v>
      </c>
      <c r="AF411">
        <f>IFERROR(VLOOKUP(実施計画様式!AG411,―!$AE$13:$AF$18,2,FALSE),0)</f>
        <v>0</v>
      </c>
      <c r="AH411">
        <f t="shared" si="18"/>
        <v>0</v>
      </c>
      <c r="AI411">
        <v>99</v>
      </c>
      <c r="AJ411" t="str">
        <f t="shared" si="17"/>
        <v/>
      </c>
      <c r="AK411" t="str">
        <f t="shared" si="16"/>
        <v/>
      </c>
      <c r="AQ411" s="140" t="str">
        <f>IF(実施計画様式!F411="","",IF(PRODUCT(D411:AF411)=0,"error",""))</f>
        <v/>
      </c>
    </row>
    <row r="412" spans="3:43">
      <c r="C412">
        <v>340</v>
      </c>
      <c r="D412" s="24">
        <f>IFERROR(VLOOKUP(実施計画様式!D412,―!A$38:B$40,2,FALSE),0)</f>
        <v>0</v>
      </c>
      <c r="E412">
        <f>IFERROR(VLOOKUP(実施計画様式!E412,―!$C$40:$D$47,2,FALSE),0)</f>
        <v>0</v>
      </c>
      <c r="F412">
        <f>IFERROR(VLOOKUP(実施計画様式!F412,―!$E$2:$F$2,2,FALSE),0)</f>
        <v>0</v>
      </c>
      <c r="G412">
        <f>IFERROR(VLOOKUP(実施計画様式!G412,―!$G$2:$H$2,2,FALSE),0)</f>
        <v>0</v>
      </c>
      <c r="H412">
        <f>IFERROR(VLOOKUP(実施計画様式!H412,―!$I$2:$J$2,2,FALSE),0)</f>
        <v>0</v>
      </c>
      <c r="J412">
        <f>IFERROR(VLOOKUP(実施計画様式!J412,―!$K$4:$L$8,2,FALSE),0)</f>
        <v>0</v>
      </c>
      <c r="K412">
        <f>IFERROR(VLOOKUP(実施計画様式!K412,―!$M$2:$N$2,2,FALSE),0)</f>
        <v>0</v>
      </c>
      <c r="L412">
        <f>IFERROR(VLOOKUP(実施計画様式!L412,―!$O$2:$P$10,2,FALSE),0)</f>
        <v>0</v>
      </c>
      <c r="V412">
        <f>IFERROR(VLOOKUP(実施計画様式!W412,―!$Q$2:$R$3,2,FALSE),0)</f>
        <v>0</v>
      </c>
      <c r="W412">
        <f>IFERROR(VLOOKUP(実施計画様式!X412,―!$S$2:$T$3,2,FALSE),0)</f>
        <v>0</v>
      </c>
      <c r="X412">
        <f>IFERROR(VLOOKUP(実施計画様式!Y412,―!$U$2:$V$3,2,FALSE),0)</f>
        <v>0</v>
      </c>
      <c r="Y412">
        <f>IFERROR(VLOOKUP(実施計画様式!Z412,―!$AH$2:$AI$40,2,FALSE),0)</f>
        <v>0</v>
      </c>
      <c r="Z412">
        <f>IFERROR(VLOOKUP(実施計画様式!AA412,―!$AH$2:$AI$40,2,FALSE),0)</f>
        <v>0</v>
      </c>
      <c r="AC412">
        <f>IFERROR(VLOOKUP(実施計画様式!AD412,参考資料1_対象分野リスト!$C$3:$D$64,2,FALSE),0)</f>
        <v>0</v>
      </c>
      <c r="AF412">
        <f>IFERROR(VLOOKUP(実施計画様式!AG412,―!$AE$13:$AF$18,2,FALSE),0)</f>
        <v>0</v>
      </c>
      <c r="AH412">
        <f t="shared" si="18"/>
        <v>0</v>
      </c>
      <c r="AI412">
        <v>99</v>
      </c>
      <c r="AJ412" t="str">
        <f t="shared" si="17"/>
        <v/>
      </c>
      <c r="AK412" t="str">
        <f t="shared" si="16"/>
        <v/>
      </c>
      <c r="AQ412" s="140" t="str">
        <f>IF(実施計画様式!F412="","",IF(PRODUCT(D412:AF412)=0,"error",""))</f>
        <v/>
      </c>
    </row>
    <row r="413" spans="3:43">
      <c r="C413">
        <v>341</v>
      </c>
      <c r="D413" s="24">
        <f>IFERROR(VLOOKUP(実施計画様式!D413,―!A$38:B$40,2,FALSE),0)</f>
        <v>0</v>
      </c>
      <c r="E413">
        <f>IFERROR(VLOOKUP(実施計画様式!E413,―!$C$40:$D$47,2,FALSE),0)</f>
        <v>0</v>
      </c>
      <c r="F413">
        <f>IFERROR(VLOOKUP(実施計画様式!F413,―!$E$2:$F$2,2,FALSE),0)</f>
        <v>0</v>
      </c>
      <c r="G413">
        <f>IFERROR(VLOOKUP(実施計画様式!G413,―!$G$2:$H$2,2,FALSE),0)</f>
        <v>0</v>
      </c>
      <c r="H413">
        <f>IFERROR(VLOOKUP(実施計画様式!H413,―!$I$2:$J$2,2,FALSE),0)</f>
        <v>0</v>
      </c>
      <c r="J413">
        <f>IFERROR(VLOOKUP(実施計画様式!J413,―!$K$4:$L$8,2,FALSE),0)</f>
        <v>0</v>
      </c>
      <c r="K413">
        <f>IFERROR(VLOOKUP(実施計画様式!K413,―!$M$2:$N$2,2,FALSE),0)</f>
        <v>0</v>
      </c>
      <c r="L413">
        <f>IFERROR(VLOOKUP(実施計画様式!L413,―!$O$2:$P$10,2,FALSE),0)</f>
        <v>0</v>
      </c>
      <c r="V413">
        <f>IFERROR(VLOOKUP(実施計画様式!W413,―!$Q$2:$R$3,2,FALSE),0)</f>
        <v>0</v>
      </c>
      <c r="W413">
        <f>IFERROR(VLOOKUP(実施計画様式!X413,―!$S$2:$T$3,2,FALSE),0)</f>
        <v>0</v>
      </c>
      <c r="X413">
        <f>IFERROR(VLOOKUP(実施計画様式!Y413,―!$U$2:$V$3,2,FALSE),0)</f>
        <v>0</v>
      </c>
      <c r="Y413">
        <f>IFERROR(VLOOKUP(実施計画様式!Z413,―!$AH$2:$AI$40,2,FALSE),0)</f>
        <v>0</v>
      </c>
      <c r="Z413">
        <f>IFERROR(VLOOKUP(実施計画様式!AA413,―!$AH$2:$AI$40,2,FALSE),0)</f>
        <v>0</v>
      </c>
      <c r="AC413">
        <f>IFERROR(VLOOKUP(実施計画様式!AD413,参考資料1_対象分野リスト!$C$3:$D$64,2,FALSE),0)</f>
        <v>0</v>
      </c>
      <c r="AF413">
        <f>IFERROR(VLOOKUP(実施計画様式!AG413,―!$AE$13:$AF$18,2,FALSE),0)</f>
        <v>0</v>
      </c>
      <c r="AH413">
        <f t="shared" si="18"/>
        <v>0</v>
      </c>
      <c r="AI413">
        <v>99</v>
      </c>
      <c r="AJ413" t="str">
        <f t="shared" si="17"/>
        <v/>
      </c>
      <c r="AK413" t="str">
        <f t="shared" si="16"/>
        <v/>
      </c>
      <c r="AQ413" s="140" t="str">
        <f>IF(実施計画様式!F413="","",IF(PRODUCT(D413:AF413)=0,"error",""))</f>
        <v/>
      </c>
    </row>
    <row r="414" spans="3:43">
      <c r="C414">
        <v>342</v>
      </c>
      <c r="D414" s="24">
        <f>IFERROR(VLOOKUP(実施計画様式!D414,―!A$38:B$40,2,FALSE),0)</f>
        <v>0</v>
      </c>
      <c r="E414">
        <f>IFERROR(VLOOKUP(実施計画様式!E414,―!$C$40:$D$47,2,FALSE),0)</f>
        <v>0</v>
      </c>
      <c r="F414">
        <f>IFERROR(VLOOKUP(実施計画様式!F414,―!$E$2:$F$2,2,FALSE),0)</f>
        <v>0</v>
      </c>
      <c r="G414">
        <f>IFERROR(VLOOKUP(実施計画様式!G414,―!$G$2:$H$2,2,FALSE),0)</f>
        <v>0</v>
      </c>
      <c r="H414">
        <f>IFERROR(VLOOKUP(実施計画様式!H414,―!$I$2:$J$2,2,FALSE),0)</f>
        <v>0</v>
      </c>
      <c r="J414">
        <f>IFERROR(VLOOKUP(実施計画様式!J414,―!$K$4:$L$8,2,FALSE),0)</f>
        <v>0</v>
      </c>
      <c r="K414">
        <f>IFERROR(VLOOKUP(実施計画様式!K414,―!$M$2:$N$2,2,FALSE),0)</f>
        <v>0</v>
      </c>
      <c r="L414">
        <f>IFERROR(VLOOKUP(実施計画様式!L414,―!$O$2:$P$10,2,FALSE),0)</f>
        <v>0</v>
      </c>
      <c r="V414">
        <f>IFERROR(VLOOKUP(実施計画様式!W414,―!$Q$2:$R$3,2,FALSE),0)</f>
        <v>0</v>
      </c>
      <c r="W414">
        <f>IFERROR(VLOOKUP(実施計画様式!X414,―!$S$2:$T$3,2,FALSE),0)</f>
        <v>0</v>
      </c>
      <c r="X414">
        <f>IFERROR(VLOOKUP(実施計画様式!Y414,―!$U$2:$V$3,2,FALSE),0)</f>
        <v>0</v>
      </c>
      <c r="Y414">
        <f>IFERROR(VLOOKUP(実施計画様式!Z414,―!$AH$2:$AI$40,2,FALSE),0)</f>
        <v>0</v>
      </c>
      <c r="Z414">
        <f>IFERROR(VLOOKUP(実施計画様式!AA414,―!$AH$2:$AI$40,2,FALSE),0)</f>
        <v>0</v>
      </c>
      <c r="AC414">
        <f>IFERROR(VLOOKUP(実施計画様式!AD414,参考資料1_対象分野リスト!$C$3:$D$64,2,FALSE),0)</f>
        <v>0</v>
      </c>
      <c r="AF414">
        <f>IFERROR(VLOOKUP(実施計画様式!AG414,―!$AE$13:$AF$18,2,FALSE),0)</f>
        <v>0</v>
      </c>
      <c r="AH414">
        <f t="shared" si="18"/>
        <v>0</v>
      </c>
      <c r="AI414">
        <v>99</v>
      </c>
      <c r="AJ414" t="str">
        <f t="shared" si="17"/>
        <v/>
      </c>
      <c r="AK414" t="str">
        <f t="shared" si="16"/>
        <v/>
      </c>
      <c r="AQ414" s="140" t="str">
        <f>IF(実施計画様式!F414="","",IF(PRODUCT(D414:AF414)=0,"error",""))</f>
        <v/>
      </c>
    </row>
    <row r="415" spans="3:43">
      <c r="C415">
        <v>343</v>
      </c>
      <c r="D415" s="24">
        <f>IFERROR(VLOOKUP(実施計画様式!D415,―!A$38:B$40,2,FALSE),0)</f>
        <v>0</v>
      </c>
      <c r="E415">
        <f>IFERROR(VLOOKUP(実施計画様式!E415,―!$C$40:$D$47,2,FALSE),0)</f>
        <v>0</v>
      </c>
      <c r="F415">
        <f>IFERROR(VLOOKUP(実施計画様式!F415,―!$E$2:$F$2,2,FALSE),0)</f>
        <v>0</v>
      </c>
      <c r="G415">
        <f>IFERROR(VLOOKUP(実施計画様式!G415,―!$G$2:$H$2,2,FALSE),0)</f>
        <v>0</v>
      </c>
      <c r="H415">
        <f>IFERROR(VLOOKUP(実施計画様式!H415,―!$I$2:$J$2,2,FALSE),0)</f>
        <v>0</v>
      </c>
      <c r="J415">
        <f>IFERROR(VLOOKUP(実施計画様式!J415,―!$K$4:$L$8,2,FALSE),0)</f>
        <v>0</v>
      </c>
      <c r="K415">
        <f>IFERROR(VLOOKUP(実施計画様式!K415,―!$M$2:$N$2,2,FALSE),0)</f>
        <v>0</v>
      </c>
      <c r="L415">
        <f>IFERROR(VLOOKUP(実施計画様式!L415,―!$O$2:$P$10,2,FALSE),0)</f>
        <v>0</v>
      </c>
      <c r="V415">
        <f>IFERROR(VLOOKUP(実施計画様式!W415,―!$Q$2:$R$3,2,FALSE),0)</f>
        <v>0</v>
      </c>
      <c r="W415">
        <f>IFERROR(VLOOKUP(実施計画様式!X415,―!$S$2:$T$3,2,FALSE),0)</f>
        <v>0</v>
      </c>
      <c r="X415">
        <f>IFERROR(VLOOKUP(実施計画様式!Y415,―!$U$2:$V$3,2,FALSE),0)</f>
        <v>0</v>
      </c>
      <c r="Y415">
        <f>IFERROR(VLOOKUP(実施計画様式!Z415,―!$AH$2:$AI$40,2,FALSE),0)</f>
        <v>0</v>
      </c>
      <c r="Z415">
        <f>IFERROR(VLOOKUP(実施計画様式!AA415,―!$AH$2:$AI$40,2,FALSE),0)</f>
        <v>0</v>
      </c>
      <c r="AC415">
        <f>IFERROR(VLOOKUP(実施計画様式!AD415,参考資料1_対象分野リスト!$C$3:$D$64,2,FALSE),0)</f>
        <v>0</v>
      </c>
      <c r="AF415">
        <f>IFERROR(VLOOKUP(実施計画様式!AG415,―!$AE$13:$AF$18,2,FALSE),0)</f>
        <v>0</v>
      </c>
      <c r="AH415">
        <f t="shared" si="18"/>
        <v>0</v>
      </c>
      <c r="AI415">
        <v>99</v>
      </c>
      <c r="AJ415" t="str">
        <f t="shared" si="17"/>
        <v/>
      </c>
      <c r="AK415" t="str">
        <f t="shared" si="16"/>
        <v/>
      </c>
      <c r="AQ415" s="140" t="str">
        <f>IF(実施計画様式!F415="","",IF(PRODUCT(D415:AF415)=0,"error",""))</f>
        <v/>
      </c>
    </row>
    <row r="416" spans="3:43">
      <c r="C416">
        <v>344</v>
      </c>
      <c r="D416" s="24">
        <f>IFERROR(VLOOKUP(実施計画様式!D416,―!A$38:B$40,2,FALSE),0)</f>
        <v>0</v>
      </c>
      <c r="E416">
        <f>IFERROR(VLOOKUP(実施計画様式!E416,―!$C$40:$D$47,2,FALSE),0)</f>
        <v>0</v>
      </c>
      <c r="F416">
        <f>IFERROR(VLOOKUP(実施計画様式!F416,―!$E$2:$F$2,2,FALSE),0)</f>
        <v>0</v>
      </c>
      <c r="G416">
        <f>IFERROR(VLOOKUP(実施計画様式!G416,―!$G$2:$H$2,2,FALSE),0)</f>
        <v>0</v>
      </c>
      <c r="H416">
        <f>IFERROR(VLOOKUP(実施計画様式!H416,―!$I$2:$J$2,2,FALSE),0)</f>
        <v>0</v>
      </c>
      <c r="J416">
        <f>IFERROR(VLOOKUP(実施計画様式!J416,―!$K$4:$L$8,2,FALSE),0)</f>
        <v>0</v>
      </c>
      <c r="K416">
        <f>IFERROR(VLOOKUP(実施計画様式!K416,―!$M$2:$N$2,2,FALSE),0)</f>
        <v>0</v>
      </c>
      <c r="L416">
        <f>IFERROR(VLOOKUP(実施計画様式!L416,―!$O$2:$P$10,2,FALSE),0)</f>
        <v>0</v>
      </c>
      <c r="V416">
        <f>IFERROR(VLOOKUP(実施計画様式!W416,―!$Q$2:$R$3,2,FALSE),0)</f>
        <v>0</v>
      </c>
      <c r="W416">
        <f>IFERROR(VLOOKUP(実施計画様式!X416,―!$S$2:$T$3,2,FALSE),0)</f>
        <v>0</v>
      </c>
      <c r="X416">
        <f>IFERROR(VLOOKUP(実施計画様式!Y416,―!$U$2:$V$3,2,FALSE),0)</f>
        <v>0</v>
      </c>
      <c r="Y416">
        <f>IFERROR(VLOOKUP(実施計画様式!Z416,―!$AH$2:$AI$40,2,FALSE),0)</f>
        <v>0</v>
      </c>
      <c r="Z416">
        <f>IFERROR(VLOOKUP(実施計画様式!AA416,―!$AH$2:$AI$40,2,FALSE),0)</f>
        <v>0</v>
      </c>
      <c r="AC416">
        <f>IFERROR(VLOOKUP(実施計画様式!AD416,参考資料1_対象分野リスト!$C$3:$D$64,2,FALSE),0)</f>
        <v>0</v>
      </c>
      <c r="AF416">
        <f>IFERROR(VLOOKUP(実施計画様式!AG416,―!$AE$13:$AF$18,2,FALSE),0)</f>
        <v>0</v>
      </c>
      <c r="AH416">
        <f t="shared" si="18"/>
        <v>0</v>
      </c>
      <c r="AI416">
        <v>99</v>
      </c>
      <c r="AJ416" t="str">
        <f t="shared" si="17"/>
        <v/>
      </c>
      <c r="AK416" t="str">
        <f t="shared" si="16"/>
        <v/>
      </c>
      <c r="AQ416" s="140" t="str">
        <f>IF(実施計画様式!F416="","",IF(PRODUCT(D416:AF416)=0,"error",""))</f>
        <v/>
      </c>
    </row>
    <row r="417" spans="3:43">
      <c r="C417">
        <v>345</v>
      </c>
      <c r="D417" s="24">
        <f>IFERROR(VLOOKUP(実施計画様式!D417,―!A$38:B$40,2,FALSE),0)</f>
        <v>0</v>
      </c>
      <c r="E417">
        <f>IFERROR(VLOOKUP(実施計画様式!E417,―!$C$40:$D$47,2,FALSE),0)</f>
        <v>0</v>
      </c>
      <c r="F417">
        <f>IFERROR(VLOOKUP(実施計画様式!F417,―!$E$2:$F$2,2,FALSE),0)</f>
        <v>0</v>
      </c>
      <c r="G417">
        <f>IFERROR(VLOOKUP(実施計画様式!G417,―!$G$2:$H$2,2,FALSE),0)</f>
        <v>0</v>
      </c>
      <c r="H417">
        <f>IFERROR(VLOOKUP(実施計画様式!H417,―!$I$2:$J$2,2,FALSE),0)</f>
        <v>0</v>
      </c>
      <c r="J417">
        <f>IFERROR(VLOOKUP(実施計画様式!J417,―!$K$4:$L$8,2,FALSE),0)</f>
        <v>0</v>
      </c>
      <c r="K417">
        <f>IFERROR(VLOOKUP(実施計画様式!K417,―!$M$2:$N$2,2,FALSE),0)</f>
        <v>0</v>
      </c>
      <c r="L417">
        <f>IFERROR(VLOOKUP(実施計画様式!L417,―!$O$2:$P$10,2,FALSE),0)</f>
        <v>0</v>
      </c>
      <c r="V417">
        <f>IFERROR(VLOOKUP(実施計画様式!W417,―!$Q$2:$R$3,2,FALSE),0)</f>
        <v>0</v>
      </c>
      <c r="W417">
        <f>IFERROR(VLOOKUP(実施計画様式!X417,―!$S$2:$T$3,2,FALSE),0)</f>
        <v>0</v>
      </c>
      <c r="X417">
        <f>IFERROR(VLOOKUP(実施計画様式!Y417,―!$U$2:$V$3,2,FALSE),0)</f>
        <v>0</v>
      </c>
      <c r="Y417">
        <f>IFERROR(VLOOKUP(実施計画様式!Z417,―!$AH$2:$AI$40,2,FALSE),0)</f>
        <v>0</v>
      </c>
      <c r="Z417">
        <f>IFERROR(VLOOKUP(実施計画様式!AA417,―!$AH$2:$AI$40,2,FALSE),0)</f>
        <v>0</v>
      </c>
      <c r="AC417">
        <f>IFERROR(VLOOKUP(実施計画様式!AD417,参考資料1_対象分野リスト!$C$3:$D$64,2,FALSE),0)</f>
        <v>0</v>
      </c>
      <c r="AF417">
        <f>IFERROR(VLOOKUP(実施計画様式!AG417,―!$AE$13:$AF$18,2,FALSE),0)</f>
        <v>0</v>
      </c>
      <c r="AH417">
        <f t="shared" si="18"/>
        <v>0</v>
      </c>
      <c r="AI417">
        <v>99</v>
      </c>
      <c r="AJ417" t="str">
        <f t="shared" si="17"/>
        <v/>
      </c>
      <c r="AK417" t="str">
        <f t="shared" si="16"/>
        <v/>
      </c>
      <c r="AQ417" s="140" t="str">
        <f>IF(実施計画様式!F417="","",IF(PRODUCT(D417:AF417)=0,"error",""))</f>
        <v/>
      </c>
    </row>
    <row r="418" spans="3:43">
      <c r="C418">
        <v>346</v>
      </c>
      <c r="D418" s="24">
        <f>IFERROR(VLOOKUP(実施計画様式!D418,―!A$38:B$40,2,FALSE),0)</f>
        <v>0</v>
      </c>
      <c r="E418">
        <f>IFERROR(VLOOKUP(実施計画様式!E418,―!$C$40:$D$47,2,FALSE),0)</f>
        <v>0</v>
      </c>
      <c r="F418">
        <f>IFERROR(VLOOKUP(実施計画様式!F418,―!$E$2:$F$2,2,FALSE),0)</f>
        <v>0</v>
      </c>
      <c r="G418">
        <f>IFERROR(VLOOKUP(実施計画様式!G418,―!$G$2:$H$2,2,FALSE),0)</f>
        <v>0</v>
      </c>
      <c r="H418">
        <f>IFERROR(VLOOKUP(実施計画様式!H418,―!$I$2:$J$2,2,FALSE),0)</f>
        <v>0</v>
      </c>
      <c r="J418">
        <f>IFERROR(VLOOKUP(実施計画様式!J418,―!$K$4:$L$8,2,FALSE),0)</f>
        <v>0</v>
      </c>
      <c r="K418">
        <f>IFERROR(VLOOKUP(実施計画様式!K418,―!$M$2:$N$2,2,FALSE),0)</f>
        <v>0</v>
      </c>
      <c r="L418">
        <f>IFERROR(VLOOKUP(実施計画様式!L418,―!$O$2:$P$10,2,FALSE),0)</f>
        <v>0</v>
      </c>
      <c r="V418">
        <f>IFERROR(VLOOKUP(実施計画様式!W418,―!$Q$2:$R$3,2,FALSE),0)</f>
        <v>0</v>
      </c>
      <c r="W418">
        <f>IFERROR(VLOOKUP(実施計画様式!X418,―!$S$2:$T$3,2,FALSE),0)</f>
        <v>0</v>
      </c>
      <c r="X418">
        <f>IFERROR(VLOOKUP(実施計画様式!Y418,―!$U$2:$V$3,2,FALSE),0)</f>
        <v>0</v>
      </c>
      <c r="Y418">
        <f>IFERROR(VLOOKUP(実施計画様式!Z418,―!$AH$2:$AI$40,2,FALSE),0)</f>
        <v>0</v>
      </c>
      <c r="Z418">
        <f>IFERROR(VLOOKUP(実施計画様式!AA418,―!$AH$2:$AI$40,2,FALSE),0)</f>
        <v>0</v>
      </c>
      <c r="AC418">
        <f>IFERROR(VLOOKUP(実施計画様式!AD418,参考資料1_対象分野リスト!$C$3:$D$64,2,FALSE),0)</f>
        <v>0</v>
      </c>
      <c r="AF418">
        <f>IFERROR(VLOOKUP(実施計画様式!AG418,―!$AE$13:$AF$18,2,FALSE),0)</f>
        <v>0</v>
      </c>
      <c r="AH418">
        <f t="shared" si="18"/>
        <v>0</v>
      </c>
      <c r="AI418">
        <v>99</v>
      </c>
      <c r="AJ418" t="str">
        <f t="shared" si="17"/>
        <v/>
      </c>
      <c r="AK418" t="str">
        <f t="shared" si="16"/>
        <v/>
      </c>
      <c r="AQ418" s="140" t="str">
        <f>IF(実施計画様式!F418="","",IF(PRODUCT(D418:AF418)=0,"error",""))</f>
        <v/>
      </c>
    </row>
    <row r="419" spans="3:43">
      <c r="C419">
        <v>347</v>
      </c>
      <c r="D419" s="24">
        <f>IFERROR(VLOOKUP(実施計画様式!D419,―!A$38:B$40,2,FALSE),0)</f>
        <v>0</v>
      </c>
      <c r="E419">
        <f>IFERROR(VLOOKUP(実施計画様式!E419,―!$C$40:$D$47,2,FALSE),0)</f>
        <v>0</v>
      </c>
      <c r="F419">
        <f>IFERROR(VLOOKUP(実施計画様式!F419,―!$E$2:$F$2,2,FALSE),0)</f>
        <v>0</v>
      </c>
      <c r="G419">
        <f>IFERROR(VLOOKUP(実施計画様式!G419,―!$G$2:$H$2,2,FALSE),0)</f>
        <v>0</v>
      </c>
      <c r="H419">
        <f>IFERROR(VLOOKUP(実施計画様式!H419,―!$I$2:$J$2,2,FALSE),0)</f>
        <v>0</v>
      </c>
      <c r="J419">
        <f>IFERROR(VLOOKUP(実施計画様式!J419,―!$K$4:$L$8,2,FALSE),0)</f>
        <v>0</v>
      </c>
      <c r="K419">
        <f>IFERROR(VLOOKUP(実施計画様式!K419,―!$M$2:$N$2,2,FALSE),0)</f>
        <v>0</v>
      </c>
      <c r="L419">
        <f>IFERROR(VLOOKUP(実施計画様式!L419,―!$O$2:$P$10,2,FALSE),0)</f>
        <v>0</v>
      </c>
      <c r="V419">
        <f>IFERROR(VLOOKUP(実施計画様式!W419,―!$Q$2:$R$3,2,FALSE),0)</f>
        <v>0</v>
      </c>
      <c r="W419">
        <f>IFERROR(VLOOKUP(実施計画様式!X419,―!$S$2:$T$3,2,FALSE),0)</f>
        <v>0</v>
      </c>
      <c r="X419">
        <f>IFERROR(VLOOKUP(実施計画様式!Y419,―!$U$2:$V$3,2,FALSE),0)</f>
        <v>0</v>
      </c>
      <c r="Y419">
        <f>IFERROR(VLOOKUP(実施計画様式!Z419,―!$AH$2:$AI$40,2,FALSE),0)</f>
        <v>0</v>
      </c>
      <c r="Z419">
        <f>IFERROR(VLOOKUP(実施計画様式!AA419,―!$AH$2:$AI$40,2,FALSE),0)</f>
        <v>0</v>
      </c>
      <c r="AC419">
        <f>IFERROR(VLOOKUP(実施計画様式!AD419,参考資料1_対象分野リスト!$C$3:$D$64,2,FALSE),0)</f>
        <v>0</v>
      </c>
      <c r="AF419">
        <f>IFERROR(VLOOKUP(実施計画様式!AG419,―!$AE$13:$AF$18,2,FALSE),0)</f>
        <v>0</v>
      </c>
      <c r="AH419">
        <f t="shared" si="18"/>
        <v>0</v>
      </c>
      <c r="AI419">
        <v>99</v>
      </c>
      <c r="AJ419" t="str">
        <f t="shared" si="17"/>
        <v/>
      </c>
      <c r="AK419" t="str">
        <f t="shared" si="16"/>
        <v/>
      </c>
      <c r="AQ419" s="140" t="str">
        <f>IF(実施計画様式!F419="","",IF(PRODUCT(D419:AF419)=0,"error",""))</f>
        <v/>
      </c>
    </row>
    <row r="420" spans="3:43">
      <c r="C420">
        <v>348</v>
      </c>
      <c r="D420" s="24">
        <f>IFERROR(VLOOKUP(実施計画様式!D420,―!A$38:B$40,2,FALSE),0)</f>
        <v>0</v>
      </c>
      <c r="E420">
        <f>IFERROR(VLOOKUP(実施計画様式!E420,―!$C$40:$D$47,2,FALSE),0)</f>
        <v>0</v>
      </c>
      <c r="F420">
        <f>IFERROR(VLOOKUP(実施計画様式!F420,―!$E$2:$F$2,2,FALSE),0)</f>
        <v>0</v>
      </c>
      <c r="G420">
        <f>IFERROR(VLOOKUP(実施計画様式!G420,―!$G$2:$H$2,2,FALSE),0)</f>
        <v>0</v>
      </c>
      <c r="H420">
        <f>IFERROR(VLOOKUP(実施計画様式!H420,―!$I$2:$J$2,2,FALSE),0)</f>
        <v>0</v>
      </c>
      <c r="J420">
        <f>IFERROR(VLOOKUP(実施計画様式!J420,―!$K$4:$L$8,2,FALSE),0)</f>
        <v>0</v>
      </c>
      <c r="K420">
        <f>IFERROR(VLOOKUP(実施計画様式!K420,―!$M$2:$N$2,2,FALSE),0)</f>
        <v>0</v>
      </c>
      <c r="L420">
        <f>IFERROR(VLOOKUP(実施計画様式!L420,―!$O$2:$P$10,2,FALSE),0)</f>
        <v>0</v>
      </c>
      <c r="V420">
        <f>IFERROR(VLOOKUP(実施計画様式!W420,―!$Q$2:$R$3,2,FALSE),0)</f>
        <v>0</v>
      </c>
      <c r="W420">
        <f>IFERROR(VLOOKUP(実施計画様式!X420,―!$S$2:$T$3,2,FALSE),0)</f>
        <v>0</v>
      </c>
      <c r="X420">
        <f>IFERROR(VLOOKUP(実施計画様式!Y420,―!$U$2:$V$3,2,FALSE),0)</f>
        <v>0</v>
      </c>
      <c r="Y420">
        <f>IFERROR(VLOOKUP(実施計画様式!Z420,―!$AH$2:$AI$40,2,FALSE),0)</f>
        <v>0</v>
      </c>
      <c r="Z420">
        <f>IFERROR(VLOOKUP(実施計画様式!AA420,―!$AH$2:$AI$40,2,FALSE),0)</f>
        <v>0</v>
      </c>
      <c r="AC420">
        <f>IFERROR(VLOOKUP(実施計画様式!AD420,参考資料1_対象分野リスト!$C$3:$D$64,2,FALSE),0)</f>
        <v>0</v>
      </c>
      <c r="AF420">
        <f>IFERROR(VLOOKUP(実施計画様式!AG420,―!$AE$13:$AF$18,2,FALSE),0)</f>
        <v>0</v>
      </c>
      <c r="AH420">
        <f t="shared" si="18"/>
        <v>0</v>
      </c>
      <c r="AI420">
        <v>99</v>
      </c>
      <c r="AJ420" t="str">
        <f t="shared" si="17"/>
        <v/>
      </c>
      <c r="AK420" t="str">
        <f t="shared" si="16"/>
        <v/>
      </c>
      <c r="AQ420" s="140" t="str">
        <f>IF(実施計画様式!F420="","",IF(PRODUCT(D420:AF420)=0,"error",""))</f>
        <v/>
      </c>
    </row>
    <row r="421" spans="3:43">
      <c r="C421">
        <v>349</v>
      </c>
      <c r="D421" s="24">
        <f>IFERROR(VLOOKUP(実施計画様式!D421,―!A$38:B$40,2,FALSE),0)</f>
        <v>0</v>
      </c>
      <c r="E421">
        <f>IFERROR(VLOOKUP(実施計画様式!E421,―!$C$40:$D$47,2,FALSE),0)</f>
        <v>0</v>
      </c>
      <c r="F421">
        <f>IFERROR(VLOOKUP(実施計画様式!F421,―!$E$2:$F$2,2,FALSE),0)</f>
        <v>0</v>
      </c>
      <c r="G421">
        <f>IFERROR(VLOOKUP(実施計画様式!G421,―!$G$2:$H$2,2,FALSE),0)</f>
        <v>0</v>
      </c>
      <c r="H421">
        <f>IFERROR(VLOOKUP(実施計画様式!H421,―!$I$2:$J$2,2,FALSE),0)</f>
        <v>0</v>
      </c>
      <c r="J421">
        <f>IFERROR(VLOOKUP(実施計画様式!J421,―!$K$4:$L$8,2,FALSE),0)</f>
        <v>0</v>
      </c>
      <c r="K421">
        <f>IFERROR(VLOOKUP(実施計画様式!K421,―!$M$2:$N$2,2,FALSE),0)</f>
        <v>0</v>
      </c>
      <c r="L421">
        <f>IFERROR(VLOOKUP(実施計画様式!L421,―!$O$2:$P$10,2,FALSE),0)</f>
        <v>0</v>
      </c>
      <c r="V421">
        <f>IFERROR(VLOOKUP(実施計画様式!W421,―!$Q$2:$R$3,2,FALSE),0)</f>
        <v>0</v>
      </c>
      <c r="W421">
        <f>IFERROR(VLOOKUP(実施計画様式!X421,―!$S$2:$T$3,2,FALSE),0)</f>
        <v>0</v>
      </c>
      <c r="X421">
        <f>IFERROR(VLOOKUP(実施計画様式!Y421,―!$U$2:$V$3,2,FALSE),0)</f>
        <v>0</v>
      </c>
      <c r="Y421">
        <f>IFERROR(VLOOKUP(実施計画様式!Z421,―!$AH$2:$AI$40,2,FALSE),0)</f>
        <v>0</v>
      </c>
      <c r="Z421">
        <f>IFERROR(VLOOKUP(実施計画様式!AA421,―!$AH$2:$AI$40,2,FALSE),0)</f>
        <v>0</v>
      </c>
      <c r="AC421">
        <f>IFERROR(VLOOKUP(実施計画様式!AD421,参考資料1_対象分野リスト!$C$3:$D$64,2,FALSE),0)</f>
        <v>0</v>
      </c>
      <c r="AF421">
        <f>IFERROR(VLOOKUP(実施計画様式!AG421,―!$AE$13:$AF$18,2,FALSE),0)</f>
        <v>0</v>
      </c>
      <c r="AH421">
        <f t="shared" si="18"/>
        <v>0</v>
      </c>
      <c r="AI421">
        <v>99</v>
      </c>
      <c r="AJ421" t="str">
        <f t="shared" si="17"/>
        <v/>
      </c>
      <c r="AK421" t="str">
        <f t="shared" si="16"/>
        <v/>
      </c>
      <c r="AQ421" s="140" t="str">
        <f>IF(実施計画様式!F421="","",IF(PRODUCT(D421:AF421)=0,"error",""))</f>
        <v/>
      </c>
    </row>
    <row r="422" spans="3:43">
      <c r="C422">
        <v>350</v>
      </c>
      <c r="D422" s="24">
        <f>IFERROR(VLOOKUP(実施計画様式!D422,―!A$38:B$40,2,FALSE),0)</f>
        <v>0</v>
      </c>
      <c r="E422">
        <f>IFERROR(VLOOKUP(実施計画様式!E422,―!$C$40:$D$47,2,FALSE),0)</f>
        <v>0</v>
      </c>
      <c r="F422">
        <f>IFERROR(VLOOKUP(実施計画様式!F422,―!$E$2:$F$2,2,FALSE),0)</f>
        <v>0</v>
      </c>
      <c r="G422">
        <f>IFERROR(VLOOKUP(実施計画様式!G422,―!$G$2:$H$2,2,FALSE),0)</f>
        <v>0</v>
      </c>
      <c r="H422">
        <f>IFERROR(VLOOKUP(実施計画様式!H422,―!$I$2:$J$2,2,FALSE),0)</f>
        <v>0</v>
      </c>
      <c r="J422">
        <f>IFERROR(VLOOKUP(実施計画様式!J422,―!$K$4:$L$8,2,FALSE),0)</f>
        <v>0</v>
      </c>
      <c r="K422">
        <f>IFERROR(VLOOKUP(実施計画様式!K422,―!$M$2:$N$2,2,FALSE),0)</f>
        <v>0</v>
      </c>
      <c r="L422">
        <f>IFERROR(VLOOKUP(実施計画様式!L422,―!$O$2:$P$10,2,FALSE),0)</f>
        <v>0</v>
      </c>
      <c r="V422">
        <f>IFERROR(VLOOKUP(実施計画様式!W422,―!$Q$2:$R$3,2,FALSE),0)</f>
        <v>0</v>
      </c>
      <c r="W422">
        <f>IFERROR(VLOOKUP(実施計画様式!X422,―!$S$2:$T$3,2,FALSE),0)</f>
        <v>0</v>
      </c>
      <c r="X422">
        <f>IFERROR(VLOOKUP(実施計画様式!Y422,―!$U$2:$V$3,2,FALSE),0)</f>
        <v>0</v>
      </c>
      <c r="Y422">
        <f>IFERROR(VLOOKUP(実施計画様式!Z422,―!$AH$2:$AI$40,2,FALSE),0)</f>
        <v>0</v>
      </c>
      <c r="Z422">
        <f>IFERROR(VLOOKUP(実施計画様式!AA422,―!$AH$2:$AI$40,2,FALSE),0)</f>
        <v>0</v>
      </c>
      <c r="AC422">
        <f>IFERROR(VLOOKUP(実施計画様式!AD422,参考資料1_対象分野リスト!$C$3:$D$64,2,FALSE),0)</f>
        <v>0</v>
      </c>
      <c r="AF422">
        <f>IFERROR(VLOOKUP(実施計画様式!AG422,―!$AE$13:$AF$18,2,FALSE),0)</f>
        <v>0</v>
      </c>
      <c r="AH422">
        <f t="shared" si="18"/>
        <v>0</v>
      </c>
      <c r="AI422">
        <v>99</v>
      </c>
      <c r="AJ422" t="str">
        <f t="shared" si="17"/>
        <v/>
      </c>
      <c r="AK422" t="str">
        <f t="shared" si="16"/>
        <v/>
      </c>
      <c r="AQ422" s="140" t="str">
        <f>IF(実施計画様式!F422="","",IF(PRODUCT(D422:AF422)=0,"error",""))</f>
        <v/>
      </c>
    </row>
    <row r="423" spans="3:43">
      <c r="C423">
        <v>351</v>
      </c>
      <c r="D423" s="24">
        <f>IFERROR(VLOOKUP(実施計画様式!D423,―!A$38:B$40,2,FALSE),0)</f>
        <v>0</v>
      </c>
      <c r="E423">
        <f>IFERROR(VLOOKUP(実施計画様式!E423,―!$C$40:$D$47,2,FALSE),0)</f>
        <v>0</v>
      </c>
      <c r="F423">
        <f>IFERROR(VLOOKUP(実施計画様式!F423,―!$E$2:$F$2,2,FALSE),0)</f>
        <v>0</v>
      </c>
      <c r="G423">
        <f>IFERROR(VLOOKUP(実施計画様式!G423,―!$G$2:$H$2,2,FALSE),0)</f>
        <v>0</v>
      </c>
      <c r="H423">
        <f>IFERROR(VLOOKUP(実施計画様式!H423,―!$I$2:$J$2,2,FALSE),0)</f>
        <v>0</v>
      </c>
      <c r="J423">
        <f>IFERROR(VLOOKUP(実施計画様式!J423,―!$K$4:$L$8,2,FALSE),0)</f>
        <v>0</v>
      </c>
      <c r="K423">
        <f>IFERROR(VLOOKUP(実施計画様式!K423,―!$M$2:$N$2,2,FALSE),0)</f>
        <v>0</v>
      </c>
      <c r="L423">
        <f>IFERROR(VLOOKUP(実施計画様式!L423,―!$O$2:$P$10,2,FALSE),0)</f>
        <v>0</v>
      </c>
      <c r="V423">
        <f>IFERROR(VLOOKUP(実施計画様式!W423,―!$Q$2:$R$3,2,FALSE),0)</f>
        <v>0</v>
      </c>
      <c r="W423">
        <f>IFERROR(VLOOKUP(実施計画様式!X423,―!$S$2:$T$3,2,FALSE),0)</f>
        <v>0</v>
      </c>
      <c r="X423">
        <f>IFERROR(VLOOKUP(実施計画様式!Y423,―!$U$2:$V$3,2,FALSE),0)</f>
        <v>0</v>
      </c>
      <c r="Y423">
        <f>IFERROR(VLOOKUP(実施計画様式!Z423,―!$AH$2:$AI$40,2,FALSE),0)</f>
        <v>0</v>
      </c>
      <c r="Z423">
        <f>IFERROR(VLOOKUP(実施計画様式!AA423,―!$AH$2:$AI$40,2,FALSE),0)</f>
        <v>0</v>
      </c>
      <c r="AC423">
        <f>IFERROR(VLOOKUP(実施計画様式!AD423,参考資料1_対象分野リスト!$C$3:$D$64,2,FALSE),0)</f>
        <v>0</v>
      </c>
      <c r="AF423">
        <f>IFERROR(VLOOKUP(実施計画様式!AG423,―!$AE$13:$AF$18,2,FALSE),0)</f>
        <v>0</v>
      </c>
      <c r="AH423">
        <f t="shared" si="18"/>
        <v>0</v>
      </c>
      <c r="AI423">
        <v>99</v>
      </c>
      <c r="AJ423" t="str">
        <f t="shared" si="17"/>
        <v/>
      </c>
      <c r="AK423" t="str">
        <f t="shared" si="16"/>
        <v/>
      </c>
      <c r="AQ423" s="140" t="str">
        <f>IF(実施計画様式!F423="","",IF(PRODUCT(D423:AF423)=0,"error",""))</f>
        <v/>
      </c>
    </row>
    <row r="424" spans="3:43">
      <c r="C424">
        <v>352</v>
      </c>
      <c r="D424" s="24">
        <f>IFERROR(VLOOKUP(実施計画様式!D424,―!A$38:B$40,2,FALSE),0)</f>
        <v>0</v>
      </c>
      <c r="E424">
        <f>IFERROR(VLOOKUP(実施計画様式!E424,―!$C$40:$D$47,2,FALSE),0)</f>
        <v>0</v>
      </c>
      <c r="F424">
        <f>IFERROR(VLOOKUP(実施計画様式!F424,―!$E$2:$F$2,2,FALSE),0)</f>
        <v>0</v>
      </c>
      <c r="G424">
        <f>IFERROR(VLOOKUP(実施計画様式!G424,―!$G$2:$H$2,2,FALSE),0)</f>
        <v>0</v>
      </c>
      <c r="H424">
        <f>IFERROR(VLOOKUP(実施計画様式!H424,―!$I$2:$J$2,2,FALSE),0)</f>
        <v>0</v>
      </c>
      <c r="J424">
        <f>IFERROR(VLOOKUP(実施計画様式!J424,―!$K$4:$L$8,2,FALSE),0)</f>
        <v>0</v>
      </c>
      <c r="K424">
        <f>IFERROR(VLOOKUP(実施計画様式!K424,―!$M$2:$N$2,2,FALSE),0)</f>
        <v>0</v>
      </c>
      <c r="L424">
        <f>IFERROR(VLOOKUP(実施計画様式!L424,―!$O$2:$P$10,2,FALSE),0)</f>
        <v>0</v>
      </c>
      <c r="V424">
        <f>IFERROR(VLOOKUP(実施計画様式!W424,―!$Q$2:$R$3,2,FALSE),0)</f>
        <v>0</v>
      </c>
      <c r="W424">
        <f>IFERROR(VLOOKUP(実施計画様式!X424,―!$S$2:$T$3,2,FALSE),0)</f>
        <v>0</v>
      </c>
      <c r="X424">
        <f>IFERROR(VLOOKUP(実施計画様式!Y424,―!$U$2:$V$3,2,FALSE),0)</f>
        <v>0</v>
      </c>
      <c r="Y424">
        <f>IFERROR(VLOOKUP(実施計画様式!Z424,―!$AH$2:$AI$40,2,FALSE),0)</f>
        <v>0</v>
      </c>
      <c r="Z424">
        <f>IFERROR(VLOOKUP(実施計画様式!AA424,―!$AH$2:$AI$40,2,FALSE),0)</f>
        <v>0</v>
      </c>
      <c r="AC424">
        <f>IFERROR(VLOOKUP(実施計画様式!AD424,参考資料1_対象分野リスト!$C$3:$D$64,2,FALSE),0)</f>
        <v>0</v>
      </c>
      <c r="AF424">
        <f>IFERROR(VLOOKUP(実施計画様式!AG424,―!$AE$13:$AF$18,2,FALSE),0)</f>
        <v>0</v>
      </c>
      <c r="AH424">
        <f t="shared" si="18"/>
        <v>0</v>
      </c>
      <c r="AI424">
        <v>99</v>
      </c>
      <c r="AJ424" t="str">
        <f t="shared" si="17"/>
        <v/>
      </c>
      <c r="AK424" t="str">
        <f t="shared" si="16"/>
        <v/>
      </c>
      <c r="AQ424" s="140" t="str">
        <f>IF(実施計画様式!F424="","",IF(PRODUCT(D424:AF424)=0,"error",""))</f>
        <v/>
      </c>
    </row>
    <row r="425" spans="3:43">
      <c r="C425">
        <v>353</v>
      </c>
      <c r="D425" s="24">
        <f>IFERROR(VLOOKUP(実施計画様式!D425,―!A$38:B$40,2,FALSE),0)</f>
        <v>0</v>
      </c>
      <c r="E425">
        <f>IFERROR(VLOOKUP(実施計画様式!E425,―!$C$40:$D$47,2,FALSE),0)</f>
        <v>0</v>
      </c>
      <c r="F425">
        <f>IFERROR(VLOOKUP(実施計画様式!F425,―!$E$2:$F$2,2,FALSE),0)</f>
        <v>0</v>
      </c>
      <c r="G425">
        <f>IFERROR(VLOOKUP(実施計画様式!G425,―!$G$2:$H$2,2,FALSE),0)</f>
        <v>0</v>
      </c>
      <c r="H425">
        <f>IFERROR(VLOOKUP(実施計画様式!H425,―!$I$2:$J$2,2,FALSE),0)</f>
        <v>0</v>
      </c>
      <c r="J425">
        <f>IFERROR(VLOOKUP(実施計画様式!J425,―!$K$4:$L$8,2,FALSE),0)</f>
        <v>0</v>
      </c>
      <c r="K425">
        <f>IFERROR(VLOOKUP(実施計画様式!K425,―!$M$2:$N$2,2,FALSE),0)</f>
        <v>0</v>
      </c>
      <c r="L425">
        <f>IFERROR(VLOOKUP(実施計画様式!L425,―!$O$2:$P$10,2,FALSE),0)</f>
        <v>0</v>
      </c>
      <c r="V425">
        <f>IFERROR(VLOOKUP(実施計画様式!W425,―!$Q$2:$R$3,2,FALSE),0)</f>
        <v>0</v>
      </c>
      <c r="W425">
        <f>IFERROR(VLOOKUP(実施計画様式!X425,―!$S$2:$T$3,2,FALSE),0)</f>
        <v>0</v>
      </c>
      <c r="X425">
        <f>IFERROR(VLOOKUP(実施計画様式!Y425,―!$U$2:$V$3,2,FALSE),0)</f>
        <v>0</v>
      </c>
      <c r="Y425">
        <f>IFERROR(VLOOKUP(実施計画様式!Z425,―!$AH$2:$AI$40,2,FALSE),0)</f>
        <v>0</v>
      </c>
      <c r="Z425">
        <f>IFERROR(VLOOKUP(実施計画様式!AA425,―!$AH$2:$AI$40,2,FALSE),0)</f>
        <v>0</v>
      </c>
      <c r="AC425">
        <f>IFERROR(VLOOKUP(実施計画様式!AD425,参考資料1_対象分野リスト!$C$3:$D$64,2,FALSE),0)</f>
        <v>0</v>
      </c>
      <c r="AF425">
        <f>IFERROR(VLOOKUP(実施計画様式!AG425,―!$AE$13:$AF$18,2,FALSE),0)</f>
        <v>0</v>
      </c>
      <c r="AH425">
        <f t="shared" si="18"/>
        <v>0</v>
      </c>
      <c r="AI425">
        <v>99</v>
      </c>
      <c r="AJ425" t="str">
        <f t="shared" si="17"/>
        <v/>
      </c>
      <c r="AK425" t="str">
        <f t="shared" si="16"/>
        <v/>
      </c>
      <c r="AQ425" s="140" t="str">
        <f>IF(実施計画様式!F425="","",IF(PRODUCT(D425:AF425)=0,"error",""))</f>
        <v/>
      </c>
    </row>
    <row r="426" spans="3:43">
      <c r="C426">
        <v>354</v>
      </c>
      <c r="D426" s="24">
        <f>IFERROR(VLOOKUP(実施計画様式!D426,―!A$38:B$40,2,FALSE),0)</f>
        <v>0</v>
      </c>
      <c r="E426">
        <f>IFERROR(VLOOKUP(実施計画様式!E426,―!$C$40:$D$47,2,FALSE),0)</f>
        <v>0</v>
      </c>
      <c r="F426">
        <f>IFERROR(VLOOKUP(実施計画様式!F426,―!$E$2:$F$2,2,FALSE),0)</f>
        <v>0</v>
      </c>
      <c r="G426">
        <f>IFERROR(VLOOKUP(実施計画様式!G426,―!$G$2:$H$2,2,FALSE),0)</f>
        <v>0</v>
      </c>
      <c r="H426">
        <f>IFERROR(VLOOKUP(実施計画様式!H426,―!$I$2:$J$2,2,FALSE),0)</f>
        <v>0</v>
      </c>
      <c r="J426">
        <f>IFERROR(VLOOKUP(実施計画様式!J426,―!$K$4:$L$8,2,FALSE),0)</f>
        <v>0</v>
      </c>
      <c r="K426">
        <f>IFERROR(VLOOKUP(実施計画様式!K426,―!$M$2:$N$2,2,FALSE),0)</f>
        <v>0</v>
      </c>
      <c r="L426">
        <f>IFERROR(VLOOKUP(実施計画様式!L426,―!$O$2:$P$10,2,FALSE),0)</f>
        <v>0</v>
      </c>
      <c r="V426">
        <f>IFERROR(VLOOKUP(実施計画様式!W426,―!$Q$2:$R$3,2,FALSE),0)</f>
        <v>0</v>
      </c>
      <c r="W426">
        <f>IFERROR(VLOOKUP(実施計画様式!X426,―!$S$2:$T$3,2,FALSE),0)</f>
        <v>0</v>
      </c>
      <c r="X426">
        <f>IFERROR(VLOOKUP(実施計画様式!Y426,―!$U$2:$V$3,2,FALSE),0)</f>
        <v>0</v>
      </c>
      <c r="Y426">
        <f>IFERROR(VLOOKUP(実施計画様式!Z426,―!$AH$2:$AI$40,2,FALSE),0)</f>
        <v>0</v>
      </c>
      <c r="Z426">
        <f>IFERROR(VLOOKUP(実施計画様式!AA426,―!$AH$2:$AI$40,2,FALSE),0)</f>
        <v>0</v>
      </c>
      <c r="AC426">
        <f>IFERROR(VLOOKUP(実施計画様式!AD426,参考資料1_対象分野リスト!$C$3:$D$64,2,FALSE),0)</f>
        <v>0</v>
      </c>
      <c r="AF426">
        <f>IFERROR(VLOOKUP(実施計画様式!AG426,―!$AE$13:$AF$18,2,FALSE),0)</f>
        <v>0</v>
      </c>
      <c r="AH426">
        <f t="shared" si="18"/>
        <v>0</v>
      </c>
      <c r="AI426">
        <v>99</v>
      </c>
      <c r="AJ426" t="str">
        <f t="shared" si="17"/>
        <v/>
      </c>
      <c r="AK426" t="str">
        <f t="shared" si="16"/>
        <v/>
      </c>
      <c r="AQ426" s="140" t="str">
        <f>IF(実施計画様式!F426="","",IF(PRODUCT(D426:AF426)=0,"error",""))</f>
        <v/>
      </c>
    </row>
    <row r="427" spans="3:43">
      <c r="C427">
        <v>355</v>
      </c>
      <c r="D427" s="24">
        <f>IFERROR(VLOOKUP(実施計画様式!D427,―!A$38:B$40,2,FALSE),0)</f>
        <v>0</v>
      </c>
      <c r="E427">
        <f>IFERROR(VLOOKUP(実施計画様式!E427,―!$C$40:$D$47,2,FALSE),0)</f>
        <v>0</v>
      </c>
      <c r="F427">
        <f>IFERROR(VLOOKUP(実施計画様式!F427,―!$E$2:$F$2,2,FALSE),0)</f>
        <v>0</v>
      </c>
      <c r="G427">
        <f>IFERROR(VLOOKUP(実施計画様式!G427,―!$G$2:$H$2,2,FALSE),0)</f>
        <v>0</v>
      </c>
      <c r="H427">
        <f>IFERROR(VLOOKUP(実施計画様式!H427,―!$I$2:$J$2,2,FALSE),0)</f>
        <v>0</v>
      </c>
      <c r="J427">
        <f>IFERROR(VLOOKUP(実施計画様式!J427,―!$K$4:$L$8,2,FALSE),0)</f>
        <v>0</v>
      </c>
      <c r="K427">
        <f>IFERROR(VLOOKUP(実施計画様式!K427,―!$M$2:$N$2,2,FALSE),0)</f>
        <v>0</v>
      </c>
      <c r="L427">
        <f>IFERROR(VLOOKUP(実施計画様式!L427,―!$O$2:$P$10,2,FALSE),0)</f>
        <v>0</v>
      </c>
      <c r="V427">
        <f>IFERROR(VLOOKUP(実施計画様式!W427,―!$Q$2:$R$3,2,FALSE),0)</f>
        <v>0</v>
      </c>
      <c r="W427">
        <f>IFERROR(VLOOKUP(実施計画様式!X427,―!$S$2:$T$3,2,FALSE),0)</f>
        <v>0</v>
      </c>
      <c r="X427">
        <f>IFERROR(VLOOKUP(実施計画様式!Y427,―!$U$2:$V$3,2,FALSE),0)</f>
        <v>0</v>
      </c>
      <c r="Y427">
        <f>IFERROR(VLOOKUP(実施計画様式!Z427,―!$AH$2:$AI$40,2,FALSE),0)</f>
        <v>0</v>
      </c>
      <c r="Z427">
        <f>IFERROR(VLOOKUP(実施計画様式!AA427,―!$AH$2:$AI$40,2,FALSE),0)</f>
        <v>0</v>
      </c>
      <c r="AC427">
        <f>IFERROR(VLOOKUP(実施計画様式!AD427,参考資料1_対象分野リスト!$C$3:$D$64,2,FALSE),0)</f>
        <v>0</v>
      </c>
      <c r="AF427">
        <f>IFERROR(VLOOKUP(実施計画様式!AG427,―!$AE$13:$AF$18,2,FALSE),0)</f>
        <v>0</v>
      </c>
      <c r="AH427">
        <f t="shared" si="18"/>
        <v>0</v>
      </c>
      <c r="AI427">
        <v>99</v>
      </c>
      <c r="AJ427" t="str">
        <f t="shared" si="17"/>
        <v/>
      </c>
      <c r="AK427" t="str">
        <f t="shared" si="16"/>
        <v/>
      </c>
      <c r="AQ427" s="140" t="str">
        <f>IF(実施計画様式!F427="","",IF(PRODUCT(D427:AF427)=0,"error",""))</f>
        <v/>
      </c>
    </row>
    <row r="428" spans="3:43">
      <c r="C428">
        <v>356</v>
      </c>
      <c r="D428" s="24">
        <f>IFERROR(VLOOKUP(実施計画様式!D428,―!A$38:B$40,2,FALSE),0)</f>
        <v>0</v>
      </c>
      <c r="E428">
        <f>IFERROR(VLOOKUP(実施計画様式!E428,―!$C$40:$D$47,2,FALSE),0)</f>
        <v>0</v>
      </c>
      <c r="F428">
        <f>IFERROR(VLOOKUP(実施計画様式!F428,―!$E$2:$F$2,2,FALSE),0)</f>
        <v>0</v>
      </c>
      <c r="G428">
        <f>IFERROR(VLOOKUP(実施計画様式!G428,―!$G$2:$H$2,2,FALSE),0)</f>
        <v>0</v>
      </c>
      <c r="H428">
        <f>IFERROR(VLOOKUP(実施計画様式!H428,―!$I$2:$J$2,2,FALSE),0)</f>
        <v>0</v>
      </c>
      <c r="J428">
        <f>IFERROR(VLOOKUP(実施計画様式!J428,―!$K$4:$L$8,2,FALSE),0)</f>
        <v>0</v>
      </c>
      <c r="K428">
        <f>IFERROR(VLOOKUP(実施計画様式!K428,―!$M$2:$N$2,2,FALSE),0)</f>
        <v>0</v>
      </c>
      <c r="L428">
        <f>IFERROR(VLOOKUP(実施計画様式!L428,―!$O$2:$P$10,2,FALSE),0)</f>
        <v>0</v>
      </c>
      <c r="V428">
        <f>IFERROR(VLOOKUP(実施計画様式!W428,―!$Q$2:$R$3,2,FALSE),0)</f>
        <v>0</v>
      </c>
      <c r="W428">
        <f>IFERROR(VLOOKUP(実施計画様式!X428,―!$S$2:$T$3,2,FALSE),0)</f>
        <v>0</v>
      </c>
      <c r="X428">
        <f>IFERROR(VLOOKUP(実施計画様式!Y428,―!$U$2:$V$3,2,FALSE),0)</f>
        <v>0</v>
      </c>
      <c r="Y428">
        <f>IFERROR(VLOOKUP(実施計画様式!Z428,―!$AH$2:$AI$40,2,FALSE),0)</f>
        <v>0</v>
      </c>
      <c r="Z428">
        <f>IFERROR(VLOOKUP(実施計画様式!AA428,―!$AH$2:$AI$40,2,FALSE),0)</f>
        <v>0</v>
      </c>
      <c r="AC428">
        <f>IFERROR(VLOOKUP(実施計画様式!AD428,参考資料1_対象分野リスト!$C$3:$D$64,2,FALSE),0)</f>
        <v>0</v>
      </c>
      <c r="AF428">
        <f>IFERROR(VLOOKUP(実施計画様式!AG428,―!$AE$13:$AF$18,2,FALSE),0)</f>
        <v>0</v>
      </c>
      <c r="AH428">
        <f t="shared" si="18"/>
        <v>0</v>
      </c>
      <c r="AI428">
        <v>99</v>
      </c>
      <c r="AJ428" t="str">
        <f t="shared" si="17"/>
        <v/>
      </c>
      <c r="AK428" t="str">
        <f t="shared" si="16"/>
        <v/>
      </c>
      <c r="AQ428" s="140" t="str">
        <f>IF(実施計画様式!F428="","",IF(PRODUCT(D428:AF428)=0,"error",""))</f>
        <v/>
      </c>
    </row>
    <row r="429" spans="3:43">
      <c r="C429">
        <v>357</v>
      </c>
      <c r="D429" s="24">
        <f>IFERROR(VLOOKUP(実施計画様式!D429,―!A$38:B$40,2,FALSE),0)</f>
        <v>0</v>
      </c>
      <c r="E429">
        <f>IFERROR(VLOOKUP(実施計画様式!E429,―!$C$40:$D$47,2,FALSE),0)</f>
        <v>0</v>
      </c>
      <c r="F429">
        <f>IFERROR(VLOOKUP(実施計画様式!F429,―!$E$2:$F$2,2,FALSE),0)</f>
        <v>0</v>
      </c>
      <c r="G429">
        <f>IFERROR(VLOOKUP(実施計画様式!G429,―!$G$2:$H$2,2,FALSE),0)</f>
        <v>0</v>
      </c>
      <c r="H429">
        <f>IFERROR(VLOOKUP(実施計画様式!H429,―!$I$2:$J$2,2,FALSE),0)</f>
        <v>0</v>
      </c>
      <c r="J429">
        <f>IFERROR(VLOOKUP(実施計画様式!J429,―!$K$4:$L$8,2,FALSE),0)</f>
        <v>0</v>
      </c>
      <c r="K429">
        <f>IFERROR(VLOOKUP(実施計画様式!K429,―!$M$2:$N$2,2,FALSE),0)</f>
        <v>0</v>
      </c>
      <c r="L429">
        <f>IFERROR(VLOOKUP(実施計画様式!L429,―!$O$2:$P$10,2,FALSE),0)</f>
        <v>0</v>
      </c>
      <c r="V429">
        <f>IFERROR(VLOOKUP(実施計画様式!W429,―!$Q$2:$R$3,2,FALSE),0)</f>
        <v>0</v>
      </c>
      <c r="W429">
        <f>IFERROR(VLOOKUP(実施計画様式!X429,―!$S$2:$T$3,2,FALSE),0)</f>
        <v>0</v>
      </c>
      <c r="X429">
        <f>IFERROR(VLOOKUP(実施計画様式!Y429,―!$U$2:$V$3,2,FALSE),0)</f>
        <v>0</v>
      </c>
      <c r="Y429">
        <f>IFERROR(VLOOKUP(実施計画様式!Z429,―!$AH$2:$AI$40,2,FALSE),0)</f>
        <v>0</v>
      </c>
      <c r="Z429">
        <f>IFERROR(VLOOKUP(実施計画様式!AA429,―!$AH$2:$AI$40,2,FALSE),0)</f>
        <v>0</v>
      </c>
      <c r="AC429">
        <f>IFERROR(VLOOKUP(実施計画様式!AD429,参考資料1_対象分野リスト!$C$3:$D$64,2,FALSE),0)</f>
        <v>0</v>
      </c>
      <c r="AF429">
        <f>IFERROR(VLOOKUP(実施計画様式!AG429,―!$AE$13:$AF$18,2,FALSE),0)</f>
        <v>0</v>
      </c>
      <c r="AH429">
        <f t="shared" si="18"/>
        <v>0</v>
      </c>
      <c r="AI429">
        <v>99</v>
      </c>
      <c r="AJ429" t="str">
        <f t="shared" si="17"/>
        <v/>
      </c>
      <c r="AK429" t="str">
        <f t="shared" si="16"/>
        <v/>
      </c>
      <c r="AQ429" s="140" t="str">
        <f>IF(実施計画様式!F429="","",IF(PRODUCT(D429:AF429)=0,"error",""))</f>
        <v/>
      </c>
    </row>
    <row r="430" spans="3:43">
      <c r="C430">
        <v>358</v>
      </c>
      <c r="D430" s="24">
        <f>IFERROR(VLOOKUP(実施計画様式!D430,―!A$38:B$40,2,FALSE),0)</f>
        <v>0</v>
      </c>
      <c r="E430">
        <f>IFERROR(VLOOKUP(実施計画様式!E430,―!$C$40:$D$47,2,FALSE),0)</f>
        <v>0</v>
      </c>
      <c r="F430">
        <f>IFERROR(VLOOKUP(実施計画様式!F430,―!$E$2:$F$2,2,FALSE),0)</f>
        <v>0</v>
      </c>
      <c r="G430">
        <f>IFERROR(VLOOKUP(実施計画様式!G430,―!$G$2:$H$2,2,FALSE),0)</f>
        <v>0</v>
      </c>
      <c r="H430">
        <f>IFERROR(VLOOKUP(実施計画様式!H430,―!$I$2:$J$2,2,FALSE),0)</f>
        <v>0</v>
      </c>
      <c r="J430">
        <f>IFERROR(VLOOKUP(実施計画様式!J430,―!$K$4:$L$8,2,FALSE),0)</f>
        <v>0</v>
      </c>
      <c r="K430">
        <f>IFERROR(VLOOKUP(実施計画様式!K430,―!$M$2:$N$2,2,FALSE),0)</f>
        <v>0</v>
      </c>
      <c r="L430">
        <f>IFERROR(VLOOKUP(実施計画様式!L430,―!$O$2:$P$10,2,FALSE),0)</f>
        <v>0</v>
      </c>
      <c r="V430">
        <f>IFERROR(VLOOKUP(実施計画様式!W430,―!$Q$2:$R$3,2,FALSE),0)</f>
        <v>0</v>
      </c>
      <c r="W430">
        <f>IFERROR(VLOOKUP(実施計画様式!X430,―!$S$2:$T$3,2,FALSE),0)</f>
        <v>0</v>
      </c>
      <c r="X430">
        <f>IFERROR(VLOOKUP(実施計画様式!Y430,―!$U$2:$V$3,2,FALSE),0)</f>
        <v>0</v>
      </c>
      <c r="Y430">
        <f>IFERROR(VLOOKUP(実施計画様式!Z430,―!$AH$2:$AI$40,2,FALSE),0)</f>
        <v>0</v>
      </c>
      <c r="Z430">
        <f>IFERROR(VLOOKUP(実施計画様式!AA430,―!$AH$2:$AI$40,2,FALSE),0)</f>
        <v>0</v>
      </c>
      <c r="AC430">
        <f>IFERROR(VLOOKUP(実施計画様式!AD430,参考資料1_対象分野リスト!$C$3:$D$64,2,FALSE),0)</f>
        <v>0</v>
      </c>
      <c r="AF430">
        <f>IFERROR(VLOOKUP(実施計画様式!AG430,―!$AE$13:$AF$18,2,FALSE),0)</f>
        <v>0</v>
      </c>
      <c r="AH430">
        <f t="shared" si="18"/>
        <v>0</v>
      </c>
      <c r="AI430">
        <v>99</v>
      </c>
      <c r="AJ430" t="str">
        <f t="shared" si="17"/>
        <v/>
      </c>
      <c r="AK430" t="str">
        <f t="shared" si="16"/>
        <v/>
      </c>
      <c r="AQ430" s="140" t="str">
        <f>IF(実施計画様式!F430="","",IF(PRODUCT(D430:AF430)=0,"error",""))</f>
        <v/>
      </c>
    </row>
    <row r="431" spans="3:43">
      <c r="C431">
        <v>359</v>
      </c>
      <c r="D431" s="24">
        <f>IFERROR(VLOOKUP(実施計画様式!D431,―!A$38:B$40,2,FALSE),0)</f>
        <v>0</v>
      </c>
      <c r="E431">
        <f>IFERROR(VLOOKUP(実施計画様式!E431,―!$C$40:$D$47,2,FALSE),0)</f>
        <v>0</v>
      </c>
      <c r="F431">
        <f>IFERROR(VLOOKUP(実施計画様式!F431,―!$E$2:$F$2,2,FALSE),0)</f>
        <v>0</v>
      </c>
      <c r="G431">
        <f>IFERROR(VLOOKUP(実施計画様式!G431,―!$G$2:$H$2,2,FALSE),0)</f>
        <v>0</v>
      </c>
      <c r="H431">
        <f>IFERROR(VLOOKUP(実施計画様式!H431,―!$I$2:$J$2,2,FALSE),0)</f>
        <v>0</v>
      </c>
      <c r="J431">
        <f>IFERROR(VLOOKUP(実施計画様式!J431,―!$K$4:$L$8,2,FALSE),0)</f>
        <v>0</v>
      </c>
      <c r="K431">
        <f>IFERROR(VLOOKUP(実施計画様式!K431,―!$M$2:$N$2,2,FALSE),0)</f>
        <v>0</v>
      </c>
      <c r="L431">
        <f>IFERROR(VLOOKUP(実施計画様式!L431,―!$O$2:$P$10,2,FALSE),0)</f>
        <v>0</v>
      </c>
      <c r="V431">
        <f>IFERROR(VLOOKUP(実施計画様式!W431,―!$Q$2:$R$3,2,FALSE),0)</f>
        <v>0</v>
      </c>
      <c r="W431">
        <f>IFERROR(VLOOKUP(実施計画様式!X431,―!$S$2:$T$3,2,FALSE),0)</f>
        <v>0</v>
      </c>
      <c r="X431">
        <f>IFERROR(VLOOKUP(実施計画様式!Y431,―!$U$2:$V$3,2,FALSE),0)</f>
        <v>0</v>
      </c>
      <c r="Y431">
        <f>IFERROR(VLOOKUP(実施計画様式!Z431,―!$AH$2:$AI$40,2,FALSE),0)</f>
        <v>0</v>
      </c>
      <c r="Z431">
        <f>IFERROR(VLOOKUP(実施計画様式!AA431,―!$AH$2:$AI$40,2,FALSE),0)</f>
        <v>0</v>
      </c>
      <c r="AC431">
        <f>IFERROR(VLOOKUP(実施計画様式!AD431,参考資料1_対象分野リスト!$C$3:$D$64,2,FALSE),0)</f>
        <v>0</v>
      </c>
      <c r="AF431">
        <f>IFERROR(VLOOKUP(実施計画様式!AG431,―!$AE$13:$AF$18,2,FALSE),0)</f>
        <v>0</v>
      </c>
      <c r="AH431">
        <f t="shared" si="18"/>
        <v>0</v>
      </c>
      <c r="AI431">
        <v>99</v>
      </c>
      <c r="AJ431" t="str">
        <f t="shared" si="17"/>
        <v/>
      </c>
      <c r="AK431" t="str">
        <f t="shared" si="16"/>
        <v/>
      </c>
      <c r="AQ431" s="140" t="str">
        <f>IF(実施計画様式!F431="","",IF(PRODUCT(D431:AF431)=0,"error",""))</f>
        <v/>
      </c>
    </row>
    <row r="432" spans="3:43">
      <c r="C432">
        <v>360</v>
      </c>
      <c r="D432" s="24">
        <f>IFERROR(VLOOKUP(実施計画様式!D432,―!A$38:B$40,2,FALSE),0)</f>
        <v>0</v>
      </c>
      <c r="E432">
        <f>IFERROR(VLOOKUP(実施計画様式!E432,―!$C$40:$D$47,2,FALSE),0)</f>
        <v>0</v>
      </c>
      <c r="F432">
        <f>IFERROR(VLOOKUP(実施計画様式!F432,―!$E$2:$F$2,2,FALSE),0)</f>
        <v>0</v>
      </c>
      <c r="G432">
        <f>IFERROR(VLOOKUP(実施計画様式!G432,―!$G$2:$H$2,2,FALSE),0)</f>
        <v>0</v>
      </c>
      <c r="H432">
        <f>IFERROR(VLOOKUP(実施計画様式!H432,―!$I$2:$J$2,2,FALSE),0)</f>
        <v>0</v>
      </c>
      <c r="J432">
        <f>IFERROR(VLOOKUP(実施計画様式!J432,―!$K$4:$L$8,2,FALSE),0)</f>
        <v>0</v>
      </c>
      <c r="K432">
        <f>IFERROR(VLOOKUP(実施計画様式!K432,―!$M$2:$N$2,2,FALSE),0)</f>
        <v>0</v>
      </c>
      <c r="L432">
        <f>IFERROR(VLOOKUP(実施計画様式!L432,―!$O$2:$P$10,2,FALSE),0)</f>
        <v>0</v>
      </c>
      <c r="V432">
        <f>IFERROR(VLOOKUP(実施計画様式!W432,―!$Q$2:$R$3,2,FALSE),0)</f>
        <v>0</v>
      </c>
      <c r="W432">
        <f>IFERROR(VLOOKUP(実施計画様式!X432,―!$S$2:$T$3,2,FALSE),0)</f>
        <v>0</v>
      </c>
      <c r="X432">
        <f>IFERROR(VLOOKUP(実施計画様式!Y432,―!$U$2:$V$3,2,FALSE),0)</f>
        <v>0</v>
      </c>
      <c r="Y432">
        <f>IFERROR(VLOOKUP(実施計画様式!Z432,―!$AH$2:$AI$40,2,FALSE),0)</f>
        <v>0</v>
      </c>
      <c r="Z432">
        <f>IFERROR(VLOOKUP(実施計画様式!AA432,―!$AH$2:$AI$40,2,FALSE),0)</f>
        <v>0</v>
      </c>
      <c r="AC432">
        <f>IFERROR(VLOOKUP(実施計画様式!AD432,参考資料1_対象分野リスト!$C$3:$D$64,2,FALSE),0)</f>
        <v>0</v>
      </c>
      <c r="AF432">
        <f>IFERROR(VLOOKUP(実施計画様式!AG432,―!$AE$13:$AF$18,2,FALSE),0)</f>
        <v>0</v>
      </c>
      <c r="AH432">
        <f t="shared" si="18"/>
        <v>0</v>
      </c>
      <c r="AI432">
        <v>99</v>
      </c>
      <c r="AJ432" t="str">
        <f t="shared" si="17"/>
        <v/>
      </c>
      <c r="AK432" t="str">
        <f t="shared" si="16"/>
        <v/>
      </c>
      <c r="AQ432" s="140" t="str">
        <f>IF(実施計画様式!F432="","",IF(PRODUCT(D432:AF432)=0,"error",""))</f>
        <v/>
      </c>
    </row>
    <row r="433" spans="3:43">
      <c r="C433">
        <v>361</v>
      </c>
      <c r="D433" s="24">
        <f>IFERROR(VLOOKUP(実施計画様式!D433,―!A$38:B$40,2,FALSE),0)</f>
        <v>0</v>
      </c>
      <c r="E433">
        <f>IFERROR(VLOOKUP(実施計画様式!E433,―!$C$40:$D$47,2,FALSE),0)</f>
        <v>0</v>
      </c>
      <c r="F433">
        <f>IFERROR(VLOOKUP(実施計画様式!F433,―!$E$2:$F$2,2,FALSE),0)</f>
        <v>0</v>
      </c>
      <c r="G433">
        <f>IFERROR(VLOOKUP(実施計画様式!G433,―!$G$2:$H$2,2,FALSE),0)</f>
        <v>0</v>
      </c>
      <c r="H433">
        <f>IFERROR(VLOOKUP(実施計画様式!H433,―!$I$2:$J$2,2,FALSE),0)</f>
        <v>0</v>
      </c>
      <c r="J433">
        <f>IFERROR(VLOOKUP(実施計画様式!J433,―!$K$4:$L$8,2,FALSE),0)</f>
        <v>0</v>
      </c>
      <c r="K433">
        <f>IFERROR(VLOOKUP(実施計画様式!K433,―!$M$2:$N$2,2,FALSE),0)</f>
        <v>0</v>
      </c>
      <c r="L433">
        <f>IFERROR(VLOOKUP(実施計画様式!L433,―!$O$2:$P$10,2,FALSE),0)</f>
        <v>0</v>
      </c>
      <c r="V433">
        <f>IFERROR(VLOOKUP(実施計画様式!W433,―!$Q$2:$R$3,2,FALSE),0)</f>
        <v>0</v>
      </c>
      <c r="W433">
        <f>IFERROR(VLOOKUP(実施計画様式!X433,―!$S$2:$T$3,2,FALSE),0)</f>
        <v>0</v>
      </c>
      <c r="X433">
        <f>IFERROR(VLOOKUP(実施計画様式!Y433,―!$U$2:$V$3,2,FALSE),0)</f>
        <v>0</v>
      </c>
      <c r="Y433">
        <f>IFERROR(VLOOKUP(実施計画様式!Z433,―!$AH$2:$AI$40,2,FALSE),0)</f>
        <v>0</v>
      </c>
      <c r="Z433">
        <f>IFERROR(VLOOKUP(実施計画様式!AA433,―!$AH$2:$AI$40,2,FALSE),0)</f>
        <v>0</v>
      </c>
      <c r="AC433">
        <f>IFERROR(VLOOKUP(実施計画様式!AD433,参考資料1_対象分野リスト!$C$3:$D$64,2,FALSE),0)</f>
        <v>0</v>
      </c>
      <c r="AF433">
        <f>IFERROR(VLOOKUP(実施計画様式!AG433,―!$AE$13:$AF$18,2,FALSE),0)</f>
        <v>0</v>
      </c>
      <c r="AH433">
        <f t="shared" si="18"/>
        <v>0</v>
      </c>
      <c r="AI433">
        <v>99</v>
      </c>
      <c r="AJ433" t="str">
        <f t="shared" si="17"/>
        <v/>
      </c>
      <c r="AK433" t="str">
        <f t="shared" si="16"/>
        <v/>
      </c>
      <c r="AQ433" s="140" t="str">
        <f>IF(実施計画様式!F433="","",IF(PRODUCT(D433:AF433)=0,"error",""))</f>
        <v/>
      </c>
    </row>
    <row r="434" spans="3:43">
      <c r="C434">
        <v>362</v>
      </c>
      <c r="D434" s="24">
        <f>IFERROR(VLOOKUP(実施計画様式!D434,―!A$38:B$40,2,FALSE),0)</f>
        <v>0</v>
      </c>
      <c r="E434">
        <f>IFERROR(VLOOKUP(実施計画様式!E434,―!$C$40:$D$47,2,FALSE),0)</f>
        <v>0</v>
      </c>
      <c r="F434">
        <f>IFERROR(VLOOKUP(実施計画様式!F434,―!$E$2:$F$2,2,FALSE),0)</f>
        <v>0</v>
      </c>
      <c r="G434">
        <f>IFERROR(VLOOKUP(実施計画様式!G434,―!$G$2:$H$2,2,FALSE),0)</f>
        <v>0</v>
      </c>
      <c r="H434">
        <f>IFERROR(VLOOKUP(実施計画様式!H434,―!$I$2:$J$2,2,FALSE),0)</f>
        <v>0</v>
      </c>
      <c r="J434">
        <f>IFERROR(VLOOKUP(実施計画様式!J434,―!$K$4:$L$8,2,FALSE),0)</f>
        <v>0</v>
      </c>
      <c r="K434">
        <f>IFERROR(VLOOKUP(実施計画様式!K434,―!$M$2:$N$2,2,FALSE),0)</f>
        <v>0</v>
      </c>
      <c r="L434">
        <f>IFERROR(VLOOKUP(実施計画様式!L434,―!$O$2:$P$10,2,FALSE),0)</f>
        <v>0</v>
      </c>
      <c r="V434">
        <f>IFERROR(VLOOKUP(実施計画様式!W434,―!$Q$2:$R$3,2,FALSE),0)</f>
        <v>0</v>
      </c>
      <c r="W434">
        <f>IFERROR(VLOOKUP(実施計画様式!X434,―!$S$2:$T$3,2,FALSE),0)</f>
        <v>0</v>
      </c>
      <c r="X434">
        <f>IFERROR(VLOOKUP(実施計画様式!Y434,―!$U$2:$V$3,2,FALSE),0)</f>
        <v>0</v>
      </c>
      <c r="Y434">
        <f>IFERROR(VLOOKUP(実施計画様式!Z434,―!$AH$2:$AI$40,2,FALSE),0)</f>
        <v>0</v>
      </c>
      <c r="Z434">
        <f>IFERROR(VLOOKUP(実施計画様式!AA434,―!$AH$2:$AI$40,2,FALSE),0)</f>
        <v>0</v>
      </c>
      <c r="AC434">
        <f>IFERROR(VLOOKUP(実施計画様式!AD434,参考資料1_対象分野リスト!$C$3:$D$64,2,FALSE),0)</f>
        <v>0</v>
      </c>
      <c r="AF434">
        <f>IFERROR(VLOOKUP(実施計画様式!AG434,―!$AE$13:$AF$18,2,FALSE),0)</f>
        <v>0</v>
      </c>
      <c r="AH434">
        <f t="shared" si="18"/>
        <v>0</v>
      </c>
      <c r="AI434">
        <v>99</v>
      </c>
      <c r="AJ434" t="str">
        <f t="shared" si="17"/>
        <v/>
      </c>
      <c r="AK434" t="str">
        <f t="shared" si="16"/>
        <v/>
      </c>
      <c r="AQ434" s="140" t="str">
        <f>IF(実施計画様式!F434="","",IF(PRODUCT(D434:AF434)=0,"error",""))</f>
        <v/>
      </c>
    </row>
    <row r="435" spans="3:43">
      <c r="C435">
        <v>363</v>
      </c>
      <c r="D435" s="24">
        <f>IFERROR(VLOOKUP(実施計画様式!D435,―!A$38:B$40,2,FALSE),0)</f>
        <v>0</v>
      </c>
      <c r="E435">
        <f>IFERROR(VLOOKUP(実施計画様式!E435,―!$C$40:$D$47,2,FALSE),0)</f>
        <v>0</v>
      </c>
      <c r="F435">
        <f>IFERROR(VLOOKUP(実施計画様式!F435,―!$E$2:$F$2,2,FALSE),0)</f>
        <v>0</v>
      </c>
      <c r="G435">
        <f>IFERROR(VLOOKUP(実施計画様式!G435,―!$G$2:$H$2,2,FALSE),0)</f>
        <v>0</v>
      </c>
      <c r="H435">
        <f>IFERROR(VLOOKUP(実施計画様式!H435,―!$I$2:$J$2,2,FALSE),0)</f>
        <v>0</v>
      </c>
      <c r="J435">
        <f>IFERROR(VLOOKUP(実施計画様式!J435,―!$K$4:$L$8,2,FALSE),0)</f>
        <v>0</v>
      </c>
      <c r="K435">
        <f>IFERROR(VLOOKUP(実施計画様式!K435,―!$M$2:$N$2,2,FALSE),0)</f>
        <v>0</v>
      </c>
      <c r="L435">
        <f>IFERROR(VLOOKUP(実施計画様式!L435,―!$O$2:$P$10,2,FALSE),0)</f>
        <v>0</v>
      </c>
      <c r="V435">
        <f>IFERROR(VLOOKUP(実施計画様式!W435,―!$Q$2:$R$3,2,FALSE),0)</f>
        <v>0</v>
      </c>
      <c r="W435">
        <f>IFERROR(VLOOKUP(実施計画様式!X435,―!$S$2:$T$3,2,FALSE),0)</f>
        <v>0</v>
      </c>
      <c r="X435">
        <f>IFERROR(VLOOKUP(実施計画様式!Y435,―!$U$2:$V$3,2,FALSE),0)</f>
        <v>0</v>
      </c>
      <c r="Y435">
        <f>IFERROR(VLOOKUP(実施計画様式!Z435,―!$AH$2:$AI$40,2,FALSE),0)</f>
        <v>0</v>
      </c>
      <c r="Z435">
        <f>IFERROR(VLOOKUP(実施計画様式!AA435,―!$AH$2:$AI$40,2,FALSE),0)</f>
        <v>0</v>
      </c>
      <c r="AC435">
        <f>IFERROR(VLOOKUP(実施計画様式!AD435,参考資料1_対象分野リスト!$C$3:$D$64,2,FALSE),0)</f>
        <v>0</v>
      </c>
      <c r="AF435">
        <f>IFERROR(VLOOKUP(実施計画様式!AG435,―!$AE$13:$AF$18,2,FALSE),0)</f>
        <v>0</v>
      </c>
      <c r="AH435">
        <f t="shared" si="18"/>
        <v>0</v>
      </c>
      <c r="AI435">
        <v>99</v>
      </c>
      <c r="AJ435" t="str">
        <f t="shared" si="17"/>
        <v/>
      </c>
      <c r="AK435" t="str">
        <f t="shared" si="16"/>
        <v/>
      </c>
      <c r="AQ435" s="140" t="str">
        <f>IF(実施計画様式!F435="","",IF(PRODUCT(D435:AF435)=0,"error",""))</f>
        <v/>
      </c>
    </row>
    <row r="436" spans="3:43">
      <c r="C436">
        <v>364</v>
      </c>
      <c r="D436" s="24">
        <f>IFERROR(VLOOKUP(実施計画様式!D436,―!A$38:B$40,2,FALSE),0)</f>
        <v>0</v>
      </c>
      <c r="E436">
        <f>IFERROR(VLOOKUP(実施計画様式!E436,―!$C$40:$D$47,2,FALSE),0)</f>
        <v>0</v>
      </c>
      <c r="F436">
        <f>IFERROR(VLOOKUP(実施計画様式!F436,―!$E$2:$F$2,2,FALSE),0)</f>
        <v>0</v>
      </c>
      <c r="G436">
        <f>IFERROR(VLOOKUP(実施計画様式!G436,―!$G$2:$H$2,2,FALSE),0)</f>
        <v>0</v>
      </c>
      <c r="H436">
        <f>IFERROR(VLOOKUP(実施計画様式!H436,―!$I$2:$J$2,2,FALSE),0)</f>
        <v>0</v>
      </c>
      <c r="J436">
        <f>IFERROR(VLOOKUP(実施計画様式!J436,―!$K$4:$L$8,2,FALSE),0)</f>
        <v>0</v>
      </c>
      <c r="K436">
        <f>IFERROR(VLOOKUP(実施計画様式!K436,―!$M$2:$N$2,2,FALSE),0)</f>
        <v>0</v>
      </c>
      <c r="L436">
        <f>IFERROR(VLOOKUP(実施計画様式!L436,―!$O$2:$P$10,2,FALSE),0)</f>
        <v>0</v>
      </c>
      <c r="V436">
        <f>IFERROR(VLOOKUP(実施計画様式!W436,―!$Q$2:$R$3,2,FALSE),0)</f>
        <v>0</v>
      </c>
      <c r="W436">
        <f>IFERROR(VLOOKUP(実施計画様式!X436,―!$S$2:$T$3,2,FALSE),0)</f>
        <v>0</v>
      </c>
      <c r="X436">
        <f>IFERROR(VLOOKUP(実施計画様式!Y436,―!$U$2:$V$3,2,FALSE),0)</f>
        <v>0</v>
      </c>
      <c r="Y436">
        <f>IFERROR(VLOOKUP(実施計画様式!Z436,―!$AH$2:$AI$40,2,FALSE),0)</f>
        <v>0</v>
      </c>
      <c r="Z436">
        <f>IFERROR(VLOOKUP(実施計画様式!AA436,―!$AH$2:$AI$40,2,FALSE),0)</f>
        <v>0</v>
      </c>
      <c r="AC436">
        <f>IFERROR(VLOOKUP(実施計画様式!AD436,参考資料1_対象分野リスト!$C$3:$D$64,2,FALSE),0)</f>
        <v>0</v>
      </c>
      <c r="AF436">
        <f>IFERROR(VLOOKUP(実施計画様式!AG436,―!$AE$13:$AF$18,2,FALSE),0)</f>
        <v>0</v>
      </c>
      <c r="AH436">
        <f t="shared" si="18"/>
        <v>0</v>
      </c>
      <c r="AI436">
        <v>99</v>
      </c>
      <c r="AJ436" t="str">
        <f t="shared" si="17"/>
        <v/>
      </c>
      <c r="AK436" t="str">
        <f t="shared" si="16"/>
        <v/>
      </c>
      <c r="AQ436" s="140" t="str">
        <f>IF(実施計画様式!F436="","",IF(PRODUCT(D436:AF436)=0,"error",""))</f>
        <v/>
      </c>
    </row>
    <row r="437" spans="3:43">
      <c r="C437">
        <v>365</v>
      </c>
      <c r="D437" s="24">
        <f>IFERROR(VLOOKUP(実施計画様式!D437,―!A$38:B$40,2,FALSE),0)</f>
        <v>0</v>
      </c>
      <c r="E437">
        <f>IFERROR(VLOOKUP(実施計画様式!E437,―!$C$40:$D$47,2,FALSE),0)</f>
        <v>0</v>
      </c>
      <c r="F437">
        <f>IFERROR(VLOOKUP(実施計画様式!F437,―!$E$2:$F$2,2,FALSE),0)</f>
        <v>0</v>
      </c>
      <c r="G437">
        <f>IFERROR(VLOOKUP(実施計画様式!G437,―!$G$2:$H$2,2,FALSE),0)</f>
        <v>0</v>
      </c>
      <c r="H437">
        <f>IFERROR(VLOOKUP(実施計画様式!H437,―!$I$2:$J$2,2,FALSE),0)</f>
        <v>0</v>
      </c>
      <c r="J437">
        <f>IFERROR(VLOOKUP(実施計画様式!J437,―!$K$4:$L$8,2,FALSE),0)</f>
        <v>0</v>
      </c>
      <c r="K437">
        <f>IFERROR(VLOOKUP(実施計画様式!K437,―!$M$2:$N$2,2,FALSE),0)</f>
        <v>0</v>
      </c>
      <c r="L437">
        <f>IFERROR(VLOOKUP(実施計画様式!L437,―!$O$2:$P$10,2,FALSE),0)</f>
        <v>0</v>
      </c>
      <c r="V437">
        <f>IFERROR(VLOOKUP(実施計画様式!W437,―!$Q$2:$R$3,2,FALSE),0)</f>
        <v>0</v>
      </c>
      <c r="W437">
        <f>IFERROR(VLOOKUP(実施計画様式!X437,―!$S$2:$T$3,2,FALSE),0)</f>
        <v>0</v>
      </c>
      <c r="X437">
        <f>IFERROR(VLOOKUP(実施計画様式!Y437,―!$U$2:$V$3,2,FALSE),0)</f>
        <v>0</v>
      </c>
      <c r="Y437">
        <f>IFERROR(VLOOKUP(実施計画様式!Z437,―!$AH$2:$AI$40,2,FALSE),0)</f>
        <v>0</v>
      </c>
      <c r="Z437">
        <f>IFERROR(VLOOKUP(実施計画様式!AA437,―!$AH$2:$AI$40,2,FALSE),0)</f>
        <v>0</v>
      </c>
      <c r="AC437">
        <f>IFERROR(VLOOKUP(実施計画様式!AD437,参考資料1_対象分野リスト!$C$3:$D$64,2,FALSE),0)</f>
        <v>0</v>
      </c>
      <c r="AF437">
        <f>IFERROR(VLOOKUP(実施計画様式!AG437,―!$AE$13:$AF$18,2,FALSE),0)</f>
        <v>0</v>
      </c>
      <c r="AH437">
        <f t="shared" si="18"/>
        <v>0</v>
      </c>
      <c r="AI437">
        <v>99</v>
      </c>
      <c r="AJ437" t="str">
        <f t="shared" si="17"/>
        <v/>
      </c>
      <c r="AK437" t="str">
        <f t="shared" si="16"/>
        <v/>
      </c>
      <c r="AQ437" s="140" t="str">
        <f>IF(実施計画様式!F437="","",IF(PRODUCT(D437:AF437)=0,"error",""))</f>
        <v/>
      </c>
    </row>
    <row r="438" spans="3:43">
      <c r="C438">
        <v>366</v>
      </c>
      <c r="D438" s="24">
        <f>IFERROR(VLOOKUP(実施計画様式!D438,―!A$38:B$40,2,FALSE),0)</f>
        <v>0</v>
      </c>
      <c r="E438">
        <f>IFERROR(VLOOKUP(実施計画様式!E438,―!$C$40:$D$47,2,FALSE),0)</f>
        <v>0</v>
      </c>
      <c r="F438">
        <f>IFERROR(VLOOKUP(実施計画様式!F438,―!$E$2:$F$2,2,FALSE),0)</f>
        <v>0</v>
      </c>
      <c r="G438">
        <f>IFERROR(VLOOKUP(実施計画様式!G438,―!$G$2:$H$2,2,FALSE),0)</f>
        <v>0</v>
      </c>
      <c r="H438">
        <f>IFERROR(VLOOKUP(実施計画様式!H438,―!$I$2:$J$2,2,FALSE),0)</f>
        <v>0</v>
      </c>
      <c r="J438">
        <f>IFERROR(VLOOKUP(実施計画様式!J438,―!$K$4:$L$8,2,FALSE),0)</f>
        <v>0</v>
      </c>
      <c r="K438">
        <f>IFERROR(VLOOKUP(実施計画様式!K438,―!$M$2:$N$2,2,FALSE),0)</f>
        <v>0</v>
      </c>
      <c r="L438">
        <f>IFERROR(VLOOKUP(実施計画様式!L438,―!$O$2:$P$10,2,FALSE),0)</f>
        <v>0</v>
      </c>
      <c r="V438">
        <f>IFERROR(VLOOKUP(実施計画様式!W438,―!$Q$2:$R$3,2,FALSE),0)</f>
        <v>0</v>
      </c>
      <c r="W438">
        <f>IFERROR(VLOOKUP(実施計画様式!X438,―!$S$2:$T$3,2,FALSE),0)</f>
        <v>0</v>
      </c>
      <c r="X438">
        <f>IFERROR(VLOOKUP(実施計画様式!Y438,―!$U$2:$V$3,2,FALSE),0)</f>
        <v>0</v>
      </c>
      <c r="Y438">
        <f>IFERROR(VLOOKUP(実施計画様式!Z438,―!$AH$2:$AI$40,2,FALSE),0)</f>
        <v>0</v>
      </c>
      <c r="Z438">
        <f>IFERROR(VLOOKUP(実施計画様式!AA438,―!$AH$2:$AI$40,2,FALSE),0)</f>
        <v>0</v>
      </c>
      <c r="AC438">
        <f>IFERROR(VLOOKUP(実施計画様式!AD438,参考資料1_対象分野リスト!$C$3:$D$64,2,FALSE),0)</f>
        <v>0</v>
      </c>
      <c r="AF438">
        <f>IFERROR(VLOOKUP(実施計画様式!AG438,―!$AE$13:$AF$18,2,FALSE),0)</f>
        <v>0</v>
      </c>
      <c r="AH438">
        <f t="shared" si="18"/>
        <v>0</v>
      </c>
      <c r="AI438">
        <v>99</v>
      </c>
      <c r="AJ438" t="str">
        <f t="shared" si="17"/>
        <v/>
      </c>
      <c r="AK438" t="str">
        <f t="shared" si="16"/>
        <v/>
      </c>
      <c r="AQ438" s="140" t="str">
        <f>IF(実施計画様式!F438="","",IF(PRODUCT(D438:AF438)=0,"error",""))</f>
        <v/>
      </c>
    </row>
    <row r="439" spans="3:43">
      <c r="C439">
        <v>367</v>
      </c>
      <c r="D439" s="24">
        <f>IFERROR(VLOOKUP(実施計画様式!D439,―!A$38:B$40,2,FALSE),0)</f>
        <v>0</v>
      </c>
      <c r="E439">
        <f>IFERROR(VLOOKUP(実施計画様式!E439,―!$C$40:$D$47,2,FALSE),0)</f>
        <v>0</v>
      </c>
      <c r="F439">
        <f>IFERROR(VLOOKUP(実施計画様式!F439,―!$E$2:$F$2,2,FALSE),0)</f>
        <v>0</v>
      </c>
      <c r="G439">
        <f>IFERROR(VLOOKUP(実施計画様式!G439,―!$G$2:$H$2,2,FALSE),0)</f>
        <v>0</v>
      </c>
      <c r="H439">
        <f>IFERROR(VLOOKUP(実施計画様式!H439,―!$I$2:$J$2,2,FALSE),0)</f>
        <v>0</v>
      </c>
      <c r="J439">
        <f>IFERROR(VLOOKUP(実施計画様式!J439,―!$K$4:$L$8,2,FALSE),0)</f>
        <v>0</v>
      </c>
      <c r="K439">
        <f>IFERROR(VLOOKUP(実施計画様式!K439,―!$M$2:$N$2,2,FALSE),0)</f>
        <v>0</v>
      </c>
      <c r="L439">
        <f>IFERROR(VLOOKUP(実施計画様式!L439,―!$O$2:$P$10,2,FALSE),0)</f>
        <v>0</v>
      </c>
      <c r="V439">
        <f>IFERROR(VLOOKUP(実施計画様式!W439,―!$Q$2:$R$3,2,FALSE),0)</f>
        <v>0</v>
      </c>
      <c r="W439">
        <f>IFERROR(VLOOKUP(実施計画様式!X439,―!$S$2:$T$3,2,FALSE),0)</f>
        <v>0</v>
      </c>
      <c r="X439">
        <f>IFERROR(VLOOKUP(実施計画様式!Y439,―!$U$2:$V$3,2,FALSE),0)</f>
        <v>0</v>
      </c>
      <c r="Y439">
        <f>IFERROR(VLOOKUP(実施計画様式!Z439,―!$AH$2:$AI$40,2,FALSE),0)</f>
        <v>0</v>
      </c>
      <c r="Z439">
        <f>IFERROR(VLOOKUP(実施計画様式!AA439,―!$AH$2:$AI$40,2,FALSE),0)</f>
        <v>0</v>
      </c>
      <c r="AC439">
        <f>IFERROR(VLOOKUP(実施計画様式!AD439,参考資料1_対象分野リスト!$C$3:$D$64,2,FALSE),0)</f>
        <v>0</v>
      </c>
      <c r="AF439">
        <f>IFERROR(VLOOKUP(実施計画様式!AG439,―!$AE$13:$AF$18,2,FALSE),0)</f>
        <v>0</v>
      </c>
      <c r="AH439">
        <f t="shared" si="18"/>
        <v>0</v>
      </c>
      <c r="AI439">
        <v>99</v>
      </c>
      <c r="AJ439" t="str">
        <f t="shared" si="17"/>
        <v/>
      </c>
      <c r="AK439" t="str">
        <f t="shared" si="16"/>
        <v/>
      </c>
      <c r="AQ439" s="140" t="str">
        <f>IF(実施計画様式!F439="","",IF(PRODUCT(D439:AF439)=0,"error",""))</f>
        <v/>
      </c>
    </row>
    <row r="440" spans="3:43">
      <c r="C440">
        <v>368</v>
      </c>
      <c r="D440" s="24">
        <f>IFERROR(VLOOKUP(実施計画様式!D440,―!A$38:B$40,2,FALSE),0)</f>
        <v>0</v>
      </c>
      <c r="E440">
        <f>IFERROR(VLOOKUP(実施計画様式!E440,―!$C$40:$D$47,2,FALSE),0)</f>
        <v>0</v>
      </c>
      <c r="F440">
        <f>IFERROR(VLOOKUP(実施計画様式!F440,―!$E$2:$F$2,2,FALSE),0)</f>
        <v>0</v>
      </c>
      <c r="G440">
        <f>IFERROR(VLOOKUP(実施計画様式!G440,―!$G$2:$H$2,2,FALSE),0)</f>
        <v>0</v>
      </c>
      <c r="H440">
        <f>IFERROR(VLOOKUP(実施計画様式!H440,―!$I$2:$J$2,2,FALSE),0)</f>
        <v>0</v>
      </c>
      <c r="J440">
        <f>IFERROR(VLOOKUP(実施計画様式!J440,―!$K$4:$L$8,2,FALSE),0)</f>
        <v>0</v>
      </c>
      <c r="K440">
        <f>IFERROR(VLOOKUP(実施計画様式!K440,―!$M$2:$N$2,2,FALSE),0)</f>
        <v>0</v>
      </c>
      <c r="L440">
        <f>IFERROR(VLOOKUP(実施計画様式!L440,―!$O$2:$P$10,2,FALSE),0)</f>
        <v>0</v>
      </c>
      <c r="V440">
        <f>IFERROR(VLOOKUP(実施計画様式!W440,―!$Q$2:$R$3,2,FALSE),0)</f>
        <v>0</v>
      </c>
      <c r="W440">
        <f>IFERROR(VLOOKUP(実施計画様式!X440,―!$S$2:$T$3,2,FALSE),0)</f>
        <v>0</v>
      </c>
      <c r="X440">
        <f>IFERROR(VLOOKUP(実施計画様式!Y440,―!$U$2:$V$3,2,FALSE),0)</f>
        <v>0</v>
      </c>
      <c r="Y440">
        <f>IFERROR(VLOOKUP(実施計画様式!Z440,―!$AH$2:$AI$40,2,FALSE),0)</f>
        <v>0</v>
      </c>
      <c r="Z440">
        <f>IFERROR(VLOOKUP(実施計画様式!AA440,―!$AH$2:$AI$40,2,FALSE),0)</f>
        <v>0</v>
      </c>
      <c r="AC440">
        <f>IFERROR(VLOOKUP(実施計画様式!AD440,参考資料1_対象分野リスト!$C$3:$D$64,2,FALSE),0)</f>
        <v>0</v>
      </c>
      <c r="AF440">
        <f>IFERROR(VLOOKUP(実施計画様式!AG440,―!$AE$13:$AF$18,2,FALSE),0)</f>
        <v>0</v>
      </c>
      <c r="AH440">
        <f t="shared" si="18"/>
        <v>0</v>
      </c>
      <c r="AI440">
        <v>99</v>
      </c>
      <c r="AJ440" t="str">
        <f t="shared" si="17"/>
        <v/>
      </c>
      <c r="AK440" t="str">
        <f t="shared" si="16"/>
        <v/>
      </c>
      <c r="AQ440" s="140" t="str">
        <f>IF(実施計画様式!F440="","",IF(PRODUCT(D440:AF440)=0,"error",""))</f>
        <v/>
      </c>
    </row>
    <row r="441" spans="3:43">
      <c r="C441">
        <v>369</v>
      </c>
      <c r="D441" s="24">
        <f>IFERROR(VLOOKUP(実施計画様式!D441,―!A$38:B$40,2,FALSE),0)</f>
        <v>0</v>
      </c>
      <c r="E441">
        <f>IFERROR(VLOOKUP(実施計画様式!E441,―!$C$40:$D$47,2,FALSE),0)</f>
        <v>0</v>
      </c>
      <c r="F441">
        <f>IFERROR(VLOOKUP(実施計画様式!F441,―!$E$2:$F$2,2,FALSE),0)</f>
        <v>0</v>
      </c>
      <c r="G441">
        <f>IFERROR(VLOOKUP(実施計画様式!G441,―!$G$2:$H$2,2,FALSE),0)</f>
        <v>0</v>
      </c>
      <c r="H441">
        <f>IFERROR(VLOOKUP(実施計画様式!H441,―!$I$2:$J$2,2,FALSE),0)</f>
        <v>0</v>
      </c>
      <c r="J441">
        <f>IFERROR(VLOOKUP(実施計画様式!J441,―!$K$4:$L$8,2,FALSE),0)</f>
        <v>0</v>
      </c>
      <c r="K441">
        <f>IFERROR(VLOOKUP(実施計画様式!K441,―!$M$2:$N$2,2,FALSE),0)</f>
        <v>0</v>
      </c>
      <c r="L441">
        <f>IFERROR(VLOOKUP(実施計画様式!L441,―!$O$2:$P$10,2,FALSE),0)</f>
        <v>0</v>
      </c>
      <c r="V441">
        <f>IFERROR(VLOOKUP(実施計画様式!W441,―!$Q$2:$R$3,2,FALSE),0)</f>
        <v>0</v>
      </c>
      <c r="W441">
        <f>IFERROR(VLOOKUP(実施計画様式!X441,―!$S$2:$T$3,2,FALSE),0)</f>
        <v>0</v>
      </c>
      <c r="X441">
        <f>IFERROR(VLOOKUP(実施計画様式!Y441,―!$U$2:$V$3,2,FALSE),0)</f>
        <v>0</v>
      </c>
      <c r="Y441">
        <f>IFERROR(VLOOKUP(実施計画様式!Z441,―!$AH$2:$AI$40,2,FALSE),0)</f>
        <v>0</v>
      </c>
      <c r="Z441">
        <f>IFERROR(VLOOKUP(実施計画様式!AA441,―!$AH$2:$AI$40,2,FALSE),0)</f>
        <v>0</v>
      </c>
      <c r="AC441">
        <f>IFERROR(VLOOKUP(実施計画様式!AD441,参考資料1_対象分野リスト!$C$3:$D$64,2,FALSE),0)</f>
        <v>0</v>
      </c>
      <c r="AF441">
        <f>IFERROR(VLOOKUP(実施計画様式!AG441,―!$AE$13:$AF$18,2,FALSE),0)</f>
        <v>0</v>
      </c>
      <c r="AH441">
        <f t="shared" si="18"/>
        <v>0</v>
      </c>
      <c r="AI441">
        <v>99</v>
      </c>
      <c r="AJ441" t="str">
        <f t="shared" si="17"/>
        <v/>
      </c>
      <c r="AK441" t="str">
        <f t="shared" si="16"/>
        <v/>
      </c>
      <c r="AQ441" s="140" t="str">
        <f>IF(実施計画様式!F441="","",IF(PRODUCT(D441:AF441)=0,"error",""))</f>
        <v/>
      </c>
    </row>
    <row r="442" spans="3:43">
      <c r="C442">
        <v>370</v>
      </c>
      <c r="D442" s="24">
        <f>IFERROR(VLOOKUP(実施計画様式!D442,―!A$38:B$40,2,FALSE),0)</f>
        <v>0</v>
      </c>
      <c r="E442">
        <f>IFERROR(VLOOKUP(実施計画様式!E442,―!$C$40:$D$47,2,FALSE),0)</f>
        <v>0</v>
      </c>
      <c r="F442">
        <f>IFERROR(VLOOKUP(実施計画様式!F442,―!$E$2:$F$2,2,FALSE),0)</f>
        <v>0</v>
      </c>
      <c r="G442">
        <f>IFERROR(VLOOKUP(実施計画様式!G442,―!$G$2:$H$2,2,FALSE),0)</f>
        <v>0</v>
      </c>
      <c r="H442">
        <f>IFERROR(VLOOKUP(実施計画様式!H442,―!$I$2:$J$2,2,FALSE),0)</f>
        <v>0</v>
      </c>
      <c r="J442">
        <f>IFERROR(VLOOKUP(実施計画様式!J442,―!$K$4:$L$8,2,FALSE),0)</f>
        <v>0</v>
      </c>
      <c r="K442">
        <f>IFERROR(VLOOKUP(実施計画様式!K442,―!$M$2:$N$2,2,FALSE),0)</f>
        <v>0</v>
      </c>
      <c r="L442">
        <f>IFERROR(VLOOKUP(実施計画様式!L442,―!$O$2:$P$10,2,FALSE),0)</f>
        <v>0</v>
      </c>
      <c r="V442">
        <f>IFERROR(VLOOKUP(実施計画様式!W442,―!$Q$2:$R$3,2,FALSE),0)</f>
        <v>0</v>
      </c>
      <c r="W442">
        <f>IFERROR(VLOOKUP(実施計画様式!X442,―!$S$2:$T$3,2,FALSE),0)</f>
        <v>0</v>
      </c>
      <c r="X442">
        <f>IFERROR(VLOOKUP(実施計画様式!Y442,―!$U$2:$V$3,2,FALSE),0)</f>
        <v>0</v>
      </c>
      <c r="Y442">
        <f>IFERROR(VLOOKUP(実施計画様式!Z442,―!$AH$2:$AI$40,2,FALSE),0)</f>
        <v>0</v>
      </c>
      <c r="Z442">
        <f>IFERROR(VLOOKUP(実施計画様式!AA442,―!$AH$2:$AI$40,2,FALSE),0)</f>
        <v>0</v>
      </c>
      <c r="AC442">
        <f>IFERROR(VLOOKUP(実施計画様式!AD442,参考資料1_対象分野リスト!$C$3:$D$64,2,FALSE),0)</f>
        <v>0</v>
      </c>
      <c r="AF442">
        <f>IFERROR(VLOOKUP(実施計画様式!AG442,―!$AE$13:$AF$18,2,FALSE),0)</f>
        <v>0</v>
      </c>
      <c r="AH442">
        <f t="shared" si="18"/>
        <v>0</v>
      </c>
      <c r="AI442">
        <v>99</v>
      </c>
      <c r="AJ442" t="str">
        <f t="shared" si="17"/>
        <v/>
      </c>
      <c r="AK442" t="str">
        <f t="shared" si="16"/>
        <v/>
      </c>
      <c r="AQ442" s="140" t="str">
        <f>IF(実施計画様式!F442="","",IF(PRODUCT(D442:AF442)=0,"error",""))</f>
        <v/>
      </c>
    </row>
    <row r="443" spans="3:43">
      <c r="C443">
        <v>371</v>
      </c>
      <c r="D443" s="24">
        <f>IFERROR(VLOOKUP(実施計画様式!D443,―!A$38:B$40,2,FALSE),0)</f>
        <v>0</v>
      </c>
      <c r="E443">
        <f>IFERROR(VLOOKUP(実施計画様式!E443,―!$C$40:$D$47,2,FALSE),0)</f>
        <v>0</v>
      </c>
      <c r="F443">
        <f>IFERROR(VLOOKUP(実施計画様式!F443,―!$E$2:$F$2,2,FALSE),0)</f>
        <v>0</v>
      </c>
      <c r="G443">
        <f>IFERROR(VLOOKUP(実施計画様式!G443,―!$G$2:$H$2,2,FALSE),0)</f>
        <v>0</v>
      </c>
      <c r="H443">
        <f>IFERROR(VLOOKUP(実施計画様式!H443,―!$I$2:$J$2,2,FALSE),0)</f>
        <v>0</v>
      </c>
      <c r="J443">
        <f>IFERROR(VLOOKUP(実施計画様式!J443,―!$K$4:$L$8,2,FALSE),0)</f>
        <v>0</v>
      </c>
      <c r="K443">
        <f>IFERROR(VLOOKUP(実施計画様式!K443,―!$M$2:$N$2,2,FALSE),0)</f>
        <v>0</v>
      </c>
      <c r="L443">
        <f>IFERROR(VLOOKUP(実施計画様式!L443,―!$O$2:$P$10,2,FALSE),0)</f>
        <v>0</v>
      </c>
      <c r="V443">
        <f>IFERROR(VLOOKUP(実施計画様式!W443,―!$Q$2:$R$3,2,FALSE),0)</f>
        <v>0</v>
      </c>
      <c r="W443">
        <f>IFERROR(VLOOKUP(実施計画様式!X443,―!$S$2:$T$3,2,FALSE),0)</f>
        <v>0</v>
      </c>
      <c r="X443">
        <f>IFERROR(VLOOKUP(実施計画様式!Y443,―!$U$2:$V$3,2,FALSE),0)</f>
        <v>0</v>
      </c>
      <c r="Y443">
        <f>IFERROR(VLOOKUP(実施計画様式!Z443,―!$AH$2:$AI$40,2,FALSE),0)</f>
        <v>0</v>
      </c>
      <c r="Z443">
        <f>IFERROR(VLOOKUP(実施計画様式!AA443,―!$AH$2:$AI$40,2,FALSE),0)</f>
        <v>0</v>
      </c>
      <c r="AC443">
        <f>IFERROR(VLOOKUP(実施計画様式!AD443,参考資料1_対象分野リスト!$C$3:$D$64,2,FALSE),0)</f>
        <v>0</v>
      </c>
      <c r="AF443">
        <f>IFERROR(VLOOKUP(実施計画様式!AG443,―!$AE$13:$AF$18,2,FALSE),0)</f>
        <v>0</v>
      </c>
      <c r="AH443">
        <f t="shared" si="18"/>
        <v>0</v>
      </c>
      <c r="AI443">
        <v>99</v>
      </c>
      <c r="AJ443" t="str">
        <f t="shared" si="17"/>
        <v/>
      </c>
      <c r="AK443" t="str">
        <f t="shared" si="16"/>
        <v/>
      </c>
      <c r="AQ443" s="140" t="str">
        <f>IF(実施計画様式!F443="","",IF(PRODUCT(D443:AF443)=0,"error",""))</f>
        <v/>
      </c>
    </row>
    <row r="444" spans="3:43">
      <c r="C444">
        <v>372</v>
      </c>
      <c r="D444" s="24">
        <f>IFERROR(VLOOKUP(実施計画様式!D444,―!A$38:B$40,2,FALSE),0)</f>
        <v>0</v>
      </c>
      <c r="E444">
        <f>IFERROR(VLOOKUP(実施計画様式!E444,―!$C$40:$D$47,2,FALSE),0)</f>
        <v>0</v>
      </c>
      <c r="F444">
        <f>IFERROR(VLOOKUP(実施計画様式!F444,―!$E$2:$F$2,2,FALSE),0)</f>
        <v>0</v>
      </c>
      <c r="G444">
        <f>IFERROR(VLOOKUP(実施計画様式!G444,―!$G$2:$H$2,2,FALSE),0)</f>
        <v>0</v>
      </c>
      <c r="H444">
        <f>IFERROR(VLOOKUP(実施計画様式!H444,―!$I$2:$J$2,2,FALSE),0)</f>
        <v>0</v>
      </c>
      <c r="J444">
        <f>IFERROR(VLOOKUP(実施計画様式!J444,―!$K$4:$L$8,2,FALSE),0)</f>
        <v>0</v>
      </c>
      <c r="K444">
        <f>IFERROR(VLOOKUP(実施計画様式!K444,―!$M$2:$N$2,2,FALSE),0)</f>
        <v>0</v>
      </c>
      <c r="L444">
        <f>IFERROR(VLOOKUP(実施計画様式!L444,―!$O$2:$P$10,2,FALSE),0)</f>
        <v>0</v>
      </c>
      <c r="V444">
        <f>IFERROR(VLOOKUP(実施計画様式!W444,―!$Q$2:$R$3,2,FALSE),0)</f>
        <v>0</v>
      </c>
      <c r="W444">
        <f>IFERROR(VLOOKUP(実施計画様式!X444,―!$S$2:$T$3,2,FALSE),0)</f>
        <v>0</v>
      </c>
      <c r="X444">
        <f>IFERROR(VLOOKUP(実施計画様式!Y444,―!$U$2:$V$3,2,FALSE),0)</f>
        <v>0</v>
      </c>
      <c r="Y444">
        <f>IFERROR(VLOOKUP(実施計画様式!Z444,―!$AH$2:$AI$40,2,FALSE),0)</f>
        <v>0</v>
      </c>
      <c r="Z444">
        <f>IFERROR(VLOOKUP(実施計画様式!AA444,―!$AH$2:$AI$40,2,FALSE),0)</f>
        <v>0</v>
      </c>
      <c r="AC444">
        <f>IFERROR(VLOOKUP(実施計画様式!AD444,参考資料1_対象分野リスト!$C$3:$D$64,2,FALSE),0)</f>
        <v>0</v>
      </c>
      <c r="AF444">
        <f>IFERROR(VLOOKUP(実施計画様式!AG444,―!$AE$13:$AF$18,2,FALSE),0)</f>
        <v>0</v>
      </c>
      <c r="AH444">
        <f t="shared" si="18"/>
        <v>0</v>
      </c>
      <c r="AI444">
        <v>99</v>
      </c>
      <c r="AJ444" t="str">
        <f t="shared" si="17"/>
        <v/>
      </c>
      <c r="AK444" t="str">
        <f t="shared" si="16"/>
        <v/>
      </c>
      <c r="AQ444" s="140" t="str">
        <f>IF(実施計画様式!F444="","",IF(PRODUCT(D444:AF444)=0,"error",""))</f>
        <v/>
      </c>
    </row>
    <row r="445" spans="3:43">
      <c r="C445">
        <v>373</v>
      </c>
      <c r="D445" s="24">
        <f>IFERROR(VLOOKUP(実施計画様式!D445,―!A$38:B$40,2,FALSE),0)</f>
        <v>0</v>
      </c>
      <c r="E445">
        <f>IFERROR(VLOOKUP(実施計画様式!E445,―!$C$40:$D$47,2,FALSE),0)</f>
        <v>0</v>
      </c>
      <c r="F445">
        <f>IFERROR(VLOOKUP(実施計画様式!F445,―!$E$2:$F$2,2,FALSE),0)</f>
        <v>0</v>
      </c>
      <c r="G445">
        <f>IFERROR(VLOOKUP(実施計画様式!G445,―!$G$2:$H$2,2,FALSE),0)</f>
        <v>0</v>
      </c>
      <c r="H445">
        <f>IFERROR(VLOOKUP(実施計画様式!H445,―!$I$2:$J$2,2,FALSE),0)</f>
        <v>0</v>
      </c>
      <c r="J445">
        <f>IFERROR(VLOOKUP(実施計画様式!J445,―!$K$4:$L$8,2,FALSE),0)</f>
        <v>0</v>
      </c>
      <c r="K445">
        <f>IFERROR(VLOOKUP(実施計画様式!K445,―!$M$2:$N$2,2,FALSE),0)</f>
        <v>0</v>
      </c>
      <c r="L445">
        <f>IFERROR(VLOOKUP(実施計画様式!L445,―!$O$2:$P$10,2,FALSE),0)</f>
        <v>0</v>
      </c>
      <c r="V445">
        <f>IFERROR(VLOOKUP(実施計画様式!W445,―!$Q$2:$R$3,2,FALSE),0)</f>
        <v>0</v>
      </c>
      <c r="W445">
        <f>IFERROR(VLOOKUP(実施計画様式!X445,―!$S$2:$T$3,2,FALSE),0)</f>
        <v>0</v>
      </c>
      <c r="X445">
        <f>IFERROR(VLOOKUP(実施計画様式!Y445,―!$U$2:$V$3,2,FALSE),0)</f>
        <v>0</v>
      </c>
      <c r="Y445">
        <f>IFERROR(VLOOKUP(実施計画様式!Z445,―!$AH$2:$AI$40,2,FALSE),0)</f>
        <v>0</v>
      </c>
      <c r="Z445">
        <f>IFERROR(VLOOKUP(実施計画様式!AA445,―!$AH$2:$AI$40,2,FALSE),0)</f>
        <v>0</v>
      </c>
      <c r="AC445">
        <f>IFERROR(VLOOKUP(実施計画様式!AD445,参考資料1_対象分野リスト!$C$3:$D$64,2,FALSE),0)</f>
        <v>0</v>
      </c>
      <c r="AF445">
        <f>IFERROR(VLOOKUP(実施計画様式!AG445,―!$AE$13:$AF$18,2,FALSE),0)</f>
        <v>0</v>
      </c>
      <c r="AH445">
        <f t="shared" si="18"/>
        <v>0</v>
      </c>
      <c r="AI445">
        <v>99</v>
      </c>
      <c r="AJ445" t="str">
        <f t="shared" si="17"/>
        <v/>
      </c>
      <c r="AK445" t="str">
        <f t="shared" si="16"/>
        <v/>
      </c>
      <c r="AQ445" s="140" t="str">
        <f>IF(実施計画様式!F445="","",IF(PRODUCT(D445:AF445)=0,"error",""))</f>
        <v/>
      </c>
    </row>
    <row r="446" spans="3:43">
      <c r="C446">
        <v>374</v>
      </c>
      <c r="D446" s="24">
        <f>IFERROR(VLOOKUP(実施計画様式!D446,―!A$38:B$40,2,FALSE),0)</f>
        <v>0</v>
      </c>
      <c r="E446">
        <f>IFERROR(VLOOKUP(実施計画様式!E446,―!$C$40:$D$47,2,FALSE),0)</f>
        <v>0</v>
      </c>
      <c r="F446">
        <f>IFERROR(VLOOKUP(実施計画様式!F446,―!$E$2:$F$2,2,FALSE),0)</f>
        <v>0</v>
      </c>
      <c r="G446">
        <f>IFERROR(VLOOKUP(実施計画様式!G446,―!$G$2:$H$2,2,FALSE),0)</f>
        <v>0</v>
      </c>
      <c r="H446">
        <f>IFERROR(VLOOKUP(実施計画様式!H446,―!$I$2:$J$2,2,FALSE),0)</f>
        <v>0</v>
      </c>
      <c r="J446">
        <f>IFERROR(VLOOKUP(実施計画様式!J446,―!$K$4:$L$8,2,FALSE),0)</f>
        <v>0</v>
      </c>
      <c r="K446">
        <f>IFERROR(VLOOKUP(実施計画様式!K446,―!$M$2:$N$2,2,FALSE),0)</f>
        <v>0</v>
      </c>
      <c r="L446">
        <f>IFERROR(VLOOKUP(実施計画様式!L446,―!$O$2:$P$10,2,FALSE),0)</f>
        <v>0</v>
      </c>
      <c r="V446">
        <f>IFERROR(VLOOKUP(実施計画様式!W446,―!$Q$2:$R$3,2,FALSE),0)</f>
        <v>0</v>
      </c>
      <c r="W446">
        <f>IFERROR(VLOOKUP(実施計画様式!X446,―!$S$2:$T$3,2,FALSE),0)</f>
        <v>0</v>
      </c>
      <c r="X446">
        <f>IFERROR(VLOOKUP(実施計画様式!Y446,―!$U$2:$V$3,2,FALSE),0)</f>
        <v>0</v>
      </c>
      <c r="Y446">
        <f>IFERROR(VLOOKUP(実施計画様式!Z446,―!$AH$2:$AI$40,2,FALSE),0)</f>
        <v>0</v>
      </c>
      <c r="Z446">
        <f>IFERROR(VLOOKUP(実施計画様式!AA446,―!$AH$2:$AI$40,2,FALSE),0)</f>
        <v>0</v>
      </c>
      <c r="AC446">
        <f>IFERROR(VLOOKUP(実施計画様式!AD446,参考資料1_対象分野リスト!$C$3:$D$64,2,FALSE),0)</f>
        <v>0</v>
      </c>
      <c r="AF446">
        <f>IFERROR(VLOOKUP(実施計画様式!AG446,―!$AE$13:$AF$18,2,FALSE),0)</f>
        <v>0</v>
      </c>
      <c r="AH446">
        <f t="shared" si="18"/>
        <v>0</v>
      </c>
      <c r="AI446">
        <v>99</v>
      </c>
      <c r="AJ446" t="str">
        <f t="shared" si="17"/>
        <v/>
      </c>
      <c r="AK446" t="str">
        <f t="shared" si="16"/>
        <v/>
      </c>
      <c r="AQ446" s="140" t="str">
        <f>IF(実施計画様式!F446="","",IF(PRODUCT(D446:AF446)=0,"error",""))</f>
        <v/>
      </c>
    </row>
    <row r="447" spans="3:43">
      <c r="C447">
        <v>375</v>
      </c>
      <c r="D447" s="24">
        <f>IFERROR(VLOOKUP(実施計画様式!D447,―!A$38:B$40,2,FALSE),0)</f>
        <v>0</v>
      </c>
      <c r="E447">
        <f>IFERROR(VLOOKUP(実施計画様式!E447,―!$C$40:$D$47,2,FALSE),0)</f>
        <v>0</v>
      </c>
      <c r="F447">
        <f>IFERROR(VLOOKUP(実施計画様式!F447,―!$E$2:$F$2,2,FALSE),0)</f>
        <v>0</v>
      </c>
      <c r="G447">
        <f>IFERROR(VLOOKUP(実施計画様式!G447,―!$G$2:$H$2,2,FALSE),0)</f>
        <v>0</v>
      </c>
      <c r="H447">
        <f>IFERROR(VLOOKUP(実施計画様式!H447,―!$I$2:$J$2,2,FALSE),0)</f>
        <v>0</v>
      </c>
      <c r="J447">
        <f>IFERROR(VLOOKUP(実施計画様式!J447,―!$K$4:$L$8,2,FALSE),0)</f>
        <v>0</v>
      </c>
      <c r="K447">
        <f>IFERROR(VLOOKUP(実施計画様式!K447,―!$M$2:$N$2,2,FALSE),0)</f>
        <v>0</v>
      </c>
      <c r="L447">
        <f>IFERROR(VLOOKUP(実施計画様式!L447,―!$O$2:$P$10,2,FALSE),0)</f>
        <v>0</v>
      </c>
      <c r="V447">
        <f>IFERROR(VLOOKUP(実施計画様式!W447,―!$Q$2:$R$3,2,FALSE),0)</f>
        <v>0</v>
      </c>
      <c r="W447">
        <f>IFERROR(VLOOKUP(実施計画様式!X447,―!$S$2:$T$3,2,FALSE),0)</f>
        <v>0</v>
      </c>
      <c r="X447">
        <f>IFERROR(VLOOKUP(実施計画様式!Y447,―!$U$2:$V$3,2,FALSE),0)</f>
        <v>0</v>
      </c>
      <c r="Y447">
        <f>IFERROR(VLOOKUP(実施計画様式!Z447,―!$AH$2:$AI$40,2,FALSE),0)</f>
        <v>0</v>
      </c>
      <c r="Z447">
        <f>IFERROR(VLOOKUP(実施計画様式!AA447,―!$AH$2:$AI$40,2,FALSE),0)</f>
        <v>0</v>
      </c>
      <c r="AC447">
        <f>IFERROR(VLOOKUP(実施計画様式!AD447,参考資料1_対象分野リスト!$C$3:$D$64,2,FALSE),0)</f>
        <v>0</v>
      </c>
      <c r="AF447">
        <f>IFERROR(VLOOKUP(実施計画様式!AG447,―!$AE$13:$AF$18,2,FALSE),0)</f>
        <v>0</v>
      </c>
      <c r="AH447">
        <f t="shared" si="18"/>
        <v>0</v>
      </c>
      <c r="AI447">
        <v>99</v>
      </c>
      <c r="AJ447" t="str">
        <f t="shared" si="17"/>
        <v/>
      </c>
      <c r="AK447" t="str">
        <f t="shared" si="16"/>
        <v/>
      </c>
      <c r="AQ447" s="140" t="str">
        <f>IF(実施計画様式!F447="","",IF(PRODUCT(D447:AF447)=0,"error",""))</f>
        <v/>
      </c>
    </row>
    <row r="448" spans="3:43">
      <c r="C448">
        <v>376</v>
      </c>
      <c r="D448" s="24">
        <f>IFERROR(VLOOKUP(実施計画様式!D448,―!A$38:B$40,2,FALSE),0)</f>
        <v>0</v>
      </c>
      <c r="E448">
        <f>IFERROR(VLOOKUP(実施計画様式!E448,―!$C$40:$D$47,2,FALSE),0)</f>
        <v>0</v>
      </c>
      <c r="F448">
        <f>IFERROR(VLOOKUP(実施計画様式!F448,―!$E$2:$F$2,2,FALSE),0)</f>
        <v>0</v>
      </c>
      <c r="G448">
        <f>IFERROR(VLOOKUP(実施計画様式!G448,―!$G$2:$H$2,2,FALSE),0)</f>
        <v>0</v>
      </c>
      <c r="H448">
        <f>IFERROR(VLOOKUP(実施計画様式!H448,―!$I$2:$J$2,2,FALSE),0)</f>
        <v>0</v>
      </c>
      <c r="J448">
        <f>IFERROR(VLOOKUP(実施計画様式!J448,―!$K$4:$L$8,2,FALSE),0)</f>
        <v>0</v>
      </c>
      <c r="K448">
        <f>IFERROR(VLOOKUP(実施計画様式!K448,―!$M$2:$N$2,2,FALSE),0)</f>
        <v>0</v>
      </c>
      <c r="L448">
        <f>IFERROR(VLOOKUP(実施計画様式!L448,―!$O$2:$P$10,2,FALSE),0)</f>
        <v>0</v>
      </c>
      <c r="V448">
        <f>IFERROR(VLOOKUP(実施計画様式!W448,―!$Q$2:$R$3,2,FALSE),0)</f>
        <v>0</v>
      </c>
      <c r="W448">
        <f>IFERROR(VLOOKUP(実施計画様式!X448,―!$S$2:$T$3,2,FALSE),0)</f>
        <v>0</v>
      </c>
      <c r="X448">
        <f>IFERROR(VLOOKUP(実施計画様式!Y448,―!$U$2:$V$3,2,FALSE),0)</f>
        <v>0</v>
      </c>
      <c r="Y448">
        <f>IFERROR(VLOOKUP(実施計画様式!Z448,―!$AH$2:$AI$40,2,FALSE),0)</f>
        <v>0</v>
      </c>
      <c r="Z448">
        <f>IFERROR(VLOOKUP(実施計画様式!AA448,―!$AH$2:$AI$40,2,FALSE),0)</f>
        <v>0</v>
      </c>
      <c r="AC448">
        <f>IFERROR(VLOOKUP(実施計画様式!AD448,参考資料1_対象分野リスト!$C$3:$D$64,2,FALSE),0)</f>
        <v>0</v>
      </c>
      <c r="AF448">
        <f>IFERROR(VLOOKUP(実施計画様式!AG448,―!$AE$13:$AF$18,2,FALSE),0)</f>
        <v>0</v>
      </c>
      <c r="AH448">
        <f t="shared" si="18"/>
        <v>0</v>
      </c>
      <c r="AI448">
        <v>99</v>
      </c>
      <c r="AJ448" t="str">
        <f t="shared" si="17"/>
        <v/>
      </c>
      <c r="AK448" t="str">
        <f t="shared" si="16"/>
        <v/>
      </c>
      <c r="AQ448" s="140" t="str">
        <f>IF(実施計画様式!F448="","",IF(PRODUCT(D448:AF448)=0,"error",""))</f>
        <v/>
      </c>
    </row>
    <row r="449" spans="3:43">
      <c r="C449">
        <v>377</v>
      </c>
      <c r="D449" s="24">
        <f>IFERROR(VLOOKUP(実施計画様式!D449,―!A$38:B$40,2,FALSE),0)</f>
        <v>0</v>
      </c>
      <c r="E449">
        <f>IFERROR(VLOOKUP(実施計画様式!E449,―!$C$40:$D$47,2,FALSE),0)</f>
        <v>0</v>
      </c>
      <c r="F449">
        <f>IFERROR(VLOOKUP(実施計画様式!F449,―!$E$2:$F$2,2,FALSE),0)</f>
        <v>0</v>
      </c>
      <c r="G449">
        <f>IFERROR(VLOOKUP(実施計画様式!G449,―!$G$2:$H$2,2,FALSE),0)</f>
        <v>0</v>
      </c>
      <c r="H449">
        <f>IFERROR(VLOOKUP(実施計画様式!H449,―!$I$2:$J$2,2,FALSE),0)</f>
        <v>0</v>
      </c>
      <c r="J449">
        <f>IFERROR(VLOOKUP(実施計画様式!J449,―!$K$4:$L$8,2,FALSE),0)</f>
        <v>0</v>
      </c>
      <c r="K449">
        <f>IFERROR(VLOOKUP(実施計画様式!K449,―!$M$2:$N$2,2,FALSE),0)</f>
        <v>0</v>
      </c>
      <c r="L449">
        <f>IFERROR(VLOOKUP(実施計画様式!L449,―!$O$2:$P$10,2,FALSE),0)</f>
        <v>0</v>
      </c>
      <c r="V449">
        <f>IFERROR(VLOOKUP(実施計画様式!W449,―!$Q$2:$R$3,2,FALSE),0)</f>
        <v>0</v>
      </c>
      <c r="W449">
        <f>IFERROR(VLOOKUP(実施計画様式!X449,―!$S$2:$T$3,2,FALSE),0)</f>
        <v>0</v>
      </c>
      <c r="X449">
        <f>IFERROR(VLOOKUP(実施計画様式!Y449,―!$U$2:$V$3,2,FALSE),0)</f>
        <v>0</v>
      </c>
      <c r="Y449">
        <f>IFERROR(VLOOKUP(実施計画様式!Z449,―!$AH$2:$AI$40,2,FALSE),0)</f>
        <v>0</v>
      </c>
      <c r="Z449">
        <f>IFERROR(VLOOKUP(実施計画様式!AA449,―!$AH$2:$AI$40,2,FALSE),0)</f>
        <v>0</v>
      </c>
      <c r="AC449">
        <f>IFERROR(VLOOKUP(実施計画様式!AD449,参考資料1_対象分野リスト!$C$3:$D$64,2,FALSE),0)</f>
        <v>0</v>
      </c>
      <c r="AF449">
        <f>IFERROR(VLOOKUP(実施計画様式!AG449,―!$AE$13:$AF$18,2,FALSE),0)</f>
        <v>0</v>
      </c>
      <c r="AH449">
        <f t="shared" si="18"/>
        <v>0</v>
      </c>
      <c r="AI449">
        <v>99</v>
      </c>
      <c r="AJ449" t="str">
        <f t="shared" si="17"/>
        <v/>
      </c>
      <c r="AK449" t="str">
        <f t="shared" si="16"/>
        <v/>
      </c>
      <c r="AQ449" s="140" t="str">
        <f>IF(実施計画様式!F449="","",IF(PRODUCT(D449:AF449)=0,"error",""))</f>
        <v/>
      </c>
    </row>
    <row r="450" spans="3:43">
      <c r="C450">
        <v>378</v>
      </c>
      <c r="D450" s="24">
        <f>IFERROR(VLOOKUP(実施計画様式!D450,―!A$38:B$40,2,FALSE),0)</f>
        <v>0</v>
      </c>
      <c r="E450">
        <f>IFERROR(VLOOKUP(実施計画様式!E450,―!$C$40:$D$47,2,FALSE),0)</f>
        <v>0</v>
      </c>
      <c r="F450">
        <f>IFERROR(VLOOKUP(実施計画様式!F450,―!$E$2:$F$2,2,FALSE),0)</f>
        <v>0</v>
      </c>
      <c r="G450">
        <f>IFERROR(VLOOKUP(実施計画様式!G450,―!$G$2:$H$2,2,FALSE),0)</f>
        <v>0</v>
      </c>
      <c r="H450">
        <f>IFERROR(VLOOKUP(実施計画様式!H450,―!$I$2:$J$2,2,FALSE),0)</f>
        <v>0</v>
      </c>
      <c r="J450">
        <f>IFERROR(VLOOKUP(実施計画様式!J450,―!$K$4:$L$8,2,FALSE),0)</f>
        <v>0</v>
      </c>
      <c r="K450">
        <f>IFERROR(VLOOKUP(実施計画様式!K450,―!$M$2:$N$2,2,FALSE),0)</f>
        <v>0</v>
      </c>
      <c r="L450">
        <f>IFERROR(VLOOKUP(実施計画様式!L450,―!$O$2:$P$10,2,FALSE),0)</f>
        <v>0</v>
      </c>
      <c r="V450">
        <f>IFERROR(VLOOKUP(実施計画様式!W450,―!$Q$2:$R$3,2,FALSE),0)</f>
        <v>0</v>
      </c>
      <c r="W450">
        <f>IFERROR(VLOOKUP(実施計画様式!X450,―!$S$2:$T$3,2,FALSE),0)</f>
        <v>0</v>
      </c>
      <c r="X450">
        <f>IFERROR(VLOOKUP(実施計画様式!Y450,―!$U$2:$V$3,2,FALSE),0)</f>
        <v>0</v>
      </c>
      <c r="Y450">
        <f>IFERROR(VLOOKUP(実施計画様式!Z450,―!$AH$2:$AI$40,2,FALSE),0)</f>
        <v>0</v>
      </c>
      <c r="Z450">
        <f>IFERROR(VLOOKUP(実施計画様式!AA450,―!$AH$2:$AI$40,2,FALSE),0)</f>
        <v>0</v>
      </c>
      <c r="AC450">
        <f>IFERROR(VLOOKUP(実施計画様式!AD450,参考資料1_対象分野リスト!$C$3:$D$64,2,FALSE),0)</f>
        <v>0</v>
      </c>
      <c r="AF450">
        <f>IFERROR(VLOOKUP(実施計画様式!AG450,―!$AE$13:$AF$18,2,FALSE),0)</f>
        <v>0</v>
      </c>
      <c r="AH450">
        <f t="shared" si="18"/>
        <v>0</v>
      </c>
      <c r="AI450">
        <v>99</v>
      </c>
      <c r="AJ450" t="str">
        <f t="shared" si="17"/>
        <v/>
      </c>
      <c r="AK450" t="str">
        <f t="shared" si="16"/>
        <v/>
      </c>
      <c r="AQ450" s="140" t="str">
        <f>IF(実施計画様式!F450="","",IF(PRODUCT(D450:AF450)=0,"error",""))</f>
        <v/>
      </c>
    </row>
    <row r="451" spans="3:43">
      <c r="C451">
        <v>379</v>
      </c>
      <c r="D451" s="24">
        <f>IFERROR(VLOOKUP(実施計画様式!D451,―!A$38:B$40,2,FALSE),0)</f>
        <v>0</v>
      </c>
      <c r="E451">
        <f>IFERROR(VLOOKUP(実施計画様式!E451,―!$C$40:$D$47,2,FALSE),0)</f>
        <v>0</v>
      </c>
      <c r="F451">
        <f>IFERROR(VLOOKUP(実施計画様式!F451,―!$E$2:$F$2,2,FALSE),0)</f>
        <v>0</v>
      </c>
      <c r="G451">
        <f>IFERROR(VLOOKUP(実施計画様式!G451,―!$G$2:$H$2,2,FALSE),0)</f>
        <v>0</v>
      </c>
      <c r="H451">
        <f>IFERROR(VLOOKUP(実施計画様式!H451,―!$I$2:$J$2,2,FALSE),0)</f>
        <v>0</v>
      </c>
      <c r="J451">
        <f>IFERROR(VLOOKUP(実施計画様式!J451,―!$K$4:$L$8,2,FALSE),0)</f>
        <v>0</v>
      </c>
      <c r="K451">
        <f>IFERROR(VLOOKUP(実施計画様式!K451,―!$M$2:$N$2,2,FALSE),0)</f>
        <v>0</v>
      </c>
      <c r="L451">
        <f>IFERROR(VLOOKUP(実施計画様式!L451,―!$O$2:$P$10,2,FALSE),0)</f>
        <v>0</v>
      </c>
      <c r="V451">
        <f>IFERROR(VLOOKUP(実施計画様式!W451,―!$Q$2:$R$3,2,FALSE),0)</f>
        <v>0</v>
      </c>
      <c r="W451">
        <f>IFERROR(VLOOKUP(実施計画様式!X451,―!$S$2:$T$3,2,FALSE),0)</f>
        <v>0</v>
      </c>
      <c r="X451">
        <f>IFERROR(VLOOKUP(実施計画様式!Y451,―!$U$2:$V$3,2,FALSE),0)</f>
        <v>0</v>
      </c>
      <c r="Y451">
        <f>IFERROR(VLOOKUP(実施計画様式!Z451,―!$AH$2:$AI$40,2,FALSE),0)</f>
        <v>0</v>
      </c>
      <c r="Z451">
        <f>IFERROR(VLOOKUP(実施計画様式!AA451,―!$AH$2:$AI$40,2,FALSE),0)</f>
        <v>0</v>
      </c>
      <c r="AC451">
        <f>IFERROR(VLOOKUP(実施計画様式!AD451,参考資料1_対象分野リスト!$C$3:$D$64,2,FALSE),0)</f>
        <v>0</v>
      </c>
      <c r="AF451">
        <f>IFERROR(VLOOKUP(実施計画様式!AG451,―!$AE$13:$AF$18,2,FALSE),0)</f>
        <v>0</v>
      </c>
      <c r="AH451">
        <f t="shared" si="18"/>
        <v>0</v>
      </c>
      <c r="AI451">
        <v>99</v>
      </c>
      <c r="AJ451" t="str">
        <f t="shared" si="17"/>
        <v/>
      </c>
      <c r="AK451" t="str">
        <f t="shared" si="16"/>
        <v/>
      </c>
      <c r="AQ451" s="140" t="str">
        <f>IF(実施計画様式!F451="","",IF(PRODUCT(D451:AF451)=0,"error",""))</f>
        <v/>
      </c>
    </row>
    <row r="452" spans="3:43">
      <c r="C452">
        <v>380</v>
      </c>
      <c r="D452" s="24">
        <f>IFERROR(VLOOKUP(実施計画様式!D452,―!A$38:B$40,2,FALSE),0)</f>
        <v>0</v>
      </c>
      <c r="E452">
        <f>IFERROR(VLOOKUP(実施計画様式!E452,―!$C$40:$D$47,2,FALSE),0)</f>
        <v>0</v>
      </c>
      <c r="F452">
        <f>IFERROR(VLOOKUP(実施計画様式!F452,―!$E$2:$F$2,2,FALSE),0)</f>
        <v>0</v>
      </c>
      <c r="G452">
        <f>IFERROR(VLOOKUP(実施計画様式!G452,―!$G$2:$H$2,2,FALSE),0)</f>
        <v>0</v>
      </c>
      <c r="H452">
        <f>IFERROR(VLOOKUP(実施計画様式!H452,―!$I$2:$J$2,2,FALSE),0)</f>
        <v>0</v>
      </c>
      <c r="J452">
        <f>IFERROR(VLOOKUP(実施計画様式!J452,―!$K$4:$L$8,2,FALSE),0)</f>
        <v>0</v>
      </c>
      <c r="K452">
        <f>IFERROR(VLOOKUP(実施計画様式!K452,―!$M$2:$N$2,2,FALSE),0)</f>
        <v>0</v>
      </c>
      <c r="L452">
        <f>IFERROR(VLOOKUP(実施計画様式!L452,―!$O$2:$P$10,2,FALSE),0)</f>
        <v>0</v>
      </c>
      <c r="V452">
        <f>IFERROR(VLOOKUP(実施計画様式!W452,―!$Q$2:$R$3,2,FALSE),0)</f>
        <v>0</v>
      </c>
      <c r="W452">
        <f>IFERROR(VLOOKUP(実施計画様式!X452,―!$S$2:$T$3,2,FALSE),0)</f>
        <v>0</v>
      </c>
      <c r="X452">
        <f>IFERROR(VLOOKUP(実施計画様式!Y452,―!$U$2:$V$3,2,FALSE),0)</f>
        <v>0</v>
      </c>
      <c r="Y452">
        <f>IFERROR(VLOOKUP(実施計画様式!Z452,―!$AH$2:$AI$40,2,FALSE),0)</f>
        <v>0</v>
      </c>
      <c r="Z452">
        <f>IFERROR(VLOOKUP(実施計画様式!AA452,―!$AH$2:$AI$40,2,FALSE),0)</f>
        <v>0</v>
      </c>
      <c r="AC452">
        <f>IFERROR(VLOOKUP(実施計画様式!AD452,参考資料1_対象分野リスト!$C$3:$D$64,2,FALSE),0)</f>
        <v>0</v>
      </c>
      <c r="AF452">
        <f>IFERROR(VLOOKUP(実施計画様式!AG452,―!$AE$13:$AF$18,2,FALSE),0)</f>
        <v>0</v>
      </c>
      <c r="AH452">
        <f t="shared" si="18"/>
        <v>0</v>
      </c>
      <c r="AI452">
        <v>99</v>
      </c>
      <c r="AJ452" t="str">
        <f t="shared" si="17"/>
        <v/>
      </c>
      <c r="AK452" t="str">
        <f t="shared" si="16"/>
        <v/>
      </c>
      <c r="AQ452" s="140" t="str">
        <f>IF(実施計画様式!F452="","",IF(PRODUCT(D452:AF452)=0,"error",""))</f>
        <v/>
      </c>
    </row>
    <row r="453" spans="3:43">
      <c r="C453">
        <v>381</v>
      </c>
      <c r="D453" s="24">
        <f>IFERROR(VLOOKUP(実施計画様式!D453,―!A$38:B$40,2,FALSE),0)</f>
        <v>0</v>
      </c>
      <c r="E453">
        <f>IFERROR(VLOOKUP(実施計画様式!E453,―!$C$40:$D$47,2,FALSE),0)</f>
        <v>0</v>
      </c>
      <c r="F453">
        <f>IFERROR(VLOOKUP(実施計画様式!F453,―!$E$2:$F$2,2,FALSE),0)</f>
        <v>0</v>
      </c>
      <c r="G453">
        <f>IFERROR(VLOOKUP(実施計画様式!G453,―!$G$2:$H$2,2,FALSE),0)</f>
        <v>0</v>
      </c>
      <c r="H453">
        <f>IFERROR(VLOOKUP(実施計画様式!H453,―!$I$2:$J$2,2,FALSE),0)</f>
        <v>0</v>
      </c>
      <c r="J453">
        <f>IFERROR(VLOOKUP(実施計画様式!J453,―!$K$4:$L$8,2,FALSE),0)</f>
        <v>0</v>
      </c>
      <c r="K453">
        <f>IFERROR(VLOOKUP(実施計画様式!K453,―!$M$2:$N$2,2,FALSE),0)</f>
        <v>0</v>
      </c>
      <c r="L453">
        <f>IFERROR(VLOOKUP(実施計画様式!L453,―!$O$2:$P$10,2,FALSE),0)</f>
        <v>0</v>
      </c>
      <c r="V453">
        <f>IFERROR(VLOOKUP(実施計画様式!W453,―!$Q$2:$R$3,2,FALSE),0)</f>
        <v>0</v>
      </c>
      <c r="W453">
        <f>IFERROR(VLOOKUP(実施計画様式!X453,―!$S$2:$T$3,2,FALSE),0)</f>
        <v>0</v>
      </c>
      <c r="X453">
        <f>IFERROR(VLOOKUP(実施計画様式!Y453,―!$U$2:$V$3,2,FALSE),0)</f>
        <v>0</v>
      </c>
      <c r="Y453">
        <f>IFERROR(VLOOKUP(実施計画様式!Z453,―!$AH$2:$AI$40,2,FALSE),0)</f>
        <v>0</v>
      </c>
      <c r="Z453">
        <f>IFERROR(VLOOKUP(実施計画様式!AA453,―!$AH$2:$AI$40,2,FALSE),0)</f>
        <v>0</v>
      </c>
      <c r="AC453">
        <f>IFERROR(VLOOKUP(実施計画様式!AD453,参考資料1_対象分野リスト!$C$3:$D$64,2,FALSE),0)</f>
        <v>0</v>
      </c>
      <c r="AF453">
        <f>IFERROR(VLOOKUP(実施計画様式!AG453,―!$AE$13:$AF$18,2,FALSE),0)</f>
        <v>0</v>
      </c>
      <c r="AH453">
        <f t="shared" si="18"/>
        <v>0</v>
      </c>
      <c r="AI453">
        <v>99</v>
      </c>
      <c r="AJ453" t="str">
        <f t="shared" si="17"/>
        <v/>
      </c>
      <c r="AK453" t="str">
        <f t="shared" si="16"/>
        <v/>
      </c>
      <c r="AQ453" s="140" t="str">
        <f>IF(実施計画様式!F453="","",IF(PRODUCT(D453:AF453)=0,"error",""))</f>
        <v/>
      </c>
    </row>
    <row r="454" spans="3:43">
      <c r="C454">
        <v>382</v>
      </c>
      <c r="D454" s="24">
        <f>IFERROR(VLOOKUP(実施計画様式!D454,―!A$38:B$40,2,FALSE),0)</f>
        <v>0</v>
      </c>
      <c r="E454">
        <f>IFERROR(VLOOKUP(実施計画様式!E454,―!$C$40:$D$47,2,FALSE),0)</f>
        <v>0</v>
      </c>
      <c r="F454">
        <f>IFERROR(VLOOKUP(実施計画様式!F454,―!$E$2:$F$2,2,FALSE),0)</f>
        <v>0</v>
      </c>
      <c r="G454">
        <f>IFERROR(VLOOKUP(実施計画様式!G454,―!$G$2:$H$2,2,FALSE),0)</f>
        <v>0</v>
      </c>
      <c r="H454">
        <f>IFERROR(VLOOKUP(実施計画様式!H454,―!$I$2:$J$2,2,FALSE),0)</f>
        <v>0</v>
      </c>
      <c r="J454">
        <f>IFERROR(VLOOKUP(実施計画様式!J454,―!$K$4:$L$8,2,FALSE),0)</f>
        <v>0</v>
      </c>
      <c r="K454">
        <f>IFERROR(VLOOKUP(実施計画様式!K454,―!$M$2:$N$2,2,FALSE),0)</f>
        <v>0</v>
      </c>
      <c r="L454">
        <f>IFERROR(VLOOKUP(実施計画様式!L454,―!$O$2:$P$10,2,FALSE),0)</f>
        <v>0</v>
      </c>
      <c r="V454">
        <f>IFERROR(VLOOKUP(実施計画様式!W454,―!$Q$2:$R$3,2,FALSE),0)</f>
        <v>0</v>
      </c>
      <c r="W454">
        <f>IFERROR(VLOOKUP(実施計画様式!X454,―!$S$2:$T$3,2,FALSE),0)</f>
        <v>0</v>
      </c>
      <c r="X454">
        <f>IFERROR(VLOOKUP(実施計画様式!Y454,―!$U$2:$V$3,2,FALSE),0)</f>
        <v>0</v>
      </c>
      <c r="Y454">
        <f>IFERROR(VLOOKUP(実施計画様式!Z454,―!$AH$2:$AI$40,2,FALSE),0)</f>
        <v>0</v>
      </c>
      <c r="Z454">
        <f>IFERROR(VLOOKUP(実施計画様式!AA454,―!$AH$2:$AI$40,2,FALSE),0)</f>
        <v>0</v>
      </c>
      <c r="AC454">
        <f>IFERROR(VLOOKUP(実施計画様式!AD454,参考資料1_対象分野リスト!$C$3:$D$64,2,FALSE),0)</f>
        <v>0</v>
      </c>
      <c r="AF454">
        <f>IFERROR(VLOOKUP(実施計画様式!AG454,―!$AE$13:$AF$18,2,FALSE),0)</f>
        <v>0</v>
      </c>
      <c r="AH454">
        <f t="shared" si="18"/>
        <v>0</v>
      </c>
      <c r="AI454">
        <v>99</v>
      </c>
      <c r="AJ454" t="str">
        <f t="shared" si="17"/>
        <v/>
      </c>
      <c r="AK454" t="str">
        <f t="shared" si="16"/>
        <v/>
      </c>
      <c r="AQ454" s="140" t="str">
        <f>IF(実施計画様式!F454="","",IF(PRODUCT(D454:AF454)=0,"error",""))</f>
        <v/>
      </c>
    </row>
    <row r="455" spans="3:43">
      <c r="C455">
        <v>383</v>
      </c>
      <c r="D455" s="24">
        <f>IFERROR(VLOOKUP(実施計画様式!D455,―!A$38:B$40,2,FALSE),0)</f>
        <v>0</v>
      </c>
      <c r="E455">
        <f>IFERROR(VLOOKUP(実施計画様式!E455,―!$C$40:$D$47,2,FALSE),0)</f>
        <v>0</v>
      </c>
      <c r="F455">
        <f>IFERROR(VLOOKUP(実施計画様式!F455,―!$E$2:$F$2,2,FALSE),0)</f>
        <v>0</v>
      </c>
      <c r="G455">
        <f>IFERROR(VLOOKUP(実施計画様式!G455,―!$G$2:$H$2,2,FALSE),0)</f>
        <v>0</v>
      </c>
      <c r="H455">
        <f>IFERROR(VLOOKUP(実施計画様式!H455,―!$I$2:$J$2,2,FALSE),0)</f>
        <v>0</v>
      </c>
      <c r="J455">
        <f>IFERROR(VLOOKUP(実施計画様式!J455,―!$K$4:$L$8,2,FALSE),0)</f>
        <v>0</v>
      </c>
      <c r="K455">
        <f>IFERROR(VLOOKUP(実施計画様式!K455,―!$M$2:$N$2,2,FALSE),0)</f>
        <v>0</v>
      </c>
      <c r="L455">
        <f>IFERROR(VLOOKUP(実施計画様式!L455,―!$O$2:$P$10,2,FALSE),0)</f>
        <v>0</v>
      </c>
      <c r="V455">
        <f>IFERROR(VLOOKUP(実施計画様式!W455,―!$Q$2:$R$3,2,FALSE),0)</f>
        <v>0</v>
      </c>
      <c r="W455">
        <f>IFERROR(VLOOKUP(実施計画様式!X455,―!$S$2:$T$3,2,FALSE),0)</f>
        <v>0</v>
      </c>
      <c r="X455">
        <f>IFERROR(VLOOKUP(実施計画様式!Y455,―!$U$2:$V$3,2,FALSE),0)</f>
        <v>0</v>
      </c>
      <c r="Y455">
        <f>IFERROR(VLOOKUP(実施計画様式!Z455,―!$AH$2:$AI$40,2,FALSE),0)</f>
        <v>0</v>
      </c>
      <c r="Z455">
        <f>IFERROR(VLOOKUP(実施計画様式!AA455,―!$AH$2:$AI$40,2,FALSE),0)</f>
        <v>0</v>
      </c>
      <c r="AC455">
        <f>IFERROR(VLOOKUP(実施計画様式!AD455,参考資料1_対象分野リスト!$C$3:$D$64,2,FALSE),0)</f>
        <v>0</v>
      </c>
      <c r="AF455">
        <f>IFERROR(VLOOKUP(実施計画様式!AG455,―!$AE$13:$AF$18,2,FALSE),0)</f>
        <v>0</v>
      </c>
      <c r="AH455">
        <f t="shared" si="18"/>
        <v>0</v>
      </c>
      <c r="AI455">
        <v>99</v>
      </c>
      <c r="AJ455" t="str">
        <f t="shared" si="17"/>
        <v/>
      </c>
      <c r="AK455" t="str">
        <f t="shared" si="16"/>
        <v/>
      </c>
      <c r="AQ455" s="140" t="str">
        <f>IF(実施計画様式!F455="","",IF(PRODUCT(D455:AF455)=0,"error",""))</f>
        <v/>
      </c>
    </row>
    <row r="456" spans="3:43">
      <c r="C456">
        <v>384</v>
      </c>
      <c r="D456" s="24">
        <f>IFERROR(VLOOKUP(実施計画様式!D456,―!A$38:B$40,2,FALSE),0)</f>
        <v>0</v>
      </c>
      <c r="E456">
        <f>IFERROR(VLOOKUP(実施計画様式!E456,―!$C$40:$D$47,2,FALSE),0)</f>
        <v>0</v>
      </c>
      <c r="F456">
        <f>IFERROR(VLOOKUP(実施計画様式!F456,―!$E$2:$F$2,2,FALSE),0)</f>
        <v>0</v>
      </c>
      <c r="G456">
        <f>IFERROR(VLOOKUP(実施計画様式!G456,―!$G$2:$H$2,2,FALSE),0)</f>
        <v>0</v>
      </c>
      <c r="H456">
        <f>IFERROR(VLOOKUP(実施計画様式!H456,―!$I$2:$J$2,2,FALSE),0)</f>
        <v>0</v>
      </c>
      <c r="J456">
        <f>IFERROR(VLOOKUP(実施計画様式!J456,―!$K$4:$L$8,2,FALSE),0)</f>
        <v>0</v>
      </c>
      <c r="K456">
        <f>IFERROR(VLOOKUP(実施計画様式!K456,―!$M$2:$N$2,2,FALSE),0)</f>
        <v>0</v>
      </c>
      <c r="L456">
        <f>IFERROR(VLOOKUP(実施計画様式!L456,―!$O$2:$P$10,2,FALSE),0)</f>
        <v>0</v>
      </c>
      <c r="V456">
        <f>IFERROR(VLOOKUP(実施計画様式!W456,―!$Q$2:$R$3,2,FALSE),0)</f>
        <v>0</v>
      </c>
      <c r="W456">
        <f>IFERROR(VLOOKUP(実施計画様式!X456,―!$S$2:$T$3,2,FALSE),0)</f>
        <v>0</v>
      </c>
      <c r="X456">
        <f>IFERROR(VLOOKUP(実施計画様式!Y456,―!$U$2:$V$3,2,FALSE),0)</f>
        <v>0</v>
      </c>
      <c r="Y456">
        <f>IFERROR(VLOOKUP(実施計画様式!Z456,―!$AH$2:$AI$40,2,FALSE),0)</f>
        <v>0</v>
      </c>
      <c r="Z456">
        <f>IFERROR(VLOOKUP(実施計画様式!AA456,―!$AH$2:$AI$40,2,FALSE),0)</f>
        <v>0</v>
      </c>
      <c r="AC456">
        <f>IFERROR(VLOOKUP(実施計画様式!AD456,参考資料1_対象分野リスト!$C$3:$D$64,2,FALSE),0)</f>
        <v>0</v>
      </c>
      <c r="AF456">
        <f>IFERROR(VLOOKUP(実施計画様式!AG456,―!$AE$13:$AF$18,2,FALSE),0)</f>
        <v>0</v>
      </c>
      <c r="AH456">
        <f t="shared" si="18"/>
        <v>0</v>
      </c>
      <c r="AI456">
        <v>99</v>
      </c>
      <c r="AJ456" t="str">
        <f t="shared" si="17"/>
        <v/>
      </c>
      <c r="AK456" t="str">
        <f t="shared" si="16"/>
        <v/>
      </c>
      <c r="AQ456" s="140" t="str">
        <f>IF(実施計画様式!F456="","",IF(PRODUCT(D456:AF456)=0,"error",""))</f>
        <v/>
      </c>
    </row>
    <row r="457" spans="3:43">
      <c r="C457">
        <v>385</v>
      </c>
      <c r="D457" s="24">
        <f>IFERROR(VLOOKUP(実施計画様式!D457,―!A$38:B$40,2,FALSE),0)</f>
        <v>0</v>
      </c>
      <c r="E457">
        <f>IFERROR(VLOOKUP(実施計画様式!E457,―!$C$40:$D$47,2,FALSE),0)</f>
        <v>0</v>
      </c>
      <c r="F457">
        <f>IFERROR(VLOOKUP(実施計画様式!F457,―!$E$2:$F$2,2,FALSE),0)</f>
        <v>0</v>
      </c>
      <c r="G457">
        <f>IFERROR(VLOOKUP(実施計画様式!G457,―!$G$2:$H$2,2,FALSE),0)</f>
        <v>0</v>
      </c>
      <c r="H457">
        <f>IFERROR(VLOOKUP(実施計画様式!H457,―!$I$2:$J$2,2,FALSE),0)</f>
        <v>0</v>
      </c>
      <c r="J457">
        <f>IFERROR(VLOOKUP(実施計画様式!J457,―!$K$4:$L$8,2,FALSE),0)</f>
        <v>0</v>
      </c>
      <c r="K457">
        <f>IFERROR(VLOOKUP(実施計画様式!K457,―!$M$2:$N$2,2,FALSE),0)</f>
        <v>0</v>
      </c>
      <c r="L457">
        <f>IFERROR(VLOOKUP(実施計画様式!L457,―!$O$2:$P$10,2,FALSE),0)</f>
        <v>0</v>
      </c>
      <c r="V457">
        <f>IFERROR(VLOOKUP(実施計画様式!W457,―!$Q$2:$R$3,2,FALSE),0)</f>
        <v>0</v>
      </c>
      <c r="W457">
        <f>IFERROR(VLOOKUP(実施計画様式!X457,―!$S$2:$T$3,2,FALSE),0)</f>
        <v>0</v>
      </c>
      <c r="X457">
        <f>IFERROR(VLOOKUP(実施計画様式!Y457,―!$U$2:$V$3,2,FALSE),0)</f>
        <v>0</v>
      </c>
      <c r="Y457">
        <f>IFERROR(VLOOKUP(実施計画様式!Z457,―!$AH$2:$AI$40,2,FALSE),0)</f>
        <v>0</v>
      </c>
      <c r="Z457">
        <f>IFERROR(VLOOKUP(実施計画様式!AA457,―!$AH$2:$AI$40,2,FALSE),0)</f>
        <v>0</v>
      </c>
      <c r="AC457">
        <f>IFERROR(VLOOKUP(実施計画様式!AD457,参考資料1_対象分野リスト!$C$3:$D$64,2,FALSE),0)</f>
        <v>0</v>
      </c>
      <c r="AF457">
        <f>IFERROR(VLOOKUP(実施計画様式!AG457,―!$AE$13:$AF$18,2,FALSE),0)</f>
        <v>0</v>
      </c>
      <c r="AH457">
        <f t="shared" si="18"/>
        <v>0</v>
      </c>
      <c r="AI457">
        <v>99</v>
      </c>
      <c r="AJ457" t="str">
        <f t="shared" si="17"/>
        <v/>
      </c>
      <c r="AK457" t="str">
        <f t="shared" si="16"/>
        <v/>
      </c>
      <c r="AQ457" s="140" t="str">
        <f>IF(実施計画様式!F457="","",IF(PRODUCT(D457:AF457)=0,"error",""))</f>
        <v/>
      </c>
    </row>
    <row r="458" spans="3:43">
      <c r="C458">
        <v>386</v>
      </c>
      <c r="D458" s="24">
        <f>IFERROR(VLOOKUP(実施計画様式!D458,―!A$38:B$40,2,FALSE),0)</f>
        <v>0</v>
      </c>
      <c r="E458">
        <f>IFERROR(VLOOKUP(実施計画様式!E458,―!$C$40:$D$47,2,FALSE),0)</f>
        <v>0</v>
      </c>
      <c r="F458">
        <f>IFERROR(VLOOKUP(実施計画様式!F458,―!$E$2:$F$2,2,FALSE),0)</f>
        <v>0</v>
      </c>
      <c r="G458">
        <f>IFERROR(VLOOKUP(実施計画様式!G458,―!$G$2:$H$2,2,FALSE),0)</f>
        <v>0</v>
      </c>
      <c r="H458">
        <f>IFERROR(VLOOKUP(実施計画様式!H458,―!$I$2:$J$2,2,FALSE),0)</f>
        <v>0</v>
      </c>
      <c r="J458">
        <f>IFERROR(VLOOKUP(実施計画様式!J458,―!$K$4:$L$8,2,FALSE),0)</f>
        <v>0</v>
      </c>
      <c r="K458">
        <f>IFERROR(VLOOKUP(実施計画様式!K458,―!$M$2:$N$2,2,FALSE),0)</f>
        <v>0</v>
      </c>
      <c r="L458">
        <f>IFERROR(VLOOKUP(実施計画様式!L458,―!$O$2:$P$10,2,FALSE),0)</f>
        <v>0</v>
      </c>
      <c r="V458">
        <f>IFERROR(VLOOKUP(実施計画様式!W458,―!$Q$2:$R$3,2,FALSE),0)</f>
        <v>0</v>
      </c>
      <c r="W458">
        <f>IFERROR(VLOOKUP(実施計画様式!X458,―!$S$2:$T$3,2,FALSE),0)</f>
        <v>0</v>
      </c>
      <c r="X458">
        <f>IFERROR(VLOOKUP(実施計画様式!Y458,―!$U$2:$V$3,2,FALSE),0)</f>
        <v>0</v>
      </c>
      <c r="Y458">
        <f>IFERROR(VLOOKUP(実施計画様式!Z458,―!$AH$2:$AI$40,2,FALSE),0)</f>
        <v>0</v>
      </c>
      <c r="Z458">
        <f>IFERROR(VLOOKUP(実施計画様式!AA458,―!$AH$2:$AI$40,2,FALSE),0)</f>
        <v>0</v>
      </c>
      <c r="AC458">
        <f>IFERROR(VLOOKUP(実施計画様式!AD458,参考資料1_対象分野リスト!$C$3:$D$64,2,FALSE),0)</f>
        <v>0</v>
      </c>
      <c r="AF458">
        <f>IFERROR(VLOOKUP(実施計画様式!AG458,―!$AE$13:$AF$18,2,FALSE),0)</f>
        <v>0</v>
      </c>
      <c r="AH458">
        <f t="shared" si="18"/>
        <v>0</v>
      </c>
      <c r="AI458">
        <v>99</v>
      </c>
      <c r="AJ458" t="str">
        <f t="shared" si="17"/>
        <v/>
      </c>
      <c r="AK458" t="str">
        <f t="shared" si="16"/>
        <v/>
      </c>
      <c r="AQ458" s="140" t="str">
        <f>IF(実施計画様式!F458="","",IF(PRODUCT(D458:AF458)=0,"error",""))</f>
        <v/>
      </c>
    </row>
    <row r="459" spans="3:43">
      <c r="C459">
        <v>387</v>
      </c>
      <c r="D459" s="24">
        <f>IFERROR(VLOOKUP(実施計画様式!D459,―!A$38:B$40,2,FALSE),0)</f>
        <v>0</v>
      </c>
      <c r="E459">
        <f>IFERROR(VLOOKUP(実施計画様式!E459,―!$C$40:$D$47,2,FALSE),0)</f>
        <v>0</v>
      </c>
      <c r="F459">
        <f>IFERROR(VLOOKUP(実施計画様式!F459,―!$E$2:$F$2,2,FALSE),0)</f>
        <v>0</v>
      </c>
      <c r="G459">
        <f>IFERROR(VLOOKUP(実施計画様式!G459,―!$G$2:$H$2,2,FALSE),0)</f>
        <v>0</v>
      </c>
      <c r="H459">
        <f>IFERROR(VLOOKUP(実施計画様式!H459,―!$I$2:$J$2,2,FALSE),0)</f>
        <v>0</v>
      </c>
      <c r="J459">
        <f>IFERROR(VLOOKUP(実施計画様式!J459,―!$K$4:$L$8,2,FALSE),0)</f>
        <v>0</v>
      </c>
      <c r="K459">
        <f>IFERROR(VLOOKUP(実施計画様式!K459,―!$M$2:$N$2,2,FALSE),0)</f>
        <v>0</v>
      </c>
      <c r="L459">
        <f>IFERROR(VLOOKUP(実施計画様式!L459,―!$O$2:$P$10,2,FALSE),0)</f>
        <v>0</v>
      </c>
      <c r="V459">
        <f>IFERROR(VLOOKUP(実施計画様式!W459,―!$Q$2:$R$3,2,FALSE),0)</f>
        <v>0</v>
      </c>
      <c r="W459">
        <f>IFERROR(VLOOKUP(実施計画様式!X459,―!$S$2:$T$3,2,FALSE),0)</f>
        <v>0</v>
      </c>
      <c r="X459">
        <f>IFERROR(VLOOKUP(実施計画様式!Y459,―!$U$2:$V$3,2,FALSE),0)</f>
        <v>0</v>
      </c>
      <c r="Y459">
        <f>IFERROR(VLOOKUP(実施計画様式!Z459,―!$AH$2:$AI$40,2,FALSE),0)</f>
        <v>0</v>
      </c>
      <c r="Z459">
        <f>IFERROR(VLOOKUP(実施計画様式!AA459,―!$AH$2:$AI$40,2,FALSE),0)</f>
        <v>0</v>
      </c>
      <c r="AC459">
        <f>IFERROR(VLOOKUP(実施計画様式!AD459,参考資料1_対象分野リスト!$C$3:$D$64,2,FALSE),0)</f>
        <v>0</v>
      </c>
      <c r="AF459">
        <f>IFERROR(VLOOKUP(実施計画様式!AG459,―!$AE$13:$AF$18,2,FALSE),0)</f>
        <v>0</v>
      </c>
      <c r="AH459">
        <f t="shared" si="18"/>
        <v>0</v>
      </c>
      <c r="AI459">
        <v>99</v>
      </c>
      <c r="AJ459" t="str">
        <f t="shared" si="17"/>
        <v/>
      </c>
      <c r="AK459" t="str">
        <f t="shared" si="16"/>
        <v/>
      </c>
      <c r="AQ459" s="140" t="str">
        <f>IF(実施計画様式!F459="","",IF(PRODUCT(D459:AF459)=0,"error",""))</f>
        <v/>
      </c>
    </row>
    <row r="460" spans="3:43">
      <c r="C460">
        <v>388</v>
      </c>
      <c r="D460" s="24">
        <f>IFERROR(VLOOKUP(実施計画様式!D460,―!A$38:B$40,2,FALSE),0)</f>
        <v>0</v>
      </c>
      <c r="E460">
        <f>IFERROR(VLOOKUP(実施計画様式!E460,―!$C$40:$D$47,2,FALSE),0)</f>
        <v>0</v>
      </c>
      <c r="F460">
        <f>IFERROR(VLOOKUP(実施計画様式!F460,―!$E$2:$F$2,2,FALSE),0)</f>
        <v>0</v>
      </c>
      <c r="G460">
        <f>IFERROR(VLOOKUP(実施計画様式!G460,―!$G$2:$H$2,2,FALSE),0)</f>
        <v>0</v>
      </c>
      <c r="H460">
        <f>IFERROR(VLOOKUP(実施計画様式!H460,―!$I$2:$J$2,2,FALSE),0)</f>
        <v>0</v>
      </c>
      <c r="J460">
        <f>IFERROR(VLOOKUP(実施計画様式!J460,―!$K$4:$L$8,2,FALSE),0)</f>
        <v>0</v>
      </c>
      <c r="K460">
        <f>IFERROR(VLOOKUP(実施計画様式!K460,―!$M$2:$N$2,2,FALSE),0)</f>
        <v>0</v>
      </c>
      <c r="L460">
        <f>IFERROR(VLOOKUP(実施計画様式!L460,―!$O$2:$P$10,2,FALSE),0)</f>
        <v>0</v>
      </c>
      <c r="V460">
        <f>IFERROR(VLOOKUP(実施計画様式!W460,―!$Q$2:$R$3,2,FALSE),0)</f>
        <v>0</v>
      </c>
      <c r="W460">
        <f>IFERROR(VLOOKUP(実施計画様式!X460,―!$S$2:$T$3,2,FALSE),0)</f>
        <v>0</v>
      </c>
      <c r="X460">
        <f>IFERROR(VLOOKUP(実施計画様式!Y460,―!$U$2:$V$3,2,FALSE),0)</f>
        <v>0</v>
      </c>
      <c r="Y460">
        <f>IFERROR(VLOOKUP(実施計画様式!Z460,―!$AH$2:$AI$40,2,FALSE),0)</f>
        <v>0</v>
      </c>
      <c r="Z460">
        <f>IFERROR(VLOOKUP(実施計画様式!AA460,―!$AH$2:$AI$40,2,FALSE),0)</f>
        <v>0</v>
      </c>
      <c r="AC460">
        <f>IFERROR(VLOOKUP(実施計画様式!AD460,参考資料1_対象分野リスト!$C$3:$D$64,2,FALSE),0)</f>
        <v>0</v>
      </c>
      <c r="AF460">
        <f>IFERROR(VLOOKUP(実施計画様式!AG460,―!$AE$13:$AF$18,2,FALSE),0)</f>
        <v>0</v>
      </c>
      <c r="AH460">
        <f t="shared" si="18"/>
        <v>0</v>
      </c>
      <c r="AI460">
        <v>99</v>
      </c>
      <c r="AJ460" t="str">
        <f t="shared" si="17"/>
        <v/>
      </c>
      <c r="AK460" t="str">
        <f t="shared" ref="AK460:AK472" si="19">IF(D460=4,"経済対策との関係_R6",IF(D460=8,"経済対策との関係_R7予備",""))</f>
        <v/>
      </c>
      <c r="AQ460" s="140" t="str">
        <f>IF(実施計画様式!F460="","",IF(PRODUCT(D460:AF460)=0,"error",""))</f>
        <v/>
      </c>
    </row>
    <row r="461" spans="3:43">
      <c r="C461">
        <v>389</v>
      </c>
      <c r="D461" s="24">
        <f>IFERROR(VLOOKUP(実施計画様式!D461,―!A$38:B$40,2,FALSE),0)</f>
        <v>0</v>
      </c>
      <c r="E461">
        <f>IFERROR(VLOOKUP(実施計画様式!E461,―!$C$40:$D$47,2,FALSE),0)</f>
        <v>0</v>
      </c>
      <c r="F461">
        <f>IFERROR(VLOOKUP(実施計画様式!F461,―!$E$2:$F$2,2,FALSE),0)</f>
        <v>0</v>
      </c>
      <c r="G461">
        <f>IFERROR(VLOOKUP(実施計画様式!G461,―!$G$2:$H$2,2,FALSE),0)</f>
        <v>0</v>
      </c>
      <c r="H461">
        <f>IFERROR(VLOOKUP(実施計画様式!H461,―!$I$2:$J$2,2,FALSE),0)</f>
        <v>0</v>
      </c>
      <c r="J461">
        <f>IFERROR(VLOOKUP(実施計画様式!J461,―!$K$4:$L$8,2,FALSE),0)</f>
        <v>0</v>
      </c>
      <c r="K461">
        <f>IFERROR(VLOOKUP(実施計画様式!K461,―!$M$2:$N$2,2,FALSE),0)</f>
        <v>0</v>
      </c>
      <c r="L461">
        <f>IFERROR(VLOOKUP(実施計画様式!L461,―!$O$2:$P$10,2,FALSE),0)</f>
        <v>0</v>
      </c>
      <c r="V461">
        <f>IFERROR(VLOOKUP(実施計画様式!W461,―!$Q$2:$R$3,2,FALSE),0)</f>
        <v>0</v>
      </c>
      <c r="W461">
        <f>IFERROR(VLOOKUP(実施計画様式!X461,―!$S$2:$T$3,2,FALSE),0)</f>
        <v>0</v>
      </c>
      <c r="X461">
        <f>IFERROR(VLOOKUP(実施計画様式!Y461,―!$U$2:$V$3,2,FALSE),0)</f>
        <v>0</v>
      </c>
      <c r="Y461">
        <f>IFERROR(VLOOKUP(実施計画様式!Z461,―!$AH$2:$AI$40,2,FALSE),0)</f>
        <v>0</v>
      </c>
      <c r="Z461">
        <f>IFERROR(VLOOKUP(実施計画様式!AA461,―!$AH$2:$AI$40,2,FALSE),0)</f>
        <v>0</v>
      </c>
      <c r="AC461">
        <f>IFERROR(VLOOKUP(実施計画様式!AD461,参考資料1_対象分野リスト!$C$3:$D$64,2,FALSE),0)</f>
        <v>0</v>
      </c>
      <c r="AF461">
        <f>IFERROR(VLOOKUP(実施計画様式!AG461,―!$AE$13:$AF$18,2,FALSE),0)</f>
        <v>0</v>
      </c>
      <c r="AH461">
        <f t="shared" si="18"/>
        <v>0</v>
      </c>
      <c r="AI461">
        <v>99</v>
      </c>
      <c r="AJ461" t="str">
        <f t="shared" si="17"/>
        <v/>
      </c>
      <c r="AK461" t="str">
        <f t="shared" si="19"/>
        <v/>
      </c>
      <c r="AQ461" s="140" t="str">
        <f>IF(実施計画様式!F461="","",IF(PRODUCT(D461:AF461)=0,"error",""))</f>
        <v/>
      </c>
    </row>
    <row r="462" spans="3:43">
      <c r="C462">
        <v>390</v>
      </c>
      <c r="D462" s="24">
        <f>IFERROR(VLOOKUP(実施計画様式!D462,―!A$38:B$40,2,FALSE),0)</f>
        <v>0</v>
      </c>
      <c r="E462">
        <f>IFERROR(VLOOKUP(実施計画様式!E462,―!$C$40:$D$47,2,FALSE),0)</f>
        <v>0</v>
      </c>
      <c r="F462">
        <f>IFERROR(VLOOKUP(実施計画様式!F462,―!$E$2:$F$2,2,FALSE),0)</f>
        <v>0</v>
      </c>
      <c r="G462">
        <f>IFERROR(VLOOKUP(実施計画様式!G462,―!$G$2:$H$2,2,FALSE),0)</f>
        <v>0</v>
      </c>
      <c r="H462">
        <f>IFERROR(VLOOKUP(実施計画様式!H462,―!$I$2:$J$2,2,FALSE),0)</f>
        <v>0</v>
      </c>
      <c r="J462">
        <f>IFERROR(VLOOKUP(実施計画様式!J462,―!$K$4:$L$8,2,FALSE),0)</f>
        <v>0</v>
      </c>
      <c r="K462">
        <f>IFERROR(VLOOKUP(実施計画様式!K462,―!$M$2:$N$2,2,FALSE),0)</f>
        <v>0</v>
      </c>
      <c r="L462">
        <f>IFERROR(VLOOKUP(実施計画様式!L462,―!$O$2:$P$10,2,FALSE),0)</f>
        <v>0</v>
      </c>
      <c r="V462">
        <f>IFERROR(VLOOKUP(実施計画様式!W462,―!$Q$2:$R$3,2,FALSE),0)</f>
        <v>0</v>
      </c>
      <c r="W462">
        <f>IFERROR(VLOOKUP(実施計画様式!X462,―!$S$2:$T$3,2,FALSE),0)</f>
        <v>0</v>
      </c>
      <c r="X462">
        <f>IFERROR(VLOOKUP(実施計画様式!Y462,―!$U$2:$V$3,2,FALSE),0)</f>
        <v>0</v>
      </c>
      <c r="Y462">
        <f>IFERROR(VLOOKUP(実施計画様式!Z462,―!$AH$2:$AI$40,2,FALSE),0)</f>
        <v>0</v>
      </c>
      <c r="Z462">
        <f>IFERROR(VLOOKUP(実施計画様式!AA462,―!$AH$2:$AI$40,2,FALSE),0)</f>
        <v>0</v>
      </c>
      <c r="AC462">
        <f>IFERROR(VLOOKUP(実施計画様式!AD462,参考資料1_対象分野リスト!$C$3:$D$64,2,FALSE),0)</f>
        <v>0</v>
      </c>
      <c r="AF462">
        <f>IFERROR(VLOOKUP(実施計画様式!AG462,―!$AE$13:$AF$18,2,FALSE),0)</f>
        <v>0</v>
      </c>
      <c r="AH462">
        <f t="shared" si="18"/>
        <v>0</v>
      </c>
      <c r="AI462">
        <v>99</v>
      </c>
      <c r="AJ462" t="str">
        <f t="shared" ref="AJ462:AJ472" si="20">IF(D462=4,"予算区分_R7_通常",IF(D462=8,"予算区分_R7_のみ",""))</f>
        <v/>
      </c>
      <c r="AK462" t="str">
        <f t="shared" si="19"/>
        <v/>
      </c>
      <c r="AQ462" s="140" t="str">
        <f>IF(実施計画様式!F462="","",IF(PRODUCT(D462:AF462)=0,"error",""))</f>
        <v/>
      </c>
    </row>
    <row r="463" spans="3:43">
      <c r="C463">
        <v>391</v>
      </c>
      <c r="D463" s="24">
        <f>IFERROR(VLOOKUP(実施計画様式!D463,―!A$38:B$40,2,FALSE),0)</f>
        <v>0</v>
      </c>
      <c r="E463">
        <f>IFERROR(VLOOKUP(実施計画様式!E463,―!$C$40:$D$47,2,FALSE),0)</f>
        <v>0</v>
      </c>
      <c r="F463">
        <f>IFERROR(VLOOKUP(実施計画様式!F463,―!$E$2:$F$2,2,FALSE),0)</f>
        <v>0</v>
      </c>
      <c r="G463">
        <f>IFERROR(VLOOKUP(実施計画様式!G463,―!$G$2:$H$2,2,FALSE),0)</f>
        <v>0</v>
      </c>
      <c r="H463">
        <f>IFERROR(VLOOKUP(実施計画様式!H463,―!$I$2:$J$2,2,FALSE),0)</f>
        <v>0</v>
      </c>
      <c r="J463">
        <f>IFERROR(VLOOKUP(実施計画様式!J463,―!$K$4:$L$8,2,FALSE),0)</f>
        <v>0</v>
      </c>
      <c r="K463">
        <f>IFERROR(VLOOKUP(実施計画様式!K463,―!$M$2:$N$2,2,FALSE),0)</f>
        <v>0</v>
      </c>
      <c r="L463">
        <f>IFERROR(VLOOKUP(実施計画様式!L463,―!$O$2:$P$10,2,FALSE),0)</f>
        <v>0</v>
      </c>
      <c r="V463">
        <f>IFERROR(VLOOKUP(実施計画様式!W463,―!$Q$2:$R$3,2,FALSE),0)</f>
        <v>0</v>
      </c>
      <c r="W463">
        <f>IFERROR(VLOOKUP(実施計画様式!X463,―!$S$2:$T$3,2,FALSE),0)</f>
        <v>0</v>
      </c>
      <c r="X463">
        <f>IFERROR(VLOOKUP(実施計画様式!Y463,―!$U$2:$V$3,2,FALSE),0)</f>
        <v>0</v>
      </c>
      <c r="Y463">
        <f>IFERROR(VLOOKUP(実施計画様式!Z463,―!$AH$2:$AI$40,2,FALSE),0)</f>
        <v>0</v>
      </c>
      <c r="Z463">
        <f>IFERROR(VLOOKUP(実施計画様式!AA463,―!$AH$2:$AI$40,2,FALSE),0)</f>
        <v>0</v>
      </c>
      <c r="AC463">
        <f>IFERROR(VLOOKUP(実施計画様式!AD463,参考資料1_対象分野リスト!$C$3:$D$64,2,FALSE),0)</f>
        <v>0</v>
      </c>
      <c r="AF463">
        <f>IFERROR(VLOOKUP(実施計画様式!AG463,―!$AE$13:$AF$18,2,FALSE),0)</f>
        <v>0</v>
      </c>
      <c r="AH463">
        <f t="shared" si="18"/>
        <v>0</v>
      </c>
      <c r="AI463">
        <v>99</v>
      </c>
      <c r="AJ463" t="str">
        <f t="shared" si="20"/>
        <v/>
      </c>
      <c r="AK463" t="str">
        <f t="shared" si="19"/>
        <v/>
      </c>
      <c r="AQ463" s="140" t="str">
        <f>IF(実施計画様式!F463="","",IF(PRODUCT(D463:AF463)=0,"error",""))</f>
        <v/>
      </c>
    </row>
    <row r="464" spans="3:43">
      <c r="C464">
        <v>392</v>
      </c>
      <c r="D464" s="24">
        <f>IFERROR(VLOOKUP(実施計画様式!D464,―!A$38:B$40,2,FALSE),0)</f>
        <v>0</v>
      </c>
      <c r="E464">
        <f>IFERROR(VLOOKUP(実施計画様式!E464,―!$C$40:$D$47,2,FALSE),0)</f>
        <v>0</v>
      </c>
      <c r="F464">
        <f>IFERROR(VLOOKUP(実施計画様式!F464,―!$E$2:$F$2,2,FALSE),0)</f>
        <v>0</v>
      </c>
      <c r="G464">
        <f>IFERROR(VLOOKUP(実施計画様式!G464,―!$G$2:$H$2,2,FALSE),0)</f>
        <v>0</v>
      </c>
      <c r="H464">
        <f>IFERROR(VLOOKUP(実施計画様式!H464,―!$I$2:$J$2,2,FALSE),0)</f>
        <v>0</v>
      </c>
      <c r="J464">
        <f>IFERROR(VLOOKUP(実施計画様式!J464,―!$K$4:$L$8,2,FALSE),0)</f>
        <v>0</v>
      </c>
      <c r="K464">
        <f>IFERROR(VLOOKUP(実施計画様式!K464,―!$M$2:$N$2,2,FALSE),0)</f>
        <v>0</v>
      </c>
      <c r="L464">
        <f>IFERROR(VLOOKUP(実施計画様式!L464,―!$O$2:$P$10,2,FALSE),0)</f>
        <v>0</v>
      </c>
      <c r="V464">
        <f>IFERROR(VLOOKUP(実施計画様式!W464,―!$Q$2:$R$3,2,FALSE),0)</f>
        <v>0</v>
      </c>
      <c r="W464">
        <f>IFERROR(VLOOKUP(実施計画様式!X464,―!$S$2:$T$3,2,FALSE),0)</f>
        <v>0</v>
      </c>
      <c r="X464">
        <f>IFERROR(VLOOKUP(実施計画様式!Y464,―!$U$2:$V$3,2,FALSE),0)</f>
        <v>0</v>
      </c>
      <c r="Y464">
        <f>IFERROR(VLOOKUP(実施計画様式!Z464,―!$AH$2:$AI$40,2,FALSE),0)</f>
        <v>0</v>
      </c>
      <c r="Z464">
        <f>IFERROR(VLOOKUP(実施計画様式!AA464,―!$AH$2:$AI$40,2,FALSE),0)</f>
        <v>0</v>
      </c>
      <c r="AC464">
        <f>IFERROR(VLOOKUP(実施計画様式!AD464,参考資料1_対象分野リスト!$C$3:$D$64,2,FALSE),0)</f>
        <v>0</v>
      </c>
      <c r="AF464">
        <f>IFERROR(VLOOKUP(実施計画様式!AG464,―!$AE$13:$AF$18,2,FALSE),0)</f>
        <v>0</v>
      </c>
      <c r="AH464">
        <f t="shared" si="18"/>
        <v>0</v>
      </c>
      <c r="AI464">
        <v>99</v>
      </c>
      <c r="AJ464" t="str">
        <f t="shared" si="20"/>
        <v/>
      </c>
      <c r="AK464" t="str">
        <f t="shared" si="19"/>
        <v/>
      </c>
      <c r="AQ464" s="140" t="str">
        <f>IF(実施計画様式!F464="","",IF(PRODUCT(D464:AF464)=0,"error",""))</f>
        <v/>
      </c>
    </row>
    <row r="465" spans="3:43">
      <c r="C465">
        <v>393</v>
      </c>
      <c r="D465" s="24">
        <f>IFERROR(VLOOKUP(実施計画様式!D465,―!A$38:B$40,2,FALSE),0)</f>
        <v>0</v>
      </c>
      <c r="E465">
        <f>IFERROR(VLOOKUP(実施計画様式!E465,―!$C$40:$D$47,2,FALSE),0)</f>
        <v>0</v>
      </c>
      <c r="F465">
        <f>IFERROR(VLOOKUP(実施計画様式!F465,―!$E$2:$F$2,2,FALSE),0)</f>
        <v>0</v>
      </c>
      <c r="G465">
        <f>IFERROR(VLOOKUP(実施計画様式!G465,―!$G$2:$H$2,2,FALSE),0)</f>
        <v>0</v>
      </c>
      <c r="H465">
        <f>IFERROR(VLOOKUP(実施計画様式!H465,―!$I$2:$J$2,2,FALSE),0)</f>
        <v>0</v>
      </c>
      <c r="J465">
        <f>IFERROR(VLOOKUP(実施計画様式!J465,―!$K$4:$L$8,2,FALSE),0)</f>
        <v>0</v>
      </c>
      <c r="K465">
        <f>IFERROR(VLOOKUP(実施計画様式!K465,―!$M$2:$N$2,2,FALSE),0)</f>
        <v>0</v>
      </c>
      <c r="L465">
        <f>IFERROR(VLOOKUP(実施計画様式!L465,―!$O$2:$P$10,2,FALSE),0)</f>
        <v>0</v>
      </c>
      <c r="V465">
        <f>IFERROR(VLOOKUP(実施計画様式!W465,―!$Q$2:$R$3,2,FALSE),0)</f>
        <v>0</v>
      </c>
      <c r="W465">
        <f>IFERROR(VLOOKUP(実施計画様式!X465,―!$S$2:$T$3,2,FALSE),0)</f>
        <v>0</v>
      </c>
      <c r="X465">
        <f>IFERROR(VLOOKUP(実施計画様式!Y465,―!$U$2:$V$3,2,FALSE),0)</f>
        <v>0</v>
      </c>
      <c r="Y465">
        <f>IFERROR(VLOOKUP(実施計画様式!Z465,―!$AH$2:$AI$40,2,FALSE),0)</f>
        <v>0</v>
      </c>
      <c r="Z465">
        <f>IFERROR(VLOOKUP(実施計画様式!AA465,―!$AH$2:$AI$40,2,FALSE),0)</f>
        <v>0</v>
      </c>
      <c r="AC465">
        <f>IFERROR(VLOOKUP(実施計画様式!AD465,参考資料1_対象分野リスト!$C$3:$D$64,2,FALSE),0)</f>
        <v>0</v>
      </c>
      <c r="AF465">
        <f>IFERROR(VLOOKUP(実施計画様式!AG465,―!$AE$13:$AF$18,2,FALSE),0)</f>
        <v>0</v>
      </c>
      <c r="AH465">
        <f t="shared" si="18"/>
        <v>0</v>
      </c>
      <c r="AI465">
        <v>99</v>
      </c>
      <c r="AJ465" t="str">
        <f t="shared" si="20"/>
        <v/>
      </c>
      <c r="AK465" t="str">
        <f t="shared" si="19"/>
        <v/>
      </c>
      <c r="AQ465" s="140" t="str">
        <f>IF(実施計画様式!F465="","",IF(PRODUCT(D465:AF465)=0,"error",""))</f>
        <v/>
      </c>
    </row>
    <row r="466" spans="3:43">
      <c r="C466">
        <v>394</v>
      </c>
      <c r="D466" s="24">
        <f>IFERROR(VLOOKUP(実施計画様式!D466,―!A$38:B$40,2,FALSE),0)</f>
        <v>0</v>
      </c>
      <c r="E466">
        <f>IFERROR(VLOOKUP(実施計画様式!E466,―!$C$40:$D$47,2,FALSE),0)</f>
        <v>0</v>
      </c>
      <c r="F466">
        <f>IFERROR(VLOOKUP(実施計画様式!F466,―!$E$2:$F$2,2,FALSE),0)</f>
        <v>0</v>
      </c>
      <c r="G466">
        <f>IFERROR(VLOOKUP(実施計画様式!G466,―!$G$2:$H$2,2,FALSE),0)</f>
        <v>0</v>
      </c>
      <c r="H466">
        <f>IFERROR(VLOOKUP(実施計画様式!H466,―!$I$2:$J$2,2,FALSE),0)</f>
        <v>0</v>
      </c>
      <c r="J466">
        <f>IFERROR(VLOOKUP(実施計画様式!J466,―!$K$4:$L$8,2,FALSE),0)</f>
        <v>0</v>
      </c>
      <c r="K466">
        <f>IFERROR(VLOOKUP(実施計画様式!K466,―!$M$2:$N$2,2,FALSE),0)</f>
        <v>0</v>
      </c>
      <c r="L466">
        <f>IFERROR(VLOOKUP(実施計画様式!L466,―!$O$2:$P$10,2,FALSE),0)</f>
        <v>0</v>
      </c>
      <c r="V466">
        <f>IFERROR(VLOOKUP(実施計画様式!W466,―!$Q$2:$R$3,2,FALSE),0)</f>
        <v>0</v>
      </c>
      <c r="W466">
        <f>IFERROR(VLOOKUP(実施計画様式!X466,―!$S$2:$T$3,2,FALSE),0)</f>
        <v>0</v>
      </c>
      <c r="X466">
        <f>IFERROR(VLOOKUP(実施計画様式!Y466,―!$U$2:$V$3,2,FALSE),0)</f>
        <v>0</v>
      </c>
      <c r="Y466">
        <f>IFERROR(VLOOKUP(実施計画様式!Z466,―!$AH$2:$AI$40,2,FALSE),0)</f>
        <v>0</v>
      </c>
      <c r="Z466">
        <f>IFERROR(VLOOKUP(実施計画様式!AA466,―!$AH$2:$AI$40,2,FALSE),0)</f>
        <v>0</v>
      </c>
      <c r="AC466">
        <f>IFERROR(VLOOKUP(実施計画様式!AD466,参考資料1_対象分野リスト!$C$3:$D$64,2,FALSE),0)</f>
        <v>0</v>
      </c>
      <c r="AF466">
        <f>IFERROR(VLOOKUP(実施計画様式!AG466,―!$AE$13:$AF$18,2,FALSE),0)</f>
        <v>0</v>
      </c>
      <c r="AH466">
        <f t="shared" si="18"/>
        <v>0</v>
      </c>
      <c r="AI466">
        <v>99</v>
      </c>
      <c r="AJ466" t="str">
        <f t="shared" si="20"/>
        <v/>
      </c>
      <c r="AK466" t="str">
        <f t="shared" si="19"/>
        <v/>
      </c>
      <c r="AQ466" s="140" t="str">
        <f>IF(実施計画様式!F466="","",IF(PRODUCT(D466:AF466)=0,"error",""))</f>
        <v/>
      </c>
    </row>
    <row r="467" spans="3:43">
      <c r="C467">
        <v>395</v>
      </c>
      <c r="D467" s="24">
        <f>IFERROR(VLOOKUP(実施計画様式!D467,―!A$38:B$40,2,FALSE),0)</f>
        <v>0</v>
      </c>
      <c r="E467">
        <f>IFERROR(VLOOKUP(実施計画様式!E467,―!$C$40:$D$47,2,FALSE),0)</f>
        <v>0</v>
      </c>
      <c r="F467">
        <f>IFERROR(VLOOKUP(実施計画様式!F467,―!$E$2:$F$2,2,FALSE),0)</f>
        <v>0</v>
      </c>
      <c r="G467">
        <f>IFERROR(VLOOKUP(実施計画様式!G467,―!$G$2:$H$2,2,FALSE),0)</f>
        <v>0</v>
      </c>
      <c r="H467">
        <f>IFERROR(VLOOKUP(実施計画様式!H467,―!$I$2:$J$2,2,FALSE),0)</f>
        <v>0</v>
      </c>
      <c r="J467">
        <f>IFERROR(VLOOKUP(実施計画様式!J467,―!$K$4:$L$8,2,FALSE),0)</f>
        <v>0</v>
      </c>
      <c r="K467">
        <f>IFERROR(VLOOKUP(実施計画様式!K467,―!$M$2:$N$2,2,FALSE),0)</f>
        <v>0</v>
      </c>
      <c r="L467">
        <f>IFERROR(VLOOKUP(実施計画様式!L467,―!$O$2:$P$10,2,FALSE),0)</f>
        <v>0</v>
      </c>
      <c r="V467">
        <f>IFERROR(VLOOKUP(実施計画様式!W467,―!$Q$2:$R$3,2,FALSE),0)</f>
        <v>0</v>
      </c>
      <c r="W467">
        <f>IFERROR(VLOOKUP(実施計画様式!X467,―!$S$2:$T$3,2,FALSE),0)</f>
        <v>0</v>
      </c>
      <c r="X467">
        <f>IFERROR(VLOOKUP(実施計画様式!Y467,―!$U$2:$V$3,2,FALSE),0)</f>
        <v>0</v>
      </c>
      <c r="Y467">
        <f>IFERROR(VLOOKUP(実施計画様式!Z467,―!$AH$2:$AI$40,2,FALSE),0)</f>
        <v>0</v>
      </c>
      <c r="Z467">
        <f>IFERROR(VLOOKUP(実施計画様式!AA467,―!$AH$2:$AI$40,2,FALSE),0)</f>
        <v>0</v>
      </c>
      <c r="AC467">
        <f>IFERROR(VLOOKUP(実施計画様式!AD467,参考資料1_対象分野リスト!$C$3:$D$64,2,FALSE),0)</f>
        <v>0</v>
      </c>
      <c r="AF467">
        <f>IFERROR(VLOOKUP(実施計画様式!AG467,―!$AE$13:$AF$18,2,FALSE),0)</f>
        <v>0</v>
      </c>
      <c r="AH467">
        <f t="shared" si="18"/>
        <v>0</v>
      </c>
      <c r="AI467">
        <v>99</v>
      </c>
      <c r="AJ467" t="str">
        <f t="shared" si="20"/>
        <v/>
      </c>
      <c r="AK467" t="str">
        <f t="shared" si="19"/>
        <v/>
      </c>
      <c r="AQ467" s="140" t="str">
        <f>IF(実施計画様式!F467="","",IF(PRODUCT(D467:AF467)=0,"error",""))</f>
        <v/>
      </c>
    </row>
    <row r="468" spans="3:43">
      <c r="C468">
        <v>396</v>
      </c>
      <c r="D468" s="24">
        <f>IFERROR(VLOOKUP(実施計画様式!D468,―!A$38:B$40,2,FALSE),0)</f>
        <v>0</v>
      </c>
      <c r="E468">
        <f>IFERROR(VLOOKUP(実施計画様式!E468,―!$C$40:$D$47,2,FALSE),0)</f>
        <v>0</v>
      </c>
      <c r="F468">
        <f>IFERROR(VLOOKUP(実施計画様式!F468,―!$E$2:$F$2,2,FALSE),0)</f>
        <v>0</v>
      </c>
      <c r="G468">
        <f>IFERROR(VLOOKUP(実施計画様式!G468,―!$G$2:$H$2,2,FALSE),0)</f>
        <v>0</v>
      </c>
      <c r="H468">
        <f>IFERROR(VLOOKUP(実施計画様式!H468,―!$I$2:$J$2,2,FALSE),0)</f>
        <v>0</v>
      </c>
      <c r="J468">
        <f>IFERROR(VLOOKUP(実施計画様式!J468,―!$K$4:$L$8,2,FALSE),0)</f>
        <v>0</v>
      </c>
      <c r="K468">
        <f>IFERROR(VLOOKUP(実施計画様式!K468,―!$M$2:$N$2,2,FALSE),0)</f>
        <v>0</v>
      </c>
      <c r="L468">
        <f>IFERROR(VLOOKUP(実施計画様式!L468,―!$O$2:$P$10,2,FALSE),0)</f>
        <v>0</v>
      </c>
      <c r="V468">
        <f>IFERROR(VLOOKUP(実施計画様式!W468,―!$Q$2:$R$3,2,FALSE),0)</f>
        <v>0</v>
      </c>
      <c r="W468">
        <f>IFERROR(VLOOKUP(実施計画様式!X468,―!$S$2:$T$3,2,FALSE),0)</f>
        <v>0</v>
      </c>
      <c r="X468">
        <f>IFERROR(VLOOKUP(実施計画様式!Y468,―!$U$2:$V$3,2,FALSE),0)</f>
        <v>0</v>
      </c>
      <c r="Y468">
        <f>IFERROR(VLOOKUP(実施計画様式!Z468,―!$AH$2:$AI$40,2,FALSE),0)</f>
        <v>0</v>
      </c>
      <c r="Z468">
        <f>IFERROR(VLOOKUP(実施計画様式!AA468,―!$AH$2:$AI$40,2,FALSE),0)</f>
        <v>0</v>
      </c>
      <c r="AC468">
        <f>IFERROR(VLOOKUP(実施計画様式!AD468,参考資料1_対象分野リスト!$C$3:$D$64,2,FALSE),0)</f>
        <v>0</v>
      </c>
      <c r="AF468">
        <f>IFERROR(VLOOKUP(実施計画様式!AG468,―!$AE$13:$AF$18,2,FALSE),0)</f>
        <v>0</v>
      </c>
      <c r="AH468">
        <f t="shared" ref="AH468:AH472" si="21">IF(X468=1,"事業終期_R7_通常",IF(X468=2,"事業終期_R7_基金",0))</f>
        <v>0</v>
      </c>
      <c r="AI468">
        <v>99</v>
      </c>
      <c r="AJ468" t="str">
        <f t="shared" si="20"/>
        <v/>
      </c>
      <c r="AK468" t="str">
        <f t="shared" si="19"/>
        <v/>
      </c>
      <c r="AQ468" s="140" t="str">
        <f>IF(実施計画様式!F468="","",IF(PRODUCT(D468:AF468)=0,"error",""))</f>
        <v/>
      </c>
    </row>
    <row r="469" spans="3:43">
      <c r="C469" s="21">
        <v>397</v>
      </c>
      <c r="D469" s="24">
        <f>IFERROR(VLOOKUP(実施計画様式!D469,―!A$38:B$40,2,FALSE),0)</f>
        <v>0</v>
      </c>
      <c r="E469">
        <f>IFERROR(VLOOKUP(実施計画様式!E469,―!$C$40:$D$47,2,FALSE),0)</f>
        <v>0</v>
      </c>
      <c r="F469">
        <f>IFERROR(VLOOKUP(実施計画様式!F469,―!$E$2:$F$2,2,FALSE),0)</f>
        <v>0</v>
      </c>
      <c r="G469">
        <f>IFERROR(VLOOKUP(実施計画様式!G469,―!$G$2:$H$2,2,FALSE),0)</f>
        <v>0</v>
      </c>
      <c r="H469">
        <f>IFERROR(VLOOKUP(実施計画様式!H469,―!$I$2:$J$2,2,FALSE),0)</f>
        <v>0</v>
      </c>
      <c r="J469">
        <f>IFERROR(VLOOKUP(実施計画様式!J469,―!$K$4:$L$8,2,FALSE),0)</f>
        <v>0</v>
      </c>
      <c r="K469">
        <f>IFERROR(VLOOKUP(実施計画様式!K469,―!$M$2:$N$2,2,FALSE),0)</f>
        <v>0</v>
      </c>
      <c r="L469">
        <f>IFERROR(VLOOKUP(実施計画様式!L469,―!$O$2:$P$10,2,FALSE),0)</f>
        <v>0</v>
      </c>
      <c r="V469">
        <f>IFERROR(VLOOKUP(実施計画様式!W469,―!$Q$2:$R$3,2,FALSE),0)</f>
        <v>0</v>
      </c>
      <c r="W469">
        <f>IFERROR(VLOOKUP(実施計画様式!X469,―!$S$2:$T$3,2,FALSE),0)</f>
        <v>0</v>
      </c>
      <c r="X469">
        <f>IFERROR(VLOOKUP(実施計画様式!Y469,―!$U$2:$V$3,2,FALSE),0)</f>
        <v>0</v>
      </c>
      <c r="Y469">
        <f>IFERROR(VLOOKUP(実施計画様式!Z469,―!$AH$2:$AI$40,2,FALSE),0)</f>
        <v>0</v>
      </c>
      <c r="Z469">
        <f>IFERROR(VLOOKUP(実施計画様式!AA469,―!$AH$2:$AI$40,2,FALSE),0)</f>
        <v>0</v>
      </c>
      <c r="AC469">
        <f>IFERROR(VLOOKUP(実施計画様式!AD469,参考資料1_対象分野リスト!$C$3:$D$64,2,FALSE),0)</f>
        <v>0</v>
      </c>
      <c r="AF469">
        <f>IFERROR(VLOOKUP(実施計画様式!AG469,―!$AE$13:$AF$18,2,FALSE),0)</f>
        <v>0</v>
      </c>
      <c r="AH469">
        <f t="shared" si="21"/>
        <v>0</v>
      </c>
      <c r="AI469">
        <v>99</v>
      </c>
      <c r="AJ469" t="str">
        <f t="shared" si="20"/>
        <v/>
      </c>
      <c r="AK469" t="str">
        <f t="shared" si="19"/>
        <v/>
      </c>
      <c r="AQ469" s="140" t="str">
        <f>IF(実施計画様式!F469="","",IF(PRODUCT(D469:AF469)=0,"error",""))</f>
        <v/>
      </c>
    </row>
    <row r="470" spans="3:43">
      <c r="C470" s="21">
        <v>398</v>
      </c>
      <c r="D470" s="24">
        <f>IFERROR(VLOOKUP(実施計画様式!D470,―!A$38:B$40,2,FALSE),0)</f>
        <v>0</v>
      </c>
      <c r="E470">
        <f>IFERROR(VLOOKUP(実施計画様式!E470,―!$C$40:$D$47,2,FALSE),0)</f>
        <v>0</v>
      </c>
      <c r="F470">
        <f>IFERROR(VLOOKUP(実施計画様式!F470,―!$E$2:$F$2,2,FALSE),0)</f>
        <v>0</v>
      </c>
      <c r="G470">
        <f>IFERROR(VLOOKUP(実施計画様式!G470,―!$G$2:$H$2,2,FALSE),0)</f>
        <v>0</v>
      </c>
      <c r="H470">
        <f>IFERROR(VLOOKUP(実施計画様式!H470,―!$I$2:$J$2,2,FALSE),0)</f>
        <v>0</v>
      </c>
      <c r="J470">
        <f>IFERROR(VLOOKUP(実施計画様式!J470,―!$K$4:$L$8,2,FALSE),0)</f>
        <v>0</v>
      </c>
      <c r="K470">
        <f>IFERROR(VLOOKUP(実施計画様式!K470,―!$M$2:$N$2,2,FALSE),0)</f>
        <v>0</v>
      </c>
      <c r="L470">
        <f>IFERROR(VLOOKUP(実施計画様式!L470,―!$O$2:$P$10,2,FALSE),0)</f>
        <v>0</v>
      </c>
      <c r="V470">
        <f>IFERROR(VLOOKUP(実施計画様式!W470,―!$Q$2:$R$3,2,FALSE),0)</f>
        <v>0</v>
      </c>
      <c r="W470">
        <f>IFERROR(VLOOKUP(実施計画様式!X470,―!$S$2:$T$3,2,FALSE),0)</f>
        <v>0</v>
      </c>
      <c r="X470">
        <f>IFERROR(VLOOKUP(実施計画様式!Y470,―!$U$2:$V$3,2,FALSE),0)</f>
        <v>0</v>
      </c>
      <c r="Y470">
        <f>IFERROR(VLOOKUP(実施計画様式!Z470,―!$AH$2:$AI$40,2,FALSE),0)</f>
        <v>0</v>
      </c>
      <c r="Z470">
        <f>IFERROR(VLOOKUP(実施計画様式!AA470,―!$AH$2:$AI$40,2,FALSE),0)</f>
        <v>0</v>
      </c>
      <c r="AC470">
        <f>IFERROR(VLOOKUP(実施計画様式!AD470,参考資料1_対象分野リスト!$C$3:$D$64,2,FALSE),0)</f>
        <v>0</v>
      </c>
      <c r="AF470">
        <f>IFERROR(VLOOKUP(実施計画様式!AG470,―!$AE$13:$AF$18,2,FALSE),0)</f>
        <v>0</v>
      </c>
      <c r="AH470">
        <f t="shared" si="21"/>
        <v>0</v>
      </c>
      <c r="AI470">
        <v>99</v>
      </c>
      <c r="AJ470" t="str">
        <f t="shared" si="20"/>
        <v/>
      </c>
      <c r="AK470" t="str">
        <f t="shared" si="19"/>
        <v/>
      </c>
      <c r="AQ470" s="140" t="str">
        <f>IF(実施計画様式!F470="","",IF(PRODUCT(D470:AF470)=0,"error",""))</f>
        <v/>
      </c>
    </row>
    <row r="471" spans="3:43">
      <c r="C471" s="21">
        <v>399</v>
      </c>
      <c r="D471" s="24">
        <f>IFERROR(VLOOKUP(実施計画様式!D471,―!A$38:B$40,2,FALSE),0)</f>
        <v>0</v>
      </c>
      <c r="E471">
        <f>IFERROR(VLOOKUP(実施計画様式!E471,―!$C$40:$D$47,2,FALSE),0)</f>
        <v>0</v>
      </c>
      <c r="F471">
        <f>IFERROR(VLOOKUP(実施計画様式!F471,―!$E$2:$F$2,2,FALSE),0)</f>
        <v>0</v>
      </c>
      <c r="G471">
        <f>IFERROR(VLOOKUP(実施計画様式!G471,―!$G$2:$H$2,2,FALSE),0)</f>
        <v>0</v>
      </c>
      <c r="H471">
        <f>IFERROR(VLOOKUP(実施計画様式!H471,―!$I$2:$J$2,2,FALSE),0)</f>
        <v>0</v>
      </c>
      <c r="J471">
        <f>IFERROR(VLOOKUP(実施計画様式!J471,―!$K$4:$L$8,2,FALSE),0)</f>
        <v>0</v>
      </c>
      <c r="K471">
        <f>IFERROR(VLOOKUP(実施計画様式!K471,―!$M$2:$N$2,2,FALSE),0)</f>
        <v>0</v>
      </c>
      <c r="L471">
        <f>IFERROR(VLOOKUP(実施計画様式!L471,―!$O$2:$P$10,2,FALSE),0)</f>
        <v>0</v>
      </c>
      <c r="V471">
        <f>IFERROR(VLOOKUP(実施計画様式!W471,―!$Q$2:$R$3,2,FALSE),0)</f>
        <v>0</v>
      </c>
      <c r="W471">
        <f>IFERROR(VLOOKUP(実施計画様式!X471,―!$S$2:$T$3,2,FALSE),0)</f>
        <v>0</v>
      </c>
      <c r="X471">
        <f>IFERROR(VLOOKUP(実施計画様式!Y471,―!$U$2:$V$3,2,FALSE),0)</f>
        <v>0</v>
      </c>
      <c r="Y471">
        <f>IFERROR(VLOOKUP(実施計画様式!Z471,―!$AH$2:$AI$40,2,FALSE),0)</f>
        <v>0</v>
      </c>
      <c r="Z471">
        <f>IFERROR(VLOOKUP(実施計画様式!AA471,―!$AH$2:$AI$40,2,FALSE),0)</f>
        <v>0</v>
      </c>
      <c r="AC471">
        <f>IFERROR(VLOOKUP(実施計画様式!AD471,参考資料1_対象分野リスト!$C$3:$D$64,2,FALSE),0)</f>
        <v>0</v>
      </c>
      <c r="AF471">
        <f>IFERROR(VLOOKUP(実施計画様式!AG471,―!$AE$13:$AF$18,2,FALSE),0)</f>
        <v>0</v>
      </c>
      <c r="AH471">
        <f t="shared" si="21"/>
        <v>0</v>
      </c>
      <c r="AI471">
        <v>99</v>
      </c>
      <c r="AJ471" t="str">
        <f t="shared" si="20"/>
        <v/>
      </c>
      <c r="AK471" t="str">
        <f t="shared" si="19"/>
        <v/>
      </c>
      <c r="AQ471" s="140" t="str">
        <f>IF(実施計画様式!F471="","",IF(PRODUCT(D471:AF471)=0,"error",""))</f>
        <v/>
      </c>
    </row>
    <row r="472" spans="3:43">
      <c r="C472" s="21">
        <v>400</v>
      </c>
      <c r="D472" s="24">
        <f>IFERROR(VLOOKUP(実施計画様式!D472,―!A$38:B$40,2,FALSE),0)</f>
        <v>0</v>
      </c>
      <c r="E472">
        <f>IFERROR(VLOOKUP(実施計画様式!E472,―!$C$40:$D$47,2,FALSE),0)</f>
        <v>0</v>
      </c>
      <c r="F472">
        <f>IFERROR(VLOOKUP(実施計画様式!F472,―!$E$2:$F$2,2,FALSE),0)</f>
        <v>0</v>
      </c>
      <c r="G472">
        <f>IFERROR(VLOOKUP(実施計画様式!G472,―!$G$2:$H$2,2,FALSE),0)</f>
        <v>0</v>
      </c>
      <c r="H472">
        <f>IFERROR(VLOOKUP(実施計画様式!H472,―!$I$2:$J$2,2,FALSE),0)</f>
        <v>0</v>
      </c>
      <c r="J472">
        <f>IFERROR(VLOOKUP(実施計画様式!J472,―!$K$4:$L$8,2,FALSE),0)</f>
        <v>0</v>
      </c>
      <c r="K472">
        <f>IFERROR(VLOOKUP(実施計画様式!K472,―!$M$2:$N$2,2,FALSE),0)</f>
        <v>0</v>
      </c>
      <c r="L472">
        <f>IFERROR(VLOOKUP(実施計画様式!L472,―!$O$2:$P$10,2,FALSE),0)</f>
        <v>0</v>
      </c>
      <c r="V472">
        <f>IFERROR(VLOOKUP(実施計画様式!W472,―!$Q$2:$R$3,2,FALSE),0)</f>
        <v>0</v>
      </c>
      <c r="W472">
        <f>IFERROR(VLOOKUP(実施計画様式!X472,―!$S$2:$T$3,2,FALSE),0)</f>
        <v>0</v>
      </c>
      <c r="X472">
        <f>IFERROR(VLOOKUP(実施計画様式!Y472,―!$U$2:$V$3,2,FALSE),0)</f>
        <v>0</v>
      </c>
      <c r="Y472">
        <f>IFERROR(VLOOKUP(実施計画様式!Z472,―!$AH$2:$AI$40,2,FALSE),0)</f>
        <v>0</v>
      </c>
      <c r="Z472">
        <f>IFERROR(VLOOKUP(実施計画様式!AA472,―!$AH$2:$AI$40,2,FALSE),0)</f>
        <v>0</v>
      </c>
      <c r="AC472">
        <f>IFERROR(VLOOKUP(実施計画様式!AD472,参考資料1_対象分野リスト!$C$3:$D$64,2,FALSE),0)</f>
        <v>0</v>
      </c>
      <c r="AF472">
        <f>IFERROR(VLOOKUP(実施計画様式!AG472,―!$AE$13:$AF$18,2,FALSE),0)</f>
        <v>0</v>
      </c>
      <c r="AH472">
        <f t="shared" si="21"/>
        <v>0</v>
      </c>
      <c r="AI472">
        <v>99</v>
      </c>
      <c r="AJ472" t="str">
        <f t="shared" si="20"/>
        <v/>
      </c>
      <c r="AK472" t="str">
        <f t="shared" si="19"/>
        <v/>
      </c>
      <c r="AQ472" s="140" t="str">
        <f>IF(実施計画様式!F472="","",IF(PRODUCT(D472:AF472)=0,"error",""))</f>
        <v/>
      </c>
    </row>
  </sheetData>
  <sheetProtection algorithmName="SHA-512" hashValue="5v7x3MYq3d3xm1219K4zqMRbJN5/4V8G0OojII+UkZq5G7ay3PBZS2KYaisxTdjgtBXvN97WdeDPqx/acEKCZw==" saltValue="8u3zOOc2W9y9VTguJoCwmw==" spinCount="100000" sheet="1" objects="1" scenarios="1"/>
  <mergeCells count="27">
    <mergeCell ref="C69:C72"/>
    <mergeCell ref="U69:U72"/>
    <mergeCell ref="M70:M72"/>
    <mergeCell ref="O70:O71"/>
    <mergeCell ref="J69:J72"/>
    <mergeCell ref="K69:K72"/>
    <mergeCell ref="L69:L72"/>
    <mergeCell ref="D69:D72"/>
    <mergeCell ref="E69:E72"/>
    <mergeCell ref="F69:F72"/>
    <mergeCell ref="G69:G72"/>
    <mergeCell ref="H69:H72"/>
    <mergeCell ref="I69:I72"/>
    <mergeCell ref="Q71:R71"/>
    <mergeCell ref="AE69:AE72"/>
    <mergeCell ref="AF69:AF72"/>
    <mergeCell ref="N70:N72"/>
    <mergeCell ref="X69:X72"/>
    <mergeCell ref="Y69:Y72"/>
    <mergeCell ref="Z69:Z72"/>
    <mergeCell ref="AA69:AA72"/>
    <mergeCell ref="AB69:AB72"/>
    <mergeCell ref="AD69:AD72"/>
    <mergeCell ref="V69:V72"/>
    <mergeCell ref="W69:W72"/>
    <mergeCell ref="AC69:AC72"/>
    <mergeCell ref="T70:T71"/>
  </mergeCells>
  <phoneticPr fontId="29"/>
  <pageMargins left="0.7" right="0.7" top="0.75" bottom="0.75" header="0.3" footer="0.3"/>
  <pageSetup paperSize="8" orientation="landscape" r:id="rId1"/>
  <rowBreaks count="2" manualBreakCount="2">
    <brk id="63" max="16383" man="1"/>
    <brk id="12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D0882-A9FD-45A8-A17C-114432EC8550}">
  <sheetPr codeName="Sheet8">
    <pageSetUpPr fitToPage="1"/>
  </sheetPr>
  <dimension ref="A1:V1790"/>
  <sheetViews>
    <sheetView view="pageBreakPreview" zoomScale="80" zoomScaleNormal="70" zoomScaleSheetLayoutView="80" workbookViewId="0">
      <pane xSplit="3" ySplit="2" topLeftCell="D3" activePane="bottomRight" state="frozen"/>
      <selection pane="bottomRight" activeCell="G8" sqref="G8"/>
      <selection pane="bottomLeft" activeCell="G8" sqref="G8"/>
      <selection pane="topRight" activeCell="G8" sqref="G8"/>
    </sheetView>
  </sheetViews>
  <sheetFormatPr defaultColWidth="8.85546875" defaultRowHeight="13.5"/>
  <cols>
    <col min="1" max="1" width="12.42578125" bestFit="1" customWidth="1"/>
    <col min="2" max="2" width="11.42578125" bestFit="1" customWidth="1"/>
    <col min="3" max="3" width="15.42578125" bestFit="1" customWidth="1"/>
    <col min="4" max="4" width="14.42578125" customWidth="1"/>
    <col min="5" max="5" width="24.140625" customWidth="1"/>
    <col min="6" max="6" width="16.42578125" style="334" bestFit="1" customWidth="1"/>
    <col min="7" max="7" width="17.42578125" style="334" bestFit="1" customWidth="1"/>
    <col min="8" max="8" width="28" style="334" bestFit="1" customWidth="1"/>
    <col min="9" max="9" width="21.28515625" style="334" bestFit="1" customWidth="1"/>
    <col min="10" max="10" width="30" style="334" bestFit="1" customWidth="1"/>
    <col min="11" max="11" width="23.42578125" style="334" bestFit="1" customWidth="1"/>
    <col min="12" max="12" width="34.28515625" style="334" bestFit="1" customWidth="1"/>
    <col min="13" max="13" width="26.42578125" style="334" bestFit="1" customWidth="1"/>
    <col min="14" max="14" width="30" style="334" bestFit="1" customWidth="1"/>
    <col min="15" max="15" width="28.85546875" style="334" bestFit="1" customWidth="1"/>
    <col min="16" max="16" width="39.42578125" style="334" bestFit="1" customWidth="1"/>
    <col min="17" max="17" width="30.5703125" style="334" bestFit="1" customWidth="1"/>
    <col min="18" max="18" width="23.85546875" bestFit="1" customWidth="1"/>
    <col min="19" max="19" width="26.140625" bestFit="1" customWidth="1"/>
    <col min="20" max="20" width="36.7109375" bestFit="1" customWidth="1"/>
    <col min="21" max="21" width="30.5703125" bestFit="1" customWidth="1"/>
    <col min="22" max="22" width="30.5703125" customWidth="1"/>
  </cols>
  <sheetData>
    <row r="1" spans="1:22">
      <c r="D1" t="s">
        <v>410</v>
      </c>
      <c r="E1" t="s">
        <v>411</v>
      </c>
      <c r="F1" s="378" t="s">
        <v>412</v>
      </c>
      <c r="G1" s="378" t="s">
        <v>413</v>
      </c>
      <c r="H1" s="378" t="s">
        <v>414</v>
      </c>
      <c r="I1" s="335" t="s">
        <v>415</v>
      </c>
      <c r="J1" s="335" t="s">
        <v>416</v>
      </c>
      <c r="K1" s="335" t="s">
        <v>417</v>
      </c>
      <c r="L1" s="335" t="s">
        <v>418</v>
      </c>
      <c r="M1" s="333" t="s">
        <v>419</v>
      </c>
      <c r="N1" s="333" t="s">
        <v>420</v>
      </c>
      <c r="O1" s="333" t="s">
        <v>421</v>
      </c>
      <c r="P1" s="333" t="s">
        <v>422</v>
      </c>
      <c r="Q1" s="436" t="s">
        <v>423</v>
      </c>
      <c r="R1" s="436" t="s">
        <v>424</v>
      </c>
      <c r="S1" s="436" t="s">
        <v>425</v>
      </c>
      <c r="T1" s="436" t="s">
        <v>426</v>
      </c>
      <c r="U1" s="436" t="s">
        <v>427</v>
      </c>
      <c r="V1" s="599" t="s">
        <v>428</v>
      </c>
    </row>
    <row r="2" spans="1:22" ht="24" customHeight="1" thickBot="1">
      <c r="A2" s="303" t="s">
        <v>429</v>
      </c>
      <c r="B2" s="304" t="s">
        <v>430</v>
      </c>
      <c r="C2" s="304" t="s">
        <v>431</v>
      </c>
      <c r="D2" s="309">
        <v>1</v>
      </c>
      <c r="E2" s="309">
        <v>99</v>
      </c>
      <c r="F2" s="309">
        <v>2</v>
      </c>
      <c r="G2" s="309">
        <v>6</v>
      </c>
      <c r="H2" s="309">
        <v>7</v>
      </c>
      <c r="I2" s="309">
        <v>3</v>
      </c>
      <c r="J2" s="309">
        <v>16</v>
      </c>
      <c r="K2" s="309">
        <v>8</v>
      </c>
      <c r="L2" s="309">
        <v>9</v>
      </c>
      <c r="M2" s="309">
        <v>4</v>
      </c>
      <c r="N2" s="309">
        <v>17</v>
      </c>
      <c r="O2" s="309">
        <v>10</v>
      </c>
      <c r="P2" s="309">
        <v>11</v>
      </c>
      <c r="Q2" s="309">
        <v>5</v>
      </c>
      <c r="R2" s="437">
        <v>12</v>
      </c>
      <c r="S2" s="437">
        <v>13</v>
      </c>
      <c r="T2" s="437">
        <v>14</v>
      </c>
      <c r="U2" s="437">
        <v>15</v>
      </c>
      <c r="V2" s="437">
        <v>18</v>
      </c>
    </row>
    <row r="3" spans="1:22" ht="12.95" customHeight="1" thickTop="1">
      <c r="A3" s="375" t="s">
        <v>432</v>
      </c>
      <c r="B3" t="s">
        <v>433</v>
      </c>
      <c r="C3">
        <v>0</v>
      </c>
      <c r="D3" s="305">
        <v>1000</v>
      </c>
      <c r="E3" s="305">
        <v>0</v>
      </c>
      <c r="F3" s="305">
        <v>18738181</v>
      </c>
      <c r="G3" s="305">
        <v>17470181</v>
      </c>
      <c r="H3" s="305">
        <v>1268000</v>
      </c>
      <c r="I3" s="305">
        <v>0</v>
      </c>
      <c r="J3" s="305">
        <v>0</v>
      </c>
      <c r="K3" s="305">
        <v>0</v>
      </c>
      <c r="L3" s="305">
        <v>0</v>
      </c>
      <c r="M3" s="305">
        <v>0</v>
      </c>
      <c r="N3" s="305">
        <v>0</v>
      </c>
      <c r="O3" s="305">
        <v>0</v>
      </c>
      <c r="P3" s="305">
        <v>0</v>
      </c>
      <c r="Q3" s="305">
        <v>0</v>
      </c>
      <c r="R3" s="305">
        <v>0</v>
      </c>
      <c r="S3" s="305">
        <v>0</v>
      </c>
      <c r="T3" s="305">
        <v>0</v>
      </c>
      <c r="U3" s="305">
        <v>0</v>
      </c>
      <c r="V3" s="438">
        <v>2766818</v>
      </c>
    </row>
    <row r="4" spans="1:22">
      <c r="A4" s="375" t="s">
        <v>434</v>
      </c>
      <c r="B4" t="s">
        <v>433</v>
      </c>
      <c r="C4" t="s">
        <v>435</v>
      </c>
      <c r="D4" s="306">
        <v>1100</v>
      </c>
      <c r="E4" s="306">
        <v>0</v>
      </c>
      <c r="F4" s="306">
        <v>4199889</v>
      </c>
      <c r="G4" s="306">
        <v>4199889</v>
      </c>
      <c r="H4" s="306">
        <v>0</v>
      </c>
      <c r="I4" s="306">
        <v>10608630</v>
      </c>
      <c r="J4" s="306">
        <v>7904150</v>
      </c>
      <c r="K4" s="306">
        <v>10602000</v>
      </c>
      <c r="L4" s="306">
        <v>6630</v>
      </c>
      <c r="M4" s="306">
        <v>1019699</v>
      </c>
      <c r="N4" s="306">
        <v>656258</v>
      </c>
      <c r="O4" s="306">
        <v>779000</v>
      </c>
      <c r="P4" s="306">
        <v>240699</v>
      </c>
      <c r="Q4" s="306">
        <v>64309</v>
      </c>
      <c r="R4" s="144">
        <v>0</v>
      </c>
      <c r="S4" s="144">
        <v>0</v>
      </c>
      <c r="T4" s="144">
        <v>0</v>
      </c>
      <c r="U4" s="144">
        <v>64309</v>
      </c>
      <c r="V4" s="144">
        <v>597980</v>
      </c>
    </row>
    <row r="5" spans="1:22">
      <c r="A5" s="375" t="s">
        <v>436</v>
      </c>
      <c r="B5" t="s">
        <v>433</v>
      </c>
      <c r="C5" t="s">
        <v>437</v>
      </c>
      <c r="D5" s="307">
        <v>1202</v>
      </c>
      <c r="E5" s="307">
        <v>0</v>
      </c>
      <c r="F5" s="307">
        <v>758708</v>
      </c>
      <c r="G5" s="307">
        <v>758708</v>
      </c>
      <c r="H5" s="307">
        <v>0</v>
      </c>
      <c r="I5" s="307">
        <v>1525385</v>
      </c>
      <c r="J5" s="307">
        <v>1206600</v>
      </c>
      <c r="K5" s="307">
        <v>1525385</v>
      </c>
      <c r="L5" s="307">
        <v>0</v>
      </c>
      <c r="M5" s="307">
        <v>142672</v>
      </c>
      <c r="N5" s="307">
        <v>100270</v>
      </c>
      <c r="O5" s="307">
        <v>23327</v>
      </c>
      <c r="P5" s="307">
        <v>119345</v>
      </c>
      <c r="Q5" s="307">
        <v>9130</v>
      </c>
      <c r="R5" s="438">
        <v>9130</v>
      </c>
      <c r="S5" s="438">
        <v>2673</v>
      </c>
      <c r="T5" s="438">
        <v>6457</v>
      </c>
      <c r="U5" s="438">
        <v>0</v>
      </c>
      <c r="V5" s="438">
        <v>116651</v>
      </c>
    </row>
    <row r="6" spans="1:22">
      <c r="A6" s="375" t="s">
        <v>438</v>
      </c>
      <c r="B6" t="s">
        <v>433</v>
      </c>
      <c r="C6" t="s">
        <v>439</v>
      </c>
      <c r="D6" s="306">
        <v>1203</v>
      </c>
      <c r="E6" s="306">
        <v>0</v>
      </c>
      <c r="F6" s="306">
        <v>357412</v>
      </c>
      <c r="G6" s="306">
        <v>0</v>
      </c>
      <c r="H6" s="306">
        <v>357412</v>
      </c>
      <c r="I6" s="306">
        <v>673090</v>
      </c>
      <c r="J6" s="306">
        <v>535360</v>
      </c>
      <c r="K6" s="306">
        <v>0</v>
      </c>
      <c r="L6" s="306">
        <v>673090</v>
      </c>
      <c r="M6" s="306">
        <v>62582</v>
      </c>
      <c r="N6" s="306">
        <v>44330</v>
      </c>
      <c r="O6" s="306">
        <v>12992</v>
      </c>
      <c r="P6" s="306">
        <v>49590</v>
      </c>
      <c r="Q6" s="306">
        <v>5349</v>
      </c>
      <c r="R6" s="144">
        <v>0</v>
      </c>
      <c r="S6" s="144">
        <v>0</v>
      </c>
      <c r="T6" s="144">
        <v>0</v>
      </c>
      <c r="U6" s="144">
        <v>5349</v>
      </c>
      <c r="V6" s="144">
        <v>55025</v>
      </c>
    </row>
    <row r="7" spans="1:22">
      <c r="A7" s="375" t="s">
        <v>440</v>
      </c>
      <c r="B7" t="s">
        <v>433</v>
      </c>
      <c r="C7" t="s">
        <v>441</v>
      </c>
      <c r="D7" s="318">
        <v>1204</v>
      </c>
      <c r="E7" s="318">
        <v>0</v>
      </c>
      <c r="F7" s="318">
        <v>1052694</v>
      </c>
      <c r="G7" s="318">
        <v>472319</v>
      </c>
      <c r="H7" s="318">
        <v>580375</v>
      </c>
      <c r="I7" s="318">
        <v>1886250</v>
      </c>
      <c r="J7" s="318">
        <v>1460420</v>
      </c>
      <c r="K7" s="318">
        <v>1799630</v>
      </c>
      <c r="L7" s="318">
        <v>86620</v>
      </c>
      <c r="M7" s="318">
        <v>177814</v>
      </c>
      <c r="N7" s="318">
        <v>121030</v>
      </c>
      <c r="O7" s="318">
        <v>12988</v>
      </c>
      <c r="P7" s="318">
        <v>164826</v>
      </c>
      <c r="Q7" s="318">
        <v>11509</v>
      </c>
      <c r="R7" s="439">
        <v>0</v>
      </c>
      <c r="S7" s="439">
        <v>0</v>
      </c>
      <c r="T7" s="439">
        <v>0</v>
      </c>
      <c r="U7" s="439">
        <v>11509</v>
      </c>
      <c r="V7" s="439">
        <v>147064</v>
      </c>
    </row>
    <row r="8" spans="1:22">
      <c r="A8" s="375" t="s">
        <v>442</v>
      </c>
      <c r="B8" t="s">
        <v>433</v>
      </c>
      <c r="C8" t="s">
        <v>443</v>
      </c>
      <c r="D8" s="306">
        <v>1205</v>
      </c>
      <c r="E8" s="306">
        <v>0</v>
      </c>
      <c r="F8" s="306">
        <v>222695</v>
      </c>
      <c r="G8" s="306">
        <v>222695</v>
      </c>
      <c r="H8" s="306">
        <v>0</v>
      </c>
      <c r="I8" s="306">
        <v>458335</v>
      </c>
      <c r="J8" s="306">
        <v>355920</v>
      </c>
      <c r="K8" s="306">
        <v>458335</v>
      </c>
      <c r="L8" s="306">
        <v>0</v>
      </c>
      <c r="M8" s="306">
        <v>43127</v>
      </c>
      <c r="N8" s="306">
        <v>29543</v>
      </c>
      <c r="O8" s="306">
        <v>36038</v>
      </c>
      <c r="P8" s="306">
        <v>7089</v>
      </c>
      <c r="Q8" s="306">
        <v>3909</v>
      </c>
      <c r="R8" s="144">
        <v>0</v>
      </c>
      <c r="S8" s="144">
        <v>0</v>
      </c>
      <c r="T8" s="144">
        <v>0</v>
      </c>
      <c r="U8" s="144">
        <v>3909</v>
      </c>
      <c r="V8" s="144">
        <v>34019</v>
      </c>
    </row>
    <row r="9" spans="1:22">
      <c r="A9" s="375" t="s">
        <v>444</v>
      </c>
      <c r="B9" t="s">
        <v>433</v>
      </c>
      <c r="C9" t="s">
        <v>445</v>
      </c>
      <c r="D9" s="307">
        <v>1206</v>
      </c>
      <c r="E9" s="307">
        <v>0</v>
      </c>
      <c r="F9" s="307">
        <v>561312</v>
      </c>
      <c r="G9" s="307">
        <v>526155</v>
      </c>
      <c r="H9" s="307">
        <v>35157</v>
      </c>
      <c r="I9" s="307">
        <v>1011825</v>
      </c>
      <c r="J9" s="307">
        <v>798550</v>
      </c>
      <c r="K9" s="307">
        <v>1011825</v>
      </c>
      <c r="L9" s="307">
        <v>0</v>
      </c>
      <c r="M9" s="307">
        <v>94568</v>
      </c>
      <c r="N9" s="307">
        <v>66131</v>
      </c>
      <c r="O9" s="307">
        <v>93750</v>
      </c>
      <c r="P9" s="307">
        <v>818</v>
      </c>
      <c r="Q9" s="307">
        <v>7029</v>
      </c>
      <c r="R9" s="438">
        <v>0</v>
      </c>
      <c r="S9" s="438">
        <v>0</v>
      </c>
      <c r="T9" s="438">
        <v>0</v>
      </c>
      <c r="U9" s="438">
        <v>7029</v>
      </c>
      <c r="V9" s="438">
        <v>79856</v>
      </c>
    </row>
    <row r="10" spans="1:22">
      <c r="A10" s="375" t="s">
        <v>446</v>
      </c>
      <c r="B10" t="s">
        <v>433</v>
      </c>
      <c r="C10" t="s">
        <v>447</v>
      </c>
      <c r="D10" s="306">
        <v>1207</v>
      </c>
      <c r="E10" s="306">
        <v>0</v>
      </c>
      <c r="F10" s="306">
        <v>492003</v>
      </c>
      <c r="G10" s="306">
        <v>0</v>
      </c>
      <c r="H10" s="306">
        <v>492003</v>
      </c>
      <c r="I10" s="306">
        <v>844205</v>
      </c>
      <c r="J10" s="306">
        <v>612700</v>
      </c>
      <c r="K10" s="306">
        <v>840000</v>
      </c>
      <c r="L10" s="306">
        <v>4205</v>
      </c>
      <c r="M10" s="306">
        <v>81890</v>
      </c>
      <c r="N10" s="306">
        <v>50720</v>
      </c>
      <c r="O10" s="306">
        <v>65000</v>
      </c>
      <c r="P10" s="306">
        <v>16890</v>
      </c>
      <c r="Q10" s="306">
        <v>7029</v>
      </c>
      <c r="R10" s="144">
        <v>0</v>
      </c>
      <c r="S10" s="144">
        <v>0</v>
      </c>
      <c r="T10" s="144">
        <v>0</v>
      </c>
      <c r="U10" s="144">
        <v>7029</v>
      </c>
      <c r="V10" s="144">
        <v>68748</v>
      </c>
    </row>
    <row r="11" spans="1:22">
      <c r="A11" s="375" t="s">
        <v>448</v>
      </c>
      <c r="B11" t="s">
        <v>433</v>
      </c>
      <c r="C11" t="s">
        <v>449</v>
      </c>
      <c r="D11" s="307">
        <v>1208</v>
      </c>
      <c r="E11" s="307">
        <v>0</v>
      </c>
      <c r="F11" s="307">
        <v>410841</v>
      </c>
      <c r="G11" s="307">
        <v>20000</v>
      </c>
      <c r="H11" s="307">
        <v>390841</v>
      </c>
      <c r="I11" s="307">
        <v>615045</v>
      </c>
      <c r="J11" s="307">
        <v>460540</v>
      </c>
      <c r="K11" s="307">
        <v>615000</v>
      </c>
      <c r="L11" s="307">
        <v>45</v>
      </c>
      <c r="M11" s="307">
        <v>58890</v>
      </c>
      <c r="N11" s="307">
        <v>38190</v>
      </c>
      <c r="O11" s="307">
        <v>35427</v>
      </c>
      <c r="P11" s="307">
        <v>23463</v>
      </c>
      <c r="Q11" s="307">
        <v>5349</v>
      </c>
      <c r="R11" s="438">
        <v>0</v>
      </c>
      <c r="S11" s="438">
        <v>0</v>
      </c>
      <c r="T11" s="438">
        <v>0</v>
      </c>
      <c r="U11" s="438">
        <v>5349</v>
      </c>
      <c r="V11" s="438">
        <v>58751</v>
      </c>
    </row>
    <row r="12" spans="1:22">
      <c r="A12" s="375" t="s">
        <v>450</v>
      </c>
      <c r="B12" t="s">
        <v>433</v>
      </c>
      <c r="C12" t="s">
        <v>451</v>
      </c>
      <c r="D12" s="306">
        <v>1209</v>
      </c>
      <c r="E12" s="306">
        <v>0</v>
      </c>
      <c r="F12" s="306">
        <v>45200</v>
      </c>
      <c r="G12" s="306">
        <v>45200</v>
      </c>
      <c r="H12" s="306">
        <v>0</v>
      </c>
      <c r="I12" s="306">
        <v>49520</v>
      </c>
      <c r="J12" s="306">
        <v>41240</v>
      </c>
      <c r="K12" s="306">
        <v>49520</v>
      </c>
      <c r="L12" s="306">
        <v>0</v>
      </c>
      <c r="M12" s="306">
        <v>4503</v>
      </c>
      <c r="N12" s="306">
        <v>3423</v>
      </c>
      <c r="O12" s="306">
        <v>3191</v>
      </c>
      <c r="P12" s="306">
        <v>1312</v>
      </c>
      <c r="Q12" s="306">
        <v>1029</v>
      </c>
      <c r="R12" s="144">
        <v>0</v>
      </c>
      <c r="S12" s="144">
        <v>0</v>
      </c>
      <c r="T12" s="144">
        <v>0</v>
      </c>
      <c r="U12" s="144">
        <v>1029</v>
      </c>
      <c r="V12" s="144">
        <v>6830</v>
      </c>
    </row>
    <row r="13" spans="1:22">
      <c r="A13" s="375" t="s">
        <v>452</v>
      </c>
      <c r="B13" t="s">
        <v>433</v>
      </c>
      <c r="C13" t="s">
        <v>453</v>
      </c>
      <c r="D13" s="307">
        <v>1210</v>
      </c>
      <c r="E13" s="307">
        <v>0</v>
      </c>
      <c r="F13" s="307">
        <v>285719</v>
      </c>
      <c r="G13" s="307">
        <v>25000</v>
      </c>
      <c r="H13" s="307">
        <v>260719</v>
      </c>
      <c r="I13" s="307">
        <v>430175</v>
      </c>
      <c r="J13" s="307">
        <v>329220</v>
      </c>
      <c r="K13" s="307">
        <v>430175</v>
      </c>
      <c r="L13" s="307">
        <v>0</v>
      </c>
      <c r="M13" s="307">
        <v>40669</v>
      </c>
      <c r="N13" s="307">
        <v>27238</v>
      </c>
      <c r="O13" s="307">
        <v>40669</v>
      </c>
      <c r="P13" s="307">
        <v>0</v>
      </c>
      <c r="Q13" s="307">
        <v>3669</v>
      </c>
      <c r="R13" s="438">
        <v>0</v>
      </c>
      <c r="S13" s="438">
        <v>0</v>
      </c>
      <c r="T13" s="438">
        <v>0</v>
      </c>
      <c r="U13" s="438">
        <v>3669</v>
      </c>
      <c r="V13" s="438">
        <v>42427</v>
      </c>
    </row>
    <row r="14" spans="1:22">
      <c r="A14" s="375" t="s">
        <v>454</v>
      </c>
      <c r="B14" t="s">
        <v>433</v>
      </c>
      <c r="C14" t="s">
        <v>455</v>
      </c>
      <c r="D14" s="306">
        <v>1211</v>
      </c>
      <c r="E14" s="306">
        <v>0</v>
      </c>
      <c r="F14" s="306">
        <v>127632</v>
      </c>
      <c r="G14" s="306">
        <v>127632</v>
      </c>
      <c r="H14" s="306">
        <v>0</v>
      </c>
      <c r="I14" s="306">
        <v>165830</v>
      </c>
      <c r="J14" s="306">
        <v>118090</v>
      </c>
      <c r="K14" s="306">
        <v>165830</v>
      </c>
      <c r="L14" s="306">
        <v>0</v>
      </c>
      <c r="M14" s="306">
        <v>16176</v>
      </c>
      <c r="N14" s="306">
        <v>9783</v>
      </c>
      <c r="O14" s="306">
        <v>5780</v>
      </c>
      <c r="P14" s="306">
        <v>10396</v>
      </c>
      <c r="Q14" s="306">
        <v>2469</v>
      </c>
      <c r="R14" s="144">
        <v>0</v>
      </c>
      <c r="S14" s="144">
        <v>0</v>
      </c>
      <c r="T14" s="144">
        <v>0</v>
      </c>
      <c r="U14" s="144">
        <v>2469</v>
      </c>
      <c r="V14" s="144">
        <v>18352</v>
      </c>
    </row>
    <row r="15" spans="1:22">
      <c r="A15" s="375" t="s">
        <v>456</v>
      </c>
      <c r="B15" t="s">
        <v>433</v>
      </c>
      <c r="C15" t="s">
        <v>457</v>
      </c>
      <c r="D15" s="307">
        <v>1212</v>
      </c>
      <c r="E15" s="307">
        <v>0</v>
      </c>
      <c r="F15" s="307">
        <v>83945</v>
      </c>
      <c r="G15" s="307">
        <v>83945</v>
      </c>
      <c r="H15" s="307">
        <v>0</v>
      </c>
      <c r="I15" s="307">
        <v>103485</v>
      </c>
      <c r="J15" s="307">
        <v>76680</v>
      </c>
      <c r="K15" s="307">
        <v>91900</v>
      </c>
      <c r="L15" s="307">
        <v>11585</v>
      </c>
      <c r="M15" s="307">
        <v>9938</v>
      </c>
      <c r="N15" s="307">
        <v>6350</v>
      </c>
      <c r="O15" s="307">
        <v>2320</v>
      </c>
      <c r="P15" s="307">
        <v>7618</v>
      </c>
      <c r="Q15" s="307">
        <v>1749</v>
      </c>
      <c r="R15" s="438">
        <v>0</v>
      </c>
      <c r="S15" s="438">
        <v>0</v>
      </c>
      <c r="T15" s="438">
        <v>0</v>
      </c>
      <c r="U15" s="438">
        <v>1749</v>
      </c>
      <c r="V15" s="438">
        <v>12718</v>
      </c>
    </row>
    <row r="16" spans="1:22">
      <c r="A16" s="375" t="s">
        <v>458</v>
      </c>
      <c r="B16" t="s">
        <v>433</v>
      </c>
      <c r="C16" t="s">
        <v>459</v>
      </c>
      <c r="D16" s="306">
        <v>1213</v>
      </c>
      <c r="E16" s="306">
        <v>0</v>
      </c>
      <c r="F16" s="306">
        <v>407144</v>
      </c>
      <c r="G16" s="306">
        <v>407144</v>
      </c>
      <c r="H16" s="306">
        <v>0</v>
      </c>
      <c r="I16" s="306">
        <v>847950</v>
      </c>
      <c r="J16" s="306">
        <v>616210</v>
      </c>
      <c r="K16" s="306">
        <v>847950</v>
      </c>
      <c r="L16" s="306">
        <v>0</v>
      </c>
      <c r="M16" s="306">
        <v>82047</v>
      </c>
      <c r="N16" s="306">
        <v>50928</v>
      </c>
      <c r="O16" s="306">
        <v>68216</v>
      </c>
      <c r="P16" s="306">
        <v>13831</v>
      </c>
      <c r="Q16" s="306">
        <v>7029</v>
      </c>
      <c r="R16" s="144">
        <v>0</v>
      </c>
      <c r="S16" s="144">
        <v>0</v>
      </c>
      <c r="T16" s="144">
        <v>0</v>
      </c>
      <c r="U16" s="144">
        <v>7029</v>
      </c>
      <c r="V16" s="144">
        <v>58325</v>
      </c>
    </row>
    <row r="17" spans="1:22">
      <c r="A17" s="375" t="s">
        <v>460</v>
      </c>
      <c r="B17" t="s">
        <v>433</v>
      </c>
      <c r="C17" t="s">
        <v>461</v>
      </c>
      <c r="D17" s="307">
        <v>1214</v>
      </c>
      <c r="E17" s="307">
        <v>0</v>
      </c>
      <c r="F17" s="307">
        <v>129835</v>
      </c>
      <c r="G17" s="307">
        <v>129835</v>
      </c>
      <c r="H17" s="307">
        <v>0</v>
      </c>
      <c r="I17" s="307">
        <v>159580</v>
      </c>
      <c r="J17" s="307">
        <v>114170</v>
      </c>
      <c r="K17" s="307">
        <v>148000</v>
      </c>
      <c r="L17" s="307">
        <v>11580</v>
      </c>
      <c r="M17" s="307">
        <v>15531</v>
      </c>
      <c r="N17" s="307">
        <v>9441</v>
      </c>
      <c r="O17" s="307">
        <v>5955</v>
      </c>
      <c r="P17" s="307">
        <v>9576</v>
      </c>
      <c r="Q17" s="307">
        <v>2229</v>
      </c>
      <c r="R17" s="438">
        <v>0</v>
      </c>
      <c r="S17" s="438">
        <v>0</v>
      </c>
      <c r="T17" s="438">
        <v>0</v>
      </c>
      <c r="U17" s="438">
        <v>2229</v>
      </c>
      <c r="V17" s="438">
        <v>19495</v>
      </c>
    </row>
    <row r="18" spans="1:22">
      <c r="A18" s="375" t="s">
        <v>462</v>
      </c>
      <c r="B18" t="s">
        <v>433</v>
      </c>
      <c r="C18" t="s">
        <v>463</v>
      </c>
      <c r="D18" s="306">
        <v>1215</v>
      </c>
      <c r="E18" s="306">
        <v>0</v>
      </c>
      <c r="F18" s="306">
        <v>93406</v>
      </c>
      <c r="G18" s="306">
        <v>93406</v>
      </c>
      <c r="H18" s="306">
        <v>0</v>
      </c>
      <c r="I18" s="306">
        <v>124840</v>
      </c>
      <c r="J18" s="306">
        <v>100280</v>
      </c>
      <c r="K18" s="306">
        <v>123600</v>
      </c>
      <c r="L18" s="306">
        <v>1240</v>
      </c>
      <c r="M18" s="306">
        <v>11558</v>
      </c>
      <c r="N18" s="306">
        <v>8315</v>
      </c>
      <c r="O18" s="306">
        <v>8225</v>
      </c>
      <c r="P18" s="306">
        <v>3333</v>
      </c>
      <c r="Q18" s="306">
        <v>1749</v>
      </c>
      <c r="R18" s="144">
        <v>0</v>
      </c>
      <c r="S18" s="144">
        <v>0</v>
      </c>
      <c r="T18" s="144">
        <v>0</v>
      </c>
      <c r="U18" s="144">
        <v>1749</v>
      </c>
      <c r="V18" s="144">
        <v>13755</v>
      </c>
    </row>
    <row r="19" spans="1:22">
      <c r="A19" s="375" t="s">
        <v>464</v>
      </c>
      <c r="B19" t="s">
        <v>433</v>
      </c>
      <c r="C19" t="s">
        <v>465</v>
      </c>
      <c r="D19" s="307">
        <v>1216</v>
      </c>
      <c r="E19" s="307">
        <v>0</v>
      </c>
      <c r="F19" s="307">
        <v>64398</v>
      </c>
      <c r="G19" s="307">
        <v>64398</v>
      </c>
      <c r="H19" s="307">
        <v>0</v>
      </c>
      <c r="I19" s="307">
        <v>81040</v>
      </c>
      <c r="J19" s="307">
        <v>66420</v>
      </c>
      <c r="K19" s="307">
        <v>81040</v>
      </c>
      <c r="L19" s="307">
        <v>0</v>
      </c>
      <c r="M19" s="307">
        <v>7410</v>
      </c>
      <c r="N19" s="307">
        <v>5490</v>
      </c>
      <c r="O19" s="307">
        <v>5729</v>
      </c>
      <c r="P19" s="307">
        <v>1681</v>
      </c>
      <c r="Q19" s="307">
        <v>1269</v>
      </c>
      <c r="R19" s="438">
        <v>0</v>
      </c>
      <c r="S19" s="438">
        <v>0</v>
      </c>
      <c r="T19" s="438">
        <v>0</v>
      </c>
      <c r="U19" s="438">
        <v>1269</v>
      </c>
      <c r="V19" s="438">
        <v>9574</v>
      </c>
    </row>
    <row r="20" spans="1:22">
      <c r="A20" s="375" t="s">
        <v>466</v>
      </c>
      <c r="B20" t="s">
        <v>433</v>
      </c>
      <c r="C20" t="s">
        <v>467</v>
      </c>
      <c r="D20" s="306">
        <v>1217</v>
      </c>
      <c r="E20" s="306">
        <v>0</v>
      </c>
      <c r="F20" s="306">
        <v>366364</v>
      </c>
      <c r="G20" s="306">
        <v>366364</v>
      </c>
      <c r="H20" s="306">
        <v>0</v>
      </c>
      <c r="I20" s="306">
        <v>591450</v>
      </c>
      <c r="J20" s="306">
        <v>437330</v>
      </c>
      <c r="K20" s="306">
        <v>591450</v>
      </c>
      <c r="L20" s="306">
        <v>0</v>
      </c>
      <c r="M20" s="306">
        <v>56621</v>
      </c>
      <c r="N20" s="306">
        <v>36113</v>
      </c>
      <c r="O20" s="306">
        <v>50500</v>
      </c>
      <c r="P20" s="306">
        <v>6121</v>
      </c>
      <c r="Q20" s="306">
        <v>4890</v>
      </c>
      <c r="R20" s="144">
        <v>0</v>
      </c>
      <c r="S20" s="144">
        <v>0</v>
      </c>
      <c r="T20" s="144">
        <v>0</v>
      </c>
      <c r="U20" s="144">
        <v>4890</v>
      </c>
      <c r="V20" s="144">
        <v>50198</v>
      </c>
    </row>
    <row r="21" spans="1:22">
      <c r="A21" s="375" t="s">
        <v>468</v>
      </c>
      <c r="B21" t="s">
        <v>433</v>
      </c>
      <c r="C21" t="s">
        <v>469</v>
      </c>
      <c r="D21" s="307">
        <v>1218</v>
      </c>
      <c r="E21" s="307">
        <v>0</v>
      </c>
      <c r="F21" s="307">
        <v>50389</v>
      </c>
      <c r="G21" s="307">
        <v>0</v>
      </c>
      <c r="H21" s="307">
        <v>50389</v>
      </c>
      <c r="I21" s="307">
        <v>66530</v>
      </c>
      <c r="J21" s="307">
        <v>55490</v>
      </c>
      <c r="K21" s="307">
        <v>66530</v>
      </c>
      <c r="L21" s="307">
        <v>0</v>
      </c>
      <c r="M21" s="307">
        <v>6046</v>
      </c>
      <c r="N21" s="307">
        <v>4603</v>
      </c>
      <c r="O21" s="307">
        <v>4251</v>
      </c>
      <c r="P21" s="307">
        <v>1795</v>
      </c>
      <c r="Q21" s="307">
        <v>1269</v>
      </c>
      <c r="R21" s="438">
        <v>0</v>
      </c>
      <c r="S21" s="438">
        <v>0</v>
      </c>
      <c r="T21" s="438">
        <v>0</v>
      </c>
      <c r="U21" s="438">
        <v>1269</v>
      </c>
      <c r="V21" s="438">
        <v>7526</v>
      </c>
    </row>
    <row r="22" spans="1:22">
      <c r="A22" s="375" t="s">
        <v>470</v>
      </c>
      <c r="B22" t="s">
        <v>433</v>
      </c>
      <c r="C22" t="s">
        <v>471</v>
      </c>
      <c r="D22" s="306">
        <v>1219</v>
      </c>
      <c r="E22" s="306">
        <v>0</v>
      </c>
      <c r="F22" s="306">
        <v>94799</v>
      </c>
      <c r="G22" s="306">
        <v>94799</v>
      </c>
      <c r="H22" s="306">
        <v>0</v>
      </c>
      <c r="I22" s="306">
        <v>118535</v>
      </c>
      <c r="J22" s="306">
        <v>90060</v>
      </c>
      <c r="K22" s="306">
        <v>118535</v>
      </c>
      <c r="L22" s="306">
        <v>0</v>
      </c>
      <c r="M22" s="306">
        <v>11289</v>
      </c>
      <c r="N22" s="306">
        <v>7470</v>
      </c>
      <c r="O22" s="306">
        <v>4581</v>
      </c>
      <c r="P22" s="306">
        <v>6708</v>
      </c>
      <c r="Q22" s="306">
        <v>1749</v>
      </c>
      <c r="R22" s="144">
        <v>0</v>
      </c>
      <c r="S22" s="144">
        <v>0</v>
      </c>
      <c r="T22" s="144">
        <v>0</v>
      </c>
      <c r="U22" s="144">
        <v>1749</v>
      </c>
      <c r="V22" s="144">
        <v>14093</v>
      </c>
    </row>
    <row r="23" spans="1:22">
      <c r="A23" s="375" t="s">
        <v>472</v>
      </c>
      <c r="B23" t="s">
        <v>433</v>
      </c>
      <c r="C23" t="s">
        <v>473</v>
      </c>
      <c r="D23" s="307">
        <v>1220</v>
      </c>
      <c r="E23" s="307">
        <v>0</v>
      </c>
      <c r="F23" s="307">
        <v>86969</v>
      </c>
      <c r="G23" s="307">
        <v>86969</v>
      </c>
      <c r="H23" s="307">
        <v>0</v>
      </c>
      <c r="I23" s="307">
        <v>91395</v>
      </c>
      <c r="J23" s="307">
        <v>69360</v>
      </c>
      <c r="K23" s="307">
        <v>75360</v>
      </c>
      <c r="L23" s="307">
        <v>16035</v>
      </c>
      <c r="M23" s="307">
        <v>8689</v>
      </c>
      <c r="N23" s="307">
        <v>5770</v>
      </c>
      <c r="O23" s="307">
        <v>3319</v>
      </c>
      <c r="P23" s="307">
        <v>5370</v>
      </c>
      <c r="Q23" s="307">
        <v>1509</v>
      </c>
      <c r="R23" s="438">
        <v>0</v>
      </c>
      <c r="S23" s="438">
        <v>0</v>
      </c>
      <c r="T23" s="438">
        <v>0</v>
      </c>
      <c r="U23" s="438">
        <v>1509</v>
      </c>
      <c r="V23" s="438">
        <v>12925</v>
      </c>
    </row>
    <row r="24" spans="1:22">
      <c r="A24" s="375" t="s">
        <v>474</v>
      </c>
      <c r="B24" t="s">
        <v>433</v>
      </c>
      <c r="C24" t="s">
        <v>475</v>
      </c>
      <c r="D24" s="306">
        <v>1221</v>
      </c>
      <c r="E24" s="306">
        <v>0</v>
      </c>
      <c r="F24" s="306">
        <v>120066</v>
      </c>
      <c r="G24" s="306">
        <v>0</v>
      </c>
      <c r="H24" s="306">
        <v>120066</v>
      </c>
      <c r="I24" s="306">
        <v>125895</v>
      </c>
      <c r="J24" s="306">
        <v>89630</v>
      </c>
      <c r="K24" s="306">
        <v>125895</v>
      </c>
      <c r="L24" s="306">
        <v>0</v>
      </c>
      <c r="M24" s="306">
        <v>12297</v>
      </c>
      <c r="N24" s="306">
        <v>7443</v>
      </c>
      <c r="O24" s="306">
        <v>11500</v>
      </c>
      <c r="P24" s="306">
        <v>797</v>
      </c>
      <c r="Q24" s="306">
        <v>1989</v>
      </c>
      <c r="R24" s="144">
        <v>0</v>
      </c>
      <c r="S24" s="144">
        <v>0</v>
      </c>
      <c r="T24" s="144">
        <v>0</v>
      </c>
      <c r="U24" s="144">
        <v>1989</v>
      </c>
      <c r="V24" s="144">
        <v>17681</v>
      </c>
    </row>
    <row r="25" spans="1:22">
      <c r="A25" s="375" t="s">
        <v>476</v>
      </c>
      <c r="B25" t="s">
        <v>433</v>
      </c>
      <c r="C25" t="s">
        <v>477</v>
      </c>
      <c r="D25" s="307">
        <v>1222</v>
      </c>
      <c r="E25" s="307">
        <v>0</v>
      </c>
      <c r="F25" s="307">
        <v>47383</v>
      </c>
      <c r="G25" s="307">
        <v>47383</v>
      </c>
      <c r="H25" s="307">
        <v>0</v>
      </c>
      <c r="I25" s="307">
        <v>52220</v>
      </c>
      <c r="J25" s="307">
        <v>43020</v>
      </c>
      <c r="K25" s="307">
        <v>52220</v>
      </c>
      <c r="L25" s="307">
        <v>0</v>
      </c>
      <c r="M25" s="307">
        <v>4761</v>
      </c>
      <c r="N25" s="307">
        <v>3555</v>
      </c>
      <c r="O25" s="307">
        <v>4761</v>
      </c>
      <c r="P25" s="307">
        <v>0</v>
      </c>
      <c r="Q25" s="307">
        <v>1029</v>
      </c>
      <c r="R25" s="438">
        <v>0</v>
      </c>
      <c r="S25" s="438">
        <v>0</v>
      </c>
      <c r="T25" s="438">
        <v>0</v>
      </c>
      <c r="U25" s="438">
        <v>1029</v>
      </c>
      <c r="V25" s="438">
        <v>7120</v>
      </c>
    </row>
    <row r="26" spans="1:22">
      <c r="A26" s="375" t="s">
        <v>478</v>
      </c>
      <c r="B26" t="s">
        <v>433</v>
      </c>
      <c r="C26" t="s">
        <v>479</v>
      </c>
      <c r="D26" s="306">
        <v>1223</v>
      </c>
      <c r="E26" s="306">
        <v>0</v>
      </c>
      <c r="F26" s="306">
        <v>106819</v>
      </c>
      <c r="G26" s="306">
        <v>106819</v>
      </c>
      <c r="H26" s="306">
        <v>0</v>
      </c>
      <c r="I26" s="306">
        <v>121650</v>
      </c>
      <c r="J26" s="306">
        <v>89860</v>
      </c>
      <c r="K26" s="306">
        <v>115100</v>
      </c>
      <c r="L26" s="306">
        <v>6550</v>
      </c>
      <c r="M26" s="306">
        <v>11679</v>
      </c>
      <c r="N26" s="306">
        <v>7440</v>
      </c>
      <c r="O26" s="306">
        <v>7945</v>
      </c>
      <c r="P26" s="306">
        <v>3734</v>
      </c>
      <c r="Q26" s="306">
        <v>1749</v>
      </c>
      <c r="R26" s="144">
        <v>0</v>
      </c>
      <c r="S26" s="144">
        <v>0</v>
      </c>
      <c r="T26" s="144">
        <v>0</v>
      </c>
      <c r="U26" s="144">
        <v>1749</v>
      </c>
      <c r="V26" s="144">
        <v>15782</v>
      </c>
    </row>
    <row r="27" spans="1:22">
      <c r="A27" s="375" t="s">
        <v>480</v>
      </c>
      <c r="B27" t="s">
        <v>433</v>
      </c>
      <c r="C27" t="s">
        <v>481</v>
      </c>
      <c r="D27" s="307">
        <v>1224</v>
      </c>
      <c r="E27" s="307">
        <v>0</v>
      </c>
      <c r="F27" s="307">
        <v>237518</v>
      </c>
      <c r="G27" s="307">
        <v>998</v>
      </c>
      <c r="H27" s="307">
        <v>236520</v>
      </c>
      <c r="I27" s="307">
        <v>390875</v>
      </c>
      <c r="J27" s="307">
        <v>249570</v>
      </c>
      <c r="K27" s="307">
        <v>360000</v>
      </c>
      <c r="L27" s="307">
        <v>30875</v>
      </c>
      <c r="M27" s="307">
        <v>39753</v>
      </c>
      <c r="N27" s="307">
        <v>20643</v>
      </c>
      <c r="O27" s="307">
        <v>39753</v>
      </c>
      <c r="P27" s="307">
        <v>0</v>
      </c>
      <c r="Q27" s="307">
        <v>4629</v>
      </c>
      <c r="R27" s="438">
        <v>0</v>
      </c>
      <c r="S27" s="438">
        <v>0</v>
      </c>
      <c r="T27" s="438">
        <v>0</v>
      </c>
      <c r="U27" s="438">
        <v>4629</v>
      </c>
      <c r="V27" s="438">
        <v>32228</v>
      </c>
    </row>
    <row r="28" spans="1:22">
      <c r="A28" s="375" t="s">
        <v>482</v>
      </c>
      <c r="B28" t="s">
        <v>433</v>
      </c>
      <c r="C28" t="s">
        <v>483</v>
      </c>
      <c r="D28" s="306">
        <v>1225</v>
      </c>
      <c r="E28" s="306">
        <v>0</v>
      </c>
      <c r="F28" s="306">
        <v>142413</v>
      </c>
      <c r="G28" s="306">
        <v>142413</v>
      </c>
      <c r="H28" s="306">
        <v>0</v>
      </c>
      <c r="I28" s="306">
        <v>201410</v>
      </c>
      <c r="J28" s="306">
        <v>150140</v>
      </c>
      <c r="K28" s="306">
        <v>193100</v>
      </c>
      <c r="L28" s="306">
        <v>8310</v>
      </c>
      <c r="M28" s="306">
        <v>19275</v>
      </c>
      <c r="N28" s="306">
        <v>12438</v>
      </c>
      <c r="O28" s="306">
        <v>6808</v>
      </c>
      <c r="P28" s="306">
        <v>12467</v>
      </c>
      <c r="Q28" s="306">
        <v>2709</v>
      </c>
      <c r="R28" s="144">
        <v>0</v>
      </c>
      <c r="S28" s="144">
        <v>0</v>
      </c>
      <c r="T28" s="144">
        <v>0</v>
      </c>
      <c r="U28" s="144">
        <v>2709</v>
      </c>
      <c r="V28" s="144">
        <v>20295</v>
      </c>
    </row>
    <row r="29" spans="1:22">
      <c r="A29" s="375" t="s">
        <v>484</v>
      </c>
      <c r="B29" t="s">
        <v>433</v>
      </c>
      <c r="C29" t="s">
        <v>485</v>
      </c>
      <c r="D29" s="307">
        <v>1226</v>
      </c>
      <c r="E29" s="307">
        <v>0</v>
      </c>
      <c r="F29" s="307">
        <v>72408</v>
      </c>
      <c r="G29" s="307">
        <v>37122</v>
      </c>
      <c r="H29" s="307">
        <v>35286</v>
      </c>
      <c r="I29" s="307">
        <v>87310</v>
      </c>
      <c r="J29" s="307">
        <v>66380</v>
      </c>
      <c r="K29" s="307">
        <v>87310</v>
      </c>
      <c r="L29" s="307">
        <v>0</v>
      </c>
      <c r="M29" s="307">
        <v>8289</v>
      </c>
      <c r="N29" s="307">
        <v>5508</v>
      </c>
      <c r="O29" s="307">
        <v>3593</v>
      </c>
      <c r="P29" s="307">
        <v>4696</v>
      </c>
      <c r="Q29" s="307">
        <v>1509</v>
      </c>
      <c r="R29" s="438">
        <v>0</v>
      </c>
      <c r="S29" s="438">
        <v>0</v>
      </c>
      <c r="T29" s="438">
        <v>0</v>
      </c>
      <c r="U29" s="438">
        <v>1509</v>
      </c>
      <c r="V29" s="438">
        <v>10652</v>
      </c>
    </row>
    <row r="30" spans="1:22">
      <c r="A30" s="375" t="s">
        <v>486</v>
      </c>
      <c r="B30" t="s">
        <v>433</v>
      </c>
      <c r="C30" t="s">
        <v>487</v>
      </c>
      <c r="D30" s="306">
        <v>1227</v>
      </c>
      <c r="E30" s="306">
        <v>0</v>
      </c>
      <c r="F30" s="306">
        <v>20414</v>
      </c>
      <c r="G30" s="306">
        <v>20414</v>
      </c>
      <c r="H30" s="306">
        <v>0</v>
      </c>
      <c r="I30" s="306">
        <v>22215</v>
      </c>
      <c r="J30" s="306">
        <v>18910</v>
      </c>
      <c r="K30" s="306">
        <v>22215</v>
      </c>
      <c r="L30" s="306">
        <v>0</v>
      </c>
      <c r="M30" s="306">
        <v>2003</v>
      </c>
      <c r="N30" s="306">
        <v>1571</v>
      </c>
      <c r="O30" s="306">
        <v>918</v>
      </c>
      <c r="P30" s="306">
        <v>1085</v>
      </c>
      <c r="Q30" s="306">
        <v>789</v>
      </c>
      <c r="R30" s="144">
        <v>0</v>
      </c>
      <c r="S30" s="144">
        <v>0</v>
      </c>
      <c r="T30" s="144">
        <v>0</v>
      </c>
      <c r="U30" s="144">
        <v>789</v>
      </c>
      <c r="V30" s="144">
        <v>3126</v>
      </c>
    </row>
    <row r="31" spans="1:22">
      <c r="A31" s="375" t="s">
        <v>488</v>
      </c>
      <c r="B31" t="s">
        <v>433</v>
      </c>
      <c r="C31" t="s">
        <v>489</v>
      </c>
      <c r="D31" s="307">
        <v>1228</v>
      </c>
      <c r="E31" s="307">
        <v>0</v>
      </c>
      <c r="F31" s="307">
        <v>95874</v>
      </c>
      <c r="G31" s="307">
        <v>95874</v>
      </c>
      <c r="H31" s="307">
        <v>0</v>
      </c>
      <c r="I31" s="307">
        <v>112785</v>
      </c>
      <c r="J31" s="307">
        <v>88090</v>
      </c>
      <c r="K31" s="307">
        <v>112785</v>
      </c>
      <c r="L31" s="307">
        <v>0</v>
      </c>
      <c r="M31" s="307">
        <v>10594</v>
      </c>
      <c r="N31" s="307">
        <v>7321</v>
      </c>
      <c r="O31" s="307">
        <v>2860</v>
      </c>
      <c r="P31" s="307">
        <v>7734</v>
      </c>
      <c r="Q31" s="307">
        <v>1749</v>
      </c>
      <c r="R31" s="438">
        <v>0</v>
      </c>
      <c r="S31" s="438">
        <v>0</v>
      </c>
      <c r="T31" s="438">
        <v>0</v>
      </c>
      <c r="U31" s="438">
        <v>1749</v>
      </c>
      <c r="V31" s="438">
        <v>14128</v>
      </c>
    </row>
    <row r="32" spans="1:22">
      <c r="A32" s="375" t="s">
        <v>490</v>
      </c>
      <c r="B32" t="s">
        <v>433</v>
      </c>
      <c r="C32" t="s">
        <v>491</v>
      </c>
      <c r="D32" s="306">
        <v>1229</v>
      </c>
      <c r="E32" s="306">
        <v>0</v>
      </c>
      <c r="F32" s="306">
        <v>93072</v>
      </c>
      <c r="G32" s="306">
        <v>93072</v>
      </c>
      <c r="H32" s="306">
        <v>0</v>
      </c>
      <c r="I32" s="306">
        <v>95850</v>
      </c>
      <c r="J32" s="306">
        <v>68360</v>
      </c>
      <c r="K32" s="306">
        <v>93900</v>
      </c>
      <c r="L32" s="306">
        <v>1950</v>
      </c>
      <c r="M32" s="306">
        <v>9337</v>
      </c>
      <c r="N32" s="306">
        <v>5668</v>
      </c>
      <c r="O32" s="306">
        <v>6158</v>
      </c>
      <c r="P32" s="306">
        <v>3179</v>
      </c>
      <c r="Q32" s="306">
        <v>1749</v>
      </c>
      <c r="R32" s="144">
        <v>0</v>
      </c>
      <c r="S32" s="144">
        <v>0</v>
      </c>
      <c r="T32" s="144">
        <v>0</v>
      </c>
      <c r="U32" s="144">
        <v>1749</v>
      </c>
      <c r="V32" s="144">
        <v>13715</v>
      </c>
    </row>
    <row r="33" spans="1:22">
      <c r="A33" s="375" t="s">
        <v>492</v>
      </c>
      <c r="B33" t="s">
        <v>433</v>
      </c>
      <c r="C33" t="s">
        <v>493</v>
      </c>
      <c r="D33" s="307">
        <v>1230</v>
      </c>
      <c r="E33" s="307">
        <v>0</v>
      </c>
      <c r="F33" s="307">
        <v>145433</v>
      </c>
      <c r="G33" s="307">
        <v>145433</v>
      </c>
      <c r="H33" s="307">
        <v>0</v>
      </c>
      <c r="I33" s="307">
        <v>235195</v>
      </c>
      <c r="J33" s="307">
        <v>175280</v>
      </c>
      <c r="K33" s="307">
        <v>235195</v>
      </c>
      <c r="L33" s="307">
        <v>0</v>
      </c>
      <c r="M33" s="307">
        <v>22584</v>
      </c>
      <c r="N33" s="307">
        <v>14595</v>
      </c>
      <c r="O33" s="307">
        <v>18495</v>
      </c>
      <c r="P33" s="307">
        <v>4089</v>
      </c>
      <c r="Q33" s="307">
        <v>2949</v>
      </c>
      <c r="R33" s="438">
        <v>0</v>
      </c>
      <c r="S33" s="438">
        <v>0</v>
      </c>
      <c r="T33" s="438">
        <v>0</v>
      </c>
      <c r="U33" s="438">
        <v>2949</v>
      </c>
      <c r="V33" s="438">
        <v>21102</v>
      </c>
    </row>
    <row r="34" spans="1:22">
      <c r="A34" s="375" t="s">
        <v>494</v>
      </c>
      <c r="B34" t="s">
        <v>433</v>
      </c>
      <c r="C34" t="s">
        <v>495</v>
      </c>
      <c r="D34" s="306">
        <v>1231</v>
      </c>
      <c r="E34" s="306">
        <v>0</v>
      </c>
      <c r="F34" s="306">
        <v>196709</v>
      </c>
      <c r="G34" s="306">
        <v>143709</v>
      </c>
      <c r="H34" s="306">
        <v>53000</v>
      </c>
      <c r="I34" s="306">
        <v>300465</v>
      </c>
      <c r="J34" s="306">
        <v>204350</v>
      </c>
      <c r="K34" s="306">
        <v>295000</v>
      </c>
      <c r="L34" s="306">
        <v>5465</v>
      </c>
      <c r="M34" s="306">
        <v>29810</v>
      </c>
      <c r="N34" s="306">
        <v>16898</v>
      </c>
      <c r="O34" s="306">
        <v>21964</v>
      </c>
      <c r="P34" s="306">
        <v>7846</v>
      </c>
      <c r="Q34" s="306">
        <v>3429</v>
      </c>
      <c r="R34" s="144">
        <v>0</v>
      </c>
      <c r="S34" s="144">
        <v>0</v>
      </c>
      <c r="T34" s="144">
        <v>0</v>
      </c>
      <c r="U34" s="144">
        <v>3429</v>
      </c>
      <c r="V34" s="144">
        <v>26903</v>
      </c>
    </row>
    <row r="35" spans="1:22">
      <c r="A35" s="375" t="s">
        <v>496</v>
      </c>
      <c r="B35" t="s">
        <v>433</v>
      </c>
      <c r="C35" t="s">
        <v>497</v>
      </c>
      <c r="D35" s="307">
        <v>1233</v>
      </c>
      <c r="E35" s="307">
        <v>0</v>
      </c>
      <c r="F35" s="307">
        <v>126445</v>
      </c>
      <c r="G35" s="307">
        <v>68000</v>
      </c>
      <c r="H35" s="307">
        <v>58445</v>
      </c>
      <c r="I35" s="307">
        <v>179950</v>
      </c>
      <c r="J35" s="307">
        <v>137900</v>
      </c>
      <c r="K35" s="307">
        <v>179950</v>
      </c>
      <c r="L35" s="307">
        <v>0</v>
      </c>
      <c r="M35" s="307">
        <v>17041</v>
      </c>
      <c r="N35" s="307">
        <v>11443</v>
      </c>
      <c r="O35" s="307">
        <v>17041</v>
      </c>
      <c r="P35" s="307">
        <v>0</v>
      </c>
      <c r="Q35" s="307">
        <v>2229</v>
      </c>
      <c r="R35" s="438">
        <v>0</v>
      </c>
      <c r="S35" s="438">
        <v>0</v>
      </c>
      <c r="T35" s="438">
        <v>0</v>
      </c>
      <c r="U35" s="438">
        <v>2229</v>
      </c>
      <c r="V35" s="438">
        <v>18950</v>
      </c>
    </row>
    <row r="36" spans="1:22">
      <c r="A36" s="375" t="s">
        <v>498</v>
      </c>
      <c r="B36" t="s">
        <v>433</v>
      </c>
      <c r="C36" t="s">
        <v>499</v>
      </c>
      <c r="D36" s="306">
        <v>1234</v>
      </c>
      <c r="E36" s="306">
        <v>0</v>
      </c>
      <c r="F36" s="306">
        <v>164549</v>
      </c>
      <c r="G36" s="306">
        <v>164549</v>
      </c>
      <c r="H36" s="306">
        <v>0</v>
      </c>
      <c r="I36" s="306">
        <v>276175</v>
      </c>
      <c r="J36" s="306">
        <v>200740</v>
      </c>
      <c r="K36" s="306">
        <v>272000</v>
      </c>
      <c r="L36" s="306">
        <v>4175</v>
      </c>
      <c r="M36" s="306">
        <v>26700</v>
      </c>
      <c r="N36" s="306">
        <v>16635</v>
      </c>
      <c r="O36" s="306">
        <v>22625</v>
      </c>
      <c r="P36" s="306">
        <v>4075</v>
      </c>
      <c r="Q36" s="306">
        <v>2709</v>
      </c>
      <c r="R36" s="144">
        <v>0</v>
      </c>
      <c r="S36" s="144">
        <v>0</v>
      </c>
      <c r="T36" s="144">
        <v>0</v>
      </c>
      <c r="U36" s="144">
        <v>2709</v>
      </c>
      <c r="V36" s="144">
        <v>22538</v>
      </c>
    </row>
    <row r="37" spans="1:22">
      <c r="A37" s="375" t="s">
        <v>500</v>
      </c>
      <c r="B37" t="s">
        <v>433</v>
      </c>
      <c r="C37" t="s">
        <v>501</v>
      </c>
      <c r="D37" s="307">
        <v>1235</v>
      </c>
      <c r="E37" s="307">
        <v>0</v>
      </c>
      <c r="F37" s="307">
        <v>179635</v>
      </c>
      <c r="G37" s="307">
        <v>110661</v>
      </c>
      <c r="H37" s="307">
        <v>68974</v>
      </c>
      <c r="I37" s="307">
        <v>285165</v>
      </c>
      <c r="J37" s="307">
        <v>211750</v>
      </c>
      <c r="K37" s="307">
        <v>285165</v>
      </c>
      <c r="L37" s="307">
        <v>0</v>
      </c>
      <c r="M37" s="307">
        <v>27232</v>
      </c>
      <c r="N37" s="307">
        <v>17443</v>
      </c>
      <c r="O37" s="307">
        <v>24000</v>
      </c>
      <c r="P37" s="307">
        <v>3232</v>
      </c>
      <c r="Q37" s="307">
        <v>2709</v>
      </c>
      <c r="R37" s="438">
        <v>0</v>
      </c>
      <c r="S37" s="438">
        <v>0</v>
      </c>
      <c r="T37" s="438">
        <v>0</v>
      </c>
      <c r="U37" s="438">
        <v>2709</v>
      </c>
      <c r="V37" s="438">
        <v>26232</v>
      </c>
    </row>
    <row r="38" spans="1:22">
      <c r="A38" s="375" t="s">
        <v>502</v>
      </c>
      <c r="B38" t="s">
        <v>433</v>
      </c>
      <c r="C38" t="s">
        <v>503</v>
      </c>
      <c r="D38" s="306">
        <v>1236</v>
      </c>
      <c r="E38" s="306">
        <v>0</v>
      </c>
      <c r="F38" s="306">
        <v>148984</v>
      </c>
      <c r="G38" s="306">
        <v>148984</v>
      </c>
      <c r="H38" s="306">
        <v>0</v>
      </c>
      <c r="I38" s="306">
        <v>211795</v>
      </c>
      <c r="J38" s="306">
        <v>154350</v>
      </c>
      <c r="K38" s="306">
        <v>211795</v>
      </c>
      <c r="L38" s="306">
        <v>0</v>
      </c>
      <c r="M38" s="306">
        <v>20513</v>
      </c>
      <c r="N38" s="306">
        <v>12851</v>
      </c>
      <c r="O38" s="306">
        <v>20513</v>
      </c>
      <c r="P38" s="306">
        <v>0</v>
      </c>
      <c r="Q38" s="306">
        <v>2709</v>
      </c>
      <c r="R38" s="144">
        <v>0</v>
      </c>
      <c r="S38" s="144">
        <v>0</v>
      </c>
      <c r="T38" s="144">
        <v>0</v>
      </c>
      <c r="U38" s="144">
        <v>2709</v>
      </c>
      <c r="V38" s="144">
        <v>22094</v>
      </c>
    </row>
    <row r="39" spans="1:22">
      <c r="A39" s="375" t="s">
        <v>504</v>
      </c>
      <c r="B39" t="s">
        <v>433</v>
      </c>
      <c r="C39" t="s">
        <v>505</v>
      </c>
      <c r="D39" s="307">
        <v>1303</v>
      </c>
      <c r="E39" s="307">
        <v>0</v>
      </c>
      <c r="F39" s="307">
        <v>59525</v>
      </c>
      <c r="G39" s="307">
        <v>0</v>
      </c>
      <c r="H39" s="307">
        <v>59525</v>
      </c>
      <c r="I39" s="307">
        <v>73250</v>
      </c>
      <c r="J39" s="307">
        <v>53240</v>
      </c>
      <c r="K39" s="307">
        <v>73250</v>
      </c>
      <c r="L39" s="307">
        <v>0</v>
      </c>
      <c r="M39" s="307">
        <v>7181</v>
      </c>
      <c r="N39" s="307">
        <v>4523</v>
      </c>
      <c r="O39" s="307">
        <v>7181</v>
      </c>
      <c r="P39" s="307">
        <v>0</v>
      </c>
      <c r="Q39" s="307">
        <v>1509</v>
      </c>
      <c r="R39" s="438">
        <v>0</v>
      </c>
      <c r="S39" s="438">
        <v>0</v>
      </c>
      <c r="T39" s="438">
        <v>0</v>
      </c>
      <c r="U39" s="438">
        <v>1509</v>
      </c>
      <c r="V39" s="438">
        <v>8941</v>
      </c>
    </row>
    <row r="40" spans="1:22">
      <c r="A40" s="375" t="s">
        <v>506</v>
      </c>
      <c r="B40" t="s">
        <v>433</v>
      </c>
      <c r="C40" t="s">
        <v>507</v>
      </c>
      <c r="D40" s="306">
        <v>1304</v>
      </c>
      <c r="E40" s="306">
        <v>0</v>
      </c>
      <c r="F40" s="306">
        <v>21623</v>
      </c>
      <c r="G40" s="306">
        <v>21623</v>
      </c>
      <c r="H40" s="306">
        <v>0</v>
      </c>
      <c r="I40" s="306">
        <v>15900</v>
      </c>
      <c r="J40" s="306">
        <v>12180</v>
      </c>
      <c r="K40" s="306">
        <v>15900</v>
      </c>
      <c r="L40" s="306">
        <v>0</v>
      </c>
      <c r="M40" s="306">
        <v>1500</v>
      </c>
      <c r="N40" s="306">
        <v>1008</v>
      </c>
      <c r="O40" s="306">
        <v>845</v>
      </c>
      <c r="P40" s="306">
        <v>655</v>
      </c>
      <c r="Q40" s="306">
        <v>789</v>
      </c>
      <c r="R40" s="144">
        <v>0</v>
      </c>
      <c r="S40" s="144">
        <v>0</v>
      </c>
      <c r="T40" s="144">
        <v>0</v>
      </c>
      <c r="U40" s="144">
        <v>789</v>
      </c>
      <c r="V40" s="144">
        <v>3328</v>
      </c>
    </row>
    <row r="41" spans="1:22">
      <c r="A41" s="375" t="s">
        <v>508</v>
      </c>
      <c r="B41" t="s">
        <v>433</v>
      </c>
      <c r="C41" t="s">
        <v>509</v>
      </c>
      <c r="D41" s="307">
        <v>1331</v>
      </c>
      <c r="E41" s="307">
        <v>0</v>
      </c>
      <c r="F41" s="307">
        <v>38226</v>
      </c>
      <c r="G41" s="307">
        <v>38226</v>
      </c>
      <c r="H41" s="307">
        <v>0</v>
      </c>
      <c r="I41" s="307">
        <v>42920</v>
      </c>
      <c r="J41" s="307">
        <v>36140</v>
      </c>
      <c r="K41" s="307">
        <v>42920</v>
      </c>
      <c r="L41" s="307">
        <v>0</v>
      </c>
      <c r="M41" s="307">
        <v>3887</v>
      </c>
      <c r="N41" s="307">
        <v>3005</v>
      </c>
      <c r="O41" s="307">
        <v>2360</v>
      </c>
      <c r="P41" s="307">
        <v>1527</v>
      </c>
      <c r="Q41" s="307">
        <v>1029</v>
      </c>
      <c r="R41" s="438">
        <v>0</v>
      </c>
      <c r="S41" s="438">
        <v>0</v>
      </c>
      <c r="T41" s="438">
        <v>0</v>
      </c>
      <c r="U41" s="438">
        <v>1029</v>
      </c>
      <c r="V41" s="438">
        <v>6106</v>
      </c>
    </row>
    <row r="42" spans="1:22">
      <c r="A42" s="375" t="s">
        <v>510</v>
      </c>
      <c r="B42" t="s">
        <v>433</v>
      </c>
      <c r="C42" t="s">
        <v>511</v>
      </c>
      <c r="D42" s="306">
        <v>1332</v>
      </c>
      <c r="E42" s="306">
        <v>0</v>
      </c>
      <c r="F42" s="306">
        <v>26372</v>
      </c>
      <c r="G42" s="306">
        <v>26372</v>
      </c>
      <c r="H42" s="306">
        <v>0</v>
      </c>
      <c r="I42" s="306">
        <v>23610</v>
      </c>
      <c r="J42" s="306">
        <v>19780</v>
      </c>
      <c r="K42" s="306">
        <v>23610</v>
      </c>
      <c r="L42" s="306">
        <v>0</v>
      </c>
      <c r="M42" s="306">
        <v>2130</v>
      </c>
      <c r="N42" s="306">
        <v>1638</v>
      </c>
      <c r="O42" s="306">
        <v>2130</v>
      </c>
      <c r="P42" s="306">
        <v>0</v>
      </c>
      <c r="Q42" s="306">
        <v>789</v>
      </c>
      <c r="R42" s="144">
        <v>0</v>
      </c>
      <c r="S42" s="144">
        <v>0</v>
      </c>
      <c r="T42" s="144">
        <v>0</v>
      </c>
      <c r="U42" s="144">
        <v>789</v>
      </c>
      <c r="V42" s="144">
        <v>4247</v>
      </c>
    </row>
    <row r="43" spans="1:22">
      <c r="A43" s="375" t="s">
        <v>512</v>
      </c>
      <c r="B43" t="s">
        <v>433</v>
      </c>
      <c r="C43" t="s">
        <v>513</v>
      </c>
      <c r="D43" s="307">
        <v>1333</v>
      </c>
      <c r="E43" s="307">
        <v>148</v>
      </c>
      <c r="F43" s="307">
        <v>24975</v>
      </c>
      <c r="G43" s="307">
        <v>24975</v>
      </c>
      <c r="H43" s="307">
        <v>0</v>
      </c>
      <c r="I43" s="307">
        <v>21110</v>
      </c>
      <c r="J43" s="307">
        <v>16080</v>
      </c>
      <c r="K43" s="307">
        <v>21110</v>
      </c>
      <c r="L43" s="307">
        <v>0</v>
      </c>
      <c r="M43" s="307">
        <v>2001</v>
      </c>
      <c r="N43" s="307">
        <v>1338</v>
      </c>
      <c r="O43" s="307">
        <v>2001</v>
      </c>
      <c r="P43" s="307">
        <v>0</v>
      </c>
      <c r="Q43" s="307">
        <v>789</v>
      </c>
      <c r="R43" s="438">
        <v>0</v>
      </c>
      <c r="S43" s="438">
        <v>0</v>
      </c>
      <c r="T43" s="438">
        <v>0</v>
      </c>
      <c r="U43" s="438">
        <v>789</v>
      </c>
      <c r="V43" s="438">
        <v>4029</v>
      </c>
    </row>
    <row r="44" spans="1:22">
      <c r="A44" s="375" t="s">
        <v>514</v>
      </c>
      <c r="B44" t="s">
        <v>433</v>
      </c>
      <c r="C44" t="s">
        <v>515</v>
      </c>
      <c r="D44" s="306">
        <v>1334</v>
      </c>
      <c r="E44" s="306">
        <v>0</v>
      </c>
      <c r="F44" s="306">
        <v>26664</v>
      </c>
      <c r="G44" s="306">
        <v>26664</v>
      </c>
      <c r="H44" s="306">
        <v>0</v>
      </c>
      <c r="I44" s="306">
        <v>23550</v>
      </c>
      <c r="J44" s="306">
        <v>18990</v>
      </c>
      <c r="K44" s="306">
        <v>23550</v>
      </c>
      <c r="L44" s="306">
        <v>0</v>
      </c>
      <c r="M44" s="306">
        <v>2176</v>
      </c>
      <c r="N44" s="306">
        <v>1576</v>
      </c>
      <c r="O44" s="306">
        <v>2176</v>
      </c>
      <c r="P44" s="306">
        <v>0</v>
      </c>
      <c r="Q44" s="306">
        <v>789</v>
      </c>
      <c r="R44" s="144">
        <v>0</v>
      </c>
      <c r="S44" s="144">
        <v>0</v>
      </c>
      <c r="T44" s="144">
        <v>0</v>
      </c>
      <c r="U44" s="144">
        <v>789</v>
      </c>
      <c r="V44" s="144">
        <v>4293</v>
      </c>
    </row>
    <row r="45" spans="1:22">
      <c r="A45" s="375" t="s">
        <v>516</v>
      </c>
      <c r="B45" t="s">
        <v>433</v>
      </c>
      <c r="C45" t="s">
        <v>517</v>
      </c>
      <c r="D45" s="307">
        <v>1337</v>
      </c>
      <c r="E45" s="307">
        <v>0</v>
      </c>
      <c r="F45" s="307">
        <v>101457</v>
      </c>
      <c r="G45" s="307">
        <v>12580</v>
      </c>
      <c r="H45" s="307">
        <v>88877</v>
      </c>
      <c r="I45" s="307">
        <v>140480</v>
      </c>
      <c r="J45" s="307">
        <v>104650</v>
      </c>
      <c r="K45" s="307">
        <v>140480</v>
      </c>
      <c r="L45" s="307">
        <v>0</v>
      </c>
      <c r="M45" s="307">
        <v>13385</v>
      </c>
      <c r="N45" s="307">
        <v>8606</v>
      </c>
      <c r="O45" s="307">
        <v>13329</v>
      </c>
      <c r="P45" s="307">
        <v>56</v>
      </c>
      <c r="Q45" s="307">
        <v>1749</v>
      </c>
      <c r="R45" s="438">
        <v>0</v>
      </c>
      <c r="S45" s="438">
        <v>0</v>
      </c>
      <c r="T45" s="438">
        <v>0</v>
      </c>
      <c r="U45" s="438">
        <v>1749</v>
      </c>
      <c r="V45" s="438">
        <v>15034</v>
      </c>
    </row>
    <row r="46" spans="1:22">
      <c r="A46" s="375" t="s">
        <v>518</v>
      </c>
      <c r="B46" t="s">
        <v>433</v>
      </c>
      <c r="C46" t="s">
        <v>519</v>
      </c>
      <c r="D46" s="306">
        <v>1343</v>
      </c>
      <c r="E46" s="306">
        <v>0</v>
      </c>
      <c r="F46" s="306">
        <v>24967</v>
      </c>
      <c r="G46" s="306">
        <v>24967</v>
      </c>
      <c r="H46" s="306">
        <v>0</v>
      </c>
      <c r="I46" s="306">
        <v>19660</v>
      </c>
      <c r="J46" s="306">
        <v>15170</v>
      </c>
      <c r="K46" s="306">
        <v>19660</v>
      </c>
      <c r="L46" s="306">
        <v>0</v>
      </c>
      <c r="M46" s="306">
        <v>1844</v>
      </c>
      <c r="N46" s="306">
        <v>1253</v>
      </c>
      <c r="O46" s="306">
        <v>1253</v>
      </c>
      <c r="P46" s="306">
        <v>591</v>
      </c>
      <c r="Q46" s="306">
        <v>789</v>
      </c>
      <c r="R46" s="144">
        <v>0</v>
      </c>
      <c r="S46" s="144">
        <v>0</v>
      </c>
      <c r="T46" s="144">
        <v>0</v>
      </c>
      <c r="U46" s="144">
        <v>789</v>
      </c>
      <c r="V46" s="144">
        <v>3912</v>
      </c>
    </row>
    <row r="47" spans="1:22">
      <c r="A47" s="375" t="s">
        <v>520</v>
      </c>
      <c r="B47" t="s">
        <v>433</v>
      </c>
      <c r="C47" t="s">
        <v>521</v>
      </c>
      <c r="D47" s="307">
        <v>1345</v>
      </c>
      <c r="E47" s="307">
        <v>0</v>
      </c>
      <c r="F47" s="307">
        <v>68203</v>
      </c>
      <c r="G47" s="307">
        <v>68203</v>
      </c>
      <c r="H47" s="307">
        <v>0</v>
      </c>
      <c r="I47" s="307">
        <v>82960</v>
      </c>
      <c r="J47" s="307">
        <v>65500</v>
      </c>
      <c r="K47" s="307">
        <v>82960</v>
      </c>
      <c r="L47" s="307">
        <v>0</v>
      </c>
      <c r="M47" s="307">
        <v>7722</v>
      </c>
      <c r="N47" s="307">
        <v>5415</v>
      </c>
      <c r="O47" s="307">
        <v>2481</v>
      </c>
      <c r="P47" s="307">
        <v>5241</v>
      </c>
      <c r="Q47" s="307">
        <v>1269</v>
      </c>
      <c r="R47" s="438">
        <v>0</v>
      </c>
      <c r="S47" s="438">
        <v>0</v>
      </c>
      <c r="T47" s="438">
        <v>0</v>
      </c>
      <c r="U47" s="438">
        <v>1269</v>
      </c>
      <c r="V47" s="438">
        <v>10455</v>
      </c>
    </row>
    <row r="48" spans="1:22">
      <c r="A48" s="375" t="s">
        <v>522</v>
      </c>
      <c r="B48" t="s">
        <v>433</v>
      </c>
      <c r="C48" t="s">
        <v>523</v>
      </c>
      <c r="D48" s="306">
        <v>1346</v>
      </c>
      <c r="E48" s="306">
        <v>0</v>
      </c>
      <c r="F48" s="306">
        <v>71721</v>
      </c>
      <c r="G48" s="306">
        <v>71721</v>
      </c>
      <c r="H48" s="306">
        <v>0</v>
      </c>
      <c r="I48" s="306">
        <v>80280</v>
      </c>
      <c r="J48" s="306">
        <v>59860</v>
      </c>
      <c r="K48" s="306">
        <v>80280</v>
      </c>
      <c r="L48" s="306">
        <v>0</v>
      </c>
      <c r="M48" s="306">
        <v>7674</v>
      </c>
      <c r="N48" s="306">
        <v>4950</v>
      </c>
      <c r="O48" s="306">
        <v>7674</v>
      </c>
      <c r="P48" s="306">
        <v>0</v>
      </c>
      <c r="Q48" s="306">
        <v>1509</v>
      </c>
      <c r="R48" s="144">
        <v>0</v>
      </c>
      <c r="S48" s="144">
        <v>0</v>
      </c>
      <c r="T48" s="144">
        <v>0</v>
      </c>
      <c r="U48" s="144">
        <v>1509</v>
      </c>
      <c r="V48" s="144">
        <v>10968</v>
      </c>
    </row>
    <row r="49" spans="1:22">
      <c r="A49" s="375" t="s">
        <v>524</v>
      </c>
      <c r="B49" t="s">
        <v>433</v>
      </c>
      <c r="C49" t="s">
        <v>525</v>
      </c>
      <c r="D49" s="307">
        <v>1347</v>
      </c>
      <c r="E49" s="307">
        <v>0</v>
      </c>
      <c r="F49" s="307">
        <v>33057</v>
      </c>
      <c r="G49" s="307">
        <v>9953</v>
      </c>
      <c r="H49" s="307">
        <v>23104</v>
      </c>
      <c r="I49" s="307">
        <v>32090</v>
      </c>
      <c r="J49" s="307">
        <v>25900</v>
      </c>
      <c r="K49" s="307">
        <v>32090</v>
      </c>
      <c r="L49" s="307">
        <v>0</v>
      </c>
      <c r="M49" s="307">
        <v>2966</v>
      </c>
      <c r="N49" s="307">
        <v>2150</v>
      </c>
      <c r="O49" s="307">
        <v>2966</v>
      </c>
      <c r="P49" s="307">
        <v>0</v>
      </c>
      <c r="Q49" s="307">
        <v>1029</v>
      </c>
      <c r="R49" s="438">
        <v>0</v>
      </c>
      <c r="S49" s="438">
        <v>0</v>
      </c>
      <c r="T49" s="438">
        <v>0</v>
      </c>
      <c r="U49" s="438">
        <v>1029</v>
      </c>
      <c r="V49" s="438">
        <v>5172</v>
      </c>
    </row>
    <row r="50" spans="1:22">
      <c r="A50" s="375" t="s">
        <v>526</v>
      </c>
      <c r="B50" t="s">
        <v>433</v>
      </c>
      <c r="C50" t="s">
        <v>527</v>
      </c>
      <c r="D50" s="306">
        <v>1361</v>
      </c>
      <c r="E50" s="306">
        <v>0</v>
      </c>
      <c r="F50" s="306">
        <v>42106</v>
      </c>
      <c r="G50" s="306">
        <v>42106</v>
      </c>
      <c r="H50" s="306">
        <v>0</v>
      </c>
      <c r="I50" s="306">
        <v>45160</v>
      </c>
      <c r="J50" s="306">
        <v>36100</v>
      </c>
      <c r="K50" s="306">
        <v>45160</v>
      </c>
      <c r="L50" s="306">
        <v>0</v>
      </c>
      <c r="M50" s="306">
        <v>4195</v>
      </c>
      <c r="N50" s="306">
        <v>2995</v>
      </c>
      <c r="O50" s="306">
        <v>4195</v>
      </c>
      <c r="P50" s="306">
        <v>0</v>
      </c>
      <c r="Q50" s="306">
        <v>1029</v>
      </c>
      <c r="R50" s="144">
        <v>0</v>
      </c>
      <c r="S50" s="144">
        <v>0</v>
      </c>
      <c r="T50" s="144">
        <v>0</v>
      </c>
      <c r="U50" s="144">
        <v>1029</v>
      </c>
      <c r="V50" s="144">
        <v>6746</v>
      </c>
    </row>
    <row r="51" spans="1:22">
      <c r="A51" s="375" t="s">
        <v>528</v>
      </c>
      <c r="B51" t="s">
        <v>433</v>
      </c>
      <c r="C51" t="s">
        <v>529</v>
      </c>
      <c r="D51" s="307">
        <v>1362</v>
      </c>
      <c r="E51" s="307">
        <v>0</v>
      </c>
      <c r="F51" s="307">
        <v>29122</v>
      </c>
      <c r="G51" s="307">
        <v>29122</v>
      </c>
      <c r="H51" s="307">
        <v>0</v>
      </c>
      <c r="I51" s="307">
        <v>29550</v>
      </c>
      <c r="J51" s="307">
        <v>24300</v>
      </c>
      <c r="K51" s="307">
        <v>29550</v>
      </c>
      <c r="L51" s="307">
        <v>0</v>
      </c>
      <c r="M51" s="307">
        <v>2708</v>
      </c>
      <c r="N51" s="307">
        <v>2015</v>
      </c>
      <c r="O51" s="307">
        <v>943</v>
      </c>
      <c r="P51" s="307">
        <v>1765</v>
      </c>
      <c r="Q51" s="307">
        <v>1029</v>
      </c>
      <c r="R51" s="438">
        <v>0</v>
      </c>
      <c r="S51" s="438">
        <v>0</v>
      </c>
      <c r="T51" s="438">
        <v>0</v>
      </c>
      <c r="U51" s="438">
        <v>1029</v>
      </c>
      <c r="V51" s="438">
        <v>4678</v>
      </c>
    </row>
    <row r="52" spans="1:22">
      <c r="A52" s="375" t="s">
        <v>530</v>
      </c>
      <c r="B52" t="s">
        <v>433</v>
      </c>
      <c r="C52" t="s">
        <v>531</v>
      </c>
      <c r="D52" s="306">
        <v>1363</v>
      </c>
      <c r="E52" s="306">
        <v>0</v>
      </c>
      <c r="F52" s="306">
        <v>26132</v>
      </c>
      <c r="G52" s="306">
        <v>26132</v>
      </c>
      <c r="H52" s="306">
        <v>0</v>
      </c>
      <c r="I52" s="306">
        <v>18130</v>
      </c>
      <c r="J52" s="306">
        <v>13920</v>
      </c>
      <c r="K52" s="306">
        <v>18130</v>
      </c>
      <c r="L52" s="306">
        <v>0</v>
      </c>
      <c r="M52" s="306">
        <v>1710</v>
      </c>
      <c r="N52" s="306">
        <v>1158</v>
      </c>
      <c r="O52" s="306">
        <v>491</v>
      </c>
      <c r="P52" s="306">
        <v>1219</v>
      </c>
      <c r="Q52" s="306">
        <v>789</v>
      </c>
      <c r="R52" s="144">
        <v>0</v>
      </c>
      <c r="S52" s="144">
        <v>0</v>
      </c>
      <c r="T52" s="144">
        <v>0</v>
      </c>
      <c r="U52" s="144">
        <v>789</v>
      </c>
      <c r="V52" s="144">
        <v>4201</v>
      </c>
    </row>
    <row r="53" spans="1:22">
      <c r="A53" s="375" t="s">
        <v>532</v>
      </c>
      <c r="B53" t="s">
        <v>433</v>
      </c>
      <c r="C53" t="s">
        <v>533</v>
      </c>
      <c r="D53" s="307">
        <v>1364</v>
      </c>
      <c r="E53" s="307">
        <v>0</v>
      </c>
      <c r="F53" s="307">
        <v>25016</v>
      </c>
      <c r="G53" s="307">
        <v>25016</v>
      </c>
      <c r="H53" s="307">
        <v>0</v>
      </c>
      <c r="I53" s="307">
        <v>20595</v>
      </c>
      <c r="J53" s="307">
        <v>16630</v>
      </c>
      <c r="K53" s="307">
        <v>20595</v>
      </c>
      <c r="L53" s="307">
        <v>0</v>
      </c>
      <c r="M53" s="307">
        <v>1895</v>
      </c>
      <c r="N53" s="307">
        <v>1373</v>
      </c>
      <c r="O53" s="307">
        <v>1733</v>
      </c>
      <c r="P53" s="307">
        <v>162</v>
      </c>
      <c r="Q53" s="307">
        <v>789</v>
      </c>
      <c r="R53" s="438">
        <v>0</v>
      </c>
      <c r="S53" s="438">
        <v>0</v>
      </c>
      <c r="T53" s="438">
        <v>0</v>
      </c>
      <c r="U53" s="438">
        <v>789</v>
      </c>
      <c r="V53" s="438">
        <v>4030</v>
      </c>
    </row>
    <row r="54" spans="1:22">
      <c r="A54" s="375" t="s">
        <v>534</v>
      </c>
      <c r="B54" t="s">
        <v>433</v>
      </c>
      <c r="C54" t="s">
        <v>535</v>
      </c>
      <c r="D54" s="306">
        <v>1367</v>
      </c>
      <c r="E54" s="306">
        <v>0</v>
      </c>
      <c r="F54" s="306">
        <v>19780</v>
      </c>
      <c r="G54" s="306">
        <v>19780</v>
      </c>
      <c r="H54" s="306">
        <v>0</v>
      </c>
      <c r="I54" s="306">
        <v>13165</v>
      </c>
      <c r="J54" s="306">
        <v>9900</v>
      </c>
      <c r="K54" s="306">
        <v>13165</v>
      </c>
      <c r="L54" s="306">
        <v>0</v>
      </c>
      <c r="M54" s="306">
        <v>1258</v>
      </c>
      <c r="N54" s="306">
        <v>820</v>
      </c>
      <c r="O54" s="306">
        <v>1258</v>
      </c>
      <c r="P54" s="306">
        <v>0</v>
      </c>
      <c r="Q54" s="306">
        <v>789</v>
      </c>
      <c r="R54" s="144">
        <v>0</v>
      </c>
      <c r="S54" s="144">
        <v>0</v>
      </c>
      <c r="T54" s="144">
        <v>0</v>
      </c>
      <c r="U54" s="144">
        <v>789</v>
      </c>
      <c r="V54" s="144">
        <v>3210</v>
      </c>
    </row>
    <row r="55" spans="1:22">
      <c r="A55" s="375" t="s">
        <v>536</v>
      </c>
      <c r="B55" t="s">
        <v>433</v>
      </c>
      <c r="C55" t="s">
        <v>537</v>
      </c>
      <c r="D55" s="307">
        <v>1370</v>
      </c>
      <c r="E55" s="307">
        <v>2</v>
      </c>
      <c r="F55" s="307">
        <v>33142</v>
      </c>
      <c r="G55" s="307">
        <v>33142</v>
      </c>
      <c r="H55" s="307">
        <v>0</v>
      </c>
      <c r="I55" s="307">
        <v>25875</v>
      </c>
      <c r="J55" s="307">
        <v>19800</v>
      </c>
      <c r="K55" s="307">
        <v>25875</v>
      </c>
      <c r="L55" s="307">
        <v>0</v>
      </c>
      <c r="M55" s="307">
        <v>2441</v>
      </c>
      <c r="N55" s="307">
        <v>1640</v>
      </c>
      <c r="O55" s="307">
        <v>2441</v>
      </c>
      <c r="P55" s="307">
        <v>0</v>
      </c>
      <c r="Q55" s="307">
        <v>1029</v>
      </c>
      <c r="R55" s="438">
        <v>0</v>
      </c>
      <c r="S55" s="438">
        <v>0</v>
      </c>
      <c r="T55" s="438">
        <v>0</v>
      </c>
      <c r="U55" s="438">
        <v>1029</v>
      </c>
      <c r="V55" s="438">
        <v>5176</v>
      </c>
    </row>
    <row r="56" spans="1:22">
      <c r="A56" s="375" t="s">
        <v>538</v>
      </c>
      <c r="B56" t="s">
        <v>433</v>
      </c>
      <c r="C56" t="s">
        <v>539</v>
      </c>
      <c r="D56" s="306">
        <v>1371</v>
      </c>
      <c r="E56" s="306">
        <v>0</v>
      </c>
      <c r="F56" s="306">
        <v>45691</v>
      </c>
      <c r="G56" s="306">
        <v>45691</v>
      </c>
      <c r="H56" s="306">
        <v>0</v>
      </c>
      <c r="I56" s="306">
        <v>42365</v>
      </c>
      <c r="J56" s="306">
        <v>33770</v>
      </c>
      <c r="K56" s="306">
        <v>42365</v>
      </c>
      <c r="L56" s="306">
        <v>0</v>
      </c>
      <c r="M56" s="306">
        <v>3939</v>
      </c>
      <c r="N56" s="306">
        <v>2811</v>
      </c>
      <c r="O56" s="306">
        <v>1505</v>
      </c>
      <c r="P56" s="306">
        <v>2434</v>
      </c>
      <c r="Q56" s="306">
        <v>1029</v>
      </c>
      <c r="R56" s="144">
        <v>0</v>
      </c>
      <c r="S56" s="144">
        <v>0</v>
      </c>
      <c r="T56" s="144">
        <v>0</v>
      </c>
      <c r="U56" s="144">
        <v>1029</v>
      </c>
      <c r="V56" s="144">
        <v>7277</v>
      </c>
    </row>
    <row r="57" spans="1:22">
      <c r="A57" s="375" t="s">
        <v>540</v>
      </c>
      <c r="B57" t="s">
        <v>433</v>
      </c>
      <c r="C57" t="s">
        <v>541</v>
      </c>
      <c r="D57" s="307">
        <v>1391</v>
      </c>
      <c r="E57" s="307">
        <v>0</v>
      </c>
      <c r="F57" s="307">
        <v>12582</v>
      </c>
      <c r="G57" s="307">
        <v>0</v>
      </c>
      <c r="H57" s="307">
        <v>12582</v>
      </c>
      <c r="I57" s="307">
        <v>10175</v>
      </c>
      <c r="J57" s="307">
        <v>8710</v>
      </c>
      <c r="K57" s="307">
        <v>10175</v>
      </c>
      <c r="L57" s="307">
        <v>0</v>
      </c>
      <c r="M57" s="307">
        <v>913</v>
      </c>
      <c r="N57" s="307">
        <v>721</v>
      </c>
      <c r="O57" s="307">
        <v>913</v>
      </c>
      <c r="P57" s="307">
        <v>0</v>
      </c>
      <c r="Q57" s="307">
        <v>789</v>
      </c>
      <c r="R57" s="438">
        <v>0</v>
      </c>
      <c r="S57" s="438">
        <v>0</v>
      </c>
      <c r="T57" s="438">
        <v>0</v>
      </c>
      <c r="U57" s="438">
        <v>789</v>
      </c>
      <c r="V57" s="438">
        <v>2009</v>
      </c>
    </row>
    <row r="58" spans="1:22">
      <c r="A58" s="375" t="s">
        <v>542</v>
      </c>
      <c r="B58" t="s">
        <v>433</v>
      </c>
      <c r="C58" t="s">
        <v>543</v>
      </c>
      <c r="D58" s="306">
        <v>1392</v>
      </c>
      <c r="E58" s="306">
        <v>7</v>
      </c>
      <c r="F58" s="306">
        <v>21895</v>
      </c>
      <c r="G58" s="306">
        <v>0</v>
      </c>
      <c r="H58" s="306">
        <v>21895</v>
      </c>
      <c r="I58" s="306">
        <v>20110</v>
      </c>
      <c r="J58" s="306">
        <v>16650</v>
      </c>
      <c r="K58" s="306">
        <v>0</v>
      </c>
      <c r="L58" s="306">
        <v>20110</v>
      </c>
      <c r="M58" s="306">
        <v>1845</v>
      </c>
      <c r="N58" s="306">
        <v>1386</v>
      </c>
      <c r="O58" s="306">
        <v>0</v>
      </c>
      <c r="P58" s="306">
        <v>1845</v>
      </c>
      <c r="Q58" s="306">
        <v>789</v>
      </c>
      <c r="R58" s="144">
        <v>0</v>
      </c>
      <c r="S58" s="144">
        <v>0</v>
      </c>
      <c r="T58" s="144">
        <v>0</v>
      </c>
      <c r="U58" s="144">
        <v>789</v>
      </c>
      <c r="V58" s="144">
        <v>3536</v>
      </c>
    </row>
    <row r="59" spans="1:22">
      <c r="A59" s="375" t="s">
        <v>544</v>
      </c>
      <c r="B59" t="s">
        <v>433</v>
      </c>
      <c r="C59" t="s">
        <v>545</v>
      </c>
      <c r="D59" s="307">
        <v>1393</v>
      </c>
      <c r="E59" s="307">
        <v>0</v>
      </c>
      <c r="F59" s="307">
        <v>21632</v>
      </c>
      <c r="G59" s="307">
        <v>21632</v>
      </c>
      <c r="H59" s="307">
        <v>0</v>
      </c>
      <c r="I59" s="307">
        <v>19640</v>
      </c>
      <c r="J59" s="307">
        <v>16360</v>
      </c>
      <c r="K59" s="307">
        <v>19640</v>
      </c>
      <c r="L59" s="307">
        <v>0</v>
      </c>
      <c r="M59" s="307">
        <v>1784</v>
      </c>
      <c r="N59" s="307">
        <v>1355</v>
      </c>
      <c r="O59" s="307">
        <v>1738</v>
      </c>
      <c r="P59" s="307">
        <v>46</v>
      </c>
      <c r="Q59" s="307">
        <v>789</v>
      </c>
      <c r="R59" s="438">
        <v>0</v>
      </c>
      <c r="S59" s="438">
        <v>0</v>
      </c>
      <c r="T59" s="438">
        <v>0</v>
      </c>
      <c r="U59" s="438">
        <v>789</v>
      </c>
      <c r="V59" s="438">
        <v>3416</v>
      </c>
    </row>
    <row r="60" spans="1:22">
      <c r="A60" s="375" t="s">
        <v>546</v>
      </c>
      <c r="B60" t="s">
        <v>433</v>
      </c>
      <c r="C60" t="s">
        <v>547</v>
      </c>
      <c r="D60" s="306">
        <v>1394</v>
      </c>
      <c r="E60" s="306">
        <v>0</v>
      </c>
      <c r="F60" s="306">
        <v>30806</v>
      </c>
      <c r="G60" s="306">
        <v>0</v>
      </c>
      <c r="H60" s="306">
        <v>30806</v>
      </c>
      <c r="I60" s="306">
        <v>23495</v>
      </c>
      <c r="J60" s="306">
        <v>17760</v>
      </c>
      <c r="K60" s="306">
        <v>23495</v>
      </c>
      <c r="L60" s="306">
        <v>0</v>
      </c>
      <c r="M60" s="306">
        <v>2242</v>
      </c>
      <c r="N60" s="306">
        <v>1480</v>
      </c>
      <c r="O60" s="306">
        <v>1956</v>
      </c>
      <c r="P60" s="306">
        <v>286</v>
      </c>
      <c r="Q60" s="306">
        <v>1029</v>
      </c>
      <c r="R60" s="144">
        <v>0</v>
      </c>
      <c r="S60" s="144">
        <v>0</v>
      </c>
      <c r="T60" s="144">
        <v>0</v>
      </c>
      <c r="U60" s="144">
        <v>1029</v>
      </c>
      <c r="V60" s="144">
        <v>4824</v>
      </c>
    </row>
    <row r="61" spans="1:22">
      <c r="A61" s="375" t="s">
        <v>548</v>
      </c>
      <c r="B61" t="s">
        <v>433</v>
      </c>
      <c r="C61" t="s">
        <v>549</v>
      </c>
      <c r="D61" s="307">
        <v>1395</v>
      </c>
      <c r="E61" s="307">
        <v>0</v>
      </c>
      <c r="F61" s="307">
        <v>29762</v>
      </c>
      <c r="G61" s="307">
        <v>0</v>
      </c>
      <c r="H61" s="307">
        <v>29762</v>
      </c>
      <c r="I61" s="307">
        <v>21835</v>
      </c>
      <c r="J61" s="307">
        <v>15160</v>
      </c>
      <c r="K61" s="307">
        <v>0</v>
      </c>
      <c r="L61" s="307">
        <v>21835</v>
      </c>
      <c r="M61" s="307">
        <v>2142</v>
      </c>
      <c r="N61" s="307">
        <v>1248</v>
      </c>
      <c r="O61" s="307">
        <v>664</v>
      </c>
      <c r="P61" s="307">
        <v>1478</v>
      </c>
      <c r="Q61" s="307">
        <v>1029</v>
      </c>
      <c r="R61" s="438">
        <v>0</v>
      </c>
      <c r="S61" s="438">
        <v>0</v>
      </c>
      <c r="T61" s="438">
        <v>0</v>
      </c>
      <c r="U61" s="438">
        <v>1029</v>
      </c>
      <c r="V61" s="438">
        <v>4720</v>
      </c>
    </row>
    <row r="62" spans="1:22">
      <c r="A62" s="375" t="s">
        <v>550</v>
      </c>
      <c r="B62" t="s">
        <v>433</v>
      </c>
      <c r="C62" t="s">
        <v>551</v>
      </c>
      <c r="D62" s="306">
        <v>1396</v>
      </c>
      <c r="E62" s="306">
        <v>0</v>
      </c>
      <c r="F62" s="306">
        <v>16893</v>
      </c>
      <c r="G62" s="306">
        <v>16893</v>
      </c>
      <c r="H62" s="306">
        <v>0</v>
      </c>
      <c r="I62" s="306">
        <v>9755</v>
      </c>
      <c r="J62" s="306">
        <v>7180</v>
      </c>
      <c r="K62" s="306">
        <v>9755</v>
      </c>
      <c r="L62" s="306">
        <v>0</v>
      </c>
      <c r="M62" s="306">
        <v>927</v>
      </c>
      <c r="N62" s="306">
        <v>585</v>
      </c>
      <c r="O62" s="306">
        <v>800</v>
      </c>
      <c r="P62" s="306">
        <v>127</v>
      </c>
      <c r="Q62" s="306">
        <v>789</v>
      </c>
      <c r="R62" s="144">
        <v>0</v>
      </c>
      <c r="S62" s="144">
        <v>0</v>
      </c>
      <c r="T62" s="144">
        <v>0</v>
      </c>
      <c r="U62" s="144">
        <v>789</v>
      </c>
      <c r="V62" s="144">
        <v>2631</v>
      </c>
    </row>
    <row r="63" spans="1:22">
      <c r="A63" s="375" t="s">
        <v>552</v>
      </c>
      <c r="B63" t="s">
        <v>433</v>
      </c>
      <c r="C63" t="s">
        <v>553</v>
      </c>
      <c r="D63" s="307">
        <v>1397</v>
      </c>
      <c r="E63" s="307">
        <v>0</v>
      </c>
      <c r="F63" s="307">
        <v>13597</v>
      </c>
      <c r="G63" s="307">
        <v>0</v>
      </c>
      <c r="H63" s="307">
        <v>13597</v>
      </c>
      <c r="I63" s="307">
        <v>10920</v>
      </c>
      <c r="J63" s="307">
        <v>8130</v>
      </c>
      <c r="K63" s="307">
        <v>10920</v>
      </c>
      <c r="L63" s="307">
        <v>0</v>
      </c>
      <c r="M63" s="307">
        <v>1046</v>
      </c>
      <c r="N63" s="307">
        <v>668</v>
      </c>
      <c r="O63" s="307">
        <v>1046</v>
      </c>
      <c r="P63" s="307">
        <v>0</v>
      </c>
      <c r="Q63" s="307">
        <v>789</v>
      </c>
      <c r="R63" s="438">
        <v>0</v>
      </c>
      <c r="S63" s="438">
        <v>0</v>
      </c>
      <c r="T63" s="438">
        <v>0</v>
      </c>
      <c r="U63" s="438">
        <v>789</v>
      </c>
      <c r="V63" s="438">
        <v>2145</v>
      </c>
    </row>
    <row r="64" spans="1:22">
      <c r="A64" s="375" t="s">
        <v>554</v>
      </c>
      <c r="B64" t="s">
        <v>433</v>
      </c>
      <c r="C64" t="s">
        <v>555</v>
      </c>
      <c r="D64" s="306">
        <v>1398</v>
      </c>
      <c r="E64" s="306">
        <v>0</v>
      </c>
      <c r="F64" s="306">
        <v>16697</v>
      </c>
      <c r="G64" s="306">
        <v>3400</v>
      </c>
      <c r="H64" s="306">
        <v>13297</v>
      </c>
      <c r="I64" s="306">
        <v>12575</v>
      </c>
      <c r="J64" s="306">
        <v>9960</v>
      </c>
      <c r="K64" s="306">
        <v>11940</v>
      </c>
      <c r="L64" s="306">
        <v>635</v>
      </c>
      <c r="M64" s="306">
        <v>1170</v>
      </c>
      <c r="N64" s="306">
        <v>825</v>
      </c>
      <c r="O64" s="306">
        <v>560</v>
      </c>
      <c r="P64" s="306">
        <v>610</v>
      </c>
      <c r="Q64" s="306">
        <v>789</v>
      </c>
      <c r="R64" s="144">
        <v>0</v>
      </c>
      <c r="S64" s="144">
        <v>0</v>
      </c>
      <c r="T64" s="144">
        <v>0</v>
      </c>
      <c r="U64" s="144">
        <v>789</v>
      </c>
      <c r="V64" s="144">
        <v>2610</v>
      </c>
    </row>
    <row r="65" spans="1:22">
      <c r="A65" s="375" t="s">
        <v>556</v>
      </c>
      <c r="B65" t="s">
        <v>433</v>
      </c>
      <c r="C65" t="s">
        <v>557</v>
      </c>
      <c r="D65" s="307">
        <v>1399</v>
      </c>
      <c r="E65" s="307">
        <v>0</v>
      </c>
      <c r="F65" s="307">
        <v>14051</v>
      </c>
      <c r="G65" s="307">
        <v>14051</v>
      </c>
      <c r="H65" s="307">
        <v>0</v>
      </c>
      <c r="I65" s="307">
        <v>13725</v>
      </c>
      <c r="J65" s="307">
        <v>9760</v>
      </c>
      <c r="K65" s="307">
        <v>13725</v>
      </c>
      <c r="L65" s="307">
        <v>0</v>
      </c>
      <c r="M65" s="307">
        <v>1341</v>
      </c>
      <c r="N65" s="307">
        <v>810</v>
      </c>
      <c r="O65" s="307">
        <v>300</v>
      </c>
      <c r="P65" s="307">
        <v>1041</v>
      </c>
      <c r="Q65" s="307">
        <v>789</v>
      </c>
      <c r="R65" s="438">
        <v>0</v>
      </c>
      <c r="S65" s="438">
        <v>0</v>
      </c>
      <c r="T65" s="438">
        <v>0</v>
      </c>
      <c r="U65" s="438">
        <v>789</v>
      </c>
      <c r="V65" s="438">
        <v>2165</v>
      </c>
    </row>
    <row r="66" spans="1:22">
      <c r="A66" s="375" t="s">
        <v>558</v>
      </c>
      <c r="B66" t="s">
        <v>433</v>
      </c>
      <c r="C66" t="s">
        <v>559</v>
      </c>
      <c r="D66" s="306">
        <v>1400</v>
      </c>
      <c r="E66" s="306">
        <v>0</v>
      </c>
      <c r="F66" s="306">
        <v>47050</v>
      </c>
      <c r="G66" s="306">
        <v>47050</v>
      </c>
      <c r="H66" s="306">
        <v>0</v>
      </c>
      <c r="I66" s="306">
        <v>62600</v>
      </c>
      <c r="J66" s="306">
        <v>40670</v>
      </c>
      <c r="K66" s="306">
        <v>0</v>
      </c>
      <c r="L66" s="306">
        <v>62600</v>
      </c>
      <c r="M66" s="306">
        <v>6325</v>
      </c>
      <c r="N66" s="306">
        <v>3358</v>
      </c>
      <c r="O66" s="306">
        <v>319</v>
      </c>
      <c r="P66" s="306">
        <v>6006</v>
      </c>
      <c r="Q66" s="306">
        <v>1509</v>
      </c>
      <c r="R66" s="144">
        <v>0</v>
      </c>
      <c r="S66" s="144">
        <v>0</v>
      </c>
      <c r="T66" s="144">
        <v>0</v>
      </c>
      <c r="U66" s="144">
        <v>1509</v>
      </c>
      <c r="V66" s="144">
        <v>6944</v>
      </c>
    </row>
    <row r="67" spans="1:22">
      <c r="A67" s="375" t="s">
        <v>560</v>
      </c>
      <c r="B67" t="s">
        <v>433</v>
      </c>
      <c r="C67" t="s">
        <v>561</v>
      </c>
      <c r="D67" s="307">
        <v>1401</v>
      </c>
      <c r="E67" s="307">
        <v>0</v>
      </c>
      <c r="F67" s="307">
        <v>33260</v>
      </c>
      <c r="G67" s="307">
        <v>33260</v>
      </c>
      <c r="H67" s="307">
        <v>0</v>
      </c>
      <c r="I67" s="307">
        <v>24820</v>
      </c>
      <c r="J67" s="307">
        <v>17290</v>
      </c>
      <c r="K67" s="307">
        <v>23440</v>
      </c>
      <c r="L67" s="307">
        <v>1380</v>
      </c>
      <c r="M67" s="307">
        <v>2441</v>
      </c>
      <c r="N67" s="307">
        <v>1436</v>
      </c>
      <c r="O67" s="307">
        <v>604</v>
      </c>
      <c r="P67" s="307">
        <v>1837</v>
      </c>
      <c r="Q67" s="307">
        <v>1029</v>
      </c>
      <c r="R67" s="438">
        <v>0</v>
      </c>
      <c r="S67" s="438">
        <v>0</v>
      </c>
      <c r="T67" s="438">
        <v>0</v>
      </c>
      <c r="U67" s="438">
        <v>1029</v>
      </c>
      <c r="V67" s="438">
        <v>5186</v>
      </c>
    </row>
    <row r="68" spans="1:22">
      <c r="A68" s="375" t="s">
        <v>562</v>
      </c>
      <c r="B68" t="s">
        <v>433</v>
      </c>
      <c r="C68" t="s">
        <v>563</v>
      </c>
      <c r="D68" s="306">
        <v>1402</v>
      </c>
      <c r="E68" s="306">
        <v>0</v>
      </c>
      <c r="F68" s="306">
        <v>55850</v>
      </c>
      <c r="G68" s="306">
        <v>17307</v>
      </c>
      <c r="H68" s="306">
        <v>38543</v>
      </c>
      <c r="I68" s="306">
        <v>71045</v>
      </c>
      <c r="J68" s="306">
        <v>56540</v>
      </c>
      <c r="K68" s="306">
        <v>71045</v>
      </c>
      <c r="L68" s="306">
        <v>0</v>
      </c>
      <c r="M68" s="306">
        <v>6624</v>
      </c>
      <c r="N68" s="306">
        <v>4698</v>
      </c>
      <c r="O68" s="306">
        <v>4360</v>
      </c>
      <c r="P68" s="306">
        <v>2264</v>
      </c>
      <c r="Q68" s="306">
        <v>1269</v>
      </c>
      <c r="R68" s="144">
        <v>0</v>
      </c>
      <c r="S68" s="144">
        <v>0</v>
      </c>
      <c r="T68" s="144">
        <v>0</v>
      </c>
      <c r="U68" s="144">
        <v>1269</v>
      </c>
      <c r="V68" s="144">
        <v>8574</v>
      </c>
    </row>
    <row r="69" spans="1:22">
      <c r="A69" s="375" t="s">
        <v>564</v>
      </c>
      <c r="B69" t="s">
        <v>433</v>
      </c>
      <c r="C69" t="s">
        <v>565</v>
      </c>
      <c r="D69" s="307">
        <v>1403</v>
      </c>
      <c r="E69" s="307">
        <v>31</v>
      </c>
      <c r="F69" s="307">
        <v>3721</v>
      </c>
      <c r="G69" s="307">
        <v>0</v>
      </c>
      <c r="H69" s="307">
        <v>3721</v>
      </c>
      <c r="I69" s="307">
        <v>8985</v>
      </c>
      <c r="J69" s="307">
        <v>6990</v>
      </c>
      <c r="K69" s="307">
        <v>8985</v>
      </c>
      <c r="L69" s="307">
        <v>0</v>
      </c>
      <c r="M69" s="307">
        <v>845</v>
      </c>
      <c r="N69" s="307">
        <v>578</v>
      </c>
      <c r="O69" s="307">
        <v>845</v>
      </c>
      <c r="P69" s="307">
        <v>0</v>
      </c>
      <c r="Q69" s="307">
        <v>789</v>
      </c>
      <c r="R69" s="438">
        <v>0</v>
      </c>
      <c r="S69" s="438">
        <v>0</v>
      </c>
      <c r="T69" s="438">
        <v>0</v>
      </c>
      <c r="U69" s="438">
        <v>789</v>
      </c>
      <c r="V69" s="438">
        <v>546</v>
      </c>
    </row>
    <row r="70" spans="1:22">
      <c r="A70" s="375" t="s">
        <v>566</v>
      </c>
      <c r="B70" t="s">
        <v>433</v>
      </c>
      <c r="C70" t="s">
        <v>567</v>
      </c>
      <c r="D70" s="306">
        <v>1404</v>
      </c>
      <c r="E70" s="306">
        <v>0</v>
      </c>
      <c r="F70" s="306">
        <v>9222</v>
      </c>
      <c r="G70" s="306">
        <v>9222</v>
      </c>
      <c r="H70" s="306">
        <v>0</v>
      </c>
      <c r="I70" s="306">
        <v>4625</v>
      </c>
      <c r="J70" s="306">
        <v>3580</v>
      </c>
      <c r="K70" s="306">
        <v>4625</v>
      </c>
      <c r="L70" s="306">
        <v>0</v>
      </c>
      <c r="M70" s="306">
        <v>430</v>
      </c>
      <c r="N70" s="306">
        <v>295</v>
      </c>
      <c r="O70" s="306">
        <v>430</v>
      </c>
      <c r="P70" s="306">
        <v>0</v>
      </c>
      <c r="Q70" s="306">
        <v>789</v>
      </c>
      <c r="R70" s="144">
        <v>0</v>
      </c>
      <c r="S70" s="144">
        <v>0</v>
      </c>
      <c r="T70" s="144">
        <v>0</v>
      </c>
      <c r="U70" s="144">
        <v>789</v>
      </c>
      <c r="V70" s="144">
        <v>1506</v>
      </c>
    </row>
    <row r="71" spans="1:22">
      <c r="A71" s="375" t="s">
        <v>568</v>
      </c>
      <c r="B71" t="s">
        <v>433</v>
      </c>
      <c r="C71" t="s">
        <v>569</v>
      </c>
      <c r="D71" s="307">
        <v>1405</v>
      </c>
      <c r="E71" s="307">
        <v>0</v>
      </c>
      <c r="F71" s="307">
        <v>16249</v>
      </c>
      <c r="G71" s="307">
        <v>0</v>
      </c>
      <c r="H71" s="307">
        <v>16249</v>
      </c>
      <c r="I71" s="307">
        <v>12505</v>
      </c>
      <c r="J71" s="307">
        <v>10490</v>
      </c>
      <c r="K71" s="307">
        <v>0</v>
      </c>
      <c r="L71" s="307">
        <v>12505</v>
      </c>
      <c r="M71" s="307">
        <v>1132</v>
      </c>
      <c r="N71" s="307">
        <v>871</v>
      </c>
      <c r="O71" s="307">
        <v>0</v>
      </c>
      <c r="P71" s="307">
        <v>1132</v>
      </c>
      <c r="Q71" s="307">
        <v>789</v>
      </c>
      <c r="R71" s="438">
        <v>0</v>
      </c>
      <c r="S71" s="438">
        <v>0</v>
      </c>
      <c r="T71" s="438">
        <v>0</v>
      </c>
      <c r="U71" s="438">
        <v>789</v>
      </c>
      <c r="V71" s="438">
        <v>2590</v>
      </c>
    </row>
    <row r="72" spans="1:22">
      <c r="A72" s="375" t="s">
        <v>570</v>
      </c>
      <c r="B72" t="s">
        <v>433</v>
      </c>
      <c r="C72" t="s">
        <v>571</v>
      </c>
      <c r="D72" s="306">
        <v>1406</v>
      </c>
      <c r="E72" s="306">
        <v>56</v>
      </c>
      <c r="F72" s="306">
        <v>21340</v>
      </c>
      <c r="G72" s="306">
        <v>21340</v>
      </c>
      <c r="H72" s="306">
        <v>0</v>
      </c>
      <c r="I72" s="306">
        <v>21560</v>
      </c>
      <c r="J72" s="306">
        <v>18530</v>
      </c>
      <c r="K72" s="306">
        <v>21560</v>
      </c>
      <c r="L72" s="306">
        <v>0</v>
      </c>
      <c r="M72" s="306">
        <v>1934</v>
      </c>
      <c r="N72" s="306">
        <v>1538</v>
      </c>
      <c r="O72" s="306">
        <v>214</v>
      </c>
      <c r="P72" s="306">
        <v>1720</v>
      </c>
      <c r="Q72" s="306">
        <v>789</v>
      </c>
      <c r="R72" s="144">
        <v>0</v>
      </c>
      <c r="S72" s="144">
        <v>0</v>
      </c>
      <c r="T72" s="144">
        <v>0</v>
      </c>
      <c r="U72" s="144">
        <v>789</v>
      </c>
      <c r="V72" s="144">
        <v>3387</v>
      </c>
    </row>
    <row r="73" spans="1:22">
      <c r="A73" s="375" t="s">
        <v>572</v>
      </c>
      <c r="B73" t="s">
        <v>433</v>
      </c>
      <c r="C73" t="s">
        <v>573</v>
      </c>
      <c r="D73" s="307">
        <v>1407</v>
      </c>
      <c r="E73" s="307">
        <v>0</v>
      </c>
      <c r="F73" s="307">
        <v>23732</v>
      </c>
      <c r="G73" s="307">
        <v>1266</v>
      </c>
      <c r="H73" s="307">
        <v>22466</v>
      </c>
      <c r="I73" s="307">
        <v>21100</v>
      </c>
      <c r="J73" s="307">
        <v>17370</v>
      </c>
      <c r="K73" s="307">
        <v>21100</v>
      </c>
      <c r="L73" s="307">
        <v>0</v>
      </c>
      <c r="M73" s="307">
        <v>1920</v>
      </c>
      <c r="N73" s="307">
        <v>1431</v>
      </c>
      <c r="O73" s="307">
        <v>1672</v>
      </c>
      <c r="P73" s="307">
        <v>248</v>
      </c>
      <c r="Q73" s="307">
        <v>789</v>
      </c>
      <c r="R73" s="438">
        <v>0</v>
      </c>
      <c r="S73" s="438">
        <v>0</v>
      </c>
      <c r="T73" s="438">
        <v>0</v>
      </c>
      <c r="U73" s="438">
        <v>789</v>
      </c>
      <c r="V73" s="438">
        <v>3732</v>
      </c>
    </row>
    <row r="74" spans="1:22">
      <c r="A74" s="375" t="s">
        <v>574</v>
      </c>
      <c r="B74" t="s">
        <v>433</v>
      </c>
      <c r="C74" t="s">
        <v>575</v>
      </c>
      <c r="D74" s="306">
        <v>1408</v>
      </c>
      <c r="E74" s="306">
        <v>0</v>
      </c>
      <c r="F74" s="306">
        <v>79938</v>
      </c>
      <c r="G74" s="306">
        <v>79938</v>
      </c>
      <c r="H74" s="306">
        <v>0</v>
      </c>
      <c r="I74" s="306">
        <v>102720</v>
      </c>
      <c r="J74" s="306">
        <v>80780</v>
      </c>
      <c r="K74" s="306">
        <v>102720</v>
      </c>
      <c r="L74" s="306">
        <v>0</v>
      </c>
      <c r="M74" s="306">
        <v>9584</v>
      </c>
      <c r="N74" s="306">
        <v>6683</v>
      </c>
      <c r="O74" s="306">
        <v>9584</v>
      </c>
      <c r="P74" s="306">
        <v>0</v>
      </c>
      <c r="Q74" s="306">
        <v>1509</v>
      </c>
      <c r="R74" s="144">
        <v>0</v>
      </c>
      <c r="S74" s="144">
        <v>0</v>
      </c>
      <c r="T74" s="144">
        <v>0</v>
      </c>
      <c r="U74" s="144">
        <v>1509</v>
      </c>
      <c r="V74" s="144">
        <v>12131</v>
      </c>
    </row>
    <row r="75" spans="1:22">
      <c r="A75" s="375" t="s">
        <v>576</v>
      </c>
      <c r="B75" t="s">
        <v>433</v>
      </c>
      <c r="C75" t="s">
        <v>577</v>
      </c>
      <c r="D75" s="307">
        <v>1409</v>
      </c>
      <c r="E75" s="307">
        <v>9</v>
      </c>
      <c r="F75" s="307">
        <v>8933</v>
      </c>
      <c r="G75" s="307">
        <v>8933</v>
      </c>
      <c r="H75" s="307">
        <v>0</v>
      </c>
      <c r="I75" s="307">
        <v>5545</v>
      </c>
      <c r="J75" s="307">
        <v>4180</v>
      </c>
      <c r="K75" s="307">
        <v>5545</v>
      </c>
      <c r="L75" s="307">
        <v>0</v>
      </c>
      <c r="M75" s="307">
        <v>523</v>
      </c>
      <c r="N75" s="307">
        <v>343</v>
      </c>
      <c r="O75" s="307">
        <v>523</v>
      </c>
      <c r="P75" s="307">
        <v>0</v>
      </c>
      <c r="Q75" s="307">
        <v>789</v>
      </c>
      <c r="R75" s="438">
        <v>0</v>
      </c>
      <c r="S75" s="438">
        <v>0</v>
      </c>
      <c r="T75" s="438">
        <v>0</v>
      </c>
      <c r="U75" s="438">
        <v>789</v>
      </c>
      <c r="V75" s="438">
        <v>1454</v>
      </c>
    </row>
    <row r="76" spans="1:22">
      <c r="A76" s="375" t="s">
        <v>578</v>
      </c>
      <c r="B76" t="s">
        <v>433</v>
      </c>
      <c r="C76" t="s">
        <v>579</v>
      </c>
      <c r="D76" s="306">
        <v>1423</v>
      </c>
      <c r="E76" s="306">
        <v>0</v>
      </c>
      <c r="F76" s="306">
        <v>37196</v>
      </c>
      <c r="G76" s="306">
        <v>37196</v>
      </c>
      <c r="H76" s="306">
        <v>0</v>
      </c>
      <c r="I76" s="306">
        <v>33320</v>
      </c>
      <c r="J76" s="306">
        <v>23540</v>
      </c>
      <c r="K76" s="306">
        <v>33200</v>
      </c>
      <c r="L76" s="306">
        <v>120</v>
      </c>
      <c r="M76" s="306">
        <v>3238</v>
      </c>
      <c r="N76" s="306">
        <v>1930</v>
      </c>
      <c r="O76" s="306">
        <v>2136</v>
      </c>
      <c r="P76" s="306">
        <v>1102</v>
      </c>
      <c r="Q76" s="306">
        <v>1029</v>
      </c>
      <c r="R76" s="144">
        <v>0</v>
      </c>
      <c r="S76" s="144">
        <v>0</v>
      </c>
      <c r="T76" s="144">
        <v>0</v>
      </c>
      <c r="U76" s="144">
        <v>1029</v>
      </c>
      <c r="V76" s="144">
        <v>5539</v>
      </c>
    </row>
    <row r="77" spans="1:22">
      <c r="A77" s="375" t="s">
        <v>580</v>
      </c>
      <c r="B77" t="s">
        <v>433</v>
      </c>
      <c r="C77" t="s">
        <v>581</v>
      </c>
      <c r="D77" s="307">
        <v>1424</v>
      </c>
      <c r="E77" s="307">
        <v>285</v>
      </c>
      <c r="F77" s="307">
        <v>31530</v>
      </c>
      <c r="G77" s="307">
        <v>0</v>
      </c>
      <c r="H77" s="307">
        <v>31530</v>
      </c>
      <c r="I77" s="307">
        <v>30500</v>
      </c>
      <c r="J77" s="307">
        <v>24100</v>
      </c>
      <c r="K77" s="307">
        <v>30500</v>
      </c>
      <c r="L77" s="307">
        <v>0</v>
      </c>
      <c r="M77" s="307">
        <v>2847</v>
      </c>
      <c r="N77" s="307">
        <v>1998</v>
      </c>
      <c r="O77" s="307">
        <v>2847</v>
      </c>
      <c r="P77" s="307">
        <v>0</v>
      </c>
      <c r="Q77" s="307">
        <v>1029</v>
      </c>
      <c r="R77" s="438">
        <v>0</v>
      </c>
      <c r="S77" s="438">
        <v>0</v>
      </c>
      <c r="T77" s="438">
        <v>0</v>
      </c>
      <c r="U77" s="438">
        <v>1029</v>
      </c>
      <c r="V77" s="438">
        <v>4823</v>
      </c>
    </row>
    <row r="78" spans="1:22">
      <c r="A78" s="375" t="s">
        <v>582</v>
      </c>
      <c r="B78" t="s">
        <v>433</v>
      </c>
      <c r="C78" t="s">
        <v>583</v>
      </c>
      <c r="D78" s="306">
        <v>1425</v>
      </c>
      <c r="E78" s="306">
        <v>0</v>
      </c>
      <c r="F78" s="306">
        <v>19391</v>
      </c>
      <c r="G78" s="306">
        <v>19391</v>
      </c>
      <c r="H78" s="306">
        <v>0</v>
      </c>
      <c r="I78" s="306">
        <v>19990</v>
      </c>
      <c r="J78" s="306">
        <v>17070</v>
      </c>
      <c r="K78" s="306">
        <v>19990</v>
      </c>
      <c r="L78" s="306">
        <v>0</v>
      </c>
      <c r="M78" s="306">
        <v>1793</v>
      </c>
      <c r="N78" s="306">
        <v>1418</v>
      </c>
      <c r="O78" s="306">
        <v>400</v>
      </c>
      <c r="P78" s="306">
        <v>1393</v>
      </c>
      <c r="Q78" s="306">
        <v>789</v>
      </c>
      <c r="R78" s="144">
        <v>0</v>
      </c>
      <c r="S78" s="144">
        <v>0</v>
      </c>
      <c r="T78" s="144">
        <v>0</v>
      </c>
      <c r="U78" s="144">
        <v>789</v>
      </c>
      <c r="V78" s="144">
        <v>2963</v>
      </c>
    </row>
    <row r="79" spans="1:22">
      <c r="A79" s="375" t="s">
        <v>584</v>
      </c>
      <c r="B79" t="s">
        <v>433</v>
      </c>
      <c r="C79" t="s">
        <v>585</v>
      </c>
      <c r="D79" s="307">
        <v>1427</v>
      </c>
      <c r="E79" s="307">
        <v>0</v>
      </c>
      <c r="F79" s="307">
        <v>32683</v>
      </c>
      <c r="G79" s="307">
        <v>32683</v>
      </c>
      <c r="H79" s="307">
        <v>0</v>
      </c>
      <c r="I79" s="307">
        <v>23845</v>
      </c>
      <c r="J79" s="307">
        <v>17700</v>
      </c>
      <c r="K79" s="307">
        <v>23845</v>
      </c>
      <c r="L79" s="307">
        <v>0</v>
      </c>
      <c r="M79" s="307">
        <v>2292</v>
      </c>
      <c r="N79" s="307">
        <v>1473</v>
      </c>
      <c r="O79" s="307">
        <v>2292</v>
      </c>
      <c r="P79" s="307">
        <v>0</v>
      </c>
      <c r="Q79" s="307">
        <v>1029</v>
      </c>
      <c r="R79" s="438">
        <v>0</v>
      </c>
      <c r="S79" s="438">
        <v>0</v>
      </c>
      <c r="T79" s="438">
        <v>0</v>
      </c>
      <c r="U79" s="438">
        <v>1029</v>
      </c>
      <c r="V79" s="438">
        <v>5026</v>
      </c>
    </row>
    <row r="80" spans="1:22">
      <c r="A80" s="375" t="s">
        <v>586</v>
      </c>
      <c r="B80" t="s">
        <v>433</v>
      </c>
      <c r="C80" t="s">
        <v>587</v>
      </c>
      <c r="D80" s="306">
        <v>1428</v>
      </c>
      <c r="E80" s="306">
        <v>0</v>
      </c>
      <c r="F80" s="306">
        <v>53628</v>
      </c>
      <c r="G80" s="306">
        <v>0</v>
      </c>
      <c r="H80" s="306">
        <v>53628</v>
      </c>
      <c r="I80" s="306">
        <v>45570</v>
      </c>
      <c r="J80" s="306">
        <v>31930</v>
      </c>
      <c r="K80" s="306">
        <v>42700</v>
      </c>
      <c r="L80" s="306">
        <v>2870</v>
      </c>
      <c r="M80" s="306">
        <v>4470</v>
      </c>
      <c r="N80" s="306">
        <v>2646</v>
      </c>
      <c r="O80" s="306">
        <v>3550</v>
      </c>
      <c r="P80" s="306">
        <v>920</v>
      </c>
      <c r="Q80" s="306">
        <v>1029</v>
      </c>
      <c r="R80" s="144">
        <v>0</v>
      </c>
      <c r="S80" s="144">
        <v>0</v>
      </c>
      <c r="T80" s="144">
        <v>0</v>
      </c>
      <c r="U80" s="144">
        <v>1029</v>
      </c>
      <c r="V80" s="144">
        <v>8038</v>
      </c>
    </row>
    <row r="81" spans="1:22">
      <c r="A81" s="375" t="s">
        <v>588</v>
      </c>
      <c r="B81" t="s">
        <v>433</v>
      </c>
      <c r="C81" t="s">
        <v>589</v>
      </c>
      <c r="D81" s="307">
        <v>1429</v>
      </c>
      <c r="E81" s="307">
        <v>0</v>
      </c>
      <c r="F81" s="307">
        <v>59255</v>
      </c>
      <c r="G81" s="307">
        <v>59255</v>
      </c>
      <c r="H81" s="307">
        <v>0</v>
      </c>
      <c r="I81" s="307">
        <v>57955</v>
      </c>
      <c r="J81" s="307">
        <v>43540</v>
      </c>
      <c r="K81" s="307">
        <v>57000</v>
      </c>
      <c r="L81" s="307">
        <v>955</v>
      </c>
      <c r="M81" s="307">
        <v>5525</v>
      </c>
      <c r="N81" s="307">
        <v>3605</v>
      </c>
      <c r="O81" s="307">
        <v>5525</v>
      </c>
      <c r="P81" s="307">
        <v>0</v>
      </c>
      <c r="Q81" s="307">
        <v>1269</v>
      </c>
      <c r="R81" s="438">
        <v>0</v>
      </c>
      <c r="S81" s="438">
        <v>0</v>
      </c>
      <c r="T81" s="438">
        <v>0</v>
      </c>
      <c r="U81" s="438">
        <v>1269</v>
      </c>
      <c r="V81" s="438">
        <v>8847</v>
      </c>
    </row>
    <row r="82" spans="1:22">
      <c r="A82" s="375" t="s">
        <v>590</v>
      </c>
      <c r="B82" t="s">
        <v>433</v>
      </c>
      <c r="C82" t="s">
        <v>591</v>
      </c>
      <c r="D82" s="306">
        <v>1430</v>
      </c>
      <c r="E82" s="306">
        <v>0</v>
      </c>
      <c r="F82" s="306">
        <v>26402</v>
      </c>
      <c r="G82" s="306">
        <v>26402</v>
      </c>
      <c r="H82" s="306">
        <v>0</v>
      </c>
      <c r="I82" s="306">
        <v>18845</v>
      </c>
      <c r="J82" s="306">
        <v>14970</v>
      </c>
      <c r="K82" s="306">
        <v>16620</v>
      </c>
      <c r="L82" s="306">
        <v>2225</v>
      </c>
      <c r="M82" s="306">
        <v>1744</v>
      </c>
      <c r="N82" s="306">
        <v>1246</v>
      </c>
      <c r="O82" s="306">
        <v>1577</v>
      </c>
      <c r="P82" s="306">
        <v>167</v>
      </c>
      <c r="Q82" s="306">
        <v>789</v>
      </c>
      <c r="R82" s="144">
        <v>0</v>
      </c>
      <c r="S82" s="144">
        <v>0</v>
      </c>
      <c r="T82" s="144">
        <v>0</v>
      </c>
      <c r="U82" s="144">
        <v>789</v>
      </c>
      <c r="V82" s="144">
        <v>4080</v>
      </c>
    </row>
    <row r="83" spans="1:22">
      <c r="A83" s="375" t="s">
        <v>592</v>
      </c>
      <c r="B83" t="s">
        <v>433</v>
      </c>
      <c r="C83" t="s">
        <v>593</v>
      </c>
      <c r="D83" s="307">
        <v>1431</v>
      </c>
      <c r="E83" s="307">
        <v>0</v>
      </c>
      <c r="F83" s="307">
        <v>14997</v>
      </c>
      <c r="G83" s="307">
        <v>14997</v>
      </c>
      <c r="H83" s="307">
        <v>0</v>
      </c>
      <c r="I83" s="307">
        <v>8390</v>
      </c>
      <c r="J83" s="307">
        <v>6370</v>
      </c>
      <c r="K83" s="307">
        <v>8180</v>
      </c>
      <c r="L83" s="307">
        <v>210</v>
      </c>
      <c r="M83" s="307">
        <v>790</v>
      </c>
      <c r="N83" s="307">
        <v>523</v>
      </c>
      <c r="O83" s="307">
        <v>656</v>
      </c>
      <c r="P83" s="307">
        <v>134</v>
      </c>
      <c r="Q83" s="307">
        <v>789</v>
      </c>
      <c r="R83" s="438">
        <v>0</v>
      </c>
      <c r="S83" s="438">
        <v>0</v>
      </c>
      <c r="T83" s="438">
        <v>0</v>
      </c>
      <c r="U83" s="438">
        <v>789</v>
      </c>
      <c r="V83" s="438">
        <v>2335</v>
      </c>
    </row>
    <row r="84" spans="1:22">
      <c r="A84" s="375" t="s">
        <v>594</v>
      </c>
      <c r="B84" t="s">
        <v>433</v>
      </c>
      <c r="C84" t="s">
        <v>595</v>
      </c>
      <c r="D84" s="306">
        <v>1432</v>
      </c>
      <c r="E84" s="306">
        <v>0</v>
      </c>
      <c r="F84" s="306">
        <v>39259</v>
      </c>
      <c r="G84" s="306">
        <v>14259</v>
      </c>
      <c r="H84" s="306">
        <v>25000</v>
      </c>
      <c r="I84" s="306">
        <v>28785</v>
      </c>
      <c r="J84" s="306">
        <v>20830</v>
      </c>
      <c r="K84" s="306">
        <v>26900</v>
      </c>
      <c r="L84" s="306">
        <v>1885</v>
      </c>
      <c r="M84" s="306">
        <v>2779</v>
      </c>
      <c r="N84" s="306">
        <v>1726</v>
      </c>
      <c r="O84" s="306">
        <v>779</v>
      </c>
      <c r="P84" s="306">
        <v>2000</v>
      </c>
      <c r="Q84" s="306">
        <v>1029</v>
      </c>
      <c r="R84" s="144">
        <v>0</v>
      </c>
      <c r="S84" s="144">
        <v>0</v>
      </c>
      <c r="T84" s="144">
        <v>0</v>
      </c>
      <c r="U84" s="144">
        <v>1029</v>
      </c>
      <c r="V84" s="144">
        <v>5909</v>
      </c>
    </row>
    <row r="85" spans="1:22">
      <c r="A85" s="375" t="s">
        <v>596</v>
      </c>
      <c r="B85" t="s">
        <v>433</v>
      </c>
      <c r="C85" t="s">
        <v>597</v>
      </c>
      <c r="D85" s="307">
        <v>1433</v>
      </c>
      <c r="E85" s="307">
        <v>0</v>
      </c>
      <c r="F85" s="307">
        <v>20591</v>
      </c>
      <c r="G85" s="307">
        <v>20591</v>
      </c>
      <c r="H85" s="307">
        <v>0</v>
      </c>
      <c r="I85" s="307">
        <v>15805</v>
      </c>
      <c r="J85" s="307">
        <v>12490</v>
      </c>
      <c r="K85" s="307">
        <v>14480</v>
      </c>
      <c r="L85" s="307">
        <v>1325</v>
      </c>
      <c r="M85" s="307">
        <v>1474</v>
      </c>
      <c r="N85" s="307">
        <v>1036</v>
      </c>
      <c r="O85" s="307">
        <v>548</v>
      </c>
      <c r="P85" s="307">
        <v>926</v>
      </c>
      <c r="Q85" s="307">
        <v>789</v>
      </c>
      <c r="R85" s="438">
        <v>0</v>
      </c>
      <c r="S85" s="438">
        <v>0</v>
      </c>
      <c r="T85" s="438">
        <v>0</v>
      </c>
      <c r="U85" s="438">
        <v>789</v>
      </c>
      <c r="V85" s="438">
        <v>3180</v>
      </c>
    </row>
    <row r="86" spans="1:22">
      <c r="A86" s="375" t="s">
        <v>598</v>
      </c>
      <c r="B86" t="s">
        <v>433</v>
      </c>
      <c r="C86" t="s">
        <v>599</v>
      </c>
      <c r="D86" s="306">
        <v>1434</v>
      </c>
      <c r="E86" s="306">
        <v>0</v>
      </c>
      <c r="F86" s="306">
        <v>18922</v>
      </c>
      <c r="G86" s="306">
        <v>15000</v>
      </c>
      <c r="H86" s="306">
        <v>3922</v>
      </c>
      <c r="I86" s="306">
        <v>10390</v>
      </c>
      <c r="J86" s="306">
        <v>7450</v>
      </c>
      <c r="K86" s="306">
        <v>9130</v>
      </c>
      <c r="L86" s="306">
        <v>1260</v>
      </c>
      <c r="M86" s="306">
        <v>1008</v>
      </c>
      <c r="N86" s="306">
        <v>618</v>
      </c>
      <c r="O86" s="306">
        <v>154</v>
      </c>
      <c r="P86" s="306">
        <v>854</v>
      </c>
      <c r="Q86" s="306">
        <v>789</v>
      </c>
      <c r="R86" s="144">
        <v>0</v>
      </c>
      <c r="S86" s="144">
        <v>0</v>
      </c>
      <c r="T86" s="144">
        <v>0</v>
      </c>
      <c r="U86" s="144">
        <v>789</v>
      </c>
      <c r="V86" s="144">
        <v>2932</v>
      </c>
    </row>
    <row r="87" spans="1:22">
      <c r="A87" s="375" t="s">
        <v>600</v>
      </c>
      <c r="B87" t="s">
        <v>433</v>
      </c>
      <c r="C87" t="s">
        <v>601</v>
      </c>
      <c r="D87" s="307">
        <v>1436</v>
      </c>
      <c r="E87" s="307">
        <v>0</v>
      </c>
      <c r="F87" s="307">
        <v>18770</v>
      </c>
      <c r="G87" s="307">
        <v>18770</v>
      </c>
      <c r="H87" s="307">
        <v>0</v>
      </c>
      <c r="I87" s="307">
        <v>11110</v>
      </c>
      <c r="J87" s="307">
        <v>8260</v>
      </c>
      <c r="K87" s="307">
        <v>11110</v>
      </c>
      <c r="L87" s="307">
        <v>0</v>
      </c>
      <c r="M87" s="307">
        <v>1058</v>
      </c>
      <c r="N87" s="307">
        <v>683</v>
      </c>
      <c r="O87" s="307">
        <v>676</v>
      </c>
      <c r="P87" s="307">
        <v>382</v>
      </c>
      <c r="Q87" s="307">
        <v>789</v>
      </c>
      <c r="R87" s="438">
        <v>0</v>
      </c>
      <c r="S87" s="438">
        <v>0</v>
      </c>
      <c r="T87" s="438">
        <v>0</v>
      </c>
      <c r="U87" s="438">
        <v>789</v>
      </c>
      <c r="V87" s="438">
        <v>2909</v>
      </c>
    </row>
    <row r="88" spans="1:22">
      <c r="A88" s="375" t="s">
        <v>602</v>
      </c>
      <c r="B88" t="s">
        <v>433</v>
      </c>
      <c r="C88" t="s">
        <v>603</v>
      </c>
      <c r="D88" s="306">
        <v>1437</v>
      </c>
      <c r="E88" s="306">
        <v>0</v>
      </c>
      <c r="F88" s="306">
        <v>15152</v>
      </c>
      <c r="G88" s="306">
        <v>15152</v>
      </c>
      <c r="H88" s="306">
        <v>0</v>
      </c>
      <c r="I88" s="306">
        <v>7670</v>
      </c>
      <c r="J88" s="306">
        <v>5620</v>
      </c>
      <c r="K88" s="306">
        <v>7670</v>
      </c>
      <c r="L88" s="306">
        <v>0</v>
      </c>
      <c r="M88" s="306">
        <v>730</v>
      </c>
      <c r="N88" s="306">
        <v>460</v>
      </c>
      <c r="O88" s="306">
        <v>730</v>
      </c>
      <c r="P88" s="306">
        <v>0</v>
      </c>
      <c r="Q88" s="306">
        <v>789</v>
      </c>
      <c r="R88" s="144">
        <v>0</v>
      </c>
      <c r="S88" s="144">
        <v>0</v>
      </c>
      <c r="T88" s="144">
        <v>0</v>
      </c>
      <c r="U88" s="144">
        <v>789</v>
      </c>
      <c r="V88" s="144">
        <v>2356</v>
      </c>
    </row>
    <row r="89" spans="1:22">
      <c r="A89" s="375" t="s">
        <v>604</v>
      </c>
      <c r="B89" t="s">
        <v>433</v>
      </c>
      <c r="C89" t="s">
        <v>605</v>
      </c>
      <c r="D89" s="307">
        <v>1438</v>
      </c>
      <c r="E89" s="307">
        <v>0</v>
      </c>
      <c r="F89" s="307">
        <v>22646</v>
      </c>
      <c r="G89" s="307">
        <v>13000</v>
      </c>
      <c r="H89" s="307">
        <v>9646</v>
      </c>
      <c r="I89" s="307">
        <v>14370</v>
      </c>
      <c r="J89" s="307">
        <v>10420</v>
      </c>
      <c r="K89" s="307">
        <v>14370</v>
      </c>
      <c r="L89" s="307">
        <v>0</v>
      </c>
      <c r="M89" s="307">
        <v>1388</v>
      </c>
      <c r="N89" s="307">
        <v>860</v>
      </c>
      <c r="O89" s="307">
        <v>535</v>
      </c>
      <c r="P89" s="307">
        <v>853</v>
      </c>
      <c r="Q89" s="307">
        <v>789</v>
      </c>
      <c r="R89" s="438">
        <v>0</v>
      </c>
      <c r="S89" s="438">
        <v>0</v>
      </c>
      <c r="T89" s="438">
        <v>0</v>
      </c>
      <c r="U89" s="438">
        <v>789</v>
      </c>
      <c r="V89" s="438">
        <v>3506</v>
      </c>
    </row>
    <row r="90" spans="1:22">
      <c r="A90" s="375" t="s">
        <v>606</v>
      </c>
      <c r="B90" t="s">
        <v>433</v>
      </c>
      <c r="C90" t="s">
        <v>607</v>
      </c>
      <c r="D90" s="306">
        <v>1452</v>
      </c>
      <c r="E90" s="306">
        <v>0</v>
      </c>
      <c r="F90" s="306">
        <v>37550</v>
      </c>
      <c r="G90" s="306">
        <v>20150</v>
      </c>
      <c r="H90" s="306">
        <v>17400</v>
      </c>
      <c r="I90" s="306">
        <v>30730</v>
      </c>
      <c r="J90" s="306">
        <v>22300</v>
      </c>
      <c r="K90" s="306">
        <v>25600</v>
      </c>
      <c r="L90" s="306">
        <v>5130</v>
      </c>
      <c r="M90" s="306">
        <v>2962</v>
      </c>
      <c r="N90" s="306">
        <v>1840</v>
      </c>
      <c r="O90" s="306">
        <v>1271</v>
      </c>
      <c r="P90" s="306">
        <v>1691</v>
      </c>
      <c r="Q90" s="306">
        <v>1029</v>
      </c>
      <c r="R90" s="144">
        <v>0</v>
      </c>
      <c r="S90" s="144">
        <v>0</v>
      </c>
      <c r="T90" s="144">
        <v>0</v>
      </c>
      <c r="U90" s="144">
        <v>1029</v>
      </c>
      <c r="V90" s="144">
        <v>5692</v>
      </c>
    </row>
    <row r="91" spans="1:22">
      <c r="A91" s="375" t="s">
        <v>608</v>
      </c>
      <c r="B91" t="s">
        <v>433</v>
      </c>
      <c r="C91" t="s">
        <v>609</v>
      </c>
      <c r="D91" s="307">
        <v>1453</v>
      </c>
      <c r="E91" s="307">
        <v>0</v>
      </c>
      <c r="F91" s="307">
        <v>44986</v>
      </c>
      <c r="G91" s="307">
        <v>44986</v>
      </c>
      <c r="H91" s="307">
        <v>0</v>
      </c>
      <c r="I91" s="307">
        <v>39020</v>
      </c>
      <c r="J91" s="307">
        <v>25790</v>
      </c>
      <c r="K91" s="307">
        <v>34490</v>
      </c>
      <c r="L91" s="307">
        <v>4530</v>
      </c>
      <c r="M91" s="307">
        <v>3880</v>
      </c>
      <c r="N91" s="307">
        <v>2113</v>
      </c>
      <c r="O91" s="307">
        <v>1198</v>
      </c>
      <c r="P91" s="307">
        <v>2682</v>
      </c>
      <c r="Q91" s="307">
        <v>1029</v>
      </c>
      <c r="R91" s="438">
        <v>0</v>
      </c>
      <c r="S91" s="438">
        <v>0</v>
      </c>
      <c r="T91" s="438">
        <v>0</v>
      </c>
      <c r="U91" s="438">
        <v>1029</v>
      </c>
      <c r="V91" s="438">
        <v>6569</v>
      </c>
    </row>
    <row r="92" spans="1:22">
      <c r="A92" s="375" t="s">
        <v>610</v>
      </c>
      <c r="B92" t="s">
        <v>433</v>
      </c>
      <c r="C92" t="s">
        <v>611</v>
      </c>
      <c r="D92" s="306">
        <v>1454</v>
      </c>
      <c r="E92" s="306">
        <v>0</v>
      </c>
      <c r="F92" s="306">
        <v>39941</v>
      </c>
      <c r="G92" s="306">
        <v>0</v>
      </c>
      <c r="H92" s="306">
        <v>39941</v>
      </c>
      <c r="I92" s="306">
        <v>32490</v>
      </c>
      <c r="J92" s="306">
        <v>24800</v>
      </c>
      <c r="K92" s="306">
        <v>0</v>
      </c>
      <c r="L92" s="306">
        <v>32490</v>
      </c>
      <c r="M92" s="306">
        <v>3047</v>
      </c>
      <c r="N92" s="306">
        <v>2033</v>
      </c>
      <c r="O92" s="306">
        <v>0</v>
      </c>
      <c r="P92" s="306">
        <v>3047</v>
      </c>
      <c r="Q92" s="306">
        <v>1029</v>
      </c>
      <c r="R92" s="144">
        <v>0</v>
      </c>
      <c r="S92" s="144">
        <v>0</v>
      </c>
      <c r="T92" s="144">
        <v>0</v>
      </c>
      <c r="U92" s="144">
        <v>1029</v>
      </c>
      <c r="V92" s="144">
        <v>6040</v>
      </c>
    </row>
    <row r="93" spans="1:22">
      <c r="A93" s="375" t="s">
        <v>612</v>
      </c>
      <c r="B93" t="s">
        <v>433</v>
      </c>
      <c r="C93" t="s">
        <v>613</v>
      </c>
      <c r="D93" s="307">
        <v>1455</v>
      </c>
      <c r="E93" s="307">
        <v>0</v>
      </c>
      <c r="F93" s="307">
        <v>25967</v>
      </c>
      <c r="G93" s="307">
        <v>0</v>
      </c>
      <c r="H93" s="307">
        <v>25967</v>
      </c>
      <c r="I93" s="307">
        <v>19150</v>
      </c>
      <c r="J93" s="307">
        <v>14890</v>
      </c>
      <c r="K93" s="307">
        <v>0</v>
      </c>
      <c r="L93" s="307">
        <v>19150</v>
      </c>
      <c r="M93" s="307">
        <v>1792</v>
      </c>
      <c r="N93" s="307">
        <v>1228</v>
      </c>
      <c r="O93" s="307">
        <v>0</v>
      </c>
      <c r="P93" s="307">
        <v>1792</v>
      </c>
      <c r="Q93" s="307">
        <v>789</v>
      </c>
      <c r="R93" s="438">
        <v>0</v>
      </c>
      <c r="S93" s="438">
        <v>0</v>
      </c>
      <c r="T93" s="438">
        <v>0</v>
      </c>
      <c r="U93" s="438">
        <v>789</v>
      </c>
      <c r="V93" s="438">
        <v>3996</v>
      </c>
    </row>
    <row r="94" spans="1:22">
      <c r="A94" s="375" t="s">
        <v>614</v>
      </c>
      <c r="B94" t="s">
        <v>433</v>
      </c>
      <c r="C94" t="s">
        <v>615</v>
      </c>
      <c r="D94" s="306">
        <v>1456</v>
      </c>
      <c r="E94" s="306">
        <v>6</v>
      </c>
      <c r="F94" s="306">
        <v>20909</v>
      </c>
      <c r="G94" s="306">
        <v>0</v>
      </c>
      <c r="H94" s="306">
        <v>20909</v>
      </c>
      <c r="I94" s="306">
        <v>14215</v>
      </c>
      <c r="J94" s="306">
        <v>11180</v>
      </c>
      <c r="K94" s="306">
        <v>0</v>
      </c>
      <c r="L94" s="306">
        <v>14215</v>
      </c>
      <c r="M94" s="306">
        <v>1332</v>
      </c>
      <c r="N94" s="306">
        <v>933</v>
      </c>
      <c r="O94" s="306">
        <v>0</v>
      </c>
      <c r="P94" s="306">
        <v>1332</v>
      </c>
      <c r="Q94" s="306">
        <v>789</v>
      </c>
      <c r="R94" s="144">
        <v>0</v>
      </c>
      <c r="S94" s="144">
        <v>0</v>
      </c>
      <c r="T94" s="144">
        <v>0</v>
      </c>
      <c r="U94" s="144">
        <v>789</v>
      </c>
      <c r="V94" s="144">
        <v>3240</v>
      </c>
    </row>
    <row r="95" spans="1:22">
      <c r="A95" s="375" t="s">
        <v>616</v>
      </c>
      <c r="B95" t="s">
        <v>433</v>
      </c>
      <c r="C95" t="s">
        <v>617</v>
      </c>
      <c r="D95" s="307">
        <v>1457</v>
      </c>
      <c r="E95" s="307">
        <v>0</v>
      </c>
      <c r="F95" s="307">
        <v>26233</v>
      </c>
      <c r="G95" s="307">
        <v>26233</v>
      </c>
      <c r="H95" s="307">
        <v>0</v>
      </c>
      <c r="I95" s="307">
        <v>20755</v>
      </c>
      <c r="J95" s="307">
        <v>16600</v>
      </c>
      <c r="K95" s="307">
        <v>20755</v>
      </c>
      <c r="L95" s="307">
        <v>0</v>
      </c>
      <c r="M95" s="307">
        <v>1932</v>
      </c>
      <c r="N95" s="307">
        <v>1383</v>
      </c>
      <c r="O95" s="307">
        <v>1932</v>
      </c>
      <c r="P95" s="307">
        <v>0</v>
      </c>
      <c r="Q95" s="307">
        <v>789</v>
      </c>
      <c r="R95" s="438">
        <v>0</v>
      </c>
      <c r="S95" s="438">
        <v>0</v>
      </c>
      <c r="T95" s="438">
        <v>0</v>
      </c>
      <c r="U95" s="438">
        <v>789</v>
      </c>
      <c r="V95" s="438">
        <v>4075</v>
      </c>
    </row>
    <row r="96" spans="1:22">
      <c r="A96" s="375" t="s">
        <v>618</v>
      </c>
      <c r="B96" t="s">
        <v>433</v>
      </c>
      <c r="C96" t="s">
        <v>619</v>
      </c>
      <c r="D96" s="306">
        <v>1458</v>
      </c>
      <c r="E96" s="306">
        <v>0</v>
      </c>
      <c r="F96" s="306">
        <v>42541</v>
      </c>
      <c r="G96" s="306">
        <v>42541</v>
      </c>
      <c r="H96" s="306">
        <v>0</v>
      </c>
      <c r="I96" s="306">
        <v>45340</v>
      </c>
      <c r="J96" s="306">
        <v>35040</v>
      </c>
      <c r="K96" s="306">
        <v>38460</v>
      </c>
      <c r="L96" s="306">
        <v>6880</v>
      </c>
      <c r="M96" s="306">
        <v>4275</v>
      </c>
      <c r="N96" s="306">
        <v>2910</v>
      </c>
      <c r="O96" s="306">
        <v>2889</v>
      </c>
      <c r="P96" s="306">
        <v>1386</v>
      </c>
      <c r="Q96" s="306">
        <v>1029</v>
      </c>
      <c r="R96" s="144">
        <v>0</v>
      </c>
      <c r="S96" s="144">
        <v>0</v>
      </c>
      <c r="T96" s="144">
        <v>0</v>
      </c>
      <c r="U96" s="144">
        <v>1029</v>
      </c>
      <c r="V96" s="144">
        <v>6323</v>
      </c>
    </row>
    <row r="97" spans="1:22">
      <c r="A97" s="375" t="s">
        <v>620</v>
      </c>
      <c r="B97" t="s">
        <v>433</v>
      </c>
      <c r="C97" t="s">
        <v>621</v>
      </c>
      <c r="D97" s="307">
        <v>1459</v>
      </c>
      <c r="E97" s="307">
        <v>0</v>
      </c>
      <c r="F97" s="307">
        <v>53447</v>
      </c>
      <c r="G97" s="307">
        <v>53447</v>
      </c>
      <c r="H97" s="307">
        <v>0</v>
      </c>
      <c r="I97" s="307">
        <v>51520</v>
      </c>
      <c r="J97" s="307">
        <v>39310</v>
      </c>
      <c r="K97" s="307">
        <v>51520</v>
      </c>
      <c r="L97" s="307">
        <v>0</v>
      </c>
      <c r="M97" s="307">
        <v>4876</v>
      </c>
      <c r="N97" s="307">
        <v>3256</v>
      </c>
      <c r="O97" s="307">
        <v>2838</v>
      </c>
      <c r="P97" s="307">
        <v>2038</v>
      </c>
      <c r="Q97" s="307">
        <v>1269</v>
      </c>
      <c r="R97" s="438">
        <v>0</v>
      </c>
      <c r="S97" s="438">
        <v>0</v>
      </c>
      <c r="T97" s="438">
        <v>0</v>
      </c>
      <c r="U97" s="438">
        <v>1269</v>
      </c>
      <c r="V97" s="438">
        <v>8063</v>
      </c>
    </row>
    <row r="98" spans="1:22">
      <c r="A98" s="375" t="s">
        <v>622</v>
      </c>
      <c r="B98" t="s">
        <v>433</v>
      </c>
      <c r="C98" t="s">
        <v>623</v>
      </c>
      <c r="D98" s="306">
        <v>1460</v>
      </c>
      <c r="E98" s="306">
        <v>0</v>
      </c>
      <c r="F98" s="306">
        <v>52607</v>
      </c>
      <c r="G98" s="306">
        <v>52607</v>
      </c>
      <c r="H98" s="306">
        <v>0</v>
      </c>
      <c r="I98" s="306">
        <v>44825</v>
      </c>
      <c r="J98" s="306">
        <v>30810</v>
      </c>
      <c r="K98" s="306">
        <v>44825</v>
      </c>
      <c r="L98" s="306">
        <v>0</v>
      </c>
      <c r="M98" s="306">
        <v>4437</v>
      </c>
      <c r="N98" s="306">
        <v>2556</v>
      </c>
      <c r="O98" s="306">
        <v>4024</v>
      </c>
      <c r="P98" s="306">
        <v>413</v>
      </c>
      <c r="Q98" s="306">
        <v>1269</v>
      </c>
      <c r="R98" s="144">
        <v>0</v>
      </c>
      <c r="S98" s="144">
        <v>0</v>
      </c>
      <c r="T98" s="144">
        <v>0</v>
      </c>
      <c r="U98" s="144">
        <v>1269</v>
      </c>
      <c r="V98" s="144">
        <v>7867</v>
      </c>
    </row>
    <row r="99" spans="1:22">
      <c r="A99" s="375" t="s">
        <v>624</v>
      </c>
      <c r="B99" t="s">
        <v>433</v>
      </c>
      <c r="C99" t="s">
        <v>625</v>
      </c>
      <c r="D99" s="307">
        <v>1461</v>
      </c>
      <c r="E99" s="307">
        <v>0</v>
      </c>
      <c r="F99" s="307">
        <v>30918</v>
      </c>
      <c r="G99" s="307">
        <v>30918</v>
      </c>
      <c r="H99" s="307">
        <v>0</v>
      </c>
      <c r="I99" s="307">
        <v>23705</v>
      </c>
      <c r="J99" s="307">
        <v>17710</v>
      </c>
      <c r="K99" s="307">
        <v>23705</v>
      </c>
      <c r="L99" s="307">
        <v>0</v>
      </c>
      <c r="M99" s="307">
        <v>2256</v>
      </c>
      <c r="N99" s="307">
        <v>1458</v>
      </c>
      <c r="O99" s="307">
        <v>1219</v>
      </c>
      <c r="P99" s="307">
        <v>1037</v>
      </c>
      <c r="Q99" s="307">
        <v>789</v>
      </c>
      <c r="R99" s="438">
        <v>0</v>
      </c>
      <c r="S99" s="438">
        <v>0</v>
      </c>
      <c r="T99" s="438">
        <v>0</v>
      </c>
      <c r="U99" s="438">
        <v>789</v>
      </c>
      <c r="V99" s="438">
        <v>4695</v>
      </c>
    </row>
    <row r="100" spans="1:22">
      <c r="A100" s="375" t="s">
        <v>626</v>
      </c>
      <c r="B100" t="s">
        <v>433</v>
      </c>
      <c r="C100" t="s">
        <v>627</v>
      </c>
      <c r="D100" s="306">
        <v>1462</v>
      </c>
      <c r="E100" s="306">
        <v>0</v>
      </c>
      <c r="F100" s="306">
        <v>18846</v>
      </c>
      <c r="G100" s="306">
        <v>0</v>
      </c>
      <c r="H100" s="306">
        <v>18846</v>
      </c>
      <c r="I100" s="306">
        <v>15400</v>
      </c>
      <c r="J100" s="306">
        <v>12340</v>
      </c>
      <c r="K100" s="306">
        <v>15000</v>
      </c>
      <c r="L100" s="306">
        <v>400</v>
      </c>
      <c r="M100" s="306">
        <v>1431</v>
      </c>
      <c r="N100" s="306">
        <v>1023</v>
      </c>
      <c r="O100" s="306">
        <v>978</v>
      </c>
      <c r="P100" s="306">
        <v>453</v>
      </c>
      <c r="Q100" s="306">
        <v>789</v>
      </c>
      <c r="R100" s="144">
        <v>0</v>
      </c>
      <c r="S100" s="144">
        <v>0</v>
      </c>
      <c r="T100" s="144">
        <v>0</v>
      </c>
      <c r="U100" s="144">
        <v>789</v>
      </c>
      <c r="V100" s="144">
        <v>2946</v>
      </c>
    </row>
    <row r="101" spans="1:22">
      <c r="A101" s="375" t="s">
        <v>628</v>
      </c>
      <c r="B101" t="s">
        <v>433</v>
      </c>
      <c r="C101" t="s">
        <v>629</v>
      </c>
      <c r="D101" s="307">
        <v>1463</v>
      </c>
      <c r="E101" s="307">
        <v>0</v>
      </c>
      <c r="F101" s="307">
        <v>9763</v>
      </c>
      <c r="G101" s="307">
        <v>0</v>
      </c>
      <c r="H101" s="307">
        <v>9763</v>
      </c>
      <c r="I101" s="307">
        <v>6220</v>
      </c>
      <c r="J101" s="307">
        <v>4350</v>
      </c>
      <c r="K101" s="307">
        <v>6220</v>
      </c>
      <c r="L101" s="307">
        <v>0</v>
      </c>
      <c r="M101" s="307">
        <v>616</v>
      </c>
      <c r="N101" s="307">
        <v>361</v>
      </c>
      <c r="O101" s="307">
        <v>616</v>
      </c>
      <c r="P101" s="307">
        <v>0</v>
      </c>
      <c r="Q101" s="307">
        <v>789</v>
      </c>
      <c r="R101" s="438">
        <v>0</v>
      </c>
      <c r="S101" s="438">
        <v>0</v>
      </c>
      <c r="T101" s="438">
        <v>0</v>
      </c>
      <c r="U101" s="438">
        <v>789</v>
      </c>
      <c r="V101" s="438">
        <v>1584</v>
      </c>
    </row>
    <row r="102" spans="1:22">
      <c r="A102" s="375" t="s">
        <v>630</v>
      </c>
      <c r="B102" t="s">
        <v>433</v>
      </c>
      <c r="C102" t="s">
        <v>631</v>
      </c>
      <c r="D102" s="306">
        <v>1464</v>
      </c>
      <c r="E102" s="306">
        <v>0</v>
      </c>
      <c r="F102" s="306">
        <v>24494</v>
      </c>
      <c r="G102" s="306">
        <v>24494</v>
      </c>
      <c r="H102" s="306">
        <v>0</v>
      </c>
      <c r="I102" s="306">
        <v>16315</v>
      </c>
      <c r="J102" s="306">
        <v>12660</v>
      </c>
      <c r="K102" s="306">
        <v>16000</v>
      </c>
      <c r="L102" s="306">
        <v>315</v>
      </c>
      <c r="M102" s="306">
        <v>1520</v>
      </c>
      <c r="N102" s="306">
        <v>1040</v>
      </c>
      <c r="O102" s="306">
        <v>1092</v>
      </c>
      <c r="P102" s="306">
        <v>428</v>
      </c>
      <c r="Q102" s="306">
        <v>789</v>
      </c>
      <c r="R102" s="144">
        <v>0</v>
      </c>
      <c r="S102" s="144">
        <v>0</v>
      </c>
      <c r="T102" s="144">
        <v>0</v>
      </c>
      <c r="U102" s="144">
        <v>789</v>
      </c>
      <c r="V102" s="144">
        <v>3777</v>
      </c>
    </row>
    <row r="103" spans="1:22">
      <c r="A103" s="375" t="s">
        <v>632</v>
      </c>
      <c r="B103" t="s">
        <v>433</v>
      </c>
      <c r="C103" t="s">
        <v>633</v>
      </c>
      <c r="D103" s="307">
        <v>1465</v>
      </c>
      <c r="E103" s="307">
        <v>0</v>
      </c>
      <c r="F103" s="307">
        <v>22003</v>
      </c>
      <c r="G103" s="307">
        <v>22003</v>
      </c>
      <c r="H103" s="307">
        <v>0</v>
      </c>
      <c r="I103" s="307">
        <v>14420</v>
      </c>
      <c r="J103" s="307">
        <v>10860</v>
      </c>
      <c r="K103" s="307">
        <v>14420</v>
      </c>
      <c r="L103" s="307">
        <v>0</v>
      </c>
      <c r="M103" s="307">
        <v>1363</v>
      </c>
      <c r="N103" s="307">
        <v>895</v>
      </c>
      <c r="O103" s="307">
        <v>1363</v>
      </c>
      <c r="P103" s="307">
        <v>0</v>
      </c>
      <c r="Q103" s="307">
        <v>789</v>
      </c>
      <c r="R103" s="438">
        <v>0</v>
      </c>
      <c r="S103" s="438">
        <v>0</v>
      </c>
      <c r="T103" s="438">
        <v>0</v>
      </c>
      <c r="U103" s="438">
        <v>789</v>
      </c>
      <c r="V103" s="438">
        <v>3405</v>
      </c>
    </row>
    <row r="104" spans="1:22">
      <c r="A104" s="375" t="s">
        <v>634</v>
      </c>
      <c r="B104" t="s">
        <v>433</v>
      </c>
      <c r="C104" t="s">
        <v>635</v>
      </c>
      <c r="D104" s="306">
        <v>1468</v>
      </c>
      <c r="E104" s="306">
        <v>0</v>
      </c>
      <c r="F104" s="306">
        <v>24745</v>
      </c>
      <c r="G104" s="306">
        <v>24745</v>
      </c>
      <c r="H104" s="306">
        <v>0</v>
      </c>
      <c r="I104" s="306">
        <v>17550</v>
      </c>
      <c r="J104" s="306">
        <v>13770</v>
      </c>
      <c r="K104" s="306">
        <v>17550</v>
      </c>
      <c r="L104" s="306">
        <v>0</v>
      </c>
      <c r="M104" s="306">
        <v>1654</v>
      </c>
      <c r="N104" s="306">
        <v>1156</v>
      </c>
      <c r="O104" s="306">
        <v>290</v>
      </c>
      <c r="P104" s="306">
        <v>1364</v>
      </c>
      <c r="Q104" s="306">
        <v>789</v>
      </c>
      <c r="R104" s="144">
        <v>0</v>
      </c>
      <c r="S104" s="144">
        <v>0</v>
      </c>
      <c r="T104" s="144">
        <v>0</v>
      </c>
      <c r="U104" s="144">
        <v>789</v>
      </c>
      <c r="V104" s="144">
        <v>3841</v>
      </c>
    </row>
    <row r="105" spans="1:22">
      <c r="A105" s="375" t="s">
        <v>636</v>
      </c>
      <c r="B105" t="s">
        <v>433</v>
      </c>
      <c r="C105" t="s">
        <v>637</v>
      </c>
      <c r="D105" s="307">
        <v>1469</v>
      </c>
      <c r="E105" s="307">
        <v>0</v>
      </c>
      <c r="F105" s="307">
        <v>31088</v>
      </c>
      <c r="G105" s="307">
        <v>31088</v>
      </c>
      <c r="H105" s="307">
        <v>0</v>
      </c>
      <c r="I105" s="307">
        <v>24025</v>
      </c>
      <c r="J105" s="307">
        <v>19100</v>
      </c>
      <c r="K105" s="307">
        <v>23500</v>
      </c>
      <c r="L105" s="307">
        <v>525</v>
      </c>
      <c r="M105" s="307">
        <v>2229</v>
      </c>
      <c r="N105" s="307">
        <v>1578</v>
      </c>
      <c r="O105" s="307">
        <v>2229</v>
      </c>
      <c r="P105" s="307">
        <v>0</v>
      </c>
      <c r="Q105" s="307">
        <v>789</v>
      </c>
      <c r="R105" s="438">
        <v>0</v>
      </c>
      <c r="S105" s="438">
        <v>0</v>
      </c>
      <c r="T105" s="438">
        <v>0</v>
      </c>
      <c r="U105" s="438">
        <v>789</v>
      </c>
      <c r="V105" s="438">
        <v>4807</v>
      </c>
    </row>
    <row r="106" spans="1:22">
      <c r="A106" s="375" t="s">
        <v>638</v>
      </c>
      <c r="B106" t="s">
        <v>433</v>
      </c>
      <c r="C106" t="s">
        <v>639</v>
      </c>
      <c r="D106" s="306">
        <v>1470</v>
      </c>
      <c r="E106" s="306">
        <v>0</v>
      </c>
      <c r="F106" s="306">
        <v>7851</v>
      </c>
      <c r="G106" s="306">
        <v>1800</v>
      </c>
      <c r="H106" s="306">
        <v>6051</v>
      </c>
      <c r="I106" s="306">
        <v>2500</v>
      </c>
      <c r="J106" s="306">
        <v>1610</v>
      </c>
      <c r="K106" s="306">
        <v>1780</v>
      </c>
      <c r="L106" s="306">
        <v>720</v>
      </c>
      <c r="M106" s="306">
        <v>256</v>
      </c>
      <c r="N106" s="306">
        <v>136</v>
      </c>
      <c r="O106" s="306">
        <v>172</v>
      </c>
      <c r="P106" s="306">
        <v>84</v>
      </c>
      <c r="Q106" s="306">
        <v>789</v>
      </c>
      <c r="R106" s="144">
        <v>0</v>
      </c>
      <c r="S106" s="144">
        <v>0</v>
      </c>
      <c r="T106" s="144">
        <v>0</v>
      </c>
      <c r="U106" s="144">
        <v>789</v>
      </c>
      <c r="V106" s="144">
        <v>1268</v>
      </c>
    </row>
    <row r="107" spans="1:22">
      <c r="A107" s="375" t="s">
        <v>640</v>
      </c>
      <c r="B107" t="s">
        <v>433</v>
      </c>
      <c r="C107" t="s">
        <v>641</v>
      </c>
      <c r="D107" s="307">
        <v>1471</v>
      </c>
      <c r="E107" s="307">
        <v>0</v>
      </c>
      <c r="F107" s="307">
        <v>14279</v>
      </c>
      <c r="G107" s="307">
        <v>14279</v>
      </c>
      <c r="H107" s="307">
        <v>0</v>
      </c>
      <c r="I107" s="307">
        <v>6825</v>
      </c>
      <c r="J107" s="307">
        <v>4980</v>
      </c>
      <c r="K107" s="307">
        <v>6825</v>
      </c>
      <c r="L107" s="307">
        <v>0</v>
      </c>
      <c r="M107" s="307">
        <v>658</v>
      </c>
      <c r="N107" s="307">
        <v>415</v>
      </c>
      <c r="O107" s="307">
        <v>658</v>
      </c>
      <c r="P107" s="307">
        <v>0</v>
      </c>
      <c r="Q107" s="307">
        <v>789</v>
      </c>
      <c r="R107" s="438">
        <v>0</v>
      </c>
      <c r="S107" s="438">
        <v>0</v>
      </c>
      <c r="T107" s="438">
        <v>0</v>
      </c>
      <c r="U107" s="438">
        <v>789</v>
      </c>
      <c r="V107" s="438">
        <v>2238</v>
      </c>
    </row>
    <row r="108" spans="1:22">
      <c r="A108" s="375" t="s">
        <v>642</v>
      </c>
      <c r="B108" t="s">
        <v>433</v>
      </c>
      <c r="C108" t="s">
        <v>643</v>
      </c>
      <c r="D108" s="306">
        <v>1472</v>
      </c>
      <c r="E108" s="306">
        <v>0</v>
      </c>
      <c r="F108" s="306">
        <v>12733</v>
      </c>
      <c r="G108" s="306">
        <v>12733</v>
      </c>
      <c r="H108" s="306">
        <v>0</v>
      </c>
      <c r="I108" s="306">
        <v>6165</v>
      </c>
      <c r="J108" s="306">
        <v>4300</v>
      </c>
      <c r="K108" s="306">
        <v>6165</v>
      </c>
      <c r="L108" s="306">
        <v>0</v>
      </c>
      <c r="M108" s="306">
        <v>612</v>
      </c>
      <c r="N108" s="306">
        <v>363</v>
      </c>
      <c r="O108" s="306">
        <v>367</v>
      </c>
      <c r="P108" s="306">
        <v>245</v>
      </c>
      <c r="Q108" s="306">
        <v>789</v>
      </c>
      <c r="R108" s="144">
        <v>0</v>
      </c>
      <c r="S108" s="144">
        <v>0</v>
      </c>
      <c r="T108" s="144">
        <v>0</v>
      </c>
      <c r="U108" s="144">
        <v>789</v>
      </c>
      <c r="V108" s="144">
        <v>2013</v>
      </c>
    </row>
    <row r="109" spans="1:22">
      <c r="A109" s="375" t="s">
        <v>644</v>
      </c>
      <c r="B109" t="s">
        <v>433</v>
      </c>
      <c r="C109" t="s">
        <v>645</v>
      </c>
      <c r="D109" s="307">
        <v>1481</v>
      </c>
      <c r="E109" s="307">
        <v>0</v>
      </c>
      <c r="F109" s="307">
        <v>28836</v>
      </c>
      <c r="G109" s="307">
        <v>11151</v>
      </c>
      <c r="H109" s="307">
        <v>17685</v>
      </c>
      <c r="I109" s="307">
        <v>22625</v>
      </c>
      <c r="J109" s="307">
        <v>17840</v>
      </c>
      <c r="K109" s="307">
        <v>6200</v>
      </c>
      <c r="L109" s="307">
        <v>16425</v>
      </c>
      <c r="M109" s="307">
        <v>2111</v>
      </c>
      <c r="N109" s="307">
        <v>1478</v>
      </c>
      <c r="O109" s="307">
        <v>513</v>
      </c>
      <c r="P109" s="307">
        <v>1598</v>
      </c>
      <c r="Q109" s="307">
        <v>789</v>
      </c>
      <c r="R109" s="438">
        <v>0</v>
      </c>
      <c r="S109" s="438">
        <v>0</v>
      </c>
      <c r="T109" s="438">
        <v>0</v>
      </c>
      <c r="U109" s="438">
        <v>789</v>
      </c>
      <c r="V109" s="438">
        <v>4548</v>
      </c>
    </row>
    <row r="110" spans="1:22">
      <c r="A110" s="375" t="s">
        <v>646</v>
      </c>
      <c r="B110" t="s">
        <v>433</v>
      </c>
      <c r="C110" t="s">
        <v>647</v>
      </c>
      <c r="D110" s="306">
        <v>1482</v>
      </c>
      <c r="E110" s="306">
        <v>8</v>
      </c>
      <c r="F110" s="306">
        <v>22282</v>
      </c>
      <c r="G110" s="306">
        <v>0</v>
      </c>
      <c r="H110" s="306">
        <v>22282</v>
      </c>
      <c r="I110" s="306">
        <v>17040</v>
      </c>
      <c r="J110" s="306">
        <v>13360</v>
      </c>
      <c r="K110" s="306">
        <v>0</v>
      </c>
      <c r="L110" s="306">
        <v>17040</v>
      </c>
      <c r="M110" s="306">
        <v>1597</v>
      </c>
      <c r="N110" s="306">
        <v>1108</v>
      </c>
      <c r="O110" s="306">
        <v>0</v>
      </c>
      <c r="P110" s="306">
        <v>1597</v>
      </c>
      <c r="Q110" s="306">
        <v>789</v>
      </c>
      <c r="R110" s="144">
        <v>0</v>
      </c>
      <c r="S110" s="144">
        <v>0</v>
      </c>
      <c r="T110" s="144">
        <v>0</v>
      </c>
      <c r="U110" s="144">
        <v>789</v>
      </c>
      <c r="V110" s="144">
        <v>3524</v>
      </c>
    </row>
    <row r="111" spans="1:22">
      <c r="A111" s="375" t="s">
        <v>648</v>
      </c>
      <c r="B111" t="s">
        <v>433</v>
      </c>
      <c r="C111" t="s">
        <v>649</v>
      </c>
      <c r="D111" s="307">
        <v>1483</v>
      </c>
      <c r="E111" s="307">
        <v>0</v>
      </c>
      <c r="F111" s="307">
        <v>22951</v>
      </c>
      <c r="G111" s="307">
        <v>22951</v>
      </c>
      <c r="H111" s="307">
        <v>0</v>
      </c>
      <c r="I111" s="307">
        <v>14895</v>
      </c>
      <c r="J111" s="307">
        <v>11140</v>
      </c>
      <c r="K111" s="307">
        <v>14895</v>
      </c>
      <c r="L111" s="307">
        <v>0</v>
      </c>
      <c r="M111" s="307">
        <v>1424</v>
      </c>
      <c r="N111" s="307">
        <v>923</v>
      </c>
      <c r="O111" s="307">
        <v>220</v>
      </c>
      <c r="P111" s="307">
        <v>1204</v>
      </c>
      <c r="Q111" s="307">
        <v>789</v>
      </c>
      <c r="R111" s="438">
        <v>0</v>
      </c>
      <c r="S111" s="438">
        <v>0</v>
      </c>
      <c r="T111" s="438">
        <v>0</v>
      </c>
      <c r="U111" s="438">
        <v>789</v>
      </c>
      <c r="V111" s="438">
        <v>3623</v>
      </c>
    </row>
    <row r="112" spans="1:22">
      <c r="A112" s="375" t="s">
        <v>650</v>
      </c>
      <c r="B112" t="s">
        <v>433</v>
      </c>
      <c r="C112" t="s">
        <v>651</v>
      </c>
      <c r="D112" s="306">
        <v>1484</v>
      </c>
      <c r="E112" s="306">
        <v>0</v>
      </c>
      <c r="F112" s="306">
        <v>43449</v>
      </c>
      <c r="G112" s="306">
        <v>43449</v>
      </c>
      <c r="H112" s="306">
        <v>0</v>
      </c>
      <c r="I112" s="306">
        <v>35045</v>
      </c>
      <c r="J112" s="306">
        <v>26720</v>
      </c>
      <c r="K112" s="306">
        <v>35045</v>
      </c>
      <c r="L112" s="306">
        <v>0</v>
      </c>
      <c r="M112" s="306">
        <v>3322</v>
      </c>
      <c r="N112" s="306">
        <v>2215</v>
      </c>
      <c r="O112" s="306">
        <v>1723</v>
      </c>
      <c r="P112" s="306">
        <v>1599</v>
      </c>
      <c r="Q112" s="306">
        <v>1029</v>
      </c>
      <c r="R112" s="144">
        <v>0</v>
      </c>
      <c r="S112" s="144">
        <v>0</v>
      </c>
      <c r="T112" s="144">
        <v>0</v>
      </c>
      <c r="U112" s="144">
        <v>1029</v>
      </c>
      <c r="V112" s="144">
        <v>6792</v>
      </c>
    </row>
    <row r="113" spans="1:22">
      <c r="A113" s="375" t="s">
        <v>652</v>
      </c>
      <c r="B113" t="s">
        <v>433</v>
      </c>
      <c r="C113" t="s">
        <v>653</v>
      </c>
      <c r="D113" s="307">
        <v>1485</v>
      </c>
      <c r="E113" s="307">
        <v>0</v>
      </c>
      <c r="F113" s="307">
        <v>10580</v>
      </c>
      <c r="G113" s="307">
        <v>10580</v>
      </c>
      <c r="H113" s="307">
        <v>0</v>
      </c>
      <c r="I113" s="307">
        <v>6440</v>
      </c>
      <c r="J113" s="307">
        <v>5040</v>
      </c>
      <c r="K113" s="307">
        <v>5750</v>
      </c>
      <c r="L113" s="307">
        <v>690</v>
      </c>
      <c r="M113" s="307">
        <v>612</v>
      </c>
      <c r="N113" s="307">
        <v>423</v>
      </c>
      <c r="O113" s="307">
        <v>60</v>
      </c>
      <c r="P113" s="307">
        <v>552</v>
      </c>
      <c r="Q113" s="307">
        <v>789</v>
      </c>
      <c r="R113" s="438">
        <v>0</v>
      </c>
      <c r="S113" s="438">
        <v>0</v>
      </c>
      <c r="T113" s="438">
        <v>0</v>
      </c>
      <c r="U113" s="438">
        <v>789</v>
      </c>
      <c r="V113" s="438">
        <v>1696</v>
      </c>
    </row>
    <row r="114" spans="1:22">
      <c r="A114" s="375" t="s">
        <v>654</v>
      </c>
      <c r="B114" t="s">
        <v>433</v>
      </c>
      <c r="C114" t="s">
        <v>655</v>
      </c>
      <c r="D114" s="306">
        <v>1486</v>
      </c>
      <c r="E114" s="306">
        <v>0</v>
      </c>
      <c r="F114" s="306">
        <v>20895</v>
      </c>
      <c r="G114" s="306">
        <v>0</v>
      </c>
      <c r="H114" s="306">
        <v>20895</v>
      </c>
      <c r="I114" s="306">
        <v>12625</v>
      </c>
      <c r="J114" s="306">
        <v>9390</v>
      </c>
      <c r="K114" s="306">
        <v>0</v>
      </c>
      <c r="L114" s="306">
        <v>12625</v>
      </c>
      <c r="M114" s="306">
        <v>1216</v>
      </c>
      <c r="N114" s="306">
        <v>781</v>
      </c>
      <c r="O114" s="306">
        <v>0</v>
      </c>
      <c r="P114" s="306">
        <v>1216</v>
      </c>
      <c r="Q114" s="306">
        <v>789</v>
      </c>
      <c r="R114" s="144">
        <v>0</v>
      </c>
      <c r="S114" s="144">
        <v>0</v>
      </c>
      <c r="T114" s="144">
        <v>0</v>
      </c>
      <c r="U114" s="144">
        <v>789</v>
      </c>
      <c r="V114" s="144">
        <v>3252</v>
      </c>
    </row>
    <row r="115" spans="1:22">
      <c r="A115" s="375" t="s">
        <v>656</v>
      </c>
      <c r="B115" t="s">
        <v>433</v>
      </c>
      <c r="C115" t="s">
        <v>657</v>
      </c>
      <c r="D115" s="307">
        <v>1487</v>
      </c>
      <c r="E115" s="307">
        <v>0</v>
      </c>
      <c r="F115" s="307">
        <v>22562</v>
      </c>
      <c r="G115" s="307">
        <v>0</v>
      </c>
      <c r="H115" s="307">
        <v>22562</v>
      </c>
      <c r="I115" s="307">
        <v>12585</v>
      </c>
      <c r="J115" s="307">
        <v>8440</v>
      </c>
      <c r="K115" s="307">
        <v>0</v>
      </c>
      <c r="L115" s="307">
        <v>12585</v>
      </c>
      <c r="M115" s="307">
        <v>1256</v>
      </c>
      <c r="N115" s="307">
        <v>698</v>
      </c>
      <c r="O115" s="307">
        <v>0</v>
      </c>
      <c r="P115" s="307">
        <v>1256</v>
      </c>
      <c r="Q115" s="307">
        <v>789</v>
      </c>
      <c r="R115" s="438">
        <v>0</v>
      </c>
      <c r="S115" s="438">
        <v>0</v>
      </c>
      <c r="T115" s="438">
        <v>0</v>
      </c>
      <c r="U115" s="438">
        <v>789</v>
      </c>
      <c r="V115" s="438">
        <v>3515</v>
      </c>
    </row>
    <row r="116" spans="1:22">
      <c r="A116" s="375" t="s">
        <v>658</v>
      </c>
      <c r="B116" t="s">
        <v>433</v>
      </c>
      <c r="C116" t="s">
        <v>659</v>
      </c>
      <c r="D116" s="306">
        <v>1511</v>
      </c>
      <c r="E116" s="306">
        <v>0</v>
      </c>
      <c r="F116" s="306">
        <v>17352</v>
      </c>
      <c r="G116" s="306">
        <v>3576</v>
      </c>
      <c r="H116" s="306">
        <v>13776</v>
      </c>
      <c r="I116" s="306">
        <v>8965</v>
      </c>
      <c r="J116" s="306">
        <v>4940</v>
      </c>
      <c r="K116" s="306">
        <v>7660</v>
      </c>
      <c r="L116" s="306">
        <v>1305</v>
      </c>
      <c r="M116" s="306">
        <v>962</v>
      </c>
      <c r="N116" s="306">
        <v>413</v>
      </c>
      <c r="O116" s="306">
        <v>354</v>
      </c>
      <c r="P116" s="306">
        <v>608</v>
      </c>
      <c r="Q116" s="306">
        <v>789</v>
      </c>
      <c r="R116" s="144">
        <v>0</v>
      </c>
      <c r="S116" s="144">
        <v>0</v>
      </c>
      <c r="T116" s="144">
        <v>0</v>
      </c>
      <c r="U116" s="144">
        <v>789</v>
      </c>
      <c r="V116" s="144">
        <v>2690</v>
      </c>
    </row>
    <row r="117" spans="1:22">
      <c r="A117" s="375" t="s">
        <v>660</v>
      </c>
      <c r="B117" t="s">
        <v>433</v>
      </c>
      <c r="C117" t="s">
        <v>661</v>
      </c>
      <c r="D117" s="307">
        <v>1512</v>
      </c>
      <c r="E117" s="307">
        <v>0</v>
      </c>
      <c r="F117" s="307">
        <v>24495</v>
      </c>
      <c r="G117" s="307">
        <v>22962</v>
      </c>
      <c r="H117" s="307">
        <v>1533</v>
      </c>
      <c r="I117" s="307">
        <v>14030</v>
      </c>
      <c r="J117" s="307">
        <v>9020</v>
      </c>
      <c r="K117" s="307">
        <v>14030</v>
      </c>
      <c r="L117" s="307">
        <v>0</v>
      </c>
      <c r="M117" s="307">
        <v>1425</v>
      </c>
      <c r="N117" s="307">
        <v>750</v>
      </c>
      <c r="O117" s="307">
        <v>724</v>
      </c>
      <c r="P117" s="307">
        <v>701</v>
      </c>
      <c r="Q117" s="307">
        <v>789</v>
      </c>
      <c r="R117" s="438">
        <v>0</v>
      </c>
      <c r="S117" s="438">
        <v>0</v>
      </c>
      <c r="T117" s="438">
        <v>0</v>
      </c>
      <c r="U117" s="438">
        <v>789</v>
      </c>
      <c r="V117" s="438">
        <v>3810</v>
      </c>
    </row>
    <row r="118" spans="1:22">
      <c r="A118" s="375" t="s">
        <v>662</v>
      </c>
      <c r="B118" t="s">
        <v>433</v>
      </c>
      <c r="C118" t="s">
        <v>663</v>
      </c>
      <c r="D118" s="306">
        <v>1513</v>
      </c>
      <c r="E118" s="306">
        <v>0</v>
      </c>
      <c r="F118" s="306">
        <v>14798</v>
      </c>
      <c r="G118" s="306">
        <v>14798</v>
      </c>
      <c r="H118" s="306">
        <v>0</v>
      </c>
      <c r="I118" s="306">
        <v>9400</v>
      </c>
      <c r="J118" s="306">
        <v>7260</v>
      </c>
      <c r="K118" s="306">
        <v>9400</v>
      </c>
      <c r="L118" s="306">
        <v>0</v>
      </c>
      <c r="M118" s="306">
        <v>890</v>
      </c>
      <c r="N118" s="306">
        <v>605</v>
      </c>
      <c r="O118" s="306">
        <v>811</v>
      </c>
      <c r="P118" s="306">
        <v>79</v>
      </c>
      <c r="Q118" s="306">
        <v>789</v>
      </c>
      <c r="R118" s="144">
        <v>0</v>
      </c>
      <c r="S118" s="144">
        <v>0</v>
      </c>
      <c r="T118" s="144">
        <v>0</v>
      </c>
      <c r="U118" s="144">
        <v>789</v>
      </c>
      <c r="V118" s="144">
        <v>2321</v>
      </c>
    </row>
    <row r="119" spans="1:22">
      <c r="A119" s="375" t="s">
        <v>664</v>
      </c>
      <c r="B119" t="s">
        <v>433</v>
      </c>
      <c r="C119" t="s">
        <v>665</v>
      </c>
      <c r="D119" s="307">
        <v>1514</v>
      </c>
      <c r="E119" s="307">
        <v>0</v>
      </c>
      <c r="F119" s="307">
        <v>44061</v>
      </c>
      <c r="G119" s="307">
        <v>44061</v>
      </c>
      <c r="H119" s="307">
        <v>0</v>
      </c>
      <c r="I119" s="307">
        <v>36000</v>
      </c>
      <c r="J119" s="307">
        <v>25210</v>
      </c>
      <c r="K119" s="307">
        <v>30820</v>
      </c>
      <c r="L119" s="307">
        <v>5180</v>
      </c>
      <c r="M119" s="307">
        <v>3543</v>
      </c>
      <c r="N119" s="307">
        <v>2088</v>
      </c>
      <c r="O119" s="307">
        <v>2500</v>
      </c>
      <c r="P119" s="307">
        <v>1043</v>
      </c>
      <c r="Q119" s="307">
        <v>1029</v>
      </c>
      <c r="R119" s="438">
        <v>0</v>
      </c>
      <c r="S119" s="438">
        <v>0</v>
      </c>
      <c r="T119" s="438">
        <v>0</v>
      </c>
      <c r="U119" s="438">
        <v>1029</v>
      </c>
      <c r="V119" s="438">
        <v>6713</v>
      </c>
    </row>
    <row r="120" spans="1:22">
      <c r="A120" s="375" t="s">
        <v>666</v>
      </c>
      <c r="B120" t="s">
        <v>433</v>
      </c>
      <c r="C120" t="s">
        <v>667</v>
      </c>
      <c r="D120" s="306">
        <v>1516</v>
      </c>
      <c r="E120" s="306">
        <v>0</v>
      </c>
      <c r="F120" s="306">
        <v>28773</v>
      </c>
      <c r="G120" s="306">
        <v>28773</v>
      </c>
      <c r="H120" s="306">
        <v>0</v>
      </c>
      <c r="I120" s="306">
        <v>17180</v>
      </c>
      <c r="J120" s="306">
        <v>11920</v>
      </c>
      <c r="K120" s="306">
        <v>16110</v>
      </c>
      <c r="L120" s="306">
        <v>1070</v>
      </c>
      <c r="M120" s="306">
        <v>1690</v>
      </c>
      <c r="N120" s="306">
        <v>988</v>
      </c>
      <c r="O120" s="306">
        <v>943</v>
      </c>
      <c r="P120" s="306">
        <v>747</v>
      </c>
      <c r="Q120" s="306">
        <v>789</v>
      </c>
      <c r="R120" s="144">
        <v>0</v>
      </c>
      <c r="S120" s="144">
        <v>0</v>
      </c>
      <c r="T120" s="144">
        <v>0</v>
      </c>
      <c r="U120" s="144">
        <v>789</v>
      </c>
      <c r="V120" s="144">
        <v>4466</v>
      </c>
    </row>
    <row r="121" spans="1:22">
      <c r="A121" s="375" t="s">
        <v>668</v>
      </c>
      <c r="B121" t="s">
        <v>433</v>
      </c>
      <c r="C121" t="s">
        <v>669</v>
      </c>
      <c r="D121" s="307">
        <v>1517</v>
      </c>
      <c r="E121" s="307">
        <v>0</v>
      </c>
      <c r="F121" s="307">
        <v>20151</v>
      </c>
      <c r="G121" s="307">
        <v>20151</v>
      </c>
      <c r="H121" s="307">
        <v>0</v>
      </c>
      <c r="I121" s="307">
        <v>9830</v>
      </c>
      <c r="J121" s="307">
        <v>6370</v>
      </c>
      <c r="K121" s="307">
        <v>0</v>
      </c>
      <c r="L121" s="307">
        <v>9830</v>
      </c>
      <c r="M121" s="307">
        <v>994</v>
      </c>
      <c r="N121" s="307">
        <v>526</v>
      </c>
      <c r="O121" s="307">
        <v>0</v>
      </c>
      <c r="P121" s="307">
        <v>994</v>
      </c>
      <c r="Q121" s="307">
        <v>789</v>
      </c>
      <c r="R121" s="438">
        <v>0</v>
      </c>
      <c r="S121" s="438">
        <v>0</v>
      </c>
      <c r="T121" s="438">
        <v>0</v>
      </c>
      <c r="U121" s="438">
        <v>789</v>
      </c>
      <c r="V121" s="438">
        <v>3196</v>
      </c>
    </row>
    <row r="122" spans="1:22">
      <c r="A122" s="375" t="s">
        <v>670</v>
      </c>
      <c r="B122" t="s">
        <v>433</v>
      </c>
      <c r="C122" t="s">
        <v>671</v>
      </c>
      <c r="D122" s="306">
        <v>1518</v>
      </c>
      <c r="E122" s="306">
        <v>0</v>
      </c>
      <c r="F122" s="306">
        <v>17416</v>
      </c>
      <c r="G122" s="306">
        <v>0</v>
      </c>
      <c r="H122" s="306">
        <v>17416</v>
      </c>
      <c r="I122" s="306">
        <v>9290</v>
      </c>
      <c r="J122" s="306">
        <v>6520</v>
      </c>
      <c r="K122" s="306">
        <v>0</v>
      </c>
      <c r="L122" s="306">
        <v>9290</v>
      </c>
      <c r="M122" s="306">
        <v>910</v>
      </c>
      <c r="N122" s="306">
        <v>538</v>
      </c>
      <c r="O122" s="306">
        <v>0</v>
      </c>
      <c r="P122" s="306">
        <v>910</v>
      </c>
      <c r="Q122" s="306">
        <v>789</v>
      </c>
      <c r="R122" s="144">
        <v>0</v>
      </c>
      <c r="S122" s="144">
        <v>0</v>
      </c>
      <c r="T122" s="144">
        <v>0</v>
      </c>
      <c r="U122" s="144">
        <v>789</v>
      </c>
      <c r="V122" s="144">
        <v>2770</v>
      </c>
    </row>
    <row r="123" spans="1:22">
      <c r="A123" s="375" t="s">
        <v>672</v>
      </c>
      <c r="B123" t="s">
        <v>433</v>
      </c>
      <c r="C123" t="s">
        <v>673</v>
      </c>
      <c r="D123" s="307">
        <v>1519</v>
      </c>
      <c r="E123" s="307">
        <v>0</v>
      </c>
      <c r="F123" s="307">
        <v>20304</v>
      </c>
      <c r="G123" s="307">
        <v>0</v>
      </c>
      <c r="H123" s="307">
        <v>20304</v>
      </c>
      <c r="I123" s="307">
        <v>12070</v>
      </c>
      <c r="J123" s="307">
        <v>9030</v>
      </c>
      <c r="K123" s="307">
        <v>0</v>
      </c>
      <c r="L123" s="307">
        <v>12070</v>
      </c>
      <c r="M123" s="307">
        <v>1150</v>
      </c>
      <c r="N123" s="307">
        <v>748</v>
      </c>
      <c r="O123" s="307">
        <v>0</v>
      </c>
      <c r="P123" s="307">
        <v>1150</v>
      </c>
      <c r="Q123" s="307">
        <v>789</v>
      </c>
      <c r="R123" s="438">
        <v>0</v>
      </c>
      <c r="S123" s="438">
        <v>0</v>
      </c>
      <c r="T123" s="438">
        <v>0</v>
      </c>
      <c r="U123" s="438">
        <v>789</v>
      </c>
      <c r="V123" s="438">
        <v>3224</v>
      </c>
    </row>
    <row r="124" spans="1:22">
      <c r="A124" s="375" t="s">
        <v>674</v>
      </c>
      <c r="B124" t="s">
        <v>433</v>
      </c>
      <c r="C124" t="s">
        <v>675</v>
      </c>
      <c r="D124" s="306">
        <v>1520</v>
      </c>
      <c r="E124" s="306">
        <v>0</v>
      </c>
      <c r="F124" s="306">
        <v>16818</v>
      </c>
      <c r="G124" s="306">
        <v>16818</v>
      </c>
      <c r="H124" s="306">
        <v>0</v>
      </c>
      <c r="I124" s="306">
        <v>10335</v>
      </c>
      <c r="J124" s="306">
        <v>7140</v>
      </c>
      <c r="K124" s="306">
        <v>0</v>
      </c>
      <c r="L124" s="306">
        <v>10335</v>
      </c>
      <c r="M124" s="306">
        <v>1019</v>
      </c>
      <c r="N124" s="306">
        <v>590</v>
      </c>
      <c r="O124" s="306">
        <v>0</v>
      </c>
      <c r="P124" s="306">
        <v>1019</v>
      </c>
      <c r="Q124" s="306">
        <v>789</v>
      </c>
      <c r="R124" s="144">
        <v>0</v>
      </c>
      <c r="S124" s="144">
        <v>0</v>
      </c>
      <c r="T124" s="144">
        <v>0</v>
      </c>
      <c r="U124" s="144">
        <v>789</v>
      </c>
      <c r="V124" s="144">
        <v>2665</v>
      </c>
    </row>
    <row r="125" spans="1:22">
      <c r="A125" s="375" t="s">
        <v>676</v>
      </c>
      <c r="B125" t="s">
        <v>433</v>
      </c>
      <c r="C125" t="s">
        <v>677</v>
      </c>
      <c r="D125" s="307">
        <v>1543</v>
      </c>
      <c r="E125" s="307">
        <v>0</v>
      </c>
      <c r="F125" s="307">
        <v>79994</v>
      </c>
      <c r="G125" s="307">
        <v>79994</v>
      </c>
      <c r="H125" s="307">
        <v>0</v>
      </c>
      <c r="I125" s="307">
        <v>87495</v>
      </c>
      <c r="J125" s="307">
        <v>62540</v>
      </c>
      <c r="K125" s="307">
        <v>87495</v>
      </c>
      <c r="L125" s="307">
        <v>0</v>
      </c>
      <c r="M125" s="307">
        <v>8529</v>
      </c>
      <c r="N125" s="307">
        <v>5190</v>
      </c>
      <c r="O125" s="307">
        <v>3706</v>
      </c>
      <c r="P125" s="307">
        <v>4823</v>
      </c>
      <c r="Q125" s="307">
        <v>1509</v>
      </c>
      <c r="R125" s="438">
        <v>0</v>
      </c>
      <c r="S125" s="438">
        <v>0</v>
      </c>
      <c r="T125" s="438">
        <v>0</v>
      </c>
      <c r="U125" s="438">
        <v>1509</v>
      </c>
      <c r="V125" s="438">
        <v>11735</v>
      </c>
    </row>
    <row r="126" spans="1:22">
      <c r="A126" s="375" t="s">
        <v>678</v>
      </c>
      <c r="B126" t="s">
        <v>433</v>
      </c>
      <c r="C126" t="s">
        <v>679</v>
      </c>
      <c r="D126" s="306">
        <v>1544</v>
      </c>
      <c r="E126" s="306">
        <v>0</v>
      </c>
      <c r="F126" s="306">
        <v>30689</v>
      </c>
      <c r="G126" s="306">
        <v>30689</v>
      </c>
      <c r="H126" s="306">
        <v>0</v>
      </c>
      <c r="I126" s="306">
        <v>23070</v>
      </c>
      <c r="J126" s="306">
        <v>17630</v>
      </c>
      <c r="K126" s="306">
        <v>22900</v>
      </c>
      <c r="L126" s="306">
        <v>170</v>
      </c>
      <c r="M126" s="306">
        <v>2181</v>
      </c>
      <c r="N126" s="306">
        <v>1461</v>
      </c>
      <c r="O126" s="306">
        <v>1006</v>
      </c>
      <c r="P126" s="306">
        <v>1175</v>
      </c>
      <c r="Q126" s="306">
        <v>789</v>
      </c>
      <c r="R126" s="144">
        <v>0</v>
      </c>
      <c r="S126" s="144">
        <v>0</v>
      </c>
      <c r="T126" s="144">
        <v>0</v>
      </c>
      <c r="U126" s="144">
        <v>789</v>
      </c>
      <c r="V126" s="144">
        <v>4713</v>
      </c>
    </row>
    <row r="127" spans="1:22">
      <c r="A127" s="375" t="s">
        <v>680</v>
      </c>
      <c r="B127" t="s">
        <v>433</v>
      </c>
      <c r="C127" t="s">
        <v>681</v>
      </c>
      <c r="D127" s="307">
        <v>1545</v>
      </c>
      <c r="E127" s="307">
        <v>0</v>
      </c>
      <c r="F127" s="307">
        <v>55769</v>
      </c>
      <c r="G127" s="307">
        <v>55769</v>
      </c>
      <c r="H127" s="307">
        <v>0</v>
      </c>
      <c r="I127" s="307">
        <v>48055</v>
      </c>
      <c r="J127" s="307">
        <v>32610</v>
      </c>
      <c r="K127" s="307">
        <v>0</v>
      </c>
      <c r="L127" s="307">
        <v>48055</v>
      </c>
      <c r="M127" s="307">
        <v>4784</v>
      </c>
      <c r="N127" s="307">
        <v>2711</v>
      </c>
      <c r="O127" s="307">
        <v>0</v>
      </c>
      <c r="P127" s="307">
        <v>4784</v>
      </c>
      <c r="Q127" s="307">
        <v>1269</v>
      </c>
      <c r="R127" s="438">
        <v>0</v>
      </c>
      <c r="S127" s="438">
        <v>0</v>
      </c>
      <c r="T127" s="438">
        <v>0</v>
      </c>
      <c r="U127" s="438">
        <v>1269</v>
      </c>
      <c r="V127" s="438">
        <v>8402</v>
      </c>
    </row>
    <row r="128" spans="1:22">
      <c r="A128" s="375" t="s">
        <v>682</v>
      </c>
      <c r="B128" t="s">
        <v>433</v>
      </c>
      <c r="C128" t="s">
        <v>683</v>
      </c>
      <c r="D128" s="306">
        <v>1546</v>
      </c>
      <c r="E128" s="306">
        <v>0</v>
      </c>
      <c r="F128" s="306">
        <v>27145</v>
      </c>
      <c r="G128" s="306">
        <v>6804</v>
      </c>
      <c r="H128" s="306">
        <v>20341</v>
      </c>
      <c r="I128" s="306">
        <v>16815</v>
      </c>
      <c r="J128" s="306">
        <v>11550</v>
      </c>
      <c r="K128" s="306">
        <v>15000</v>
      </c>
      <c r="L128" s="306">
        <v>1815</v>
      </c>
      <c r="M128" s="306">
        <v>1656</v>
      </c>
      <c r="N128" s="306">
        <v>948</v>
      </c>
      <c r="O128" s="306">
        <v>978</v>
      </c>
      <c r="P128" s="306">
        <v>678</v>
      </c>
      <c r="Q128" s="306">
        <v>789</v>
      </c>
      <c r="R128" s="144">
        <v>0</v>
      </c>
      <c r="S128" s="144">
        <v>0</v>
      </c>
      <c r="T128" s="144">
        <v>0</v>
      </c>
      <c r="U128" s="144">
        <v>789</v>
      </c>
      <c r="V128" s="144">
        <v>4167</v>
      </c>
    </row>
    <row r="129" spans="1:22">
      <c r="A129" s="375" t="s">
        <v>684</v>
      </c>
      <c r="B129" t="s">
        <v>433</v>
      </c>
      <c r="C129" t="s">
        <v>685</v>
      </c>
      <c r="D129" s="307">
        <v>1547</v>
      </c>
      <c r="E129" s="307">
        <v>0</v>
      </c>
      <c r="F129" s="307">
        <v>32676</v>
      </c>
      <c r="G129" s="307">
        <v>32676</v>
      </c>
      <c r="H129" s="307">
        <v>0</v>
      </c>
      <c r="I129" s="307">
        <v>18975</v>
      </c>
      <c r="J129" s="307">
        <v>12510</v>
      </c>
      <c r="K129" s="307">
        <v>14950</v>
      </c>
      <c r="L129" s="307">
        <v>4025</v>
      </c>
      <c r="M129" s="307">
        <v>1908</v>
      </c>
      <c r="N129" s="307">
        <v>1038</v>
      </c>
      <c r="O129" s="307">
        <v>1518</v>
      </c>
      <c r="P129" s="307">
        <v>390</v>
      </c>
      <c r="Q129" s="307">
        <v>789</v>
      </c>
      <c r="R129" s="438">
        <v>0</v>
      </c>
      <c r="S129" s="438">
        <v>0</v>
      </c>
      <c r="T129" s="438">
        <v>0</v>
      </c>
      <c r="U129" s="438">
        <v>789</v>
      </c>
      <c r="V129" s="438">
        <v>5040</v>
      </c>
    </row>
    <row r="130" spans="1:22">
      <c r="A130" s="375" t="s">
        <v>686</v>
      </c>
      <c r="B130" t="s">
        <v>433</v>
      </c>
      <c r="C130" t="s">
        <v>687</v>
      </c>
      <c r="D130" s="306">
        <v>1549</v>
      </c>
      <c r="E130" s="306">
        <v>0</v>
      </c>
      <c r="F130" s="306">
        <v>30445</v>
      </c>
      <c r="G130" s="306">
        <v>6000</v>
      </c>
      <c r="H130" s="306">
        <v>24445</v>
      </c>
      <c r="I130" s="306">
        <v>20945</v>
      </c>
      <c r="J130" s="306">
        <v>14720</v>
      </c>
      <c r="K130" s="306">
        <v>19520</v>
      </c>
      <c r="L130" s="306">
        <v>1425</v>
      </c>
      <c r="M130" s="306">
        <v>2054</v>
      </c>
      <c r="N130" s="306">
        <v>1220</v>
      </c>
      <c r="O130" s="306">
        <v>480</v>
      </c>
      <c r="P130" s="306">
        <v>1574</v>
      </c>
      <c r="Q130" s="306">
        <v>789</v>
      </c>
      <c r="R130" s="144">
        <v>0</v>
      </c>
      <c r="S130" s="144">
        <v>0</v>
      </c>
      <c r="T130" s="144">
        <v>0</v>
      </c>
      <c r="U130" s="144">
        <v>789</v>
      </c>
      <c r="V130" s="144">
        <v>4634</v>
      </c>
    </row>
    <row r="131" spans="1:22">
      <c r="A131" s="375" t="s">
        <v>688</v>
      </c>
      <c r="B131" t="s">
        <v>433</v>
      </c>
      <c r="C131" t="s">
        <v>689</v>
      </c>
      <c r="D131" s="307">
        <v>1550</v>
      </c>
      <c r="E131" s="307">
        <v>0</v>
      </c>
      <c r="F131" s="307">
        <v>22616</v>
      </c>
      <c r="G131" s="307">
        <v>22616</v>
      </c>
      <c r="H131" s="307">
        <v>0</v>
      </c>
      <c r="I131" s="307">
        <v>14255</v>
      </c>
      <c r="J131" s="307">
        <v>10880</v>
      </c>
      <c r="K131" s="307">
        <v>14255</v>
      </c>
      <c r="L131" s="307">
        <v>0</v>
      </c>
      <c r="M131" s="307">
        <v>1350</v>
      </c>
      <c r="N131" s="307">
        <v>903</v>
      </c>
      <c r="O131" s="307">
        <v>650</v>
      </c>
      <c r="P131" s="307">
        <v>700</v>
      </c>
      <c r="Q131" s="307">
        <v>789</v>
      </c>
      <c r="R131" s="438">
        <v>0</v>
      </c>
      <c r="S131" s="438">
        <v>0</v>
      </c>
      <c r="T131" s="438">
        <v>0</v>
      </c>
      <c r="U131" s="438">
        <v>789</v>
      </c>
      <c r="V131" s="438">
        <v>3498</v>
      </c>
    </row>
    <row r="132" spans="1:22">
      <c r="A132" s="375" t="s">
        <v>690</v>
      </c>
      <c r="B132" t="s">
        <v>433</v>
      </c>
      <c r="C132" t="s">
        <v>691</v>
      </c>
      <c r="D132" s="306">
        <v>1552</v>
      </c>
      <c r="E132" s="306">
        <v>0</v>
      </c>
      <c r="F132" s="306">
        <v>30997</v>
      </c>
      <c r="G132" s="306">
        <v>30997</v>
      </c>
      <c r="H132" s="306">
        <v>0</v>
      </c>
      <c r="I132" s="306">
        <v>22165</v>
      </c>
      <c r="J132" s="306">
        <v>15830</v>
      </c>
      <c r="K132" s="306">
        <v>22165</v>
      </c>
      <c r="L132" s="306">
        <v>0</v>
      </c>
      <c r="M132" s="306">
        <v>2154</v>
      </c>
      <c r="N132" s="306">
        <v>1311</v>
      </c>
      <c r="O132" s="306">
        <v>642</v>
      </c>
      <c r="P132" s="306">
        <v>1512</v>
      </c>
      <c r="Q132" s="306">
        <v>1029</v>
      </c>
      <c r="R132" s="144">
        <v>0</v>
      </c>
      <c r="S132" s="144">
        <v>0</v>
      </c>
      <c r="T132" s="144">
        <v>0</v>
      </c>
      <c r="U132" s="144">
        <v>1029</v>
      </c>
      <c r="V132" s="144">
        <v>4763</v>
      </c>
    </row>
    <row r="133" spans="1:22">
      <c r="A133" s="375" t="s">
        <v>692</v>
      </c>
      <c r="B133" t="s">
        <v>433</v>
      </c>
      <c r="C133" t="s">
        <v>693</v>
      </c>
      <c r="D133" s="307">
        <v>1555</v>
      </c>
      <c r="E133" s="307">
        <v>0</v>
      </c>
      <c r="F133" s="307">
        <v>87003</v>
      </c>
      <c r="G133" s="307">
        <v>19531</v>
      </c>
      <c r="H133" s="307">
        <v>67472</v>
      </c>
      <c r="I133" s="307">
        <v>96780</v>
      </c>
      <c r="J133" s="307">
        <v>71710</v>
      </c>
      <c r="K133" s="307">
        <v>0</v>
      </c>
      <c r="L133" s="307">
        <v>96780</v>
      </c>
      <c r="M133" s="307">
        <v>9308</v>
      </c>
      <c r="N133" s="307">
        <v>5963</v>
      </c>
      <c r="O133" s="307">
        <v>926</v>
      </c>
      <c r="P133" s="307">
        <v>8382</v>
      </c>
      <c r="Q133" s="307">
        <v>1509</v>
      </c>
      <c r="R133" s="438">
        <v>0</v>
      </c>
      <c r="S133" s="438">
        <v>0</v>
      </c>
      <c r="T133" s="438">
        <v>0</v>
      </c>
      <c r="U133" s="438">
        <v>1509</v>
      </c>
      <c r="V133" s="438">
        <v>12772</v>
      </c>
    </row>
    <row r="134" spans="1:22">
      <c r="A134" s="375" t="s">
        <v>694</v>
      </c>
      <c r="B134" t="s">
        <v>433</v>
      </c>
      <c r="C134" t="s">
        <v>695</v>
      </c>
      <c r="D134" s="306">
        <v>1559</v>
      </c>
      <c r="E134" s="306">
        <v>0</v>
      </c>
      <c r="F134" s="306">
        <v>47196</v>
      </c>
      <c r="G134" s="306">
        <v>47196</v>
      </c>
      <c r="H134" s="306">
        <v>0</v>
      </c>
      <c r="I134" s="306">
        <v>40425</v>
      </c>
      <c r="J134" s="306">
        <v>29180</v>
      </c>
      <c r="K134" s="306">
        <v>40200</v>
      </c>
      <c r="L134" s="306">
        <v>225</v>
      </c>
      <c r="M134" s="306">
        <v>3934</v>
      </c>
      <c r="N134" s="306">
        <v>2425</v>
      </c>
      <c r="O134" s="306">
        <v>2091</v>
      </c>
      <c r="P134" s="306">
        <v>1843</v>
      </c>
      <c r="Q134" s="306">
        <v>1029</v>
      </c>
      <c r="R134" s="144">
        <v>0</v>
      </c>
      <c r="S134" s="144">
        <v>0</v>
      </c>
      <c r="T134" s="144">
        <v>0</v>
      </c>
      <c r="U134" s="144">
        <v>1029</v>
      </c>
      <c r="V134" s="144">
        <v>7140</v>
      </c>
    </row>
    <row r="135" spans="1:22">
      <c r="A135" s="375" t="s">
        <v>696</v>
      </c>
      <c r="B135" t="s">
        <v>433</v>
      </c>
      <c r="C135" t="s">
        <v>697</v>
      </c>
      <c r="D135" s="307">
        <v>1560</v>
      </c>
      <c r="E135" s="307">
        <v>0</v>
      </c>
      <c r="F135" s="307">
        <v>19746</v>
      </c>
      <c r="G135" s="307">
        <v>5985</v>
      </c>
      <c r="H135" s="307">
        <v>13761</v>
      </c>
      <c r="I135" s="307">
        <v>13710</v>
      </c>
      <c r="J135" s="307">
        <v>10640</v>
      </c>
      <c r="K135" s="307">
        <v>0</v>
      </c>
      <c r="L135" s="307">
        <v>13710</v>
      </c>
      <c r="M135" s="307">
        <v>1291</v>
      </c>
      <c r="N135" s="307">
        <v>883</v>
      </c>
      <c r="O135" s="307">
        <v>0</v>
      </c>
      <c r="P135" s="307">
        <v>1291</v>
      </c>
      <c r="Q135" s="307">
        <v>789</v>
      </c>
      <c r="R135" s="438">
        <v>0</v>
      </c>
      <c r="S135" s="438">
        <v>0</v>
      </c>
      <c r="T135" s="438">
        <v>0</v>
      </c>
      <c r="U135" s="438">
        <v>789</v>
      </c>
      <c r="V135" s="438">
        <v>3068</v>
      </c>
    </row>
    <row r="136" spans="1:22">
      <c r="A136" s="375" t="s">
        <v>698</v>
      </c>
      <c r="B136" t="s">
        <v>433</v>
      </c>
      <c r="C136" t="s">
        <v>699</v>
      </c>
      <c r="D136" s="306">
        <v>1561</v>
      </c>
      <c r="E136" s="306">
        <v>0</v>
      </c>
      <c r="F136" s="306">
        <v>25405</v>
      </c>
      <c r="G136" s="306">
        <v>25405</v>
      </c>
      <c r="H136" s="306">
        <v>0</v>
      </c>
      <c r="I136" s="306">
        <v>16130</v>
      </c>
      <c r="J136" s="306">
        <v>11020</v>
      </c>
      <c r="K136" s="306">
        <v>16000</v>
      </c>
      <c r="L136" s="306">
        <v>130</v>
      </c>
      <c r="M136" s="306">
        <v>1603</v>
      </c>
      <c r="N136" s="306">
        <v>913</v>
      </c>
      <c r="O136" s="306">
        <v>1330</v>
      </c>
      <c r="P136" s="306">
        <v>273</v>
      </c>
      <c r="Q136" s="306">
        <v>789</v>
      </c>
      <c r="R136" s="144">
        <v>0</v>
      </c>
      <c r="S136" s="144">
        <v>0</v>
      </c>
      <c r="T136" s="144">
        <v>0</v>
      </c>
      <c r="U136" s="144">
        <v>789</v>
      </c>
      <c r="V136" s="144">
        <v>3922</v>
      </c>
    </row>
    <row r="137" spans="1:22">
      <c r="A137" s="375" t="s">
        <v>700</v>
      </c>
      <c r="B137" t="s">
        <v>433</v>
      </c>
      <c r="C137" t="s">
        <v>701</v>
      </c>
      <c r="D137" s="307">
        <v>1562</v>
      </c>
      <c r="E137" s="307">
        <v>0</v>
      </c>
      <c r="F137" s="307">
        <v>10199</v>
      </c>
      <c r="G137" s="307">
        <v>10199</v>
      </c>
      <c r="H137" s="307">
        <v>0</v>
      </c>
      <c r="I137" s="307">
        <v>7715</v>
      </c>
      <c r="J137" s="307">
        <v>6300</v>
      </c>
      <c r="K137" s="307">
        <v>6940</v>
      </c>
      <c r="L137" s="307">
        <v>775</v>
      </c>
      <c r="M137" s="307">
        <v>709</v>
      </c>
      <c r="N137" s="307">
        <v>520</v>
      </c>
      <c r="O137" s="307">
        <v>364</v>
      </c>
      <c r="P137" s="307">
        <v>345</v>
      </c>
      <c r="Q137" s="307">
        <v>789</v>
      </c>
      <c r="R137" s="438">
        <v>0</v>
      </c>
      <c r="S137" s="438">
        <v>0</v>
      </c>
      <c r="T137" s="438">
        <v>0</v>
      </c>
      <c r="U137" s="438">
        <v>789</v>
      </c>
      <c r="V137" s="438">
        <v>1621</v>
      </c>
    </row>
    <row r="138" spans="1:22">
      <c r="A138" s="375" t="s">
        <v>702</v>
      </c>
      <c r="B138" t="s">
        <v>433</v>
      </c>
      <c r="C138" t="s">
        <v>703</v>
      </c>
      <c r="D138" s="306">
        <v>1563</v>
      </c>
      <c r="E138" s="306">
        <v>0</v>
      </c>
      <c r="F138" s="306">
        <v>27859</v>
      </c>
      <c r="G138" s="306">
        <v>27859</v>
      </c>
      <c r="H138" s="306">
        <v>0</v>
      </c>
      <c r="I138" s="306">
        <v>19945</v>
      </c>
      <c r="J138" s="306">
        <v>13940</v>
      </c>
      <c r="K138" s="306">
        <v>19945</v>
      </c>
      <c r="L138" s="306">
        <v>0</v>
      </c>
      <c r="M138" s="306">
        <v>1976</v>
      </c>
      <c r="N138" s="306">
        <v>1163</v>
      </c>
      <c r="O138" s="306">
        <v>1976</v>
      </c>
      <c r="P138" s="306">
        <v>0</v>
      </c>
      <c r="Q138" s="306">
        <v>1029</v>
      </c>
      <c r="R138" s="144">
        <v>0</v>
      </c>
      <c r="S138" s="144">
        <v>0</v>
      </c>
      <c r="T138" s="144">
        <v>0</v>
      </c>
      <c r="U138" s="144">
        <v>1029</v>
      </c>
      <c r="V138" s="144">
        <v>4307</v>
      </c>
    </row>
    <row r="139" spans="1:22">
      <c r="A139" s="375" t="s">
        <v>704</v>
      </c>
      <c r="B139" t="s">
        <v>433</v>
      </c>
      <c r="C139" t="s">
        <v>705</v>
      </c>
      <c r="D139" s="307">
        <v>1564</v>
      </c>
      <c r="E139" s="307">
        <v>0</v>
      </c>
      <c r="F139" s="307">
        <v>40701</v>
      </c>
      <c r="G139" s="307">
        <v>0</v>
      </c>
      <c r="H139" s="307">
        <v>40701</v>
      </c>
      <c r="I139" s="307">
        <v>27285</v>
      </c>
      <c r="J139" s="307">
        <v>17750</v>
      </c>
      <c r="K139" s="307">
        <v>23500</v>
      </c>
      <c r="L139" s="307">
        <v>3785</v>
      </c>
      <c r="M139" s="307">
        <v>2755</v>
      </c>
      <c r="N139" s="307">
        <v>1468</v>
      </c>
      <c r="O139" s="307">
        <v>1950</v>
      </c>
      <c r="P139" s="307">
        <v>805</v>
      </c>
      <c r="Q139" s="307">
        <v>570</v>
      </c>
      <c r="R139" s="438">
        <v>0</v>
      </c>
      <c r="S139" s="438">
        <v>0</v>
      </c>
      <c r="T139" s="438">
        <v>0</v>
      </c>
      <c r="U139" s="438">
        <v>570</v>
      </c>
      <c r="V139" s="438">
        <v>6205</v>
      </c>
    </row>
    <row r="140" spans="1:22">
      <c r="A140" s="375" t="s">
        <v>706</v>
      </c>
      <c r="B140" t="s">
        <v>433</v>
      </c>
      <c r="C140" t="s">
        <v>707</v>
      </c>
      <c r="D140" s="306">
        <v>1571</v>
      </c>
      <c r="E140" s="306">
        <v>0</v>
      </c>
      <c r="F140" s="306">
        <v>28117</v>
      </c>
      <c r="G140" s="306">
        <v>28117</v>
      </c>
      <c r="H140" s="306">
        <v>0</v>
      </c>
      <c r="I140" s="306">
        <v>24030</v>
      </c>
      <c r="J140" s="306">
        <v>19590</v>
      </c>
      <c r="K140" s="306">
        <v>18000</v>
      </c>
      <c r="L140" s="306">
        <v>6030</v>
      </c>
      <c r="M140" s="306">
        <v>2188</v>
      </c>
      <c r="N140" s="306">
        <v>1606</v>
      </c>
      <c r="O140" s="306">
        <v>1343</v>
      </c>
      <c r="P140" s="306">
        <v>845</v>
      </c>
      <c r="Q140" s="306">
        <v>789</v>
      </c>
      <c r="R140" s="144">
        <v>0</v>
      </c>
      <c r="S140" s="144">
        <v>0</v>
      </c>
      <c r="T140" s="144">
        <v>0</v>
      </c>
      <c r="U140" s="144">
        <v>789</v>
      </c>
      <c r="V140" s="144">
        <v>4439</v>
      </c>
    </row>
    <row r="141" spans="1:22">
      <c r="A141" s="375" t="s">
        <v>708</v>
      </c>
      <c r="B141" t="s">
        <v>433</v>
      </c>
      <c r="C141" t="s">
        <v>709</v>
      </c>
      <c r="D141" s="307">
        <v>1575</v>
      </c>
      <c r="E141" s="307">
        <v>0</v>
      </c>
      <c r="F141" s="307">
        <v>19834</v>
      </c>
      <c r="G141" s="307">
        <v>19834</v>
      </c>
      <c r="H141" s="307">
        <v>0</v>
      </c>
      <c r="I141" s="307">
        <v>15365</v>
      </c>
      <c r="J141" s="307">
        <v>12410</v>
      </c>
      <c r="K141" s="307">
        <v>15365</v>
      </c>
      <c r="L141" s="307">
        <v>0</v>
      </c>
      <c r="M141" s="307">
        <v>1402</v>
      </c>
      <c r="N141" s="307">
        <v>1018</v>
      </c>
      <c r="O141" s="307">
        <v>1402</v>
      </c>
      <c r="P141" s="307">
        <v>0</v>
      </c>
      <c r="Q141" s="307">
        <v>789</v>
      </c>
      <c r="R141" s="438">
        <v>0</v>
      </c>
      <c r="S141" s="438">
        <v>0</v>
      </c>
      <c r="T141" s="438">
        <v>0</v>
      </c>
      <c r="U141" s="438">
        <v>789</v>
      </c>
      <c r="V141" s="438">
        <v>3141</v>
      </c>
    </row>
    <row r="142" spans="1:22">
      <c r="A142" s="375" t="s">
        <v>710</v>
      </c>
      <c r="B142" t="s">
        <v>433</v>
      </c>
      <c r="C142" t="s">
        <v>711</v>
      </c>
      <c r="D142" s="306">
        <v>1578</v>
      </c>
      <c r="E142" s="306">
        <v>0</v>
      </c>
      <c r="F142" s="306">
        <v>67902</v>
      </c>
      <c r="G142" s="306">
        <v>67902</v>
      </c>
      <c r="H142" s="306">
        <v>0</v>
      </c>
      <c r="I142" s="306">
        <v>104625</v>
      </c>
      <c r="J142" s="306">
        <v>85120</v>
      </c>
      <c r="K142" s="306">
        <v>104625</v>
      </c>
      <c r="L142" s="306">
        <v>0</v>
      </c>
      <c r="M142" s="306">
        <v>9642</v>
      </c>
      <c r="N142" s="306">
        <v>7068</v>
      </c>
      <c r="O142" s="306">
        <v>9642</v>
      </c>
      <c r="P142" s="306">
        <v>0</v>
      </c>
      <c r="Q142" s="306">
        <v>1509</v>
      </c>
      <c r="R142" s="144">
        <v>0</v>
      </c>
      <c r="S142" s="144">
        <v>0</v>
      </c>
      <c r="T142" s="144">
        <v>0</v>
      </c>
      <c r="U142" s="144">
        <v>1509</v>
      </c>
      <c r="V142" s="144">
        <v>10320</v>
      </c>
    </row>
    <row r="143" spans="1:22">
      <c r="A143" s="375" t="s">
        <v>712</v>
      </c>
      <c r="B143" t="s">
        <v>433</v>
      </c>
      <c r="C143" t="s">
        <v>713</v>
      </c>
      <c r="D143" s="307">
        <v>1581</v>
      </c>
      <c r="E143" s="307">
        <v>0</v>
      </c>
      <c r="F143" s="307">
        <v>25050</v>
      </c>
      <c r="G143" s="307">
        <v>25050</v>
      </c>
      <c r="H143" s="307">
        <v>0</v>
      </c>
      <c r="I143" s="307">
        <v>18360</v>
      </c>
      <c r="J143" s="307">
        <v>12620</v>
      </c>
      <c r="K143" s="307">
        <v>18360</v>
      </c>
      <c r="L143" s="307">
        <v>0</v>
      </c>
      <c r="M143" s="307">
        <v>1816</v>
      </c>
      <c r="N143" s="307">
        <v>1048</v>
      </c>
      <c r="O143" s="307">
        <v>1816</v>
      </c>
      <c r="P143" s="307">
        <v>0</v>
      </c>
      <c r="Q143" s="307">
        <v>789</v>
      </c>
      <c r="R143" s="438">
        <v>0</v>
      </c>
      <c r="S143" s="438">
        <v>0</v>
      </c>
      <c r="T143" s="438">
        <v>0</v>
      </c>
      <c r="U143" s="438">
        <v>789</v>
      </c>
      <c r="V143" s="438">
        <v>3872</v>
      </c>
    </row>
    <row r="144" spans="1:22">
      <c r="A144" s="375" t="s">
        <v>714</v>
      </c>
      <c r="B144" t="s">
        <v>433</v>
      </c>
      <c r="C144" t="s">
        <v>715</v>
      </c>
      <c r="D144" s="306">
        <v>1584</v>
      </c>
      <c r="E144" s="306">
        <v>0</v>
      </c>
      <c r="F144" s="306">
        <v>47192</v>
      </c>
      <c r="G144" s="306">
        <v>13850</v>
      </c>
      <c r="H144" s="306">
        <v>33342</v>
      </c>
      <c r="I144" s="306">
        <v>54475</v>
      </c>
      <c r="J144" s="306">
        <v>44360</v>
      </c>
      <c r="K144" s="306">
        <v>54475</v>
      </c>
      <c r="L144" s="306">
        <v>0</v>
      </c>
      <c r="M144" s="306">
        <v>5015</v>
      </c>
      <c r="N144" s="306">
        <v>3680</v>
      </c>
      <c r="O144" s="306">
        <v>4294</v>
      </c>
      <c r="P144" s="306">
        <v>721</v>
      </c>
      <c r="Q144" s="306">
        <v>1269</v>
      </c>
      <c r="R144" s="144">
        <v>0</v>
      </c>
      <c r="S144" s="144">
        <v>0</v>
      </c>
      <c r="T144" s="144">
        <v>0</v>
      </c>
      <c r="U144" s="144">
        <v>1269</v>
      </c>
      <c r="V144" s="144">
        <v>7310</v>
      </c>
    </row>
    <row r="145" spans="1:22">
      <c r="A145" s="375" t="s">
        <v>716</v>
      </c>
      <c r="B145" t="s">
        <v>433</v>
      </c>
      <c r="C145" t="s">
        <v>717</v>
      </c>
      <c r="D145" s="307">
        <v>1585</v>
      </c>
      <c r="E145" s="307">
        <v>0</v>
      </c>
      <c r="F145" s="307">
        <v>33865</v>
      </c>
      <c r="G145" s="307">
        <v>12865</v>
      </c>
      <c r="H145" s="307">
        <v>21000</v>
      </c>
      <c r="I145" s="307">
        <v>41335</v>
      </c>
      <c r="J145" s="307">
        <v>31720</v>
      </c>
      <c r="K145" s="307">
        <v>38000</v>
      </c>
      <c r="L145" s="307">
        <v>3335</v>
      </c>
      <c r="M145" s="307">
        <v>3889</v>
      </c>
      <c r="N145" s="307">
        <v>2605</v>
      </c>
      <c r="O145" s="307">
        <v>1590</v>
      </c>
      <c r="P145" s="307">
        <v>2299</v>
      </c>
      <c r="Q145" s="307">
        <v>1029</v>
      </c>
      <c r="R145" s="438">
        <v>0</v>
      </c>
      <c r="S145" s="438">
        <v>0</v>
      </c>
      <c r="T145" s="438">
        <v>0</v>
      </c>
      <c r="U145" s="438">
        <v>1029</v>
      </c>
      <c r="V145" s="438">
        <v>5182</v>
      </c>
    </row>
    <row r="146" spans="1:22">
      <c r="A146" s="375" t="s">
        <v>718</v>
      </c>
      <c r="B146" t="s">
        <v>433</v>
      </c>
      <c r="C146" t="s">
        <v>719</v>
      </c>
      <c r="D146" s="306">
        <v>1586</v>
      </c>
      <c r="E146" s="306">
        <v>0</v>
      </c>
      <c r="F146" s="306">
        <v>45073</v>
      </c>
      <c r="G146" s="306">
        <v>45073</v>
      </c>
      <c r="H146" s="306">
        <v>0</v>
      </c>
      <c r="I146" s="306">
        <v>38620</v>
      </c>
      <c r="J146" s="306">
        <v>28640</v>
      </c>
      <c r="K146" s="306">
        <v>38620</v>
      </c>
      <c r="L146" s="306">
        <v>0</v>
      </c>
      <c r="M146" s="306">
        <v>3695</v>
      </c>
      <c r="N146" s="306">
        <v>2363</v>
      </c>
      <c r="O146" s="306">
        <v>2263</v>
      </c>
      <c r="P146" s="306">
        <v>1432</v>
      </c>
      <c r="Q146" s="306">
        <v>1029</v>
      </c>
      <c r="R146" s="144">
        <v>0</v>
      </c>
      <c r="S146" s="144">
        <v>0</v>
      </c>
      <c r="T146" s="144">
        <v>0</v>
      </c>
      <c r="U146" s="144">
        <v>1029</v>
      </c>
      <c r="V146" s="144">
        <v>6860</v>
      </c>
    </row>
    <row r="147" spans="1:22">
      <c r="A147" s="375" t="s">
        <v>720</v>
      </c>
      <c r="B147" t="s">
        <v>433</v>
      </c>
      <c r="C147" t="s">
        <v>721</v>
      </c>
      <c r="D147" s="307">
        <v>1601</v>
      </c>
      <c r="E147" s="307">
        <v>0</v>
      </c>
      <c r="F147" s="307">
        <v>58287</v>
      </c>
      <c r="G147" s="307">
        <v>7272</v>
      </c>
      <c r="H147" s="307">
        <v>51015</v>
      </c>
      <c r="I147" s="307">
        <v>62170</v>
      </c>
      <c r="J147" s="307">
        <v>46750</v>
      </c>
      <c r="K147" s="307">
        <v>59410</v>
      </c>
      <c r="L147" s="307">
        <v>2760</v>
      </c>
      <c r="M147" s="307">
        <v>5951</v>
      </c>
      <c r="N147" s="307">
        <v>3878</v>
      </c>
      <c r="O147" s="307">
        <v>3947</v>
      </c>
      <c r="P147" s="307">
        <v>2004</v>
      </c>
      <c r="Q147" s="307">
        <v>1269</v>
      </c>
      <c r="R147" s="438">
        <v>0</v>
      </c>
      <c r="S147" s="438">
        <v>0</v>
      </c>
      <c r="T147" s="438">
        <v>0</v>
      </c>
      <c r="U147" s="438">
        <v>1269</v>
      </c>
      <c r="V147" s="438">
        <v>8818</v>
      </c>
    </row>
    <row r="148" spans="1:22">
      <c r="A148" s="375" t="s">
        <v>722</v>
      </c>
      <c r="B148" t="s">
        <v>433</v>
      </c>
      <c r="C148" t="s">
        <v>723</v>
      </c>
      <c r="D148" s="306">
        <v>1602</v>
      </c>
      <c r="E148" s="306">
        <v>0</v>
      </c>
      <c r="F148" s="306">
        <v>32808</v>
      </c>
      <c r="G148" s="306">
        <v>32808</v>
      </c>
      <c r="H148" s="306">
        <v>0</v>
      </c>
      <c r="I148" s="306">
        <v>23595</v>
      </c>
      <c r="J148" s="306">
        <v>17480</v>
      </c>
      <c r="K148" s="306">
        <v>21800</v>
      </c>
      <c r="L148" s="306">
        <v>1795</v>
      </c>
      <c r="M148" s="306">
        <v>2261</v>
      </c>
      <c r="N148" s="306">
        <v>1445</v>
      </c>
      <c r="O148" s="306">
        <v>2261</v>
      </c>
      <c r="P148" s="306">
        <v>0</v>
      </c>
      <c r="Q148" s="306">
        <v>1029</v>
      </c>
      <c r="R148" s="144">
        <v>0</v>
      </c>
      <c r="S148" s="144">
        <v>0</v>
      </c>
      <c r="T148" s="144">
        <v>0</v>
      </c>
      <c r="U148" s="144">
        <v>1029</v>
      </c>
      <c r="V148" s="144">
        <v>5050</v>
      </c>
    </row>
    <row r="149" spans="1:22">
      <c r="A149" s="375" t="s">
        <v>724</v>
      </c>
      <c r="B149" t="s">
        <v>433</v>
      </c>
      <c r="C149" t="s">
        <v>725</v>
      </c>
      <c r="D149" s="307">
        <v>1604</v>
      </c>
      <c r="E149" s="307">
        <v>0</v>
      </c>
      <c r="F149" s="307">
        <v>33624</v>
      </c>
      <c r="G149" s="307">
        <v>0</v>
      </c>
      <c r="H149" s="307">
        <v>33624</v>
      </c>
      <c r="I149" s="307">
        <v>28395</v>
      </c>
      <c r="J149" s="307">
        <v>21400</v>
      </c>
      <c r="K149" s="307">
        <v>28395</v>
      </c>
      <c r="L149" s="307">
        <v>0</v>
      </c>
      <c r="M149" s="307">
        <v>2709</v>
      </c>
      <c r="N149" s="307">
        <v>1773</v>
      </c>
      <c r="O149" s="307">
        <v>2709</v>
      </c>
      <c r="P149" s="307">
        <v>0</v>
      </c>
      <c r="Q149" s="307">
        <v>1029</v>
      </c>
      <c r="R149" s="438">
        <v>0</v>
      </c>
      <c r="S149" s="438">
        <v>0</v>
      </c>
      <c r="T149" s="438">
        <v>0</v>
      </c>
      <c r="U149" s="438">
        <v>1029</v>
      </c>
      <c r="V149" s="438">
        <v>5297</v>
      </c>
    </row>
    <row r="150" spans="1:22">
      <c r="A150" s="375" t="s">
        <v>726</v>
      </c>
      <c r="B150" t="s">
        <v>433</v>
      </c>
      <c r="C150" t="s">
        <v>727</v>
      </c>
      <c r="D150" s="306">
        <v>1607</v>
      </c>
      <c r="E150" s="306">
        <v>0</v>
      </c>
      <c r="F150" s="306">
        <v>61698</v>
      </c>
      <c r="G150" s="306">
        <v>22600</v>
      </c>
      <c r="H150" s="306">
        <v>39098</v>
      </c>
      <c r="I150" s="306">
        <v>64975</v>
      </c>
      <c r="J150" s="306">
        <v>48940</v>
      </c>
      <c r="K150" s="306">
        <v>64975</v>
      </c>
      <c r="L150" s="306">
        <v>0</v>
      </c>
      <c r="M150" s="306">
        <v>6221</v>
      </c>
      <c r="N150" s="306">
        <v>4073</v>
      </c>
      <c r="O150" s="306">
        <v>3356</v>
      </c>
      <c r="P150" s="306">
        <v>2865</v>
      </c>
      <c r="Q150" s="306">
        <v>1269</v>
      </c>
      <c r="R150" s="144">
        <v>0</v>
      </c>
      <c r="S150" s="144">
        <v>0</v>
      </c>
      <c r="T150" s="144">
        <v>0</v>
      </c>
      <c r="U150" s="144">
        <v>1269</v>
      </c>
      <c r="V150" s="144">
        <v>9570</v>
      </c>
    </row>
    <row r="151" spans="1:22">
      <c r="A151" s="375" t="s">
        <v>728</v>
      </c>
      <c r="B151" t="s">
        <v>433</v>
      </c>
      <c r="C151" t="s">
        <v>729</v>
      </c>
      <c r="D151" s="307">
        <v>1608</v>
      </c>
      <c r="E151" s="307">
        <v>0</v>
      </c>
      <c r="F151" s="307">
        <v>29103</v>
      </c>
      <c r="G151" s="307">
        <v>29103</v>
      </c>
      <c r="H151" s="307">
        <v>0</v>
      </c>
      <c r="I151" s="307">
        <v>20485</v>
      </c>
      <c r="J151" s="307">
        <v>15270</v>
      </c>
      <c r="K151" s="307">
        <v>20485</v>
      </c>
      <c r="L151" s="307">
        <v>0</v>
      </c>
      <c r="M151" s="307">
        <v>1954</v>
      </c>
      <c r="N151" s="307">
        <v>1258</v>
      </c>
      <c r="O151" s="307">
        <v>1671</v>
      </c>
      <c r="P151" s="307">
        <v>283</v>
      </c>
      <c r="Q151" s="307">
        <v>789</v>
      </c>
      <c r="R151" s="438">
        <v>0</v>
      </c>
      <c r="S151" s="438">
        <v>0</v>
      </c>
      <c r="T151" s="438">
        <v>0</v>
      </c>
      <c r="U151" s="438">
        <v>789</v>
      </c>
      <c r="V151" s="438">
        <v>4589</v>
      </c>
    </row>
    <row r="152" spans="1:22">
      <c r="A152" s="375" t="s">
        <v>730</v>
      </c>
      <c r="B152" t="s">
        <v>433</v>
      </c>
      <c r="C152" t="s">
        <v>731</v>
      </c>
      <c r="D152" s="306">
        <v>1609</v>
      </c>
      <c r="E152" s="306">
        <v>0</v>
      </c>
      <c r="F152" s="306">
        <v>30272</v>
      </c>
      <c r="G152" s="306">
        <v>30272</v>
      </c>
      <c r="H152" s="306">
        <v>0</v>
      </c>
      <c r="I152" s="306">
        <v>18405</v>
      </c>
      <c r="J152" s="306">
        <v>12890</v>
      </c>
      <c r="K152" s="306">
        <v>14980</v>
      </c>
      <c r="L152" s="306">
        <v>3425</v>
      </c>
      <c r="M152" s="306">
        <v>1793</v>
      </c>
      <c r="N152" s="306">
        <v>1061</v>
      </c>
      <c r="O152" s="306">
        <v>359</v>
      </c>
      <c r="P152" s="306">
        <v>1434</v>
      </c>
      <c r="Q152" s="306">
        <v>789</v>
      </c>
      <c r="R152" s="144">
        <v>0</v>
      </c>
      <c r="S152" s="144">
        <v>0</v>
      </c>
      <c r="T152" s="144">
        <v>0</v>
      </c>
      <c r="U152" s="144">
        <v>789</v>
      </c>
      <c r="V152" s="144">
        <v>4771</v>
      </c>
    </row>
    <row r="153" spans="1:22">
      <c r="A153" s="375" t="s">
        <v>732</v>
      </c>
      <c r="B153" t="s">
        <v>433</v>
      </c>
      <c r="C153" t="s">
        <v>733</v>
      </c>
      <c r="D153" s="307">
        <v>1610</v>
      </c>
      <c r="E153" s="307">
        <v>0</v>
      </c>
      <c r="F153" s="307">
        <v>94500</v>
      </c>
      <c r="G153" s="307">
        <v>59500</v>
      </c>
      <c r="H153" s="307">
        <v>35000</v>
      </c>
      <c r="I153" s="307">
        <v>111500</v>
      </c>
      <c r="J153" s="307">
        <v>84040</v>
      </c>
      <c r="K153" s="307">
        <v>111500</v>
      </c>
      <c r="L153" s="307">
        <v>0</v>
      </c>
      <c r="M153" s="307">
        <v>10567</v>
      </c>
      <c r="N153" s="307">
        <v>6910</v>
      </c>
      <c r="O153" s="307">
        <v>10000</v>
      </c>
      <c r="P153" s="307">
        <v>567</v>
      </c>
      <c r="Q153" s="307">
        <v>1509</v>
      </c>
      <c r="R153" s="438">
        <v>0</v>
      </c>
      <c r="S153" s="438">
        <v>0</v>
      </c>
      <c r="T153" s="438">
        <v>0</v>
      </c>
      <c r="U153" s="438">
        <v>1509</v>
      </c>
      <c r="V153" s="438">
        <v>14432</v>
      </c>
    </row>
    <row r="154" spans="1:22">
      <c r="A154" s="375" t="s">
        <v>734</v>
      </c>
      <c r="B154" t="s">
        <v>433</v>
      </c>
      <c r="C154" t="s">
        <v>735</v>
      </c>
      <c r="D154" s="306">
        <v>1631</v>
      </c>
      <c r="E154" s="306">
        <v>0</v>
      </c>
      <c r="F154" s="306">
        <v>142026</v>
      </c>
      <c r="G154" s="306">
        <v>26599</v>
      </c>
      <c r="H154" s="306">
        <v>115427</v>
      </c>
      <c r="I154" s="306">
        <v>185875</v>
      </c>
      <c r="J154" s="306">
        <v>125460</v>
      </c>
      <c r="K154" s="306">
        <v>164000</v>
      </c>
      <c r="L154" s="306">
        <v>21875</v>
      </c>
      <c r="M154" s="306">
        <v>18508</v>
      </c>
      <c r="N154" s="306">
        <v>10378</v>
      </c>
      <c r="O154" s="306">
        <v>4939</v>
      </c>
      <c r="P154" s="306">
        <v>13569</v>
      </c>
      <c r="Q154" s="306">
        <v>1770</v>
      </c>
      <c r="R154" s="144">
        <v>0</v>
      </c>
      <c r="S154" s="144">
        <v>0</v>
      </c>
      <c r="T154" s="144">
        <v>0</v>
      </c>
      <c r="U154" s="144">
        <v>1770</v>
      </c>
      <c r="V154" s="144">
        <v>19985</v>
      </c>
    </row>
    <row r="155" spans="1:22">
      <c r="A155" s="375" t="s">
        <v>736</v>
      </c>
      <c r="B155" t="s">
        <v>433</v>
      </c>
      <c r="C155" t="s">
        <v>737</v>
      </c>
      <c r="D155" s="307">
        <v>1632</v>
      </c>
      <c r="E155" s="307">
        <v>0</v>
      </c>
      <c r="F155" s="307">
        <v>29385</v>
      </c>
      <c r="G155" s="307">
        <v>29385</v>
      </c>
      <c r="H155" s="307">
        <v>0</v>
      </c>
      <c r="I155" s="307">
        <v>24120</v>
      </c>
      <c r="J155" s="307">
        <v>15690</v>
      </c>
      <c r="K155" s="307">
        <v>22200</v>
      </c>
      <c r="L155" s="307">
        <v>1920</v>
      </c>
      <c r="M155" s="307">
        <v>2454</v>
      </c>
      <c r="N155" s="307">
        <v>1311</v>
      </c>
      <c r="O155" s="307">
        <v>549</v>
      </c>
      <c r="P155" s="307">
        <v>1905</v>
      </c>
      <c r="Q155" s="307">
        <v>1029</v>
      </c>
      <c r="R155" s="438">
        <v>0</v>
      </c>
      <c r="S155" s="438">
        <v>0</v>
      </c>
      <c r="T155" s="438">
        <v>0</v>
      </c>
      <c r="U155" s="438">
        <v>1029</v>
      </c>
      <c r="V155" s="438">
        <v>4487</v>
      </c>
    </row>
    <row r="156" spans="1:22">
      <c r="A156" s="375" t="s">
        <v>738</v>
      </c>
      <c r="B156" t="s">
        <v>433</v>
      </c>
      <c r="C156" t="s">
        <v>739</v>
      </c>
      <c r="D156" s="306">
        <v>1633</v>
      </c>
      <c r="E156" s="306">
        <v>0</v>
      </c>
      <c r="F156" s="306">
        <v>30859</v>
      </c>
      <c r="G156" s="306">
        <v>30859</v>
      </c>
      <c r="H156" s="306">
        <v>0</v>
      </c>
      <c r="I156" s="306">
        <v>23170</v>
      </c>
      <c r="J156" s="306">
        <v>16200</v>
      </c>
      <c r="K156" s="306">
        <v>23170</v>
      </c>
      <c r="L156" s="306">
        <v>0</v>
      </c>
      <c r="M156" s="306">
        <v>2280</v>
      </c>
      <c r="N156" s="306">
        <v>1338</v>
      </c>
      <c r="O156" s="306">
        <v>2280</v>
      </c>
      <c r="P156" s="306">
        <v>0</v>
      </c>
      <c r="Q156" s="306">
        <v>1029</v>
      </c>
      <c r="R156" s="144">
        <v>0</v>
      </c>
      <c r="S156" s="144">
        <v>0</v>
      </c>
      <c r="T156" s="144">
        <v>0</v>
      </c>
      <c r="U156" s="144">
        <v>1029</v>
      </c>
      <c r="V156" s="144">
        <v>4777</v>
      </c>
    </row>
    <row r="157" spans="1:22">
      <c r="A157" s="375" t="s">
        <v>740</v>
      </c>
      <c r="B157" t="s">
        <v>433</v>
      </c>
      <c r="C157" t="s">
        <v>741</v>
      </c>
      <c r="D157" s="307">
        <v>1634</v>
      </c>
      <c r="E157" s="307">
        <v>0</v>
      </c>
      <c r="F157" s="307">
        <v>31627</v>
      </c>
      <c r="G157" s="307">
        <v>31627</v>
      </c>
      <c r="H157" s="307">
        <v>0</v>
      </c>
      <c r="I157" s="307">
        <v>18740</v>
      </c>
      <c r="J157" s="307">
        <v>11220</v>
      </c>
      <c r="K157" s="307">
        <v>18740</v>
      </c>
      <c r="L157" s="307">
        <v>0</v>
      </c>
      <c r="M157" s="307">
        <v>1944</v>
      </c>
      <c r="N157" s="307">
        <v>930</v>
      </c>
      <c r="O157" s="307">
        <v>1944</v>
      </c>
      <c r="P157" s="307">
        <v>0</v>
      </c>
      <c r="Q157" s="307">
        <v>1029</v>
      </c>
      <c r="R157" s="438">
        <v>0</v>
      </c>
      <c r="S157" s="438">
        <v>0</v>
      </c>
      <c r="T157" s="438">
        <v>0</v>
      </c>
      <c r="U157" s="438">
        <v>1029</v>
      </c>
      <c r="V157" s="438">
        <v>4855</v>
      </c>
    </row>
    <row r="158" spans="1:22">
      <c r="A158" s="375" t="s">
        <v>742</v>
      </c>
      <c r="B158" t="s">
        <v>433</v>
      </c>
      <c r="C158" t="s">
        <v>743</v>
      </c>
      <c r="D158" s="306">
        <v>1635</v>
      </c>
      <c r="E158" s="306">
        <v>0</v>
      </c>
      <c r="F158" s="306">
        <v>35648</v>
      </c>
      <c r="G158" s="306">
        <v>0</v>
      </c>
      <c r="H158" s="306">
        <v>35648</v>
      </c>
      <c r="I158" s="306">
        <v>30805</v>
      </c>
      <c r="J158" s="306">
        <v>23350</v>
      </c>
      <c r="K158" s="306">
        <v>30805</v>
      </c>
      <c r="L158" s="306">
        <v>0</v>
      </c>
      <c r="M158" s="306">
        <v>2909</v>
      </c>
      <c r="N158" s="306">
        <v>1916</v>
      </c>
      <c r="O158" s="306">
        <v>969</v>
      </c>
      <c r="P158" s="306">
        <v>1940</v>
      </c>
      <c r="Q158" s="306">
        <v>1029</v>
      </c>
      <c r="R158" s="144">
        <v>0</v>
      </c>
      <c r="S158" s="144">
        <v>0</v>
      </c>
      <c r="T158" s="144">
        <v>0</v>
      </c>
      <c r="U158" s="144">
        <v>1029</v>
      </c>
      <c r="V158" s="144">
        <v>5503</v>
      </c>
    </row>
    <row r="159" spans="1:22">
      <c r="A159" s="375" t="s">
        <v>744</v>
      </c>
      <c r="B159" t="s">
        <v>433</v>
      </c>
      <c r="C159" t="s">
        <v>745</v>
      </c>
      <c r="D159" s="307">
        <v>1636</v>
      </c>
      <c r="E159" s="307">
        <v>0</v>
      </c>
      <c r="F159" s="307">
        <v>47552</v>
      </c>
      <c r="G159" s="307">
        <v>0</v>
      </c>
      <c r="H159" s="307">
        <v>47552</v>
      </c>
      <c r="I159" s="307">
        <v>44110</v>
      </c>
      <c r="J159" s="307">
        <v>31560</v>
      </c>
      <c r="K159" s="307">
        <v>44110</v>
      </c>
      <c r="L159" s="307">
        <v>0</v>
      </c>
      <c r="M159" s="307">
        <v>4309</v>
      </c>
      <c r="N159" s="307">
        <v>2620</v>
      </c>
      <c r="O159" s="307">
        <v>2487</v>
      </c>
      <c r="P159" s="307">
        <v>1822</v>
      </c>
      <c r="Q159" s="307">
        <v>1029</v>
      </c>
      <c r="R159" s="438">
        <v>0</v>
      </c>
      <c r="S159" s="438">
        <v>0</v>
      </c>
      <c r="T159" s="438">
        <v>0</v>
      </c>
      <c r="U159" s="438">
        <v>1029</v>
      </c>
      <c r="V159" s="438">
        <v>7205</v>
      </c>
    </row>
    <row r="160" spans="1:22">
      <c r="A160" s="375" t="s">
        <v>746</v>
      </c>
      <c r="B160" t="s">
        <v>433</v>
      </c>
      <c r="C160" t="s">
        <v>747</v>
      </c>
      <c r="D160" s="306">
        <v>1637</v>
      </c>
      <c r="E160" s="306">
        <v>0</v>
      </c>
      <c r="F160" s="306">
        <v>65003</v>
      </c>
      <c r="G160" s="306">
        <v>3038</v>
      </c>
      <c r="H160" s="306">
        <v>61965</v>
      </c>
      <c r="I160" s="306">
        <v>67210</v>
      </c>
      <c r="J160" s="306">
        <v>41720</v>
      </c>
      <c r="K160" s="306">
        <v>67210</v>
      </c>
      <c r="L160" s="306">
        <v>0</v>
      </c>
      <c r="M160" s="306">
        <v>6873</v>
      </c>
      <c r="N160" s="306">
        <v>3438</v>
      </c>
      <c r="O160" s="306">
        <v>2895</v>
      </c>
      <c r="P160" s="306">
        <v>3978</v>
      </c>
      <c r="Q160" s="306">
        <v>1509</v>
      </c>
      <c r="R160" s="144">
        <v>0</v>
      </c>
      <c r="S160" s="144">
        <v>0</v>
      </c>
      <c r="T160" s="144">
        <v>0</v>
      </c>
      <c r="U160" s="144">
        <v>1509</v>
      </c>
      <c r="V160" s="144">
        <v>9465</v>
      </c>
    </row>
    <row r="161" spans="1:22">
      <c r="A161" s="375" t="s">
        <v>748</v>
      </c>
      <c r="B161" t="s">
        <v>433</v>
      </c>
      <c r="C161" t="s">
        <v>749</v>
      </c>
      <c r="D161" s="307">
        <v>1638</v>
      </c>
      <c r="E161" s="307">
        <v>0</v>
      </c>
      <c r="F161" s="307">
        <v>23748</v>
      </c>
      <c r="G161" s="307">
        <v>23748</v>
      </c>
      <c r="H161" s="307">
        <v>0</v>
      </c>
      <c r="I161" s="307">
        <v>18295</v>
      </c>
      <c r="J161" s="307">
        <v>12670</v>
      </c>
      <c r="K161" s="307">
        <v>17500</v>
      </c>
      <c r="L161" s="307">
        <v>795</v>
      </c>
      <c r="M161" s="307">
        <v>1815</v>
      </c>
      <c r="N161" s="307">
        <v>1053</v>
      </c>
      <c r="O161" s="307">
        <v>1815</v>
      </c>
      <c r="P161" s="307">
        <v>0</v>
      </c>
      <c r="Q161" s="307">
        <v>789</v>
      </c>
      <c r="R161" s="438">
        <v>0</v>
      </c>
      <c r="S161" s="438">
        <v>0</v>
      </c>
      <c r="T161" s="438">
        <v>0</v>
      </c>
      <c r="U161" s="438">
        <v>789</v>
      </c>
      <c r="V161" s="438">
        <v>3667</v>
      </c>
    </row>
    <row r="162" spans="1:22">
      <c r="A162" s="375" t="s">
        <v>750</v>
      </c>
      <c r="B162" t="s">
        <v>433</v>
      </c>
      <c r="C162" t="s">
        <v>751</v>
      </c>
      <c r="D162" s="306">
        <v>1639</v>
      </c>
      <c r="E162" s="306">
        <v>0</v>
      </c>
      <c r="F162" s="306">
        <v>20181</v>
      </c>
      <c r="G162" s="306">
        <v>20181</v>
      </c>
      <c r="H162" s="306">
        <v>0</v>
      </c>
      <c r="I162" s="306">
        <v>10715</v>
      </c>
      <c r="J162" s="306">
        <v>5930</v>
      </c>
      <c r="K162" s="306">
        <v>10000</v>
      </c>
      <c r="L162" s="306">
        <v>715</v>
      </c>
      <c r="M162" s="306">
        <v>1139</v>
      </c>
      <c r="N162" s="306">
        <v>488</v>
      </c>
      <c r="O162" s="306">
        <v>400</v>
      </c>
      <c r="P162" s="306">
        <v>739</v>
      </c>
      <c r="Q162" s="306">
        <v>789</v>
      </c>
      <c r="R162" s="144">
        <v>0</v>
      </c>
      <c r="S162" s="144">
        <v>0</v>
      </c>
      <c r="T162" s="144">
        <v>0</v>
      </c>
      <c r="U162" s="144">
        <v>789</v>
      </c>
      <c r="V162" s="144">
        <v>3158</v>
      </c>
    </row>
    <row r="163" spans="1:22">
      <c r="A163" s="375" t="s">
        <v>752</v>
      </c>
      <c r="B163" t="s">
        <v>433</v>
      </c>
      <c r="C163" t="s">
        <v>753</v>
      </c>
      <c r="D163" s="307">
        <v>1641</v>
      </c>
      <c r="E163" s="307">
        <v>0</v>
      </c>
      <c r="F163" s="307">
        <v>34227</v>
      </c>
      <c r="G163" s="307">
        <v>14840</v>
      </c>
      <c r="H163" s="307">
        <v>19387</v>
      </c>
      <c r="I163" s="307">
        <v>25190</v>
      </c>
      <c r="J163" s="307">
        <v>17330</v>
      </c>
      <c r="K163" s="307">
        <v>22800</v>
      </c>
      <c r="L163" s="307">
        <v>2390</v>
      </c>
      <c r="M163" s="307">
        <v>2503</v>
      </c>
      <c r="N163" s="307">
        <v>1438</v>
      </c>
      <c r="O163" s="307">
        <v>564</v>
      </c>
      <c r="P163" s="307">
        <v>1939</v>
      </c>
      <c r="Q163" s="307">
        <v>1029</v>
      </c>
      <c r="R163" s="438">
        <v>0</v>
      </c>
      <c r="S163" s="438">
        <v>0</v>
      </c>
      <c r="T163" s="438">
        <v>0</v>
      </c>
      <c r="U163" s="438">
        <v>1029</v>
      </c>
      <c r="V163" s="438">
        <v>5283</v>
      </c>
    </row>
    <row r="164" spans="1:22">
      <c r="A164" s="375" t="s">
        <v>754</v>
      </c>
      <c r="B164" t="s">
        <v>433</v>
      </c>
      <c r="C164" t="s">
        <v>755</v>
      </c>
      <c r="D164" s="306">
        <v>1642</v>
      </c>
      <c r="E164" s="306">
        <v>480</v>
      </c>
      <c r="F164" s="306">
        <v>40672</v>
      </c>
      <c r="G164" s="306">
        <v>9596</v>
      </c>
      <c r="H164" s="306">
        <v>31076</v>
      </c>
      <c r="I164" s="306">
        <v>32200</v>
      </c>
      <c r="J164" s="306">
        <v>24060</v>
      </c>
      <c r="K164" s="306">
        <v>31100</v>
      </c>
      <c r="L164" s="306">
        <v>1100</v>
      </c>
      <c r="M164" s="306">
        <v>3086</v>
      </c>
      <c r="N164" s="306">
        <v>2000</v>
      </c>
      <c r="O164" s="306">
        <v>3086</v>
      </c>
      <c r="P164" s="306">
        <v>0</v>
      </c>
      <c r="Q164" s="306">
        <v>1029</v>
      </c>
      <c r="R164" s="144">
        <v>0</v>
      </c>
      <c r="S164" s="144">
        <v>0</v>
      </c>
      <c r="T164" s="144">
        <v>0</v>
      </c>
      <c r="U164" s="144">
        <v>1029</v>
      </c>
      <c r="V164" s="144">
        <v>6250</v>
      </c>
    </row>
    <row r="165" spans="1:22">
      <c r="A165" s="375" t="s">
        <v>756</v>
      </c>
      <c r="B165" t="s">
        <v>433</v>
      </c>
      <c r="C165" t="s">
        <v>757</v>
      </c>
      <c r="D165" s="307">
        <v>1643</v>
      </c>
      <c r="E165" s="307">
        <v>0</v>
      </c>
      <c r="F165" s="307">
        <v>107076</v>
      </c>
      <c r="G165" s="307">
        <v>38000</v>
      </c>
      <c r="H165" s="307">
        <v>69076</v>
      </c>
      <c r="I165" s="307">
        <v>117850</v>
      </c>
      <c r="J165" s="307">
        <v>82410</v>
      </c>
      <c r="K165" s="307">
        <v>108860</v>
      </c>
      <c r="L165" s="307">
        <v>8990</v>
      </c>
      <c r="M165" s="307">
        <v>11565</v>
      </c>
      <c r="N165" s="307">
        <v>6798</v>
      </c>
      <c r="O165" s="307">
        <v>7415</v>
      </c>
      <c r="P165" s="307">
        <v>4150</v>
      </c>
      <c r="Q165" s="307">
        <v>1509</v>
      </c>
      <c r="R165" s="438">
        <v>0</v>
      </c>
      <c r="S165" s="438">
        <v>0</v>
      </c>
      <c r="T165" s="438">
        <v>0</v>
      </c>
      <c r="U165" s="438">
        <v>1509</v>
      </c>
      <c r="V165" s="438">
        <v>15477</v>
      </c>
    </row>
    <row r="166" spans="1:22">
      <c r="A166" s="375" t="s">
        <v>758</v>
      </c>
      <c r="B166" t="s">
        <v>433</v>
      </c>
      <c r="C166" t="s">
        <v>759</v>
      </c>
      <c r="D166" s="306">
        <v>1644</v>
      </c>
      <c r="E166" s="306">
        <v>0</v>
      </c>
      <c r="F166" s="306">
        <v>39919</v>
      </c>
      <c r="G166" s="306">
        <v>4326</v>
      </c>
      <c r="H166" s="306">
        <v>35593</v>
      </c>
      <c r="I166" s="306">
        <v>31125</v>
      </c>
      <c r="J166" s="306">
        <v>22820</v>
      </c>
      <c r="K166" s="306">
        <v>0</v>
      </c>
      <c r="L166" s="306">
        <v>31125</v>
      </c>
      <c r="M166" s="306">
        <v>3008</v>
      </c>
      <c r="N166" s="306">
        <v>1898</v>
      </c>
      <c r="O166" s="306">
        <v>1384</v>
      </c>
      <c r="P166" s="306">
        <v>1624</v>
      </c>
      <c r="Q166" s="306">
        <v>1029</v>
      </c>
      <c r="R166" s="144">
        <v>0</v>
      </c>
      <c r="S166" s="144">
        <v>0</v>
      </c>
      <c r="T166" s="144">
        <v>0</v>
      </c>
      <c r="U166" s="144">
        <v>1029</v>
      </c>
      <c r="V166" s="144">
        <v>6097</v>
      </c>
    </row>
    <row r="167" spans="1:22">
      <c r="A167" s="375" t="s">
        <v>760</v>
      </c>
      <c r="B167" t="s">
        <v>433</v>
      </c>
      <c r="C167" t="s">
        <v>761</v>
      </c>
      <c r="D167" s="307">
        <v>1645</v>
      </c>
      <c r="E167" s="307">
        <v>0</v>
      </c>
      <c r="F167" s="307">
        <v>21050</v>
      </c>
      <c r="G167" s="307">
        <v>21050</v>
      </c>
      <c r="H167" s="307">
        <v>0</v>
      </c>
      <c r="I167" s="307">
        <v>13665</v>
      </c>
      <c r="J167" s="307">
        <v>9580</v>
      </c>
      <c r="K167" s="307">
        <v>12090</v>
      </c>
      <c r="L167" s="307">
        <v>1575</v>
      </c>
      <c r="M167" s="307">
        <v>1344</v>
      </c>
      <c r="N167" s="307">
        <v>795</v>
      </c>
      <c r="O167" s="307">
        <v>1100</v>
      </c>
      <c r="P167" s="307">
        <v>244</v>
      </c>
      <c r="Q167" s="307">
        <v>789</v>
      </c>
      <c r="R167" s="438">
        <v>0</v>
      </c>
      <c r="S167" s="438">
        <v>0</v>
      </c>
      <c r="T167" s="438">
        <v>0</v>
      </c>
      <c r="U167" s="438">
        <v>789</v>
      </c>
      <c r="V167" s="438">
        <v>3298</v>
      </c>
    </row>
    <row r="168" spans="1:22">
      <c r="A168" s="375" t="s">
        <v>762</v>
      </c>
      <c r="B168" t="s">
        <v>433</v>
      </c>
      <c r="C168" t="s">
        <v>763</v>
      </c>
      <c r="D168" s="306">
        <v>1646</v>
      </c>
      <c r="E168" s="306">
        <v>0</v>
      </c>
      <c r="F168" s="306">
        <v>39818</v>
      </c>
      <c r="G168" s="306">
        <v>39818</v>
      </c>
      <c r="H168" s="306">
        <v>0</v>
      </c>
      <c r="I168" s="306">
        <v>34250</v>
      </c>
      <c r="J168" s="306">
        <v>25460</v>
      </c>
      <c r="K168" s="306">
        <v>33980</v>
      </c>
      <c r="L168" s="306">
        <v>270</v>
      </c>
      <c r="M168" s="306">
        <v>3299</v>
      </c>
      <c r="N168" s="306">
        <v>2120</v>
      </c>
      <c r="O168" s="306">
        <v>3299</v>
      </c>
      <c r="P168" s="306">
        <v>0</v>
      </c>
      <c r="Q168" s="306">
        <v>1029</v>
      </c>
      <c r="R168" s="144">
        <v>0</v>
      </c>
      <c r="S168" s="144">
        <v>0</v>
      </c>
      <c r="T168" s="144">
        <v>0</v>
      </c>
      <c r="U168" s="144">
        <v>1029</v>
      </c>
      <c r="V168" s="144">
        <v>6090</v>
      </c>
    </row>
    <row r="169" spans="1:22">
      <c r="A169" s="375" t="s">
        <v>764</v>
      </c>
      <c r="B169" t="s">
        <v>433</v>
      </c>
      <c r="C169" t="s">
        <v>765</v>
      </c>
      <c r="D169" s="307">
        <v>1647</v>
      </c>
      <c r="E169" s="307">
        <v>0</v>
      </c>
      <c r="F169" s="307">
        <v>40880</v>
      </c>
      <c r="G169" s="307">
        <v>40880</v>
      </c>
      <c r="H169" s="307">
        <v>0</v>
      </c>
      <c r="I169" s="307">
        <v>31945</v>
      </c>
      <c r="J169" s="307">
        <v>23350</v>
      </c>
      <c r="K169" s="307">
        <v>31400</v>
      </c>
      <c r="L169" s="307">
        <v>545</v>
      </c>
      <c r="M169" s="307">
        <v>3075</v>
      </c>
      <c r="N169" s="307">
        <v>1926</v>
      </c>
      <c r="O169" s="307">
        <v>1431</v>
      </c>
      <c r="P169" s="307">
        <v>1644</v>
      </c>
      <c r="Q169" s="307">
        <v>1029</v>
      </c>
      <c r="R169" s="438">
        <v>0</v>
      </c>
      <c r="S169" s="438">
        <v>0</v>
      </c>
      <c r="T169" s="438">
        <v>0</v>
      </c>
      <c r="U169" s="438">
        <v>1029</v>
      </c>
      <c r="V169" s="438">
        <v>6239</v>
      </c>
    </row>
    <row r="170" spans="1:22">
      <c r="A170" s="375" t="s">
        <v>766</v>
      </c>
      <c r="B170" t="s">
        <v>433</v>
      </c>
      <c r="C170" t="s">
        <v>767</v>
      </c>
      <c r="D170" s="306">
        <v>1648</v>
      </c>
      <c r="E170" s="306">
        <v>0</v>
      </c>
      <c r="F170" s="306">
        <v>17756</v>
      </c>
      <c r="G170" s="306">
        <v>17756</v>
      </c>
      <c r="H170" s="306">
        <v>0</v>
      </c>
      <c r="I170" s="306">
        <v>14390</v>
      </c>
      <c r="J170" s="306">
        <v>11450</v>
      </c>
      <c r="K170" s="306">
        <v>14200</v>
      </c>
      <c r="L170" s="306">
        <v>190</v>
      </c>
      <c r="M170" s="306">
        <v>1336</v>
      </c>
      <c r="N170" s="306">
        <v>946</v>
      </c>
      <c r="O170" s="306">
        <v>1330</v>
      </c>
      <c r="P170" s="306">
        <v>6</v>
      </c>
      <c r="Q170" s="306">
        <v>789</v>
      </c>
      <c r="R170" s="144">
        <v>0</v>
      </c>
      <c r="S170" s="144">
        <v>0</v>
      </c>
      <c r="T170" s="144">
        <v>0</v>
      </c>
      <c r="U170" s="144">
        <v>789</v>
      </c>
      <c r="V170" s="144">
        <v>2786</v>
      </c>
    </row>
    <row r="171" spans="1:22">
      <c r="A171" s="375" t="s">
        <v>768</v>
      </c>
      <c r="B171" t="s">
        <v>433</v>
      </c>
      <c r="C171" t="s">
        <v>769</v>
      </c>
      <c r="D171" s="307">
        <v>1649</v>
      </c>
      <c r="E171" s="307">
        <v>0</v>
      </c>
      <c r="F171" s="307">
        <v>30566</v>
      </c>
      <c r="G171" s="307">
        <v>30566</v>
      </c>
      <c r="H171" s="307">
        <v>0</v>
      </c>
      <c r="I171" s="307">
        <v>22450</v>
      </c>
      <c r="J171" s="307">
        <v>16530</v>
      </c>
      <c r="K171" s="307">
        <v>22250</v>
      </c>
      <c r="L171" s="307">
        <v>200</v>
      </c>
      <c r="M171" s="307">
        <v>2163</v>
      </c>
      <c r="N171" s="307">
        <v>1368</v>
      </c>
      <c r="O171" s="307">
        <v>920</v>
      </c>
      <c r="P171" s="307">
        <v>1243</v>
      </c>
      <c r="Q171" s="307">
        <v>789</v>
      </c>
      <c r="R171" s="438">
        <v>0</v>
      </c>
      <c r="S171" s="438">
        <v>0</v>
      </c>
      <c r="T171" s="438">
        <v>0</v>
      </c>
      <c r="U171" s="438">
        <v>789</v>
      </c>
      <c r="V171" s="438">
        <v>4720</v>
      </c>
    </row>
    <row r="172" spans="1:22">
      <c r="A172" s="375" t="s">
        <v>770</v>
      </c>
      <c r="B172" t="s">
        <v>433</v>
      </c>
      <c r="C172" t="s">
        <v>771</v>
      </c>
      <c r="D172" s="306">
        <v>1661</v>
      </c>
      <c r="E172" s="306">
        <v>0</v>
      </c>
      <c r="F172" s="306">
        <v>74598</v>
      </c>
      <c r="G172" s="306">
        <v>28168</v>
      </c>
      <c r="H172" s="306">
        <v>46430</v>
      </c>
      <c r="I172" s="306">
        <v>91715</v>
      </c>
      <c r="J172" s="306">
        <v>65920</v>
      </c>
      <c r="K172" s="306">
        <v>87000</v>
      </c>
      <c r="L172" s="306">
        <v>4715</v>
      </c>
      <c r="M172" s="306">
        <v>8867</v>
      </c>
      <c r="N172" s="306">
        <v>5408</v>
      </c>
      <c r="O172" s="306">
        <v>4010</v>
      </c>
      <c r="P172" s="306">
        <v>4857</v>
      </c>
      <c r="Q172" s="306">
        <v>1509</v>
      </c>
      <c r="R172" s="144">
        <v>0</v>
      </c>
      <c r="S172" s="144">
        <v>0</v>
      </c>
      <c r="T172" s="144">
        <v>0</v>
      </c>
      <c r="U172" s="144">
        <v>1509</v>
      </c>
      <c r="V172" s="144">
        <v>10864</v>
      </c>
    </row>
    <row r="173" spans="1:22">
      <c r="A173" s="375" t="s">
        <v>772</v>
      </c>
      <c r="B173" t="s">
        <v>433</v>
      </c>
      <c r="C173" t="s">
        <v>773</v>
      </c>
      <c r="D173" s="307">
        <v>1662</v>
      </c>
      <c r="E173" s="307">
        <v>0</v>
      </c>
      <c r="F173" s="307">
        <v>48665</v>
      </c>
      <c r="G173" s="307">
        <v>0</v>
      </c>
      <c r="H173" s="307">
        <v>48665</v>
      </c>
      <c r="I173" s="307">
        <v>42710</v>
      </c>
      <c r="J173" s="307">
        <v>31190</v>
      </c>
      <c r="K173" s="307">
        <v>42710</v>
      </c>
      <c r="L173" s="307">
        <v>0</v>
      </c>
      <c r="M173" s="307">
        <v>4104</v>
      </c>
      <c r="N173" s="307">
        <v>2568</v>
      </c>
      <c r="O173" s="307">
        <v>2836</v>
      </c>
      <c r="P173" s="307">
        <v>1268</v>
      </c>
      <c r="Q173" s="307">
        <v>1029</v>
      </c>
      <c r="R173" s="438">
        <v>0</v>
      </c>
      <c r="S173" s="438">
        <v>0</v>
      </c>
      <c r="T173" s="438">
        <v>0</v>
      </c>
      <c r="U173" s="438">
        <v>1029</v>
      </c>
      <c r="V173" s="438">
        <v>7370</v>
      </c>
    </row>
    <row r="174" spans="1:22">
      <c r="A174" s="375" t="s">
        <v>774</v>
      </c>
      <c r="B174" t="s">
        <v>433</v>
      </c>
      <c r="C174" t="s">
        <v>775</v>
      </c>
      <c r="D174" s="306">
        <v>1663</v>
      </c>
      <c r="E174" s="306">
        <v>0</v>
      </c>
      <c r="F174" s="306">
        <v>33907</v>
      </c>
      <c r="G174" s="306">
        <v>33907</v>
      </c>
      <c r="H174" s="306">
        <v>0</v>
      </c>
      <c r="I174" s="306">
        <v>22910</v>
      </c>
      <c r="J174" s="306">
        <v>15580</v>
      </c>
      <c r="K174" s="306">
        <v>8700</v>
      </c>
      <c r="L174" s="306">
        <v>14210</v>
      </c>
      <c r="M174" s="306">
        <v>2259</v>
      </c>
      <c r="N174" s="306">
        <v>1278</v>
      </c>
      <c r="O174" s="306">
        <v>2259</v>
      </c>
      <c r="P174" s="306">
        <v>0</v>
      </c>
      <c r="Q174" s="306">
        <v>1029</v>
      </c>
      <c r="R174" s="144">
        <v>0</v>
      </c>
      <c r="S174" s="144">
        <v>0</v>
      </c>
      <c r="T174" s="144">
        <v>0</v>
      </c>
      <c r="U174" s="144">
        <v>1029</v>
      </c>
      <c r="V174" s="144">
        <v>5224</v>
      </c>
    </row>
    <row r="175" spans="1:22">
      <c r="A175" s="375" t="s">
        <v>776</v>
      </c>
      <c r="B175" t="s">
        <v>433</v>
      </c>
      <c r="C175" t="s">
        <v>777</v>
      </c>
      <c r="D175" s="307">
        <v>1664</v>
      </c>
      <c r="E175" s="307">
        <v>0</v>
      </c>
      <c r="F175" s="307">
        <v>42704</v>
      </c>
      <c r="G175" s="307">
        <v>42704</v>
      </c>
      <c r="H175" s="307">
        <v>0</v>
      </c>
      <c r="I175" s="307">
        <v>32100</v>
      </c>
      <c r="J175" s="307">
        <v>22180</v>
      </c>
      <c r="K175" s="307">
        <v>32000</v>
      </c>
      <c r="L175" s="307">
        <v>100</v>
      </c>
      <c r="M175" s="307">
        <v>3162</v>
      </c>
      <c r="N175" s="307">
        <v>1830</v>
      </c>
      <c r="O175" s="307">
        <v>1420</v>
      </c>
      <c r="P175" s="307">
        <v>1742</v>
      </c>
      <c r="Q175" s="307">
        <v>1029</v>
      </c>
      <c r="R175" s="438">
        <v>0</v>
      </c>
      <c r="S175" s="438">
        <v>0</v>
      </c>
      <c r="T175" s="438">
        <v>0</v>
      </c>
      <c r="U175" s="438">
        <v>1029</v>
      </c>
      <c r="V175" s="438">
        <v>6533</v>
      </c>
    </row>
    <row r="176" spans="1:22">
      <c r="A176" s="375" t="s">
        <v>778</v>
      </c>
      <c r="B176" t="s">
        <v>433</v>
      </c>
      <c r="C176" t="s">
        <v>779</v>
      </c>
      <c r="D176" s="306">
        <v>1665</v>
      </c>
      <c r="E176" s="306">
        <v>23</v>
      </c>
      <c r="F176" s="306">
        <v>43059</v>
      </c>
      <c r="G176" s="306">
        <v>43059</v>
      </c>
      <c r="H176" s="306">
        <v>0</v>
      </c>
      <c r="I176" s="306">
        <v>38535</v>
      </c>
      <c r="J176" s="306">
        <v>29550</v>
      </c>
      <c r="K176" s="306">
        <v>38535</v>
      </c>
      <c r="L176" s="306">
        <v>0</v>
      </c>
      <c r="M176" s="306">
        <v>3645</v>
      </c>
      <c r="N176" s="306">
        <v>2448</v>
      </c>
      <c r="O176" s="306">
        <v>3645</v>
      </c>
      <c r="P176" s="306">
        <v>0</v>
      </c>
      <c r="Q176" s="306">
        <v>1029</v>
      </c>
      <c r="R176" s="144">
        <v>1029</v>
      </c>
      <c r="S176" s="144">
        <v>1029</v>
      </c>
      <c r="T176" s="144">
        <v>0</v>
      </c>
      <c r="U176" s="144">
        <v>0</v>
      </c>
      <c r="V176" s="144">
        <v>6601</v>
      </c>
    </row>
    <row r="177" spans="1:22">
      <c r="A177" s="375" t="s">
        <v>780</v>
      </c>
      <c r="B177" t="s">
        <v>433</v>
      </c>
      <c r="C177" t="s">
        <v>781</v>
      </c>
      <c r="D177" s="307">
        <v>1667</v>
      </c>
      <c r="E177" s="307">
        <v>14</v>
      </c>
      <c r="F177" s="307">
        <v>18543</v>
      </c>
      <c r="G177" s="307">
        <v>18543</v>
      </c>
      <c r="H177" s="307">
        <v>0</v>
      </c>
      <c r="I177" s="307">
        <v>9475</v>
      </c>
      <c r="J177" s="307">
        <v>6140</v>
      </c>
      <c r="K177" s="307">
        <v>8500</v>
      </c>
      <c r="L177" s="307">
        <v>975</v>
      </c>
      <c r="M177" s="307">
        <v>962</v>
      </c>
      <c r="N177" s="307">
        <v>515</v>
      </c>
      <c r="O177" s="307">
        <v>962</v>
      </c>
      <c r="P177" s="307">
        <v>0</v>
      </c>
      <c r="Q177" s="307">
        <v>789</v>
      </c>
      <c r="R177" s="438">
        <v>0</v>
      </c>
      <c r="S177" s="438">
        <v>0</v>
      </c>
      <c r="T177" s="438">
        <v>0</v>
      </c>
      <c r="U177" s="438">
        <v>789</v>
      </c>
      <c r="V177" s="438">
        <v>2899</v>
      </c>
    </row>
    <row r="178" spans="1:22">
      <c r="A178" s="375" t="s">
        <v>782</v>
      </c>
      <c r="B178" t="s">
        <v>433</v>
      </c>
      <c r="C178" t="s">
        <v>783</v>
      </c>
      <c r="D178" s="306">
        <v>1668</v>
      </c>
      <c r="E178" s="306">
        <v>0</v>
      </c>
      <c r="F178" s="306">
        <v>42637</v>
      </c>
      <c r="G178" s="306">
        <v>42637</v>
      </c>
      <c r="H178" s="306">
        <v>0</v>
      </c>
      <c r="I178" s="306">
        <v>44940</v>
      </c>
      <c r="J178" s="306">
        <v>35890</v>
      </c>
      <c r="K178" s="306">
        <v>44940</v>
      </c>
      <c r="L178" s="306">
        <v>0</v>
      </c>
      <c r="M178" s="306">
        <v>4171</v>
      </c>
      <c r="N178" s="306">
        <v>2971</v>
      </c>
      <c r="O178" s="306">
        <v>2655</v>
      </c>
      <c r="P178" s="306">
        <v>1516</v>
      </c>
      <c r="Q178" s="306">
        <v>1029</v>
      </c>
      <c r="R178" s="144">
        <v>0</v>
      </c>
      <c r="S178" s="144">
        <v>0</v>
      </c>
      <c r="T178" s="144">
        <v>0</v>
      </c>
      <c r="U178" s="144">
        <v>1029</v>
      </c>
      <c r="V178" s="144">
        <v>6509</v>
      </c>
    </row>
    <row r="179" spans="1:22">
      <c r="A179" s="375" t="s">
        <v>784</v>
      </c>
      <c r="B179" t="s">
        <v>433</v>
      </c>
      <c r="C179" t="s">
        <v>785</v>
      </c>
      <c r="D179" s="307">
        <v>1691</v>
      </c>
      <c r="E179" s="307">
        <v>0</v>
      </c>
      <c r="F179" s="307">
        <v>64830</v>
      </c>
      <c r="G179" s="307">
        <v>17631</v>
      </c>
      <c r="H179" s="307">
        <v>47199</v>
      </c>
      <c r="I179" s="307">
        <v>53405</v>
      </c>
      <c r="J179" s="307">
        <v>31910</v>
      </c>
      <c r="K179" s="307">
        <v>44080</v>
      </c>
      <c r="L179" s="307">
        <v>9325</v>
      </c>
      <c r="M179" s="307">
        <v>5558</v>
      </c>
      <c r="N179" s="307">
        <v>2636</v>
      </c>
      <c r="O179" s="307">
        <v>1389</v>
      </c>
      <c r="P179" s="307">
        <v>4169</v>
      </c>
      <c r="Q179" s="307">
        <v>1269</v>
      </c>
      <c r="R179" s="438">
        <v>0</v>
      </c>
      <c r="S179" s="438">
        <v>0</v>
      </c>
      <c r="T179" s="438">
        <v>0</v>
      </c>
      <c r="U179" s="438">
        <v>1269</v>
      </c>
      <c r="V179" s="438">
        <v>9762</v>
      </c>
    </row>
    <row r="180" spans="1:22">
      <c r="A180" s="375" t="s">
        <v>786</v>
      </c>
      <c r="B180" t="s">
        <v>433</v>
      </c>
      <c r="C180" t="s">
        <v>787</v>
      </c>
      <c r="D180" s="306">
        <v>1692</v>
      </c>
      <c r="E180" s="306">
        <v>0</v>
      </c>
      <c r="F180" s="306">
        <v>91763</v>
      </c>
      <c r="G180" s="306">
        <v>4700</v>
      </c>
      <c r="H180" s="306">
        <v>87063</v>
      </c>
      <c r="I180" s="306">
        <v>92600</v>
      </c>
      <c r="J180" s="306">
        <v>59290</v>
      </c>
      <c r="K180" s="306">
        <v>76800</v>
      </c>
      <c r="L180" s="306">
        <v>15800</v>
      </c>
      <c r="M180" s="306">
        <v>9397</v>
      </c>
      <c r="N180" s="306">
        <v>4891</v>
      </c>
      <c r="O180" s="306">
        <v>2717</v>
      </c>
      <c r="P180" s="306">
        <v>6680</v>
      </c>
      <c r="Q180" s="306">
        <v>1050</v>
      </c>
      <c r="R180" s="144">
        <v>0</v>
      </c>
      <c r="S180" s="144">
        <v>0</v>
      </c>
      <c r="T180" s="144">
        <v>0</v>
      </c>
      <c r="U180" s="144">
        <v>1050</v>
      </c>
      <c r="V180" s="144">
        <v>13549</v>
      </c>
    </row>
    <row r="181" spans="1:22">
      <c r="A181" s="375" t="s">
        <v>788</v>
      </c>
      <c r="B181" t="s">
        <v>433</v>
      </c>
      <c r="C181" t="s">
        <v>789</v>
      </c>
      <c r="D181" s="307">
        <v>1693</v>
      </c>
      <c r="E181" s="307">
        <v>0</v>
      </c>
      <c r="F181" s="307">
        <v>32849</v>
      </c>
      <c r="G181" s="307">
        <v>3200</v>
      </c>
      <c r="H181" s="307">
        <v>29649</v>
      </c>
      <c r="I181" s="307">
        <v>20965</v>
      </c>
      <c r="J181" s="307">
        <v>14020</v>
      </c>
      <c r="K181" s="307">
        <v>18090</v>
      </c>
      <c r="L181" s="307">
        <v>2875</v>
      </c>
      <c r="M181" s="307">
        <v>2083</v>
      </c>
      <c r="N181" s="307">
        <v>1150</v>
      </c>
      <c r="O181" s="307">
        <v>1478</v>
      </c>
      <c r="P181" s="307">
        <v>605</v>
      </c>
      <c r="Q181" s="307">
        <v>789</v>
      </c>
      <c r="R181" s="438">
        <v>0</v>
      </c>
      <c r="S181" s="438">
        <v>0</v>
      </c>
      <c r="T181" s="438">
        <v>0</v>
      </c>
      <c r="U181" s="438">
        <v>789</v>
      </c>
      <c r="V181" s="438">
        <v>5064</v>
      </c>
    </row>
    <row r="182" spans="1:22">
      <c r="A182" s="375" t="s">
        <v>790</v>
      </c>
      <c r="B182" t="s">
        <v>433</v>
      </c>
      <c r="C182" t="s">
        <v>791</v>
      </c>
      <c r="D182" s="306">
        <v>1694</v>
      </c>
      <c r="E182" s="306">
        <v>0</v>
      </c>
      <c r="F182" s="306">
        <v>32488</v>
      </c>
      <c r="G182" s="306">
        <v>0</v>
      </c>
      <c r="H182" s="306">
        <v>32488</v>
      </c>
      <c r="I182" s="306">
        <v>16110</v>
      </c>
      <c r="J182" s="306">
        <v>9530</v>
      </c>
      <c r="K182" s="306">
        <v>13900</v>
      </c>
      <c r="L182" s="306">
        <v>2210</v>
      </c>
      <c r="M182" s="306">
        <v>1678</v>
      </c>
      <c r="N182" s="306">
        <v>793</v>
      </c>
      <c r="O182" s="306">
        <v>800</v>
      </c>
      <c r="P182" s="306">
        <v>878</v>
      </c>
      <c r="Q182" s="306">
        <v>789</v>
      </c>
      <c r="R182" s="144">
        <v>0</v>
      </c>
      <c r="S182" s="144">
        <v>0</v>
      </c>
      <c r="T182" s="144">
        <v>0</v>
      </c>
      <c r="U182" s="144">
        <v>789</v>
      </c>
      <c r="V182" s="144">
        <v>5039</v>
      </c>
    </row>
    <row r="183" spans="1:22">
      <c r="A183" s="375" t="s">
        <v>792</v>
      </c>
      <c r="B183" t="s">
        <v>793</v>
      </c>
      <c r="C183">
        <v>0</v>
      </c>
      <c r="D183" s="307">
        <v>2000</v>
      </c>
      <c r="E183" s="307">
        <v>0</v>
      </c>
      <c r="F183" s="307">
        <v>5855578</v>
      </c>
      <c r="G183" s="307">
        <v>4175578</v>
      </c>
      <c r="H183" s="307">
        <v>1680000</v>
      </c>
      <c r="I183" s="307">
        <v>0</v>
      </c>
      <c r="J183" s="307">
        <v>0</v>
      </c>
      <c r="K183" s="307">
        <v>0</v>
      </c>
      <c r="L183" s="307">
        <v>0</v>
      </c>
      <c r="M183" s="307">
        <v>0</v>
      </c>
      <c r="N183" s="307">
        <v>0</v>
      </c>
      <c r="O183" s="307">
        <v>0</v>
      </c>
      <c r="P183" s="307">
        <v>0</v>
      </c>
      <c r="Q183" s="307">
        <v>0</v>
      </c>
      <c r="R183" s="438">
        <v>0</v>
      </c>
      <c r="S183" s="438">
        <v>0</v>
      </c>
      <c r="T183" s="438">
        <v>0</v>
      </c>
      <c r="U183" s="438">
        <v>0</v>
      </c>
      <c r="V183" s="438">
        <v>906680</v>
      </c>
    </row>
    <row r="184" spans="1:22">
      <c r="A184" s="375" t="s">
        <v>794</v>
      </c>
      <c r="B184" t="s">
        <v>793</v>
      </c>
      <c r="C184" t="s">
        <v>795</v>
      </c>
      <c r="D184" s="306">
        <v>2201</v>
      </c>
      <c r="E184" s="306">
        <v>0</v>
      </c>
      <c r="F184" s="306">
        <v>787715</v>
      </c>
      <c r="G184" s="306">
        <v>787715</v>
      </c>
      <c r="H184" s="306">
        <v>0</v>
      </c>
      <c r="I184" s="306">
        <v>1369150</v>
      </c>
      <c r="J184" s="306">
        <v>1004810</v>
      </c>
      <c r="K184" s="306">
        <v>1369150</v>
      </c>
      <c r="L184" s="306">
        <v>0</v>
      </c>
      <c r="M184" s="306">
        <v>131984</v>
      </c>
      <c r="N184" s="306">
        <v>83246</v>
      </c>
      <c r="O184" s="306">
        <v>40759</v>
      </c>
      <c r="P184" s="306">
        <v>91225</v>
      </c>
      <c r="Q184" s="306">
        <v>9429</v>
      </c>
      <c r="R184" s="144">
        <v>0</v>
      </c>
      <c r="S184" s="144">
        <v>0</v>
      </c>
      <c r="T184" s="144">
        <v>0</v>
      </c>
      <c r="U184" s="144">
        <v>9429</v>
      </c>
      <c r="V184" s="144">
        <v>117837</v>
      </c>
    </row>
    <row r="185" spans="1:22">
      <c r="A185" s="375" t="s">
        <v>796</v>
      </c>
      <c r="B185" t="s">
        <v>793</v>
      </c>
      <c r="C185" t="s">
        <v>797</v>
      </c>
      <c r="D185" s="307">
        <v>2202</v>
      </c>
      <c r="E185" s="307">
        <v>0</v>
      </c>
      <c r="F185" s="307">
        <v>541472</v>
      </c>
      <c r="G185" s="307">
        <v>541472</v>
      </c>
      <c r="H185" s="307">
        <v>0</v>
      </c>
      <c r="I185" s="307">
        <v>821435</v>
      </c>
      <c r="J185" s="307">
        <v>609550</v>
      </c>
      <c r="K185" s="307">
        <v>821435</v>
      </c>
      <c r="L185" s="307">
        <v>0</v>
      </c>
      <c r="M185" s="307">
        <v>78559</v>
      </c>
      <c r="N185" s="307">
        <v>50413</v>
      </c>
      <c r="O185" s="307">
        <v>46083</v>
      </c>
      <c r="P185" s="307">
        <v>32476</v>
      </c>
      <c r="Q185" s="307">
        <v>6549</v>
      </c>
      <c r="R185" s="438">
        <v>0</v>
      </c>
      <c r="S185" s="438">
        <v>0</v>
      </c>
      <c r="T185" s="438">
        <v>0</v>
      </c>
      <c r="U185" s="438">
        <v>6549</v>
      </c>
      <c r="V185" s="438">
        <v>81880</v>
      </c>
    </row>
    <row r="186" spans="1:22">
      <c r="A186" s="375" t="s">
        <v>798</v>
      </c>
      <c r="B186" t="s">
        <v>793</v>
      </c>
      <c r="C186" t="s">
        <v>799</v>
      </c>
      <c r="D186" s="306">
        <v>2203</v>
      </c>
      <c r="E186" s="306">
        <v>0</v>
      </c>
      <c r="F186" s="306">
        <v>613856</v>
      </c>
      <c r="G186" s="306">
        <v>75000</v>
      </c>
      <c r="H186" s="306">
        <v>538856</v>
      </c>
      <c r="I186" s="306">
        <v>1053360</v>
      </c>
      <c r="J186" s="306">
        <v>752840</v>
      </c>
      <c r="K186" s="306">
        <v>954000</v>
      </c>
      <c r="L186" s="306">
        <v>99360</v>
      </c>
      <c r="M186" s="306">
        <v>102665</v>
      </c>
      <c r="N186" s="306">
        <v>62378</v>
      </c>
      <c r="O186" s="306">
        <v>60000</v>
      </c>
      <c r="P186" s="306">
        <v>42665</v>
      </c>
      <c r="Q186" s="306">
        <v>7989</v>
      </c>
      <c r="R186" s="144">
        <v>0</v>
      </c>
      <c r="S186" s="144">
        <v>0</v>
      </c>
      <c r="T186" s="144">
        <v>0</v>
      </c>
      <c r="U186" s="144">
        <v>7989</v>
      </c>
      <c r="V186" s="144">
        <v>91476</v>
      </c>
    </row>
    <row r="187" spans="1:22">
      <c r="A187" s="375" t="s">
        <v>800</v>
      </c>
      <c r="B187" t="s">
        <v>793</v>
      </c>
      <c r="C187" t="s">
        <v>801</v>
      </c>
      <c r="D187" s="307">
        <v>2204</v>
      </c>
      <c r="E187" s="307">
        <v>0</v>
      </c>
      <c r="F187" s="307">
        <v>120267</v>
      </c>
      <c r="G187" s="307">
        <v>120267</v>
      </c>
      <c r="H187" s="307">
        <v>0</v>
      </c>
      <c r="I187" s="307">
        <v>141180</v>
      </c>
      <c r="J187" s="307">
        <v>100160</v>
      </c>
      <c r="K187" s="307">
        <v>139000</v>
      </c>
      <c r="L187" s="307">
        <v>2180</v>
      </c>
      <c r="M187" s="307">
        <v>13714</v>
      </c>
      <c r="N187" s="307">
        <v>8248</v>
      </c>
      <c r="O187" s="307">
        <v>5350</v>
      </c>
      <c r="P187" s="307">
        <v>8364</v>
      </c>
      <c r="Q187" s="307">
        <v>1989</v>
      </c>
      <c r="R187" s="438">
        <v>0</v>
      </c>
      <c r="S187" s="438">
        <v>0</v>
      </c>
      <c r="T187" s="438">
        <v>0</v>
      </c>
      <c r="U187" s="438">
        <v>1989</v>
      </c>
      <c r="V187" s="438">
        <v>18421</v>
      </c>
    </row>
    <row r="188" spans="1:22">
      <c r="A188" s="375" t="s">
        <v>802</v>
      </c>
      <c r="B188" t="s">
        <v>793</v>
      </c>
      <c r="C188" t="s">
        <v>803</v>
      </c>
      <c r="D188" s="306">
        <v>2205</v>
      </c>
      <c r="E188" s="306">
        <v>0</v>
      </c>
      <c r="F188" s="306">
        <v>203251</v>
      </c>
      <c r="G188" s="306">
        <v>203251</v>
      </c>
      <c r="H188" s="306">
        <v>0</v>
      </c>
      <c r="I188" s="306">
        <v>285015</v>
      </c>
      <c r="J188" s="306">
        <v>221710</v>
      </c>
      <c r="K188" s="306">
        <v>270000</v>
      </c>
      <c r="L188" s="306">
        <v>15015</v>
      </c>
      <c r="M188" s="306">
        <v>26765</v>
      </c>
      <c r="N188" s="306">
        <v>18383</v>
      </c>
      <c r="O188" s="306">
        <v>4822</v>
      </c>
      <c r="P188" s="306">
        <v>21943</v>
      </c>
      <c r="Q188" s="306">
        <v>2709</v>
      </c>
      <c r="R188" s="144">
        <v>0</v>
      </c>
      <c r="S188" s="144">
        <v>0</v>
      </c>
      <c r="T188" s="144">
        <v>0</v>
      </c>
      <c r="U188" s="144">
        <v>2709</v>
      </c>
      <c r="V188" s="144">
        <v>31273</v>
      </c>
    </row>
    <row r="189" spans="1:22">
      <c r="A189" s="375" t="s">
        <v>804</v>
      </c>
      <c r="B189" t="s">
        <v>793</v>
      </c>
      <c r="C189" t="s">
        <v>805</v>
      </c>
      <c r="D189" s="307">
        <v>2206</v>
      </c>
      <c r="E189" s="307">
        <v>0</v>
      </c>
      <c r="F189" s="307">
        <v>216287</v>
      </c>
      <c r="G189" s="307">
        <v>6287</v>
      </c>
      <c r="H189" s="307">
        <v>210000</v>
      </c>
      <c r="I189" s="307">
        <v>276900</v>
      </c>
      <c r="J189" s="307">
        <v>197440</v>
      </c>
      <c r="K189" s="307">
        <v>270000</v>
      </c>
      <c r="L189" s="307">
        <v>6900</v>
      </c>
      <c r="M189" s="307">
        <v>26968</v>
      </c>
      <c r="N189" s="307">
        <v>16348</v>
      </c>
      <c r="O189" s="307">
        <v>11801</v>
      </c>
      <c r="P189" s="307">
        <v>15167</v>
      </c>
      <c r="Q189" s="307">
        <v>2709</v>
      </c>
      <c r="R189" s="438">
        <v>0</v>
      </c>
      <c r="S189" s="438">
        <v>0</v>
      </c>
      <c r="T189" s="438">
        <v>0</v>
      </c>
      <c r="U189" s="438">
        <v>2709</v>
      </c>
      <c r="V189" s="438">
        <v>32957</v>
      </c>
    </row>
    <row r="190" spans="1:22">
      <c r="A190" s="375" t="s">
        <v>806</v>
      </c>
      <c r="B190" t="s">
        <v>793</v>
      </c>
      <c r="C190" t="s">
        <v>807</v>
      </c>
      <c r="D190" s="306">
        <v>2207</v>
      </c>
      <c r="E190" s="306">
        <v>0</v>
      </c>
      <c r="F190" s="306">
        <v>124125</v>
      </c>
      <c r="G190" s="306">
        <v>124125</v>
      </c>
      <c r="H190" s="306">
        <v>0</v>
      </c>
      <c r="I190" s="306">
        <v>163140</v>
      </c>
      <c r="J190" s="306">
        <v>108750</v>
      </c>
      <c r="K190" s="306">
        <v>163140</v>
      </c>
      <c r="L190" s="306">
        <v>0</v>
      </c>
      <c r="M190" s="306">
        <v>16259</v>
      </c>
      <c r="N190" s="306">
        <v>8936</v>
      </c>
      <c r="O190" s="306">
        <v>3860</v>
      </c>
      <c r="P190" s="306">
        <v>12399</v>
      </c>
      <c r="Q190" s="306">
        <v>2469</v>
      </c>
      <c r="R190" s="144">
        <v>0</v>
      </c>
      <c r="S190" s="144">
        <v>0</v>
      </c>
      <c r="T190" s="144">
        <v>0</v>
      </c>
      <c r="U190" s="144">
        <v>2469</v>
      </c>
      <c r="V190" s="144">
        <v>18793</v>
      </c>
    </row>
    <row r="191" spans="1:22">
      <c r="A191" s="375" t="s">
        <v>808</v>
      </c>
      <c r="B191" t="s">
        <v>793</v>
      </c>
      <c r="C191" t="s">
        <v>809</v>
      </c>
      <c r="D191" s="307">
        <v>2208</v>
      </c>
      <c r="E191" s="307">
        <v>0</v>
      </c>
      <c r="F191" s="307">
        <v>191513</v>
      </c>
      <c r="G191" s="307">
        <v>163925</v>
      </c>
      <c r="H191" s="307">
        <v>27588</v>
      </c>
      <c r="I191" s="307">
        <v>270275</v>
      </c>
      <c r="J191" s="307">
        <v>199830</v>
      </c>
      <c r="K191" s="307">
        <v>270200</v>
      </c>
      <c r="L191" s="307">
        <v>75</v>
      </c>
      <c r="M191" s="307">
        <v>25943</v>
      </c>
      <c r="N191" s="307">
        <v>16541</v>
      </c>
      <c r="O191" s="307">
        <v>13116</v>
      </c>
      <c r="P191" s="307">
        <v>12827</v>
      </c>
      <c r="Q191" s="307">
        <v>2250</v>
      </c>
      <c r="R191" s="438">
        <v>2250</v>
      </c>
      <c r="S191" s="438">
        <v>2250</v>
      </c>
      <c r="T191" s="438">
        <v>0</v>
      </c>
      <c r="U191" s="438">
        <v>0</v>
      </c>
      <c r="V191" s="438">
        <v>29174</v>
      </c>
    </row>
    <row r="192" spans="1:22">
      <c r="A192" s="375" t="s">
        <v>810</v>
      </c>
      <c r="B192" t="s">
        <v>793</v>
      </c>
      <c r="C192" t="s">
        <v>811</v>
      </c>
      <c r="D192" s="306">
        <v>2209</v>
      </c>
      <c r="E192" s="306">
        <v>0</v>
      </c>
      <c r="F192" s="306">
        <v>119136</v>
      </c>
      <c r="G192" s="306">
        <v>119136</v>
      </c>
      <c r="H192" s="306">
        <v>0</v>
      </c>
      <c r="I192" s="306">
        <v>149015</v>
      </c>
      <c r="J192" s="306">
        <v>114270</v>
      </c>
      <c r="K192" s="306">
        <v>149015</v>
      </c>
      <c r="L192" s="306">
        <v>0</v>
      </c>
      <c r="M192" s="306">
        <v>13987</v>
      </c>
      <c r="N192" s="306">
        <v>9448</v>
      </c>
      <c r="O192" s="306">
        <v>3363</v>
      </c>
      <c r="P192" s="306">
        <v>10624</v>
      </c>
      <c r="Q192" s="306">
        <v>1989</v>
      </c>
      <c r="R192" s="144">
        <v>0</v>
      </c>
      <c r="S192" s="144">
        <v>0</v>
      </c>
      <c r="T192" s="144">
        <v>0</v>
      </c>
      <c r="U192" s="144">
        <v>1989</v>
      </c>
      <c r="V192" s="144">
        <v>18971</v>
      </c>
    </row>
    <row r="193" spans="1:22">
      <c r="A193" s="375" t="s">
        <v>812</v>
      </c>
      <c r="B193" t="s">
        <v>793</v>
      </c>
      <c r="C193" t="s">
        <v>813</v>
      </c>
      <c r="D193" s="307">
        <v>2210</v>
      </c>
      <c r="E193" s="307">
        <v>0</v>
      </c>
      <c r="F193" s="307">
        <v>115631</v>
      </c>
      <c r="G193" s="307">
        <v>115631</v>
      </c>
      <c r="H193" s="307">
        <v>0</v>
      </c>
      <c r="I193" s="307">
        <v>126770</v>
      </c>
      <c r="J193" s="307">
        <v>89310</v>
      </c>
      <c r="K193" s="307">
        <v>123000</v>
      </c>
      <c r="L193" s="307">
        <v>3770</v>
      </c>
      <c r="M193" s="307">
        <v>12322</v>
      </c>
      <c r="N193" s="307">
        <v>7363</v>
      </c>
      <c r="O193" s="307">
        <v>12318</v>
      </c>
      <c r="P193" s="307">
        <v>4</v>
      </c>
      <c r="Q193" s="307">
        <v>1749</v>
      </c>
      <c r="R193" s="438">
        <v>0</v>
      </c>
      <c r="S193" s="438">
        <v>0</v>
      </c>
      <c r="T193" s="438">
        <v>0</v>
      </c>
      <c r="U193" s="438">
        <v>1749</v>
      </c>
      <c r="V193" s="438">
        <v>17588</v>
      </c>
    </row>
    <row r="194" spans="1:22">
      <c r="A194" s="375" t="s">
        <v>814</v>
      </c>
      <c r="B194" t="s">
        <v>793</v>
      </c>
      <c r="C194" t="s">
        <v>815</v>
      </c>
      <c r="D194" s="306">
        <v>2301</v>
      </c>
      <c r="E194" s="306">
        <v>0</v>
      </c>
      <c r="F194" s="306">
        <v>50191</v>
      </c>
      <c r="G194" s="306">
        <v>0</v>
      </c>
      <c r="H194" s="306">
        <v>50191</v>
      </c>
      <c r="I194" s="306">
        <v>52200</v>
      </c>
      <c r="J194" s="306">
        <v>39360</v>
      </c>
      <c r="K194" s="306">
        <v>50900</v>
      </c>
      <c r="L194" s="306">
        <v>1300</v>
      </c>
      <c r="M194" s="306">
        <v>4963</v>
      </c>
      <c r="N194" s="306">
        <v>3253</v>
      </c>
      <c r="O194" s="306">
        <v>2000</v>
      </c>
      <c r="P194" s="306">
        <v>2963</v>
      </c>
      <c r="Q194" s="306">
        <v>570</v>
      </c>
      <c r="R194" s="144">
        <v>0</v>
      </c>
      <c r="S194" s="144">
        <v>0</v>
      </c>
      <c r="T194" s="144">
        <v>0</v>
      </c>
      <c r="U194" s="144">
        <v>570</v>
      </c>
      <c r="V194" s="144">
        <v>7813</v>
      </c>
    </row>
    <row r="195" spans="1:22">
      <c r="A195" s="375" t="s">
        <v>816</v>
      </c>
      <c r="B195" t="s">
        <v>793</v>
      </c>
      <c r="C195" t="s">
        <v>817</v>
      </c>
      <c r="D195" s="307">
        <v>2303</v>
      </c>
      <c r="E195" s="307">
        <v>0</v>
      </c>
      <c r="F195" s="307">
        <v>17062</v>
      </c>
      <c r="G195" s="307">
        <v>17062</v>
      </c>
      <c r="H195" s="307">
        <v>0</v>
      </c>
      <c r="I195" s="307">
        <v>17450</v>
      </c>
      <c r="J195" s="307">
        <v>15050</v>
      </c>
      <c r="K195" s="307">
        <v>17450</v>
      </c>
      <c r="L195" s="307">
        <v>0</v>
      </c>
      <c r="M195" s="307">
        <v>1560</v>
      </c>
      <c r="N195" s="307">
        <v>1251</v>
      </c>
      <c r="O195" s="307">
        <v>884</v>
      </c>
      <c r="P195" s="307">
        <v>676</v>
      </c>
      <c r="Q195" s="307">
        <v>789</v>
      </c>
      <c r="R195" s="438">
        <v>0</v>
      </c>
      <c r="S195" s="438">
        <v>0</v>
      </c>
      <c r="T195" s="438">
        <v>0</v>
      </c>
      <c r="U195" s="438">
        <v>789</v>
      </c>
      <c r="V195" s="438">
        <v>2730</v>
      </c>
    </row>
    <row r="196" spans="1:22">
      <c r="A196" s="375" t="s">
        <v>818</v>
      </c>
      <c r="B196" t="s">
        <v>793</v>
      </c>
      <c r="C196" t="s">
        <v>819</v>
      </c>
      <c r="D196" s="306">
        <v>2304</v>
      </c>
      <c r="E196" s="306">
        <v>0</v>
      </c>
      <c r="F196" s="306">
        <v>17651</v>
      </c>
      <c r="G196" s="306">
        <v>17651</v>
      </c>
      <c r="H196" s="306">
        <v>0</v>
      </c>
      <c r="I196" s="306">
        <v>12130</v>
      </c>
      <c r="J196" s="306">
        <v>9020</v>
      </c>
      <c r="K196" s="306">
        <v>12130</v>
      </c>
      <c r="L196" s="306">
        <v>0</v>
      </c>
      <c r="M196" s="306">
        <v>1146</v>
      </c>
      <c r="N196" s="306">
        <v>735</v>
      </c>
      <c r="O196" s="306">
        <v>1146</v>
      </c>
      <c r="P196" s="306">
        <v>0</v>
      </c>
      <c r="Q196" s="306">
        <v>789</v>
      </c>
      <c r="R196" s="144">
        <v>0</v>
      </c>
      <c r="S196" s="144">
        <v>0</v>
      </c>
      <c r="T196" s="144">
        <v>0</v>
      </c>
      <c r="U196" s="144">
        <v>789</v>
      </c>
      <c r="V196" s="144">
        <v>2803</v>
      </c>
    </row>
    <row r="197" spans="1:22">
      <c r="A197" s="375" t="s">
        <v>820</v>
      </c>
      <c r="B197" t="s">
        <v>793</v>
      </c>
      <c r="C197" t="s">
        <v>821</v>
      </c>
      <c r="D197" s="307">
        <v>2307</v>
      </c>
      <c r="E197" s="307">
        <v>0</v>
      </c>
      <c r="F197" s="307">
        <v>34379</v>
      </c>
      <c r="G197" s="307">
        <v>17157</v>
      </c>
      <c r="H197" s="307">
        <v>17222</v>
      </c>
      <c r="I197" s="307">
        <v>33885</v>
      </c>
      <c r="J197" s="307">
        <v>28080</v>
      </c>
      <c r="K197" s="307">
        <v>33885</v>
      </c>
      <c r="L197" s="307">
        <v>0</v>
      </c>
      <c r="M197" s="307">
        <v>3088</v>
      </c>
      <c r="N197" s="307">
        <v>2335</v>
      </c>
      <c r="O197" s="307">
        <v>2401</v>
      </c>
      <c r="P197" s="307">
        <v>687</v>
      </c>
      <c r="Q197" s="307">
        <v>1029</v>
      </c>
      <c r="R197" s="438">
        <v>0</v>
      </c>
      <c r="S197" s="438">
        <v>0</v>
      </c>
      <c r="T197" s="438">
        <v>0</v>
      </c>
      <c r="U197" s="438">
        <v>1029</v>
      </c>
      <c r="V197" s="438">
        <v>5449</v>
      </c>
    </row>
    <row r="198" spans="1:22">
      <c r="A198" s="375" t="s">
        <v>822</v>
      </c>
      <c r="B198" t="s">
        <v>793</v>
      </c>
      <c r="C198" t="s">
        <v>823</v>
      </c>
      <c r="D198" s="306">
        <v>2321</v>
      </c>
      <c r="E198" s="306">
        <v>0</v>
      </c>
      <c r="F198" s="306">
        <v>47522</v>
      </c>
      <c r="G198" s="306">
        <v>47522</v>
      </c>
      <c r="H198" s="306">
        <v>0</v>
      </c>
      <c r="I198" s="306">
        <v>53810</v>
      </c>
      <c r="J198" s="306">
        <v>44020</v>
      </c>
      <c r="K198" s="306">
        <v>52810</v>
      </c>
      <c r="L198" s="306">
        <v>1000</v>
      </c>
      <c r="M198" s="306">
        <v>4910</v>
      </c>
      <c r="N198" s="306">
        <v>3638</v>
      </c>
      <c r="O198" s="306">
        <v>2081</v>
      </c>
      <c r="P198" s="306">
        <v>2829</v>
      </c>
      <c r="Q198" s="306">
        <v>1029</v>
      </c>
      <c r="R198" s="144">
        <v>0</v>
      </c>
      <c r="S198" s="144">
        <v>0</v>
      </c>
      <c r="T198" s="144">
        <v>0</v>
      </c>
      <c r="U198" s="144">
        <v>1029</v>
      </c>
      <c r="V198" s="144">
        <v>7673</v>
      </c>
    </row>
    <row r="199" spans="1:22">
      <c r="A199" s="375" t="s">
        <v>824</v>
      </c>
      <c r="B199" t="s">
        <v>793</v>
      </c>
      <c r="C199" t="s">
        <v>825</v>
      </c>
      <c r="D199" s="307">
        <v>2323</v>
      </c>
      <c r="E199" s="307">
        <v>0</v>
      </c>
      <c r="F199" s="307">
        <v>43334</v>
      </c>
      <c r="G199" s="307">
        <v>43334</v>
      </c>
      <c r="H199" s="307">
        <v>0</v>
      </c>
      <c r="I199" s="307">
        <v>44830</v>
      </c>
      <c r="J199" s="307">
        <v>37240</v>
      </c>
      <c r="K199" s="307">
        <v>44830</v>
      </c>
      <c r="L199" s="307">
        <v>0</v>
      </c>
      <c r="M199" s="307">
        <v>4078</v>
      </c>
      <c r="N199" s="307">
        <v>3100</v>
      </c>
      <c r="O199" s="307">
        <v>4078</v>
      </c>
      <c r="P199" s="307">
        <v>0</v>
      </c>
      <c r="Q199" s="307">
        <v>1029</v>
      </c>
      <c r="R199" s="438">
        <v>0</v>
      </c>
      <c r="S199" s="438">
        <v>0</v>
      </c>
      <c r="T199" s="438">
        <v>0</v>
      </c>
      <c r="U199" s="438">
        <v>1029</v>
      </c>
      <c r="V199" s="438">
        <v>7009</v>
      </c>
    </row>
    <row r="200" spans="1:22">
      <c r="A200" s="375" t="s">
        <v>826</v>
      </c>
      <c r="B200" t="s">
        <v>793</v>
      </c>
      <c r="C200" t="s">
        <v>827</v>
      </c>
      <c r="D200" s="306">
        <v>2343</v>
      </c>
      <c r="E200" s="306">
        <v>0</v>
      </c>
      <c r="F200" s="306">
        <v>11620</v>
      </c>
      <c r="G200" s="306">
        <v>11620</v>
      </c>
      <c r="H200" s="306">
        <v>0</v>
      </c>
      <c r="I200" s="306">
        <v>5960</v>
      </c>
      <c r="J200" s="306">
        <v>4540</v>
      </c>
      <c r="K200" s="306">
        <v>5960</v>
      </c>
      <c r="L200" s="306">
        <v>0</v>
      </c>
      <c r="M200" s="306">
        <v>551</v>
      </c>
      <c r="N200" s="306">
        <v>368</v>
      </c>
      <c r="O200" s="306">
        <v>166</v>
      </c>
      <c r="P200" s="306">
        <v>385</v>
      </c>
      <c r="Q200" s="306">
        <v>789</v>
      </c>
      <c r="R200" s="144">
        <v>0</v>
      </c>
      <c r="S200" s="144">
        <v>0</v>
      </c>
      <c r="T200" s="144">
        <v>0</v>
      </c>
      <c r="U200" s="144">
        <v>789</v>
      </c>
      <c r="V200" s="144">
        <v>1868</v>
      </c>
    </row>
    <row r="201" spans="1:22">
      <c r="A201" s="375" t="s">
        <v>828</v>
      </c>
      <c r="B201" t="s">
        <v>793</v>
      </c>
      <c r="C201" t="s">
        <v>829</v>
      </c>
      <c r="D201" s="307">
        <v>2361</v>
      </c>
      <c r="E201" s="307">
        <v>0</v>
      </c>
      <c r="F201" s="307">
        <v>58609</v>
      </c>
      <c r="G201" s="307">
        <v>58609</v>
      </c>
      <c r="H201" s="307">
        <v>0</v>
      </c>
      <c r="I201" s="307">
        <v>60855</v>
      </c>
      <c r="J201" s="307">
        <v>42520</v>
      </c>
      <c r="K201" s="307">
        <v>60855</v>
      </c>
      <c r="L201" s="307">
        <v>0</v>
      </c>
      <c r="M201" s="307">
        <v>5949</v>
      </c>
      <c r="N201" s="307">
        <v>3513</v>
      </c>
      <c r="O201" s="307">
        <v>5949</v>
      </c>
      <c r="P201" s="307">
        <v>0</v>
      </c>
      <c r="Q201" s="307">
        <v>1269</v>
      </c>
      <c r="R201" s="438">
        <v>0</v>
      </c>
      <c r="S201" s="438">
        <v>0</v>
      </c>
      <c r="T201" s="438">
        <v>0</v>
      </c>
      <c r="U201" s="438">
        <v>1269</v>
      </c>
      <c r="V201" s="438">
        <v>8990</v>
      </c>
    </row>
    <row r="202" spans="1:22">
      <c r="A202" s="375" t="s">
        <v>830</v>
      </c>
      <c r="B202" t="s">
        <v>793</v>
      </c>
      <c r="C202" t="s">
        <v>831</v>
      </c>
      <c r="D202" s="306">
        <v>2362</v>
      </c>
      <c r="E202" s="306">
        <v>0</v>
      </c>
      <c r="F202" s="306">
        <v>45104</v>
      </c>
      <c r="G202" s="306">
        <v>5000</v>
      </c>
      <c r="H202" s="306">
        <v>40104</v>
      </c>
      <c r="I202" s="306">
        <v>44290</v>
      </c>
      <c r="J202" s="306">
        <v>34110</v>
      </c>
      <c r="K202" s="306">
        <v>44290</v>
      </c>
      <c r="L202" s="306">
        <v>0</v>
      </c>
      <c r="M202" s="306">
        <v>4171</v>
      </c>
      <c r="N202" s="306">
        <v>2833</v>
      </c>
      <c r="O202" s="306">
        <v>3500</v>
      </c>
      <c r="P202" s="306">
        <v>671</v>
      </c>
      <c r="Q202" s="306">
        <v>1029</v>
      </c>
      <c r="R202" s="144">
        <v>0</v>
      </c>
      <c r="S202" s="144">
        <v>0</v>
      </c>
      <c r="T202" s="144">
        <v>0</v>
      </c>
      <c r="U202" s="144">
        <v>1029</v>
      </c>
      <c r="V202" s="144">
        <v>7067</v>
      </c>
    </row>
    <row r="203" spans="1:22">
      <c r="A203" s="375" t="s">
        <v>832</v>
      </c>
      <c r="B203" t="s">
        <v>793</v>
      </c>
      <c r="C203" t="s">
        <v>833</v>
      </c>
      <c r="D203" s="307">
        <v>2367</v>
      </c>
      <c r="E203" s="307">
        <v>0</v>
      </c>
      <c r="F203" s="307">
        <v>38535</v>
      </c>
      <c r="G203" s="307">
        <v>13045</v>
      </c>
      <c r="H203" s="307">
        <v>25490</v>
      </c>
      <c r="I203" s="307">
        <v>29705</v>
      </c>
      <c r="J203" s="307">
        <v>20450</v>
      </c>
      <c r="K203" s="307">
        <v>27500</v>
      </c>
      <c r="L203" s="307">
        <v>2205</v>
      </c>
      <c r="M203" s="307">
        <v>2896</v>
      </c>
      <c r="N203" s="307">
        <v>1666</v>
      </c>
      <c r="O203" s="307">
        <v>1302</v>
      </c>
      <c r="P203" s="307">
        <v>1594</v>
      </c>
      <c r="Q203" s="307">
        <v>1029</v>
      </c>
      <c r="R203" s="438">
        <v>0</v>
      </c>
      <c r="S203" s="438">
        <v>0</v>
      </c>
      <c r="T203" s="438">
        <v>0</v>
      </c>
      <c r="U203" s="438">
        <v>1029</v>
      </c>
      <c r="V203" s="438">
        <v>6025</v>
      </c>
    </row>
    <row r="204" spans="1:22">
      <c r="A204" s="375" t="s">
        <v>834</v>
      </c>
      <c r="B204" t="s">
        <v>793</v>
      </c>
      <c r="C204" t="s">
        <v>835</v>
      </c>
      <c r="D204" s="306">
        <v>2381</v>
      </c>
      <c r="E204" s="306">
        <v>0</v>
      </c>
      <c r="F204" s="306">
        <v>57490</v>
      </c>
      <c r="G204" s="306">
        <v>0</v>
      </c>
      <c r="H204" s="306">
        <v>57490</v>
      </c>
      <c r="I204" s="306">
        <v>58580</v>
      </c>
      <c r="J204" s="306">
        <v>43740</v>
      </c>
      <c r="K204" s="306">
        <v>58580</v>
      </c>
      <c r="L204" s="306">
        <v>0</v>
      </c>
      <c r="M204" s="306">
        <v>5550</v>
      </c>
      <c r="N204" s="306">
        <v>3600</v>
      </c>
      <c r="O204" s="306">
        <v>2916</v>
      </c>
      <c r="P204" s="306">
        <v>2634</v>
      </c>
      <c r="Q204" s="306">
        <v>1269</v>
      </c>
      <c r="R204" s="144">
        <v>0</v>
      </c>
      <c r="S204" s="144">
        <v>0</v>
      </c>
      <c r="T204" s="144">
        <v>0</v>
      </c>
      <c r="U204" s="144">
        <v>1269</v>
      </c>
      <c r="V204" s="144">
        <v>8920</v>
      </c>
    </row>
    <row r="205" spans="1:22">
      <c r="A205" s="375" t="s">
        <v>836</v>
      </c>
      <c r="B205" t="s">
        <v>793</v>
      </c>
      <c r="C205" t="s">
        <v>837</v>
      </c>
      <c r="D205" s="307">
        <v>2384</v>
      </c>
      <c r="E205" s="307">
        <v>0</v>
      </c>
      <c r="F205" s="307">
        <v>54751</v>
      </c>
      <c r="G205" s="307">
        <v>18250</v>
      </c>
      <c r="H205" s="307">
        <v>36501</v>
      </c>
      <c r="I205" s="307">
        <v>57690</v>
      </c>
      <c r="J205" s="307">
        <v>44070</v>
      </c>
      <c r="K205" s="307">
        <v>57690</v>
      </c>
      <c r="L205" s="307">
        <v>0</v>
      </c>
      <c r="M205" s="307">
        <v>5417</v>
      </c>
      <c r="N205" s="307">
        <v>3638</v>
      </c>
      <c r="O205" s="307">
        <v>3478</v>
      </c>
      <c r="P205" s="307">
        <v>1939</v>
      </c>
      <c r="Q205" s="307">
        <v>1269</v>
      </c>
      <c r="R205" s="438">
        <v>0</v>
      </c>
      <c r="S205" s="438">
        <v>0</v>
      </c>
      <c r="T205" s="438">
        <v>0</v>
      </c>
      <c r="U205" s="438">
        <v>1269</v>
      </c>
      <c r="V205" s="438">
        <v>8493</v>
      </c>
    </row>
    <row r="206" spans="1:22">
      <c r="A206" s="375" t="s">
        <v>838</v>
      </c>
      <c r="B206" t="s">
        <v>793</v>
      </c>
      <c r="C206" t="s">
        <v>839</v>
      </c>
      <c r="D206" s="306">
        <v>2387</v>
      </c>
      <c r="E206" s="306">
        <v>0</v>
      </c>
      <c r="F206" s="306">
        <v>51369</v>
      </c>
      <c r="G206" s="306">
        <v>33120</v>
      </c>
      <c r="H206" s="306">
        <v>18249</v>
      </c>
      <c r="I206" s="306">
        <v>57980</v>
      </c>
      <c r="J206" s="306">
        <v>47120</v>
      </c>
      <c r="K206" s="306">
        <v>57980</v>
      </c>
      <c r="L206" s="306">
        <v>0</v>
      </c>
      <c r="M206" s="306">
        <v>5334</v>
      </c>
      <c r="N206" s="306">
        <v>3918</v>
      </c>
      <c r="O206" s="306">
        <v>2882</v>
      </c>
      <c r="P206" s="306">
        <v>2452</v>
      </c>
      <c r="Q206" s="306">
        <v>1269</v>
      </c>
      <c r="R206" s="144">
        <v>0</v>
      </c>
      <c r="S206" s="144">
        <v>0</v>
      </c>
      <c r="T206" s="144">
        <v>0</v>
      </c>
      <c r="U206" s="144">
        <v>1269</v>
      </c>
      <c r="V206" s="144">
        <v>8040</v>
      </c>
    </row>
    <row r="207" spans="1:22">
      <c r="A207" s="375" t="s">
        <v>840</v>
      </c>
      <c r="B207" t="s">
        <v>793</v>
      </c>
      <c r="C207" t="s">
        <v>841</v>
      </c>
      <c r="D207" s="307">
        <v>2401</v>
      </c>
      <c r="E207" s="307">
        <v>0</v>
      </c>
      <c r="F207" s="307">
        <v>55795</v>
      </c>
      <c r="G207" s="307">
        <v>0</v>
      </c>
      <c r="H207" s="307">
        <v>55795</v>
      </c>
      <c r="I207" s="307">
        <v>64620</v>
      </c>
      <c r="J207" s="307">
        <v>48570</v>
      </c>
      <c r="K207" s="307">
        <v>64620</v>
      </c>
      <c r="L207" s="307">
        <v>0</v>
      </c>
      <c r="M207" s="307">
        <v>6180</v>
      </c>
      <c r="N207" s="307">
        <v>4041</v>
      </c>
      <c r="O207" s="307">
        <v>3900</v>
      </c>
      <c r="P207" s="307">
        <v>2280</v>
      </c>
      <c r="Q207" s="307">
        <v>1269</v>
      </c>
      <c r="R207" s="438">
        <v>0</v>
      </c>
      <c r="S207" s="438">
        <v>0</v>
      </c>
      <c r="T207" s="438">
        <v>0</v>
      </c>
      <c r="U207" s="438">
        <v>1269</v>
      </c>
      <c r="V207" s="438">
        <v>8676</v>
      </c>
    </row>
    <row r="208" spans="1:22">
      <c r="A208" s="375" t="s">
        <v>842</v>
      </c>
      <c r="B208" t="s">
        <v>793</v>
      </c>
      <c r="C208" t="s">
        <v>843</v>
      </c>
      <c r="D208" s="306">
        <v>2402</v>
      </c>
      <c r="E208" s="306">
        <v>0</v>
      </c>
      <c r="F208" s="306">
        <v>60171</v>
      </c>
      <c r="G208" s="306">
        <v>0</v>
      </c>
      <c r="H208" s="306">
        <v>60171</v>
      </c>
      <c r="I208" s="306">
        <v>69735</v>
      </c>
      <c r="J208" s="306">
        <v>51820</v>
      </c>
      <c r="K208" s="306">
        <v>51900</v>
      </c>
      <c r="L208" s="306">
        <v>17835</v>
      </c>
      <c r="M208" s="306">
        <v>6680</v>
      </c>
      <c r="N208" s="306">
        <v>4310</v>
      </c>
      <c r="O208" s="306">
        <v>3075</v>
      </c>
      <c r="P208" s="306">
        <v>3605</v>
      </c>
      <c r="Q208" s="306">
        <v>1269</v>
      </c>
      <c r="R208" s="144">
        <v>0</v>
      </c>
      <c r="S208" s="144">
        <v>0</v>
      </c>
      <c r="T208" s="144">
        <v>0</v>
      </c>
      <c r="U208" s="144">
        <v>1269</v>
      </c>
      <c r="V208" s="144">
        <v>9302</v>
      </c>
    </row>
    <row r="209" spans="1:22">
      <c r="A209" s="375" t="s">
        <v>844</v>
      </c>
      <c r="B209" t="s">
        <v>793</v>
      </c>
      <c r="C209" t="s">
        <v>845</v>
      </c>
      <c r="D209" s="307">
        <v>2405</v>
      </c>
      <c r="E209" s="307">
        <v>0</v>
      </c>
      <c r="F209" s="307">
        <v>41159</v>
      </c>
      <c r="G209" s="307">
        <v>32659</v>
      </c>
      <c r="H209" s="307">
        <v>8500</v>
      </c>
      <c r="I209" s="307">
        <v>45250</v>
      </c>
      <c r="J209" s="307">
        <v>31480</v>
      </c>
      <c r="K209" s="307">
        <v>44680</v>
      </c>
      <c r="L209" s="307">
        <v>570</v>
      </c>
      <c r="M209" s="307">
        <v>4427</v>
      </c>
      <c r="N209" s="307">
        <v>2585</v>
      </c>
      <c r="O209" s="307">
        <v>1077</v>
      </c>
      <c r="P209" s="307">
        <v>3350</v>
      </c>
      <c r="Q209" s="307">
        <v>570</v>
      </c>
      <c r="R209" s="438">
        <v>0</v>
      </c>
      <c r="S209" s="438">
        <v>0</v>
      </c>
      <c r="T209" s="438">
        <v>0</v>
      </c>
      <c r="U209" s="438">
        <v>570</v>
      </c>
      <c r="V209" s="438">
        <v>6289</v>
      </c>
    </row>
    <row r="210" spans="1:22">
      <c r="A210" s="375" t="s">
        <v>846</v>
      </c>
      <c r="B210" t="s">
        <v>793</v>
      </c>
      <c r="C210" t="s">
        <v>847</v>
      </c>
      <c r="D210" s="306">
        <v>2406</v>
      </c>
      <c r="E210" s="306">
        <v>0</v>
      </c>
      <c r="F210" s="306">
        <v>25536</v>
      </c>
      <c r="G210" s="306">
        <v>25536</v>
      </c>
      <c r="H210" s="306">
        <v>0</v>
      </c>
      <c r="I210" s="306">
        <v>22400</v>
      </c>
      <c r="J210" s="306">
        <v>17060</v>
      </c>
      <c r="K210" s="306">
        <v>22000</v>
      </c>
      <c r="L210" s="306">
        <v>400</v>
      </c>
      <c r="M210" s="306">
        <v>2118</v>
      </c>
      <c r="N210" s="306">
        <v>1410</v>
      </c>
      <c r="O210" s="306">
        <v>2118</v>
      </c>
      <c r="P210" s="306">
        <v>0</v>
      </c>
      <c r="Q210" s="306">
        <v>789</v>
      </c>
      <c r="R210" s="144">
        <v>0</v>
      </c>
      <c r="S210" s="144">
        <v>0</v>
      </c>
      <c r="T210" s="144">
        <v>0</v>
      </c>
      <c r="U210" s="144">
        <v>789</v>
      </c>
      <c r="V210" s="144">
        <v>4059</v>
      </c>
    </row>
    <row r="211" spans="1:22">
      <c r="A211" s="375" t="s">
        <v>848</v>
      </c>
      <c r="B211" t="s">
        <v>793</v>
      </c>
      <c r="C211" t="s">
        <v>849</v>
      </c>
      <c r="D211" s="307">
        <v>2408</v>
      </c>
      <c r="E211" s="307">
        <v>0</v>
      </c>
      <c r="F211" s="307">
        <v>70396</v>
      </c>
      <c r="G211" s="307">
        <v>0</v>
      </c>
      <c r="H211" s="307">
        <v>70396</v>
      </c>
      <c r="I211" s="307">
        <v>70790</v>
      </c>
      <c r="J211" s="307">
        <v>50620</v>
      </c>
      <c r="K211" s="307">
        <v>70790</v>
      </c>
      <c r="L211" s="307">
        <v>0</v>
      </c>
      <c r="M211" s="307">
        <v>6883</v>
      </c>
      <c r="N211" s="307">
        <v>4213</v>
      </c>
      <c r="O211" s="307">
        <v>2704</v>
      </c>
      <c r="P211" s="307">
        <v>4179</v>
      </c>
      <c r="Q211" s="307">
        <v>1269</v>
      </c>
      <c r="R211" s="438">
        <v>0</v>
      </c>
      <c r="S211" s="438">
        <v>0</v>
      </c>
      <c r="T211" s="438">
        <v>0</v>
      </c>
      <c r="U211" s="438">
        <v>1269</v>
      </c>
      <c r="V211" s="438">
        <v>10847</v>
      </c>
    </row>
    <row r="212" spans="1:22">
      <c r="A212" s="375" t="s">
        <v>850</v>
      </c>
      <c r="B212" t="s">
        <v>793</v>
      </c>
      <c r="C212" t="s">
        <v>851</v>
      </c>
      <c r="D212" s="306">
        <v>2411</v>
      </c>
      <c r="E212" s="306">
        <v>0</v>
      </c>
      <c r="F212" s="306">
        <v>16786</v>
      </c>
      <c r="G212" s="306">
        <v>16786</v>
      </c>
      <c r="H212" s="306">
        <v>0</v>
      </c>
      <c r="I212" s="306">
        <v>41970</v>
      </c>
      <c r="J212" s="306">
        <v>26830</v>
      </c>
      <c r="K212" s="306">
        <v>40700</v>
      </c>
      <c r="L212" s="306">
        <v>1270</v>
      </c>
      <c r="M212" s="306">
        <v>4248</v>
      </c>
      <c r="N212" s="306">
        <v>2196</v>
      </c>
      <c r="O212" s="306">
        <v>2879</v>
      </c>
      <c r="P212" s="306">
        <v>1369</v>
      </c>
      <c r="Q212" s="306">
        <v>570</v>
      </c>
      <c r="R212" s="144">
        <v>0</v>
      </c>
      <c r="S212" s="144">
        <v>0</v>
      </c>
      <c r="T212" s="144">
        <v>0</v>
      </c>
      <c r="U212" s="144">
        <v>570</v>
      </c>
      <c r="V212" s="144">
        <v>2451</v>
      </c>
    </row>
    <row r="213" spans="1:22">
      <c r="A213" s="375" t="s">
        <v>852</v>
      </c>
      <c r="B213" t="s">
        <v>793</v>
      </c>
      <c r="C213" t="s">
        <v>853</v>
      </c>
      <c r="D213" s="307">
        <v>2412</v>
      </c>
      <c r="E213" s="307">
        <v>0</v>
      </c>
      <c r="F213" s="307">
        <v>81349</v>
      </c>
      <c r="G213" s="307">
        <v>81349</v>
      </c>
      <c r="H213" s="307">
        <v>0</v>
      </c>
      <c r="I213" s="307">
        <v>93980</v>
      </c>
      <c r="J213" s="307">
        <v>60240</v>
      </c>
      <c r="K213" s="307">
        <v>80000</v>
      </c>
      <c r="L213" s="307">
        <v>13980</v>
      </c>
      <c r="M213" s="307">
        <v>9475</v>
      </c>
      <c r="N213" s="307">
        <v>4933</v>
      </c>
      <c r="O213" s="307">
        <v>3030</v>
      </c>
      <c r="P213" s="307">
        <v>6445</v>
      </c>
      <c r="Q213" s="307">
        <v>1509</v>
      </c>
      <c r="R213" s="438">
        <v>0</v>
      </c>
      <c r="S213" s="438">
        <v>0</v>
      </c>
      <c r="T213" s="438">
        <v>0</v>
      </c>
      <c r="U213" s="438">
        <v>1509</v>
      </c>
      <c r="V213" s="438">
        <v>12255</v>
      </c>
    </row>
    <row r="214" spans="1:22">
      <c r="A214" s="375" t="s">
        <v>854</v>
      </c>
      <c r="B214" t="s">
        <v>793</v>
      </c>
      <c r="C214" t="s">
        <v>855</v>
      </c>
      <c r="D214" s="306">
        <v>2423</v>
      </c>
      <c r="E214" s="306">
        <v>0</v>
      </c>
      <c r="F214" s="306">
        <v>30119</v>
      </c>
      <c r="G214" s="306">
        <v>0</v>
      </c>
      <c r="H214" s="306">
        <v>30119</v>
      </c>
      <c r="I214" s="306">
        <v>28280</v>
      </c>
      <c r="J214" s="306">
        <v>22420</v>
      </c>
      <c r="K214" s="306">
        <v>28280</v>
      </c>
      <c r="L214" s="306">
        <v>0</v>
      </c>
      <c r="M214" s="306">
        <v>2600</v>
      </c>
      <c r="N214" s="306">
        <v>1823</v>
      </c>
      <c r="O214" s="306">
        <v>1248</v>
      </c>
      <c r="P214" s="306">
        <v>1352</v>
      </c>
      <c r="Q214" s="306">
        <v>1029</v>
      </c>
      <c r="R214" s="144">
        <v>0</v>
      </c>
      <c r="S214" s="144">
        <v>0</v>
      </c>
      <c r="T214" s="144">
        <v>0</v>
      </c>
      <c r="U214" s="144">
        <v>1029</v>
      </c>
      <c r="V214" s="144">
        <v>4794</v>
      </c>
    </row>
    <row r="215" spans="1:22">
      <c r="A215" s="375" t="s">
        <v>856</v>
      </c>
      <c r="B215" t="s">
        <v>793</v>
      </c>
      <c r="C215" t="s">
        <v>857</v>
      </c>
      <c r="D215" s="307">
        <v>2424</v>
      </c>
      <c r="E215" s="307">
        <v>0</v>
      </c>
      <c r="F215" s="307">
        <v>24617</v>
      </c>
      <c r="G215" s="307">
        <v>24617</v>
      </c>
      <c r="H215" s="307">
        <v>0</v>
      </c>
      <c r="I215" s="307">
        <v>28180</v>
      </c>
      <c r="J215" s="307">
        <v>20760</v>
      </c>
      <c r="K215" s="307">
        <v>28180</v>
      </c>
      <c r="L215" s="307">
        <v>0</v>
      </c>
      <c r="M215" s="307">
        <v>2692</v>
      </c>
      <c r="N215" s="307">
        <v>1708</v>
      </c>
      <c r="O215" s="307">
        <v>900</v>
      </c>
      <c r="P215" s="307">
        <v>1792</v>
      </c>
      <c r="Q215" s="307">
        <v>1029</v>
      </c>
      <c r="R215" s="438">
        <v>0</v>
      </c>
      <c r="S215" s="438">
        <v>0</v>
      </c>
      <c r="T215" s="438">
        <v>0</v>
      </c>
      <c r="U215" s="438">
        <v>1029</v>
      </c>
      <c r="V215" s="438">
        <v>3886</v>
      </c>
    </row>
    <row r="216" spans="1:22">
      <c r="A216" s="375" t="s">
        <v>858</v>
      </c>
      <c r="B216" t="s">
        <v>793</v>
      </c>
      <c r="C216" t="s">
        <v>859</v>
      </c>
      <c r="D216" s="306">
        <v>2425</v>
      </c>
      <c r="E216" s="306">
        <v>0</v>
      </c>
      <c r="F216" s="306">
        <v>13844</v>
      </c>
      <c r="G216" s="306">
        <v>0</v>
      </c>
      <c r="H216" s="306">
        <v>13844</v>
      </c>
      <c r="I216" s="306">
        <v>9600</v>
      </c>
      <c r="J216" s="306">
        <v>7760</v>
      </c>
      <c r="K216" s="306">
        <v>9600</v>
      </c>
      <c r="L216" s="306">
        <v>0</v>
      </c>
      <c r="M216" s="306">
        <v>885</v>
      </c>
      <c r="N216" s="306">
        <v>645</v>
      </c>
      <c r="O216" s="306">
        <v>885</v>
      </c>
      <c r="P216" s="306">
        <v>0</v>
      </c>
      <c r="Q216" s="306">
        <v>789</v>
      </c>
      <c r="R216" s="144">
        <v>0</v>
      </c>
      <c r="S216" s="144">
        <v>0</v>
      </c>
      <c r="T216" s="144">
        <v>0</v>
      </c>
      <c r="U216" s="144">
        <v>789</v>
      </c>
      <c r="V216" s="144">
        <v>2227</v>
      </c>
    </row>
    <row r="217" spans="1:22">
      <c r="A217" s="375" t="s">
        <v>860</v>
      </c>
      <c r="B217" t="s">
        <v>793</v>
      </c>
      <c r="C217" t="s">
        <v>861</v>
      </c>
      <c r="D217" s="307">
        <v>2426</v>
      </c>
      <c r="E217" s="307">
        <v>0</v>
      </c>
      <c r="F217" s="307">
        <v>14942</v>
      </c>
      <c r="G217" s="307">
        <v>14942</v>
      </c>
      <c r="H217" s="307">
        <v>0</v>
      </c>
      <c r="I217" s="307">
        <v>10250</v>
      </c>
      <c r="J217" s="307">
        <v>8280</v>
      </c>
      <c r="K217" s="307">
        <v>9740</v>
      </c>
      <c r="L217" s="307">
        <v>510</v>
      </c>
      <c r="M217" s="307">
        <v>933</v>
      </c>
      <c r="N217" s="307">
        <v>678</v>
      </c>
      <c r="O217" s="307">
        <v>933</v>
      </c>
      <c r="P217" s="307">
        <v>0</v>
      </c>
      <c r="Q217" s="307">
        <v>789</v>
      </c>
      <c r="R217" s="438">
        <v>0</v>
      </c>
      <c r="S217" s="438">
        <v>0</v>
      </c>
      <c r="T217" s="438">
        <v>0</v>
      </c>
      <c r="U217" s="438">
        <v>789</v>
      </c>
      <c r="V217" s="438">
        <v>2399</v>
      </c>
    </row>
    <row r="218" spans="1:22">
      <c r="A218" s="375" t="s">
        <v>862</v>
      </c>
      <c r="B218" t="s">
        <v>793</v>
      </c>
      <c r="C218" t="s">
        <v>863</v>
      </c>
      <c r="D218" s="306">
        <v>2441</v>
      </c>
      <c r="E218" s="306">
        <v>0</v>
      </c>
      <c r="F218" s="306">
        <v>48457</v>
      </c>
      <c r="G218" s="306">
        <v>48457</v>
      </c>
      <c r="H218" s="306">
        <v>0</v>
      </c>
      <c r="I218" s="306">
        <v>45165</v>
      </c>
      <c r="J218" s="306">
        <v>34280</v>
      </c>
      <c r="K218" s="306">
        <v>45165</v>
      </c>
      <c r="L218" s="306">
        <v>0</v>
      </c>
      <c r="M218" s="306">
        <v>4282</v>
      </c>
      <c r="N218" s="306">
        <v>2845</v>
      </c>
      <c r="O218" s="306">
        <v>850</v>
      </c>
      <c r="P218" s="306">
        <v>3432</v>
      </c>
      <c r="Q218" s="306">
        <v>570</v>
      </c>
      <c r="R218" s="144">
        <v>0</v>
      </c>
      <c r="S218" s="144">
        <v>0</v>
      </c>
      <c r="T218" s="144">
        <v>0</v>
      </c>
      <c r="U218" s="144">
        <v>570</v>
      </c>
      <c r="V218" s="144">
        <v>7596</v>
      </c>
    </row>
    <row r="219" spans="1:22">
      <c r="A219" s="375" t="s">
        <v>864</v>
      </c>
      <c r="B219" t="s">
        <v>793</v>
      </c>
      <c r="C219" t="s">
        <v>865</v>
      </c>
      <c r="D219" s="307">
        <v>2442</v>
      </c>
      <c r="E219" s="307">
        <v>0</v>
      </c>
      <c r="F219" s="307">
        <v>69239</v>
      </c>
      <c r="G219" s="307">
        <v>41765</v>
      </c>
      <c r="H219" s="307">
        <v>27474</v>
      </c>
      <c r="I219" s="307">
        <v>72795</v>
      </c>
      <c r="J219" s="307">
        <v>53270</v>
      </c>
      <c r="K219" s="307">
        <v>72795</v>
      </c>
      <c r="L219" s="307">
        <v>0</v>
      </c>
      <c r="M219" s="307">
        <v>6989</v>
      </c>
      <c r="N219" s="307">
        <v>4406</v>
      </c>
      <c r="O219" s="307">
        <v>2797</v>
      </c>
      <c r="P219" s="307">
        <v>4192</v>
      </c>
      <c r="Q219" s="307">
        <v>1269</v>
      </c>
      <c r="R219" s="438">
        <v>0</v>
      </c>
      <c r="S219" s="438">
        <v>0</v>
      </c>
      <c r="T219" s="438">
        <v>0</v>
      </c>
      <c r="U219" s="438">
        <v>1269</v>
      </c>
      <c r="V219" s="438">
        <v>10687</v>
      </c>
    </row>
    <row r="220" spans="1:22">
      <c r="A220" s="375" t="s">
        <v>866</v>
      </c>
      <c r="B220" t="s">
        <v>793</v>
      </c>
      <c r="C220" t="s">
        <v>867</v>
      </c>
      <c r="D220" s="306">
        <v>2443</v>
      </c>
      <c r="E220" s="306">
        <v>0</v>
      </c>
      <c r="F220" s="306">
        <v>31475</v>
      </c>
      <c r="G220" s="306">
        <v>31475</v>
      </c>
      <c r="H220" s="306">
        <v>0</v>
      </c>
      <c r="I220" s="306">
        <v>23270</v>
      </c>
      <c r="J220" s="306">
        <v>17490</v>
      </c>
      <c r="K220" s="306">
        <v>23270</v>
      </c>
      <c r="L220" s="306">
        <v>0</v>
      </c>
      <c r="M220" s="306">
        <v>2190</v>
      </c>
      <c r="N220" s="306">
        <v>1431</v>
      </c>
      <c r="O220" s="306">
        <v>597</v>
      </c>
      <c r="P220" s="306">
        <v>1593</v>
      </c>
      <c r="Q220" s="306">
        <v>789</v>
      </c>
      <c r="R220" s="144">
        <v>0</v>
      </c>
      <c r="S220" s="144">
        <v>0</v>
      </c>
      <c r="T220" s="144">
        <v>0</v>
      </c>
      <c r="U220" s="144">
        <v>789</v>
      </c>
      <c r="V220" s="144">
        <v>4984</v>
      </c>
    </row>
    <row r="221" spans="1:22">
      <c r="A221" s="375" t="s">
        <v>868</v>
      </c>
      <c r="B221" t="s">
        <v>793</v>
      </c>
      <c r="C221" t="s">
        <v>869</v>
      </c>
      <c r="D221" s="307">
        <v>2445</v>
      </c>
      <c r="E221" s="307">
        <v>0</v>
      </c>
      <c r="F221" s="307">
        <v>69784</v>
      </c>
      <c r="G221" s="307">
        <v>69784</v>
      </c>
      <c r="H221" s="307">
        <v>0</v>
      </c>
      <c r="I221" s="307">
        <v>79680</v>
      </c>
      <c r="J221" s="307">
        <v>58970</v>
      </c>
      <c r="K221" s="307">
        <v>79000</v>
      </c>
      <c r="L221" s="307">
        <v>680</v>
      </c>
      <c r="M221" s="307">
        <v>7540</v>
      </c>
      <c r="N221" s="307">
        <v>4798</v>
      </c>
      <c r="O221" s="307">
        <v>2385</v>
      </c>
      <c r="P221" s="307">
        <v>5155</v>
      </c>
      <c r="Q221" s="307">
        <v>1269</v>
      </c>
      <c r="R221" s="438">
        <v>0</v>
      </c>
      <c r="S221" s="438">
        <v>0</v>
      </c>
      <c r="T221" s="438">
        <v>0</v>
      </c>
      <c r="U221" s="438">
        <v>1269</v>
      </c>
      <c r="V221" s="438">
        <v>10754</v>
      </c>
    </row>
    <row r="222" spans="1:22">
      <c r="A222" s="375" t="s">
        <v>870</v>
      </c>
      <c r="B222" t="s">
        <v>793</v>
      </c>
      <c r="C222" t="s">
        <v>871</v>
      </c>
      <c r="D222" s="306">
        <v>2446</v>
      </c>
      <c r="E222" s="306">
        <v>0</v>
      </c>
      <c r="F222" s="306">
        <v>52447</v>
      </c>
      <c r="G222" s="306">
        <v>52447</v>
      </c>
      <c r="H222" s="306">
        <v>0</v>
      </c>
      <c r="I222" s="306">
        <v>57020</v>
      </c>
      <c r="J222" s="306">
        <v>40260</v>
      </c>
      <c r="K222" s="306">
        <v>52000</v>
      </c>
      <c r="L222" s="306">
        <v>5020</v>
      </c>
      <c r="M222" s="306">
        <v>5531</v>
      </c>
      <c r="N222" s="306">
        <v>3308</v>
      </c>
      <c r="O222" s="306">
        <v>4263</v>
      </c>
      <c r="P222" s="306">
        <v>1268</v>
      </c>
      <c r="Q222" s="306">
        <v>810</v>
      </c>
      <c r="R222" s="144">
        <v>810</v>
      </c>
      <c r="S222" s="144">
        <v>810</v>
      </c>
      <c r="T222" s="144">
        <v>0</v>
      </c>
      <c r="U222" s="144">
        <v>0</v>
      </c>
      <c r="V222" s="144">
        <v>8058</v>
      </c>
    </row>
    <row r="223" spans="1:22">
      <c r="A223" s="375" t="s">
        <v>872</v>
      </c>
      <c r="B223" t="s">
        <v>793</v>
      </c>
      <c r="C223" t="s">
        <v>873</v>
      </c>
      <c r="D223" s="307">
        <v>2450</v>
      </c>
      <c r="E223" s="307">
        <v>0</v>
      </c>
      <c r="F223" s="307">
        <v>16462</v>
      </c>
      <c r="G223" s="307">
        <v>16462</v>
      </c>
      <c r="H223" s="307">
        <v>0</v>
      </c>
      <c r="I223" s="307">
        <v>9220</v>
      </c>
      <c r="J223" s="307">
        <v>6920</v>
      </c>
      <c r="K223" s="307">
        <v>8170</v>
      </c>
      <c r="L223" s="307">
        <v>1050</v>
      </c>
      <c r="M223" s="307">
        <v>862</v>
      </c>
      <c r="N223" s="307">
        <v>565</v>
      </c>
      <c r="O223" s="307">
        <v>117</v>
      </c>
      <c r="P223" s="307">
        <v>745</v>
      </c>
      <c r="Q223" s="307">
        <v>789</v>
      </c>
      <c r="R223" s="438">
        <v>0</v>
      </c>
      <c r="S223" s="438">
        <v>0</v>
      </c>
      <c r="T223" s="438">
        <v>0</v>
      </c>
      <c r="U223" s="438">
        <v>789</v>
      </c>
      <c r="V223" s="438">
        <v>2623</v>
      </c>
    </row>
    <row r="224" spans="1:22">
      <c r="A224" s="375" t="s">
        <v>874</v>
      </c>
      <c r="B224" t="s">
        <v>875</v>
      </c>
      <c r="C224">
        <v>0</v>
      </c>
      <c r="D224" s="306">
        <v>3000</v>
      </c>
      <c r="E224" s="306">
        <v>0</v>
      </c>
      <c r="F224" s="306">
        <v>5723501</v>
      </c>
      <c r="G224" s="306">
        <v>5723501</v>
      </c>
      <c r="H224" s="306">
        <v>0</v>
      </c>
      <c r="I224" s="306">
        <v>0</v>
      </c>
      <c r="J224" s="306">
        <v>0</v>
      </c>
      <c r="K224" s="306">
        <v>0</v>
      </c>
      <c r="L224" s="306">
        <v>0</v>
      </c>
      <c r="M224" s="306">
        <v>0</v>
      </c>
      <c r="N224" s="306">
        <v>0</v>
      </c>
      <c r="O224" s="306">
        <v>0</v>
      </c>
      <c r="P224" s="306">
        <v>0</v>
      </c>
      <c r="Q224" s="306">
        <v>0</v>
      </c>
      <c r="R224" s="144">
        <v>0</v>
      </c>
      <c r="S224" s="144">
        <v>0</v>
      </c>
      <c r="T224" s="144">
        <v>0</v>
      </c>
      <c r="U224" s="144">
        <v>0</v>
      </c>
      <c r="V224" s="144">
        <v>908866</v>
      </c>
    </row>
    <row r="225" spans="1:22">
      <c r="A225" s="375" t="s">
        <v>876</v>
      </c>
      <c r="B225" t="s">
        <v>875</v>
      </c>
      <c r="C225" t="s">
        <v>877</v>
      </c>
      <c r="D225" s="307">
        <v>3201</v>
      </c>
      <c r="E225" s="307">
        <v>0</v>
      </c>
      <c r="F225" s="307">
        <v>719707</v>
      </c>
      <c r="G225" s="307">
        <v>536359</v>
      </c>
      <c r="H225" s="307">
        <v>183348</v>
      </c>
      <c r="I225" s="307">
        <v>1163960</v>
      </c>
      <c r="J225" s="307">
        <v>760300</v>
      </c>
      <c r="K225" s="307">
        <v>1000000</v>
      </c>
      <c r="L225" s="307">
        <v>163960</v>
      </c>
      <c r="M225" s="307">
        <v>117275</v>
      </c>
      <c r="N225" s="307">
        <v>62918</v>
      </c>
      <c r="O225" s="307">
        <v>12777</v>
      </c>
      <c r="P225" s="307">
        <v>104498</v>
      </c>
      <c r="Q225" s="307">
        <v>9429</v>
      </c>
      <c r="R225" s="438">
        <v>0</v>
      </c>
      <c r="S225" s="438">
        <v>0</v>
      </c>
      <c r="T225" s="438">
        <v>0</v>
      </c>
      <c r="U225" s="438">
        <v>9429</v>
      </c>
      <c r="V225" s="438">
        <v>109597</v>
      </c>
    </row>
    <row r="226" spans="1:22">
      <c r="A226" s="375" t="s">
        <v>878</v>
      </c>
      <c r="B226" t="s">
        <v>875</v>
      </c>
      <c r="C226" t="s">
        <v>879</v>
      </c>
      <c r="D226" s="306">
        <v>3202</v>
      </c>
      <c r="E226" s="306">
        <v>0</v>
      </c>
      <c r="F226" s="306">
        <v>181501</v>
      </c>
      <c r="G226" s="306">
        <v>181501</v>
      </c>
      <c r="H226" s="306">
        <v>0</v>
      </c>
      <c r="I226" s="306">
        <v>240425</v>
      </c>
      <c r="J226" s="306">
        <v>179150</v>
      </c>
      <c r="K226" s="306">
        <v>240425</v>
      </c>
      <c r="L226" s="306">
        <v>0</v>
      </c>
      <c r="M226" s="306">
        <v>22876</v>
      </c>
      <c r="N226" s="306">
        <v>14776</v>
      </c>
      <c r="O226" s="306">
        <v>10030</v>
      </c>
      <c r="P226" s="306">
        <v>12846</v>
      </c>
      <c r="Q226" s="306">
        <v>2469</v>
      </c>
      <c r="R226" s="144">
        <v>0</v>
      </c>
      <c r="S226" s="144">
        <v>0</v>
      </c>
      <c r="T226" s="144">
        <v>0</v>
      </c>
      <c r="U226" s="144">
        <v>2469</v>
      </c>
      <c r="V226" s="144">
        <v>29346</v>
      </c>
    </row>
    <row r="227" spans="1:22">
      <c r="A227" s="375" t="s">
        <v>880</v>
      </c>
      <c r="B227" t="s">
        <v>875</v>
      </c>
      <c r="C227" t="s">
        <v>881</v>
      </c>
      <c r="D227" s="307">
        <v>3203</v>
      </c>
      <c r="E227" s="307">
        <v>0</v>
      </c>
      <c r="F227" s="307">
        <v>130570</v>
      </c>
      <c r="G227" s="307">
        <v>130570</v>
      </c>
      <c r="H227" s="307">
        <v>0</v>
      </c>
      <c r="I227" s="307">
        <v>158560</v>
      </c>
      <c r="J227" s="307">
        <v>114380</v>
      </c>
      <c r="K227" s="307">
        <v>146000</v>
      </c>
      <c r="L227" s="307">
        <v>12560</v>
      </c>
      <c r="M227" s="307">
        <v>15325</v>
      </c>
      <c r="N227" s="307">
        <v>9448</v>
      </c>
      <c r="O227" s="307">
        <v>5000</v>
      </c>
      <c r="P227" s="307">
        <v>10325</v>
      </c>
      <c r="Q227" s="307">
        <v>1989</v>
      </c>
      <c r="R227" s="438">
        <v>0</v>
      </c>
      <c r="S227" s="438">
        <v>0</v>
      </c>
      <c r="T227" s="438">
        <v>0</v>
      </c>
      <c r="U227" s="438">
        <v>1989</v>
      </c>
      <c r="V227" s="438">
        <v>21201</v>
      </c>
    </row>
    <row r="228" spans="1:22">
      <c r="A228" s="375" t="s">
        <v>882</v>
      </c>
      <c r="B228" t="s">
        <v>875</v>
      </c>
      <c r="C228" t="s">
        <v>883</v>
      </c>
      <c r="D228" s="306">
        <v>3205</v>
      </c>
      <c r="E228" s="306">
        <v>0</v>
      </c>
      <c r="F228" s="306">
        <v>309728</v>
      </c>
      <c r="G228" s="306">
        <v>159728</v>
      </c>
      <c r="H228" s="306">
        <v>150000</v>
      </c>
      <c r="I228" s="306">
        <v>348555</v>
      </c>
      <c r="J228" s="306">
        <v>222320</v>
      </c>
      <c r="K228" s="306">
        <v>297000</v>
      </c>
      <c r="L228" s="306">
        <v>51555</v>
      </c>
      <c r="M228" s="306">
        <v>35271</v>
      </c>
      <c r="N228" s="306">
        <v>18333</v>
      </c>
      <c r="O228" s="306">
        <v>12429</v>
      </c>
      <c r="P228" s="306">
        <v>22842</v>
      </c>
      <c r="Q228" s="306">
        <v>3669</v>
      </c>
      <c r="R228" s="144">
        <v>0</v>
      </c>
      <c r="S228" s="144">
        <v>0</v>
      </c>
      <c r="T228" s="144">
        <v>0</v>
      </c>
      <c r="U228" s="144">
        <v>3669</v>
      </c>
      <c r="V228" s="144">
        <v>47876</v>
      </c>
    </row>
    <row r="229" spans="1:22">
      <c r="A229" s="375" t="s">
        <v>884</v>
      </c>
      <c r="B229" t="s">
        <v>875</v>
      </c>
      <c r="C229" t="s">
        <v>885</v>
      </c>
      <c r="D229" s="307">
        <v>3206</v>
      </c>
      <c r="E229" s="307">
        <v>0</v>
      </c>
      <c r="F229" s="307">
        <v>191184</v>
      </c>
      <c r="G229" s="307">
        <v>190917</v>
      </c>
      <c r="H229" s="307">
        <v>267</v>
      </c>
      <c r="I229" s="307">
        <v>327640</v>
      </c>
      <c r="J229" s="307">
        <v>193690</v>
      </c>
      <c r="K229" s="307">
        <v>264000</v>
      </c>
      <c r="L229" s="307">
        <v>63640</v>
      </c>
      <c r="M229" s="307">
        <v>34079</v>
      </c>
      <c r="N229" s="307">
        <v>15968</v>
      </c>
      <c r="O229" s="307">
        <v>5517</v>
      </c>
      <c r="P229" s="307">
        <v>28562</v>
      </c>
      <c r="Q229" s="307">
        <v>3669</v>
      </c>
      <c r="R229" s="438">
        <v>0</v>
      </c>
      <c r="S229" s="438">
        <v>0</v>
      </c>
      <c r="T229" s="438">
        <v>0</v>
      </c>
      <c r="U229" s="438">
        <v>3669</v>
      </c>
      <c r="V229" s="438">
        <v>29668</v>
      </c>
    </row>
    <row r="230" spans="1:22">
      <c r="A230" s="375" t="s">
        <v>886</v>
      </c>
      <c r="B230" t="s">
        <v>875</v>
      </c>
      <c r="C230" t="s">
        <v>887</v>
      </c>
      <c r="D230" s="306">
        <v>3207</v>
      </c>
      <c r="E230" s="306">
        <v>0</v>
      </c>
      <c r="F230" s="306">
        <v>126728</v>
      </c>
      <c r="G230" s="306">
        <v>89307</v>
      </c>
      <c r="H230" s="306">
        <v>37421</v>
      </c>
      <c r="I230" s="306">
        <v>157940</v>
      </c>
      <c r="J230" s="306">
        <v>115780</v>
      </c>
      <c r="K230" s="306">
        <v>153720</v>
      </c>
      <c r="L230" s="306">
        <v>4220</v>
      </c>
      <c r="M230" s="306">
        <v>15135</v>
      </c>
      <c r="N230" s="306">
        <v>9525</v>
      </c>
      <c r="O230" s="306">
        <v>6377</v>
      </c>
      <c r="P230" s="306">
        <v>8758</v>
      </c>
      <c r="Q230" s="306">
        <v>2229</v>
      </c>
      <c r="R230" s="144">
        <v>0</v>
      </c>
      <c r="S230" s="144">
        <v>0</v>
      </c>
      <c r="T230" s="144">
        <v>0</v>
      </c>
      <c r="U230" s="144">
        <v>2229</v>
      </c>
      <c r="V230" s="144">
        <v>19824</v>
      </c>
    </row>
    <row r="231" spans="1:22">
      <c r="A231" s="375" t="s">
        <v>888</v>
      </c>
      <c r="B231" t="s">
        <v>875</v>
      </c>
      <c r="C231" t="s">
        <v>889</v>
      </c>
      <c r="D231" s="307">
        <v>3208</v>
      </c>
      <c r="E231" s="307">
        <v>0</v>
      </c>
      <c r="F231" s="307">
        <v>106880</v>
      </c>
      <c r="G231" s="307">
        <v>106880</v>
      </c>
      <c r="H231" s="307">
        <v>0</v>
      </c>
      <c r="I231" s="307">
        <v>110580</v>
      </c>
      <c r="J231" s="307">
        <v>79220</v>
      </c>
      <c r="K231" s="307">
        <v>99400</v>
      </c>
      <c r="L231" s="307">
        <v>11180</v>
      </c>
      <c r="M231" s="307">
        <v>10703</v>
      </c>
      <c r="N231" s="307">
        <v>6545</v>
      </c>
      <c r="O231" s="307">
        <v>5452</v>
      </c>
      <c r="P231" s="307">
        <v>5251</v>
      </c>
      <c r="Q231" s="307">
        <v>1749</v>
      </c>
      <c r="R231" s="438">
        <v>0</v>
      </c>
      <c r="S231" s="438">
        <v>0</v>
      </c>
      <c r="T231" s="438">
        <v>0</v>
      </c>
      <c r="U231" s="438">
        <v>1749</v>
      </c>
      <c r="V231" s="438">
        <v>16653</v>
      </c>
    </row>
    <row r="232" spans="1:22">
      <c r="A232" s="375" t="s">
        <v>890</v>
      </c>
      <c r="B232" t="s">
        <v>875</v>
      </c>
      <c r="C232" t="s">
        <v>891</v>
      </c>
      <c r="D232" s="306">
        <v>3209</v>
      </c>
      <c r="E232" s="306">
        <v>0</v>
      </c>
      <c r="F232" s="306">
        <v>385022</v>
      </c>
      <c r="G232" s="306">
        <v>237191</v>
      </c>
      <c r="H232" s="306">
        <v>147831</v>
      </c>
      <c r="I232" s="306">
        <v>441215</v>
      </c>
      <c r="J232" s="306">
        <v>297870</v>
      </c>
      <c r="K232" s="306">
        <v>410000</v>
      </c>
      <c r="L232" s="306">
        <v>31215</v>
      </c>
      <c r="M232" s="306">
        <v>43685</v>
      </c>
      <c r="N232" s="306">
        <v>24596</v>
      </c>
      <c r="O232" s="306">
        <v>10314</v>
      </c>
      <c r="P232" s="306">
        <v>33371</v>
      </c>
      <c r="Q232" s="306">
        <v>4389</v>
      </c>
      <c r="R232" s="144">
        <v>0</v>
      </c>
      <c r="S232" s="144">
        <v>0</v>
      </c>
      <c r="T232" s="144">
        <v>0</v>
      </c>
      <c r="U232" s="144">
        <v>4389</v>
      </c>
      <c r="V232" s="144">
        <v>62179</v>
      </c>
    </row>
    <row r="233" spans="1:22">
      <c r="A233" s="375" t="s">
        <v>892</v>
      </c>
      <c r="B233" t="s">
        <v>875</v>
      </c>
      <c r="C233" t="s">
        <v>893</v>
      </c>
      <c r="D233" s="307">
        <v>3210</v>
      </c>
      <c r="E233" s="307">
        <v>0</v>
      </c>
      <c r="F233" s="307">
        <v>73039</v>
      </c>
      <c r="G233" s="307">
        <v>73039</v>
      </c>
      <c r="H233" s="307">
        <v>0</v>
      </c>
      <c r="I233" s="307">
        <v>76620</v>
      </c>
      <c r="J233" s="307">
        <v>54210</v>
      </c>
      <c r="K233" s="307">
        <v>76620</v>
      </c>
      <c r="L233" s="307">
        <v>0</v>
      </c>
      <c r="M233" s="307">
        <v>7468</v>
      </c>
      <c r="N233" s="307">
        <v>4501</v>
      </c>
      <c r="O233" s="307">
        <v>7390</v>
      </c>
      <c r="P233" s="307">
        <v>78</v>
      </c>
      <c r="Q233" s="307">
        <v>1269</v>
      </c>
      <c r="R233" s="438">
        <v>0</v>
      </c>
      <c r="S233" s="438">
        <v>0</v>
      </c>
      <c r="T233" s="438">
        <v>0</v>
      </c>
      <c r="U233" s="438">
        <v>1269</v>
      </c>
      <c r="V233" s="438">
        <v>11861</v>
      </c>
    </row>
    <row r="234" spans="1:22">
      <c r="A234" s="375" t="s">
        <v>894</v>
      </c>
      <c r="B234" t="s">
        <v>875</v>
      </c>
      <c r="C234" t="s">
        <v>895</v>
      </c>
      <c r="D234" s="306">
        <v>3211</v>
      </c>
      <c r="E234" s="306">
        <v>0</v>
      </c>
      <c r="F234" s="306">
        <v>107688</v>
      </c>
      <c r="G234" s="306">
        <v>107688</v>
      </c>
      <c r="H234" s="306">
        <v>0</v>
      </c>
      <c r="I234" s="306">
        <v>167285</v>
      </c>
      <c r="J234" s="306">
        <v>127080</v>
      </c>
      <c r="K234" s="306">
        <v>162680</v>
      </c>
      <c r="L234" s="306">
        <v>4605</v>
      </c>
      <c r="M234" s="306">
        <v>15868</v>
      </c>
      <c r="N234" s="306">
        <v>10528</v>
      </c>
      <c r="O234" s="306">
        <v>4320</v>
      </c>
      <c r="P234" s="306">
        <v>11548</v>
      </c>
      <c r="Q234" s="306">
        <v>2229</v>
      </c>
      <c r="R234" s="144">
        <v>0</v>
      </c>
      <c r="S234" s="144">
        <v>0</v>
      </c>
      <c r="T234" s="144">
        <v>0</v>
      </c>
      <c r="U234" s="144">
        <v>2229</v>
      </c>
      <c r="V234" s="144">
        <v>17372</v>
      </c>
    </row>
    <row r="235" spans="1:22">
      <c r="A235" s="375" t="s">
        <v>896</v>
      </c>
      <c r="B235" t="s">
        <v>875</v>
      </c>
      <c r="C235" t="s">
        <v>897</v>
      </c>
      <c r="D235" s="307">
        <v>3213</v>
      </c>
      <c r="E235" s="307">
        <v>0</v>
      </c>
      <c r="F235" s="307">
        <v>100299</v>
      </c>
      <c r="G235" s="307">
        <v>100299</v>
      </c>
      <c r="H235" s="307">
        <v>0</v>
      </c>
      <c r="I235" s="307">
        <v>114635</v>
      </c>
      <c r="J235" s="307">
        <v>81810</v>
      </c>
      <c r="K235" s="307">
        <v>109000</v>
      </c>
      <c r="L235" s="307">
        <v>5635</v>
      </c>
      <c r="M235" s="307">
        <v>11135</v>
      </c>
      <c r="N235" s="307">
        <v>6758</v>
      </c>
      <c r="O235" s="307">
        <v>4052</v>
      </c>
      <c r="P235" s="307">
        <v>7083</v>
      </c>
      <c r="Q235" s="307">
        <v>1749</v>
      </c>
      <c r="R235" s="438">
        <v>0</v>
      </c>
      <c r="S235" s="438">
        <v>0</v>
      </c>
      <c r="T235" s="438">
        <v>0</v>
      </c>
      <c r="U235" s="438">
        <v>1749</v>
      </c>
      <c r="V235" s="438">
        <v>15668</v>
      </c>
    </row>
    <row r="236" spans="1:22">
      <c r="A236" s="375" t="s">
        <v>898</v>
      </c>
      <c r="B236" t="s">
        <v>875</v>
      </c>
      <c r="C236" t="s">
        <v>899</v>
      </c>
      <c r="D236" s="306">
        <v>3214</v>
      </c>
      <c r="E236" s="306">
        <v>0</v>
      </c>
      <c r="F236" s="306">
        <v>102849</v>
      </c>
      <c r="G236" s="306">
        <v>102849</v>
      </c>
      <c r="H236" s="306">
        <v>0</v>
      </c>
      <c r="I236" s="306">
        <v>105935</v>
      </c>
      <c r="J236" s="306">
        <v>76040</v>
      </c>
      <c r="K236" s="306">
        <v>105935</v>
      </c>
      <c r="L236" s="306">
        <v>0</v>
      </c>
      <c r="M236" s="306">
        <v>10221</v>
      </c>
      <c r="N236" s="306">
        <v>6255</v>
      </c>
      <c r="O236" s="306">
        <v>5575</v>
      </c>
      <c r="P236" s="306">
        <v>4646</v>
      </c>
      <c r="Q236" s="306">
        <v>1749</v>
      </c>
      <c r="R236" s="144">
        <v>0</v>
      </c>
      <c r="S236" s="144">
        <v>0</v>
      </c>
      <c r="T236" s="144">
        <v>0</v>
      </c>
      <c r="U236" s="144">
        <v>1749</v>
      </c>
      <c r="V236" s="144">
        <v>15524</v>
      </c>
    </row>
    <row r="237" spans="1:22">
      <c r="A237" s="375" t="s">
        <v>900</v>
      </c>
      <c r="B237" t="s">
        <v>875</v>
      </c>
      <c r="C237" t="s">
        <v>901</v>
      </c>
      <c r="D237" s="307">
        <v>3215</v>
      </c>
      <c r="E237" s="307">
        <v>0</v>
      </c>
      <c r="F237" s="307">
        <v>388644</v>
      </c>
      <c r="G237" s="307">
        <v>120330</v>
      </c>
      <c r="H237" s="307">
        <v>268314</v>
      </c>
      <c r="I237" s="307">
        <v>420975</v>
      </c>
      <c r="J237" s="307">
        <v>269660</v>
      </c>
      <c r="K237" s="307">
        <v>337000</v>
      </c>
      <c r="L237" s="307">
        <v>83975</v>
      </c>
      <c r="M237" s="307">
        <v>42529</v>
      </c>
      <c r="N237" s="307">
        <v>22255</v>
      </c>
      <c r="O237" s="307">
        <v>11600</v>
      </c>
      <c r="P237" s="307">
        <v>30929</v>
      </c>
      <c r="Q237" s="307">
        <v>3930</v>
      </c>
      <c r="R237" s="438">
        <v>0</v>
      </c>
      <c r="S237" s="438">
        <v>0</v>
      </c>
      <c r="T237" s="438">
        <v>0</v>
      </c>
      <c r="U237" s="438">
        <v>3930</v>
      </c>
      <c r="V237" s="438">
        <v>60085</v>
      </c>
    </row>
    <row r="238" spans="1:22">
      <c r="A238" s="375" t="s">
        <v>902</v>
      </c>
      <c r="B238" t="s">
        <v>875</v>
      </c>
      <c r="C238" t="s">
        <v>903</v>
      </c>
      <c r="D238" s="306">
        <v>3216</v>
      </c>
      <c r="E238" s="306">
        <v>0</v>
      </c>
      <c r="F238" s="306">
        <v>151933</v>
      </c>
      <c r="G238" s="306">
        <v>151933</v>
      </c>
      <c r="H238" s="306">
        <v>0</v>
      </c>
      <c r="I238" s="306">
        <v>201720</v>
      </c>
      <c r="J238" s="306">
        <v>123770</v>
      </c>
      <c r="K238" s="306">
        <v>201720</v>
      </c>
      <c r="L238" s="306">
        <v>0</v>
      </c>
      <c r="M238" s="306">
        <v>20672</v>
      </c>
      <c r="N238" s="306">
        <v>10166</v>
      </c>
      <c r="O238" s="306">
        <v>986</v>
      </c>
      <c r="P238" s="306">
        <v>19686</v>
      </c>
      <c r="Q238" s="306">
        <v>2469</v>
      </c>
      <c r="R238" s="144">
        <v>0</v>
      </c>
      <c r="S238" s="144">
        <v>0</v>
      </c>
      <c r="T238" s="144">
        <v>0</v>
      </c>
      <c r="U238" s="144">
        <v>2469</v>
      </c>
      <c r="V238" s="144">
        <v>23031</v>
      </c>
    </row>
    <row r="239" spans="1:22">
      <c r="A239" s="375" t="s">
        <v>904</v>
      </c>
      <c r="B239" t="s">
        <v>875</v>
      </c>
      <c r="C239" t="s">
        <v>905</v>
      </c>
      <c r="D239" s="307">
        <v>3301</v>
      </c>
      <c r="E239" s="307">
        <v>0</v>
      </c>
      <c r="F239" s="307">
        <v>63074</v>
      </c>
      <c r="G239" s="307">
        <v>63074</v>
      </c>
      <c r="H239" s="307">
        <v>0</v>
      </c>
      <c r="I239" s="307">
        <v>61300</v>
      </c>
      <c r="J239" s="307">
        <v>41390</v>
      </c>
      <c r="K239" s="307">
        <v>61300</v>
      </c>
      <c r="L239" s="307">
        <v>0</v>
      </c>
      <c r="M239" s="307">
        <v>6062</v>
      </c>
      <c r="N239" s="307">
        <v>3416</v>
      </c>
      <c r="O239" s="307">
        <v>6062</v>
      </c>
      <c r="P239" s="307">
        <v>0</v>
      </c>
      <c r="Q239" s="307">
        <v>1269</v>
      </c>
      <c r="R239" s="438">
        <v>0</v>
      </c>
      <c r="S239" s="438">
        <v>0</v>
      </c>
      <c r="T239" s="438">
        <v>0</v>
      </c>
      <c r="U239" s="438">
        <v>1269</v>
      </c>
      <c r="V239" s="438">
        <v>9890</v>
      </c>
    </row>
    <row r="240" spans="1:22">
      <c r="A240" s="375" t="s">
        <v>906</v>
      </c>
      <c r="B240" t="s">
        <v>875</v>
      </c>
      <c r="C240" t="s">
        <v>907</v>
      </c>
      <c r="D240" s="306">
        <v>3302</v>
      </c>
      <c r="E240" s="306">
        <v>0</v>
      </c>
      <c r="F240" s="306">
        <v>36675</v>
      </c>
      <c r="G240" s="306">
        <v>36675</v>
      </c>
      <c r="H240" s="306">
        <v>0</v>
      </c>
      <c r="I240" s="306">
        <v>31785</v>
      </c>
      <c r="J240" s="306">
        <v>25390</v>
      </c>
      <c r="K240" s="306">
        <v>31785</v>
      </c>
      <c r="L240" s="306">
        <v>0</v>
      </c>
      <c r="M240" s="306">
        <v>2940</v>
      </c>
      <c r="N240" s="306">
        <v>2106</v>
      </c>
      <c r="O240" s="306">
        <v>914</v>
      </c>
      <c r="P240" s="306">
        <v>2026</v>
      </c>
      <c r="Q240" s="306">
        <v>1029</v>
      </c>
      <c r="R240" s="144">
        <v>0</v>
      </c>
      <c r="S240" s="144">
        <v>0</v>
      </c>
      <c r="T240" s="144">
        <v>0</v>
      </c>
      <c r="U240" s="144">
        <v>1029</v>
      </c>
      <c r="V240" s="144">
        <v>5720</v>
      </c>
    </row>
    <row r="241" spans="1:22">
      <c r="A241" s="375" t="s">
        <v>908</v>
      </c>
      <c r="B241" t="s">
        <v>875</v>
      </c>
      <c r="C241" t="s">
        <v>909</v>
      </c>
      <c r="D241" s="307">
        <v>3303</v>
      </c>
      <c r="E241" s="307">
        <v>0</v>
      </c>
      <c r="F241" s="307">
        <v>55794</v>
      </c>
      <c r="G241" s="307">
        <v>55794</v>
      </c>
      <c r="H241" s="307">
        <v>0</v>
      </c>
      <c r="I241" s="307">
        <v>55660</v>
      </c>
      <c r="J241" s="307">
        <v>40850</v>
      </c>
      <c r="K241" s="307">
        <v>55660</v>
      </c>
      <c r="L241" s="307">
        <v>0</v>
      </c>
      <c r="M241" s="307">
        <v>5342</v>
      </c>
      <c r="N241" s="307">
        <v>3386</v>
      </c>
      <c r="O241" s="307">
        <v>4811</v>
      </c>
      <c r="P241" s="307">
        <v>531</v>
      </c>
      <c r="Q241" s="307">
        <v>1269</v>
      </c>
      <c r="R241" s="438">
        <v>0</v>
      </c>
      <c r="S241" s="438">
        <v>0</v>
      </c>
      <c r="T241" s="438">
        <v>0</v>
      </c>
      <c r="U241" s="438">
        <v>1269</v>
      </c>
      <c r="V241" s="438">
        <v>8509</v>
      </c>
    </row>
    <row r="242" spans="1:22">
      <c r="A242" s="375" t="s">
        <v>910</v>
      </c>
      <c r="B242" t="s">
        <v>875</v>
      </c>
      <c r="C242" t="s">
        <v>911</v>
      </c>
      <c r="D242" s="306">
        <v>3321</v>
      </c>
      <c r="E242" s="306">
        <v>0</v>
      </c>
      <c r="F242" s="306">
        <v>111548</v>
      </c>
      <c r="G242" s="306">
        <v>52379</v>
      </c>
      <c r="H242" s="306">
        <v>59169</v>
      </c>
      <c r="I242" s="306">
        <v>106385</v>
      </c>
      <c r="J242" s="306">
        <v>62060</v>
      </c>
      <c r="K242" s="306">
        <v>89600</v>
      </c>
      <c r="L242" s="306">
        <v>16785</v>
      </c>
      <c r="M242" s="306">
        <v>11059</v>
      </c>
      <c r="N242" s="306">
        <v>5098</v>
      </c>
      <c r="O242" s="306">
        <v>1365</v>
      </c>
      <c r="P242" s="306">
        <v>9694</v>
      </c>
      <c r="Q242" s="306">
        <v>1509</v>
      </c>
      <c r="R242" s="144">
        <v>0</v>
      </c>
      <c r="S242" s="144">
        <v>0</v>
      </c>
      <c r="T242" s="144">
        <v>0</v>
      </c>
      <c r="U242" s="144">
        <v>1509</v>
      </c>
      <c r="V242" s="144">
        <v>17240</v>
      </c>
    </row>
    <row r="243" spans="1:22">
      <c r="A243" s="375" t="s">
        <v>912</v>
      </c>
      <c r="B243" t="s">
        <v>875</v>
      </c>
      <c r="C243" t="s">
        <v>913</v>
      </c>
      <c r="D243" s="307">
        <v>3322</v>
      </c>
      <c r="E243" s="307">
        <v>0</v>
      </c>
      <c r="F243" s="307">
        <v>79372</v>
      </c>
      <c r="G243" s="307">
        <v>79372</v>
      </c>
      <c r="H243" s="307">
        <v>0</v>
      </c>
      <c r="I243" s="307">
        <v>85705</v>
      </c>
      <c r="J243" s="307">
        <v>47430</v>
      </c>
      <c r="K243" s="307">
        <v>56320</v>
      </c>
      <c r="L243" s="307">
        <v>29385</v>
      </c>
      <c r="M243" s="307">
        <v>9055</v>
      </c>
      <c r="N243" s="307">
        <v>3913</v>
      </c>
      <c r="O243" s="307">
        <v>706</v>
      </c>
      <c r="P243" s="307">
        <v>8349</v>
      </c>
      <c r="Q243" s="307">
        <v>1509</v>
      </c>
      <c r="R243" s="438">
        <v>0</v>
      </c>
      <c r="S243" s="438">
        <v>0</v>
      </c>
      <c r="T243" s="438">
        <v>0</v>
      </c>
      <c r="U243" s="438">
        <v>1509</v>
      </c>
      <c r="V243" s="438">
        <v>12183</v>
      </c>
    </row>
    <row r="244" spans="1:22">
      <c r="A244" s="375" t="s">
        <v>914</v>
      </c>
      <c r="B244" t="s">
        <v>875</v>
      </c>
      <c r="C244" t="s">
        <v>915</v>
      </c>
      <c r="D244" s="306">
        <v>3366</v>
      </c>
      <c r="E244" s="306">
        <v>0</v>
      </c>
      <c r="F244" s="306">
        <v>34893</v>
      </c>
      <c r="G244" s="306">
        <v>33830</v>
      </c>
      <c r="H244" s="306">
        <v>1063</v>
      </c>
      <c r="I244" s="306">
        <v>25120</v>
      </c>
      <c r="J244" s="306">
        <v>19200</v>
      </c>
      <c r="K244" s="306">
        <v>25120</v>
      </c>
      <c r="L244" s="306">
        <v>0</v>
      </c>
      <c r="M244" s="306">
        <v>2365</v>
      </c>
      <c r="N244" s="306">
        <v>1588</v>
      </c>
      <c r="O244" s="306">
        <v>736</v>
      </c>
      <c r="P244" s="306">
        <v>1629</v>
      </c>
      <c r="Q244" s="306">
        <v>789</v>
      </c>
      <c r="R244" s="144">
        <v>0</v>
      </c>
      <c r="S244" s="144">
        <v>0</v>
      </c>
      <c r="T244" s="144">
        <v>0</v>
      </c>
      <c r="U244" s="144">
        <v>789</v>
      </c>
      <c r="V244" s="144">
        <v>5589</v>
      </c>
    </row>
    <row r="245" spans="1:22">
      <c r="A245" s="375" t="s">
        <v>916</v>
      </c>
      <c r="B245" t="s">
        <v>875</v>
      </c>
      <c r="C245" t="s">
        <v>917</v>
      </c>
      <c r="D245" s="307">
        <v>3381</v>
      </c>
      <c r="E245" s="307">
        <v>0</v>
      </c>
      <c r="F245" s="307">
        <v>41784</v>
      </c>
      <c r="G245" s="307">
        <v>41784</v>
      </c>
      <c r="H245" s="307">
        <v>0</v>
      </c>
      <c r="I245" s="307">
        <v>52070</v>
      </c>
      <c r="J245" s="307">
        <v>31220</v>
      </c>
      <c r="K245" s="307">
        <v>45000</v>
      </c>
      <c r="L245" s="307">
        <v>7070</v>
      </c>
      <c r="M245" s="307">
        <v>5376</v>
      </c>
      <c r="N245" s="307">
        <v>2583</v>
      </c>
      <c r="O245" s="307">
        <v>5376</v>
      </c>
      <c r="P245" s="307">
        <v>0</v>
      </c>
      <c r="Q245" s="307">
        <v>1269</v>
      </c>
      <c r="R245" s="438">
        <v>0</v>
      </c>
      <c r="S245" s="438">
        <v>0</v>
      </c>
      <c r="T245" s="438">
        <v>0</v>
      </c>
      <c r="U245" s="438">
        <v>1269</v>
      </c>
      <c r="V245" s="438">
        <v>6756</v>
      </c>
    </row>
    <row r="246" spans="1:22">
      <c r="A246" s="375" t="s">
        <v>918</v>
      </c>
      <c r="B246" t="s">
        <v>875</v>
      </c>
      <c r="C246" t="s">
        <v>919</v>
      </c>
      <c r="D246" s="306">
        <v>3402</v>
      </c>
      <c r="E246" s="306">
        <v>0</v>
      </c>
      <c r="F246" s="306">
        <v>35243</v>
      </c>
      <c r="G246" s="306">
        <v>0</v>
      </c>
      <c r="H246" s="306">
        <v>35243</v>
      </c>
      <c r="I246" s="306">
        <v>25075</v>
      </c>
      <c r="J246" s="306">
        <v>16430</v>
      </c>
      <c r="K246" s="306">
        <v>21100</v>
      </c>
      <c r="L246" s="306">
        <v>3975</v>
      </c>
      <c r="M246" s="306">
        <v>2481</v>
      </c>
      <c r="N246" s="306">
        <v>1341</v>
      </c>
      <c r="O246" s="306">
        <v>993</v>
      </c>
      <c r="P246" s="306">
        <v>1488</v>
      </c>
      <c r="Q246" s="306">
        <v>1029</v>
      </c>
      <c r="R246" s="144">
        <v>0</v>
      </c>
      <c r="S246" s="144">
        <v>0</v>
      </c>
      <c r="T246" s="144">
        <v>0</v>
      </c>
      <c r="U246" s="144">
        <v>1029</v>
      </c>
      <c r="V246" s="144">
        <v>5737</v>
      </c>
    </row>
    <row r="247" spans="1:22">
      <c r="A247" s="375" t="s">
        <v>920</v>
      </c>
      <c r="B247" t="s">
        <v>875</v>
      </c>
      <c r="C247" t="s">
        <v>921</v>
      </c>
      <c r="D247" s="307">
        <v>3441</v>
      </c>
      <c r="E247" s="307">
        <v>0</v>
      </c>
      <c r="F247" s="307">
        <v>30252</v>
      </c>
      <c r="G247" s="307">
        <v>30252</v>
      </c>
      <c r="H247" s="307">
        <v>0</v>
      </c>
      <c r="I247" s="307">
        <v>23275</v>
      </c>
      <c r="J247" s="307">
        <v>17380</v>
      </c>
      <c r="K247" s="307">
        <v>21600</v>
      </c>
      <c r="L247" s="307">
        <v>1675</v>
      </c>
      <c r="M247" s="307">
        <v>2214</v>
      </c>
      <c r="N247" s="307">
        <v>1440</v>
      </c>
      <c r="O247" s="307">
        <v>708</v>
      </c>
      <c r="P247" s="307">
        <v>1506</v>
      </c>
      <c r="Q247" s="307">
        <v>789</v>
      </c>
      <c r="R247" s="438">
        <v>0</v>
      </c>
      <c r="S247" s="438">
        <v>0</v>
      </c>
      <c r="T247" s="438">
        <v>0</v>
      </c>
      <c r="U247" s="438">
        <v>789</v>
      </c>
      <c r="V247" s="438">
        <v>4932</v>
      </c>
    </row>
    <row r="248" spans="1:22">
      <c r="A248" s="375" t="s">
        <v>922</v>
      </c>
      <c r="B248" t="s">
        <v>875</v>
      </c>
      <c r="C248" t="s">
        <v>923</v>
      </c>
      <c r="D248" s="306">
        <v>3461</v>
      </c>
      <c r="E248" s="306">
        <v>0</v>
      </c>
      <c r="F248" s="306">
        <v>48767</v>
      </c>
      <c r="G248" s="306">
        <v>0</v>
      </c>
      <c r="H248" s="306">
        <v>48767</v>
      </c>
      <c r="I248" s="306">
        <v>57140</v>
      </c>
      <c r="J248" s="306">
        <v>43600</v>
      </c>
      <c r="K248" s="306">
        <v>57140</v>
      </c>
      <c r="L248" s="306">
        <v>0</v>
      </c>
      <c r="M248" s="306">
        <v>5364</v>
      </c>
      <c r="N248" s="306">
        <v>3570</v>
      </c>
      <c r="O248" s="306">
        <v>1241</v>
      </c>
      <c r="P248" s="306">
        <v>4123</v>
      </c>
      <c r="Q248" s="306">
        <v>1269</v>
      </c>
      <c r="R248" s="144">
        <v>0</v>
      </c>
      <c r="S248" s="144">
        <v>0</v>
      </c>
      <c r="T248" s="144">
        <v>0</v>
      </c>
      <c r="U248" s="144">
        <v>1269</v>
      </c>
      <c r="V248" s="144">
        <v>7939</v>
      </c>
    </row>
    <row r="249" spans="1:22">
      <c r="A249" s="375" t="s">
        <v>924</v>
      </c>
      <c r="B249" t="s">
        <v>875</v>
      </c>
      <c r="C249" t="s">
        <v>925</v>
      </c>
      <c r="D249" s="307">
        <v>3482</v>
      </c>
      <c r="E249" s="307">
        <v>0</v>
      </c>
      <c r="F249" s="307">
        <v>61282</v>
      </c>
      <c r="G249" s="307">
        <v>61282</v>
      </c>
      <c r="H249" s="307">
        <v>0</v>
      </c>
      <c r="I249" s="307">
        <v>72765</v>
      </c>
      <c r="J249" s="307">
        <v>55530</v>
      </c>
      <c r="K249" s="307">
        <v>69600</v>
      </c>
      <c r="L249" s="307">
        <v>3165</v>
      </c>
      <c r="M249" s="307">
        <v>6820</v>
      </c>
      <c r="N249" s="307">
        <v>4546</v>
      </c>
      <c r="O249" s="307">
        <v>1400</v>
      </c>
      <c r="P249" s="307">
        <v>5420</v>
      </c>
      <c r="Q249" s="307">
        <v>1269</v>
      </c>
      <c r="R249" s="438">
        <v>0</v>
      </c>
      <c r="S249" s="438">
        <v>0</v>
      </c>
      <c r="T249" s="438">
        <v>0</v>
      </c>
      <c r="U249" s="438">
        <v>1269</v>
      </c>
      <c r="V249" s="438">
        <v>9969</v>
      </c>
    </row>
    <row r="250" spans="1:22">
      <c r="A250" s="375" t="s">
        <v>926</v>
      </c>
      <c r="B250" t="s">
        <v>875</v>
      </c>
      <c r="C250" t="s">
        <v>927</v>
      </c>
      <c r="D250" s="306">
        <v>3483</v>
      </c>
      <c r="E250" s="306">
        <v>0</v>
      </c>
      <c r="F250" s="306">
        <v>51540</v>
      </c>
      <c r="G250" s="306">
        <v>51540</v>
      </c>
      <c r="H250" s="306">
        <v>0</v>
      </c>
      <c r="I250" s="306">
        <v>49965</v>
      </c>
      <c r="J250" s="306">
        <v>40240</v>
      </c>
      <c r="K250" s="306">
        <v>49400</v>
      </c>
      <c r="L250" s="306">
        <v>565</v>
      </c>
      <c r="M250" s="306">
        <v>4581</v>
      </c>
      <c r="N250" s="306">
        <v>3315</v>
      </c>
      <c r="O250" s="306">
        <v>2143</v>
      </c>
      <c r="P250" s="306">
        <v>2438</v>
      </c>
      <c r="Q250" s="306">
        <v>1029</v>
      </c>
      <c r="R250" s="144">
        <v>0</v>
      </c>
      <c r="S250" s="144">
        <v>0</v>
      </c>
      <c r="T250" s="144">
        <v>0</v>
      </c>
      <c r="U250" s="144">
        <v>1029</v>
      </c>
      <c r="V250" s="144">
        <v>8216</v>
      </c>
    </row>
    <row r="251" spans="1:22">
      <c r="A251" s="375" t="s">
        <v>928</v>
      </c>
      <c r="B251" t="s">
        <v>875</v>
      </c>
      <c r="C251" t="s">
        <v>929</v>
      </c>
      <c r="D251" s="307">
        <v>3484</v>
      </c>
      <c r="E251" s="307">
        <v>0</v>
      </c>
      <c r="F251" s="307">
        <v>21838</v>
      </c>
      <c r="G251" s="307">
        <v>21838</v>
      </c>
      <c r="H251" s="307">
        <v>0</v>
      </c>
      <c r="I251" s="307">
        <v>14475</v>
      </c>
      <c r="J251" s="307">
        <v>10710</v>
      </c>
      <c r="K251" s="307">
        <v>13500</v>
      </c>
      <c r="L251" s="307">
        <v>975</v>
      </c>
      <c r="M251" s="307">
        <v>1374</v>
      </c>
      <c r="N251" s="307">
        <v>876</v>
      </c>
      <c r="O251" s="307">
        <v>95</v>
      </c>
      <c r="P251" s="307">
        <v>1279</v>
      </c>
      <c r="Q251" s="307">
        <v>789</v>
      </c>
      <c r="R251" s="438">
        <v>0</v>
      </c>
      <c r="S251" s="438">
        <v>0</v>
      </c>
      <c r="T251" s="438">
        <v>0</v>
      </c>
      <c r="U251" s="438">
        <v>789</v>
      </c>
      <c r="V251" s="438">
        <v>3514</v>
      </c>
    </row>
    <row r="252" spans="1:22">
      <c r="A252" s="375" t="s">
        <v>930</v>
      </c>
      <c r="B252" t="s">
        <v>875</v>
      </c>
      <c r="C252" t="s">
        <v>931</v>
      </c>
      <c r="D252" s="306">
        <v>3485</v>
      </c>
      <c r="E252" s="306">
        <v>0</v>
      </c>
      <c r="F252" s="306">
        <v>18999</v>
      </c>
      <c r="G252" s="306">
        <v>18999</v>
      </c>
      <c r="H252" s="306">
        <v>0</v>
      </c>
      <c r="I252" s="306">
        <v>12440</v>
      </c>
      <c r="J252" s="306">
        <v>9640</v>
      </c>
      <c r="K252" s="306">
        <v>11490</v>
      </c>
      <c r="L252" s="306">
        <v>950</v>
      </c>
      <c r="M252" s="306">
        <v>1161</v>
      </c>
      <c r="N252" s="306">
        <v>795</v>
      </c>
      <c r="O252" s="306">
        <v>189</v>
      </c>
      <c r="P252" s="306">
        <v>972</v>
      </c>
      <c r="Q252" s="306">
        <v>789</v>
      </c>
      <c r="R252" s="144">
        <v>0</v>
      </c>
      <c r="S252" s="144">
        <v>0</v>
      </c>
      <c r="T252" s="144">
        <v>0</v>
      </c>
      <c r="U252" s="144">
        <v>789</v>
      </c>
      <c r="V252" s="144">
        <v>3063</v>
      </c>
    </row>
    <row r="253" spans="1:22">
      <c r="A253" s="375" t="s">
        <v>932</v>
      </c>
      <c r="B253" t="s">
        <v>875</v>
      </c>
      <c r="C253" t="s">
        <v>933</v>
      </c>
      <c r="D253" s="307">
        <v>3501</v>
      </c>
      <c r="E253" s="307">
        <v>0</v>
      </c>
      <c r="F253" s="307">
        <v>40611</v>
      </c>
      <c r="G253" s="307">
        <v>40611</v>
      </c>
      <c r="H253" s="307">
        <v>0</v>
      </c>
      <c r="I253" s="307">
        <v>37175</v>
      </c>
      <c r="J253" s="307">
        <v>27150</v>
      </c>
      <c r="K253" s="307">
        <v>37175</v>
      </c>
      <c r="L253" s="307">
        <v>0</v>
      </c>
      <c r="M253" s="307">
        <v>3563</v>
      </c>
      <c r="N253" s="307">
        <v>2243</v>
      </c>
      <c r="O253" s="307">
        <v>756</v>
      </c>
      <c r="P253" s="307">
        <v>2807</v>
      </c>
      <c r="Q253" s="307">
        <v>1029</v>
      </c>
      <c r="R253" s="438">
        <v>0</v>
      </c>
      <c r="S253" s="438">
        <v>0</v>
      </c>
      <c r="T253" s="438">
        <v>0</v>
      </c>
      <c r="U253" s="438">
        <v>1029</v>
      </c>
      <c r="V253" s="438">
        <v>6444</v>
      </c>
    </row>
    <row r="254" spans="1:22">
      <c r="A254" s="375" t="s">
        <v>934</v>
      </c>
      <c r="B254" t="s">
        <v>875</v>
      </c>
      <c r="C254" t="s">
        <v>935</v>
      </c>
      <c r="D254" s="306">
        <v>3503</v>
      </c>
      <c r="E254" s="306">
        <v>0</v>
      </c>
      <c r="F254" s="306">
        <v>26773</v>
      </c>
      <c r="G254" s="306">
        <v>26773</v>
      </c>
      <c r="H254" s="306">
        <v>0</v>
      </c>
      <c r="I254" s="306">
        <v>18925</v>
      </c>
      <c r="J254" s="306">
        <v>14200</v>
      </c>
      <c r="K254" s="306">
        <v>18925</v>
      </c>
      <c r="L254" s="306">
        <v>0</v>
      </c>
      <c r="M254" s="306">
        <v>1795</v>
      </c>
      <c r="N254" s="306">
        <v>1168</v>
      </c>
      <c r="O254" s="306">
        <v>599</v>
      </c>
      <c r="P254" s="306">
        <v>1196</v>
      </c>
      <c r="Q254" s="306">
        <v>789</v>
      </c>
      <c r="R254" s="144">
        <v>0</v>
      </c>
      <c r="S254" s="144">
        <v>0</v>
      </c>
      <c r="T254" s="144">
        <v>0</v>
      </c>
      <c r="U254" s="144">
        <v>789</v>
      </c>
      <c r="V254" s="144">
        <v>4295</v>
      </c>
    </row>
    <row r="255" spans="1:22">
      <c r="A255" s="375" t="s">
        <v>936</v>
      </c>
      <c r="B255" t="s">
        <v>875</v>
      </c>
      <c r="C255" t="s">
        <v>937</v>
      </c>
      <c r="D255" s="307">
        <v>3506</v>
      </c>
      <c r="E255" s="307">
        <v>0</v>
      </c>
      <c r="F255" s="307">
        <v>32475</v>
      </c>
      <c r="G255" s="307">
        <v>32475</v>
      </c>
      <c r="H255" s="307">
        <v>0</v>
      </c>
      <c r="I255" s="307">
        <v>27430</v>
      </c>
      <c r="J255" s="307">
        <v>21160</v>
      </c>
      <c r="K255" s="307">
        <v>27430</v>
      </c>
      <c r="L255" s="307">
        <v>0</v>
      </c>
      <c r="M255" s="307">
        <v>2570</v>
      </c>
      <c r="N255" s="307">
        <v>1748</v>
      </c>
      <c r="O255" s="307">
        <v>300</v>
      </c>
      <c r="P255" s="307">
        <v>2270</v>
      </c>
      <c r="Q255" s="307">
        <v>789</v>
      </c>
      <c r="R255" s="438">
        <v>0</v>
      </c>
      <c r="S255" s="438">
        <v>0</v>
      </c>
      <c r="T255" s="438">
        <v>0</v>
      </c>
      <c r="U255" s="438">
        <v>789</v>
      </c>
      <c r="V255" s="438">
        <v>5182</v>
      </c>
    </row>
    <row r="256" spans="1:22">
      <c r="A256" s="375" t="s">
        <v>938</v>
      </c>
      <c r="B256" t="s">
        <v>875</v>
      </c>
      <c r="C256" t="s">
        <v>939</v>
      </c>
      <c r="D256" s="306">
        <v>3507</v>
      </c>
      <c r="E256" s="306">
        <v>0</v>
      </c>
      <c r="F256" s="306">
        <v>64588</v>
      </c>
      <c r="G256" s="306">
        <v>64588</v>
      </c>
      <c r="H256" s="306">
        <v>0</v>
      </c>
      <c r="I256" s="306">
        <v>74505</v>
      </c>
      <c r="J256" s="306">
        <v>56070</v>
      </c>
      <c r="K256" s="306">
        <v>72200</v>
      </c>
      <c r="L256" s="306">
        <v>2305</v>
      </c>
      <c r="M256" s="306">
        <v>7062</v>
      </c>
      <c r="N256" s="306">
        <v>4626</v>
      </c>
      <c r="O256" s="306">
        <v>1541</v>
      </c>
      <c r="P256" s="306">
        <v>5521</v>
      </c>
      <c r="Q256" s="306">
        <v>1269</v>
      </c>
      <c r="R256" s="144">
        <v>0</v>
      </c>
      <c r="S256" s="144">
        <v>0</v>
      </c>
      <c r="T256" s="144">
        <v>0</v>
      </c>
      <c r="U256" s="144">
        <v>1269</v>
      </c>
      <c r="V256" s="144">
        <v>10509</v>
      </c>
    </row>
    <row r="257" spans="1:22">
      <c r="A257" s="375" t="s">
        <v>940</v>
      </c>
      <c r="B257" t="s">
        <v>875</v>
      </c>
      <c r="C257" t="s">
        <v>941</v>
      </c>
      <c r="D257" s="307">
        <v>3524</v>
      </c>
      <c r="E257" s="307">
        <v>0</v>
      </c>
      <c r="F257" s="307">
        <v>52066</v>
      </c>
      <c r="G257" s="307">
        <v>52066</v>
      </c>
      <c r="H257" s="307">
        <v>0</v>
      </c>
      <c r="I257" s="307">
        <v>64975</v>
      </c>
      <c r="J257" s="307">
        <v>51620</v>
      </c>
      <c r="K257" s="307">
        <v>64975</v>
      </c>
      <c r="L257" s="307">
        <v>0</v>
      </c>
      <c r="M257" s="307">
        <v>6035</v>
      </c>
      <c r="N257" s="307">
        <v>4283</v>
      </c>
      <c r="O257" s="307">
        <v>1900</v>
      </c>
      <c r="P257" s="307">
        <v>4135</v>
      </c>
      <c r="Q257" s="307">
        <v>1269</v>
      </c>
      <c r="R257" s="438">
        <v>0</v>
      </c>
      <c r="S257" s="438">
        <v>0</v>
      </c>
      <c r="T257" s="438">
        <v>0</v>
      </c>
      <c r="U257" s="438">
        <v>1269</v>
      </c>
      <c r="V257" s="438">
        <v>8205</v>
      </c>
    </row>
    <row r="258" spans="1:22">
      <c r="A258" s="375" t="s">
        <v>942</v>
      </c>
      <c r="B258" t="s">
        <v>943</v>
      </c>
      <c r="C258">
        <v>0</v>
      </c>
      <c r="D258" s="306">
        <v>4000</v>
      </c>
      <c r="E258" s="306">
        <v>0</v>
      </c>
      <c r="F258" s="306">
        <v>6346630</v>
      </c>
      <c r="G258" s="306">
        <v>6346630</v>
      </c>
      <c r="H258" s="306">
        <v>0</v>
      </c>
      <c r="I258" s="306">
        <v>0</v>
      </c>
      <c r="J258" s="306">
        <v>0</v>
      </c>
      <c r="K258" s="306">
        <v>0</v>
      </c>
      <c r="L258" s="306">
        <v>0</v>
      </c>
      <c r="M258" s="306">
        <v>0</v>
      </c>
      <c r="N258" s="306">
        <v>0</v>
      </c>
      <c r="O258" s="306">
        <v>0</v>
      </c>
      <c r="P258" s="306">
        <v>0</v>
      </c>
      <c r="Q258" s="306">
        <v>0</v>
      </c>
      <c r="R258" s="144">
        <v>0</v>
      </c>
      <c r="S258" s="144">
        <v>0</v>
      </c>
      <c r="T258" s="144">
        <v>0</v>
      </c>
      <c r="U258" s="144">
        <v>0</v>
      </c>
      <c r="V258" s="144">
        <v>1023121</v>
      </c>
    </row>
    <row r="259" spans="1:22">
      <c r="A259" s="375" t="s">
        <v>944</v>
      </c>
      <c r="B259" t="s">
        <v>943</v>
      </c>
      <c r="C259" t="s">
        <v>945</v>
      </c>
      <c r="D259" s="307">
        <v>4100</v>
      </c>
      <c r="E259" s="307">
        <v>0</v>
      </c>
      <c r="F259" s="307">
        <v>1901546</v>
      </c>
      <c r="G259" s="307">
        <v>1438091</v>
      </c>
      <c r="H259" s="307">
        <v>463455</v>
      </c>
      <c r="I259" s="307">
        <v>4513000</v>
      </c>
      <c r="J259" s="307">
        <v>2958090</v>
      </c>
      <c r="K259" s="307">
        <v>3750000</v>
      </c>
      <c r="L259" s="307">
        <v>763000</v>
      </c>
      <c r="M259" s="307">
        <v>454904</v>
      </c>
      <c r="N259" s="307">
        <v>245048</v>
      </c>
      <c r="O259" s="307">
        <v>329413</v>
      </c>
      <c r="P259" s="307">
        <v>125491</v>
      </c>
      <c r="Q259" s="307">
        <v>32330</v>
      </c>
      <c r="R259" s="438">
        <v>32330</v>
      </c>
      <c r="S259" s="438">
        <v>5861</v>
      </c>
      <c r="T259" s="438">
        <v>26469</v>
      </c>
      <c r="U259" s="438">
        <v>0</v>
      </c>
      <c r="V259" s="438">
        <v>302641</v>
      </c>
    </row>
    <row r="260" spans="1:22">
      <c r="A260" s="375" t="s">
        <v>946</v>
      </c>
      <c r="B260" t="s">
        <v>943</v>
      </c>
      <c r="C260" t="s">
        <v>947</v>
      </c>
      <c r="D260" s="306">
        <v>4202</v>
      </c>
      <c r="E260" s="306">
        <v>0</v>
      </c>
      <c r="F260" s="306">
        <v>406703</v>
      </c>
      <c r="G260" s="306">
        <v>254206</v>
      </c>
      <c r="H260" s="306">
        <v>152497</v>
      </c>
      <c r="I260" s="306">
        <v>613175</v>
      </c>
      <c r="J260" s="306">
        <v>431770</v>
      </c>
      <c r="K260" s="306">
        <v>613175</v>
      </c>
      <c r="L260" s="306">
        <v>0</v>
      </c>
      <c r="M260" s="306">
        <v>60131</v>
      </c>
      <c r="N260" s="306">
        <v>35936</v>
      </c>
      <c r="O260" s="306">
        <v>60131</v>
      </c>
      <c r="P260" s="306">
        <v>0</v>
      </c>
      <c r="Q260" s="306">
        <v>5589</v>
      </c>
      <c r="R260" s="144">
        <v>0</v>
      </c>
      <c r="S260" s="144">
        <v>0</v>
      </c>
      <c r="T260" s="144">
        <v>0</v>
      </c>
      <c r="U260" s="144">
        <v>5589</v>
      </c>
      <c r="V260" s="144">
        <v>65382</v>
      </c>
    </row>
    <row r="261" spans="1:22">
      <c r="A261" s="375" t="s">
        <v>948</v>
      </c>
      <c r="B261" t="s">
        <v>943</v>
      </c>
      <c r="C261" t="s">
        <v>949</v>
      </c>
      <c r="D261" s="307">
        <v>4203</v>
      </c>
      <c r="E261" s="307">
        <v>0</v>
      </c>
      <c r="F261" s="307">
        <v>161837</v>
      </c>
      <c r="G261" s="307">
        <v>130873</v>
      </c>
      <c r="H261" s="307">
        <v>30964</v>
      </c>
      <c r="I261" s="307">
        <v>230400</v>
      </c>
      <c r="J261" s="307">
        <v>160180</v>
      </c>
      <c r="K261" s="307">
        <v>230400</v>
      </c>
      <c r="L261" s="307">
        <v>0</v>
      </c>
      <c r="M261" s="307">
        <v>22619</v>
      </c>
      <c r="N261" s="307">
        <v>13205</v>
      </c>
      <c r="O261" s="307">
        <v>22619</v>
      </c>
      <c r="P261" s="307">
        <v>0</v>
      </c>
      <c r="Q261" s="307">
        <v>2469</v>
      </c>
      <c r="R261" s="438">
        <v>0</v>
      </c>
      <c r="S261" s="438">
        <v>0</v>
      </c>
      <c r="T261" s="438">
        <v>0</v>
      </c>
      <c r="U261" s="438">
        <v>2469</v>
      </c>
      <c r="V261" s="438">
        <v>26076</v>
      </c>
    </row>
    <row r="262" spans="1:22">
      <c r="A262" s="375" t="s">
        <v>950</v>
      </c>
      <c r="B262" t="s">
        <v>943</v>
      </c>
      <c r="C262" t="s">
        <v>951</v>
      </c>
      <c r="D262" s="306">
        <v>4205</v>
      </c>
      <c r="E262" s="306">
        <v>0</v>
      </c>
      <c r="F262" s="306">
        <v>208686</v>
      </c>
      <c r="G262" s="306">
        <v>208686</v>
      </c>
      <c r="H262" s="306">
        <v>0</v>
      </c>
      <c r="I262" s="306">
        <v>260860</v>
      </c>
      <c r="J262" s="306">
        <v>184100</v>
      </c>
      <c r="K262" s="306">
        <v>242000</v>
      </c>
      <c r="L262" s="306">
        <v>18860</v>
      </c>
      <c r="M262" s="306">
        <v>25434</v>
      </c>
      <c r="N262" s="306">
        <v>15240</v>
      </c>
      <c r="O262" s="306">
        <v>14479</v>
      </c>
      <c r="P262" s="306">
        <v>10955</v>
      </c>
      <c r="Q262" s="306">
        <v>2709</v>
      </c>
      <c r="R262" s="144">
        <v>0</v>
      </c>
      <c r="S262" s="144">
        <v>0</v>
      </c>
      <c r="T262" s="144">
        <v>0</v>
      </c>
      <c r="U262" s="144">
        <v>2709</v>
      </c>
      <c r="V262" s="144">
        <v>33648</v>
      </c>
    </row>
    <row r="263" spans="1:22">
      <c r="A263" s="375" t="s">
        <v>952</v>
      </c>
      <c r="B263" t="s">
        <v>943</v>
      </c>
      <c r="C263" t="s">
        <v>953</v>
      </c>
      <c r="D263" s="307">
        <v>4206</v>
      </c>
      <c r="E263" s="307">
        <v>0</v>
      </c>
      <c r="F263" s="307">
        <v>97467</v>
      </c>
      <c r="G263" s="307">
        <v>0</v>
      </c>
      <c r="H263" s="307">
        <v>97467</v>
      </c>
      <c r="I263" s="307">
        <v>140310</v>
      </c>
      <c r="J263" s="307">
        <v>97520</v>
      </c>
      <c r="K263" s="307">
        <v>140310</v>
      </c>
      <c r="L263" s="307">
        <v>0</v>
      </c>
      <c r="M263" s="307">
        <v>13728</v>
      </c>
      <c r="N263" s="307">
        <v>8013</v>
      </c>
      <c r="O263" s="307">
        <v>13728</v>
      </c>
      <c r="P263" s="307">
        <v>0</v>
      </c>
      <c r="Q263" s="307">
        <v>1989</v>
      </c>
      <c r="R263" s="438">
        <v>0</v>
      </c>
      <c r="S263" s="438">
        <v>0</v>
      </c>
      <c r="T263" s="438">
        <v>0</v>
      </c>
      <c r="U263" s="438">
        <v>1989</v>
      </c>
      <c r="V263" s="438">
        <v>15681</v>
      </c>
    </row>
    <row r="264" spans="1:22">
      <c r="A264" s="375" t="s">
        <v>954</v>
      </c>
      <c r="B264" t="s">
        <v>943</v>
      </c>
      <c r="C264" t="s">
        <v>955</v>
      </c>
      <c r="D264" s="306">
        <v>4207</v>
      </c>
      <c r="E264" s="306">
        <v>0</v>
      </c>
      <c r="F264" s="306">
        <v>169009</v>
      </c>
      <c r="G264" s="306">
        <v>147009</v>
      </c>
      <c r="H264" s="306">
        <v>22000</v>
      </c>
      <c r="I264" s="306">
        <v>250035</v>
      </c>
      <c r="J264" s="306">
        <v>137700</v>
      </c>
      <c r="K264" s="306">
        <v>198000</v>
      </c>
      <c r="L264" s="306">
        <v>52035</v>
      </c>
      <c r="M264" s="306">
        <v>26501</v>
      </c>
      <c r="N264" s="306">
        <v>11330</v>
      </c>
      <c r="O264" s="306">
        <v>18688</v>
      </c>
      <c r="P264" s="306">
        <v>7813</v>
      </c>
      <c r="Q264" s="306">
        <v>3189</v>
      </c>
      <c r="R264" s="144">
        <v>0</v>
      </c>
      <c r="S264" s="144">
        <v>0</v>
      </c>
      <c r="T264" s="144">
        <v>0</v>
      </c>
      <c r="U264" s="144">
        <v>3189</v>
      </c>
      <c r="V264" s="144">
        <v>26899</v>
      </c>
    </row>
    <row r="265" spans="1:22">
      <c r="A265" s="375" t="s">
        <v>956</v>
      </c>
      <c r="B265" t="s">
        <v>943</v>
      </c>
      <c r="C265" t="s">
        <v>957</v>
      </c>
      <c r="D265" s="307">
        <v>4208</v>
      </c>
      <c r="E265" s="307">
        <v>0</v>
      </c>
      <c r="F265" s="307">
        <v>84225</v>
      </c>
      <c r="G265" s="307">
        <v>84225</v>
      </c>
      <c r="H265" s="307">
        <v>0</v>
      </c>
      <c r="I265" s="307">
        <v>107730</v>
      </c>
      <c r="J265" s="307">
        <v>71820</v>
      </c>
      <c r="K265" s="307">
        <v>98000</v>
      </c>
      <c r="L265" s="307">
        <v>9730</v>
      </c>
      <c r="M265" s="307">
        <v>10695</v>
      </c>
      <c r="N265" s="307">
        <v>5910</v>
      </c>
      <c r="O265" s="307">
        <v>7370</v>
      </c>
      <c r="P265" s="307">
        <v>3325</v>
      </c>
      <c r="Q265" s="307">
        <v>1290</v>
      </c>
      <c r="R265" s="438">
        <v>0</v>
      </c>
      <c r="S265" s="438">
        <v>0</v>
      </c>
      <c r="T265" s="438">
        <v>0</v>
      </c>
      <c r="U265" s="438">
        <v>1290</v>
      </c>
      <c r="V265" s="438">
        <v>13525</v>
      </c>
    </row>
    <row r="266" spans="1:22">
      <c r="A266" s="375" t="s">
        <v>958</v>
      </c>
      <c r="B266" t="s">
        <v>943</v>
      </c>
      <c r="C266" t="s">
        <v>959</v>
      </c>
      <c r="D266" s="306">
        <v>4209</v>
      </c>
      <c r="E266" s="306">
        <v>6075</v>
      </c>
      <c r="F266" s="306">
        <v>149860</v>
      </c>
      <c r="G266" s="306">
        <v>35000</v>
      </c>
      <c r="H266" s="306">
        <v>114860</v>
      </c>
      <c r="I266" s="306">
        <v>224295</v>
      </c>
      <c r="J266" s="306">
        <v>135900</v>
      </c>
      <c r="K266" s="306">
        <v>224295</v>
      </c>
      <c r="L266" s="306">
        <v>0</v>
      </c>
      <c r="M266" s="306">
        <v>23099</v>
      </c>
      <c r="N266" s="306">
        <v>11180</v>
      </c>
      <c r="O266" s="306">
        <v>22504</v>
      </c>
      <c r="P266" s="306">
        <v>595</v>
      </c>
      <c r="Q266" s="306">
        <v>2250</v>
      </c>
      <c r="R266" s="144">
        <v>0</v>
      </c>
      <c r="S266" s="144">
        <v>0</v>
      </c>
      <c r="T266" s="144">
        <v>0</v>
      </c>
      <c r="U266" s="144">
        <v>2250</v>
      </c>
      <c r="V266" s="144">
        <v>23714</v>
      </c>
    </row>
    <row r="267" spans="1:22">
      <c r="A267" s="375" t="s">
        <v>960</v>
      </c>
      <c r="B267" t="s">
        <v>943</v>
      </c>
      <c r="C267" t="s">
        <v>961</v>
      </c>
      <c r="D267" s="307">
        <v>4211</v>
      </c>
      <c r="E267" s="307">
        <v>0</v>
      </c>
      <c r="F267" s="307">
        <v>97255</v>
      </c>
      <c r="G267" s="307">
        <v>96258</v>
      </c>
      <c r="H267" s="307">
        <v>997</v>
      </c>
      <c r="I267" s="307">
        <v>159280</v>
      </c>
      <c r="J267" s="307">
        <v>98300</v>
      </c>
      <c r="K267" s="307">
        <v>134000</v>
      </c>
      <c r="L267" s="307">
        <v>25280</v>
      </c>
      <c r="M267" s="307">
        <v>16293</v>
      </c>
      <c r="N267" s="307">
        <v>8088</v>
      </c>
      <c r="O267" s="307">
        <v>10875</v>
      </c>
      <c r="P267" s="307">
        <v>5418</v>
      </c>
      <c r="Q267" s="307">
        <v>2469</v>
      </c>
      <c r="R267" s="438">
        <v>0</v>
      </c>
      <c r="S267" s="438">
        <v>0</v>
      </c>
      <c r="T267" s="438">
        <v>0</v>
      </c>
      <c r="U267" s="438">
        <v>2469</v>
      </c>
      <c r="V267" s="438">
        <v>15494</v>
      </c>
    </row>
    <row r="268" spans="1:22">
      <c r="A268" s="375" t="s">
        <v>962</v>
      </c>
      <c r="B268" t="s">
        <v>943</v>
      </c>
      <c r="C268" t="s">
        <v>963</v>
      </c>
      <c r="D268" s="306">
        <v>4212</v>
      </c>
      <c r="E268" s="306">
        <v>0</v>
      </c>
      <c r="F268" s="306">
        <v>280203</v>
      </c>
      <c r="G268" s="306">
        <v>280203</v>
      </c>
      <c r="H268" s="306">
        <v>0</v>
      </c>
      <c r="I268" s="306">
        <v>261350</v>
      </c>
      <c r="J268" s="306">
        <v>165680</v>
      </c>
      <c r="K268" s="306">
        <v>209000</v>
      </c>
      <c r="L268" s="306">
        <v>52350</v>
      </c>
      <c r="M268" s="306">
        <v>26321</v>
      </c>
      <c r="N268" s="306">
        <v>13613</v>
      </c>
      <c r="O268" s="306">
        <v>10739</v>
      </c>
      <c r="P268" s="306">
        <v>15582</v>
      </c>
      <c r="Q268" s="306">
        <v>2709</v>
      </c>
      <c r="R268" s="144">
        <v>0</v>
      </c>
      <c r="S268" s="144">
        <v>0</v>
      </c>
      <c r="T268" s="144">
        <v>0</v>
      </c>
      <c r="U268" s="144">
        <v>2709</v>
      </c>
      <c r="V268" s="144">
        <v>45363</v>
      </c>
    </row>
    <row r="269" spans="1:22">
      <c r="A269" s="375" t="s">
        <v>964</v>
      </c>
      <c r="B269" t="s">
        <v>943</v>
      </c>
      <c r="C269" t="s">
        <v>965</v>
      </c>
      <c r="D269" s="307">
        <v>4213</v>
      </c>
      <c r="E269" s="307">
        <v>0</v>
      </c>
      <c r="F269" s="307">
        <v>235220</v>
      </c>
      <c r="G269" s="307">
        <v>235220</v>
      </c>
      <c r="H269" s="307">
        <v>0</v>
      </c>
      <c r="I269" s="307">
        <v>252000</v>
      </c>
      <c r="J269" s="307">
        <v>173380</v>
      </c>
      <c r="K269" s="307">
        <v>217000</v>
      </c>
      <c r="L269" s="307">
        <v>35000</v>
      </c>
      <c r="M269" s="307">
        <v>24685</v>
      </c>
      <c r="N269" s="307">
        <v>14293</v>
      </c>
      <c r="O269" s="307">
        <v>5400</v>
      </c>
      <c r="P269" s="307">
        <v>19285</v>
      </c>
      <c r="Q269" s="307">
        <v>2469</v>
      </c>
      <c r="R269" s="438">
        <v>0</v>
      </c>
      <c r="S269" s="438">
        <v>0</v>
      </c>
      <c r="T269" s="438">
        <v>0</v>
      </c>
      <c r="U269" s="438">
        <v>2469</v>
      </c>
      <c r="V269" s="438">
        <v>38028</v>
      </c>
    </row>
    <row r="270" spans="1:22">
      <c r="A270" s="375" t="s">
        <v>966</v>
      </c>
      <c r="B270" t="s">
        <v>943</v>
      </c>
      <c r="C270" t="s">
        <v>967</v>
      </c>
      <c r="D270" s="306">
        <v>4214</v>
      </c>
      <c r="E270" s="306">
        <v>0</v>
      </c>
      <c r="F270" s="306">
        <v>122274</v>
      </c>
      <c r="G270" s="306">
        <v>122274</v>
      </c>
      <c r="H270" s="306">
        <v>0</v>
      </c>
      <c r="I270" s="306">
        <v>146985</v>
      </c>
      <c r="J270" s="306">
        <v>94960</v>
      </c>
      <c r="K270" s="306">
        <v>146985</v>
      </c>
      <c r="L270" s="306">
        <v>0</v>
      </c>
      <c r="M270" s="306">
        <v>14751</v>
      </c>
      <c r="N270" s="306">
        <v>7785</v>
      </c>
      <c r="O270" s="306">
        <v>3800</v>
      </c>
      <c r="P270" s="306">
        <v>10951</v>
      </c>
      <c r="Q270" s="306">
        <v>2229</v>
      </c>
      <c r="R270" s="144">
        <v>0</v>
      </c>
      <c r="S270" s="144">
        <v>0</v>
      </c>
      <c r="T270" s="144">
        <v>0</v>
      </c>
      <c r="U270" s="144">
        <v>2229</v>
      </c>
      <c r="V270" s="144">
        <v>19721</v>
      </c>
    </row>
    <row r="271" spans="1:22">
      <c r="A271" s="375" t="s">
        <v>968</v>
      </c>
      <c r="B271" t="s">
        <v>943</v>
      </c>
      <c r="C271" t="s">
        <v>969</v>
      </c>
      <c r="D271" s="307">
        <v>4215</v>
      </c>
      <c r="E271" s="307">
        <v>0</v>
      </c>
      <c r="F271" s="307">
        <v>388484</v>
      </c>
      <c r="G271" s="307">
        <v>313222</v>
      </c>
      <c r="H271" s="307">
        <v>75262</v>
      </c>
      <c r="I271" s="307">
        <v>485015</v>
      </c>
      <c r="J271" s="307">
        <v>314290</v>
      </c>
      <c r="K271" s="307">
        <v>485015</v>
      </c>
      <c r="L271" s="307">
        <v>0</v>
      </c>
      <c r="M271" s="307">
        <v>48739</v>
      </c>
      <c r="N271" s="307">
        <v>25861</v>
      </c>
      <c r="O271" s="307">
        <v>33392</v>
      </c>
      <c r="P271" s="307">
        <v>15347</v>
      </c>
      <c r="Q271" s="307">
        <v>4869</v>
      </c>
      <c r="R271" s="438">
        <v>0</v>
      </c>
      <c r="S271" s="438">
        <v>0</v>
      </c>
      <c r="T271" s="438">
        <v>0</v>
      </c>
      <c r="U271" s="438">
        <v>4869</v>
      </c>
      <c r="V271" s="438">
        <v>62639</v>
      </c>
    </row>
    <row r="272" spans="1:22">
      <c r="A272" s="375" t="s">
        <v>970</v>
      </c>
      <c r="B272" t="s">
        <v>943</v>
      </c>
      <c r="C272" t="s">
        <v>971</v>
      </c>
      <c r="D272" s="306">
        <v>4216</v>
      </c>
      <c r="E272" s="306">
        <v>0</v>
      </c>
      <c r="F272" s="306">
        <v>114809</v>
      </c>
      <c r="G272" s="306">
        <v>0</v>
      </c>
      <c r="H272" s="306">
        <v>114809</v>
      </c>
      <c r="I272" s="306">
        <v>141990</v>
      </c>
      <c r="J272" s="306">
        <v>69620</v>
      </c>
      <c r="K272" s="306">
        <v>98400</v>
      </c>
      <c r="L272" s="306">
        <v>43590</v>
      </c>
      <c r="M272" s="306">
        <v>15481</v>
      </c>
      <c r="N272" s="306">
        <v>5728</v>
      </c>
      <c r="O272" s="306">
        <v>591</v>
      </c>
      <c r="P272" s="306">
        <v>14890</v>
      </c>
      <c r="Q272" s="306">
        <v>2229</v>
      </c>
      <c r="R272" s="144">
        <v>0</v>
      </c>
      <c r="S272" s="144">
        <v>0</v>
      </c>
      <c r="T272" s="144">
        <v>0</v>
      </c>
      <c r="U272" s="144">
        <v>2229</v>
      </c>
      <c r="V272" s="144">
        <v>18252</v>
      </c>
    </row>
    <row r="273" spans="1:22">
      <c r="A273" s="375" t="s">
        <v>972</v>
      </c>
      <c r="B273" t="s">
        <v>943</v>
      </c>
      <c r="C273" t="s">
        <v>973</v>
      </c>
      <c r="D273" s="307">
        <v>4301</v>
      </c>
      <c r="E273" s="307">
        <v>307</v>
      </c>
      <c r="F273" s="307">
        <v>45460</v>
      </c>
      <c r="G273" s="307">
        <v>45460</v>
      </c>
      <c r="H273" s="307">
        <v>0</v>
      </c>
      <c r="I273" s="307">
        <v>49030</v>
      </c>
      <c r="J273" s="307">
        <v>34410</v>
      </c>
      <c r="K273" s="307">
        <v>0</v>
      </c>
      <c r="L273" s="307">
        <v>49030</v>
      </c>
      <c r="M273" s="307">
        <v>4776</v>
      </c>
      <c r="N273" s="307">
        <v>2826</v>
      </c>
      <c r="O273" s="307">
        <v>1447</v>
      </c>
      <c r="P273" s="307">
        <v>3329</v>
      </c>
      <c r="Q273" s="307">
        <v>1029</v>
      </c>
      <c r="R273" s="438">
        <v>0</v>
      </c>
      <c r="S273" s="438">
        <v>0</v>
      </c>
      <c r="T273" s="438">
        <v>0</v>
      </c>
      <c r="U273" s="438">
        <v>1029</v>
      </c>
      <c r="V273" s="438">
        <v>7392</v>
      </c>
    </row>
    <row r="274" spans="1:22">
      <c r="A274" s="375" t="s">
        <v>974</v>
      </c>
      <c r="B274" t="s">
        <v>943</v>
      </c>
      <c r="C274" t="s">
        <v>975</v>
      </c>
      <c r="D274" s="306">
        <v>4302</v>
      </c>
      <c r="E274" s="306">
        <v>0</v>
      </c>
      <c r="F274" s="306">
        <v>9874</v>
      </c>
      <c r="G274" s="306">
        <v>9874</v>
      </c>
      <c r="H274" s="306">
        <v>0</v>
      </c>
      <c r="I274" s="306">
        <v>6990</v>
      </c>
      <c r="J274" s="306">
        <v>5420</v>
      </c>
      <c r="K274" s="306">
        <v>6340</v>
      </c>
      <c r="L274" s="306">
        <v>650</v>
      </c>
      <c r="M274" s="306">
        <v>655</v>
      </c>
      <c r="N274" s="306">
        <v>448</v>
      </c>
      <c r="O274" s="306">
        <v>200</v>
      </c>
      <c r="P274" s="306">
        <v>455</v>
      </c>
      <c r="Q274" s="306">
        <v>789</v>
      </c>
      <c r="R274" s="144">
        <v>0</v>
      </c>
      <c r="S274" s="144">
        <v>0</v>
      </c>
      <c r="T274" s="144">
        <v>0</v>
      </c>
      <c r="U274" s="144">
        <v>789</v>
      </c>
      <c r="V274" s="144">
        <v>1611</v>
      </c>
    </row>
    <row r="275" spans="1:22">
      <c r="A275" s="375" t="s">
        <v>976</v>
      </c>
      <c r="B275" t="s">
        <v>943</v>
      </c>
      <c r="C275" t="s">
        <v>977</v>
      </c>
      <c r="D275" s="307">
        <v>4321</v>
      </c>
      <c r="E275" s="307">
        <v>0</v>
      </c>
      <c r="F275" s="307">
        <v>66352</v>
      </c>
      <c r="G275" s="307">
        <v>0</v>
      </c>
      <c r="H275" s="307">
        <v>66352</v>
      </c>
      <c r="I275" s="307">
        <v>87320</v>
      </c>
      <c r="J275" s="307">
        <v>53760</v>
      </c>
      <c r="K275" s="307">
        <v>0</v>
      </c>
      <c r="L275" s="307">
        <v>87320</v>
      </c>
      <c r="M275" s="307">
        <v>8928</v>
      </c>
      <c r="N275" s="307">
        <v>4395</v>
      </c>
      <c r="O275" s="307">
        <v>5095</v>
      </c>
      <c r="P275" s="307">
        <v>3833</v>
      </c>
      <c r="Q275" s="307">
        <v>1509</v>
      </c>
      <c r="R275" s="438">
        <v>0</v>
      </c>
      <c r="S275" s="438">
        <v>0</v>
      </c>
      <c r="T275" s="438">
        <v>0</v>
      </c>
      <c r="U275" s="438">
        <v>1509</v>
      </c>
      <c r="V275" s="438">
        <v>10685</v>
      </c>
    </row>
    <row r="276" spans="1:22">
      <c r="A276" s="375" t="s">
        <v>978</v>
      </c>
      <c r="B276" t="s">
        <v>943</v>
      </c>
      <c r="C276" t="s">
        <v>979</v>
      </c>
      <c r="D276" s="306">
        <v>4322</v>
      </c>
      <c r="E276" s="306">
        <v>0</v>
      </c>
      <c r="F276" s="306">
        <v>39494</v>
      </c>
      <c r="G276" s="306">
        <v>39494</v>
      </c>
      <c r="H276" s="306">
        <v>0</v>
      </c>
      <c r="I276" s="306">
        <v>39490</v>
      </c>
      <c r="J276" s="306">
        <v>26120</v>
      </c>
      <c r="K276" s="306">
        <v>33560</v>
      </c>
      <c r="L276" s="306">
        <v>5930</v>
      </c>
      <c r="M276" s="306">
        <v>3906</v>
      </c>
      <c r="N276" s="306">
        <v>2133</v>
      </c>
      <c r="O276" s="306">
        <v>2750</v>
      </c>
      <c r="P276" s="306">
        <v>1156</v>
      </c>
      <c r="Q276" s="306">
        <v>1029</v>
      </c>
      <c r="R276" s="144">
        <v>0</v>
      </c>
      <c r="S276" s="144">
        <v>0</v>
      </c>
      <c r="T276" s="144">
        <v>0</v>
      </c>
      <c r="U276" s="144">
        <v>1029</v>
      </c>
      <c r="V276" s="144">
        <v>6376</v>
      </c>
    </row>
    <row r="277" spans="1:22">
      <c r="A277" s="375" t="s">
        <v>980</v>
      </c>
      <c r="B277" t="s">
        <v>943</v>
      </c>
      <c r="C277" t="s">
        <v>981</v>
      </c>
      <c r="D277" s="307">
        <v>4323</v>
      </c>
      <c r="E277" s="307">
        <v>0</v>
      </c>
      <c r="F277" s="307">
        <v>97259</v>
      </c>
      <c r="G277" s="307">
        <v>97259</v>
      </c>
      <c r="H277" s="307">
        <v>0</v>
      </c>
      <c r="I277" s="307">
        <v>140860</v>
      </c>
      <c r="J277" s="307">
        <v>89870</v>
      </c>
      <c r="K277" s="307">
        <v>140860</v>
      </c>
      <c r="L277" s="307">
        <v>0</v>
      </c>
      <c r="M277" s="307">
        <v>14574</v>
      </c>
      <c r="N277" s="307">
        <v>7746</v>
      </c>
      <c r="O277" s="307">
        <v>0</v>
      </c>
      <c r="P277" s="307">
        <v>14574</v>
      </c>
      <c r="Q277" s="307">
        <v>1749</v>
      </c>
      <c r="R277" s="438">
        <v>0</v>
      </c>
      <c r="S277" s="438">
        <v>0</v>
      </c>
      <c r="T277" s="438">
        <v>0</v>
      </c>
      <c r="U277" s="438">
        <v>1749</v>
      </c>
      <c r="V277" s="438">
        <v>15573</v>
      </c>
    </row>
    <row r="278" spans="1:22">
      <c r="A278" s="375" t="s">
        <v>982</v>
      </c>
      <c r="B278" t="s">
        <v>943</v>
      </c>
      <c r="C278" t="s">
        <v>983</v>
      </c>
      <c r="D278" s="306">
        <v>4324</v>
      </c>
      <c r="E278" s="306">
        <v>0</v>
      </c>
      <c r="F278" s="306">
        <v>42124</v>
      </c>
      <c r="G278" s="306">
        <v>42124</v>
      </c>
      <c r="H278" s="306">
        <v>0</v>
      </c>
      <c r="I278" s="306">
        <v>34000</v>
      </c>
      <c r="J278" s="306">
        <v>23420</v>
      </c>
      <c r="K278" s="306">
        <v>31700</v>
      </c>
      <c r="L278" s="306">
        <v>2300</v>
      </c>
      <c r="M278" s="306">
        <v>3332</v>
      </c>
      <c r="N278" s="306">
        <v>1928</v>
      </c>
      <c r="O278" s="306">
        <v>1925</v>
      </c>
      <c r="P278" s="306">
        <v>1407</v>
      </c>
      <c r="Q278" s="306">
        <v>1029</v>
      </c>
      <c r="R278" s="144">
        <v>0</v>
      </c>
      <c r="S278" s="144">
        <v>0</v>
      </c>
      <c r="T278" s="144">
        <v>0</v>
      </c>
      <c r="U278" s="144">
        <v>1029</v>
      </c>
      <c r="V278" s="144">
        <v>6872</v>
      </c>
    </row>
    <row r="279" spans="1:22">
      <c r="A279" s="375" t="s">
        <v>984</v>
      </c>
      <c r="B279" t="s">
        <v>943</v>
      </c>
      <c r="C279" t="s">
        <v>985</v>
      </c>
      <c r="D279" s="307">
        <v>4341</v>
      </c>
      <c r="E279" s="307">
        <v>0</v>
      </c>
      <c r="F279" s="307">
        <v>55294</v>
      </c>
      <c r="G279" s="307">
        <v>55294</v>
      </c>
      <c r="H279" s="307">
        <v>0</v>
      </c>
      <c r="I279" s="307">
        <v>45955</v>
      </c>
      <c r="J279" s="307">
        <v>31190</v>
      </c>
      <c r="K279" s="307">
        <v>45950</v>
      </c>
      <c r="L279" s="307">
        <v>5</v>
      </c>
      <c r="M279" s="307">
        <v>4510</v>
      </c>
      <c r="N279" s="307">
        <v>2563</v>
      </c>
      <c r="O279" s="307">
        <v>2013</v>
      </c>
      <c r="P279" s="307">
        <v>2497</v>
      </c>
      <c r="Q279" s="307">
        <v>1029</v>
      </c>
      <c r="R279" s="438">
        <v>0</v>
      </c>
      <c r="S279" s="438">
        <v>0</v>
      </c>
      <c r="T279" s="438">
        <v>0</v>
      </c>
      <c r="U279" s="438">
        <v>1029</v>
      </c>
      <c r="V279" s="438">
        <v>8983</v>
      </c>
    </row>
    <row r="280" spans="1:22">
      <c r="A280" s="375" t="s">
        <v>986</v>
      </c>
      <c r="B280" t="s">
        <v>943</v>
      </c>
      <c r="C280" t="s">
        <v>987</v>
      </c>
      <c r="D280" s="306">
        <v>4361</v>
      </c>
      <c r="E280" s="306">
        <v>0</v>
      </c>
      <c r="F280" s="306">
        <v>91778</v>
      </c>
      <c r="G280" s="306">
        <v>9880</v>
      </c>
      <c r="H280" s="306">
        <v>81898</v>
      </c>
      <c r="I280" s="306">
        <v>116395</v>
      </c>
      <c r="J280" s="306">
        <v>71040</v>
      </c>
      <c r="K280" s="306">
        <v>92000</v>
      </c>
      <c r="L280" s="306">
        <v>24395</v>
      </c>
      <c r="M280" s="306">
        <v>11929</v>
      </c>
      <c r="N280" s="306">
        <v>5833</v>
      </c>
      <c r="O280" s="306">
        <v>2504</v>
      </c>
      <c r="P280" s="306">
        <v>9425</v>
      </c>
      <c r="Q280" s="306">
        <v>1509</v>
      </c>
      <c r="R280" s="144">
        <v>0</v>
      </c>
      <c r="S280" s="144">
        <v>0</v>
      </c>
      <c r="T280" s="144">
        <v>0</v>
      </c>
      <c r="U280" s="144">
        <v>1509</v>
      </c>
      <c r="V280" s="144">
        <v>14760</v>
      </c>
    </row>
    <row r="281" spans="1:22">
      <c r="A281" s="375" t="s">
        <v>988</v>
      </c>
      <c r="B281" t="s">
        <v>943</v>
      </c>
      <c r="C281" t="s">
        <v>989</v>
      </c>
      <c r="D281" s="307">
        <v>4362</v>
      </c>
      <c r="E281" s="307">
        <v>0</v>
      </c>
      <c r="F281" s="307">
        <v>51065</v>
      </c>
      <c r="G281" s="307">
        <v>51065</v>
      </c>
      <c r="H281" s="307">
        <v>0</v>
      </c>
      <c r="I281" s="307">
        <v>45165</v>
      </c>
      <c r="J281" s="307">
        <v>30090</v>
      </c>
      <c r="K281" s="307">
        <v>45165</v>
      </c>
      <c r="L281" s="307">
        <v>0</v>
      </c>
      <c r="M281" s="307">
        <v>4497</v>
      </c>
      <c r="N281" s="307">
        <v>2496</v>
      </c>
      <c r="O281" s="307">
        <v>4497</v>
      </c>
      <c r="P281" s="307">
        <v>0</v>
      </c>
      <c r="Q281" s="307">
        <v>1029</v>
      </c>
      <c r="R281" s="438">
        <v>0</v>
      </c>
      <c r="S281" s="438">
        <v>0</v>
      </c>
      <c r="T281" s="438">
        <v>0</v>
      </c>
      <c r="U281" s="438">
        <v>1029</v>
      </c>
      <c r="V281" s="438">
        <v>8294</v>
      </c>
    </row>
    <row r="282" spans="1:22">
      <c r="A282" s="375" t="s">
        <v>990</v>
      </c>
      <c r="B282" t="s">
        <v>943</v>
      </c>
      <c r="C282" t="s">
        <v>991</v>
      </c>
      <c r="D282" s="306">
        <v>4401</v>
      </c>
      <c r="E282" s="306">
        <v>0</v>
      </c>
      <c r="F282" s="306">
        <v>48362</v>
      </c>
      <c r="G282" s="306">
        <v>48362</v>
      </c>
      <c r="H282" s="306">
        <v>0</v>
      </c>
      <c r="I282" s="306">
        <v>54385</v>
      </c>
      <c r="J282" s="306">
        <v>37260</v>
      </c>
      <c r="K282" s="306">
        <v>50600</v>
      </c>
      <c r="L282" s="306">
        <v>3785</v>
      </c>
      <c r="M282" s="306">
        <v>5348</v>
      </c>
      <c r="N282" s="306">
        <v>3065</v>
      </c>
      <c r="O282" s="306">
        <v>1493</v>
      </c>
      <c r="P282" s="306">
        <v>3855</v>
      </c>
      <c r="Q282" s="306">
        <v>1269</v>
      </c>
      <c r="R282" s="144">
        <v>0</v>
      </c>
      <c r="S282" s="144">
        <v>0</v>
      </c>
      <c r="T282" s="144">
        <v>0</v>
      </c>
      <c r="U282" s="144">
        <v>1269</v>
      </c>
      <c r="V282" s="144">
        <v>7797</v>
      </c>
    </row>
    <row r="283" spans="1:22">
      <c r="A283" s="375" t="s">
        <v>992</v>
      </c>
      <c r="B283" t="s">
        <v>943</v>
      </c>
      <c r="C283" t="s">
        <v>993</v>
      </c>
      <c r="D283" s="307">
        <v>4404</v>
      </c>
      <c r="E283" s="307">
        <v>0</v>
      </c>
      <c r="F283" s="307">
        <v>51443</v>
      </c>
      <c r="G283" s="307">
        <v>0</v>
      </c>
      <c r="H283" s="307">
        <v>51443</v>
      </c>
      <c r="I283" s="307">
        <v>61145</v>
      </c>
      <c r="J283" s="307">
        <v>36780</v>
      </c>
      <c r="K283" s="307">
        <v>50000</v>
      </c>
      <c r="L283" s="307">
        <v>11145</v>
      </c>
      <c r="M283" s="307">
        <v>6265</v>
      </c>
      <c r="N283" s="307">
        <v>2998</v>
      </c>
      <c r="O283" s="307">
        <v>2779</v>
      </c>
      <c r="P283" s="307">
        <v>3486</v>
      </c>
      <c r="Q283" s="307">
        <v>1269</v>
      </c>
      <c r="R283" s="438">
        <v>0</v>
      </c>
      <c r="S283" s="438">
        <v>0</v>
      </c>
      <c r="T283" s="438">
        <v>0</v>
      </c>
      <c r="U283" s="438">
        <v>1269</v>
      </c>
      <c r="V283" s="438">
        <v>8286</v>
      </c>
    </row>
    <row r="284" spans="1:22">
      <c r="A284" s="375" t="s">
        <v>994</v>
      </c>
      <c r="B284" t="s">
        <v>943</v>
      </c>
      <c r="C284" t="s">
        <v>995</v>
      </c>
      <c r="D284" s="306">
        <v>4406</v>
      </c>
      <c r="E284" s="306">
        <v>0</v>
      </c>
      <c r="F284" s="306">
        <v>82297</v>
      </c>
      <c r="G284" s="306">
        <v>82297</v>
      </c>
      <c r="H284" s="306">
        <v>0</v>
      </c>
      <c r="I284" s="306">
        <v>104300</v>
      </c>
      <c r="J284" s="306">
        <v>53730</v>
      </c>
      <c r="K284" s="306">
        <v>63840</v>
      </c>
      <c r="L284" s="306">
        <v>40460</v>
      </c>
      <c r="M284" s="306">
        <v>11238</v>
      </c>
      <c r="N284" s="306">
        <v>4401</v>
      </c>
      <c r="O284" s="306">
        <v>1414</v>
      </c>
      <c r="P284" s="306">
        <v>9824</v>
      </c>
      <c r="Q284" s="306">
        <v>1749</v>
      </c>
      <c r="R284" s="144">
        <v>0</v>
      </c>
      <c r="S284" s="144">
        <v>0</v>
      </c>
      <c r="T284" s="144">
        <v>0</v>
      </c>
      <c r="U284" s="144">
        <v>1749</v>
      </c>
      <c r="V284" s="144">
        <v>13096</v>
      </c>
    </row>
    <row r="285" spans="1:22">
      <c r="A285" s="375" t="s">
        <v>996</v>
      </c>
      <c r="B285" t="s">
        <v>943</v>
      </c>
      <c r="C285" t="s">
        <v>997</v>
      </c>
      <c r="D285" s="307">
        <v>4421</v>
      </c>
      <c r="E285" s="307">
        <v>0</v>
      </c>
      <c r="F285" s="307">
        <v>48966</v>
      </c>
      <c r="G285" s="307">
        <v>48966</v>
      </c>
      <c r="H285" s="307">
        <v>0</v>
      </c>
      <c r="I285" s="307">
        <v>96765</v>
      </c>
      <c r="J285" s="307">
        <v>56270</v>
      </c>
      <c r="K285" s="307">
        <v>96000</v>
      </c>
      <c r="L285" s="307">
        <v>765</v>
      </c>
      <c r="M285" s="307">
        <v>10086</v>
      </c>
      <c r="N285" s="307">
        <v>4626</v>
      </c>
      <c r="O285" s="307">
        <v>3088</v>
      </c>
      <c r="P285" s="307">
        <v>6998</v>
      </c>
      <c r="Q285" s="307">
        <v>1509</v>
      </c>
      <c r="R285" s="438">
        <v>0</v>
      </c>
      <c r="S285" s="438">
        <v>0</v>
      </c>
      <c r="T285" s="438">
        <v>0</v>
      </c>
      <c r="U285" s="438">
        <v>1509</v>
      </c>
      <c r="V285" s="438">
        <v>7830</v>
      </c>
    </row>
    <row r="286" spans="1:22">
      <c r="A286" s="375" t="s">
        <v>998</v>
      </c>
      <c r="B286" t="s">
        <v>943</v>
      </c>
      <c r="C286" t="s">
        <v>999</v>
      </c>
      <c r="D286" s="306">
        <v>4422</v>
      </c>
      <c r="E286" s="306">
        <v>0</v>
      </c>
      <c r="F286" s="306">
        <v>33812</v>
      </c>
      <c r="G286" s="306">
        <v>33509</v>
      </c>
      <c r="H286" s="306">
        <v>303</v>
      </c>
      <c r="I286" s="306">
        <v>26435</v>
      </c>
      <c r="J286" s="306">
        <v>16820</v>
      </c>
      <c r="K286" s="306">
        <v>24690</v>
      </c>
      <c r="L286" s="306">
        <v>1745</v>
      </c>
      <c r="M286" s="306">
        <v>2648</v>
      </c>
      <c r="N286" s="306">
        <v>1373</v>
      </c>
      <c r="O286" s="306">
        <v>1185</v>
      </c>
      <c r="P286" s="306">
        <v>1463</v>
      </c>
      <c r="Q286" s="306">
        <v>1029</v>
      </c>
      <c r="R286" s="144">
        <v>0</v>
      </c>
      <c r="S286" s="144">
        <v>0</v>
      </c>
      <c r="T286" s="144">
        <v>0</v>
      </c>
      <c r="U286" s="144">
        <v>1029</v>
      </c>
      <c r="V286" s="144">
        <v>5456</v>
      </c>
    </row>
    <row r="287" spans="1:22">
      <c r="A287" s="375" t="s">
        <v>1000</v>
      </c>
      <c r="B287" t="s">
        <v>943</v>
      </c>
      <c r="C287" t="s">
        <v>1001</v>
      </c>
      <c r="D287" s="307">
        <v>4424</v>
      </c>
      <c r="E287" s="307">
        <v>0</v>
      </c>
      <c r="F287" s="307">
        <v>18308</v>
      </c>
      <c r="G287" s="307">
        <v>18308</v>
      </c>
      <c r="H287" s="307">
        <v>0</v>
      </c>
      <c r="I287" s="307">
        <v>18085</v>
      </c>
      <c r="J287" s="307">
        <v>10810</v>
      </c>
      <c r="K287" s="307">
        <v>16200</v>
      </c>
      <c r="L287" s="307">
        <v>1885</v>
      </c>
      <c r="M287" s="307">
        <v>1839</v>
      </c>
      <c r="N287" s="307">
        <v>873</v>
      </c>
      <c r="O287" s="307">
        <v>1491</v>
      </c>
      <c r="P287" s="307">
        <v>348</v>
      </c>
      <c r="Q287" s="307">
        <v>789</v>
      </c>
      <c r="R287" s="438">
        <v>0</v>
      </c>
      <c r="S287" s="438">
        <v>0</v>
      </c>
      <c r="T287" s="438">
        <v>0</v>
      </c>
      <c r="U287" s="438">
        <v>789</v>
      </c>
      <c r="V287" s="438">
        <v>2975</v>
      </c>
    </row>
    <row r="288" spans="1:22">
      <c r="A288" s="375" t="s">
        <v>1002</v>
      </c>
      <c r="B288" t="s">
        <v>943</v>
      </c>
      <c r="C288" t="s">
        <v>1003</v>
      </c>
      <c r="D288" s="306">
        <v>4444</v>
      </c>
      <c r="E288" s="306">
        <v>0</v>
      </c>
      <c r="F288" s="306">
        <v>31822</v>
      </c>
      <c r="G288" s="306">
        <v>20460</v>
      </c>
      <c r="H288" s="306">
        <v>11362</v>
      </c>
      <c r="I288" s="306">
        <v>18285</v>
      </c>
      <c r="J288" s="306">
        <v>9920</v>
      </c>
      <c r="K288" s="306">
        <v>14800</v>
      </c>
      <c r="L288" s="306">
        <v>3485</v>
      </c>
      <c r="M288" s="306">
        <v>1913</v>
      </c>
      <c r="N288" s="306">
        <v>803</v>
      </c>
      <c r="O288" s="306">
        <v>549</v>
      </c>
      <c r="P288" s="306">
        <v>1364</v>
      </c>
      <c r="Q288" s="306">
        <v>789</v>
      </c>
      <c r="R288" s="144">
        <v>0</v>
      </c>
      <c r="S288" s="144">
        <v>0</v>
      </c>
      <c r="T288" s="144">
        <v>0</v>
      </c>
      <c r="U288" s="144">
        <v>789</v>
      </c>
      <c r="V288" s="144">
        <v>5192</v>
      </c>
    </row>
    <row r="289" spans="1:22">
      <c r="A289" s="375" t="s">
        <v>1004</v>
      </c>
      <c r="B289" t="s">
        <v>943</v>
      </c>
      <c r="C289" t="s">
        <v>1005</v>
      </c>
      <c r="D289" s="307">
        <v>4445</v>
      </c>
      <c r="E289" s="307">
        <v>0</v>
      </c>
      <c r="F289" s="307">
        <v>89112</v>
      </c>
      <c r="G289" s="307">
        <v>37406</v>
      </c>
      <c r="H289" s="307">
        <v>51706</v>
      </c>
      <c r="I289" s="307">
        <v>81845</v>
      </c>
      <c r="J289" s="307">
        <v>53670</v>
      </c>
      <c r="K289" s="307">
        <v>64000</v>
      </c>
      <c r="L289" s="307">
        <v>17845</v>
      </c>
      <c r="M289" s="307">
        <v>8424</v>
      </c>
      <c r="N289" s="307">
        <v>4671</v>
      </c>
      <c r="O289" s="307">
        <v>960</v>
      </c>
      <c r="P289" s="307">
        <v>7464</v>
      </c>
      <c r="Q289" s="307">
        <v>1269</v>
      </c>
      <c r="R289" s="438">
        <v>0</v>
      </c>
      <c r="S289" s="438">
        <v>0</v>
      </c>
      <c r="T289" s="438">
        <v>0</v>
      </c>
      <c r="U289" s="438">
        <v>1269</v>
      </c>
      <c r="V289" s="438">
        <v>14477</v>
      </c>
    </row>
    <row r="290" spans="1:22">
      <c r="A290" s="375" t="s">
        <v>1006</v>
      </c>
      <c r="B290" t="s">
        <v>943</v>
      </c>
      <c r="C290" t="s">
        <v>1007</v>
      </c>
      <c r="D290" s="306">
        <v>4501</v>
      </c>
      <c r="E290" s="306">
        <v>0</v>
      </c>
      <c r="F290" s="306">
        <v>60671</v>
      </c>
      <c r="G290" s="306">
        <v>33000</v>
      </c>
      <c r="H290" s="306">
        <v>27671</v>
      </c>
      <c r="I290" s="306">
        <v>59035</v>
      </c>
      <c r="J290" s="306">
        <v>40010</v>
      </c>
      <c r="K290" s="306">
        <v>55200</v>
      </c>
      <c r="L290" s="306">
        <v>3835</v>
      </c>
      <c r="M290" s="306">
        <v>5773</v>
      </c>
      <c r="N290" s="306">
        <v>3253</v>
      </c>
      <c r="O290" s="306">
        <v>2442</v>
      </c>
      <c r="P290" s="306">
        <v>3331</v>
      </c>
      <c r="Q290" s="306">
        <v>1269</v>
      </c>
      <c r="R290" s="144">
        <v>0</v>
      </c>
      <c r="S290" s="144">
        <v>0</v>
      </c>
      <c r="T290" s="144">
        <v>0</v>
      </c>
      <c r="U290" s="144">
        <v>1269</v>
      </c>
      <c r="V290" s="144">
        <v>9852</v>
      </c>
    </row>
    <row r="291" spans="1:22">
      <c r="A291" s="375" t="s">
        <v>1008</v>
      </c>
      <c r="B291" t="s">
        <v>943</v>
      </c>
      <c r="C291" t="s">
        <v>1009</v>
      </c>
      <c r="D291" s="307">
        <v>4505</v>
      </c>
      <c r="E291" s="307">
        <v>0</v>
      </c>
      <c r="F291" s="307">
        <v>85600</v>
      </c>
      <c r="G291" s="307">
        <v>60000</v>
      </c>
      <c r="H291" s="307">
        <v>25600</v>
      </c>
      <c r="I291" s="307">
        <v>83235</v>
      </c>
      <c r="J291" s="307">
        <v>51960</v>
      </c>
      <c r="K291" s="307">
        <v>75900</v>
      </c>
      <c r="L291" s="307">
        <v>7335</v>
      </c>
      <c r="M291" s="307">
        <v>8451</v>
      </c>
      <c r="N291" s="307">
        <v>4275</v>
      </c>
      <c r="O291" s="307">
        <v>3187</v>
      </c>
      <c r="P291" s="307">
        <v>5264</v>
      </c>
      <c r="Q291" s="307">
        <v>1269</v>
      </c>
      <c r="R291" s="438">
        <v>0</v>
      </c>
      <c r="S291" s="438">
        <v>0</v>
      </c>
      <c r="T291" s="438">
        <v>0</v>
      </c>
      <c r="U291" s="438">
        <v>1269</v>
      </c>
      <c r="V291" s="438">
        <v>13834</v>
      </c>
    </row>
    <row r="292" spans="1:22">
      <c r="A292" s="375" t="s">
        <v>1010</v>
      </c>
      <c r="B292" t="s">
        <v>943</v>
      </c>
      <c r="C292" t="s">
        <v>1011</v>
      </c>
      <c r="D292" s="306">
        <v>4581</v>
      </c>
      <c r="E292" s="306">
        <v>0</v>
      </c>
      <c r="F292" s="306">
        <v>17734</v>
      </c>
      <c r="G292" s="306">
        <v>17430</v>
      </c>
      <c r="H292" s="306">
        <v>304</v>
      </c>
      <c r="I292" s="306">
        <v>33020</v>
      </c>
      <c r="J292" s="306">
        <v>25320</v>
      </c>
      <c r="K292" s="306">
        <v>33020</v>
      </c>
      <c r="L292" s="306">
        <v>0</v>
      </c>
      <c r="M292" s="306">
        <v>3094</v>
      </c>
      <c r="N292" s="306">
        <v>2080</v>
      </c>
      <c r="O292" s="306">
        <v>1848</v>
      </c>
      <c r="P292" s="306">
        <v>1246</v>
      </c>
      <c r="Q292" s="306">
        <v>1029</v>
      </c>
      <c r="R292" s="144">
        <v>0</v>
      </c>
      <c r="S292" s="144">
        <v>0</v>
      </c>
      <c r="T292" s="144">
        <v>0</v>
      </c>
      <c r="U292" s="144">
        <v>1029</v>
      </c>
      <c r="V292" s="144">
        <v>2877</v>
      </c>
    </row>
    <row r="293" spans="1:22">
      <c r="A293" s="375" t="s">
        <v>1012</v>
      </c>
      <c r="B293" t="s">
        <v>943</v>
      </c>
      <c r="C293" t="s">
        <v>1013</v>
      </c>
      <c r="D293" s="307">
        <v>4606</v>
      </c>
      <c r="E293" s="307">
        <v>0</v>
      </c>
      <c r="F293" s="307">
        <v>55230</v>
      </c>
      <c r="G293" s="307">
        <v>55229</v>
      </c>
      <c r="H293" s="307">
        <v>1</v>
      </c>
      <c r="I293" s="307">
        <v>42920</v>
      </c>
      <c r="J293" s="307">
        <v>28140</v>
      </c>
      <c r="K293" s="307">
        <v>38900</v>
      </c>
      <c r="L293" s="307">
        <v>4020</v>
      </c>
      <c r="M293" s="307">
        <v>4295</v>
      </c>
      <c r="N293" s="307">
        <v>2345</v>
      </c>
      <c r="O293" s="307">
        <v>1245</v>
      </c>
      <c r="P293" s="307">
        <v>3050</v>
      </c>
      <c r="Q293" s="307">
        <v>1029</v>
      </c>
      <c r="R293" s="438">
        <v>0</v>
      </c>
      <c r="S293" s="438">
        <v>0</v>
      </c>
      <c r="T293" s="438">
        <v>0</v>
      </c>
      <c r="U293" s="438">
        <v>1029</v>
      </c>
      <c r="V293" s="438">
        <v>9000</v>
      </c>
    </row>
    <row r="294" spans="1:22">
      <c r="A294" s="375" t="s">
        <v>1014</v>
      </c>
      <c r="B294" t="s">
        <v>1015</v>
      </c>
      <c r="C294">
        <v>0</v>
      </c>
      <c r="D294" s="306">
        <v>5000</v>
      </c>
      <c r="E294" s="306">
        <v>0</v>
      </c>
      <c r="F294" s="306">
        <v>5063235</v>
      </c>
      <c r="G294" s="306">
        <v>5063235</v>
      </c>
      <c r="H294" s="306">
        <v>0</v>
      </c>
      <c r="I294" s="306">
        <v>0</v>
      </c>
      <c r="J294" s="306">
        <v>0</v>
      </c>
      <c r="K294" s="306">
        <v>0</v>
      </c>
      <c r="L294" s="306">
        <v>0</v>
      </c>
      <c r="M294" s="306">
        <v>0</v>
      </c>
      <c r="N294" s="306">
        <v>0</v>
      </c>
      <c r="O294" s="306">
        <v>0</v>
      </c>
      <c r="P294" s="306">
        <v>0</v>
      </c>
      <c r="Q294" s="306">
        <v>0</v>
      </c>
      <c r="R294" s="144">
        <v>0</v>
      </c>
      <c r="S294" s="144">
        <v>0</v>
      </c>
      <c r="T294" s="144">
        <v>0</v>
      </c>
      <c r="U294" s="144">
        <v>0</v>
      </c>
      <c r="V294" s="144">
        <v>806023</v>
      </c>
    </row>
    <row r="295" spans="1:22">
      <c r="A295" s="375" t="s">
        <v>1016</v>
      </c>
      <c r="B295" t="s">
        <v>1015</v>
      </c>
      <c r="C295" t="s">
        <v>1017</v>
      </c>
      <c r="D295" s="307">
        <v>5201</v>
      </c>
      <c r="E295" s="307">
        <v>0</v>
      </c>
      <c r="F295" s="307">
        <v>771823</v>
      </c>
      <c r="G295" s="307">
        <v>177301</v>
      </c>
      <c r="H295" s="307">
        <v>594522</v>
      </c>
      <c r="I295" s="307">
        <v>1351370</v>
      </c>
      <c r="J295" s="307">
        <v>934690</v>
      </c>
      <c r="K295" s="307">
        <v>1272000</v>
      </c>
      <c r="L295" s="307">
        <v>79370</v>
      </c>
      <c r="M295" s="307">
        <v>133474</v>
      </c>
      <c r="N295" s="307">
        <v>77563</v>
      </c>
      <c r="O295" s="307">
        <v>42717</v>
      </c>
      <c r="P295" s="307">
        <v>90757</v>
      </c>
      <c r="Q295" s="307">
        <v>9909</v>
      </c>
      <c r="R295" s="438">
        <v>0</v>
      </c>
      <c r="S295" s="438">
        <v>0</v>
      </c>
      <c r="T295" s="438">
        <v>0</v>
      </c>
      <c r="U295" s="438">
        <v>9909</v>
      </c>
      <c r="V295" s="438">
        <v>120513</v>
      </c>
    </row>
    <row r="296" spans="1:22">
      <c r="A296" s="375" t="s">
        <v>1018</v>
      </c>
      <c r="B296" t="s">
        <v>1015</v>
      </c>
      <c r="C296" t="s">
        <v>1019</v>
      </c>
      <c r="D296" s="306">
        <v>5202</v>
      </c>
      <c r="E296" s="306">
        <v>0</v>
      </c>
      <c r="F296" s="306">
        <v>170945</v>
      </c>
      <c r="G296" s="306">
        <v>98000</v>
      </c>
      <c r="H296" s="306">
        <v>72945</v>
      </c>
      <c r="I296" s="306">
        <v>254805</v>
      </c>
      <c r="J296" s="306">
        <v>191880</v>
      </c>
      <c r="K296" s="306">
        <v>248000</v>
      </c>
      <c r="L296" s="306">
        <v>6805</v>
      </c>
      <c r="M296" s="306">
        <v>24246</v>
      </c>
      <c r="N296" s="306">
        <v>15885</v>
      </c>
      <c r="O296" s="306">
        <v>12320</v>
      </c>
      <c r="P296" s="306">
        <v>11926</v>
      </c>
      <c r="Q296" s="306">
        <v>2949</v>
      </c>
      <c r="R296" s="144">
        <v>0</v>
      </c>
      <c r="S296" s="144">
        <v>0</v>
      </c>
      <c r="T296" s="144">
        <v>0</v>
      </c>
      <c r="U296" s="144">
        <v>2949</v>
      </c>
      <c r="V296" s="144">
        <v>26914</v>
      </c>
    </row>
    <row r="297" spans="1:22">
      <c r="A297" s="375" t="s">
        <v>1020</v>
      </c>
      <c r="B297" t="s">
        <v>1015</v>
      </c>
      <c r="C297" t="s">
        <v>1021</v>
      </c>
      <c r="D297" s="307">
        <v>5203</v>
      </c>
      <c r="E297" s="307">
        <v>0</v>
      </c>
      <c r="F297" s="307">
        <v>315922</v>
      </c>
      <c r="G297" s="307">
        <v>59898</v>
      </c>
      <c r="H297" s="307">
        <v>256024</v>
      </c>
      <c r="I297" s="307">
        <v>333770</v>
      </c>
      <c r="J297" s="307">
        <v>227220</v>
      </c>
      <c r="K297" s="307">
        <v>282600</v>
      </c>
      <c r="L297" s="307">
        <v>51170</v>
      </c>
      <c r="M297" s="307">
        <v>32923</v>
      </c>
      <c r="N297" s="307">
        <v>18790</v>
      </c>
      <c r="O297" s="307">
        <v>11191</v>
      </c>
      <c r="P297" s="307">
        <v>21732</v>
      </c>
      <c r="Q297" s="307">
        <v>3189</v>
      </c>
      <c r="R297" s="438">
        <v>0</v>
      </c>
      <c r="S297" s="438">
        <v>0</v>
      </c>
      <c r="T297" s="438">
        <v>0</v>
      </c>
      <c r="U297" s="438">
        <v>3189</v>
      </c>
      <c r="V297" s="438">
        <v>50162</v>
      </c>
    </row>
    <row r="298" spans="1:22">
      <c r="A298" s="375" t="s">
        <v>1022</v>
      </c>
      <c r="B298" t="s">
        <v>1015</v>
      </c>
      <c r="C298" t="s">
        <v>1023</v>
      </c>
      <c r="D298" s="306">
        <v>5204</v>
      </c>
      <c r="E298" s="306">
        <v>0</v>
      </c>
      <c r="F298" s="306">
        <v>240704</v>
      </c>
      <c r="G298" s="306">
        <v>160704</v>
      </c>
      <c r="H298" s="306">
        <v>80000</v>
      </c>
      <c r="I298" s="306">
        <v>310695</v>
      </c>
      <c r="J298" s="306">
        <v>220480</v>
      </c>
      <c r="K298" s="306">
        <v>299600</v>
      </c>
      <c r="L298" s="306">
        <v>11095</v>
      </c>
      <c r="M298" s="306">
        <v>30345</v>
      </c>
      <c r="N298" s="306">
        <v>18303</v>
      </c>
      <c r="O298" s="306">
        <v>11194</v>
      </c>
      <c r="P298" s="306">
        <v>19151</v>
      </c>
      <c r="Q298" s="306">
        <v>2949</v>
      </c>
      <c r="R298" s="144">
        <v>0</v>
      </c>
      <c r="S298" s="144">
        <v>0</v>
      </c>
      <c r="T298" s="144">
        <v>0</v>
      </c>
      <c r="U298" s="144">
        <v>2949</v>
      </c>
      <c r="V298" s="144">
        <v>36466</v>
      </c>
    </row>
    <row r="299" spans="1:22">
      <c r="A299" s="375" t="s">
        <v>1024</v>
      </c>
      <c r="B299" t="s">
        <v>1015</v>
      </c>
      <c r="C299" t="s">
        <v>1025</v>
      </c>
      <c r="D299" s="307">
        <v>5206</v>
      </c>
      <c r="E299" s="307">
        <v>0</v>
      </c>
      <c r="F299" s="307">
        <v>98015</v>
      </c>
      <c r="G299" s="307">
        <v>98015</v>
      </c>
      <c r="H299" s="307">
        <v>0</v>
      </c>
      <c r="I299" s="307">
        <v>141485</v>
      </c>
      <c r="J299" s="307">
        <v>112040</v>
      </c>
      <c r="K299" s="307">
        <v>139400</v>
      </c>
      <c r="L299" s="307">
        <v>2085</v>
      </c>
      <c r="M299" s="307">
        <v>13183</v>
      </c>
      <c r="N299" s="307">
        <v>9313</v>
      </c>
      <c r="O299" s="307">
        <v>3100</v>
      </c>
      <c r="P299" s="307">
        <v>10083</v>
      </c>
      <c r="Q299" s="307">
        <v>1749</v>
      </c>
      <c r="R299" s="438">
        <v>0</v>
      </c>
      <c r="S299" s="438">
        <v>0</v>
      </c>
      <c r="T299" s="438">
        <v>0</v>
      </c>
      <c r="U299" s="438">
        <v>1749</v>
      </c>
      <c r="V299" s="438">
        <v>15600</v>
      </c>
    </row>
    <row r="300" spans="1:22">
      <c r="A300" s="375" t="s">
        <v>1026</v>
      </c>
      <c r="B300" t="s">
        <v>1015</v>
      </c>
      <c r="C300" t="s">
        <v>1027</v>
      </c>
      <c r="D300" s="306">
        <v>5207</v>
      </c>
      <c r="E300" s="306">
        <v>0</v>
      </c>
      <c r="F300" s="306">
        <v>170495</v>
      </c>
      <c r="G300" s="306">
        <v>170495</v>
      </c>
      <c r="H300" s="306">
        <v>0</v>
      </c>
      <c r="I300" s="306">
        <v>190040</v>
      </c>
      <c r="J300" s="306">
        <v>138870</v>
      </c>
      <c r="K300" s="306">
        <v>176200</v>
      </c>
      <c r="L300" s="306">
        <v>13840</v>
      </c>
      <c r="M300" s="306">
        <v>18268</v>
      </c>
      <c r="N300" s="306">
        <v>11506</v>
      </c>
      <c r="O300" s="306">
        <v>10771</v>
      </c>
      <c r="P300" s="306">
        <v>7497</v>
      </c>
      <c r="Q300" s="306">
        <v>1770</v>
      </c>
      <c r="R300" s="144">
        <v>0</v>
      </c>
      <c r="S300" s="144">
        <v>0</v>
      </c>
      <c r="T300" s="144">
        <v>0</v>
      </c>
      <c r="U300" s="144">
        <v>1770</v>
      </c>
      <c r="V300" s="144">
        <v>26220</v>
      </c>
    </row>
    <row r="301" spans="1:22">
      <c r="A301" s="375" t="s">
        <v>1028</v>
      </c>
      <c r="B301" t="s">
        <v>1015</v>
      </c>
      <c r="C301" t="s">
        <v>1029</v>
      </c>
      <c r="D301" s="307">
        <v>5209</v>
      </c>
      <c r="E301" s="307">
        <v>0</v>
      </c>
      <c r="F301" s="307">
        <v>119993</v>
      </c>
      <c r="G301" s="307">
        <v>17237</v>
      </c>
      <c r="H301" s="307">
        <v>102756</v>
      </c>
      <c r="I301" s="307">
        <v>125415</v>
      </c>
      <c r="J301" s="307">
        <v>89160</v>
      </c>
      <c r="K301" s="307">
        <v>117000</v>
      </c>
      <c r="L301" s="307">
        <v>8415</v>
      </c>
      <c r="M301" s="307">
        <v>12184</v>
      </c>
      <c r="N301" s="307">
        <v>7375</v>
      </c>
      <c r="O301" s="307">
        <v>2544</v>
      </c>
      <c r="P301" s="307">
        <v>9640</v>
      </c>
      <c r="Q301" s="307">
        <v>1749</v>
      </c>
      <c r="R301" s="438">
        <v>0</v>
      </c>
      <c r="S301" s="438">
        <v>0</v>
      </c>
      <c r="T301" s="438">
        <v>0</v>
      </c>
      <c r="U301" s="438">
        <v>1749</v>
      </c>
      <c r="V301" s="438">
        <v>18392</v>
      </c>
    </row>
    <row r="302" spans="1:22">
      <c r="A302" s="375" t="s">
        <v>1030</v>
      </c>
      <c r="B302" t="s">
        <v>1015</v>
      </c>
      <c r="C302" t="s">
        <v>1031</v>
      </c>
      <c r="D302" s="306">
        <v>5210</v>
      </c>
      <c r="E302" s="306">
        <v>0</v>
      </c>
      <c r="F302" s="306">
        <v>266412</v>
      </c>
      <c r="G302" s="306">
        <v>85412</v>
      </c>
      <c r="H302" s="306">
        <v>181000</v>
      </c>
      <c r="I302" s="306">
        <v>306195</v>
      </c>
      <c r="J302" s="306">
        <v>210730</v>
      </c>
      <c r="K302" s="306">
        <v>294000</v>
      </c>
      <c r="L302" s="306">
        <v>12195</v>
      </c>
      <c r="M302" s="306">
        <v>30172</v>
      </c>
      <c r="N302" s="306">
        <v>17461</v>
      </c>
      <c r="O302" s="306">
        <v>7845</v>
      </c>
      <c r="P302" s="306">
        <v>22327</v>
      </c>
      <c r="Q302" s="306">
        <v>2949</v>
      </c>
      <c r="R302" s="144">
        <v>0</v>
      </c>
      <c r="S302" s="144">
        <v>0</v>
      </c>
      <c r="T302" s="144">
        <v>0</v>
      </c>
      <c r="U302" s="144">
        <v>2949</v>
      </c>
      <c r="V302" s="144">
        <v>42231</v>
      </c>
    </row>
    <row r="303" spans="1:22">
      <c r="A303" s="375" t="s">
        <v>1032</v>
      </c>
      <c r="B303" t="s">
        <v>1015</v>
      </c>
      <c r="C303" t="s">
        <v>1033</v>
      </c>
      <c r="D303" s="307">
        <v>5211</v>
      </c>
      <c r="E303" s="307">
        <v>0</v>
      </c>
      <c r="F303" s="307">
        <v>106063</v>
      </c>
      <c r="G303" s="307">
        <v>106063</v>
      </c>
      <c r="H303" s="307">
        <v>0</v>
      </c>
      <c r="I303" s="307">
        <v>138955</v>
      </c>
      <c r="J303" s="307">
        <v>97700</v>
      </c>
      <c r="K303" s="307">
        <v>123200</v>
      </c>
      <c r="L303" s="307">
        <v>15755</v>
      </c>
      <c r="M303" s="307">
        <v>13590</v>
      </c>
      <c r="N303" s="307">
        <v>8085</v>
      </c>
      <c r="O303" s="307">
        <v>1493</v>
      </c>
      <c r="P303" s="307">
        <v>12097</v>
      </c>
      <c r="Q303" s="307">
        <v>1989</v>
      </c>
      <c r="R303" s="438">
        <v>0</v>
      </c>
      <c r="S303" s="438">
        <v>0</v>
      </c>
      <c r="T303" s="438">
        <v>0</v>
      </c>
      <c r="U303" s="438">
        <v>1989</v>
      </c>
      <c r="V303" s="438">
        <v>16783</v>
      </c>
    </row>
    <row r="304" spans="1:22">
      <c r="A304" s="375" t="s">
        <v>1034</v>
      </c>
      <c r="B304" t="s">
        <v>1015</v>
      </c>
      <c r="C304" t="s">
        <v>1035</v>
      </c>
      <c r="D304" s="306">
        <v>5212</v>
      </c>
      <c r="E304" s="306">
        <v>0</v>
      </c>
      <c r="F304" s="306">
        <v>297501</v>
      </c>
      <c r="G304" s="306">
        <v>65513</v>
      </c>
      <c r="H304" s="306">
        <v>231988</v>
      </c>
      <c r="I304" s="306">
        <v>315085</v>
      </c>
      <c r="J304" s="306">
        <v>217620</v>
      </c>
      <c r="K304" s="306">
        <v>294000</v>
      </c>
      <c r="L304" s="306">
        <v>21085</v>
      </c>
      <c r="M304" s="306">
        <v>31050</v>
      </c>
      <c r="N304" s="306">
        <v>18108</v>
      </c>
      <c r="O304" s="306">
        <v>11807</v>
      </c>
      <c r="P304" s="306">
        <v>19243</v>
      </c>
      <c r="Q304" s="306">
        <v>2949</v>
      </c>
      <c r="R304" s="144">
        <v>0</v>
      </c>
      <c r="S304" s="144">
        <v>0</v>
      </c>
      <c r="T304" s="144">
        <v>0</v>
      </c>
      <c r="U304" s="144">
        <v>2949</v>
      </c>
      <c r="V304" s="144">
        <v>45423</v>
      </c>
    </row>
    <row r="305" spans="1:22">
      <c r="A305" s="375" t="s">
        <v>1036</v>
      </c>
      <c r="B305" t="s">
        <v>1015</v>
      </c>
      <c r="C305" t="s">
        <v>1037</v>
      </c>
      <c r="D305" s="307">
        <v>5213</v>
      </c>
      <c r="E305" s="307">
        <v>0</v>
      </c>
      <c r="F305" s="307">
        <v>129299</v>
      </c>
      <c r="G305" s="307">
        <v>108719</v>
      </c>
      <c r="H305" s="307">
        <v>20580</v>
      </c>
      <c r="I305" s="307">
        <v>151130</v>
      </c>
      <c r="J305" s="307">
        <v>115070</v>
      </c>
      <c r="K305" s="307">
        <v>150400</v>
      </c>
      <c r="L305" s="307">
        <v>730</v>
      </c>
      <c r="M305" s="307">
        <v>14295</v>
      </c>
      <c r="N305" s="307">
        <v>9543</v>
      </c>
      <c r="O305" s="307">
        <v>3629</v>
      </c>
      <c r="P305" s="307">
        <v>10666</v>
      </c>
      <c r="Q305" s="307">
        <v>1989</v>
      </c>
      <c r="R305" s="438">
        <v>0</v>
      </c>
      <c r="S305" s="438">
        <v>0</v>
      </c>
      <c r="T305" s="438">
        <v>0</v>
      </c>
      <c r="U305" s="438">
        <v>1989</v>
      </c>
      <c r="V305" s="438">
        <v>19905</v>
      </c>
    </row>
    <row r="306" spans="1:22">
      <c r="A306" s="375" t="s">
        <v>1038</v>
      </c>
      <c r="B306" t="s">
        <v>1015</v>
      </c>
      <c r="C306" t="s">
        <v>1039</v>
      </c>
      <c r="D306" s="306">
        <v>5214</v>
      </c>
      <c r="E306" s="306">
        <v>0</v>
      </c>
      <c r="F306" s="306">
        <v>86541</v>
      </c>
      <c r="G306" s="306">
        <v>29031</v>
      </c>
      <c r="H306" s="306">
        <v>57510</v>
      </c>
      <c r="I306" s="306">
        <v>88725</v>
      </c>
      <c r="J306" s="306">
        <v>57980</v>
      </c>
      <c r="K306" s="306">
        <v>76990</v>
      </c>
      <c r="L306" s="306">
        <v>11735</v>
      </c>
      <c r="M306" s="306">
        <v>8912</v>
      </c>
      <c r="N306" s="306">
        <v>4805</v>
      </c>
      <c r="O306" s="306">
        <v>3714</v>
      </c>
      <c r="P306" s="306">
        <v>5198</v>
      </c>
      <c r="Q306" s="306">
        <v>1509</v>
      </c>
      <c r="R306" s="144">
        <v>0</v>
      </c>
      <c r="S306" s="144">
        <v>0</v>
      </c>
      <c r="T306" s="144">
        <v>0</v>
      </c>
      <c r="U306" s="144">
        <v>1509</v>
      </c>
      <c r="V306" s="144">
        <v>14300</v>
      </c>
    </row>
    <row r="307" spans="1:22">
      <c r="A307" s="375" t="s">
        <v>1040</v>
      </c>
      <c r="B307" t="s">
        <v>1015</v>
      </c>
      <c r="C307" t="s">
        <v>1041</v>
      </c>
      <c r="D307" s="307">
        <v>5215</v>
      </c>
      <c r="E307" s="307">
        <v>0</v>
      </c>
      <c r="F307" s="307">
        <v>111241</v>
      </c>
      <c r="G307" s="307">
        <v>111241</v>
      </c>
      <c r="H307" s="307">
        <v>0</v>
      </c>
      <c r="I307" s="307">
        <v>114025</v>
      </c>
      <c r="J307" s="307">
        <v>84720</v>
      </c>
      <c r="K307" s="307">
        <v>108400</v>
      </c>
      <c r="L307" s="307">
        <v>5625</v>
      </c>
      <c r="M307" s="307">
        <v>10914</v>
      </c>
      <c r="N307" s="307">
        <v>7050</v>
      </c>
      <c r="O307" s="307">
        <v>1680</v>
      </c>
      <c r="P307" s="307">
        <v>9234</v>
      </c>
      <c r="Q307" s="307">
        <v>1749</v>
      </c>
      <c r="R307" s="438">
        <v>0</v>
      </c>
      <c r="S307" s="438">
        <v>0</v>
      </c>
      <c r="T307" s="438">
        <v>0</v>
      </c>
      <c r="U307" s="438">
        <v>1749</v>
      </c>
      <c r="V307" s="438">
        <v>17185</v>
      </c>
    </row>
    <row r="308" spans="1:22">
      <c r="A308" s="375" t="s">
        <v>1042</v>
      </c>
      <c r="B308" t="s">
        <v>1015</v>
      </c>
      <c r="C308" t="s">
        <v>1043</v>
      </c>
      <c r="D308" s="306">
        <v>5303</v>
      </c>
      <c r="E308" s="306">
        <v>0</v>
      </c>
      <c r="F308" s="306">
        <v>25714</v>
      </c>
      <c r="G308" s="306">
        <v>25714</v>
      </c>
      <c r="H308" s="306">
        <v>0</v>
      </c>
      <c r="I308" s="306">
        <v>25910</v>
      </c>
      <c r="J308" s="306">
        <v>20110</v>
      </c>
      <c r="K308" s="306">
        <v>25000</v>
      </c>
      <c r="L308" s="306">
        <v>910</v>
      </c>
      <c r="M308" s="306">
        <v>2439</v>
      </c>
      <c r="N308" s="306">
        <v>1671</v>
      </c>
      <c r="O308" s="306">
        <v>2439</v>
      </c>
      <c r="P308" s="306">
        <v>0</v>
      </c>
      <c r="Q308" s="306">
        <v>1029</v>
      </c>
      <c r="R308" s="144">
        <v>0</v>
      </c>
      <c r="S308" s="144">
        <v>0</v>
      </c>
      <c r="T308" s="144">
        <v>0</v>
      </c>
      <c r="U308" s="144">
        <v>1029</v>
      </c>
      <c r="V308" s="144">
        <v>4071</v>
      </c>
    </row>
    <row r="309" spans="1:22">
      <c r="A309" s="375" t="s">
        <v>1044</v>
      </c>
      <c r="B309" t="s">
        <v>1015</v>
      </c>
      <c r="C309" t="s">
        <v>1045</v>
      </c>
      <c r="D309" s="307">
        <v>5327</v>
      </c>
      <c r="E309" s="307">
        <v>0</v>
      </c>
      <c r="F309" s="307">
        <v>16371</v>
      </c>
      <c r="G309" s="307">
        <v>16371</v>
      </c>
      <c r="H309" s="307">
        <v>0</v>
      </c>
      <c r="I309" s="307">
        <v>13085</v>
      </c>
      <c r="J309" s="307">
        <v>10780</v>
      </c>
      <c r="K309" s="307">
        <v>13085</v>
      </c>
      <c r="L309" s="307">
        <v>0</v>
      </c>
      <c r="M309" s="307">
        <v>1195</v>
      </c>
      <c r="N309" s="307">
        <v>895</v>
      </c>
      <c r="O309" s="307">
        <v>0</v>
      </c>
      <c r="P309" s="307">
        <v>1195</v>
      </c>
      <c r="Q309" s="307">
        <v>789</v>
      </c>
      <c r="R309" s="438">
        <v>0</v>
      </c>
      <c r="S309" s="438">
        <v>0</v>
      </c>
      <c r="T309" s="438">
        <v>0</v>
      </c>
      <c r="U309" s="438">
        <v>789</v>
      </c>
      <c r="V309" s="438">
        <v>2671</v>
      </c>
    </row>
    <row r="310" spans="1:22">
      <c r="A310" s="375" t="s">
        <v>1046</v>
      </c>
      <c r="B310" t="s">
        <v>1015</v>
      </c>
      <c r="C310" t="s">
        <v>1047</v>
      </c>
      <c r="D310" s="306">
        <v>5346</v>
      </c>
      <c r="E310" s="306">
        <v>0</v>
      </c>
      <c r="F310" s="306">
        <v>21569</v>
      </c>
      <c r="G310" s="306">
        <v>21569</v>
      </c>
      <c r="H310" s="306">
        <v>0</v>
      </c>
      <c r="I310" s="306">
        <v>14425</v>
      </c>
      <c r="J310" s="306">
        <v>11220</v>
      </c>
      <c r="K310" s="306">
        <v>14425</v>
      </c>
      <c r="L310" s="306">
        <v>0</v>
      </c>
      <c r="M310" s="306">
        <v>1350</v>
      </c>
      <c r="N310" s="306">
        <v>930</v>
      </c>
      <c r="O310" s="306">
        <v>327</v>
      </c>
      <c r="P310" s="306">
        <v>1023</v>
      </c>
      <c r="Q310" s="306">
        <v>789</v>
      </c>
      <c r="R310" s="144">
        <v>0</v>
      </c>
      <c r="S310" s="144">
        <v>0</v>
      </c>
      <c r="T310" s="144">
        <v>0</v>
      </c>
      <c r="U310" s="144">
        <v>789</v>
      </c>
      <c r="V310" s="144">
        <v>3439</v>
      </c>
    </row>
    <row r="311" spans="1:22">
      <c r="A311" s="375" t="s">
        <v>1048</v>
      </c>
      <c r="B311" t="s">
        <v>1015</v>
      </c>
      <c r="C311" t="s">
        <v>1049</v>
      </c>
      <c r="D311" s="307">
        <v>5348</v>
      </c>
      <c r="E311" s="307">
        <v>0</v>
      </c>
      <c r="F311" s="307">
        <v>66841</v>
      </c>
      <c r="G311" s="307">
        <v>66841</v>
      </c>
      <c r="H311" s="307">
        <v>0</v>
      </c>
      <c r="I311" s="307">
        <v>73865</v>
      </c>
      <c r="J311" s="307">
        <v>55780</v>
      </c>
      <c r="K311" s="307">
        <v>55000</v>
      </c>
      <c r="L311" s="307">
        <v>18865</v>
      </c>
      <c r="M311" s="307">
        <v>7007</v>
      </c>
      <c r="N311" s="307">
        <v>4625</v>
      </c>
      <c r="O311" s="307">
        <v>649</v>
      </c>
      <c r="P311" s="307">
        <v>6358</v>
      </c>
      <c r="Q311" s="307">
        <v>1269</v>
      </c>
      <c r="R311" s="438">
        <v>0</v>
      </c>
      <c r="S311" s="438">
        <v>0</v>
      </c>
      <c r="T311" s="438">
        <v>0</v>
      </c>
      <c r="U311" s="438">
        <v>1269</v>
      </c>
      <c r="V311" s="438">
        <v>10694</v>
      </c>
    </row>
    <row r="312" spans="1:22">
      <c r="A312" s="375" t="s">
        <v>1050</v>
      </c>
      <c r="B312" t="s">
        <v>1015</v>
      </c>
      <c r="C312" t="s">
        <v>1051</v>
      </c>
      <c r="D312" s="306">
        <v>5349</v>
      </c>
      <c r="E312" s="306">
        <v>0</v>
      </c>
      <c r="F312" s="306">
        <v>38080</v>
      </c>
      <c r="G312" s="306">
        <v>35220</v>
      </c>
      <c r="H312" s="306">
        <v>2860</v>
      </c>
      <c r="I312" s="306">
        <v>34295</v>
      </c>
      <c r="J312" s="306">
        <v>26720</v>
      </c>
      <c r="K312" s="306">
        <v>34295</v>
      </c>
      <c r="L312" s="306">
        <v>0</v>
      </c>
      <c r="M312" s="306">
        <v>3208</v>
      </c>
      <c r="N312" s="306">
        <v>2215</v>
      </c>
      <c r="O312" s="306">
        <v>513</v>
      </c>
      <c r="P312" s="306">
        <v>2695</v>
      </c>
      <c r="Q312" s="306">
        <v>1029</v>
      </c>
      <c r="R312" s="144">
        <v>0</v>
      </c>
      <c r="S312" s="144">
        <v>0</v>
      </c>
      <c r="T312" s="144">
        <v>0</v>
      </c>
      <c r="U312" s="144">
        <v>1029</v>
      </c>
      <c r="V312" s="144">
        <v>6167</v>
      </c>
    </row>
    <row r="313" spans="1:22">
      <c r="A313" s="375" t="s">
        <v>1052</v>
      </c>
      <c r="B313" t="s">
        <v>1015</v>
      </c>
      <c r="C313" t="s">
        <v>1053</v>
      </c>
      <c r="D313" s="307">
        <v>5361</v>
      </c>
      <c r="E313" s="307">
        <v>0</v>
      </c>
      <c r="F313" s="307">
        <v>45863</v>
      </c>
      <c r="G313" s="307">
        <v>45863</v>
      </c>
      <c r="H313" s="307">
        <v>0</v>
      </c>
      <c r="I313" s="307">
        <v>42390</v>
      </c>
      <c r="J313" s="307">
        <v>32610</v>
      </c>
      <c r="K313" s="307">
        <v>42390</v>
      </c>
      <c r="L313" s="307">
        <v>0</v>
      </c>
      <c r="M313" s="307">
        <v>3994</v>
      </c>
      <c r="N313" s="307">
        <v>2713</v>
      </c>
      <c r="O313" s="307">
        <v>3500</v>
      </c>
      <c r="P313" s="307">
        <v>494</v>
      </c>
      <c r="Q313" s="307">
        <v>1029</v>
      </c>
      <c r="R313" s="438">
        <v>0</v>
      </c>
      <c r="S313" s="438">
        <v>0</v>
      </c>
      <c r="T313" s="438">
        <v>0</v>
      </c>
      <c r="U313" s="438">
        <v>1029</v>
      </c>
      <c r="V313" s="438">
        <v>7392</v>
      </c>
    </row>
    <row r="314" spans="1:22">
      <c r="A314" s="375" t="s">
        <v>1054</v>
      </c>
      <c r="B314" t="s">
        <v>1015</v>
      </c>
      <c r="C314" t="s">
        <v>1055</v>
      </c>
      <c r="D314" s="306">
        <v>5363</v>
      </c>
      <c r="E314" s="306">
        <v>0</v>
      </c>
      <c r="F314" s="306">
        <v>31834</v>
      </c>
      <c r="G314" s="306">
        <v>31834</v>
      </c>
      <c r="H314" s="306">
        <v>0</v>
      </c>
      <c r="I314" s="306">
        <v>26240</v>
      </c>
      <c r="J314" s="306">
        <v>19750</v>
      </c>
      <c r="K314" s="306">
        <v>24720</v>
      </c>
      <c r="L314" s="306">
        <v>1520</v>
      </c>
      <c r="M314" s="306">
        <v>2503</v>
      </c>
      <c r="N314" s="306">
        <v>1651</v>
      </c>
      <c r="O314" s="306">
        <v>564</v>
      </c>
      <c r="P314" s="306">
        <v>1939</v>
      </c>
      <c r="Q314" s="306">
        <v>1029</v>
      </c>
      <c r="R314" s="144">
        <v>0</v>
      </c>
      <c r="S314" s="144">
        <v>0</v>
      </c>
      <c r="T314" s="144">
        <v>0</v>
      </c>
      <c r="U314" s="144">
        <v>1029</v>
      </c>
      <c r="V314" s="144">
        <v>5151</v>
      </c>
    </row>
    <row r="315" spans="1:22">
      <c r="A315" s="375" t="s">
        <v>1056</v>
      </c>
      <c r="B315" t="s">
        <v>1015</v>
      </c>
      <c r="C315" t="s">
        <v>1057</v>
      </c>
      <c r="D315" s="307">
        <v>5366</v>
      </c>
      <c r="E315" s="307">
        <v>0</v>
      </c>
      <c r="F315" s="307">
        <v>27614</v>
      </c>
      <c r="G315" s="307">
        <v>27614</v>
      </c>
      <c r="H315" s="307">
        <v>0</v>
      </c>
      <c r="I315" s="307">
        <v>18780</v>
      </c>
      <c r="J315" s="307">
        <v>13600</v>
      </c>
      <c r="K315" s="307">
        <v>16400</v>
      </c>
      <c r="L315" s="307">
        <v>2380</v>
      </c>
      <c r="M315" s="307">
        <v>1808</v>
      </c>
      <c r="N315" s="307">
        <v>1130</v>
      </c>
      <c r="O315" s="307">
        <v>1351</v>
      </c>
      <c r="P315" s="307">
        <v>457</v>
      </c>
      <c r="Q315" s="307">
        <v>789</v>
      </c>
      <c r="R315" s="438">
        <v>0</v>
      </c>
      <c r="S315" s="438">
        <v>0</v>
      </c>
      <c r="T315" s="438">
        <v>0</v>
      </c>
      <c r="U315" s="438">
        <v>789</v>
      </c>
      <c r="V315" s="438">
        <v>4484</v>
      </c>
    </row>
    <row r="316" spans="1:22">
      <c r="A316" s="375" t="s">
        <v>1058</v>
      </c>
      <c r="B316" t="s">
        <v>1015</v>
      </c>
      <c r="C316" t="s">
        <v>1059</v>
      </c>
      <c r="D316" s="306">
        <v>5368</v>
      </c>
      <c r="E316" s="306">
        <v>0</v>
      </c>
      <c r="F316" s="306">
        <v>16523</v>
      </c>
      <c r="G316" s="306">
        <v>16523</v>
      </c>
      <c r="H316" s="306">
        <v>0</v>
      </c>
      <c r="I316" s="306">
        <v>8140</v>
      </c>
      <c r="J316" s="306">
        <v>3500</v>
      </c>
      <c r="K316" s="306">
        <v>5890</v>
      </c>
      <c r="L316" s="306">
        <v>2250</v>
      </c>
      <c r="M316" s="306">
        <v>916</v>
      </c>
      <c r="N316" s="306">
        <v>283</v>
      </c>
      <c r="O316" s="306">
        <v>116</v>
      </c>
      <c r="P316" s="306">
        <v>800</v>
      </c>
      <c r="Q316" s="306">
        <v>789</v>
      </c>
      <c r="R316" s="144">
        <v>0</v>
      </c>
      <c r="S316" s="144">
        <v>0</v>
      </c>
      <c r="T316" s="144">
        <v>0</v>
      </c>
      <c r="U316" s="144">
        <v>789</v>
      </c>
      <c r="V316" s="144">
        <v>2707</v>
      </c>
    </row>
    <row r="317" spans="1:22">
      <c r="A317" s="375" t="s">
        <v>1060</v>
      </c>
      <c r="B317" t="s">
        <v>1015</v>
      </c>
      <c r="C317" t="s">
        <v>1061</v>
      </c>
      <c r="D317" s="307">
        <v>5434</v>
      </c>
      <c r="E317" s="307">
        <v>0</v>
      </c>
      <c r="F317" s="307">
        <v>82947</v>
      </c>
      <c r="G317" s="307">
        <v>33004</v>
      </c>
      <c r="H317" s="307">
        <v>49943</v>
      </c>
      <c r="I317" s="307">
        <v>67580</v>
      </c>
      <c r="J317" s="307">
        <v>45080</v>
      </c>
      <c r="K317" s="307">
        <v>60000</v>
      </c>
      <c r="L317" s="307">
        <v>7580</v>
      </c>
      <c r="M317" s="307">
        <v>6698</v>
      </c>
      <c r="N317" s="307">
        <v>3725</v>
      </c>
      <c r="O317" s="307">
        <v>1498</v>
      </c>
      <c r="P317" s="307">
        <v>5200</v>
      </c>
      <c r="Q317" s="307">
        <v>1269</v>
      </c>
      <c r="R317" s="438">
        <v>0</v>
      </c>
      <c r="S317" s="438">
        <v>0</v>
      </c>
      <c r="T317" s="438">
        <v>0</v>
      </c>
      <c r="U317" s="438">
        <v>1269</v>
      </c>
      <c r="V317" s="438">
        <v>12824</v>
      </c>
    </row>
    <row r="318" spans="1:22">
      <c r="A318" s="375" t="s">
        <v>1062</v>
      </c>
      <c r="B318" t="s">
        <v>1015</v>
      </c>
      <c r="C318" t="s">
        <v>1063</v>
      </c>
      <c r="D318" s="306">
        <v>5463</v>
      </c>
      <c r="E318" s="306">
        <v>0</v>
      </c>
      <c r="F318" s="306">
        <v>63682</v>
      </c>
      <c r="G318" s="306">
        <v>52816</v>
      </c>
      <c r="H318" s="306">
        <v>10866</v>
      </c>
      <c r="I318" s="306">
        <v>52375</v>
      </c>
      <c r="J318" s="306">
        <v>36110</v>
      </c>
      <c r="K318" s="306">
        <v>44500</v>
      </c>
      <c r="L318" s="306">
        <v>7875</v>
      </c>
      <c r="M318" s="306">
        <v>5135</v>
      </c>
      <c r="N318" s="306">
        <v>2996</v>
      </c>
      <c r="O318" s="306">
        <v>4275</v>
      </c>
      <c r="P318" s="306">
        <v>860</v>
      </c>
      <c r="Q318" s="306">
        <v>1029</v>
      </c>
      <c r="R318" s="144">
        <v>0</v>
      </c>
      <c r="S318" s="144">
        <v>0</v>
      </c>
      <c r="T318" s="144">
        <v>0</v>
      </c>
      <c r="U318" s="144">
        <v>1029</v>
      </c>
      <c r="V318" s="144">
        <v>9872</v>
      </c>
    </row>
    <row r="319" spans="1:22">
      <c r="A319" s="375" t="s">
        <v>1064</v>
      </c>
      <c r="B319" t="s">
        <v>1015</v>
      </c>
      <c r="C319" t="s">
        <v>1065</v>
      </c>
      <c r="D319" s="307">
        <v>5464</v>
      </c>
      <c r="E319" s="307">
        <v>0</v>
      </c>
      <c r="F319" s="307">
        <v>19816</v>
      </c>
      <c r="G319" s="307">
        <v>19816</v>
      </c>
      <c r="H319" s="307">
        <v>0</v>
      </c>
      <c r="I319" s="307">
        <v>10990</v>
      </c>
      <c r="J319" s="307">
        <v>7840</v>
      </c>
      <c r="K319" s="307">
        <v>10990</v>
      </c>
      <c r="L319" s="307">
        <v>0</v>
      </c>
      <c r="M319" s="307">
        <v>1064</v>
      </c>
      <c r="N319" s="307">
        <v>650</v>
      </c>
      <c r="O319" s="307">
        <v>507</v>
      </c>
      <c r="P319" s="307">
        <v>557</v>
      </c>
      <c r="Q319" s="307">
        <v>789</v>
      </c>
      <c r="R319" s="438">
        <v>0</v>
      </c>
      <c r="S319" s="438">
        <v>0</v>
      </c>
      <c r="T319" s="438">
        <v>0</v>
      </c>
      <c r="U319" s="438">
        <v>789</v>
      </c>
      <c r="V319" s="438">
        <v>3175</v>
      </c>
    </row>
    <row r="320" spans="1:22">
      <c r="A320" s="375" t="s">
        <v>1066</v>
      </c>
      <c r="B320" t="s">
        <v>1067</v>
      </c>
      <c r="C320">
        <v>0</v>
      </c>
      <c r="D320" s="306">
        <v>6000</v>
      </c>
      <c r="E320" s="306">
        <v>0</v>
      </c>
      <c r="F320" s="306">
        <v>4858552</v>
      </c>
      <c r="G320" s="306">
        <v>4042362</v>
      </c>
      <c r="H320" s="306">
        <v>816190</v>
      </c>
      <c r="I320" s="306">
        <v>0</v>
      </c>
      <c r="J320" s="306">
        <v>0</v>
      </c>
      <c r="K320" s="306">
        <v>0</v>
      </c>
      <c r="L320" s="306">
        <v>0</v>
      </c>
      <c r="M320" s="306">
        <v>0</v>
      </c>
      <c r="N320" s="306">
        <v>0</v>
      </c>
      <c r="O320" s="306">
        <v>0</v>
      </c>
      <c r="P320" s="306">
        <v>0</v>
      </c>
      <c r="Q320" s="306">
        <v>0</v>
      </c>
      <c r="R320" s="144">
        <v>0</v>
      </c>
      <c r="S320" s="144">
        <v>0</v>
      </c>
      <c r="T320" s="144">
        <v>0</v>
      </c>
      <c r="U320" s="144">
        <v>0</v>
      </c>
      <c r="V320" s="144">
        <v>794779</v>
      </c>
    </row>
    <row r="321" spans="1:22">
      <c r="A321" s="375" t="s">
        <v>1068</v>
      </c>
      <c r="B321" t="s">
        <v>1067</v>
      </c>
      <c r="C321" t="s">
        <v>1069</v>
      </c>
      <c r="D321" s="307">
        <v>6201</v>
      </c>
      <c r="E321" s="307">
        <v>0</v>
      </c>
      <c r="F321" s="307">
        <v>590324</v>
      </c>
      <c r="G321" s="307">
        <v>390129</v>
      </c>
      <c r="H321" s="307">
        <v>200195</v>
      </c>
      <c r="I321" s="307">
        <v>846385</v>
      </c>
      <c r="J321" s="307">
        <v>503270</v>
      </c>
      <c r="K321" s="307">
        <v>338900</v>
      </c>
      <c r="L321" s="307">
        <v>507485</v>
      </c>
      <c r="M321" s="307">
        <v>87861</v>
      </c>
      <c r="N321" s="307">
        <v>41688</v>
      </c>
      <c r="O321" s="307">
        <v>22916</v>
      </c>
      <c r="P321" s="307">
        <v>64945</v>
      </c>
      <c r="Q321" s="307">
        <v>7829</v>
      </c>
      <c r="R321" s="438">
        <v>0</v>
      </c>
      <c r="S321" s="438">
        <v>0</v>
      </c>
      <c r="T321" s="438">
        <v>0</v>
      </c>
      <c r="U321" s="438">
        <v>7829</v>
      </c>
      <c r="V321" s="438">
        <v>94375</v>
      </c>
    </row>
    <row r="322" spans="1:22">
      <c r="A322" s="375" t="s">
        <v>1070</v>
      </c>
      <c r="B322" t="s">
        <v>1067</v>
      </c>
      <c r="C322" t="s">
        <v>1071</v>
      </c>
      <c r="D322" s="306">
        <v>6202</v>
      </c>
      <c r="E322" s="306">
        <v>0</v>
      </c>
      <c r="F322" s="306">
        <v>247015</v>
      </c>
      <c r="G322" s="306">
        <v>96113</v>
      </c>
      <c r="H322" s="306">
        <v>150902</v>
      </c>
      <c r="I322" s="306">
        <v>288020</v>
      </c>
      <c r="J322" s="306">
        <v>179700</v>
      </c>
      <c r="K322" s="306">
        <v>271800</v>
      </c>
      <c r="L322" s="306">
        <v>16220</v>
      </c>
      <c r="M322" s="306">
        <v>29387</v>
      </c>
      <c r="N322" s="306">
        <v>14885</v>
      </c>
      <c r="O322" s="306">
        <v>18022</v>
      </c>
      <c r="P322" s="306">
        <v>11365</v>
      </c>
      <c r="Q322" s="306">
        <v>3189</v>
      </c>
      <c r="R322" s="144">
        <v>0</v>
      </c>
      <c r="S322" s="144">
        <v>0</v>
      </c>
      <c r="T322" s="144">
        <v>0</v>
      </c>
      <c r="U322" s="144">
        <v>3189</v>
      </c>
      <c r="V322" s="144">
        <v>37966</v>
      </c>
    </row>
    <row r="323" spans="1:22">
      <c r="A323" s="375" t="s">
        <v>1072</v>
      </c>
      <c r="B323" t="s">
        <v>1067</v>
      </c>
      <c r="C323" t="s">
        <v>1073</v>
      </c>
      <c r="D323" s="307">
        <v>6203</v>
      </c>
      <c r="E323" s="307">
        <v>0</v>
      </c>
      <c r="F323" s="307">
        <v>398043</v>
      </c>
      <c r="G323" s="307">
        <v>250691</v>
      </c>
      <c r="H323" s="307">
        <v>147352</v>
      </c>
      <c r="I323" s="307">
        <v>428475</v>
      </c>
      <c r="J323" s="307">
        <v>263170</v>
      </c>
      <c r="K323" s="307">
        <v>397000</v>
      </c>
      <c r="L323" s="307">
        <v>31475</v>
      </c>
      <c r="M323" s="307">
        <v>44079</v>
      </c>
      <c r="N323" s="307">
        <v>21906</v>
      </c>
      <c r="O323" s="307">
        <v>9899</v>
      </c>
      <c r="P323" s="307">
        <v>34180</v>
      </c>
      <c r="Q323" s="307">
        <v>4629</v>
      </c>
      <c r="R323" s="438">
        <v>0</v>
      </c>
      <c r="S323" s="438">
        <v>0</v>
      </c>
      <c r="T323" s="438">
        <v>0</v>
      </c>
      <c r="U323" s="438">
        <v>4629</v>
      </c>
      <c r="V323" s="438">
        <v>67215</v>
      </c>
    </row>
    <row r="324" spans="1:22">
      <c r="A324" s="375" t="s">
        <v>1074</v>
      </c>
      <c r="B324" t="s">
        <v>1067</v>
      </c>
      <c r="C324" t="s">
        <v>1075</v>
      </c>
      <c r="D324" s="306">
        <v>6204</v>
      </c>
      <c r="E324" s="306">
        <v>0</v>
      </c>
      <c r="F324" s="306">
        <v>316786</v>
      </c>
      <c r="G324" s="306">
        <v>95528</v>
      </c>
      <c r="H324" s="306">
        <v>221258</v>
      </c>
      <c r="I324" s="306">
        <v>395285</v>
      </c>
      <c r="J324" s="306">
        <v>260070</v>
      </c>
      <c r="K324" s="306">
        <v>395000</v>
      </c>
      <c r="L324" s="306">
        <v>285</v>
      </c>
      <c r="M324" s="306">
        <v>39683</v>
      </c>
      <c r="N324" s="306">
        <v>21551</v>
      </c>
      <c r="O324" s="306">
        <v>7140</v>
      </c>
      <c r="P324" s="306">
        <v>32543</v>
      </c>
      <c r="Q324" s="306">
        <v>3909</v>
      </c>
      <c r="R324" s="144">
        <v>0</v>
      </c>
      <c r="S324" s="144">
        <v>0</v>
      </c>
      <c r="T324" s="144">
        <v>0</v>
      </c>
      <c r="U324" s="144">
        <v>3909</v>
      </c>
      <c r="V324" s="144">
        <v>53493</v>
      </c>
    </row>
    <row r="325" spans="1:22">
      <c r="A325" s="375" t="s">
        <v>1076</v>
      </c>
      <c r="B325" t="s">
        <v>1067</v>
      </c>
      <c r="C325" t="s">
        <v>1077</v>
      </c>
      <c r="D325" s="307">
        <v>6205</v>
      </c>
      <c r="E325" s="307">
        <v>0</v>
      </c>
      <c r="F325" s="307">
        <v>116170</v>
      </c>
      <c r="G325" s="307">
        <v>22000</v>
      </c>
      <c r="H325" s="307">
        <v>94170</v>
      </c>
      <c r="I325" s="307">
        <v>128795</v>
      </c>
      <c r="J325" s="307">
        <v>83310</v>
      </c>
      <c r="K325" s="307">
        <v>128795</v>
      </c>
      <c r="L325" s="307">
        <v>0</v>
      </c>
      <c r="M325" s="307">
        <v>12940</v>
      </c>
      <c r="N325" s="307">
        <v>6856</v>
      </c>
      <c r="O325" s="307">
        <v>4622</v>
      </c>
      <c r="P325" s="307">
        <v>8318</v>
      </c>
      <c r="Q325" s="307">
        <v>1989</v>
      </c>
      <c r="R325" s="438">
        <v>0</v>
      </c>
      <c r="S325" s="438">
        <v>0</v>
      </c>
      <c r="T325" s="438">
        <v>0</v>
      </c>
      <c r="U325" s="438">
        <v>1989</v>
      </c>
      <c r="V325" s="438">
        <v>18821</v>
      </c>
    </row>
    <row r="326" spans="1:22">
      <c r="A326" s="375" t="s">
        <v>1078</v>
      </c>
      <c r="B326" t="s">
        <v>1067</v>
      </c>
      <c r="C326" t="s">
        <v>1079</v>
      </c>
      <c r="D326" s="306">
        <v>6206</v>
      </c>
      <c r="E326" s="306">
        <v>0</v>
      </c>
      <c r="F326" s="306">
        <v>134161</v>
      </c>
      <c r="G326" s="306">
        <v>34220</v>
      </c>
      <c r="H326" s="306">
        <v>99941</v>
      </c>
      <c r="I326" s="306">
        <v>121245</v>
      </c>
      <c r="J326" s="306">
        <v>65500</v>
      </c>
      <c r="K326" s="306">
        <v>82800</v>
      </c>
      <c r="L326" s="306">
        <v>38445</v>
      </c>
      <c r="M326" s="306">
        <v>12903</v>
      </c>
      <c r="N326" s="306">
        <v>5400</v>
      </c>
      <c r="O326" s="306">
        <v>5975</v>
      </c>
      <c r="P326" s="306">
        <v>6928</v>
      </c>
      <c r="Q326" s="306">
        <v>1530</v>
      </c>
      <c r="R326" s="144">
        <v>1530</v>
      </c>
      <c r="S326" s="144">
        <v>1530</v>
      </c>
      <c r="T326" s="144">
        <v>0</v>
      </c>
      <c r="U326" s="144">
        <v>0</v>
      </c>
      <c r="V326" s="144">
        <v>21675</v>
      </c>
    </row>
    <row r="327" spans="1:22">
      <c r="A327" s="375" t="s">
        <v>1080</v>
      </c>
      <c r="B327" t="s">
        <v>1067</v>
      </c>
      <c r="C327" t="s">
        <v>1081</v>
      </c>
      <c r="D327" s="307">
        <v>6207</v>
      </c>
      <c r="E327" s="307">
        <v>0</v>
      </c>
      <c r="F327" s="307">
        <v>101157</v>
      </c>
      <c r="G327" s="307">
        <v>9340</v>
      </c>
      <c r="H327" s="307">
        <v>91817</v>
      </c>
      <c r="I327" s="307">
        <v>108885</v>
      </c>
      <c r="J327" s="307">
        <v>70650</v>
      </c>
      <c r="K327" s="307">
        <v>96000</v>
      </c>
      <c r="L327" s="307">
        <v>12885</v>
      </c>
      <c r="M327" s="307">
        <v>10953</v>
      </c>
      <c r="N327" s="307">
        <v>5841</v>
      </c>
      <c r="O327" s="307">
        <v>5000</v>
      </c>
      <c r="P327" s="307">
        <v>5953</v>
      </c>
      <c r="Q327" s="307">
        <v>1749</v>
      </c>
      <c r="R327" s="438">
        <v>0</v>
      </c>
      <c r="S327" s="438">
        <v>0</v>
      </c>
      <c r="T327" s="438">
        <v>0</v>
      </c>
      <c r="U327" s="438">
        <v>1749</v>
      </c>
      <c r="V327" s="438">
        <v>16353</v>
      </c>
    </row>
    <row r="328" spans="1:22">
      <c r="A328" s="375" t="s">
        <v>1082</v>
      </c>
      <c r="B328" t="s">
        <v>1067</v>
      </c>
      <c r="C328" t="s">
        <v>1083</v>
      </c>
      <c r="D328" s="306">
        <v>6208</v>
      </c>
      <c r="E328" s="306">
        <v>0</v>
      </c>
      <c r="F328" s="306">
        <v>95153</v>
      </c>
      <c r="G328" s="306">
        <v>0</v>
      </c>
      <c r="H328" s="306">
        <v>95153</v>
      </c>
      <c r="I328" s="306">
        <v>72635</v>
      </c>
      <c r="J328" s="306">
        <v>43730</v>
      </c>
      <c r="K328" s="306">
        <v>60790</v>
      </c>
      <c r="L328" s="306">
        <v>11845</v>
      </c>
      <c r="M328" s="306">
        <v>7478</v>
      </c>
      <c r="N328" s="306">
        <v>3626</v>
      </c>
      <c r="O328" s="306">
        <v>1526</v>
      </c>
      <c r="P328" s="306">
        <v>5952</v>
      </c>
      <c r="Q328" s="306">
        <v>1509</v>
      </c>
      <c r="R328" s="144">
        <v>0</v>
      </c>
      <c r="S328" s="144">
        <v>0</v>
      </c>
      <c r="T328" s="144">
        <v>0</v>
      </c>
      <c r="U328" s="144">
        <v>1509</v>
      </c>
      <c r="V328" s="144">
        <v>14911</v>
      </c>
    </row>
    <row r="329" spans="1:22">
      <c r="A329" s="375" t="s">
        <v>1084</v>
      </c>
      <c r="B329" t="s">
        <v>1067</v>
      </c>
      <c r="C329" t="s">
        <v>1085</v>
      </c>
      <c r="D329" s="307">
        <v>6209</v>
      </c>
      <c r="E329" s="307">
        <v>0</v>
      </c>
      <c r="F329" s="307">
        <v>98402</v>
      </c>
      <c r="G329" s="307">
        <v>58402</v>
      </c>
      <c r="H329" s="307">
        <v>40000</v>
      </c>
      <c r="I329" s="307">
        <v>89650</v>
      </c>
      <c r="J329" s="307">
        <v>54120</v>
      </c>
      <c r="K329" s="307">
        <v>80000</v>
      </c>
      <c r="L329" s="307">
        <v>9650</v>
      </c>
      <c r="M329" s="307">
        <v>9244</v>
      </c>
      <c r="N329" s="307">
        <v>4483</v>
      </c>
      <c r="O329" s="307">
        <v>6625</v>
      </c>
      <c r="P329" s="307">
        <v>2619</v>
      </c>
      <c r="Q329" s="307">
        <v>1050</v>
      </c>
      <c r="R329" s="438">
        <v>0</v>
      </c>
      <c r="S329" s="438">
        <v>0</v>
      </c>
      <c r="T329" s="438">
        <v>0</v>
      </c>
      <c r="U329" s="438">
        <v>1050</v>
      </c>
      <c r="V329" s="438">
        <v>15331</v>
      </c>
    </row>
    <row r="330" spans="1:22">
      <c r="A330" s="375" t="s">
        <v>1086</v>
      </c>
      <c r="B330" t="s">
        <v>1067</v>
      </c>
      <c r="C330" t="s">
        <v>1087</v>
      </c>
      <c r="D330" s="306">
        <v>6210</v>
      </c>
      <c r="E330" s="306">
        <v>0</v>
      </c>
      <c r="F330" s="306">
        <v>178825</v>
      </c>
      <c r="G330" s="306">
        <v>178825</v>
      </c>
      <c r="H330" s="306">
        <v>0</v>
      </c>
      <c r="I330" s="306">
        <v>192480</v>
      </c>
      <c r="J330" s="306">
        <v>106940</v>
      </c>
      <c r="K330" s="306">
        <v>164000</v>
      </c>
      <c r="L330" s="306">
        <v>28480</v>
      </c>
      <c r="M330" s="306">
        <v>20330</v>
      </c>
      <c r="N330" s="306">
        <v>8828</v>
      </c>
      <c r="O330" s="306">
        <v>5108</v>
      </c>
      <c r="P330" s="306">
        <v>15222</v>
      </c>
      <c r="Q330" s="306">
        <v>2469</v>
      </c>
      <c r="R330" s="144">
        <v>0</v>
      </c>
      <c r="S330" s="144">
        <v>0</v>
      </c>
      <c r="T330" s="144">
        <v>0</v>
      </c>
      <c r="U330" s="144">
        <v>2469</v>
      </c>
      <c r="V330" s="144">
        <v>28766</v>
      </c>
    </row>
    <row r="331" spans="1:22">
      <c r="A331" s="375" t="s">
        <v>1088</v>
      </c>
      <c r="B331" t="s">
        <v>1067</v>
      </c>
      <c r="C331" t="s">
        <v>1089</v>
      </c>
      <c r="D331" s="307">
        <v>6211</v>
      </c>
      <c r="E331" s="307">
        <v>0</v>
      </c>
      <c r="F331" s="307">
        <v>132420</v>
      </c>
      <c r="G331" s="307">
        <v>132420</v>
      </c>
      <c r="H331" s="307">
        <v>0</v>
      </c>
      <c r="I331" s="307">
        <v>142215</v>
      </c>
      <c r="J331" s="307">
        <v>74730</v>
      </c>
      <c r="K331" s="307">
        <v>96600</v>
      </c>
      <c r="L331" s="307">
        <v>45615</v>
      </c>
      <c r="M331" s="307">
        <v>15221</v>
      </c>
      <c r="N331" s="307">
        <v>6116</v>
      </c>
      <c r="O331" s="307">
        <v>3172</v>
      </c>
      <c r="P331" s="307">
        <v>12049</v>
      </c>
      <c r="Q331" s="307">
        <v>2469</v>
      </c>
      <c r="R331" s="438">
        <v>0</v>
      </c>
      <c r="S331" s="438">
        <v>0</v>
      </c>
      <c r="T331" s="438">
        <v>0</v>
      </c>
      <c r="U331" s="438">
        <v>2469</v>
      </c>
      <c r="V331" s="438">
        <v>21295</v>
      </c>
    </row>
    <row r="332" spans="1:22">
      <c r="A332" s="375" t="s">
        <v>1090</v>
      </c>
      <c r="B332" t="s">
        <v>1067</v>
      </c>
      <c r="C332" t="s">
        <v>1091</v>
      </c>
      <c r="D332" s="306">
        <v>6212</v>
      </c>
      <c r="E332" s="306">
        <v>0</v>
      </c>
      <c r="F332" s="306">
        <v>69394</v>
      </c>
      <c r="G332" s="306">
        <v>9000</v>
      </c>
      <c r="H332" s="306">
        <v>60394</v>
      </c>
      <c r="I332" s="306">
        <v>51745</v>
      </c>
      <c r="J332" s="306">
        <v>33710</v>
      </c>
      <c r="K332" s="306">
        <v>0</v>
      </c>
      <c r="L332" s="306">
        <v>51745</v>
      </c>
      <c r="M332" s="306">
        <v>5162</v>
      </c>
      <c r="N332" s="306">
        <v>2783</v>
      </c>
      <c r="O332" s="306">
        <v>500</v>
      </c>
      <c r="P332" s="306">
        <v>4662</v>
      </c>
      <c r="Q332" s="306">
        <v>1269</v>
      </c>
      <c r="R332" s="144">
        <v>0</v>
      </c>
      <c r="S332" s="144">
        <v>0</v>
      </c>
      <c r="T332" s="144">
        <v>0</v>
      </c>
      <c r="U332" s="144">
        <v>1269</v>
      </c>
      <c r="V332" s="144">
        <v>11298</v>
      </c>
    </row>
    <row r="333" spans="1:22">
      <c r="A333" s="375" t="s">
        <v>1092</v>
      </c>
      <c r="B333" t="s">
        <v>1067</v>
      </c>
      <c r="C333" t="s">
        <v>1093</v>
      </c>
      <c r="D333" s="307">
        <v>6213</v>
      </c>
      <c r="E333" s="307">
        <v>0</v>
      </c>
      <c r="F333" s="307">
        <v>111363</v>
      </c>
      <c r="G333" s="307">
        <v>111363</v>
      </c>
      <c r="H333" s="307">
        <v>0</v>
      </c>
      <c r="I333" s="307">
        <v>103625</v>
      </c>
      <c r="J333" s="307">
        <v>62710</v>
      </c>
      <c r="K333" s="307">
        <v>79800</v>
      </c>
      <c r="L333" s="307">
        <v>23825</v>
      </c>
      <c r="M333" s="307">
        <v>10673</v>
      </c>
      <c r="N333" s="307">
        <v>5186</v>
      </c>
      <c r="O333" s="307">
        <v>3574</v>
      </c>
      <c r="P333" s="307">
        <v>7099</v>
      </c>
      <c r="Q333" s="307">
        <v>1749</v>
      </c>
      <c r="R333" s="438">
        <v>0</v>
      </c>
      <c r="S333" s="438">
        <v>0</v>
      </c>
      <c r="T333" s="438">
        <v>0</v>
      </c>
      <c r="U333" s="438">
        <v>1749</v>
      </c>
      <c r="V333" s="438">
        <v>18030</v>
      </c>
    </row>
    <row r="334" spans="1:22">
      <c r="A334" s="375" t="s">
        <v>1094</v>
      </c>
      <c r="B334" t="s">
        <v>1067</v>
      </c>
      <c r="C334" t="s">
        <v>1095</v>
      </c>
      <c r="D334" s="306">
        <v>6301</v>
      </c>
      <c r="E334" s="306">
        <v>0</v>
      </c>
      <c r="F334" s="306">
        <v>49304</v>
      </c>
      <c r="G334" s="306">
        <v>49304</v>
      </c>
      <c r="H334" s="306">
        <v>0</v>
      </c>
      <c r="I334" s="306">
        <v>42840</v>
      </c>
      <c r="J334" s="306">
        <v>24380</v>
      </c>
      <c r="K334" s="306">
        <v>35000</v>
      </c>
      <c r="L334" s="306">
        <v>7840</v>
      </c>
      <c r="M334" s="306">
        <v>4485</v>
      </c>
      <c r="N334" s="306">
        <v>2010</v>
      </c>
      <c r="O334" s="306">
        <v>4485</v>
      </c>
      <c r="P334" s="306">
        <v>0</v>
      </c>
      <c r="Q334" s="306">
        <v>1029</v>
      </c>
      <c r="R334" s="144">
        <v>0</v>
      </c>
      <c r="S334" s="144">
        <v>0</v>
      </c>
      <c r="T334" s="144">
        <v>0</v>
      </c>
      <c r="U334" s="144">
        <v>1029</v>
      </c>
      <c r="V334" s="144">
        <v>7977</v>
      </c>
    </row>
    <row r="335" spans="1:22">
      <c r="A335" s="375" t="s">
        <v>1096</v>
      </c>
      <c r="B335" t="s">
        <v>1067</v>
      </c>
      <c r="C335" t="s">
        <v>1097</v>
      </c>
      <c r="D335" s="307">
        <v>6302</v>
      </c>
      <c r="E335" s="307">
        <v>0</v>
      </c>
      <c r="F335" s="307">
        <v>41929</v>
      </c>
      <c r="G335" s="307">
        <v>41929</v>
      </c>
      <c r="H335" s="307">
        <v>0</v>
      </c>
      <c r="I335" s="307">
        <v>33320</v>
      </c>
      <c r="J335" s="307">
        <v>18660</v>
      </c>
      <c r="K335" s="307">
        <v>25300</v>
      </c>
      <c r="L335" s="307">
        <v>8020</v>
      </c>
      <c r="M335" s="307">
        <v>3521</v>
      </c>
      <c r="N335" s="307">
        <v>1550</v>
      </c>
      <c r="O335" s="307">
        <v>1330</v>
      </c>
      <c r="P335" s="307">
        <v>2191</v>
      </c>
      <c r="Q335" s="307">
        <v>1029</v>
      </c>
      <c r="R335" s="438">
        <v>0</v>
      </c>
      <c r="S335" s="438">
        <v>0</v>
      </c>
      <c r="T335" s="438">
        <v>0</v>
      </c>
      <c r="U335" s="438">
        <v>1029</v>
      </c>
      <c r="V335" s="438">
        <v>6803</v>
      </c>
    </row>
    <row r="336" spans="1:22">
      <c r="A336" s="375" t="s">
        <v>1098</v>
      </c>
      <c r="B336" t="s">
        <v>1067</v>
      </c>
      <c r="C336" t="s">
        <v>1099</v>
      </c>
      <c r="D336" s="306">
        <v>6321</v>
      </c>
      <c r="E336" s="306">
        <v>0</v>
      </c>
      <c r="F336" s="306">
        <v>65960</v>
      </c>
      <c r="G336" s="306">
        <v>57064</v>
      </c>
      <c r="H336" s="306">
        <v>8896</v>
      </c>
      <c r="I336" s="306">
        <v>56190</v>
      </c>
      <c r="J336" s="306">
        <v>32630</v>
      </c>
      <c r="K336" s="306">
        <v>47400</v>
      </c>
      <c r="L336" s="306">
        <v>8790</v>
      </c>
      <c r="M336" s="306">
        <v>5844</v>
      </c>
      <c r="N336" s="306">
        <v>2688</v>
      </c>
      <c r="O336" s="306">
        <v>5648</v>
      </c>
      <c r="P336" s="306">
        <v>196</v>
      </c>
      <c r="Q336" s="306">
        <v>1269</v>
      </c>
      <c r="R336" s="144">
        <v>0</v>
      </c>
      <c r="S336" s="144">
        <v>0</v>
      </c>
      <c r="T336" s="144">
        <v>0</v>
      </c>
      <c r="U336" s="144">
        <v>1269</v>
      </c>
      <c r="V336" s="144">
        <v>10671</v>
      </c>
    </row>
    <row r="337" spans="1:22">
      <c r="A337" s="375" t="s">
        <v>1100</v>
      </c>
      <c r="B337" t="s">
        <v>1067</v>
      </c>
      <c r="C337" t="s">
        <v>1101</v>
      </c>
      <c r="D337" s="307">
        <v>6322</v>
      </c>
      <c r="E337" s="307">
        <v>0</v>
      </c>
      <c r="F337" s="307">
        <v>30089</v>
      </c>
      <c r="G337" s="307">
        <v>17089</v>
      </c>
      <c r="H337" s="307">
        <v>13000</v>
      </c>
      <c r="I337" s="307">
        <v>18325</v>
      </c>
      <c r="J337" s="307">
        <v>12230</v>
      </c>
      <c r="K337" s="307">
        <v>18325</v>
      </c>
      <c r="L337" s="307">
        <v>0</v>
      </c>
      <c r="M337" s="307">
        <v>1823</v>
      </c>
      <c r="N337" s="307">
        <v>1016</v>
      </c>
      <c r="O337" s="307">
        <v>1500</v>
      </c>
      <c r="P337" s="307">
        <v>323</v>
      </c>
      <c r="Q337" s="307">
        <v>789</v>
      </c>
      <c r="R337" s="438">
        <v>0</v>
      </c>
      <c r="S337" s="438">
        <v>0</v>
      </c>
      <c r="T337" s="438">
        <v>0</v>
      </c>
      <c r="U337" s="438">
        <v>789</v>
      </c>
      <c r="V337" s="438">
        <v>4824</v>
      </c>
    </row>
    <row r="338" spans="1:22">
      <c r="A338" s="375" t="s">
        <v>1102</v>
      </c>
      <c r="B338" t="s">
        <v>1067</v>
      </c>
      <c r="C338" t="s">
        <v>1103</v>
      </c>
      <c r="D338" s="306">
        <v>6323</v>
      </c>
      <c r="E338" s="306">
        <v>0</v>
      </c>
      <c r="F338" s="306">
        <v>37508</v>
      </c>
      <c r="G338" s="306">
        <v>37508</v>
      </c>
      <c r="H338" s="306">
        <v>0</v>
      </c>
      <c r="I338" s="306">
        <v>25465</v>
      </c>
      <c r="J338" s="306">
        <v>17940</v>
      </c>
      <c r="K338" s="306">
        <v>24700</v>
      </c>
      <c r="L338" s="306">
        <v>765</v>
      </c>
      <c r="M338" s="306">
        <v>2478</v>
      </c>
      <c r="N338" s="306">
        <v>1485</v>
      </c>
      <c r="O338" s="306">
        <v>2478</v>
      </c>
      <c r="P338" s="306">
        <v>0</v>
      </c>
      <c r="Q338" s="306">
        <v>789</v>
      </c>
      <c r="R338" s="144">
        <v>0</v>
      </c>
      <c r="S338" s="144">
        <v>0</v>
      </c>
      <c r="T338" s="144">
        <v>0</v>
      </c>
      <c r="U338" s="144">
        <v>789</v>
      </c>
      <c r="V338" s="144">
        <v>6146</v>
      </c>
    </row>
    <row r="339" spans="1:22">
      <c r="A339" s="375" t="s">
        <v>1104</v>
      </c>
      <c r="B339" t="s">
        <v>1067</v>
      </c>
      <c r="C339" t="s">
        <v>1105</v>
      </c>
      <c r="D339" s="307">
        <v>6324</v>
      </c>
      <c r="E339" s="307">
        <v>0</v>
      </c>
      <c r="F339" s="307">
        <v>40700</v>
      </c>
      <c r="G339" s="307">
        <v>0</v>
      </c>
      <c r="H339" s="307">
        <v>40700</v>
      </c>
      <c r="I339" s="307">
        <v>28530</v>
      </c>
      <c r="J339" s="307">
        <v>18850</v>
      </c>
      <c r="K339" s="307">
        <v>24800</v>
      </c>
      <c r="L339" s="307">
        <v>3730</v>
      </c>
      <c r="M339" s="307">
        <v>2850</v>
      </c>
      <c r="N339" s="307">
        <v>1563</v>
      </c>
      <c r="O339" s="307">
        <v>1800</v>
      </c>
      <c r="P339" s="307">
        <v>1050</v>
      </c>
      <c r="Q339" s="307">
        <v>1029</v>
      </c>
      <c r="R339" s="438">
        <v>0</v>
      </c>
      <c r="S339" s="438">
        <v>0</v>
      </c>
      <c r="T339" s="438">
        <v>0</v>
      </c>
      <c r="U339" s="438">
        <v>1029</v>
      </c>
      <c r="V339" s="438">
        <v>6657</v>
      </c>
    </row>
    <row r="340" spans="1:22">
      <c r="A340" s="375" t="s">
        <v>1106</v>
      </c>
      <c r="B340" t="s">
        <v>1067</v>
      </c>
      <c r="C340" t="s">
        <v>1107</v>
      </c>
      <c r="D340" s="306">
        <v>6341</v>
      </c>
      <c r="E340" s="306">
        <v>0</v>
      </c>
      <c r="F340" s="306">
        <v>38205</v>
      </c>
      <c r="G340" s="306">
        <v>38205</v>
      </c>
      <c r="H340" s="306">
        <v>0</v>
      </c>
      <c r="I340" s="306">
        <v>21895</v>
      </c>
      <c r="J340" s="306">
        <v>13930</v>
      </c>
      <c r="K340" s="306">
        <v>19940</v>
      </c>
      <c r="L340" s="306">
        <v>1955</v>
      </c>
      <c r="M340" s="306">
        <v>2206</v>
      </c>
      <c r="N340" s="306">
        <v>1153</v>
      </c>
      <c r="O340" s="306">
        <v>1070</v>
      </c>
      <c r="P340" s="306">
        <v>1136</v>
      </c>
      <c r="Q340" s="306">
        <v>789</v>
      </c>
      <c r="R340" s="144">
        <v>0</v>
      </c>
      <c r="S340" s="144">
        <v>0</v>
      </c>
      <c r="T340" s="144">
        <v>0</v>
      </c>
      <c r="U340" s="144">
        <v>789</v>
      </c>
      <c r="V340" s="144">
        <v>6261</v>
      </c>
    </row>
    <row r="341" spans="1:22">
      <c r="A341" s="375" t="s">
        <v>1108</v>
      </c>
      <c r="B341" t="s">
        <v>1067</v>
      </c>
      <c r="C341" t="s">
        <v>1109</v>
      </c>
      <c r="D341" s="307">
        <v>6361</v>
      </c>
      <c r="E341" s="307">
        <v>0</v>
      </c>
      <c r="F341" s="307">
        <v>32070</v>
      </c>
      <c r="G341" s="307">
        <v>32070</v>
      </c>
      <c r="H341" s="307">
        <v>0</v>
      </c>
      <c r="I341" s="307">
        <v>16435</v>
      </c>
      <c r="J341" s="307">
        <v>10180</v>
      </c>
      <c r="K341" s="307">
        <v>14300</v>
      </c>
      <c r="L341" s="307">
        <v>2135</v>
      </c>
      <c r="M341" s="307">
        <v>1666</v>
      </c>
      <c r="N341" s="307">
        <v>835</v>
      </c>
      <c r="O341" s="307">
        <v>1388</v>
      </c>
      <c r="P341" s="307">
        <v>278</v>
      </c>
      <c r="Q341" s="307">
        <v>789</v>
      </c>
      <c r="R341" s="438">
        <v>0</v>
      </c>
      <c r="S341" s="438">
        <v>0</v>
      </c>
      <c r="T341" s="438">
        <v>0</v>
      </c>
      <c r="U341" s="438">
        <v>789</v>
      </c>
      <c r="V341" s="438">
        <v>5138</v>
      </c>
    </row>
    <row r="342" spans="1:22">
      <c r="A342" s="375" t="s">
        <v>1110</v>
      </c>
      <c r="B342" t="s">
        <v>1067</v>
      </c>
      <c r="C342" t="s">
        <v>1111</v>
      </c>
      <c r="D342" s="306">
        <v>6362</v>
      </c>
      <c r="E342" s="306">
        <v>0</v>
      </c>
      <c r="F342" s="306">
        <v>45681</v>
      </c>
      <c r="G342" s="306">
        <v>20666</v>
      </c>
      <c r="H342" s="306">
        <v>25015</v>
      </c>
      <c r="I342" s="306">
        <v>28900</v>
      </c>
      <c r="J342" s="306">
        <v>19090</v>
      </c>
      <c r="K342" s="306">
        <v>28900</v>
      </c>
      <c r="L342" s="306">
        <v>0</v>
      </c>
      <c r="M342" s="306">
        <v>2869</v>
      </c>
      <c r="N342" s="306">
        <v>1573</v>
      </c>
      <c r="O342" s="306">
        <v>2869</v>
      </c>
      <c r="P342" s="306">
        <v>0</v>
      </c>
      <c r="Q342" s="306">
        <v>1029</v>
      </c>
      <c r="R342" s="144">
        <v>0</v>
      </c>
      <c r="S342" s="144">
        <v>0</v>
      </c>
      <c r="T342" s="144">
        <v>0</v>
      </c>
      <c r="U342" s="144">
        <v>1029</v>
      </c>
      <c r="V342" s="144">
        <v>7265</v>
      </c>
    </row>
    <row r="343" spans="1:22">
      <c r="A343" s="375" t="s">
        <v>1112</v>
      </c>
      <c r="B343" t="s">
        <v>1067</v>
      </c>
      <c r="C343" t="s">
        <v>1113</v>
      </c>
      <c r="D343" s="307">
        <v>6363</v>
      </c>
      <c r="E343" s="307">
        <v>0</v>
      </c>
      <c r="F343" s="307">
        <v>30193</v>
      </c>
      <c r="G343" s="307">
        <v>30193</v>
      </c>
      <c r="H343" s="307">
        <v>0</v>
      </c>
      <c r="I343" s="307">
        <v>19645</v>
      </c>
      <c r="J343" s="307">
        <v>13480</v>
      </c>
      <c r="K343" s="307">
        <v>16950</v>
      </c>
      <c r="L343" s="307">
        <v>2695</v>
      </c>
      <c r="M343" s="307">
        <v>1929</v>
      </c>
      <c r="N343" s="307">
        <v>1113</v>
      </c>
      <c r="O343" s="307">
        <v>995</v>
      </c>
      <c r="P343" s="307">
        <v>934</v>
      </c>
      <c r="Q343" s="307">
        <v>789</v>
      </c>
      <c r="R343" s="438">
        <v>0</v>
      </c>
      <c r="S343" s="438">
        <v>0</v>
      </c>
      <c r="T343" s="438">
        <v>0</v>
      </c>
      <c r="U343" s="438">
        <v>789</v>
      </c>
      <c r="V343" s="438">
        <v>4950</v>
      </c>
    </row>
    <row r="344" spans="1:22">
      <c r="A344" s="375" t="s">
        <v>1114</v>
      </c>
      <c r="B344" t="s">
        <v>1067</v>
      </c>
      <c r="C344" t="s">
        <v>1115</v>
      </c>
      <c r="D344" s="306">
        <v>6364</v>
      </c>
      <c r="E344" s="306">
        <v>0</v>
      </c>
      <c r="F344" s="306">
        <v>39701</v>
      </c>
      <c r="G344" s="306">
        <v>19701</v>
      </c>
      <c r="H344" s="306">
        <v>20000</v>
      </c>
      <c r="I344" s="306">
        <v>25000</v>
      </c>
      <c r="J344" s="306">
        <v>16280</v>
      </c>
      <c r="K344" s="306">
        <v>21000</v>
      </c>
      <c r="L344" s="306">
        <v>4000</v>
      </c>
      <c r="M344" s="306">
        <v>2490</v>
      </c>
      <c r="N344" s="306">
        <v>1338</v>
      </c>
      <c r="O344" s="306">
        <v>1725</v>
      </c>
      <c r="P344" s="306">
        <v>765</v>
      </c>
      <c r="Q344" s="306">
        <v>1029</v>
      </c>
      <c r="R344" s="144">
        <v>0</v>
      </c>
      <c r="S344" s="144">
        <v>0</v>
      </c>
      <c r="T344" s="144">
        <v>0</v>
      </c>
      <c r="U344" s="144">
        <v>1029</v>
      </c>
      <c r="V344" s="144">
        <v>6497</v>
      </c>
    </row>
    <row r="345" spans="1:22">
      <c r="A345" s="375" t="s">
        <v>1116</v>
      </c>
      <c r="B345" t="s">
        <v>1067</v>
      </c>
      <c r="C345" t="s">
        <v>1117</v>
      </c>
      <c r="D345" s="307">
        <v>6365</v>
      </c>
      <c r="E345" s="307">
        <v>0</v>
      </c>
      <c r="F345" s="307">
        <v>22383</v>
      </c>
      <c r="G345" s="307">
        <v>22383</v>
      </c>
      <c r="H345" s="307">
        <v>0</v>
      </c>
      <c r="I345" s="307">
        <v>9595</v>
      </c>
      <c r="J345" s="307">
        <v>5780</v>
      </c>
      <c r="K345" s="307">
        <v>7800</v>
      </c>
      <c r="L345" s="307">
        <v>1795</v>
      </c>
      <c r="M345" s="307">
        <v>988</v>
      </c>
      <c r="N345" s="307">
        <v>478</v>
      </c>
      <c r="O345" s="307">
        <v>771</v>
      </c>
      <c r="P345" s="307">
        <v>217</v>
      </c>
      <c r="Q345" s="307">
        <v>789</v>
      </c>
      <c r="R345" s="438">
        <v>0</v>
      </c>
      <c r="S345" s="438">
        <v>0</v>
      </c>
      <c r="T345" s="438">
        <v>0</v>
      </c>
      <c r="U345" s="438">
        <v>789</v>
      </c>
      <c r="V345" s="438">
        <v>3681</v>
      </c>
    </row>
    <row r="346" spans="1:22">
      <c r="A346" s="375" t="s">
        <v>1118</v>
      </c>
      <c r="B346" t="s">
        <v>1067</v>
      </c>
      <c r="C346" t="s">
        <v>1119</v>
      </c>
      <c r="D346" s="306">
        <v>6366</v>
      </c>
      <c r="E346" s="306">
        <v>0</v>
      </c>
      <c r="F346" s="306">
        <v>26036</v>
      </c>
      <c r="G346" s="306">
        <v>26036</v>
      </c>
      <c r="H346" s="306">
        <v>0</v>
      </c>
      <c r="I346" s="306">
        <v>13450</v>
      </c>
      <c r="J346" s="306">
        <v>8590</v>
      </c>
      <c r="K346" s="306">
        <v>11180</v>
      </c>
      <c r="L346" s="306">
        <v>2270</v>
      </c>
      <c r="M346" s="306">
        <v>1358</v>
      </c>
      <c r="N346" s="306">
        <v>713</v>
      </c>
      <c r="O346" s="306">
        <v>281</v>
      </c>
      <c r="P346" s="306">
        <v>1077</v>
      </c>
      <c r="Q346" s="306">
        <v>789</v>
      </c>
      <c r="R346" s="144">
        <v>0</v>
      </c>
      <c r="S346" s="144">
        <v>0</v>
      </c>
      <c r="T346" s="144">
        <v>0</v>
      </c>
      <c r="U346" s="144">
        <v>789</v>
      </c>
      <c r="V346" s="144">
        <v>4274</v>
      </c>
    </row>
    <row r="347" spans="1:22">
      <c r="A347" s="375" t="s">
        <v>1120</v>
      </c>
      <c r="B347" t="s">
        <v>1067</v>
      </c>
      <c r="C347" t="s">
        <v>1121</v>
      </c>
      <c r="D347" s="307">
        <v>6367</v>
      </c>
      <c r="E347" s="307">
        <v>0</v>
      </c>
      <c r="F347" s="307">
        <v>28026</v>
      </c>
      <c r="G347" s="307">
        <v>28026</v>
      </c>
      <c r="H347" s="307">
        <v>0</v>
      </c>
      <c r="I347" s="307">
        <v>15680</v>
      </c>
      <c r="J347" s="307">
        <v>10680</v>
      </c>
      <c r="K347" s="307">
        <v>13800</v>
      </c>
      <c r="L347" s="307">
        <v>1880</v>
      </c>
      <c r="M347" s="307">
        <v>1543</v>
      </c>
      <c r="N347" s="307">
        <v>883</v>
      </c>
      <c r="O347" s="307">
        <v>500</v>
      </c>
      <c r="P347" s="307">
        <v>1043</v>
      </c>
      <c r="Q347" s="307">
        <v>789</v>
      </c>
      <c r="R347" s="438">
        <v>0</v>
      </c>
      <c r="S347" s="438">
        <v>0</v>
      </c>
      <c r="T347" s="438">
        <v>0</v>
      </c>
      <c r="U347" s="438">
        <v>789</v>
      </c>
      <c r="V347" s="438">
        <v>4606</v>
      </c>
    </row>
    <row r="348" spans="1:22">
      <c r="A348" s="375" t="s">
        <v>1122</v>
      </c>
      <c r="B348" t="s">
        <v>1067</v>
      </c>
      <c r="C348" t="s">
        <v>1123</v>
      </c>
      <c r="D348" s="306">
        <v>6381</v>
      </c>
      <c r="E348" s="306">
        <v>0</v>
      </c>
      <c r="F348" s="306">
        <v>87039</v>
      </c>
      <c r="G348" s="306">
        <v>0</v>
      </c>
      <c r="H348" s="306">
        <v>87039</v>
      </c>
      <c r="I348" s="306">
        <v>70155</v>
      </c>
      <c r="J348" s="306">
        <v>40320</v>
      </c>
      <c r="K348" s="306">
        <v>46200</v>
      </c>
      <c r="L348" s="306">
        <v>23955</v>
      </c>
      <c r="M348" s="306">
        <v>7311</v>
      </c>
      <c r="N348" s="306">
        <v>3318</v>
      </c>
      <c r="O348" s="306">
        <v>2075</v>
      </c>
      <c r="P348" s="306">
        <v>5236</v>
      </c>
      <c r="Q348" s="306">
        <v>1269</v>
      </c>
      <c r="R348" s="144">
        <v>0</v>
      </c>
      <c r="S348" s="144">
        <v>0</v>
      </c>
      <c r="T348" s="144">
        <v>0</v>
      </c>
      <c r="U348" s="144">
        <v>1269</v>
      </c>
      <c r="V348" s="144">
        <v>13527</v>
      </c>
    </row>
    <row r="349" spans="1:22">
      <c r="A349" s="375" t="s">
        <v>1124</v>
      </c>
      <c r="B349" t="s">
        <v>1067</v>
      </c>
      <c r="C349" t="s">
        <v>1125</v>
      </c>
      <c r="D349" s="307">
        <v>6382</v>
      </c>
      <c r="E349" s="307">
        <v>0</v>
      </c>
      <c r="F349" s="307">
        <v>64619</v>
      </c>
      <c r="G349" s="307">
        <v>29619</v>
      </c>
      <c r="H349" s="307">
        <v>35000</v>
      </c>
      <c r="I349" s="307">
        <v>49990</v>
      </c>
      <c r="J349" s="307">
        <v>31940</v>
      </c>
      <c r="K349" s="307">
        <v>39550</v>
      </c>
      <c r="L349" s="307">
        <v>10440</v>
      </c>
      <c r="M349" s="307">
        <v>5034</v>
      </c>
      <c r="N349" s="307">
        <v>2643</v>
      </c>
      <c r="O349" s="307">
        <v>1829</v>
      </c>
      <c r="P349" s="307">
        <v>3205</v>
      </c>
      <c r="Q349" s="307">
        <v>1029</v>
      </c>
      <c r="R349" s="438">
        <v>0</v>
      </c>
      <c r="S349" s="438">
        <v>0</v>
      </c>
      <c r="T349" s="438">
        <v>0</v>
      </c>
      <c r="U349" s="438">
        <v>1029</v>
      </c>
      <c r="V349" s="438">
        <v>10151</v>
      </c>
    </row>
    <row r="350" spans="1:22">
      <c r="A350" s="375" t="s">
        <v>1126</v>
      </c>
      <c r="B350" t="s">
        <v>1067</v>
      </c>
      <c r="C350" t="s">
        <v>1127</v>
      </c>
      <c r="D350" s="306">
        <v>6401</v>
      </c>
      <c r="E350" s="306">
        <v>0</v>
      </c>
      <c r="F350" s="306">
        <v>37204</v>
      </c>
      <c r="G350" s="306">
        <v>13300</v>
      </c>
      <c r="H350" s="306">
        <v>23904</v>
      </c>
      <c r="I350" s="306">
        <v>26255</v>
      </c>
      <c r="J350" s="306">
        <v>16930</v>
      </c>
      <c r="K350" s="306">
        <v>25000</v>
      </c>
      <c r="L350" s="306">
        <v>1255</v>
      </c>
      <c r="M350" s="306">
        <v>2641</v>
      </c>
      <c r="N350" s="306">
        <v>1396</v>
      </c>
      <c r="O350" s="306">
        <v>1975</v>
      </c>
      <c r="P350" s="306">
        <v>666</v>
      </c>
      <c r="Q350" s="306">
        <v>1029</v>
      </c>
      <c r="R350" s="144">
        <v>0</v>
      </c>
      <c r="S350" s="144">
        <v>0</v>
      </c>
      <c r="T350" s="144">
        <v>0</v>
      </c>
      <c r="U350" s="144">
        <v>1029</v>
      </c>
      <c r="V350" s="144">
        <v>6063</v>
      </c>
    </row>
    <row r="351" spans="1:22">
      <c r="A351" s="375" t="s">
        <v>1128</v>
      </c>
      <c r="B351" t="s">
        <v>1067</v>
      </c>
      <c r="C351" t="s">
        <v>1129</v>
      </c>
      <c r="D351" s="307">
        <v>6402</v>
      </c>
      <c r="E351" s="307">
        <v>0</v>
      </c>
      <c r="F351" s="307">
        <v>60466</v>
      </c>
      <c r="G351" s="307">
        <v>60466</v>
      </c>
      <c r="H351" s="307">
        <v>0</v>
      </c>
      <c r="I351" s="307">
        <v>45090</v>
      </c>
      <c r="J351" s="307">
        <v>28220</v>
      </c>
      <c r="K351" s="307">
        <v>45090</v>
      </c>
      <c r="L351" s="307">
        <v>0</v>
      </c>
      <c r="M351" s="307">
        <v>4591</v>
      </c>
      <c r="N351" s="307">
        <v>2338</v>
      </c>
      <c r="O351" s="307">
        <v>4591</v>
      </c>
      <c r="P351" s="307">
        <v>0</v>
      </c>
      <c r="Q351" s="307">
        <v>1029</v>
      </c>
      <c r="R351" s="438">
        <v>0</v>
      </c>
      <c r="S351" s="438">
        <v>0</v>
      </c>
      <c r="T351" s="438">
        <v>0</v>
      </c>
      <c r="U351" s="438">
        <v>1029</v>
      </c>
      <c r="V351" s="438">
        <v>9855</v>
      </c>
    </row>
    <row r="352" spans="1:22">
      <c r="A352" s="375" t="s">
        <v>1130</v>
      </c>
      <c r="B352" t="s">
        <v>1067</v>
      </c>
      <c r="C352" t="s">
        <v>1131</v>
      </c>
      <c r="D352" s="306">
        <v>6403</v>
      </c>
      <c r="E352" s="306">
        <v>0</v>
      </c>
      <c r="F352" s="306">
        <v>38788</v>
      </c>
      <c r="G352" s="306">
        <v>497</v>
      </c>
      <c r="H352" s="306">
        <v>38291</v>
      </c>
      <c r="I352" s="306">
        <v>22210</v>
      </c>
      <c r="J352" s="306">
        <v>13810</v>
      </c>
      <c r="K352" s="306">
        <v>19100</v>
      </c>
      <c r="L352" s="306">
        <v>3110</v>
      </c>
      <c r="M352" s="306">
        <v>2262</v>
      </c>
      <c r="N352" s="306">
        <v>1143</v>
      </c>
      <c r="O352" s="306">
        <v>1563</v>
      </c>
      <c r="P352" s="306">
        <v>699</v>
      </c>
      <c r="Q352" s="306">
        <v>789</v>
      </c>
      <c r="R352" s="144">
        <v>0</v>
      </c>
      <c r="S352" s="144">
        <v>0</v>
      </c>
      <c r="T352" s="144">
        <v>0</v>
      </c>
      <c r="U352" s="144">
        <v>789</v>
      </c>
      <c r="V352" s="144">
        <v>6184</v>
      </c>
    </row>
    <row r="353" spans="1:22">
      <c r="A353" s="375" t="s">
        <v>1132</v>
      </c>
      <c r="B353" t="s">
        <v>1067</v>
      </c>
      <c r="C353" t="s">
        <v>1133</v>
      </c>
      <c r="D353" s="307">
        <v>6426</v>
      </c>
      <c r="E353" s="307">
        <v>0</v>
      </c>
      <c r="F353" s="307">
        <v>36752</v>
      </c>
      <c r="G353" s="307">
        <v>36752</v>
      </c>
      <c r="H353" s="307">
        <v>0</v>
      </c>
      <c r="I353" s="307">
        <v>21910</v>
      </c>
      <c r="J353" s="307">
        <v>11900</v>
      </c>
      <c r="K353" s="307">
        <v>16240</v>
      </c>
      <c r="L353" s="307">
        <v>5670</v>
      </c>
      <c r="M353" s="307">
        <v>2328</v>
      </c>
      <c r="N353" s="307">
        <v>990</v>
      </c>
      <c r="O353" s="307">
        <v>1350</v>
      </c>
      <c r="P353" s="307">
        <v>978</v>
      </c>
      <c r="Q353" s="307">
        <v>1029</v>
      </c>
      <c r="R353" s="438">
        <v>0</v>
      </c>
      <c r="S353" s="438">
        <v>0</v>
      </c>
      <c r="T353" s="438">
        <v>0</v>
      </c>
      <c r="U353" s="438">
        <v>1029</v>
      </c>
      <c r="V353" s="438">
        <v>5997</v>
      </c>
    </row>
    <row r="354" spans="1:22">
      <c r="A354" s="375" t="s">
        <v>1134</v>
      </c>
      <c r="B354" t="s">
        <v>1067</v>
      </c>
      <c r="C354" t="s">
        <v>1135</v>
      </c>
      <c r="D354" s="306">
        <v>6428</v>
      </c>
      <c r="E354" s="306">
        <v>0</v>
      </c>
      <c r="F354" s="306">
        <v>81110</v>
      </c>
      <c r="G354" s="306">
        <v>81110</v>
      </c>
      <c r="H354" s="306">
        <v>0</v>
      </c>
      <c r="I354" s="306">
        <v>65585</v>
      </c>
      <c r="J354" s="306">
        <v>38570</v>
      </c>
      <c r="K354" s="306">
        <v>53320</v>
      </c>
      <c r="L354" s="306">
        <v>12265</v>
      </c>
      <c r="M354" s="306">
        <v>6809</v>
      </c>
      <c r="N354" s="306">
        <v>3191</v>
      </c>
      <c r="O354" s="306">
        <v>3817</v>
      </c>
      <c r="P354" s="306">
        <v>2992</v>
      </c>
      <c r="Q354" s="306">
        <v>1269</v>
      </c>
      <c r="R354" s="144">
        <v>0</v>
      </c>
      <c r="S354" s="144">
        <v>0</v>
      </c>
      <c r="T354" s="144">
        <v>0</v>
      </c>
      <c r="U354" s="144">
        <v>1269</v>
      </c>
      <c r="V354" s="144">
        <v>13167</v>
      </c>
    </row>
    <row r="355" spans="1:22">
      <c r="A355" s="375" t="s">
        <v>1136</v>
      </c>
      <c r="B355" t="s">
        <v>1067</v>
      </c>
      <c r="C355" t="s">
        <v>1137</v>
      </c>
      <c r="D355" s="307">
        <v>6461</v>
      </c>
      <c r="E355" s="307">
        <v>0</v>
      </c>
      <c r="F355" s="307">
        <v>56113</v>
      </c>
      <c r="G355" s="307">
        <v>56113</v>
      </c>
      <c r="H355" s="307">
        <v>0</v>
      </c>
      <c r="I355" s="307">
        <v>49130</v>
      </c>
      <c r="J355" s="307">
        <v>32460</v>
      </c>
      <c r="K355" s="307">
        <v>45260</v>
      </c>
      <c r="L355" s="307">
        <v>3870</v>
      </c>
      <c r="M355" s="307">
        <v>4903</v>
      </c>
      <c r="N355" s="307">
        <v>2683</v>
      </c>
      <c r="O355" s="307">
        <v>2608</v>
      </c>
      <c r="P355" s="307">
        <v>2295</v>
      </c>
      <c r="Q355" s="307">
        <v>1029</v>
      </c>
      <c r="R355" s="438">
        <v>0</v>
      </c>
      <c r="S355" s="438">
        <v>0</v>
      </c>
      <c r="T355" s="438">
        <v>0</v>
      </c>
      <c r="U355" s="438">
        <v>1029</v>
      </c>
      <c r="V355" s="438">
        <v>9456</v>
      </c>
    </row>
    <row r="356" spans="1:22">
      <c r="A356" s="375" t="s">
        <v>1138</v>
      </c>
      <c r="B356" t="s">
        <v>1139</v>
      </c>
      <c r="C356">
        <v>0</v>
      </c>
      <c r="D356" s="306">
        <v>7000</v>
      </c>
      <c r="E356" s="306">
        <v>0</v>
      </c>
      <c r="F356" s="306">
        <v>6041857</v>
      </c>
      <c r="G356" s="306">
        <v>3641857</v>
      </c>
      <c r="H356" s="306">
        <v>2400000</v>
      </c>
      <c r="I356" s="306">
        <v>0</v>
      </c>
      <c r="J356" s="306">
        <v>0</v>
      </c>
      <c r="K356" s="306">
        <v>0</v>
      </c>
      <c r="L356" s="306">
        <v>0</v>
      </c>
      <c r="M356" s="306">
        <v>0</v>
      </c>
      <c r="N356" s="306">
        <v>0</v>
      </c>
      <c r="O356" s="306">
        <v>0</v>
      </c>
      <c r="P356" s="306">
        <v>0</v>
      </c>
      <c r="Q356" s="306">
        <v>0</v>
      </c>
      <c r="R356" s="144">
        <v>0</v>
      </c>
      <c r="S356" s="144">
        <v>0</v>
      </c>
      <c r="T356" s="144">
        <v>0</v>
      </c>
      <c r="U356" s="144">
        <v>0</v>
      </c>
      <c r="V356" s="144">
        <v>957496</v>
      </c>
    </row>
    <row r="357" spans="1:22">
      <c r="A357" s="375" t="s">
        <v>1140</v>
      </c>
      <c r="B357" t="s">
        <v>1139</v>
      </c>
      <c r="C357" t="s">
        <v>1141</v>
      </c>
      <c r="D357" s="307">
        <v>7201</v>
      </c>
      <c r="E357" s="307">
        <v>0</v>
      </c>
      <c r="F357" s="307">
        <v>611041</v>
      </c>
      <c r="G357" s="307">
        <v>611041</v>
      </c>
      <c r="H357" s="307">
        <v>0</v>
      </c>
      <c r="I357" s="307">
        <v>1061420</v>
      </c>
      <c r="J357" s="307">
        <v>673760</v>
      </c>
      <c r="K357" s="307">
        <v>875000</v>
      </c>
      <c r="L357" s="307">
        <v>186420</v>
      </c>
      <c r="M357" s="307">
        <v>107846</v>
      </c>
      <c r="N357" s="307">
        <v>55745</v>
      </c>
      <c r="O357" s="307">
        <v>63740</v>
      </c>
      <c r="P357" s="307">
        <v>44106</v>
      </c>
      <c r="Q357" s="307">
        <v>8789</v>
      </c>
      <c r="R357" s="438">
        <v>0</v>
      </c>
      <c r="S357" s="438">
        <v>0</v>
      </c>
      <c r="T357" s="438">
        <v>0</v>
      </c>
      <c r="U357" s="438">
        <v>8789</v>
      </c>
      <c r="V357" s="438">
        <v>97832</v>
      </c>
    </row>
    <row r="358" spans="1:22">
      <c r="A358" s="375" t="s">
        <v>1142</v>
      </c>
      <c r="B358" t="s">
        <v>1139</v>
      </c>
      <c r="C358" t="s">
        <v>1143</v>
      </c>
      <c r="D358" s="306">
        <v>7202</v>
      </c>
      <c r="E358" s="306">
        <v>0</v>
      </c>
      <c r="F358" s="306">
        <v>335783</v>
      </c>
      <c r="G358" s="306">
        <v>335783</v>
      </c>
      <c r="H358" s="306">
        <v>0</v>
      </c>
      <c r="I358" s="306">
        <v>485130</v>
      </c>
      <c r="J358" s="306">
        <v>328960</v>
      </c>
      <c r="K358" s="306">
        <v>467000</v>
      </c>
      <c r="L358" s="306">
        <v>18130</v>
      </c>
      <c r="M358" s="306">
        <v>47990</v>
      </c>
      <c r="N358" s="306">
        <v>27083</v>
      </c>
      <c r="O358" s="306">
        <v>15578</v>
      </c>
      <c r="P358" s="306">
        <v>32412</v>
      </c>
      <c r="Q358" s="306">
        <v>4629</v>
      </c>
      <c r="R358" s="144">
        <v>0</v>
      </c>
      <c r="S358" s="144">
        <v>0</v>
      </c>
      <c r="T358" s="144">
        <v>0</v>
      </c>
      <c r="U358" s="144">
        <v>4629</v>
      </c>
      <c r="V358" s="144">
        <v>51507</v>
      </c>
    </row>
    <row r="359" spans="1:22">
      <c r="A359" s="375" t="s">
        <v>1144</v>
      </c>
      <c r="B359" t="s">
        <v>1139</v>
      </c>
      <c r="C359" t="s">
        <v>1145</v>
      </c>
      <c r="D359" s="307">
        <v>7203</v>
      </c>
      <c r="E359" s="307">
        <v>0</v>
      </c>
      <c r="F359" s="307">
        <v>695373</v>
      </c>
      <c r="G359" s="307">
        <v>675373</v>
      </c>
      <c r="H359" s="307">
        <v>20000</v>
      </c>
      <c r="I359" s="307">
        <v>1190030</v>
      </c>
      <c r="J359" s="307">
        <v>739400</v>
      </c>
      <c r="K359" s="307">
        <v>1170000</v>
      </c>
      <c r="L359" s="307">
        <v>20030</v>
      </c>
      <c r="M359" s="307">
        <v>121540</v>
      </c>
      <c r="N359" s="307">
        <v>60955</v>
      </c>
      <c r="O359" s="307">
        <v>115798</v>
      </c>
      <c r="P359" s="307">
        <v>5742</v>
      </c>
      <c r="Q359" s="307">
        <v>9909</v>
      </c>
      <c r="R359" s="438">
        <v>0</v>
      </c>
      <c r="S359" s="438">
        <v>0</v>
      </c>
      <c r="T359" s="438">
        <v>0</v>
      </c>
      <c r="U359" s="438">
        <v>9909</v>
      </c>
      <c r="V359" s="438">
        <v>104757</v>
      </c>
    </row>
    <row r="360" spans="1:22">
      <c r="A360" s="375" t="s">
        <v>1146</v>
      </c>
      <c r="B360" t="s">
        <v>1139</v>
      </c>
      <c r="C360" t="s">
        <v>1147</v>
      </c>
      <c r="D360" s="306">
        <v>7204</v>
      </c>
      <c r="E360" s="306">
        <v>0</v>
      </c>
      <c r="F360" s="306">
        <v>703103</v>
      </c>
      <c r="G360" s="306">
        <v>102400</v>
      </c>
      <c r="H360" s="306">
        <v>600703</v>
      </c>
      <c r="I360" s="306">
        <v>1316600</v>
      </c>
      <c r="J360" s="306">
        <v>879660</v>
      </c>
      <c r="K360" s="306">
        <v>1177000</v>
      </c>
      <c r="L360" s="306">
        <v>139600</v>
      </c>
      <c r="M360" s="306">
        <v>130841</v>
      </c>
      <c r="N360" s="306">
        <v>72458</v>
      </c>
      <c r="O360" s="306">
        <v>46127</v>
      </c>
      <c r="P360" s="306">
        <v>84714</v>
      </c>
      <c r="Q360" s="306">
        <v>9909</v>
      </c>
      <c r="R360" s="144">
        <v>0</v>
      </c>
      <c r="S360" s="144">
        <v>0</v>
      </c>
      <c r="T360" s="144">
        <v>0</v>
      </c>
      <c r="U360" s="144">
        <v>9909</v>
      </c>
      <c r="V360" s="144">
        <v>112565</v>
      </c>
    </row>
    <row r="361" spans="1:22">
      <c r="A361" s="375" t="s">
        <v>1148</v>
      </c>
      <c r="B361" t="s">
        <v>1139</v>
      </c>
      <c r="C361" t="s">
        <v>1149</v>
      </c>
      <c r="D361" s="307">
        <v>7205</v>
      </c>
      <c r="E361" s="307">
        <v>0</v>
      </c>
      <c r="F361" s="307">
        <v>167640</v>
      </c>
      <c r="G361" s="307">
        <v>0</v>
      </c>
      <c r="H361" s="307">
        <v>167640</v>
      </c>
      <c r="I361" s="307">
        <v>213405</v>
      </c>
      <c r="J361" s="307">
        <v>131810</v>
      </c>
      <c r="K361" s="307">
        <v>165000</v>
      </c>
      <c r="L361" s="307">
        <v>48405</v>
      </c>
      <c r="M361" s="307">
        <v>21846</v>
      </c>
      <c r="N361" s="307">
        <v>10881</v>
      </c>
      <c r="O361" s="307">
        <v>8605</v>
      </c>
      <c r="P361" s="307">
        <v>13241</v>
      </c>
      <c r="Q361" s="307">
        <v>2469</v>
      </c>
      <c r="R361" s="438">
        <v>0</v>
      </c>
      <c r="S361" s="438">
        <v>0</v>
      </c>
      <c r="T361" s="438">
        <v>0</v>
      </c>
      <c r="U361" s="438">
        <v>2469</v>
      </c>
      <c r="V361" s="438">
        <v>25857</v>
      </c>
    </row>
    <row r="362" spans="1:22">
      <c r="A362" s="375" t="s">
        <v>1150</v>
      </c>
      <c r="B362" t="s">
        <v>1139</v>
      </c>
      <c r="C362" t="s">
        <v>1151</v>
      </c>
      <c r="D362" s="306">
        <v>7207</v>
      </c>
      <c r="E362" s="306">
        <v>0</v>
      </c>
      <c r="F362" s="306">
        <v>221438</v>
      </c>
      <c r="G362" s="306">
        <v>184121</v>
      </c>
      <c r="H362" s="306">
        <v>37317</v>
      </c>
      <c r="I362" s="306">
        <v>265280</v>
      </c>
      <c r="J362" s="306">
        <v>163870</v>
      </c>
      <c r="K362" s="306">
        <v>215000</v>
      </c>
      <c r="L362" s="306">
        <v>50280</v>
      </c>
      <c r="M362" s="306">
        <v>27096</v>
      </c>
      <c r="N362" s="306">
        <v>13491</v>
      </c>
      <c r="O362" s="306">
        <v>12689</v>
      </c>
      <c r="P362" s="306">
        <v>14407</v>
      </c>
      <c r="Q362" s="306">
        <v>2949</v>
      </c>
      <c r="R362" s="144">
        <v>0</v>
      </c>
      <c r="S362" s="144">
        <v>0</v>
      </c>
      <c r="T362" s="144">
        <v>0</v>
      </c>
      <c r="U362" s="144">
        <v>2949</v>
      </c>
      <c r="V362" s="144">
        <v>34082</v>
      </c>
    </row>
    <row r="363" spans="1:22">
      <c r="A363" s="375" t="s">
        <v>1152</v>
      </c>
      <c r="B363" t="s">
        <v>1139</v>
      </c>
      <c r="C363" t="s">
        <v>1153</v>
      </c>
      <c r="D363" s="307">
        <v>7208</v>
      </c>
      <c r="E363" s="307">
        <v>0</v>
      </c>
      <c r="F363" s="307">
        <v>166496</v>
      </c>
      <c r="G363" s="307">
        <v>166496</v>
      </c>
      <c r="H363" s="307">
        <v>0</v>
      </c>
      <c r="I363" s="307">
        <v>185305</v>
      </c>
      <c r="J363" s="307">
        <v>126720</v>
      </c>
      <c r="K363" s="307">
        <v>167000</v>
      </c>
      <c r="L363" s="307">
        <v>18305</v>
      </c>
      <c r="M363" s="307">
        <v>18242</v>
      </c>
      <c r="N363" s="307">
        <v>10415</v>
      </c>
      <c r="O363" s="307">
        <v>8188</v>
      </c>
      <c r="P363" s="307">
        <v>10054</v>
      </c>
      <c r="Q363" s="307">
        <v>2469</v>
      </c>
      <c r="R363" s="438">
        <v>0</v>
      </c>
      <c r="S363" s="438">
        <v>0</v>
      </c>
      <c r="T363" s="438">
        <v>0</v>
      </c>
      <c r="U363" s="438">
        <v>2469</v>
      </c>
      <c r="V363" s="438">
        <v>25902</v>
      </c>
    </row>
    <row r="364" spans="1:22">
      <c r="A364" s="375" t="s">
        <v>1154</v>
      </c>
      <c r="B364" t="s">
        <v>1139</v>
      </c>
      <c r="C364" t="s">
        <v>1155</v>
      </c>
      <c r="D364" s="306">
        <v>7209</v>
      </c>
      <c r="E364" s="306">
        <v>0</v>
      </c>
      <c r="F364" s="306">
        <v>103154</v>
      </c>
      <c r="G364" s="306">
        <v>103154</v>
      </c>
      <c r="H364" s="306">
        <v>0</v>
      </c>
      <c r="I364" s="306">
        <v>131390</v>
      </c>
      <c r="J364" s="306">
        <v>85970</v>
      </c>
      <c r="K364" s="306">
        <v>119000</v>
      </c>
      <c r="L364" s="306">
        <v>12390</v>
      </c>
      <c r="M364" s="306">
        <v>13141</v>
      </c>
      <c r="N364" s="306">
        <v>7078</v>
      </c>
      <c r="O364" s="306">
        <v>4330</v>
      </c>
      <c r="P364" s="306">
        <v>8811</v>
      </c>
      <c r="Q364" s="306">
        <v>1989</v>
      </c>
      <c r="R364" s="144">
        <v>0</v>
      </c>
      <c r="S364" s="144">
        <v>0</v>
      </c>
      <c r="T364" s="144">
        <v>0</v>
      </c>
      <c r="U364" s="144">
        <v>1989</v>
      </c>
      <c r="V364" s="144">
        <v>15924</v>
      </c>
    </row>
    <row r="365" spans="1:22">
      <c r="A365" s="375" t="s">
        <v>1156</v>
      </c>
      <c r="B365" t="s">
        <v>1139</v>
      </c>
      <c r="C365" t="s">
        <v>1157</v>
      </c>
      <c r="D365" s="307">
        <v>7210</v>
      </c>
      <c r="E365" s="307">
        <v>0</v>
      </c>
      <c r="F365" s="307">
        <v>176971</v>
      </c>
      <c r="G365" s="307">
        <v>176971</v>
      </c>
      <c r="H365" s="307">
        <v>0</v>
      </c>
      <c r="I365" s="307">
        <v>181045</v>
      </c>
      <c r="J365" s="307">
        <v>109570</v>
      </c>
      <c r="K365" s="307">
        <v>147200</v>
      </c>
      <c r="L365" s="307">
        <v>33845</v>
      </c>
      <c r="M365" s="307">
        <v>18601</v>
      </c>
      <c r="N365" s="307">
        <v>9028</v>
      </c>
      <c r="O365" s="307">
        <v>1254</v>
      </c>
      <c r="P365" s="307">
        <v>17347</v>
      </c>
      <c r="Q365" s="307">
        <v>2229</v>
      </c>
      <c r="R365" s="438">
        <v>0</v>
      </c>
      <c r="S365" s="438">
        <v>0</v>
      </c>
      <c r="T365" s="438">
        <v>0</v>
      </c>
      <c r="U365" s="438">
        <v>2229</v>
      </c>
      <c r="V365" s="438">
        <v>27337</v>
      </c>
    </row>
    <row r="366" spans="1:22">
      <c r="A366" s="375" t="s">
        <v>1158</v>
      </c>
      <c r="B366" t="s">
        <v>1139</v>
      </c>
      <c r="C366" t="s">
        <v>1159</v>
      </c>
      <c r="D366" s="306">
        <v>7211</v>
      </c>
      <c r="E366" s="306">
        <v>0</v>
      </c>
      <c r="F366" s="306">
        <v>130510</v>
      </c>
      <c r="G366" s="306">
        <v>130510</v>
      </c>
      <c r="H366" s="306">
        <v>0</v>
      </c>
      <c r="I366" s="306">
        <v>119000</v>
      </c>
      <c r="J366" s="306">
        <v>75150</v>
      </c>
      <c r="K366" s="306">
        <v>119000</v>
      </c>
      <c r="L366" s="306">
        <v>0</v>
      </c>
      <c r="M366" s="306">
        <v>12005</v>
      </c>
      <c r="N366" s="306">
        <v>6188</v>
      </c>
      <c r="O366" s="306">
        <v>3515</v>
      </c>
      <c r="P366" s="306">
        <v>8490</v>
      </c>
      <c r="Q366" s="306">
        <v>1989</v>
      </c>
      <c r="R366" s="144">
        <v>0</v>
      </c>
      <c r="S366" s="144">
        <v>0</v>
      </c>
      <c r="T366" s="144">
        <v>0</v>
      </c>
      <c r="U366" s="144">
        <v>1989</v>
      </c>
      <c r="V366" s="144">
        <v>20348</v>
      </c>
    </row>
    <row r="367" spans="1:22">
      <c r="A367" s="375" t="s">
        <v>1160</v>
      </c>
      <c r="B367" t="s">
        <v>1139</v>
      </c>
      <c r="C367" t="s">
        <v>1161</v>
      </c>
      <c r="D367" s="307">
        <v>7212</v>
      </c>
      <c r="E367" s="307">
        <v>0</v>
      </c>
      <c r="F367" s="307">
        <v>159907</v>
      </c>
      <c r="G367" s="307">
        <v>159907</v>
      </c>
      <c r="H367" s="307">
        <v>0</v>
      </c>
      <c r="I367" s="307">
        <v>205165</v>
      </c>
      <c r="J367" s="307">
        <v>126180</v>
      </c>
      <c r="K367" s="307">
        <v>178000</v>
      </c>
      <c r="L367" s="307">
        <v>27165</v>
      </c>
      <c r="M367" s="307">
        <v>20961</v>
      </c>
      <c r="N367" s="307">
        <v>10380</v>
      </c>
      <c r="O367" s="307">
        <v>4324</v>
      </c>
      <c r="P367" s="307">
        <v>16637</v>
      </c>
      <c r="Q367" s="307">
        <v>2469</v>
      </c>
      <c r="R367" s="438">
        <v>0</v>
      </c>
      <c r="S367" s="438">
        <v>0</v>
      </c>
      <c r="T367" s="438">
        <v>0</v>
      </c>
      <c r="U367" s="438">
        <v>2469</v>
      </c>
      <c r="V367" s="438">
        <v>24620</v>
      </c>
    </row>
    <row r="368" spans="1:22">
      <c r="A368" s="375" t="s">
        <v>1162</v>
      </c>
      <c r="B368" t="s">
        <v>1139</v>
      </c>
      <c r="C368" t="s">
        <v>497</v>
      </c>
      <c r="D368" s="306">
        <v>7213</v>
      </c>
      <c r="E368" s="306">
        <v>0</v>
      </c>
      <c r="F368" s="306">
        <v>190800</v>
      </c>
      <c r="G368" s="306">
        <v>190800</v>
      </c>
      <c r="H368" s="306">
        <v>0</v>
      </c>
      <c r="I368" s="306">
        <v>212930</v>
      </c>
      <c r="J368" s="306">
        <v>135520</v>
      </c>
      <c r="K368" s="306">
        <v>158000</v>
      </c>
      <c r="L368" s="306">
        <v>54930</v>
      </c>
      <c r="M368" s="306">
        <v>21532</v>
      </c>
      <c r="N368" s="306">
        <v>11173</v>
      </c>
      <c r="O368" s="306">
        <v>3133</v>
      </c>
      <c r="P368" s="306">
        <v>18399</v>
      </c>
      <c r="Q368" s="306">
        <v>2469</v>
      </c>
      <c r="R368" s="144">
        <v>0</v>
      </c>
      <c r="S368" s="144">
        <v>0</v>
      </c>
      <c r="T368" s="144">
        <v>0</v>
      </c>
      <c r="U368" s="144">
        <v>2469</v>
      </c>
      <c r="V368" s="144">
        <v>30895</v>
      </c>
    </row>
    <row r="369" spans="1:22">
      <c r="A369" s="375" t="s">
        <v>1163</v>
      </c>
      <c r="B369" t="s">
        <v>1139</v>
      </c>
      <c r="C369" t="s">
        <v>1164</v>
      </c>
      <c r="D369" s="307">
        <v>7214</v>
      </c>
      <c r="E369" s="307">
        <v>0</v>
      </c>
      <c r="F369" s="307">
        <v>78471</v>
      </c>
      <c r="G369" s="307">
        <v>78471</v>
      </c>
      <c r="H369" s="307">
        <v>0</v>
      </c>
      <c r="I369" s="307">
        <v>94855</v>
      </c>
      <c r="J369" s="307">
        <v>53110</v>
      </c>
      <c r="K369" s="307">
        <v>75400</v>
      </c>
      <c r="L369" s="307">
        <v>19455</v>
      </c>
      <c r="M369" s="307">
        <v>10004</v>
      </c>
      <c r="N369" s="307">
        <v>4388</v>
      </c>
      <c r="O369" s="307">
        <v>5499</v>
      </c>
      <c r="P369" s="307">
        <v>4505</v>
      </c>
      <c r="Q369" s="307">
        <v>1749</v>
      </c>
      <c r="R369" s="438">
        <v>0</v>
      </c>
      <c r="S369" s="438">
        <v>0</v>
      </c>
      <c r="T369" s="438">
        <v>0</v>
      </c>
      <c r="U369" s="438">
        <v>1749</v>
      </c>
      <c r="V369" s="438">
        <v>11956</v>
      </c>
    </row>
    <row r="370" spans="1:22">
      <c r="A370" s="375" t="s">
        <v>1165</v>
      </c>
      <c r="B370" t="s">
        <v>1139</v>
      </c>
      <c r="C370" t="s">
        <v>1166</v>
      </c>
      <c r="D370" s="306">
        <v>7301</v>
      </c>
      <c r="E370" s="306">
        <v>0</v>
      </c>
      <c r="F370" s="306">
        <v>42113</v>
      </c>
      <c r="G370" s="306">
        <v>35166</v>
      </c>
      <c r="H370" s="306">
        <v>6947</v>
      </c>
      <c r="I370" s="306">
        <v>41345</v>
      </c>
      <c r="J370" s="306">
        <v>26370</v>
      </c>
      <c r="K370" s="306">
        <v>34800</v>
      </c>
      <c r="L370" s="306">
        <v>6545</v>
      </c>
      <c r="M370" s="306">
        <v>4176</v>
      </c>
      <c r="N370" s="306">
        <v>2178</v>
      </c>
      <c r="O370" s="306">
        <v>1956</v>
      </c>
      <c r="P370" s="306">
        <v>2220</v>
      </c>
      <c r="Q370" s="306">
        <v>1029</v>
      </c>
      <c r="R370" s="144">
        <v>0</v>
      </c>
      <c r="S370" s="144">
        <v>0</v>
      </c>
      <c r="T370" s="144">
        <v>0</v>
      </c>
      <c r="U370" s="144">
        <v>1029</v>
      </c>
      <c r="V370" s="144">
        <v>6838</v>
      </c>
    </row>
    <row r="371" spans="1:22">
      <c r="A371" s="375" t="s">
        <v>1167</v>
      </c>
      <c r="B371" t="s">
        <v>1139</v>
      </c>
      <c r="C371" t="s">
        <v>1168</v>
      </c>
      <c r="D371" s="307">
        <v>7303</v>
      </c>
      <c r="E371" s="307">
        <v>0</v>
      </c>
      <c r="F371" s="307">
        <v>41676</v>
      </c>
      <c r="G371" s="307">
        <v>41676</v>
      </c>
      <c r="H371" s="307">
        <v>0</v>
      </c>
      <c r="I371" s="307">
        <v>30270</v>
      </c>
      <c r="J371" s="307">
        <v>19160</v>
      </c>
      <c r="K371" s="307">
        <v>27400</v>
      </c>
      <c r="L371" s="307">
        <v>2870</v>
      </c>
      <c r="M371" s="307">
        <v>3072</v>
      </c>
      <c r="N371" s="307">
        <v>1590</v>
      </c>
      <c r="O371" s="307">
        <v>2275</v>
      </c>
      <c r="P371" s="307">
        <v>797</v>
      </c>
      <c r="Q371" s="307">
        <v>1029</v>
      </c>
      <c r="R371" s="438">
        <v>0</v>
      </c>
      <c r="S371" s="438">
        <v>0</v>
      </c>
      <c r="T371" s="438">
        <v>0</v>
      </c>
      <c r="U371" s="438">
        <v>1029</v>
      </c>
      <c r="V371" s="438">
        <v>6548</v>
      </c>
    </row>
    <row r="372" spans="1:22">
      <c r="A372" s="375" t="s">
        <v>1169</v>
      </c>
      <c r="B372" t="s">
        <v>1139</v>
      </c>
      <c r="C372" t="s">
        <v>1170</v>
      </c>
      <c r="D372" s="306">
        <v>7308</v>
      </c>
      <c r="E372" s="306">
        <v>0</v>
      </c>
      <c r="F372" s="306">
        <v>54011</v>
      </c>
      <c r="G372" s="306">
        <v>54011</v>
      </c>
      <c r="H372" s="306">
        <v>0</v>
      </c>
      <c r="I372" s="306">
        <v>55015</v>
      </c>
      <c r="J372" s="306">
        <v>39780</v>
      </c>
      <c r="K372" s="306">
        <v>53000</v>
      </c>
      <c r="L372" s="306">
        <v>2015</v>
      </c>
      <c r="M372" s="306">
        <v>5322</v>
      </c>
      <c r="N372" s="306">
        <v>3300</v>
      </c>
      <c r="O372" s="306">
        <v>1602</v>
      </c>
      <c r="P372" s="306">
        <v>3720</v>
      </c>
      <c r="Q372" s="306">
        <v>1269</v>
      </c>
      <c r="R372" s="144">
        <v>0</v>
      </c>
      <c r="S372" s="144">
        <v>0</v>
      </c>
      <c r="T372" s="144">
        <v>0</v>
      </c>
      <c r="U372" s="144">
        <v>1269</v>
      </c>
      <c r="V372" s="144">
        <v>8521</v>
      </c>
    </row>
    <row r="373" spans="1:22">
      <c r="A373" s="375" t="s">
        <v>1171</v>
      </c>
      <c r="B373" t="s">
        <v>1139</v>
      </c>
      <c r="C373" t="s">
        <v>1172</v>
      </c>
      <c r="D373" s="307">
        <v>7322</v>
      </c>
      <c r="E373" s="307">
        <v>0</v>
      </c>
      <c r="F373" s="307">
        <v>39744</v>
      </c>
      <c r="G373" s="307">
        <v>34744</v>
      </c>
      <c r="H373" s="307">
        <v>5000</v>
      </c>
      <c r="I373" s="307">
        <v>25090</v>
      </c>
      <c r="J373" s="307">
        <v>13240</v>
      </c>
      <c r="K373" s="307">
        <v>18300</v>
      </c>
      <c r="L373" s="307">
        <v>6790</v>
      </c>
      <c r="M373" s="307">
        <v>2667</v>
      </c>
      <c r="N373" s="307">
        <v>1080</v>
      </c>
      <c r="O373" s="307">
        <v>1080</v>
      </c>
      <c r="P373" s="307">
        <v>1587</v>
      </c>
      <c r="Q373" s="307">
        <v>1029</v>
      </c>
      <c r="R373" s="438">
        <v>0</v>
      </c>
      <c r="S373" s="438">
        <v>0</v>
      </c>
      <c r="T373" s="438">
        <v>0</v>
      </c>
      <c r="U373" s="438">
        <v>1029</v>
      </c>
      <c r="V373" s="438">
        <v>6261</v>
      </c>
    </row>
    <row r="374" spans="1:22">
      <c r="A374" s="375" t="s">
        <v>1173</v>
      </c>
      <c r="B374" t="s">
        <v>1139</v>
      </c>
      <c r="C374" t="s">
        <v>1174</v>
      </c>
      <c r="D374" s="306">
        <v>7342</v>
      </c>
      <c r="E374" s="306">
        <v>0</v>
      </c>
      <c r="F374" s="306">
        <v>41870</v>
      </c>
      <c r="G374" s="306">
        <v>41870</v>
      </c>
      <c r="H374" s="306">
        <v>0</v>
      </c>
      <c r="I374" s="306">
        <v>42065</v>
      </c>
      <c r="J374" s="306">
        <v>25020</v>
      </c>
      <c r="K374" s="306">
        <v>35600</v>
      </c>
      <c r="L374" s="306">
        <v>6465</v>
      </c>
      <c r="M374" s="306">
        <v>4350</v>
      </c>
      <c r="N374" s="306">
        <v>2055</v>
      </c>
      <c r="O374" s="306">
        <v>2380</v>
      </c>
      <c r="P374" s="306">
        <v>1970</v>
      </c>
      <c r="Q374" s="306">
        <v>570</v>
      </c>
      <c r="R374" s="144">
        <v>0</v>
      </c>
      <c r="S374" s="144">
        <v>0</v>
      </c>
      <c r="T374" s="144">
        <v>0</v>
      </c>
      <c r="U374" s="144">
        <v>570</v>
      </c>
      <c r="V374" s="144">
        <v>6508</v>
      </c>
    </row>
    <row r="375" spans="1:22">
      <c r="A375" s="375" t="s">
        <v>1175</v>
      </c>
      <c r="B375" t="s">
        <v>1139</v>
      </c>
      <c r="C375" t="s">
        <v>1176</v>
      </c>
      <c r="D375" s="307">
        <v>7344</v>
      </c>
      <c r="E375" s="307">
        <v>0</v>
      </c>
      <c r="F375" s="307">
        <v>28113</v>
      </c>
      <c r="G375" s="307">
        <v>28113</v>
      </c>
      <c r="H375" s="307">
        <v>0</v>
      </c>
      <c r="I375" s="307">
        <v>18385</v>
      </c>
      <c r="J375" s="307">
        <v>11730</v>
      </c>
      <c r="K375" s="307">
        <v>16000</v>
      </c>
      <c r="L375" s="307">
        <v>2385</v>
      </c>
      <c r="M375" s="307">
        <v>1861</v>
      </c>
      <c r="N375" s="307">
        <v>973</v>
      </c>
      <c r="O375" s="307">
        <v>1300</v>
      </c>
      <c r="P375" s="307">
        <v>561</v>
      </c>
      <c r="Q375" s="307">
        <v>789</v>
      </c>
      <c r="R375" s="438">
        <v>0</v>
      </c>
      <c r="S375" s="438">
        <v>0</v>
      </c>
      <c r="T375" s="438">
        <v>0</v>
      </c>
      <c r="U375" s="438">
        <v>789</v>
      </c>
      <c r="V375" s="438">
        <v>4498</v>
      </c>
    </row>
    <row r="376" spans="1:22">
      <c r="A376" s="375" t="s">
        <v>1177</v>
      </c>
      <c r="B376" t="s">
        <v>1139</v>
      </c>
      <c r="C376" t="s">
        <v>1178</v>
      </c>
      <c r="D376" s="306">
        <v>7362</v>
      </c>
      <c r="E376" s="306">
        <v>0</v>
      </c>
      <c r="F376" s="306">
        <v>31086</v>
      </c>
      <c r="G376" s="306">
        <v>31086</v>
      </c>
      <c r="H376" s="306">
        <v>0</v>
      </c>
      <c r="I376" s="306">
        <v>22335</v>
      </c>
      <c r="J376" s="306">
        <v>16090</v>
      </c>
      <c r="K376" s="306">
        <v>22335</v>
      </c>
      <c r="L376" s="306">
        <v>0</v>
      </c>
      <c r="M376" s="306">
        <v>2155</v>
      </c>
      <c r="N376" s="306">
        <v>1333</v>
      </c>
      <c r="O376" s="306">
        <v>828</v>
      </c>
      <c r="P376" s="306">
        <v>1327</v>
      </c>
      <c r="Q376" s="306">
        <v>789</v>
      </c>
      <c r="R376" s="144">
        <v>0</v>
      </c>
      <c r="S376" s="144">
        <v>0</v>
      </c>
      <c r="T376" s="144">
        <v>0</v>
      </c>
      <c r="U376" s="144">
        <v>789</v>
      </c>
      <c r="V376" s="144">
        <v>4889</v>
      </c>
    </row>
    <row r="377" spans="1:22">
      <c r="A377" s="375" t="s">
        <v>1179</v>
      </c>
      <c r="B377" t="s">
        <v>1139</v>
      </c>
      <c r="C377" t="s">
        <v>1180</v>
      </c>
      <c r="D377" s="307">
        <v>7364</v>
      </c>
      <c r="E377" s="307">
        <v>0</v>
      </c>
      <c r="F377" s="307">
        <v>6152</v>
      </c>
      <c r="G377" s="307">
        <v>6152</v>
      </c>
      <c r="H377" s="307">
        <v>0</v>
      </c>
      <c r="I377" s="307">
        <v>1750</v>
      </c>
      <c r="J377" s="307">
        <v>1110</v>
      </c>
      <c r="K377" s="307">
        <v>1050</v>
      </c>
      <c r="L377" s="307">
        <v>700</v>
      </c>
      <c r="M377" s="307">
        <v>178</v>
      </c>
      <c r="N377" s="307">
        <v>91</v>
      </c>
      <c r="O377" s="307">
        <v>178</v>
      </c>
      <c r="P377" s="307">
        <v>0</v>
      </c>
      <c r="Q377" s="307">
        <v>789</v>
      </c>
      <c r="R377" s="438">
        <v>0</v>
      </c>
      <c r="S377" s="438">
        <v>0</v>
      </c>
      <c r="T377" s="438">
        <v>0</v>
      </c>
      <c r="U377" s="438">
        <v>789</v>
      </c>
      <c r="V377" s="438">
        <v>993</v>
      </c>
    </row>
    <row r="378" spans="1:22">
      <c r="A378" s="375" t="s">
        <v>1181</v>
      </c>
      <c r="B378" t="s">
        <v>1139</v>
      </c>
      <c r="C378" t="s">
        <v>1182</v>
      </c>
      <c r="D378" s="306">
        <v>7367</v>
      </c>
      <c r="E378" s="306">
        <v>0</v>
      </c>
      <c r="F378" s="306">
        <v>27742</v>
      </c>
      <c r="G378" s="306">
        <v>27742</v>
      </c>
      <c r="H378" s="306">
        <v>0</v>
      </c>
      <c r="I378" s="306">
        <v>18235</v>
      </c>
      <c r="J378" s="306">
        <v>13380</v>
      </c>
      <c r="K378" s="306">
        <v>18235</v>
      </c>
      <c r="L378" s="306">
        <v>0</v>
      </c>
      <c r="M378" s="306">
        <v>1747</v>
      </c>
      <c r="N378" s="306">
        <v>1108</v>
      </c>
      <c r="O378" s="306">
        <v>740</v>
      </c>
      <c r="P378" s="306">
        <v>1007</v>
      </c>
      <c r="Q378" s="306">
        <v>789</v>
      </c>
      <c r="R378" s="144">
        <v>0</v>
      </c>
      <c r="S378" s="144">
        <v>0</v>
      </c>
      <c r="T378" s="144">
        <v>0</v>
      </c>
      <c r="U378" s="144">
        <v>789</v>
      </c>
      <c r="V378" s="144">
        <v>4494</v>
      </c>
    </row>
    <row r="379" spans="1:22">
      <c r="A379" s="375" t="s">
        <v>1183</v>
      </c>
      <c r="B379" t="s">
        <v>1139</v>
      </c>
      <c r="C379" t="s">
        <v>1184</v>
      </c>
      <c r="D379" s="307">
        <v>7368</v>
      </c>
      <c r="E379" s="307">
        <v>0</v>
      </c>
      <c r="F379" s="307">
        <v>75050</v>
      </c>
      <c r="G379" s="307">
        <v>75050</v>
      </c>
      <c r="H379" s="307">
        <v>0</v>
      </c>
      <c r="I379" s="307">
        <v>63155</v>
      </c>
      <c r="J379" s="307">
        <v>45010</v>
      </c>
      <c r="K379" s="307">
        <v>63155</v>
      </c>
      <c r="L379" s="307">
        <v>0</v>
      </c>
      <c r="M379" s="307">
        <v>6145</v>
      </c>
      <c r="N379" s="307">
        <v>3736</v>
      </c>
      <c r="O379" s="307">
        <v>6145</v>
      </c>
      <c r="P379" s="307">
        <v>0</v>
      </c>
      <c r="Q379" s="307">
        <v>1269</v>
      </c>
      <c r="R379" s="438">
        <v>0</v>
      </c>
      <c r="S379" s="438">
        <v>0</v>
      </c>
      <c r="T379" s="438">
        <v>0</v>
      </c>
      <c r="U379" s="438">
        <v>1269</v>
      </c>
      <c r="V379" s="438">
        <v>11541</v>
      </c>
    </row>
    <row r="380" spans="1:22">
      <c r="A380" s="375" t="s">
        <v>1185</v>
      </c>
      <c r="B380" t="s">
        <v>1139</v>
      </c>
      <c r="C380" t="s">
        <v>1186</v>
      </c>
      <c r="D380" s="306">
        <v>7402</v>
      </c>
      <c r="E380" s="306">
        <v>0</v>
      </c>
      <c r="F380" s="306">
        <v>19558</v>
      </c>
      <c r="G380" s="306">
        <v>9400</v>
      </c>
      <c r="H380" s="306">
        <v>10158</v>
      </c>
      <c r="I380" s="306">
        <v>11435</v>
      </c>
      <c r="J380" s="306">
        <v>8340</v>
      </c>
      <c r="K380" s="306">
        <v>11435</v>
      </c>
      <c r="L380" s="306">
        <v>0</v>
      </c>
      <c r="M380" s="306">
        <v>1098</v>
      </c>
      <c r="N380" s="306">
        <v>690</v>
      </c>
      <c r="O380" s="306">
        <v>1098</v>
      </c>
      <c r="P380" s="306">
        <v>0</v>
      </c>
      <c r="Q380" s="306">
        <v>789</v>
      </c>
      <c r="R380" s="144">
        <v>0</v>
      </c>
      <c r="S380" s="144">
        <v>0</v>
      </c>
      <c r="T380" s="144">
        <v>0</v>
      </c>
      <c r="U380" s="144">
        <v>789</v>
      </c>
      <c r="V380" s="144">
        <v>3129</v>
      </c>
    </row>
    <row r="381" spans="1:22">
      <c r="A381" s="375" t="s">
        <v>1187</v>
      </c>
      <c r="B381" t="s">
        <v>1139</v>
      </c>
      <c r="C381" t="s">
        <v>1188</v>
      </c>
      <c r="D381" s="307">
        <v>7405</v>
      </c>
      <c r="E381" s="307">
        <v>0</v>
      </c>
      <c r="F381" s="307">
        <v>36107</v>
      </c>
      <c r="G381" s="307">
        <v>36107</v>
      </c>
      <c r="H381" s="307">
        <v>0</v>
      </c>
      <c r="I381" s="307">
        <v>27385</v>
      </c>
      <c r="J381" s="307">
        <v>20740</v>
      </c>
      <c r="K381" s="307">
        <v>27385</v>
      </c>
      <c r="L381" s="307">
        <v>0</v>
      </c>
      <c r="M381" s="307">
        <v>2585</v>
      </c>
      <c r="N381" s="307">
        <v>1715</v>
      </c>
      <c r="O381" s="307">
        <v>2585</v>
      </c>
      <c r="P381" s="307">
        <v>0</v>
      </c>
      <c r="Q381" s="307">
        <v>1029</v>
      </c>
      <c r="R381" s="438">
        <v>0</v>
      </c>
      <c r="S381" s="438">
        <v>0</v>
      </c>
      <c r="T381" s="438">
        <v>0</v>
      </c>
      <c r="U381" s="438">
        <v>1029</v>
      </c>
      <c r="V381" s="438">
        <v>5773</v>
      </c>
    </row>
    <row r="382" spans="1:22">
      <c r="A382" s="375" t="s">
        <v>1189</v>
      </c>
      <c r="B382" t="s">
        <v>1139</v>
      </c>
      <c r="C382" t="s">
        <v>1190</v>
      </c>
      <c r="D382" s="306">
        <v>7407</v>
      </c>
      <c r="E382" s="306">
        <v>0</v>
      </c>
      <c r="F382" s="306">
        <v>20561</v>
      </c>
      <c r="G382" s="306">
        <v>20561</v>
      </c>
      <c r="H382" s="306">
        <v>0</v>
      </c>
      <c r="I382" s="306">
        <v>10760</v>
      </c>
      <c r="J382" s="306">
        <v>6510</v>
      </c>
      <c r="K382" s="306">
        <v>10760</v>
      </c>
      <c r="L382" s="306">
        <v>0</v>
      </c>
      <c r="M382" s="306">
        <v>1108</v>
      </c>
      <c r="N382" s="306">
        <v>541</v>
      </c>
      <c r="O382" s="306">
        <v>1108</v>
      </c>
      <c r="P382" s="306">
        <v>0</v>
      </c>
      <c r="Q382" s="306">
        <v>789</v>
      </c>
      <c r="R382" s="144">
        <v>0</v>
      </c>
      <c r="S382" s="144">
        <v>0</v>
      </c>
      <c r="T382" s="144">
        <v>0</v>
      </c>
      <c r="U382" s="144">
        <v>789</v>
      </c>
      <c r="V382" s="144">
        <v>3213</v>
      </c>
    </row>
    <row r="383" spans="1:22">
      <c r="A383" s="375" t="s">
        <v>1191</v>
      </c>
      <c r="B383" t="s">
        <v>1139</v>
      </c>
      <c r="C383" t="s">
        <v>1192</v>
      </c>
      <c r="D383" s="307">
        <v>7408</v>
      </c>
      <c r="E383" s="307">
        <v>0</v>
      </c>
      <c r="F383" s="307">
        <v>62301</v>
      </c>
      <c r="G383" s="307">
        <v>62301</v>
      </c>
      <c r="H383" s="307">
        <v>0</v>
      </c>
      <c r="I383" s="307">
        <v>49560</v>
      </c>
      <c r="J383" s="307">
        <v>32370</v>
      </c>
      <c r="K383" s="307">
        <v>49560</v>
      </c>
      <c r="L383" s="307">
        <v>0</v>
      </c>
      <c r="M383" s="307">
        <v>4954</v>
      </c>
      <c r="N383" s="307">
        <v>2668</v>
      </c>
      <c r="O383" s="307">
        <v>2024</v>
      </c>
      <c r="P383" s="307">
        <v>2930</v>
      </c>
      <c r="Q383" s="307">
        <v>1269</v>
      </c>
      <c r="R383" s="438">
        <v>0</v>
      </c>
      <c r="S383" s="438">
        <v>0</v>
      </c>
      <c r="T383" s="438">
        <v>0</v>
      </c>
      <c r="U383" s="438">
        <v>1269</v>
      </c>
      <c r="V383" s="438">
        <v>9509</v>
      </c>
    </row>
    <row r="384" spans="1:22">
      <c r="A384" s="375" t="s">
        <v>1193</v>
      </c>
      <c r="B384" t="s">
        <v>1139</v>
      </c>
      <c r="C384" t="s">
        <v>1194</v>
      </c>
      <c r="D384" s="306">
        <v>7421</v>
      </c>
      <c r="E384" s="306">
        <v>0</v>
      </c>
      <c r="F384" s="306">
        <v>65237</v>
      </c>
      <c r="G384" s="306">
        <v>1000</v>
      </c>
      <c r="H384" s="306">
        <v>64237</v>
      </c>
      <c r="I384" s="306">
        <v>56850</v>
      </c>
      <c r="J384" s="306">
        <v>37650</v>
      </c>
      <c r="K384" s="306">
        <v>31200</v>
      </c>
      <c r="L384" s="306">
        <v>25650</v>
      </c>
      <c r="M384" s="306">
        <v>5666</v>
      </c>
      <c r="N384" s="306">
        <v>3113</v>
      </c>
      <c r="O384" s="306">
        <v>3114</v>
      </c>
      <c r="P384" s="306">
        <v>2552</v>
      </c>
      <c r="Q384" s="306">
        <v>1269</v>
      </c>
      <c r="R384" s="144">
        <v>0</v>
      </c>
      <c r="S384" s="144">
        <v>0</v>
      </c>
      <c r="T384" s="144">
        <v>0</v>
      </c>
      <c r="U384" s="144">
        <v>1269</v>
      </c>
      <c r="V384" s="144">
        <v>10250</v>
      </c>
    </row>
    <row r="385" spans="1:22">
      <c r="A385" s="375" t="s">
        <v>1195</v>
      </c>
      <c r="B385" t="s">
        <v>1139</v>
      </c>
      <c r="C385" t="s">
        <v>1196</v>
      </c>
      <c r="D385" s="307">
        <v>7422</v>
      </c>
      <c r="E385" s="307">
        <v>0</v>
      </c>
      <c r="F385" s="307">
        <v>20022</v>
      </c>
      <c r="G385" s="307">
        <v>20022</v>
      </c>
      <c r="H385" s="307">
        <v>0</v>
      </c>
      <c r="I385" s="307">
        <v>8725</v>
      </c>
      <c r="J385" s="307">
        <v>4690</v>
      </c>
      <c r="K385" s="307">
        <v>8725</v>
      </c>
      <c r="L385" s="307">
        <v>0</v>
      </c>
      <c r="M385" s="307">
        <v>928</v>
      </c>
      <c r="N385" s="307">
        <v>388</v>
      </c>
      <c r="O385" s="307">
        <v>928</v>
      </c>
      <c r="P385" s="307">
        <v>0</v>
      </c>
      <c r="Q385" s="307">
        <v>789</v>
      </c>
      <c r="R385" s="438">
        <v>0</v>
      </c>
      <c r="S385" s="438">
        <v>0</v>
      </c>
      <c r="T385" s="438">
        <v>0</v>
      </c>
      <c r="U385" s="438">
        <v>789</v>
      </c>
      <c r="V385" s="438">
        <v>3210</v>
      </c>
    </row>
    <row r="386" spans="1:22">
      <c r="A386" s="375" t="s">
        <v>1197</v>
      </c>
      <c r="B386" t="s">
        <v>1139</v>
      </c>
      <c r="C386" t="s">
        <v>1198</v>
      </c>
      <c r="D386" s="306">
        <v>7423</v>
      </c>
      <c r="E386" s="306">
        <v>0</v>
      </c>
      <c r="F386" s="306">
        <v>22424</v>
      </c>
      <c r="G386" s="306">
        <v>0</v>
      </c>
      <c r="H386" s="306">
        <v>22424</v>
      </c>
      <c r="I386" s="306">
        <v>13695</v>
      </c>
      <c r="J386" s="306">
        <v>10020</v>
      </c>
      <c r="K386" s="306">
        <v>13695</v>
      </c>
      <c r="L386" s="306">
        <v>0</v>
      </c>
      <c r="M386" s="306">
        <v>1303</v>
      </c>
      <c r="N386" s="306">
        <v>820</v>
      </c>
      <c r="O386" s="306">
        <v>1303</v>
      </c>
      <c r="P386" s="306">
        <v>0</v>
      </c>
      <c r="Q386" s="306">
        <v>789</v>
      </c>
      <c r="R386" s="144">
        <v>0</v>
      </c>
      <c r="S386" s="144">
        <v>0</v>
      </c>
      <c r="T386" s="144">
        <v>0</v>
      </c>
      <c r="U386" s="144">
        <v>789</v>
      </c>
      <c r="V386" s="144">
        <v>3609</v>
      </c>
    </row>
    <row r="387" spans="1:22">
      <c r="A387" s="375" t="s">
        <v>1199</v>
      </c>
      <c r="B387" t="s">
        <v>1139</v>
      </c>
      <c r="C387" t="s">
        <v>1200</v>
      </c>
      <c r="D387" s="307">
        <v>7444</v>
      </c>
      <c r="E387" s="307">
        <v>0</v>
      </c>
      <c r="F387" s="307">
        <v>12646</v>
      </c>
      <c r="G387" s="307">
        <v>12646</v>
      </c>
      <c r="H387" s="307">
        <v>0</v>
      </c>
      <c r="I387" s="307">
        <v>7080</v>
      </c>
      <c r="J387" s="307">
        <v>5380</v>
      </c>
      <c r="K387" s="307">
        <v>7080</v>
      </c>
      <c r="L387" s="307">
        <v>0</v>
      </c>
      <c r="M387" s="307">
        <v>673</v>
      </c>
      <c r="N387" s="307">
        <v>448</v>
      </c>
      <c r="O387" s="307">
        <v>673</v>
      </c>
      <c r="P387" s="307">
        <v>0</v>
      </c>
      <c r="Q387" s="307">
        <v>789</v>
      </c>
      <c r="R387" s="438">
        <v>0</v>
      </c>
      <c r="S387" s="438">
        <v>0</v>
      </c>
      <c r="T387" s="438">
        <v>0</v>
      </c>
      <c r="U387" s="438">
        <v>789</v>
      </c>
      <c r="V387" s="438">
        <v>2050</v>
      </c>
    </row>
    <row r="388" spans="1:22">
      <c r="A388" s="375" t="s">
        <v>1201</v>
      </c>
      <c r="B388" t="s">
        <v>1139</v>
      </c>
      <c r="C388" t="s">
        <v>1109</v>
      </c>
      <c r="D388" s="306">
        <v>7445</v>
      </c>
      <c r="E388" s="306">
        <v>0</v>
      </c>
      <c r="F388" s="306">
        <v>14429</v>
      </c>
      <c r="G388" s="306">
        <v>14429</v>
      </c>
      <c r="H388" s="306">
        <v>0</v>
      </c>
      <c r="I388" s="306">
        <v>11280</v>
      </c>
      <c r="J388" s="306">
        <v>9160</v>
      </c>
      <c r="K388" s="306">
        <v>11280</v>
      </c>
      <c r="L388" s="306">
        <v>0</v>
      </c>
      <c r="M388" s="306">
        <v>1042</v>
      </c>
      <c r="N388" s="306">
        <v>763</v>
      </c>
      <c r="O388" s="306">
        <v>720</v>
      </c>
      <c r="P388" s="306">
        <v>322</v>
      </c>
      <c r="Q388" s="306">
        <v>789</v>
      </c>
      <c r="R388" s="144">
        <v>0</v>
      </c>
      <c r="S388" s="144">
        <v>0</v>
      </c>
      <c r="T388" s="144">
        <v>0</v>
      </c>
      <c r="U388" s="144">
        <v>789</v>
      </c>
      <c r="V388" s="144">
        <v>2350</v>
      </c>
    </row>
    <row r="389" spans="1:22">
      <c r="A389" s="375" t="s">
        <v>1202</v>
      </c>
      <c r="B389" t="s">
        <v>1139</v>
      </c>
      <c r="C389" t="s">
        <v>1203</v>
      </c>
      <c r="D389" s="307">
        <v>7446</v>
      </c>
      <c r="E389" s="307">
        <v>0</v>
      </c>
      <c r="F389" s="307">
        <v>11993</v>
      </c>
      <c r="G389" s="307">
        <v>11993</v>
      </c>
      <c r="H389" s="307">
        <v>0</v>
      </c>
      <c r="I389" s="307">
        <v>7250</v>
      </c>
      <c r="J389" s="307">
        <v>5950</v>
      </c>
      <c r="K389" s="307">
        <v>7250</v>
      </c>
      <c r="L389" s="307">
        <v>0</v>
      </c>
      <c r="M389" s="307">
        <v>661</v>
      </c>
      <c r="N389" s="307">
        <v>496</v>
      </c>
      <c r="O389" s="307">
        <v>661</v>
      </c>
      <c r="P389" s="307">
        <v>0</v>
      </c>
      <c r="Q389" s="307">
        <v>789</v>
      </c>
      <c r="R389" s="438">
        <v>0</v>
      </c>
      <c r="S389" s="438">
        <v>0</v>
      </c>
      <c r="T389" s="438">
        <v>0</v>
      </c>
      <c r="U389" s="438">
        <v>789</v>
      </c>
      <c r="V389" s="438">
        <v>1910</v>
      </c>
    </row>
    <row r="390" spans="1:22">
      <c r="A390" s="375" t="s">
        <v>1204</v>
      </c>
      <c r="B390" t="s">
        <v>1139</v>
      </c>
      <c r="C390" t="s">
        <v>1205</v>
      </c>
      <c r="D390" s="306">
        <v>7447</v>
      </c>
      <c r="E390" s="306">
        <v>0</v>
      </c>
      <c r="F390" s="306">
        <v>77575</v>
      </c>
      <c r="G390" s="306">
        <v>5400</v>
      </c>
      <c r="H390" s="306">
        <v>72175</v>
      </c>
      <c r="I390" s="306">
        <v>70990</v>
      </c>
      <c r="J390" s="306">
        <v>46870</v>
      </c>
      <c r="K390" s="306">
        <v>66000</v>
      </c>
      <c r="L390" s="306">
        <v>4990</v>
      </c>
      <c r="M390" s="306">
        <v>7073</v>
      </c>
      <c r="N390" s="306">
        <v>3863</v>
      </c>
      <c r="O390" s="306">
        <v>1163</v>
      </c>
      <c r="P390" s="306">
        <v>5910</v>
      </c>
      <c r="Q390" s="306">
        <v>1269</v>
      </c>
      <c r="R390" s="144">
        <v>0</v>
      </c>
      <c r="S390" s="144">
        <v>0</v>
      </c>
      <c r="T390" s="144">
        <v>0</v>
      </c>
      <c r="U390" s="144">
        <v>1269</v>
      </c>
      <c r="V390" s="144">
        <v>12134</v>
      </c>
    </row>
    <row r="391" spans="1:22">
      <c r="A391" s="375" t="s">
        <v>1206</v>
      </c>
      <c r="B391" t="s">
        <v>1139</v>
      </c>
      <c r="C391" t="s">
        <v>1207</v>
      </c>
      <c r="D391" s="307">
        <v>7461</v>
      </c>
      <c r="E391" s="307">
        <v>0</v>
      </c>
      <c r="F391" s="307">
        <v>41499</v>
      </c>
      <c r="G391" s="307">
        <v>26730</v>
      </c>
      <c r="H391" s="307">
        <v>14769</v>
      </c>
      <c r="I391" s="307">
        <v>75840</v>
      </c>
      <c r="J391" s="307">
        <v>46870</v>
      </c>
      <c r="K391" s="307">
        <v>59050</v>
      </c>
      <c r="L391" s="307">
        <v>16790</v>
      </c>
      <c r="M391" s="307">
        <v>7766</v>
      </c>
      <c r="N391" s="307">
        <v>3866</v>
      </c>
      <c r="O391" s="307">
        <v>2178</v>
      </c>
      <c r="P391" s="307">
        <v>5588</v>
      </c>
      <c r="Q391" s="307">
        <v>1269</v>
      </c>
      <c r="R391" s="438">
        <v>0</v>
      </c>
      <c r="S391" s="438">
        <v>0</v>
      </c>
      <c r="T391" s="438">
        <v>0</v>
      </c>
      <c r="U391" s="438">
        <v>1269</v>
      </c>
      <c r="V391" s="438">
        <v>6050</v>
      </c>
    </row>
    <row r="392" spans="1:22">
      <c r="A392" s="375" t="s">
        <v>1208</v>
      </c>
      <c r="B392" t="s">
        <v>1139</v>
      </c>
      <c r="C392" t="s">
        <v>1209</v>
      </c>
      <c r="D392" s="306">
        <v>7464</v>
      </c>
      <c r="E392" s="306">
        <v>0</v>
      </c>
      <c r="F392" s="306">
        <v>24211</v>
      </c>
      <c r="G392" s="306">
        <v>24211</v>
      </c>
      <c r="H392" s="306">
        <v>0</v>
      </c>
      <c r="I392" s="306">
        <v>22115</v>
      </c>
      <c r="J392" s="306">
        <v>14150</v>
      </c>
      <c r="K392" s="306">
        <v>22115</v>
      </c>
      <c r="L392" s="306">
        <v>0</v>
      </c>
      <c r="M392" s="306">
        <v>2213</v>
      </c>
      <c r="N392" s="306">
        <v>1151</v>
      </c>
      <c r="O392" s="306">
        <v>2213</v>
      </c>
      <c r="P392" s="306">
        <v>0</v>
      </c>
      <c r="Q392" s="306">
        <v>1029</v>
      </c>
      <c r="R392" s="144">
        <v>0</v>
      </c>
      <c r="S392" s="144">
        <v>0</v>
      </c>
      <c r="T392" s="144">
        <v>0</v>
      </c>
      <c r="U392" s="144">
        <v>1029</v>
      </c>
      <c r="V392" s="144">
        <v>3824</v>
      </c>
    </row>
    <row r="393" spans="1:22">
      <c r="A393" s="375" t="s">
        <v>1210</v>
      </c>
      <c r="B393" t="s">
        <v>1139</v>
      </c>
      <c r="C393" t="s">
        <v>1211</v>
      </c>
      <c r="D393" s="307">
        <v>7465</v>
      </c>
      <c r="E393" s="307">
        <v>0</v>
      </c>
      <c r="F393" s="307">
        <v>24568</v>
      </c>
      <c r="G393" s="307">
        <v>24568</v>
      </c>
      <c r="H393" s="307">
        <v>0</v>
      </c>
      <c r="I393" s="307">
        <v>16415</v>
      </c>
      <c r="J393" s="307">
        <v>9840</v>
      </c>
      <c r="K393" s="307">
        <v>13400</v>
      </c>
      <c r="L393" s="307">
        <v>3015</v>
      </c>
      <c r="M393" s="307">
        <v>1685</v>
      </c>
      <c r="N393" s="307">
        <v>803</v>
      </c>
      <c r="O393" s="307">
        <v>1685</v>
      </c>
      <c r="P393" s="307">
        <v>0</v>
      </c>
      <c r="Q393" s="307">
        <v>789</v>
      </c>
      <c r="R393" s="438">
        <v>0</v>
      </c>
      <c r="S393" s="438">
        <v>0</v>
      </c>
      <c r="T393" s="438">
        <v>0</v>
      </c>
      <c r="U393" s="438">
        <v>789</v>
      </c>
      <c r="V393" s="438">
        <v>3904</v>
      </c>
    </row>
    <row r="394" spans="1:22">
      <c r="A394" s="375" t="s">
        <v>1212</v>
      </c>
      <c r="B394" t="s">
        <v>1139</v>
      </c>
      <c r="C394" t="s">
        <v>1213</v>
      </c>
      <c r="D394" s="306">
        <v>7466</v>
      </c>
      <c r="E394" s="306">
        <v>0</v>
      </c>
      <c r="F394" s="306">
        <v>54026</v>
      </c>
      <c r="G394" s="306">
        <v>14200</v>
      </c>
      <c r="H394" s="306">
        <v>39826</v>
      </c>
      <c r="I394" s="306">
        <v>65060</v>
      </c>
      <c r="J394" s="306">
        <v>41970</v>
      </c>
      <c r="K394" s="306">
        <v>65060</v>
      </c>
      <c r="L394" s="306">
        <v>0</v>
      </c>
      <c r="M394" s="306">
        <v>6556</v>
      </c>
      <c r="N394" s="306">
        <v>3466</v>
      </c>
      <c r="O394" s="306">
        <v>6556</v>
      </c>
      <c r="P394" s="306">
        <v>0</v>
      </c>
      <c r="Q394" s="306">
        <v>1269</v>
      </c>
      <c r="R394" s="144">
        <v>0</v>
      </c>
      <c r="S394" s="144">
        <v>0</v>
      </c>
      <c r="T394" s="144">
        <v>0</v>
      </c>
      <c r="U394" s="144">
        <v>1269</v>
      </c>
      <c r="V394" s="144">
        <v>8339</v>
      </c>
    </row>
    <row r="395" spans="1:22">
      <c r="A395" s="375" t="s">
        <v>1214</v>
      </c>
      <c r="B395" t="s">
        <v>1139</v>
      </c>
      <c r="C395" t="s">
        <v>1215</v>
      </c>
      <c r="D395" s="307">
        <v>7481</v>
      </c>
      <c r="E395" s="307">
        <v>0</v>
      </c>
      <c r="F395" s="307">
        <v>51016</v>
      </c>
      <c r="G395" s="307">
        <v>51016</v>
      </c>
      <c r="H395" s="307">
        <v>0</v>
      </c>
      <c r="I395" s="307">
        <v>47310</v>
      </c>
      <c r="J395" s="307">
        <v>29990</v>
      </c>
      <c r="K395" s="307">
        <v>39000</v>
      </c>
      <c r="L395" s="307">
        <v>8310</v>
      </c>
      <c r="M395" s="307">
        <v>4779</v>
      </c>
      <c r="N395" s="307">
        <v>2466</v>
      </c>
      <c r="O395" s="307">
        <v>4779</v>
      </c>
      <c r="P395" s="307">
        <v>0</v>
      </c>
      <c r="Q395" s="307">
        <v>1029</v>
      </c>
      <c r="R395" s="438">
        <v>0</v>
      </c>
      <c r="S395" s="438">
        <v>0</v>
      </c>
      <c r="T395" s="438">
        <v>0</v>
      </c>
      <c r="U395" s="438">
        <v>1029</v>
      </c>
      <c r="V395" s="438">
        <v>8021</v>
      </c>
    </row>
    <row r="396" spans="1:22">
      <c r="A396" s="375" t="s">
        <v>1216</v>
      </c>
      <c r="B396" t="s">
        <v>1139</v>
      </c>
      <c r="C396" t="s">
        <v>1217</v>
      </c>
      <c r="D396" s="306">
        <v>7482</v>
      </c>
      <c r="E396" s="306">
        <v>0</v>
      </c>
      <c r="F396" s="306">
        <v>29570</v>
      </c>
      <c r="G396" s="306">
        <v>29570</v>
      </c>
      <c r="H396" s="306">
        <v>0</v>
      </c>
      <c r="I396" s="306">
        <v>19880</v>
      </c>
      <c r="J396" s="306">
        <v>12980</v>
      </c>
      <c r="K396" s="306">
        <v>19880</v>
      </c>
      <c r="L396" s="306">
        <v>0</v>
      </c>
      <c r="M396" s="306">
        <v>1998</v>
      </c>
      <c r="N396" s="306">
        <v>1080</v>
      </c>
      <c r="O396" s="306">
        <v>1998</v>
      </c>
      <c r="P396" s="306">
        <v>0</v>
      </c>
      <c r="Q396" s="306">
        <v>789</v>
      </c>
      <c r="R396" s="144">
        <v>0</v>
      </c>
      <c r="S396" s="144">
        <v>0</v>
      </c>
      <c r="T396" s="144">
        <v>0</v>
      </c>
      <c r="U396" s="144">
        <v>789</v>
      </c>
      <c r="V396" s="144">
        <v>4685</v>
      </c>
    </row>
    <row r="397" spans="1:22">
      <c r="A397" s="375" t="s">
        <v>1218</v>
      </c>
      <c r="B397" t="s">
        <v>1139</v>
      </c>
      <c r="C397" t="s">
        <v>1219</v>
      </c>
      <c r="D397" s="307">
        <v>7483</v>
      </c>
      <c r="E397" s="307">
        <v>0</v>
      </c>
      <c r="F397" s="307">
        <v>45267</v>
      </c>
      <c r="G397" s="307">
        <v>45267</v>
      </c>
      <c r="H397" s="307">
        <v>0</v>
      </c>
      <c r="I397" s="307">
        <v>32645</v>
      </c>
      <c r="J397" s="307">
        <v>22240</v>
      </c>
      <c r="K397" s="307">
        <v>32645</v>
      </c>
      <c r="L397" s="307">
        <v>0</v>
      </c>
      <c r="M397" s="307">
        <v>3223</v>
      </c>
      <c r="N397" s="307">
        <v>1840</v>
      </c>
      <c r="O397" s="307">
        <v>3223</v>
      </c>
      <c r="P397" s="307">
        <v>0</v>
      </c>
      <c r="Q397" s="307">
        <v>1029</v>
      </c>
      <c r="R397" s="438">
        <v>0</v>
      </c>
      <c r="S397" s="438">
        <v>0</v>
      </c>
      <c r="T397" s="438">
        <v>0</v>
      </c>
      <c r="U397" s="438">
        <v>1029</v>
      </c>
      <c r="V397" s="438">
        <v>7209</v>
      </c>
    </row>
    <row r="398" spans="1:22">
      <c r="A398" s="375" t="s">
        <v>1220</v>
      </c>
      <c r="B398" t="s">
        <v>1139</v>
      </c>
      <c r="C398" t="s">
        <v>1221</v>
      </c>
      <c r="D398" s="306">
        <v>7484</v>
      </c>
      <c r="E398" s="306">
        <v>0</v>
      </c>
      <c r="F398" s="306">
        <v>21771</v>
      </c>
      <c r="G398" s="306">
        <v>21771</v>
      </c>
      <c r="H398" s="306">
        <v>0</v>
      </c>
      <c r="I398" s="306">
        <v>9660</v>
      </c>
      <c r="J398" s="306">
        <v>5850</v>
      </c>
      <c r="K398" s="306">
        <v>8160</v>
      </c>
      <c r="L398" s="306">
        <v>1500</v>
      </c>
      <c r="M398" s="306">
        <v>985</v>
      </c>
      <c r="N398" s="306">
        <v>481</v>
      </c>
      <c r="O398" s="306">
        <v>985</v>
      </c>
      <c r="P398" s="306">
        <v>0</v>
      </c>
      <c r="Q398" s="306">
        <v>789</v>
      </c>
      <c r="R398" s="144">
        <v>0</v>
      </c>
      <c r="S398" s="144">
        <v>0</v>
      </c>
      <c r="T398" s="144">
        <v>0</v>
      </c>
      <c r="U398" s="144">
        <v>789</v>
      </c>
      <c r="V398" s="144">
        <v>3433</v>
      </c>
    </row>
    <row r="399" spans="1:22">
      <c r="A399" s="375" t="s">
        <v>1222</v>
      </c>
      <c r="B399" t="s">
        <v>1139</v>
      </c>
      <c r="C399" t="s">
        <v>1223</v>
      </c>
      <c r="D399" s="307">
        <v>7501</v>
      </c>
      <c r="E399" s="307">
        <v>0</v>
      </c>
      <c r="F399" s="307">
        <v>61348</v>
      </c>
      <c r="G399" s="307">
        <v>61348</v>
      </c>
      <c r="H399" s="307">
        <v>0</v>
      </c>
      <c r="I399" s="307">
        <v>53450</v>
      </c>
      <c r="J399" s="307">
        <v>35040</v>
      </c>
      <c r="K399" s="307">
        <v>48450</v>
      </c>
      <c r="L399" s="307">
        <v>5000</v>
      </c>
      <c r="M399" s="307">
        <v>5315</v>
      </c>
      <c r="N399" s="307">
        <v>2870</v>
      </c>
      <c r="O399" s="307">
        <v>573</v>
      </c>
      <c r="P399" s="307">
        <v>4742</v>
      </c>
      <c r="Q399" s="307">
        <v>1269</v>
      </c>
      <c r="R399" s="438">
        <v>0</v>
      </c>
      <c r="S399" s="438">
        <v>0</v>
      </c>
      <c r="T399" s="438">
        <v>0</v>
      </c>
      <c r="U399" s="438">
        <v>1269</v>
      </c>
      <c r="V399" s="438">
        <v>9635</v>
      </c>
    </row>
    <row r="400" spans="1:22">
      <c r="A400" s="375" t="s">
        <v>1224</v>
      </c>
      <c r="B400" t="s">
        <v>1139</v>
      </c>
      <c r="C400" t="s">
        <v>1225</v>
      </c>
      <c r="D400" s="306">
        <v>7502</v>
      </c>
      <c r="E400" s="306">
        <v>0</v>
      </c>
      <c r="F400" s="306">
        <v>30628</v>
      </c>
      <c r="G400" s="306">
        <v>30628</v>
      </c>
      <c r="H400" s="306">
        <v>0</v>
      </c>
      <c r="I400" s="306">
        <v>19490</v>
      </c>
      <c r="J400" s="306">
        <v>11260</v>
      </c>
      <c r="K400" s="306">
        <v>18400</v>
      </c>
      <c r="L400" s="306">
        <v>1090</v>
      </c>
      <c r="M400" s="306">
        <v>2033</v>
      </c>
      <c r="N400" s="306">
        <v>935</v>
      </c>
      <c r="O400" s="306">
        <v>941</v>
      </c>
      <c r="P400" s="306">
        <v>1092</v>
      </c>
      <c r="Q400" s="306">
        <v>789</v>
      </c>
      <c r="R400" s="144">
        <v>0</v>
      </c>
      <c r="S400" s="144">
        <v>0</v>
      </c>
      <c r="T400" s="144">
        <v>0</v>
      </c>
      <c r="U400" s="144">
        <v>789</v>
      </c>
      <c r="V400" s="144">
        <v>4855</v>
      </c>
    </row>
    <row r="401" spans="1:22">
      <c r="A401" s="375" t="s">
        <v>1226</v>
      </c>
      <c r="B401" t="s">
        <v>1139</v>
      </c>
      <c r="C401" t="s">
        <v>1227</v>
      </c>
      <c r="D401" s="307">
        <v>7503</v>
      </c>
      <c r="E401" s="307">
        <v>0</v>
      </c>
      <c r="F401" s="307">
        <v>33498</v>
      </c>
      <c r="G401" s="307">
        <v>33498</v>
      </c>
      <c r="H401" s="307">
        <v>0</v>
      </c>
      <c r="I401" s="307">
        <v>21575</v>
      </c>
      <c r="J401" s="307">
        <v>14660</v>
      </c>
      <c r="K401" s="307">
        <v>21575</v>
      </c>
      <c r="L401" s="307">
        <v>0</v>
      </c>
      <c r="M401" s="307">
        <v>2112</v>
      </c>
      <c r="N401" s="307">
        <v>1200</v>
      </c>
      <c r="O401" s="307">
        <v>1476</v>
      </c>
      <c r="P401" s="307">
        <v>636</v>
      </c>
      <c r="Q401" s="307">
        <v>789</v>
      </c>
      <c r="R401" s="438">
        <v>0</v>
      </c>
      <c r="S401" s="438">
        <v>0</v>
      </c>
      <c r="T401" s="438">
        <v>0</v>
      </c>
      <c r="U401" s="438">
        <v>789</v>
      </c>
      <c r="V401" s="438">
        <v>5225</v>
      </c>
    </row>
    <row r="402" spans="1:22">
      <c r="A402" s="375" t="s">
        <v>1228</v>
      </c>
      <c r="B402" t="s">
        <v>1139</v>
      </c>
      <c r="C402" t="s">
        <v>1229</v>
      </c>
      <c r="D402" s="306">
        <v>7504</v>
      </c>
      <c r="E402" s="306">
        <v>0</v>
      </c>
      <c r="F402" s="306">
        <v>29345</v>
      </c>
      <c r="G402" s="306">
        <v>29345</v>
      </c>
      <c r="H402" s="306">
        <v>0</v>
      </c>
      <c r="I402" s="306">
        <v>19620</v>
      </c>
      <c r="J402" s="306">
        <v>11800</v>
      </c>
      <c r="K402" s="306">
        <v>17060</v>
      </c>
      <c r="L402" s="306">
        <v>2560</v>
      </c>
      <c r="M402" s="306">
        <v>2024</v>
      </c>
      <c r="N402" s="306">
        <v>983</v>
      </c>
      <c r="O402" s="306">
        <v>1150</v>
      </c>
      <c r="P402" s="306">
        <v>874</v>
      </c>
      <c r="Q402" s="306">
        <v>789</v>
      </c>
      <c r="R402" s="144">
        <v>0</v>
      </c>
      <c r="S402" s="144">
        <v>0</v>
      </c>
      <c r="T402" s="144">
        <v>0</v>
      </c>
      <c r="U402" s="144">
        <v>789</v>
      </c>
      <c r="V402" s="144">
        <v>4662</v>
      </c>
    </row>
    <row r="403" spans="1:22">
      <c r="A403" s="375" t="s">
        <v>1230</v>
      </c>
      <c r="B403" t="s">
        <v>1139</v>
      </c>
      <c r="C403" t="s">
        <v>1231</v>
      </c>
      <c r="D403" s="307">
        <v>7505</v>
      </c>
      <c r="E403" s="307">
        <v>0</v>
      </c>
      <c r="F403" s="307">
        <v>30509</v>
      </c>
      <c r="G403" s="307">
        <v>30509</v>
      </c>
      <c r="H403" s="307">
        <v>0</v>
      </c>
      <c r="I403" s="307">
        <v>16905</v>
      </c>
      <c r="J403" s="307">
        <v>11120</v>
      </c>
      <c r="K403" s="307">
        <v>15600</v>
      </c>
      <c r="L403" s="307">
        <v>1305</v>
      </c>
      <c r="M403" s="307">
        <v>1678</v>
      </c>
      <c r="N403" s="307">
        <v>913</v>
      </c>
      <c r="O403" s="307">
        <v>1586</v>
      </c>
      <c r="P403" s="307">
        <v>92</v>
      </c>
      <c r="Q403" s="307">
        <v>789</v>
      </c>
      <c r="R403" s="438">
        <v>0</v>
      </c>
      <c r="S403" s="438">
        <v>0</v>
      </c>
      <c r="T403" s="438">
        <v>0</v>
      </c>
      <c r="U403" s="438">
        <v>789</v>
      </c>
      <c r="V403" s="438">
        <v>4898</v>
      </c>
    </row>
    <row r="404" spans="1:22">
      <c r="A404" s="375" t="s">
        <v>1232</v>
      </c>
      <c r="B404" t="s">
        <v>1139</v>
      </c>
      <c r="C404" t="s">
        <v>1233</v>
      </c>
      <c r="D404" s="306">
        <v>7521</v>
      </c>
      <c r="E404" s="306">
        <v>0</v>
      </c>
      <c r="F404" s="306">
        <v>57967</v>
      </c>
      <c r="G404" s="306">
        <v>57967</v>
      </c>
      <c r="H404" s="306">
        <v>0</v>
      </c>
      <c r="I404" s="306">
        <v>60455</v>
      </c>
      <c r="J404" s="306">
        <v>38120</v>
      </c>
      <c r="K404" s="306">
        <v>59828</v>
      </c>
      <c r="L404" s="306">
        <v>627</v>
      </c>
      <c r="M404" s="306">
        <v>6120</v>
      </c>
      <c r="N404" s="306">
        <v>3138</v>
      </c>
      <c r="O404" s="306">
        <v>5781</v>
      </c>
      <c r="P404" s="306">
        <v>339</v>
      </c>
      <c r="Q404" s="306">
        <v>1269</v>
      </c>
      <c r="R404" s="144">
        <v>0</v>
      </c>
      <c r="S404" s="144">
        <v>0</v>
      </c>
      <c r="T404" s="144">
        <v>0</v>
      </c>
      <c r="U404" s="144">
        <v>1269</v>
      </c>
      <c r="V404" s="144">
        <v>8977</v>
      </c>
    </row>
    <row r="405" spans="1:22">
      <c r="A405" s="375" t="s">
        <v>1234</v>
      </c>
      <c r="B405" t="s">
        <v>1139</v>
      </c>
      <c r="C405" t="s">
        <v>1235</v>
      </c>
      <c r="D405" s="307">
        <v>7522</v>
      </c>
      <c r="E405" s="307">
        <v>0</v>
      </c>
      <c r="F405" s="307">
        <v>43958</v>
      </c>
      <c r="G405" s="307">
        <v>39458</v>
      </c>
      <c r="H405" s="307">
        <v>4500</v>
      </c>
      <c r="I405" s="307">
        <v>35340</v>
      </c>
      <c r="J405" s="307">
        <v>23180</v>
      </c>
      <c r="K405" s="307">
        <v>30310</v>
      </c>
      <c r="L405" s="307">
        <v>5030</v>
      </c>
      <c r="M405" s="307">
        <v>3533</v>
      </c>
      <c r="N405" s="307">
        <v>1913</v>
      </c>
      <c r="O405" s="307">
        <v>1182</v>
      </c>
      <c r="P405" s="307">
        <v>2351</v>
      </c>
      <c r="Q405" s="307">
        <v>1029</v>
      </c>
      <c r="R405" s="438">
        <v>0</v>
      </c>
      <c r="S405" s="438">
        <v>0</v>
      </c>
      <c r="T405" s="438">
        <v>0</v>
      </c>
      <c r="U405" s="438">
        <v>1029</v>
      </c>
      <c r="V405" s="438">
        <v>6952</v>
      </c>
    </row>
    <row r="406" spans="1:22">
      <c r="A406" s="375" t="s">
        <v>1236</v>
      </c>
      <c r="B406" t="s">
        <v>1139</v>
      </c>
      <c r="C406" t="s">
        <v>1237</v>
      </c>
      <c r="D406" s="306">
        <v>7541</v>
      </c>
      <c r="E406" s="306">
        <v>0</v>
      </c>
      <c r="F406" s="306">
        <v>8754</v>
      </c>
      <c r="G406" s="306">
        <v>1332</v>
      </c>
      <c r="H406" s="306">
        <v>7422</v>
      </c>
      <c r="I406" s="306">
        <v>17260</v>
      </c>
      <c r="J406" s="306">
        <v>10330</v>
      </c>
      <c r="K406" s="306">
        <v>14800</v>
      </c>
      <c r="L406" s="306">
        <v>2460</v>
      </c>
      <c r="M406" s="306">
        <v>1775</v>
      </c>
      <c r="N406" s="306">
        <v>851</v>
      </c>
      <c r="O406" s="306">
        <v>1563</v>
      </c>
      <c r="P406" s="306">
        <v>212</v>
      </c>
      <c r="Q406" s="306">
        <v>789</v>
      </c>
      <c r="R406" s="144">
        <v>0</v>
      </c>
      <c r="S406" s="144">
        <v>0</v>
      </c>
      <c r="T406" s="144">
        <v>0</v>
      </c>
      <c r="U406" s="144">
        <v>789</v>
      </c>
      <c r="V406" s="144">
        <v>1398</v>
      </c>
    </row>
    <row r="407" spans="1:22">
      <c r="A407" s="375" t="s">
        <v>1238</v>
      </c>
      <c r="B407" t="s">
        <v>1139</v>
      </c>
      <c r="C407" t="s">
        <v>1239</v>
      </c>
      <c r="D407" s="307">
        <v>7542</v>
      </c>
      <c r="E407" s="307">
        <v>0</v>
      </c>
      <c r="F407" s="307">
        <v>19028</v>
      </c>
      <c r="G407" s="307">
        <v>5645</v>
      </c>
      <c r="H407" s="307">
        <v>13383</v>
      </c>
      <c r="I407" s="307">
        <v>29820</v>
      </c>
      <c r="J407" s="307">
        <v>22060</v>
      </c>
      <c r="K407" s="307">
        <v>29820</v>
      </c>
      <c r="L407" s="307">
        <v>0</v>
      </c>
      <c r="M407" s="307">
        <v>2909</v>
      </c>
      <c r="N407" s="307">
        <v>1820</v>
      </c>
      <c r="O407" s="307">
        <v>1303</v>
      </c>
      <c r="P407" s="307">
        <v>1606</v>
      </c>
      <c r="Q407" s="307">
        <v>1029</v>
      </c>
      <c r="R407" s="438">
        <v>0</v>
      </c>
      <c r="S407" s="438">
        <v>0</v>
      </c>
      <c r="T407" s="438">
        <v>0</v>
      </c>
      <c r="U407" s="438">
        <v>1029</v>
      </c>
      <c r="V407" s="438">
        <v>3107</v>
      </c>
    </row>
    <row r="408" spans="1:22">
      <c r="A408" s="375" t="s">
        <v>1240</v>
      </c>
      <c r="B408" t="s">
        <v>1139</v>
      </c>
      <c r="C408" t="s">
        <v>1241</v>
      </c>
      <c r="D408" s="306">
        <v>7543</v>
      </c>
      <c r="E408" s="306">
        <v>0</v>
      </c>
      <c r="F408" s="306">
        <v>27535</v>
      </c>
      <c r="G408" s="306">
        <v>0</v>
      </c>
      <c r="H408" s="306">
        <v>27535</v>
      </c>
      <c r="I408" s="306">
        <v>52385</v>
      </c>
      <c r="J408" s="306">
        <v>40630</v>
      </c>
      <c r="K408" s="306">
        <v>52385</v>
      </c>
      <c r="L408" s="306">
        <v>0</v>
      </c>
      <c r="M408" s="306">
        <v>5020</v>
      </c>
      <c r="N408" s="306">
        <v>3286</v>
      </c>
      <c r="O408" s="306">
        <v>1890</v>
      </c>
      <c r="P408" s="306">
        <v>3130</v>
      </c>
      <c r="Q408" s="306">
        <v>1269</v>
      </c>
      <c r="R408" s="144">
        <v>0</v>
      </c>
      <c r="S408" s="144">
        <v>0</v>
      </c>
      <c r="T408" s="144">
        <v>0</v>
      </c>
      <c r="U408" s="144">
        <v>1269</v>
      </c>
      <c r="V408" s="144">
        <v>4426</v>
      </c>
    </row>
    <row r="409" spans="1:22">
      <c r="A409" s="375" t="s">
        <v>1242</v>
      </c>
      <c r="B409" t="s">
        <v>1139</v>
      </c>
      <c r="C409" t="s">
        <v>1243</v>
      </c>
      <c r="D409" s="307">
        <v>7544</v>
      </c>
      <c r="E409" s="307">
        <v>0</v>
      </c>
      <c r="F409" s="307">
        <v>14777</v>
      </c>
      <c r="G409" s="307">
        <v>14777</v>
      </c>
      <c r="H409" s="307">
        <v>0</v>
      </c>
      <c r="I409" s="307">
        <v>12435</v>
      </c>
      <c r="J409" s="307">
        <v>9710</v>
      </c>
      <c r="K409" s="307">
        <v>10560</v>
      </c>
      <c r="L409" s="307">
        <v>1875</v>
      </c>
      <c r="M409" s="307">
        <v>1164</v>
      </c>
      <c r="N409" s="307">
        <v>801</v>
      </c>
      <c r="O409" s="307">
        <v>748</v>
      </c>
      <c r="P409" s="307">
        <v>416</v>
      </c>
      <c r="Q409" s="307">
        <v>789</v>
      </c>
      <c r="R409" s="438">
        <v>0</v>
      </c>
      <c r="S409" s="438">
        <v>0</v>
      </c>
      <c r="T409" s="438">
        <v>0</v>
      </c>
      <c r="U409" s="438">
        <v>789</v>
      </c>
      <c r="V409" s="438">
        <v>2349</v>
      </c>
    </row>
    <row r="410" spans="1:22">
      <c r="A410" s="375" t="s">
        <v>1244</v>
      </c>
      <c r="B410" t="s">
        <v>1139</v>
      </c>
      <c r="C410" t="s">
        <v>1245</v>
      </c>
      <c r="D410" s="306">
        <v>7545</v>
      </c>
      <c r="E410" s="306">
        <v>0</v>
      </c>
      <c r="F410" s="306">
        <v>14894</v>
      </c>
      <c r="G410" s="306">
        <v>0</v>
      </c>
      <c r="H410" s="306">
        <v>14894</v>
      </c>
      <c r="I410" s="306">
        <v>70370</v>
      </c>
      <c r="J410" s="306">
        <v>61210</v>
      </c>
      <c r="K410" s="306">
        <v>70370</v>
      </c>
      <c r="L410" s="306">
        <v>0</v>
      </c>
      <c r="M410" s="306">
        <v>6359</v>
      </c>
      <c r="N410" s="306">
        <v>4991</v>
      </c>
      <c r="O410" s="306">
        <v>6359</v>
      </c>
      <c r="P410" s="306">
        <v>0</v>
      </c>
      <c r="Q410" s="306">
        <v>1269</v>
      </c>
      <c r="R410" s="144">
        <v>0</v>
      </c>
      <c r="S410" s="144">
        <v>0</v>
      </c>
      <c r="T410" s="144">
        <v>0</v>
      </c>
      <c r="U410" s="144">
        <v>1269</v>
      </c>
      <c r="V410" s="144">
        <v>2194</v>
      </c>
    </row>
    <row r="411" spans="1:22">
      <c r="A411" s="375" t="s">
        <v>1246</v>
      </c>
      <c r="B411" t="s">
        <v>1139</v>
      </c>
      <c r="C411" t="s">
        <v>1247</v>
      </c>
      <c r="D411" s="307">
        <v>7546</v>
      </c>
      <c r="E411" s="307">
        <v>0</v>
      </c>
      <c r="F411" s="307">
        <v>14516</v>
      </c>
      <c r="G411" s="307">
        <v>11020</v>
      </c>
      <c r="H411" s="307">
        <v>3496</v>
      </c>
      <c r="I411" s="307">
        <v>54720</v>
      </c>
      <c r="J411" s="307">
        <v>48300</v>
      </c>
      <c r="K411" s="307">
        <v>38000</v>
      </c>
      <c r="L411" s="307">
        <v>16720</v>
      </c>
      <c r="M411" s="307">
        <v>4780</v>
      </c>
      <c r="N411" s="307">
        <v>3943</v>
      </c>
      <c r="O411" s="307">
        <v>2624</v>
      </c>
      <c r="P411" s="307">
        <v>2156</v>
      </c>
      <c r="Q411" s="307">
        <v>1029</v>
      </c>
      <c r="R411" s="438">
        <v>0</v>
      </c>
      <c r="S411" s="438">
        <v>0</v>
      </c>
      <c r="T411" s="438">
        <v>0</v>
      </c>
      <c r="U411" s="438">
        <v>1029</v>
      </c>
      <c r="V411" s="438">
        <v>2312</v>
      </c>
    </row>
    <row r="412" spans="1:22">
      <c r="A412" s="375" t="s">
        <v>1248</v>
      </c>
      <c r="B412" t="s">
        <v>1139</v>
      </c>
      <c r="C412" t="s">
        <v>1249</v>
      </c>
      <c r="D412" s="306">
        <v>7547</v>
      </c>
      <c r="E412" s="306">
        <v>0</v>
      </c>
      <c r="F412" s="306">
        <v>48952</v>
      </c>
      <c r="G412" s="306">
        <v>48952</v>
      </c>
      <c r="H412" s="306">
        <v>0</v>
      </c>
      <c r="I412" s="306">
        <v>70050</v>
      </c>
      <c r="J412" s="306">
        <v>56460</v>
      </c>
      <c r="K412" s="306">
        <v>70050</v>
      </c>
      <c r="L412" s="306">
        <v>0</v>
      </c>
      <c r="M412" s="306">
        <v>6649</v>
      </c>
      <c r="N412" s="306">
        <v>4633</v>
      </c>
      <c r="O412" s="306">
        <v>3034</v>
      </c>
      <c r="P412" s="306">
        <v>3615</v>
      </c>
      <c r="Q412" s="306">
        <v>1269</v>
      </c>
      <c r="R412" s="144">
        <v>0</v>
      </c>
      <c r="S412" s="144">
        <v>0</v>
      </c>
      <c r="T412" s="144">
        <v>0</v>
      </c>
      <c r="U412" s="144">
        <v>1269</v>
      </c>
      <c r="V412" s="144">
        <v>7907</v>
      </c>
    </row>
    <row r="413" spans="1:22">
      <c r="A413" s="375" t="s">
        <v>1250</v>
      </c>
      <c r="B413" t="s">
        <v>1139</v>
      </c>
      <c r="C413" t="s">
        <v>1251</v>
      </c>
      <c r="D413" s="307">
        <v>7548</v>
      </c>
      <c r="E413" s="307">
        <v>0</v>
      </c>
      <c r="F413" s="307">
        <v>10505</v>
      </c>
      <c r="G413" s="307">
        <v>10505</v>
      </c>
      <c r="H413" s="307">
        <v>0</v>
      </c>
      <c r="I413" s="307">
        <v>4735</v>
      </c>
      <c r="J413" s="307">
        <v>3460</v>
      </c>
      <c r="K413" s="307">
        <v>4735</v>
      </c>
      <c r="L413" s="307">
        <v>0</v>
      </c>
      <c r="M413" s="307">
        <v>463</v>
      </c>
      <c r="N413" s="307">
        <v>280</v>
      </c>
      <c r="O413" s="307">
        <v>463</v>
      </c>
      <c r="P413" s="307">
        <v>0</v>
      </c>
      <c r="Q413" s="307">
        <v>789</v>
      </c>
      <c r="R413" s="438">
        <v>0</v>
      </c>
      <c r="S413" s="438">
        <v>0</v>
      </c>
      <c r="T413" s="438">
        <v>0</v>
      </c>
      <c r="U413" s="438">
        <v>789</v>
      </c>
      <c r="V413" s="438">
        <v>1667</v>
      </c>
    </row>
    <row r="414" spans="1:22">
      <c r="A414" s="375" t="s">
        <v>1252</v>
      </c>
      <c r="B414" t="s">
        <v>1139</v>
      </c>
      <c r="C414" t="s">
        <v>1253</v>
      </c>
      <c r="D414" s="306">
        <v>7561</v>
      </c>
      <c r="E414" s="306">
        <v>413</v>
      </c>
      <c r="F414" s="306">
        <v>15680</v>
      </c>
      <c r="G414" s="306">
        <v>15680</v>
      </c>
      <c r="H414" s="306">
        <v>0</v>
      </c>
      <c r="I414" s="306">
        <v>25445</v>
      </c>
      <c r="J414" s="306">
        <v>15190</v>
      </c>
      <c r="K414" s="306">
        <v>20000</v>
      </c>
      <c r="L414" s="306">
        <v>5445</v>
      </c>
      <c r="M414" s="306">
        <v>2621</v>
      </c>
      <c r="N414" s="306">
        <v>1253</v>
      </c>
      <c r="O414" s="306">
        <v>2473</v>
      </c>
      <c r="P414" s="306">
        <v>148</v>
      </c>
      <c r="Q414" s="306">
        <v>1029</v>
      </c>
      <c r="R414" s="144">
        <v>0</v>
      </c>
      <c r="S414" s="144">
        <v>0</v>
      </c>
      <c r="T414" s="144">
        <v>0</v>
      </c>
      <c r="U414" s="144">
        <v>1029</v>
      </c>
      <c r="V414" s="144">
        <v>2374</v>
      </c>
    </row>
    <row r="415" spans="1:22">
      <c r="A415" s="375" t="s">
        <v>1254</v>
      </c>
      <c r="B415" t="s">
        <v>1139</v>
      </c>
      <c r="C415" t="s">
        <v>1255</v>
      </c>
      <c r="D415" s="307">
        <v>7564</v>
      </c>
      <c r="E415" s="307">
        <v>0</v>
      </c>
      <c r="F415" s="307">
        <v>26651</v>
      </c>
      <c r="G415" s="307">
        <v>26651</v>
      </c>
      <c r="H415" s="307">
        <v>0</v>
      </c>
      <c r="I415" s="307">
        <v>20210</v>
      </c>
      <c r="J415" s="307">
        <v>16120</v>
      </c>
      <c r="K415" s="307">
        <v>20210</v>
      </c>
      <c r="L415" s="307">
        <v>0</v>
      </c>
      <c r="M415" s="307">
        <v>1909</v>
      </c>
      <c r="N415" s="307">
        <v>1318</v>
      </c>
      <c r="O415" s="307">
        <v>143</v>
      </c>
      <c r="P415" s="307">
        <v>1766</v>
      </c>
      <c r="Q415" s="307">
        <v>789</v>
      </c>
      <c r="R415" s="438">
        <v>0</v>
      </c>
      <c r="S415" s="438">
        <v>0</v>
      </c>
      <c r="T415" s="438">
        <v>0</v>
      </c>
      <c r="U415" s="438">
        <v>789</v>
      </c>
      <c r="V415" s="438">
        <v>4126</v>
      </c>
    </row>
    <row r="416" spans="1:22">
      <c r="A416" s="375" t="s">
        <v>1256</v>
      </c>
      <c r="B416" t="s">
        <v>1257</v>
      </c>
      <c r="C416">
        <v>0</v>
      </c>
      <c r="D416" s="306">
        <v>8000</v>
      </c>
      <c r="E416" s="306">
        <v>0</v>
      </c>
      <c r="F416" s="306">
        <v>6646146</v>
      </c>
      <c r="G416" s="306">
        <v>2809860</v>
      </c>
      <c r="H416" s="306">
        <v>3836286</v>
      </c>
      <c r="I416" s="306">
        <v>0</v>
      </c>
      <c r="J416" s="306">
        <v>0</v>
      </c>
      <c r="K416" s="306">
        <v>0</v>
      </c>
      <c r="L416" s="306">
        <v>0</v>
      </c>
      <c r="M416" s="306">
        <v>0</v>
      </c>
      <c r="N416" s="306">
        <v>0</v>
      </c>
      <c r="O416" s="306">
        <v>0</v>
      </c>
      <c r="P416" s="306">
        <v>0</v>
      </c>
      <c r="Q416" s="306">
        <v>0</v>
      </c>
      <c r="R416" s="144">
        <v>0</v>
      </c>
      <c r="S416" s="144">
        <v>0</v>
      </c>
      <c r="T416" s="144">
        <v>0</v>
      </c>
      <c r="U416" s="144">
        <v>0</v>
      </c>
      <c r="V416" s="144">
        <v>1142644</v>
      </c>
    </row>
    <row r="417" spans="1:22">
      <c r="A417" s="375" t="s">
        <v>1258</v>
      </c>
      <c r="B417" t="s">
        <v>1257</v>
      </c>
      <c r="C417" t="s">
        <v>1259</v>
      </c>
      <c r="D417" s="307">
        <v>8201</v>
      </c>
      <c r="E417" s="307">
        <v>0</v>
      </c>
      <c r="F417" s="307">
        <v>513734</v>
      </c>
      <c r="G417" s="307">
        <v>0</v>
      </c>
      <c r="H417" s="307">
        <v>513734</v>
      </c>
      <c r="I417" s="307">
        <v>1117620</v>
      </c>
      <c r="J417" s="307">
        <v>736860</v>
      </c>
      <c r="K417" s="307">
        <v>1008000</v>
      </c>
      <c r="L417" s="307">
        <v>109620</v>
      </c>
      <c r="M417" s="307">
        <v>112282</v>
      </c>
      <c r="N417" s="307">
        <v>60943</v>
      </c>
      <c r="O417" s="307">
        <v>48000</v>
      </c>
      <c r="P417" s="307">
        <v>64282</v>
      </c>
      <c r="Q417" s="307">
        <v>9109</v>
      </c>
      <c r="R417" s="438">
        <v>0</v>
      </c>
      <c r="S417" s="438">
        <v>0</v>
      </c>
      <c r="T417" s="438">
        <v>0</v>
      </c>
      <c r="U417" s="438">
        <v>9109</v>
      </c>
      <c r="V417" s="438">
        <v>89636</v>
      </c>
    </row>
    <row r="418" spans="1:22">
      <c r="A418" s="375" t="s">
        <v>1260</v>
      </c>
      <c r="B418" t="s">
        <v>1257</v>
      </c>
      <c r="C418" t="s">
        <v>1261</v>
      </c>
      <c r="D418" s="306">
        <v>8202</v>
      </c>
      <c r="E418" s="306">
        <v>0</v>
      </c>
      <c r="F418" s="306">
        <v>336553</v>
      </c>
      <c r="G418" s="306">
        <v>0</v>
      </c>
      <c r="H418" s="306">
        <v>336553</v>
      </c>
      <c r="I418" s="306">
        <v>697635</v>
      </c>
      <c r="J418" s="306">
        <v>457800</v>
      </c>
      <c r="K418" s="306">
        <v>566000</v>
      </c>
      <c r="L418" s="306">
        <v>131635</v>
      </c>
      <c r="M418" s="306">
        <v>70074</v>
      </c>
      <c r="N418" s="306">
        <v>37830</v>
      </c>
      <c r="O418" s="306">
        <v>13600</v>
      </c>
      <c r="P418" s="306">
        <v>56474</v>
      </c>
      <c r="Q418" s="306">
        <v>6549</v>
      </c>
      <c r="R418" s="144">
        <v>0</v>
      </c>
      <c r="S418" s="144">
        <v>0</v>
      </c>
      <c r="T418" s="144">
        <v>0</v>
      </c>
      <c r="U418" s="144">
        <v>6549</v>
      </c>
      <c r="V418" s="144">
        <v>58581</v>
      </c>
    </row>
    <row r="419" spans="1:22">
      <c r="A419" s="375" t="s">
        <v>1262</v>
      </c>
      <c r="B419" t="s">
        <v>1257</v>
      </c>
      <c r="C419" t="s">
        <v>1263</v>
      </c>
      <c r="D419" s="307">
        <v>8203</v>
      </c>
      <c r="E419" s="307">
        <v>0</v>
      </c>
      <c r="F419" s="307">
        <v>258768</v>
      </c>
      <c r="G419" s="307">
        <v>258768</v>
      </c>
      <c r="H419" s="307">
        <v>0</v>
      </c>
      <c r="I419" s="307">
        <v>621560</v>
      </c>
      <c r="J419" s="307">
        <v>418660</v>
      </c>
      <c r="K419" s="307">
        <v>250000</v>
      </c>
      <c r="L419" s="307">
        <v>371560</v>
      </c>
      <c r="M419" s="307">
        <v>62108</v>
      </c>
      <c r="N419" s="307">
        <v>34700</v>
      </c>
      <c r="O419" s="307">
        <v>8120</v>
      </c>
      <c r="P419" s="307">
        <v>53988</v>
      </c>
      <c r="Q419" s="307">
        <v>6069</v>
      </c>
      <c r="R419" s="438">
        <v>0</v>
      </c>
      <c r="S419" s="438">
        <v>0</v>
      </c>
      <c r="T419" s="438">
        <v>0</v>
      </c>
      <c r="U419" s="438">
        <v>6069</v>
      </c>
      <c r="V419" s="438">
        <v>45029</v>
      </c>
    </row>
    <row r="420" spans="1:22">
      <c r="A420" s="375" t="s">
        <v>1264</v>
      </c>
      <c r="B420" t="s">
        <v>1257</v>
      </c>
      <c r="C420" t="s">
        <v>1265</v>
      </c>
      <c r="D420" s="306">
        <v>8204</v>
      </c>
      <c r="E420" s="306">
        <v>0</v>
      </c>
      <c r="F420" s="306">
        <v>286346</v>
      </c>
      <c r="G420" s="306">
        <v>0</v>
      </c>
      <c r="H420" s="306">
        <v>286346</v>
      </c>
      <c r="I420" s="306">
        <v>534585</v>
      </c>
      <c r="J420" s="306">
        <v>336380</v>
      </c>
      <c r="K420" s="306">
        <v>500000</v>
      </c>
      <c r="L420" s="306">
        <v>34585</v>
      </c>
      <c r="M420" s="306">
        <v>54363</v>
      </c>
      <c r="N420" s="306">
        <v>27603</v>
      </c>
      <c r="O420" s="306">
        <v>13000</v>
      </c>
      <c r="P420" s="306">
        <v>41363</v>
      </c>
      <c r="Q420" s="306">
        <v>5589</v>
      </c>
      <c r="R420" s="144">
        <v>0</v>
      </c>
      <c r="S420" s="144">
        <v>0</v>
      </c>
      <c r="T420" s="144">
        <v>0</v>
      </c>
      <c r="U420" s="144">
        <v>5589</v>
      </c>
      <c r="V420" s="144">
        <v>49861</v>
      </c>
    </row>
    <row r="421" spans="1:22">
      <c r="A421" s="375" t="s">
        <v>1266</v>
      </c>
      <c r="B421" t="s">
        <v>1257</v>
      </c>
      <c r="C421" t="s">
        <v>1267</v>
      </c>
      <c r="D421" s="307">
        <v>8205</v>
      </c>
      <c r="E421" s="307">
        <v>0</v>
      </c>
      <c r="F421" s="307">
        <v>178923</v>
      </c>
      <c r="G421" s="307">
        <v>0</v>
      </c>
      <c r="H421" s="307">
        <v>178923</v>
      </c>
      <c r="I421" s="307">
        <v>284395</v>
      </c>
      <c r="J421" s="307">
        <v>186240</v>
      </c>
      <c r="K421" s="307">
        <v>29800</v>
      </c>
      <c r="L421" s="307">
        <v>254595</v>
      </c>
      <c r="M421" s="307">
        <v>28631</v>
      </c>
      <c r="N421" s="307">
        <v>15473</v>
      </c>
      <c r="O421" s="307">
        <v>1970</v>
      </c>
      <c r="P421" s="307">
        <v>26661</v>
      </c>
      <c r="Q421" s="307">
        <v>2949</v>
      </c>
      <c r="R421" s="438">
        <v>0</v>
      </c>
      <c r="S421" s="438">
        <v>0</v>
      </c>
      <c r="T421" s="438">
        <v>0</v>
      </c>
      <c r="U421" s="438">
        <v>2949</v>
      </c>
      <c r="V421" s="438">
        <v>30961</v>
      </c>
    </row>
    <row r="422" spans="1:22">
      <c r="A422" s="375" t="s">
        <v>1268</v>
      </c>
      <c r="B422" t="s">
        <v>1257</v>
      </c>
      <c r="C422" t="s">
        <v>1269</v>
      </c>
      <c r="D422" s="306">
        <v>8207</v>
      </c>
      <c r="E422" s="306">
        <v>0</v>
      </c>
      <c r="F422" s="306">
        <v>116865</v>
      </c>
      <c r="G422" s="306">
        <v>116865</v>
      </c>
      <c r="H422" s="306">
        <v>0</v>
      </c>
      <c r="I422" s="306">
        <v>175850</v>
      </c>
      <c r="J422" s="306">
        <v>105600</v>
      </c>
      <c r="K422" s="306">
        <v>153000</v>
      </c>
      <c r="L422" s="306">
        <v>22850</v>
      </c>
      <c r="M422" s="306">
        <v>18104</v>
      </c>
      <c r="N422" s="306">
        <v>8648</v>
      </c>
      <c r="O422" s="306">
        <v>12550</v>
      </c>
      <c r="P422" s="306">
        <v>5554</v>
      </c>
      <c r="Q422" s="306">
        <v>2229</v>
      </c>
      <c r="R422" s="144">
        <v>0</v>
      </c>
      <c r="S422" s="144">
        <v>0</v>
      </c>
      <c r="T422" s="144">
        <v>0</v>
      </c>
      <c r="U422" s="144">
        <v>2229</v>
      </c>
      <c r="V422" s="144">
        <v>20255</v>
      </c>
    </row>
    <row r="423" spans="1:22">
      <c r="A423" s="375" t="s">
        <v>1270</v>
      </c>
      <c r="B423" t="s">
        <v>1257</v>
      </c>
      <c r="C423" t="s">
        <v>1271</v>
      </c>
      <c r="D423" s="307">
        <v>8208</v>
      </c>
      <c r="E423" s="307">
        <v>0</v>
      </c>
      <c r="F423" s="307">
        <v>153774</v>
      </c>
      <c r="G423" s="307">
        <v>0</v>
      </c>
      <c r="H423" s="307">
        <v>153774</v>
      </c>
      <c r="I423" s="307">
        <v>277655</v>
      </c>
      <c r="J423" s="307">
        <v>171140</v>
      </c>
      <c r="K423" s="307">
        <v>256000</v>
      </c>
      <c r="L423" s="307">
        <v>21655</v>
      </c>
      <c r="M423" s="307">
        <v>28446</v>
      </c>
      <c r="N423" s="307">
        <v>14100</v>
      </c>
      <c r="O423" s="307">
        <v>16451</v>
      </c>
      <c r="P423" s="307">
        <v>11995</v>
      </c>
      <c r="Q423" s="307">
        <v>3429</v>
      </c>
      <c r="R423" s="438">
        <v>0</v>
      </c>
      <c r="S423" s="438">
        <v>0</v>
      </c>
      <c r="T423" s="438">
        <v>0</v>
      </c>
      <c r="U423" s="438">
        <v>3429</v>
      </c>
      <c r="V423" s="438">
        <v>26656</v>
      </c>
    </row>
    <row r="424" spans="1:22">
      <c r="A424" s="375" t="s">
        <v>1272</v>
      </c>
      <c r="B424" t="s">
        <v>1257</v>
      </c>
      <c r="C424" t="s">
        <v>1273</v>
      </c>
      <c r="D424" s="306">
        <v>8210</v>
      </c>
      <c r="E424" s="306">
        <v>0</v>
      </c>
      <c r="F424" s="306">
        <v>103338</v>
      </c>
      <c r="G424" s="306">
        <v>0</v>
      </c>
      <c r="H424" s="306">
        <v>103338</v>
      </c>
      <c r="I424" s="306">
        <v>148310</v>
      </c>
      <c r="J424" s="306">
        <v>88770</v>
      </c>
      <c r="K424" s="306">
        <v>108400</v>
      </c>
      <c r="L424" s="306">
        <v>39910</v>
      </c>
      <c r="M424" s="306">
        <v>15305</v>
      </c>
      <c r="N424" s="306">
        <v>7283</v>
      </c>
      <c r="O424" s="306">
        <v>8905</v>
      </c>
      <c r="P424" s="306">
        <v>6400</v>
      </c>
      <c r="Q424" s="306">
        <v>2469</v>
      </c>
      <c r="R424" s="144">
        <v>0</v>
      </c>
      <c r="S424" s="144">
        <v>0</v>
      </c>
      <c r="T424" s="144">
        <v>0</v>
      </c>
      <c r="U424" s="144">
        <v>2469</v>
      </c>
      <c r="V424" s="144">
        <v>17847</v>
      </c>
    </row>
    <row r="425" spans="1:22">
      <c r="A425" s="375" t="s">
        <v>1274</v>
      </c>
      <c r="B425" t="s">
        <v>1257</v>
      </c>
      <c r="C425" t="s">
        <v>1275</v>
      </c>
      <c r="D425" s="307">
        <v>8211</v>
      </c>
      <c r="E425" s="307">
        <v>0</v>
      </c>
      <c r="F425" s="307">
        <v>133971</v>
      </c>
      <c r="G425" s="307">
        <v>32544</v>
      </c>
      <c r="H425" s="307">
        <v>101427</v>
      </c>
      <c r="I425" s="307">
        <v>206310</v>
      </c>
      <c r="J425" s="307">
        <v>120540</v>
      </c>
      <c r="K425" s="307">
        <v>177400</v>
      </c>
      <c r="L425" s="307">
        <v>28910</v>
      </c>
      <c r="M425" s="307">
        <v>21426</v>
      </c>
      <c r="N425" s="307">
        <v>9858</v>
      </c>
      <c r="O425" s="307">
        <v>6579</v>
      </c>
      <c r="P425" s="307">
        <v>14847</v>
      </c>
      <c r="Q425" s="307">
        <v>2709</v>
      </c>
      <c r="R425" s="438">
        <v>0</v>
      </c>
      <c r="S425" s="438">
        <v>0</v>
      </c>
      <c r="T425" s="438">
        <v>0</v>
      </c>
      <c r="U425" s="438">
        <v>2709</v>
      </c>
      <c r="V425" s="438">
        <v>23143</v>
      </c>
    </row>
    <row r="426" spans="1:22">
      <c r="A426" s="375" t="s">
        <v>1276</v>
      </c>
      <c r="B426" t="s">
        <v>1257</v>
      </c>
      <c r="C426" t="s">
        <v>1277</v>
      </c>
      <c r="D426" s="306">
        <v>8212</v>
      </c>
      <c r="E426" s="306">
        <v>0</v>
      </c>
      <c r="F426" s="306">
        <v>145946</v>
      </c>
      <c r="G426" s="306">
        <v>0</v>
      </c>
      <c r="H426" s="306">
        <v>145946</v>
      </c>
      <c r="I426" s="306">
        <v>185300</v>
      </c>
      <c r="J426" s="306">
        <v>119950</v>
      </c>
      <c r="K426" s="306">
        <v>160020</v>
      </c>
      <c r="L426" s="306">
        <v>25280</v>
      </c>
      <c r="M426" s="306">
        <v>18718</v>
      </c>
      <c r="N426" s="306">
        <v>9958</v>
      </c>
      <c r="O426" s="306">
        <v>5905</v>
      </c>
      <c r="P426" s="306">
        <v>12813</v>
      </c>
      <c r="Q426" s="306">
        <v>2709</v>
      </c>
      <c r="R426" s="144">
        <v>0</v>
      </c>
      <c r="S426" s="144">
        <v>0</v>
      </c>
      <c r="T426" s="144">
        <v>0</v>
      </c>
      <c r="U426" s="144">
        <v>2709</v>
      </c>
      <c r="V426" s="144">
        <v>25172</v>
      </c>
    </row>
    <row r="427" spans="1:22">
      <c r="A427" s="375" t="s">
        <v>1278</v>
      </c>
      <c r="B427" t="s">
        <v>1257</v>
      </c>
      <c r="C427" t="s">
        <v>1279</v>
      </c>
      <c r="D427" s="307">
        <v>8214</v>
      </c>
      <c r="E427" s="307">
        <v>0</v>
      </c>
      <c r="F427" s="307">
        <v>73584</v>
      </c>
      <c r="G427" s="307">
        <v>0</v>
      </c>
      <c r="H427" s="307">
        <v>73584</v>
      </c>
      <c r="I427" s="307">
        <v>112565</v>
      </c>
      <c r="J427" s="307">
        <v>75490</v>
      </c>
      <c r="K427" s="307">
        <v>96000</v>
      </c>
      <c r="L427" s="307">
        <v>16565</v>
      </c>
      <c r="M427" s="307">
        <v>11214</v>
      </c>
      <c r="N427" s="307">
        <v>6246</v>
      </c>
      <c r="O427" s="307">
        <v>1433</v>
      </c>
      <c r="P427" s="307">
        <v>9781</v>
      </c>
      <c r="Q427" s="307">
        <v>1749</v>
      </c>
      <c r="R427" s="438">
        <v>0</v>
      </c>
      <c r="S427" s="438">
        <v>0</v>
      </c>
      <c r="T427" s="438">
        <v>0</v>
      </c>
      <c r="U427" s="438">
        <v>1749</v>
      </c>
      <c r="V427" s="438">
        <v>12699</v>
      </c>
    </row>
    <row r="428" spans="1:22">
      <c r="A428" s="375" t="s">
        <v>1280</v>
      </c>
      <c r="B428" t="s">
        <v>1257</v>
      </c>
      <c r="C428" t="s">
        <v>1281</v>
      </c>
      <c r="D428" s="306">
        <v>8215</v>
      </c>
      <c r="E428" s="306">
        <v>0</v>
      </c>
      <c r="F428" s="306">
        <v>94082</v>
      </c>
      <c r="G428" s="306">
        <v>0</v>
      </c>
      <c r="H428" s="306">
        <v>94082</v>
      </c>
      <c r="I428" s="306">
        <v>170860</v>
      </c>
      <c r="J428" s="306">
        <v>114290</v>
      </c>
      <c r="K428" s="306">
        <v>159000</v>
      </c>
      <c r="L428" s="306">
        <v>11860</v>
      </c>
      <c r="M428" s="306">
        <v>17098</v>
      </c>
      <c r="N428" s="306">
        <v>9508</v>
      </c>
      <c r="O428" s="306">
        <v>10761</v>
      </c>
      <c r="P428" s="306">
        <v>6337</v>
      </c>
      <c r="Q428" s="306">
        <v>2469</v>
      </c>
      <c r="R428" s="144">
        <v>0</v>
      </c>
      <c r="S428" s="144">
        <v>0</v>
      </c>
      <c r="T428" s="144">
        <v>0</v>
      </c>
      <c r="U428" s="144">
        <v>2469</v>
      </c>
      <c r="V428" s="144">
        <v>16250</v>
      </c>
    </row>
    <row r="429" spans="1:22">
      <c r="A429" s="375" t="s">
        <v>1282</v>
      </c>
      <c r="B429" t="s">
        <v>1257</v>
      </c>
      <c r="C429" t="s">
        <v>1283</v>
      </c>
      <c r="D429" s="307">
        <v>8216</v>
      </c>
      <c r="E429" s="307">
        <v>0</v>
      </c>
      <c r="F429" s="307">
        <v>183512</v>
      </c>
      <c r="G429" s="307">
        <v>100000</v>
      </c>
      <c r="H429" s="307">
        <v>83512</v>
      </c>
      <c r="I429" s="307">
        <v>289230</v>
      </c>
      <c r="J429" s="307">
        <v>188080</v>
      </c>
      <c r="K429" s="307">
        <v>284000</v>
      </c>
      <c r="L429" s="307">
        <v>5230</v>
      </c>
      <c r="M429" s="307">
        <v>29161</v>
      </c>
      <c r="N429" s="307">
        <v>15553</v>
      </c>
      <c r="O429" s="307">
        <v>12530</v>
      </c>
      <c r="P429" s="307">
        <v>16631</v>
      </c>
      <c r="Q429" s="307">
        <v>3189</v>
      </c>
      <c r="R429" s="438">
        <v>0</v>
      </c>
      <c r="S429" s="438">
        <v>0</v>
      </c>
      <c r="T429" s="438">
        <v>0</v>
      </c>
      <c r="U429" s="438">
        <v>3189</v>
      </c>
      <c r="V429" s="438">
        <v>31670</v>
      </c>
    </row>
    <row r="430" spans="1:22">
      <c r="A430" s="375" t="s">
        <v>1284</v>
      </c>
      <c r="B430" t="s">
        <v>1257</v>
      </c>
      <c r="C430" t="s">
        <v>1285</v>
      </c>
      <c r="D430" s="306">
        <v>8217</v>
      </c>
      <c r="E430" s="306">
        <v>0</v>
      </c>
      <c r="F430" s="306">
        <v>223200</v>
      </c>
      <c r="G430" s="306">
        <v>180000</v>
      </c>
      <c r="H430" s="306">
        <v>43200</v>
      </c>
      <c r="I430" s="306">
        <v>418290</v>
      </c>
      <c r="J430" s="306">
        <v>271600</v>
      </c>
      <c r="K430" s="306">
        <v>416000</v>
      </c>
      <c r="L430" s="306">
        <v>2290</v>
      </c>
      <c r="M430" s="306">
        <v>42295</v>
      </c>
      <c r="N430" s="306">
        <v>22525</v>
      </c>
      <c r="O430" s="306">
        <v>27374</v>
      </c>
      <c r="P430" s="306">
        <v>14921</v>
      </c>
      <c r="Q430" s="306">
        <v>4629</v>
      </c>
      <c r="R430" s="144">
        <v>0</v>
      </c>
      <c r="S430" s="144">
        <v>0</v>
      </c>
      <c r="T430" s="144">
        <v>0</v>
      </c>
      <c r="U430" s="144">
        <v>4629</v>
      </c>
      <c r="V430" s="144">
        <v>38857</v>
      </c>
    </row>
    <row r="431" spans="1:22">
      <c r="A431" s="375" t="s">
        <v>1286</v>
      </c>
      <c r="B431" t="s">
        <v>1257</v>
      </c>
      <c r="C431" t="s">
        <v>1287</v>
      </c>
      <c r="D431" s="307">
        <v>8219</v>
      </c>
      <c r="E431" s="307">
        <v>0</v>
      </c>
      <c r="F431" s="307">
        <v>159447</v>
      </c>
      <c r="G431" s="307">
        <v>112829</v>
      </c>
      <c r="H431" s="307">
        <v>46618</v>
      </c>
      <c r="I431" s="307">
        <v>279890</v>
      </c>
      <c r="J431" s="307">
        <v>160420</v>
      </c>
      <c r="K431" s="307">
        <v>279890</v>
      </c>
      <c r="L431" s="307">
        <v>0</v>
      </c>
      <c r="M431" s="307">
        <v>29334</v>
      </c>
      <c r="N431" s="307">
        <v>13218</v>
      </c>
      <c r="O431" s="307">
        <v>29334</v>
      </c>
      <c r="P431" s="307">
        <v>0</v>
      </c>
      <c r="Q431" s="307">
        <v>3669</v>
      </c>
      <c r="R431" s="438">
        <v>0</v>
      </c>
      <c r="S431" s="438">
        <v>0</v>
      </c>
      <c r="T431" s="438">
        <v>0</v>
      </c>
      <c r="U431" s="438">
        <v>3669</v>
      </c>
      <c r="V431" s="438">
        <v>27929</v>
      </c>
    </row>
    <row r="432" spans="1:22">
      <c r="A432" s="375" t="s">
        <v>1288</v>
      </c>
      <c r="B432" t="s">
        <v>1257</v>
      </c>
      <c r="C432" t="s">
        <v>1289</v>
      </c>
      <c r="D432" s="306">
        <v>8220</v>
      </c>
      <c r="E432" s="306">
        <v>0</v>
      </c>
      <c r="F432" s="306">
        <v>339147</v>
      </c>
      <c r="G432" s="306">
        <v>339147</v>
      </c>
      <c r="H432" s="306">
        <v>0</v>
      </c>
      <c r="I432" s="306">
        <v>797960</v>
      </c>
      <c r="J432" s="306">
        <v>438310</v>
      </c>
      <c r="K432" s="306">
        <v>660000</v>
      </c>
      <c r="L432" s="306">
        <v>137960</v>
      </c>
      <c r="M432" s="306">
        <v>84888</v>
      </c>
      <c r="N432" s="306">
        <v>36066</v>
      </c>
      <c r="O432" s="306">
        <v>54462</v>
      </c>
      <c r="P432" s="306">
        <v>30426</v>
      </c>
      <c r="Q432" s="306">
        <v>7829</v>
      </c>
      <c r="R432" s="144">
        <v>0</v>
      </c>
      <c r="S432" s="144">
        <v>0</v>
      </c>
      <c r="T432" s="144">
        <v>0</v>
      </c>
      <c r="U432" s="144">
        <v>7829</v>
      </c>
      <c r="V432" s="144">
        <v>58321</v>
      </c>
    </row>
    <row r="433" spans="1:22">
      <c r="A433" s="375" t="s">
        <v>1290</v>
      </c>
      <c r="B433" t="s">
        <v>1257</v>
      </c>
      <c r="C433" t="s">
        <v>1291</v>
      </c>
      <c r="D433" s="307">
        <v>8221</v>
      </c>
      <c r="E433" s="307">
        <v>0</v>
      </c>
      <c r="F433" s="307">
        <v>261739</v>
      </c>
      <c r="G433" s="307">
        <v>136500</v>
      </c>
      <c r="H433" s="307">
        <v>125239</v>
      </c>
      <c r="I433" s="307">
        <v>532595</v>
      </c>
      <c r="J433" s="307">
        <v>306360</v>
      </c>
      <c r="K433" s="307">
        <v>352000</v>
      </c>
      <c r="L433" s="307">
        <v>180595</v>
      </c>
      <c r="M433" s="307">
        <v>55909</v>
      </c>
      <c r="N433" s="307">
        <v>25303</v>
      </c>
      <c r="O433" s="307">
        <v>16283</v>
      </c>
      <c r="P433" s="307">
        <v>39626</v>
      </c>
      <c r="Q433" s="307">
        <v>6069</v>
      </c>
      <c r="R433" s="438">
        <v>0</v>
      </c>
      <c r="S433" s="438">
        <v>0</v>
      </c>
      <c r="T433" s="438">
        <v>0</v>
      </c>
      <c r="U433" s="438">
        <v>6069</v>
      </c>
      <c r="V433" s="438">
        <v>45805</v>
      </c>
    </row>
    <row r="434" spans="1:22">
      <c r="A434" s="375" t="s">
        <v>1292</v>
      </c>
      <c r="B434" t="s">
        <v>1257</v>
      </c>
      <c r="C434" t="s">
        <v>1293</v>
      </c>
      <c r="D434" s="306">
        <v>8222</v>
      </c>
      <c r="E434" s="306">
        <v>0</v>
      </c>
      <c r="F434" s="306">
        <v>114603</v>
      </c>
      <c r="G434" s="306">
        <v>58930</v>
      </c>
      <c r="H434" s="306">
        <v>55673</v>
      </c>
      <c r="I434" s="306">
        <v>264595</v>
      </c>
      <c r="J434" s="306">
        <v>174140</v>
      </c>
      <c r="K434" s="306">
        <v>239000</v>
      </c>
      <c r="L434" s="306">
        <v>25595</v>
      </c>
      <c r="M434" s="306">
        <v>26505</v>
      </c>
      <c r="N434" s="306">
        <v>14370</v>
      </c>
      <c r="O434" s="306">
        <v>22145</v>
      </c>
      <c r="P434" s="306">
        <v>4360</v>
      </c>
      <c r="Q434" s="306">
        <v>2949</v>
      </c>
      <c r="R434" s="144">
        <v>0</v>
      </c>
      <c r="S434" s="144">
        <v>0</v>
      </c>
      <c r="T434" s="144">
        <v>0</v>
      </c>
      <c r="U434" s="144">
        <v>2949</v>
      </c>
      <c r="V434" s="144">
        <v>20106</v>
      </c>
    </row>
    <row r="435" spans="1:22">
      <c r="A435" s="375" t="s">
        <v>1294</v>
      </c>
      <c r="B435" t="s">
        <v>1257</v>
      </c>
      <c r="C435" t="s">
        <v>1295</v>
      </c>
      <c r="D435" s="307">
        <v>8223</v>
      </c>
      <c r="E435" s="307">
        <v>0</v>
      </c>
      <c r="F435" s="307">
        <v>79612</v>
      </c>
      <c r="G435" s="307">
        <v>51254</v>
      </c>
      <c r="H435" s="307">
        <v>28358</v>
      </c>
      <c r="I435" s="307">
        <v>102000</v>
      </c>
      <c r="J435" s="307">
        <v>65510</v>
      </c>
      <c r="K435" s="307">
        <v>98000</v>
      </c>
      <c r="L435" s="307">
        <v>4000</v>
      </c>
      <c r="M435" s="307">
        <v>10294</v>
      </c>
      <c r="N435" s="307">
        <v>5416</v>
      </c>
      <c r="O435" s="307">
        <v>4511</v>
      </c>
      <c r="P435" s="307">
        <v>5783</v>
      </c>
      <c r="Q435" s="307">
        <v>1749</v>
      </c>
      <c r="R435" s="438">
        <v>0</v>
      </c>
      <c r="S435" s="438">
        <v>0</v>
      </c>
      <c r="T435" s="438">
        <v>0</v>
      </c>
      <c r="U435" s="438">
        <v>1749</v>
      </c>
      <c r="V435" s="438">
        <v>13728</v>
      </c>
    </row>
    <row r="436" spans="1:22">
      <c r="A436" s="375" t="s">
        <v>1296</v>
      </c>
      <c r="B436" t="s">
        <v>1257</v>
      </c>
      <c r="C436" t="s">
        <v>1297</v>
      </c>
      <c r="D436" s="306">
        <v>8224</v>
      </c>
      <c r="E436" s="306">
        <v>0</v>
      </c>
      <c r="F436" s="306">
        <v>114097</v>
      </c>
      <c r="G436" s="306">
        <v>0</v>
      </c>
      <c r="H436" s="306">
        <v>114097</v>
      </c>
      <c r="I436" s="306">
        <v>193885</v>
      </c>
      <c r="J436" s="306">
        <v>92160</v>
      </c>
      <c r="K436" s="306">
        <v>136000</v>
      </c>
      <c r="L436" s="306">
        <v>57885</v>
      </c>
      <c r="M436" s="306">
        <v>21532</v>
      </c>
      <c r="N436" s="306">
        <v>7723</v>
      </c>
      <c r="O436" s="306">
        <v>2587</v>
      </c>
      <c r="P436" s="306">
        <v>18945</v>
      </c>
      <c r="Q436" s="306">
        <v>2949</v>
      </c>
      <c r="R436" s="144">
        <v>0</v>
      </c>
      <c r="S436" s="144">
        <v>0</v>
      </c>
      <c r="T436" s="144">
        <v>0</v>
      </c>
      <c r="U436" s="144">
        <v>2949</v>
      </c>
      <c r="V436" s="144">
        <v>20064</v>
      </c>
    </row>
    <row r="437" spans="1:22">
      <c r="A437" s="375" t="s">
        <v>1298</v>
      </c>
      <c r="B437" t="s">
        <v>1257</v>
      </c>
      <c r="C437" t="s">
        <v>1299</v>
      </c>
      <c r="D437" s="307">
        <v>8225</v>
      </c>
      <c r="E437" s="307">
        <v>0</v>
      </c>
      <c r="F437" s="307">
        <v>121914</v>
      </c>
      <c r="G437" s="307">
        <v>0</v>
      </c>
      <c r="H437" s="307">
        <v>121914</v>
      </c>
      <c r="I437" s="307">
        <v>163660</v>
      </c>
      <c r="J437" s="307">
        <v>111810</v>
      </c>
      <c r="K437" s="307">
        <v>125000</v>
      </c>
      <c r="L437" s="307">
        <v>38660</v>
      </c>
      <c r="M437" s="307">
        <v>16166</v>
      </c>
      <c r="N437" s="307">
        <v>9233</v>
      </c>
      <c r="O437" s="307">
        <v>11622</v>
      </c>
      <c r="P437" s="307">
        <v>4544</v>
      </c>
      <c r="Q437" s="307">
        <v>2229</v>
      </c>
      <c r="R437" s="438">
        <v>0</v>
      </c>
      <c r="S437" s="438">
        <v>0</v>
      </c>
      <c r="T437" s="438">
        <v>0</v>
      </c>
      <c r="U437" s="438">
        <v>2229</v>
      </c>
      <c r="V437" s="438">
        <v>20957</v>
      </c>
    </row>
    <row r="438" spans="1:22">
      <c r="A438" s="375" t="s">
        <v>1300</v>
      </c>
      <c r="B438" t="s">
        <v>1257</v>
      </c>
      <c r="C438" t="s">
        <v>1301</v>
      </c>
      <c r="D438" s="306">
        <v>8226</v>
      </c>
      <c r="E438" s="306">
        <v>0</v>
      </c>
      <c r="F438" s="306">
        <v>125362</v>
      </c>
      <c r="G438" s="306">
        <v>71185</v>
      </c>
      <c r="H438" s="306">
        <v>54177</v>
      </c>
      <c r="I438" s="306">
        <v>198800</v>
      </c>
      <c r="J438" s="306">
        <v>123560</v>
      </c>
      <c r="K438" s="306">
        <v>198800</v>
      </c>
      <c r="L438" s="306">
        <v>0</v>
      </c>
      <c r="M438" s="306">
        <v>20366</v>
      </c>
      <c r="N438" s="306">
        <v>10223</v>
      </c>
      <c r="O438" s="306">
        <v>20366</v>
      </c>
      <c r="P438" s="306">
        <v>0</v>
      </c>
      <c r="Q438" s="306">
        <v>2469</v>
      </c>
      <c r="R438" s="144">
        <v>0</v>
      </c>
      <c r="S438" s="144">
        <v>0</v>
      </c>
      <c r="T438" s="144">
        <v>0</v>
      </c>
      <c r="U438" s="144">
        <v>2469</v>
      </c>
      <c r="V438" s="144">
        <v>21774</v>
      </c>
    </row>
    <row r="439" spans="1:22">
      <c r="A439" s="375" t="s">
        <v>1302</v>
      </c>
      <c r="B439" t="s">
        <v>1257</v>
      </c>
      <c r="C439" t="s">
        <v>1303</v>
      </c>
      <c r="D439" s="307">
        <v>8227</v>
      </c>
      <c r="E439" s="307">
        <v>0</v>
      </c>
      <c r="F439" s="307">
        <v>233666</v>
      </c>
      <c r="G439" s="307">
        <v>0</v>
      </c>
      <c r="H439" s="307">
        <v>233666</v>
      </c>
      <c r="I439" s="307">
        <v>360365</v>
      </c>
      <c r="J439" s="307">
        <v>219650</v>
      </c>
      <c r="K439" s="307">
        <v>240000</v>
      </c>
      <c r="L439" s="307">
        <v>120365</v>
      </c>
      <c r="M439" s="307">
        <v>37080</v>
      </c>
      <c r="N439" s="307">
        <v>18126</v>
      </c>
      <c r="O439" s="307">
        <v>950</v>
      </c>
      <c r="P439" s="307">
        <v>36130</v>
      </c>
      <c r="Q439" s="307">
        <v>4149</v>
      </c>
      <c r="R439" s="438">
        <v>0</v>
      </c>
      <c r="S439" s="438">
        <v>0</v>
      </c>
      <c r="T439" s="438">
        <v>0</v>
      </c>
      <c r="U439" s="438">
        <v>4149</v>
      </c>
      <c r="V439" s="438">
        <v>40494</v>
      </c>
    </row>
    <row r="440" spans="1:22">
      <c r="A440" s="375" t="s">
        <v>1304</v>
      </c>
      <c r="B440" t="s">
        <v>1257</v>
      </c>
      <c r="C440" t="s">
        <v>1305</v>
      </c>
      <c r="D440" s="306">
        <v>8228</v>
      </c>
      <c r="E440" s="306">
        <v>0</v>
      </c>
      <c r="F440" s="306">
        <v>127417</v>
      </c>
      <c r="G440" s="306">
        <v>0</v>
      </c>
      <c r="H440" s="306">
        <v>127417</v>
      </c>
      <c r="I440" s="306">
        <v>170590</v>
      </c>
      <c r="J440" s="306">
        <v>97760</v>
      </c>
      <c r="K440" s="306">
        <v>143920</v>
      </c>
      <c r="L440" s="306">
        <v>26670</v>
      </c>
      <c r="M440" s="306">
        <v>17925</v>
      </c>
      <c r="N440" s="306">
        <v>8118</v>
      </c>
      <c r="O440" s="306">
        <v>7709</v>
      </c>
      <c r="P440" s="306">
        <v>10216</v>
      </c>
      <c r="Q440" s="306">
        <v>2229</v>
      </c>
      <c r="R440" s="144">
        <v>0</v>
      </c>
      <c r="S440" s="144">
        <v>0</v>
      </c>
      <c r="T440" s="144">
        <v>0</v>
      </c>
      <c r="U440" s="144">
        <v>2229</v>
      </c>
      <c r="V440" s="144">
        <v>21954</v>
      </c>
    </row>
    <row r="441" spans="1:22">
      <c r="A441" s="375" t="s">
        <v>1306</v>
      </c>
      <c r="B441" t="s">
        <v>1257</v>
      </c>
      <c r="C441" t="s">
        <v>1307</v>
      </c>
      <c r="D441" s="307">
        <v>8229</v>
      </c>
      <c r="E441" s="307">
        <v>0</v>
      </c>
      <c r="F441" s="307">
        <v>114189</v>
      </c>
      <c r="G441" s="307">
        <v>0</v>
      </c>
      <c r="H441" s="307">
        <v>114189</v>
      </c>
      <c r="I441" s="307">
        <v>141565</v>
      </c>
      <c r="J441" s="307">
        <v>89750</v>
      </c>
      <c r="K441" s="307">
        <v>95100</v>
      </c>
      <c r="L441" s="307">
        <v>46465</v>
      </c>
      <c r="M441" s="307">
        <v>14334</v>
      </c>
      <c r="N441" s="307">
        <v>7401</v>
      </c>
      <c r="O441" s="307">
        <v>5120</v>
      </c>
      <c r="P441" s="307">
        <v>9214</v>
      </c>
      <c r="Q441" s="307">
        <v>2229</v>
      </c>
      <c r="R441" s="438">
        <v>0</v>
      </c>
      <c r="S441" s="438">
        <v>0</v>
      </c>
      <c r="T441" s="438">
        <v>0</v>
      </c>
      <c r="U441" s="438">
        <v>2229</v>
      </c>
      <c r="V441" s="438">
        <v>19643</v>
      </c>
    </row>
    <row r="442" spans="1:22">
      <c r="A442" s="375" t="s">
        <v>1308</v>
      </c>
      <c r="B442" t="s">
        <v>1257</v>
      </c>
      <c r="C442" t="s">
        <v>1309</v>
      </c>
      <c r="D442" s="306">
        <v>8230</v>
      </c>
      <c r="E442" s="306">
        <v>0</v>
      </c>
      <c r="F442" s="306">
        <v>105609</v>
      </c>
      <c r="G442" s="306">
        <v>54657</v>
      </c>
      <c r="H442" s="306">
        <v>50952</v>
      </c>
      <c r="I442" s="306">
        <v>148040</v>
      </c>
      <c r="J442" s="306">
        <v>90910</v>
      </c>
      <c r="K442" s="306">
        <v>0</v>
      </c>
      <c r="L442" s="306">
        <v>148040</v>
      </c>
      <c r="M442" s="306">
        <v>15232</v>
      </c>
      <c r="N442" s="306">
        <v>7516</v>
      </c>
      <c r="O442" s="306">
        <v>1080</v>
      </c>
      <c r="P442" s="306">
        <v>14152</v>
      </c>
      <c r="Q442" s="306">
        <v>2469</v>
      </c>
      <c r="R442" s="144">
        <v>0</v>
      </c>
      <c r="S442" s="144">
        <v>0</v>
      </c>
      <c r="T442" s="144">
        <v>0</v>
      </c>
      <c r="U442" s="144">
        <v>2469</v>
      </c>
      <c r="V442" s="144">
        <v>18218</v>
      </c>
    </row>
    <row r="443" spans="1:22">
      <c r="A443" s="375" t="s">
        <v>1310</v>
      </c>
      <c r="B443" t="s">
        <v>1257</v>
      </c>
      <c r="C443" t="s">
        <v>1311</v>
      </c>
      <c r="D443" s="307">
        <v>8231</v>
      </c>
      <c r="E443" s="307">
        <v>0</v>
      </c>
      <c r="F443" s="307">
        <v>119838</v>
      </c>
      <c r="G443" s="307">
        <v>0</v>
      </c>
      <c r="H443" s="307">
        <v>119838</v>
      </c>
      <c r="I443" s="307">
        <v>139000</v>
      </c>
      <c r="J443" s="307">
        <v>86380</v>
      </c>
      <c r="K443" s="307">
        <v>138000</v>
      </c>
      <c r="L443" s="307">
        <v>1000</v>
      </c>
      <c r="M443" s="307">
        <v>14193</v>
      </c>
      <c r="N443" s="307">
        <v>7140</v>
      </c>
      <c r="O443" s="307">
        <v>6065</v>
      </c>
      <c r="P443" s="307">
        <v>8128</v>
      </c>
      <c r="Q443" s="307">
        <v>2229</v>
      </c>
      <c r="R443" s="438">
        <v>0</v>
      </c>
      <c r="S443" s="438">
        <v>0</v>
      </c>
      <c r="T443" s="438">
        <v>0</v>
      </c>
      <c r="U443" s="438">
        <v>2229</v>
      </c>
      <c r="V443" s="438">
        <v>20609</v>
      </c>
    </row>
    <row r="444" spans="1:22">
      <c r="A444" s="375" t="s">
        <v>1312</v>
      </c>
      <c r="B444" t="s">
        <v>1257</v>
      </c>
      <c r="C444" t="s">
        <v>1313</v>
      </c>
      <c r="D444" s="306">
        <v>8232</v>
      </c>
      <c r="E444" s="306">
        <v>0</v>
      </c>
      <c r="F444" s="306">
        <v>114001</v>
      </c>
      <c r="G444" s="306">
        <v>114001</v>
      </c>
      <c r="H444" s="306">
        <v>0</v>
      </c>
      <c r="I444" s="306">
        <v>336640</v>
      </c>
      <c r="J444" s="306">
        <v>200100</v>
      </c>
      <c r="K444" s="306">
        <v>166000</v>
      </c>
      <c r="L444" s="306">
        <v>170640</v>
      </c>
      <c r="M444" s="306">
        <v>34935</v>
      </c>
      <c r="N444" s="306">
        <v>16488</v>
      </c>
      <c r="O444" s="306">
        <v>1074</v>
      </c>
      <c r="P444" s="306">
        <v>33861</v>
      </c>
      <c r="Q444" s="306">
        <v>3909</v>
      </c>
      <c r="R444" s="144">
        <v>0</v>
      </c>
      <c r="S444" s="144">
        <v>0</v>
      </c>
      <c r="T444" s="144">
        <v>0</v>
      </c>
      <c r="U444" s="144">
        <v>3909</v>
      </c>
      <c r="V444" s="144">
        <v>20258</v>
      </c>
    </row>
    <row r="445" spans="1:22">
      <c r="A445" s="375" t="s">
        <v>1314</v>
      </c>
      <c r="B445" t="s">
        <v>1257</v>
      </c>
      <c r="C445" t="s">
        <v>1315</v>
      </c>
      <c r="D445" s="307">
        <v>8233</v>
      </c>
      <c r="E445" s="307">
        <v>0</v>
      </c>
      <c r="F445" s="307">
        <v>104108</v>
      </c>
      <c r="G445" s="307">
        <v>0</v>
      </c>
      <c r="H445" s="307">
        <v>104108</v>
      </c>
      <c r="I445" s="307">
        <v>109110</v>
      </c>
      <c r="J445" s="307">
        <v>67200</v>
      </c>
      <c r="K445" s="307">
        <v>20000</v>
      </c>
      <c r="L445" s="307">
        <v>89110</v>
      </c>
      <c r="M445" s="307">
        <v>11193</v>
      </c>
      <c r="N445" s="307">
        <v>5598</v>
      </c>
      <c r="O445" s="307">
        <v>1076</v>
      </c>
      <c r="P445" s="307">
        <v>10117</v>
      </c>
      <c r="Q445" s="307">
        <v>1989</v>
      </c>
      <c r="R445" s="438">
        <v>0</v>
      </c>
      <c r="S445" s="438">
        <v>0</v>
      </c>
      <c r="T445" s="438">
        <v>0</v>
      </c>
      <c r="U445" s="438">
        <v>1989</v>
      </c>
      <c r="V445" s="438">
        <v>17852</v>
      </c>
    </row>
    <row r="446" spans="1:22">
      <c r="A446" s="375" t="s">
        <v>1316</v>
      </c>
      <c r="B446" t="s">
        <v>1257</v>
      </c>
      <c r="C446" t="s">
        <v>1317</v>
      </c>
      <c r="D446" s="306">
        <v>8234</v>
      </c>
      <c r="E446" s="306">
        <v>0</v>
      </c>
      <c r="F446" s="306">
        <v>124931</v>
      </c>
      <c r="G446" s="306">
        <v>95400</v>
      </c>
      <c r="H446" s="306">
        <v>29531</v>
      </c>
      <c r="I446" s="306">
        <v>202905</v>
      </c>
      <c r="J446" s="306">
        <v>141520</v>
      </c>
      <c r="K446" s="306">
        <v>190000</v>
      </c>
      <c r="L446" s="306">
        <v>12905</v>
      </c>
      <c r="M446" s="306">
        <v>19908</v>
      </c>
      <c r="N446" s="306">
        <v>11688</v>
      </c>
      <c r="O446" s="306">
        <v>7701</v>
      </c>
      <c r="P446" s="306">
        <v>12207</v>
      </c>
      <c r="Q446" s="306">
        <v>2709</v>
      </c>
      <c r="R446" s="144">
        <v>0</v>
      </c>
      <c r="S446" s="144">
        <v>0</v>
      </c>
      <c r="T446" s="144">
        <v>0</v>
      </c>
      <c r="U446" s="144">
        <v>2709</v>
      </c>
      <c r="V446" s="144">
        <v>21560</v>
      </c>
    </row>
    <row r="447" spans="1:22">
      <c r="A447" s="375" t="s">
        <v>1318</v>
      </c>
      <c r="B447" t="s">
        <v>1257</v>
      </c>
      <c r="C447" t="s">
        <v>1319</v>
      </c>
      <c r="D447" s="307">
        <v>8235</v>
      </c>
      <c r="E447" s="307">
        <v>0</v>
      </c>
      <c r="F447" s="307">
        <v>103089</v>
      </c>
      <c r="G447" s="307">
        <v>0</v>
      </c>
      <c r="H447" s="307">
        <v>103089</v>
      </c>
      <c r="I447" s="307">
        <v>155925</v>
      </c>
      <c r="J447" s="307">
        <v>82450</v>
      </c>
      <c r="K447" s="307">
        <v>139000</v>
      </c>
      <c r="L447" s="307">
        <v>16925</v>
      </c>
      <c r="M447" s="307">
        <v>16789</v>
      </c>
      <c r="N447" s="307">
        <v>6826</v>
      </c>
      <c r="O447" s="307">
        <v>3000</v>
      </c>
      <c r="P447" s="307">
        <v>13789</v>
      </c>
      <c r="Q447" s="307">
        <v>2709</v>
      </c>
      <c r="R447" s="438">
        <v>0</v>
      </c>
      <c r="S447" s="438">
        <v>0</v>
      </c>
      <c r="T447" s="438">
        <v>0</v>
      </c>
      <c r="U447" s="438">
        <v>2709</v>
      </c>
      <c r="V447" s="438">
        <v>17649</v>
      </c>
    </row>
    <row r="448" spans="1:22">
      <c r="A448" s="375" t="s">
        <v>1320</v>
      </c>
      <c r="B448" t="s">
        <v>1257</v>
      </c>
      <c r="C448" t="s">
        <v>1321</v>
      </c>
      <c r="D448" s="306">
        <v>8236</v>
      </c>
      <c r="E448" s="306">
        <v>0</v>
      </c>
      <c r="F448" s="306">
        <v>119459</v>
      </c>
      <c r="G448" s="306">
        <v>0</v>
      </c>
      <c r="H448" s="306">
        <v>119459</v>
      </c>
      <c r="I448" s="306">
        <v>177205</v>
      </c>
      <c r="J448" s="306">
        <v>109030</v>
      </c>
      <c r="K448" s="306">
        <v>177205</v>
      </c>
      <c r="L448" s="306">
        <v>0</v>
      </c>
      <c r="M448" s="306">
        <v>18171</v>
      </c>
      <c r="N448" s="306">
        <v>8988</v>
      </c>
      <c r="O448" s="306">
        <v>8544</v>
      </c>
      <c r="P448" s="306">
        <v>9627</v>
      </c>
      <c r="Q448" s="306">
        <v>2709</v>
      </c>
      <c r="R448" s="144">
        <v>0</v>
      </c>
      <c r="S448" s="144">
        <v>0</v>
      </c>
      <c r="T448" s="144">
        <v>0</v>
      </c>
      <c r="U448" s="144">
        <v>2709</v>
      </c>
      <c r="V448" s="144">
        <v>20674</v>
      </c>
    </row>
    <row r="449" spans="1:22">
      <c r="A449" s="375" t="s">
        <v>1322</v>
      </c>
      <c r="B449" t="s">
        <v>1257</v>
      </c>
      <c r="C449" t="s">
        <v>1323</v>
      </c>
      <c r="D449" s="307">
        <v>8302</v>
      </c>
      <c r="E449" s="307">
        <v>0</v>
      </c>
      <c r="F449" s="307">
        <v>82887</v>
      </c>
      <c r="G449" s="307">
        <v>0</v>
      </c>
      <c r="H449" s="307">
        <v>82887</v>
      </c>
      <c r="I449" s="307">
        <v>117550</v>
      </c>
      <c r="J449" s="307">
        <v>76300</v>
      </c>
      <c r="K449" s="307">
        <v>86950</v>
      </c>
      <c r="L449" s="307">
        <v>30600</v>
      </c>
      <c r="M449" s="307">
        <v>11804</v>
      </c>
      <c r="N449" s="307">
        <v>6290</v>
      </c>
      <c r="O449" s="307">
        <v>500</v>
      </c>
      <c r="P449" s="307">
        <v>11304</v>
      </c>
      <c r="Q449" s="307">
        <v>1509</v>
      </c>
      <c r="R449" s="438">
        <v>0</v>
      </c>
      <c r="S449" s="438">
        <v>0</v>
      </c>
      <c r="T449" s="438">
        <v>0</v>
      </c>
      <c r="U449" s="438">
        <v>1509</v>
      </c>
      <c r="V449" s="438">
        <v>14306</v>
      </c>
    </row>
    <row r="450" spans="1:22">
      <c r="A450" s="375" t="s">
        <v>1324</v>
      </c>
      <c r="B450" t="s">
        <v>1257</v>
      </c>
      <c r="C450" t="s">
        <v>1325</v>
      </c>
      <c r="D450" s="306">
        <v>8309</v>
      </c>
      <c r="E450" s="306">
        <v>0</v>
      </c>
      <c r="F450" s="306">
        <v>41110</v>
      </c>
      <c r="G450" s="306">
        <v>41110</v>
      </c>
      <c r="H450" s="306">
        <v>0</v>
      </c>
      <c r="I450" s="306">
        <v>69990</v>
      </c>
      <c r="J450" s="306">
        <v>48670</v>
      </c>
      <c r="K450" s="306">
        <v>62500</v>
      </c>
      <c r="L450" s="306">
        <v>7490</v>
      </c>
      <c r="M450" s="306">
        <v>6872</v>
      </c>
      <c r="N450" s="306">
        <v>4013</v>
      </c>
      <c r="O450" s="306">
        <v>4900</v>
      </c>
      <c r="P450" s="306">
        <v>1972</v>
      </c>
      <c r="Q450" s="306">
        <v>1269</v>
      </c>
      <c r="R450" s="144">
        <v>0</v>
      </c>
      <c r="S450" s="144">
        <v>0</v>
      </c>
      <c r="T450" s="144">
        <v>0</v>
      </c>
      <c r="U450" s="144">
        <v>1269</v>
      </c>
      <c r="V450" s="144">
        <v>7081</v>
      </c>
    </row>
    <row r="451" spans="1:22">
      <c r="A451" s="375" t="s">
        <v>1326</v>
      </c>
      <c r="B451" t="s">
        <v>1257</v>
      </c>
      <c r="C451" t="s">
        <v>1327</v>
      </c>
      <c r="D451" s="307">
        <v>8310</v>
      </c>
      <c r="E451" s="307">
        <v>0</v>
      </c>
      <c r="F451" s="307">
        <v>62941</v>
      </c>
      <c r="G451" s="307">
        <v>0</v>
      </c>
      <c r="H451" s="307">
        <v>62941</v>
      </c>
      <c r="I451" s="307">
        <v>70775</v>
      </c>
      <c r="J451" s="307">
        <v>46140</v>
      </c>
      <c r="K451" s="307">
        <v>56200</v>
      </c>
      <c r="L451" s="307">
        <v>14575</v>
      </c>
      <c r="M451" s="307">
        <v>7117</v>
      </c>
      <c r="N451" s="307">
        <v>3808</v>
      </c>
      <c r="O451" s="307">
        <v>1840</v>
      </c>
      <c r="P451" s="307">
        <v>5277</v>
      </c>
      <c r="Q451" s="307">
        <v>1509</v>
      </c>
      <c r="R451" s="438">
        <v>0</v>
      </c>
      <c r="S451" s="438">
        <v>0</v>
      </c>
      <c r="T451" s="438">
        <v>0</v>
      </c>
      <c r="U451" s="438">
        <v>1509</v>
      </c>
      <c r="V451" s="438">
        <v>10806</v>
      </c>
    </row>
    <row r="452" spans="1:22">
      <c r="A452" s="375" t="s">
        <v>1328</v>
      </c>
      <c r="B452" t="s">
        <v>1257</v>
      </c>
      <c r="C452" t="s">
        <v>1329</v>
      </c>
      <c r="D452" s="306">
        <v>8341</v>
      </c>
      <c r="E452" s="306">
        <v>0</v>
      </c>
      <c r="F452" s="306">
        <v>43082</v>
      </c>
      <c r="G452" s="306">
        <v>43082</v>
      </c>
      <c r="H452" s="306">
        <v>0</v>
      </c>
      <c r="I452" s="306">
        <v>124190</v>
      </c>
      <c r="J452" s="306">
        <v>69300</v>
      </c>
      <c r="K452" s="306">
        <v>97400</v>
      </c>
      <c r="L452" s="306">
        <v>26790</v>
      </c>
      <c r="M452" s="306">
        <v>13131</v>
      </c>
      <c r="N452" s="306">
        <v>5703</v>
      </c>
      <c r="O452" s="306">
        <v>4208</v>
      </c>
      <c r="P452" s="306">
        <v>8923</v>
      </c>
      <c r="Q452" s="306">
        <v>1749</v>
      </c>
      <c r="R452" s="144">
        <v>0</v>
      </c>
      <c r="S452" s="144">
        <v>0</v>
      </c>
      <c r="T452" s="144">
        <v>0</v>
      </c>
      <c r="U452" s="144">
        <v>1749</v>
      </c>
      <c r="V452" s="144">
        <v>7606</v>
      </c>
    </row>
    <row r="453" spans="1:22">
      <c r="A453" s="375" t="s">
        <v>1330</v>
      </c>
      <c r="B453" t="s">
        <v>1257</v>
      </c>
      <c r="C453" t="s">
        <v>1331</v>
      </c>
      <c r="D453" s="307">
        <v>8364</v>
      </c>
      <c r="E453" s="307">
        <v>0</v>
      </c>
      <c r="F453" s="307">
        <v>68889</v>
      </c>
      <c r="G453" s="307">
        <v>68889</v>
      </c>
      <c r="H453" s="307">
        <v>0</v>
      </c>
      <c r="I453" s="307">
        <v>73740</v>
      </c>
      <c r="J453" s="307">
        <v>54430</v>
      </c>
      <c r="K453" s="307">
        <v>62900</v>
      </c>
      <c r="L453" s="307">
        <v>10840</v>
      </c>
      <c r="M453" s="307">
        <v>7049</v>
      </c>
      <c r="N453" s="307">
        <v>4493</v>
      </c>
      <c r="O453" s="307">
        <v>1269</v>
      </c>
      <c r="P453" s="307">
        <v>5780</v>
      </c>
      <c r="Q453" s="307">
        <v>1269</v>
      </c>
      <c r="R453" s="438">
        <v>0</v>
      </c>
      <c r="S453" s="438">
        <v>0</v>
      </c>
      <c r="T453" s="438">
        <v>0</v>
      </c>
      <c r="U453" s="438">
        <v>1269</v>
      </c>
      <c r="V453" s="438">
        <v>11401</v>
      </c>
    </row>
    <row r="454" spans="1:22">
      <c r="A454" s="375" t="s">
        <v>1332</v>
      </c>
      <c r="B454" t="s">
        <v>1257</v>
      </c>
      <c r="C454" t="s">
        <v>1333</v>
      </c>
      <c r="D454" s="306">
        <v>8442</v>
      </c>
      <c r="E454" s="306">
        <v>0</v>
      </c>
      <c r="F454" s="306">
        <v>37870</v>
      </c>
      <c r="G454" s="306">
        <v>0</v>
      </c>
      <c r="H454" s="306">
        <v>37870</v>
      </c>
      <c r="I454" s="306">
        <v>55695</v>
      </c>
      <c r="J454" s="306">
        <v>35200</v>
      </c>
      <c r="K454" s="306">
        <v>48000</v>
      </c>
      <c r="L454" s="306">
        <v>7695</v>
      </c>
      <c r="M454" s="306">
        <v>5658</v>
      </c>
      <c r="N454" s="306">
        <v>2895</v>
      </c>
      <c r="O454" s="306">
        <v>4997</v>
      </c>
      <c r="P454" s="306">
        <v>661</v>
      </c>
      <c r="Q454" s="306">
        <v>1269</v>
      </c>
      <c r="R454" s="144">
        <v>0</v>
      </c>
      <c r="S454" s="144">
        <v>0</v>
      </c>
      <c r="T454" s="144">
        <v>0</v>
      </c>
      <c r="U454" s="144">
        <v>1269</v>
      </c>
      <c r="V454" s="144">
        <v>6530</v>
      </c>
    </row>
    <row r="455" spans="1:22">
      <c r="A455" s="375" t="s">
        <v>1334</v>
      </c>
      <c r="B455" t="s">
        <v>1257</v>
      </c>
      <c r="C455" t="s">
        <v>1335</v>
      </c>
      <c r="D455" s="307">
        <v>8443</v>
      </c>
      <c r="E455" s="307">
        <v>0</v>
      </c>
      <c r="F455" s="307">
        <v>86674</v>
      </c>
      <c r="G455" s="307">
        <v>0</v>
      </c>
      <c r="H455" s="307">
        <v>86674</v>
      </c>
      <c r="I455" s="307">
        <v>165440</v>
      </c>
      <c r="J455" s="307">
        <v>95830</v>
      </c>
      <c r="K455" s="307">
        <v>132050</v>
      </c>
      <c r="L455" s="307">
        <v>33390</v>
      </c>
      <c r="M455" s="307">
        <v>17389</v>
      </c>
      <c r="N455" s="307">
        <v>7981</v>
      </c>
      <c r="O455" s="307">
        <v>7968</v>
      </c>
      <c r="P455" s="307">
        <v>9421</v>
      </c>
      <c r="Q455" s="307">
        <v>2229</v>
      </c>
      <c r="R455" s="438">
        <v>0</v>
      </c>
      <c r="S455" s="438">
        <v>0</v>
      </c>
      <c r="T455" s="438">
        <v>0</v>
      </c>
      <c r="U455" s="438">
        <v>2229</v>
      </c>
      <c r="V455" s="438">
        <v>15151</v>
      </c>
    </row>
    <row r="456" spans="1:22">
      <c r="A456" s="375" t="s">
        <v>1336</v>
      </c>
      <c r="B456" t="s">
        <v>1257</v>
      </c>
      <c r="C456" t="s">
        <v>1337</v>
      </c>
      <c r="D456" s="306">
        <v>8447</v>
      </c>
      <c r="E456" s="306">
        <v>0</v>
      </c>
      <c r="F456" s="306">
        <v>36808</v>
      </c>
      <c r="G456" s="306">
        <v>0</v>
      </c>
      <c r="H456" s="306">
        <v>36808</v>
      </c>
      <c r="I456" s="306">
        <v>31720</v>
      </c>
      <c r="J456" s="306">
        <v>21000</v>
      </c>
      <c r="K456" s="306">
        <v>30790</v>
      </c>
      <c r="L456" s="306">
        <v>930</v>
      </c>
      <c r="M456" s="306">
        <v>3164</v>
      </c>
      <c r="N456" s="306">
        <v>1733</v>
      </c>
      <c r="O456" s="306">
        <v>1594</v>
      </c>
      <c r="P456" s="306">
        <v>1570</v>
      </c>
      <c r="Q456" s="306">
        <v>1029</v>
      </c>
      <c r="R456" s="144">
        <v>0</v>
      </c>
      <c r="S456" s="144">
        <v>0</v>
      </c>
      <c r="T456" s="144">
        <v>0</v>
      </c>
      <c r="U456" s="144">
        <v>1029</v>
      </c>
      <c r="V456" s="144">
        <v>6281</v>
      </c>
    </row>
    <row r="457" spans="1:22">
      <c r="A457" s="375" t="s">
        <v>1338</v>
      </c>
      <c r="B457" t="s">
        <v>1257</v>
      </c>
      <c r="C457" t="s">
        <v>1339</v>
      </c>
      <c r="D457" s="307">
        <v>8521</v>
      </c>
      <c r="E457" s="307">
        <v>0</v>
      </c>
      <c r="F457" s="307">
        <v>56496</v>
      </c>
      <c r="G457" s="307">
        <v>45850</v>
      </c>
      <c r="H457" s="307">
        <v>10646</v>
      </c>
      <c r="I457" s="307">
        <v>66075</v>
      </c>
      <c r="J457" s="307">
        <v>37880</v>
      </c>
      <c r="K457" s="307">
        <v>44400</v>
      </c>
      <c r="L457" s="307">
        <v>21675</v>
      </c>
      <c r="M457" s="307">
        <v>6900</v>
      </c>
      <c r="N457" s="307">
        <v>3123</v>
      </c>
      <c r="O457" s="307">
        <v>2457</v>
      </c>
      <c r="P457" s="307">
        <v>4443</v>
      </c>
      <c r="Q457" s="307">
        <v>1269</v>
      </c>
      <c r="R457" s="438">
        <v>0</v>
      </c>
      <c r="S457" s="438">
        <v>0</v>
      </c>
      <c r="T457" s="438">
        <v>0</v>
      </c>
      <c r="U457" s="438">
        <v>1269</v>
      </c>
      <c r="V457" s="438">
        <v>9720</v>
      </c>
    </row>
    <row r="458" spans="1:22">
      <c r="A458" s="375" t="s">
        <v>1340</v>
      </c>
      <c r="B458" t="s">
        <v>1257</v>
      </c>
      <c r="C458" t="s">
        <v>1341</v>
      </c>
      <c r="D458" s="306">
        <v>8542</v>
      </c>
      <c r="E458" s="306">
        <v>0</v>
      </c>
      <c r="F458" s="306">
        <v>20338</v>
      </c>
      <c r="G458" s="306">
        <v>20338</v>
      </c>
      <c r="H458" s="306">
        <v>0</v>
      </c>
      <c r="I458" s="306">
        <v>28670</v>
      </c>
      <c r="J458" s="306">
        <v>17690</v>
      </c>
      <c r="K458" s="306">
        <v>22700</v>
      </c>
      <c r="L458" s="306">
        <v>5970</v>
      </c>
      <c r="M458" s="306">
        <v>2931</v>
      </c>
      <c r="N458" s="306">
        <v>1458</v>
      </c>
      <c r="O458" s="306">
        <v>1888</v>
      </c>
      <c r="P458" s="306">
        <v>1043</v>
      </c>
      <c r="Q458" s="306">
        <v>1029</v>
      </c>
      <c r="R458" s="144">
        <v>0</v>
      </c>
      <c r="S458" s="144">
        <v>0</v>
      </c>
      <c r="T458" s="144">
        <v>0</v>
      </c>
      <c r="U458" s="144">
        <v>1029</v>
      </c>
      <c r="V458" s="144">
        <v>3487</v>
      </c>
    </row>
    <row r="459" spans="1:22">
      <c r="A459" s="375" t="s">
        <v>1342</v>
      </c>
      <c r="B459" t="s">
        <v>1257</v>
      </c>
      <c r="C459" t="s">
        <v>1343</v>
      </c>
      <c r="D459" s="307">
        <v>8546</v>
      </c>
      <c r="E459" s="307">
        <v>0</v>
      </c>
      <c r="F459" s="307">
        <v>63621</v>
      </c>
      <c r="G459" s="307">
        <v>63621</v>
      </c>
      <c r="H459" s="307">
        <v>0</v>
      </c>
      <c r="I459" s="307">
        <v>82545</v>
      </c>
      <c r="J459" s="307">
        <v>48290</v>
      </c>
      <c r="K459" s="307">
        <v>70000</v>
      </c>
      <c r="L459" s="307">
        <v>12545</v>
      </c>
      <c r="M459" s="307">
        <v>8564</v>
      </c>
      <c r="N459" s="307">
        <v>3941</v>
      </c>
      <c r="O459" s="307">
        <v>4700</v>
      </c>
      <c r="P459" s="307">
        <v>3864</v>
      </c>
      <c r="Q459" s="307">
        <v>1509</v>
      </c>
      <c r="R459" s="438">
        <v>0</v>
      </c>
      <c r="S459" s="438">
        <v>0</v>
      </c>
      <c r="T459" s="438">
        <v>0</v>
      </c>
      <c r="U459" s="438">
        <v>1509</v>
      </c>
      <c r="V459" s="438">
        <v>10972</v>
      </c>
    </row>
    <row r="460" spans="1:22">
      <c r="A460" s="375" t="s">
        <v>1344</v>
      </c>
      <c r="B460" t="s">
        <v>1257</v>
      </c>
      <c r="C460" t="s">
        <v>1345</v>
      </c>
      <c r="D460" s="306">
        <v>8564</v>
      </c>
      <c r="E460" s="306">
        <v>0</v>
      </c>
      <c r="F460" s="306">
        <v>48907</v>
      </c>
      <c r="G460" s="306">
        <v>0</v>
      </c>
      <c r="H460" s="306">
        <v>48907</v>
      </c>
      <c r="I460" s="306">
        <v>60415</v>
      </c>
      <c r="J460" s="306">
        <v>40250</v>
      </c>
      <c r="K460" s="306">
        <v>60415</v>
      </c>
      <c r="L460" s="306">
        <v>0</v>
      </c>
      <c r="M460" s="306">
        <v>6032</v>
      </c>
      <c r="N460" s="306">
        <v>3338</v>
      </c>
      <c r="O460" s="306">
        <v>2742</v>
      </c>
      <c r="P460" s="306">
        <v>3290</v>
      </c>
      <c r="Q460" s="306">
        <v>1269</v>
      </c>
      <c r="R460" s="144">
        <v>0</v>
      </c>
      <c r="S460" s="144">
        <v>0</v>
      </c>
      <c r="T460" s="144">
        <v>0</v>
      </c>
      <c r="U460" s="144">
        <v>1269</v>
      </c>
      <c r="V460" s="144">
        <v>8422</v>
      </c>
    </row>
    <row r="461" spans="1:22">
      <c r="A461" s="375" t="s">
        <v>1346</v>
      </c>
      <c r="B461" t="s">
        <v>1347</v>
      </c>
      <c r="C461">
        <v>0</v>
      </c>
      <c r="D461" s="307">
        <v>9000</v>
      </c>
      <c r="E461" s="307">
        <v>0</v>
      </c>
      <c r="F461" s="307">
        <v>5037998</v>
      </c>
      <c r="G461" s="307">
        <v>4850398</v>
      </c>
      <c r="H461" s="307">
        <v>187600</v>
      </c>
      <c r="I461" s="307">
        <v>0</v>
      </c>
      <c r="J461" s="307">
        <v>0</v>
      </c>
      <c r="K461" s="307">
        <v>0</v>
      </c>
      <c r="L461" s="307">
        <v>0</v>
      </c>
      <c r="M461" s="307">
        <v>0</v>
      </c>
      <c r="N461" s="307">
        <v>0</v>
      </c>
      <c r="O461" s="307">
        <v>0</v>
      </c>
      <c r="P461" s="307">
        <v>0</v>
      </c>
      <c r="Q461" s="307">
        <v>0</v>
      </c>
      <c r="R461" s="438">
        <v>0</v>
      </c>
      <c r="S461" s="438">
        <v>0</v>
      </c>
      <c r="T461" s="438">
        <v>0</v>
      </c>
      <c r="U461" s="438">
        <v>0</v>
      </c>
      <c r="V461" s="438">
        <v>843358</v>
      </c>
    </row>
    <row r="462" spans="1:22">
      <c r="A462" s="375" t="s">
        <v>1348</v>
      </c>
      <c r="B462" t="s">
        <v>1347</v>
      </c>
      <c r="C462" t="s">
        <v>1349</v>
      </c>
      <c r="D462" s="306">
        <v>9201</v>
      </c>
      <c r="E462" s="306">
        <v>0</v>
      </c>
      <c r="F462" s="306">
        <v>812361</v>
      </c>
      <c r="G462" s="306">
        <v>0</v>
      </c>
      <c r="H462" s="306">
        <v>812361</v>
      </c>
      <c r="I462" s="306">
        <v>2040745</v>
      </c>
      <c r="J462" s="306">
        <v>1300210</v>
      </c>
      <c r="K462" s="306">
        <v>2040745</v>
      </c>
      <c r="L462" s="306">
        <v>0</v>
      </c>
      <c r="M462" s="306">
        <v>207812</v>
      </c>
      <c r="N462" s="306">
        <v>107783</v>
      </c>
      <c r="O462" s="306">
        <v>90000</v>
      </c>
      <c r="P462" s="306">
        <v>117812</v>
      </c>
      <c r="Q462" s="306">
        <v>15029</v>
      </c>
      <c r="R462" s="144">
        <v>0</v>
      </c>
      <c r="S462" s="144">
        <v>0</v>
      </c>
      <c r="T462" s="144">
        <v>0</v>
      </c>
      <c r="U462" s="144">
        <v>15029</v>
      </c>
      <c r="V462" s="144">
        <v>137996</v>
      </c>
    </row>
    <row r="463" spans="1:22">
      <c r="A463" s="375" t="s">
        <v>1350</v>
      </c>
      <c r="B463" t="s">
        <v>1347</v>
      </c>
      <c r="C463" t="s">
        <v>1351</v>
      </c>
      <c r="D463" s="307">
        <v>9202</v>
      </c>
      <c r="E463" s="307">
        <v>0</v>
      </c>
      <c r="F463" s="307">
        <v>312976</v>
      </c>
      <c r="G463" s="307">
        <v>0</v>
      </c>
      <c r="H463" s="307">
        <v>312976</v>
      </c>
      <c r="I463" s="307">
        <v>621525</v>
      </c>
      <c r="J463" s="307">
        <v>426470</v>
      </c>
      <c r="K463" s="307">
        <v>621525</v>
      </c>
      <c r="L463" s="307">
        <v>0</v>
      </c>
      <c r="M463" s="307">
        <v>61442</v>
      </c>
      <c r="N463" s="307">
        <v>35288</v>
      </c>
      <c r="O463" s="307">
        <v>61442</v>
      </c>
      <c r="P463" s="307">
        <v>0</v>
      </c>
      <c r="Q463" s="307">
        <v>5749</v>
      </c>
      <c r="R463" s="438">
        <v>0</v>
      </c>
      <c r="S463" s="438">
        <v>0</v>
      </c>
      <c r="T463" s="438">
        <v>0</v>
      </c>
      <c r="U463" s="438">
        <v>5749</v>
      </c>
      <c r="V463" s="438">
        <v>52965</v>
      </c>
    </row>
    <row r="464" spans="1:22">
      <c r="A464" s="375" t="s">
        <v>1352</v>
      </c>
      <c r="B464" t="s">
        <v>1347</v>
      </c>
      <c r="C464" t="s">
        <v>1353</v>
      </c>
      <c r="D464" s="306">
        <v>9203</v>
      </c>
      <c r="E464" s="306">
        <v>0</v>
      </c>
      <c r="F464" s="306">
        <v>364540</v>
      </c>
      <c r="G464" s="306">
        <v>260917</v>
      </c>
      <c r="H464" s="306">
        <v>103623</v>
      </c>
      <c r="I464" s="306">
        <v>581605</v>
      </c>
      <c r="J464" s="306">
        <v>366880</v>
      </c>
      <c r="K464" s="306">
        <v>410000</v>
      </c>
      <c r="L464" s="306">
        <v>171605</v>
      </c>
      <c r="M464" s="306">
        <v>59189</v>
      </c>
      <c r="N464" s="306">
        <v>30305</v>
      </c>
      <c r="O464" s="306">
        <v>17149</v>
      </c>
      <c r="P464" s="306">
        <v>42040</v>
      </c>
      <c r="Q464" s="306">
        <v>5749</v>
      </c>
      <c r="R464" s="144">
        <v>0</v>
      </c>
      <c r="S464" s="144">
        <v>0</v>
      </c>
      <c r="T464" s="144">
        <v>0</v>
      </c>
      <c r="U464" s="144">
        <v>5749</v>
      </c>
      <c r="V464" s="144">
        <v>61669</v>
      </c>
    </row>
    <row r="465" spans="1:22">
      <c r="A465" s="375" t="s">
        <v>1354</v>
      </c>
      <c r="B465" t="s">
        <v>1347</v>
      </c>
      <c r="C465" t="s">
        <v>1355</v>
      </c>
      <c r="D465" s="307">
        <v>9204</v>
      </c>
      <c r="E465" s="307">
        <v>0</v>
      </c>
      <c r="F465" s="307">
        <v>277932</v>
      </c>
      <c r="G465" s="307">
        <v>0</v>
      </c>
      <c r="H465" s="307">
        <v>277932</v>
      </c>
      <c r="I465" s="307">
        <v>472380</v>
      </c>
      <c r="J465" s="307">
        <v>312730</v>
      </c>
      <c r="K465" s="307">
        <v>472380</v>
      </c>
      <c r="L465" s="307">
        <v>0</v>
      </c>
      <c r="M465" s="307">
        <v>47328</v>
      </c>
      <c r="N465" s="307">
        <v>25866</v>
      </c>
      <c r="O465" s="307">
        <v>31431</v>
      </c>
      <c r="P465" s="307">
        <v>15897</v>
      </c>
      <c r="Q465" s="307">
        <v>4869</v>
      </c>
      <c r="R465" s="438">
        <v>0</v>
      </c>
      <c r="S465" s="438">
        <v>0</v>
      </c>
      <c r="T465" s="438">
        <v>0</v>
      </c>
      <c r="U465" s="438">
        <v>4869</v>
      </c>
      <c r="V465" s="438">
        <v>46938</v>
      </c>
    </row>
    <row r="466" spans="1:22">
      <c r="A466" s="375" t="s">
        <v>1356</v>
      </c>
      <c r="B466" t="s">
        <v>1347</v>
      </c>
      <c r="C466" t="s">
        <v>1357</v>
      </c>
      <c r="D466" s="306">
        <v>9205</v>
      </c>
      <c r="E466" s="306">
        <v>0</v>
      </c>
      <c r="F466" s="306">
        <v>229236</v>
      </c>
      <c r="G466" s="306">
        <v>0</v>
      </c>
      <c r="H466" s="306">
        <v>229236</v>
      </c>
      <c r="I466" s="306">
        <v>349700</v>
      </c>
      <c r="J466" s="306">
        <v>216630</v>
      </c>
      <c r="K466" s="306">
        <v>289000</v>
      </c>
      <c r="L466" s="306">
        <v>60700</v>
      </c>
      <c r="M466" s="306">
        <v>35836</v>
      </c>
      <c r="N466" s="306">
        <v>17881</v>
      </c>
      <c r="O466" s="306">
        <v>19087</v>
      </c>
      <c r="P466" s="306">
        <v>16749</v>
      </c>
      <c r="Q466" s="306">
        <v>3669</v>
      </c>
      <c r="R466" s="144">
        <v>0</v>
      </c>
      <c r="S466" s="144">
        <v>0</v>
      </c>
      <c r="T466" s="144">
        <v>0</v>
      </c>
      <c r="U466" s="144">
        <v>3669</v>
      </c>
      <c r="V466" s="144">
        <v>38724</v>
      </c>
    </row>
    <row r="467" spans="1:22">
      <c r="A467" s="375" t="s">
        <v>1358</v>
      </c>
      <c r="B467" t="s">
        <v>1347</v>
      </c>
      <c r="C467" t="s">
        <v>1359</v>
      </c>
      <c r="D467" s="307">
        <v>9206</v>
      </c>
      <c r="E467" s="307">
        <v>0</v>
      </c>
      <c r="F467" s="307">
        <v>220844</v>
      </c>
      <c r="G467" s="307">
        <v>0</v>
      </c>
      <c r="H467" s="307">
        <v>220844</v>
      </c>
      <c r="I467" s="307">
        <v>335115</v>
      </c>
      <c r="J467" s="307">
        <v>226460</v>
      </c>
      <c r="K467" s="307">
        <v>218000</v>
      </c>
      <c r="L467" s="307">
        <v>117115</v>
      </c>
      <c r="M467" s="307">
        <v>33365</v>
      </c>
      <c r="N467" s="307">
        <v>18725</v>
      </c>
      <c r="O467" s="307">
        <v>825</v>
      </c>
      <c r="P467" s="307">
        <v>32540</v>
      </c>
      <c r="Q467" s="307">
        <v>3429</v>
      </c>
      <c r="R467" s="438">
        <v>0</v>
      </c>
      <c r="S467" s="438">
        <v>0</v>
      </c>
      <c r="T467" s="438">
        <v>0</v>
      </c>
      <c r="U467" s="438">
        <v>3429</v>
      </c>
      <c r="V467" s="438">
        <v>35635</v>
      </c>
    </row>
    <row r="468" spans="1:22">
      <c r="A468" s="375" t="s">
        <v>1360</v>
      </c>
      <c r="B468" t="s">
        <v>1347</v>
      </c>
      <c r="C468" t="s">
        <v>1361</v>
      </c>
      <c r="D468" s="306">
        <v>9208</v>
      </c>
      <c r="E468" s="306">
        <v>0</v>
      </c>
      <c r="F468" s="306">
        <v>279760</v>
      </c>
      <c r="G468" s="306">
        <v>279760</v>
      </c>
      <c r="H468" s="306">
        <v>0</v>
      </c>
      <c r="I468" s="306">
        <v>594010</v>
      </c>
      <c r="J468" s="306">
        <v>356780</v>
      </c>
      <c r="K468" s="306">
        <v>420000</v>
      </c>
      <c r="L468" s="306">
        <v>174010</v>
      </c>
      <c r="M468" s="306">
        <v>61454</v>
      </c>
      <c r="N468" s="306">
        <v>29420</v>
      </c>
      <c r="O468" s="306">
        <v>10000</v>
      </c>
      <c r="P468" s="306">
        <v>51454</v>
      </c>
      <c r="Q468" s="306">
        <v>6229</v>
      </c>
      <c r="R468" s="144">
        <v>0</v>
      </c>
      <c r="S468" s="144">
        <v>0</v>
      </c>
      <c r="T468" s="144">
        <v>0</v>
      </c>
      <c r="U468" s="144">
        <v>6229</v>
      </c>
      <c r="V468" s="144">
        <v>47479</v>
      </c>
    </row>
    <row r="469" spans="1:22">
      <c r="A469" s="375" t="s">
        <v>1362</v>
      </c>
      <c r="B469" t="s">
        <v>1347</v>
      </c>
      <c r="C469" t="s">
        <v>1363</v>
      </c>
      <c r="D469" s="307">
        <v>9209</v>
      </c>
      <c r="E469" s="307">
        <v>0</v>
      </c>
      <c r="F469" s="307">
        <v>155309</v>
      </c>
      <c r="G469" s="307">
        <v>0</v>
      </c>
      <c r="H469" s="307">
        <v>155309</v>
      </c>
      <c r="I469" s="307">
        <v>274015</v>
      </c>
      <c r="J469" s="307">
        <v>161930</v>
      </c>
      <c r="K469" s="307">
        <v>0</v>
      </c>
      <c r="L469" s="307">
        <v>274015</v>
      </c>
      <c r="M469" s="307">
        <v>28463</v>
      </c>
      <c r="N469" s="307">
        <v>13316</v>
      </c>
      <c r="O469" s="307">
        <v>8697</v>
      </c>
      <c r="P469" s="307">
        <v>19766</v>
      </c>
      <c r="Q469" s="307">
        <v>3189</v>
      </c>
      <c r="R469" s="438">
        <v>0</v>
      </c>
      <c r="S469" s="438">
        <v>0</v>
      </c>
      <c r="T469" s="438">
        <v>0</v>
      </c>
      <c r="U469" s="438">
        <v>3189</v>
      </c>
      <c r="V469" s="438">
        <v>26273</v>
      </c>
    </row>
    <row r="470" spans="1:22">
      <c r="A470" s="375" t="s">
        <v>1364</v>
      </c>
      <c r="B470" t="s">
        <v>1347</v>
      </c>
      <c r="C470" t="s">
        <v>1365</v>
      </c>
      <c r="D470" s="306">
        <v>9210</v>
      </c>
      <c r="E470" s="306">
        <v>0</v>
      </c>
      <c r="F470" s="306">
        <v>180967</v>
      </c>
      <c r="G470" s="306">
        <v>36000</v>
      </c>
      <c r="H470" s="306">
        <v>144967</v>
      </c>
      <c r="I470" s="306">
        <v>258755</v>
      </c>
      <c r="J470" s="306">
        <v>160850</v>
      </c>
      <c r="K470" s="306">
        <v>258755</v>
      </c>
      <c r="L470" s="306">
        <v>0</v>
      </c>
      <c r="M470" s="306">
        <v>26456</v>
      </c>
      <c r="N470" s="306">
        <v>13316</v>
      </c>
      <c r="O470" s="306">
        <v>13065</v>
      </c>
      <c r="P470" s="306">
        <v>13391</v>
      </c>
      <c r="Q470" s="306">
        <v>2949</v>
      </c>
      <c r="R470" s="144">
        <v>0</v>
      </c>
      <c r="S470" s="144">
        <v>0</v>
      </c>
      <c r="T470" s="144">
        <v>0</v>
      </c>
      <c r="U470" s="144">
        <v>2949</v>
      </c>
      <c r="V470" s="144">
        <v>30575</v>
      </c>
    </row>
    <row r="471" spans="1:22">
      <c r="A471" s="375" t="s">
        <v>1366</v>
      </c>
      <c r="B471" t="s">
        <v>1347</v>
      </c>
      <c r="C471" t="s">
        <v>1367</v>
      </c>
      <c r="D471" s="307">
        <v>9211</v>
      </c>
      <c r="E471" s="307">
        <v>0</v>
      </c>
      <c r="F471" s="307">
        <v>82786</v>
      </c>
      <c r="G471" s="307">
        <v>0</v>
      </c>
      <c r="H471" s="307">
        <v>82786</v>
      </c>
      <c r="I471" s="307">
        <v>112845</v>
      </c>
      <c r="J471" s="307">
        <v>69710</v>
      </c>
      <c r="K471" s="307">
        <v>0</v>
      </c>
      <c r="L471" s="307">
        <v>112845</v>
      </c>
      <c r="M471" s="307">
        <v>11545</v>
      </c>
      <c r="N471" s="307">
        <v>5743</v>
      </c>
      <c r="O471" s="307">
        <v>2820</v>
      </c>
      <c r="P471" s="307">
        <v>8725</v>
      </c>
      <c r="Q471" s="307">
        <v>1989</v>
      </c>
      <c r="R471" s="438">
        <v>0</v>
      </c>
      <c r="S471" s="438">
        <v>0</v>
      </c>
      <c r="T471" s="438">
        <v>0</v>
      </c>
      <c r="U471" s="438">
        <v>1989</v>
      </c>
      <c r="V471" s="438">
        <v>13976</v>
      </c>
    </row>
    <row r="472" spans="1:22">
      <c r="A472" s="375" t="s">
        <v>1368</v>
      </c>
      <c r="B472" t="s">
        <v>1347</v>
      </c>
      <c r="C472" t="s">
        <v>1369</v>
      </c>
      <c r="D472" s="306">
        <v>9213</v>
      </c>
      <c r="E472" s="306">
        <v>0</v>
      </c>
      <c r="F472" s="306">
        <v>272470</v>
      </c>
      <c r="G472" s="306">
        <v>0</v>
      </c>
      <c r="H472" s="306">
        <v>272470</v>
      </c>
      <c r="I472" s="306">
        <v>432865</v>
      </c>
      <c r="J472" s="306">
        <v>265540</v>
      </c>
      <c r="K472" s="306">
        <v>370000</v>
      </c>
      <c r="L472" s="306">
        <v>62865</v>
      </c>
      <c r="M472" s="306">
        <v>44570</v>
      </c>
      <c r="N472" s="306">
        <v>21920</v>
      </c>
      <c r="O472" s="306">
        <v>20889</v>
      </c>
      <c r="P472" s="306">
        <v>23681</v>
      </c>
      <c r="Q472" s="306">
        <v>4869</v>
      </c>
      <c r="R472" s="144">
        <v>0</v>
      </c>
      <c r="S472" s="144">
        <v>0</v>
      </c>
      <c r="T472" s="144">
        <v>0</v>
      </c>
      <c r="U472" s="144">
        <v>4869</v>
      </c>
      <c r="V472" s="144">
        <v>43821</v>
      </c>
    </row>
    <row r="473" spans="1:22">
      <c r="A473" s="375" t="s">
        <v>1370</v>
      </c>
      <c r="B473" t="s">
        <v>1347</v>
      </c>
      <c r="C473" t="s">
        <v>1371</v>
      </c>
      <c r="D473" s="307">
        <v>9214</v>
      </c>
      <c r="E473" s="307">
        <v>0</v>
      </c>
      <c r="F473" s="307">
        <v>106619</v>
      </c>
      <c r="G473" s="307">
        <v>0</v>
      </c>
      <c r="H473" s="307">
        <v>106619</v>
      </c>
      <c r="I473" s="307">
        <v>152540</v>
      </c>
      <c r="J473" s="307">
        <v>90810</v>
      </c>
      <c r="K473" s="307">
        <v>62000</v>
      </c>
      <c r="L473" s="307">
        <v>90540</v>
      </c>
      <c r="M473" s="307">
        <v>15796</v>
      </c>
      <c r="N473" s="307">
        <v>7486</v>
      </c>
      <c r="O473" s="307">
        <v>4848</v>
      </c>
      <c r="P473" s="307">
        <v>10948</v>
      </c>
      <c r="Q473" s="307">
        <v>2469</v>
      </c>
      <c r="R473" s="438">
        <v>0</v>
      </c>
      <c r="S473" s="438">
        <v>0</v>
      </c>
      <c r="T473" s="438">
        <v>0</v>
      </c>
      <c r="U473" s="438">
        <v>2469</v>
      </c>
      <c r="V473" s="438">
        <v>17121</v>
      </c>
    </row>
    <row r="474" spans="1:22">
      <c r="A474" s="375" t="s">
        <v>1372</v>
      </c>
      <c r="B474" t="s">
        <v>1347</v>
      </c>
      <c r="C474" t="s">
        <v>1373</v>
      </c>
      <c r="D474" s="306">
        <v>9215</v>
      </c>
      <c r="E474" s="306">
        <v>0</v>
      </c>
      <c r="F474" s="306">
        <v>83641</v>
      </c>
      <c r="G474" s="306">
        <v>0</v>
      </c>
      <c r="H474" s="306">
        <v>83641</v>
      </c>
      <c r="I474" s="306">
        <v>97710</v>
      </c>
      <c r="J474" s="306">
        <v>65040</v>
      </c>
      <c r="K474" s="306">
        <v>0</v>
      </c>
      <c r="L474" s="306">
        <v>97710</v>
      </c>
      <c r="M474" s="306">
        <v>9751</v>
      </c>
      <c r="N474" s="306">
        <v>5383</v>
      </c>
      <c r="O474" s="306">
        <v>1040</v>
      </c>
      <c r="P474" s="306">
        <v>8711</v>
      </c>
      <c r="Q474" s="306">
        <v>1749</v>
      </c>
      <c r="R474" s="144">
        <v>0</v>
      </c>
      <c r="S474" s="144">
        <v>0</v>
      </c>
      <c r="T474" s="144">
        <v>0</v>
      </c>
      <c r="U474" s="144">
        <v>1749</v>
      </c>
      <c r="V474" s="144">
        <v>14094</v>
      </c>
    </row>
    <row r="475" spans="1:22">
      <c r="A475" s="375" t="s">
        <v>1374</v>
      </c>
      <c r="B475" t="s">
        <v>1347</v>
      </c>
      <c r="C475" t="s">
        <v>1375</v>
      </c>
      <c r="D475" s="307">
        <v>9216</v>
      </c>
      <c r="E475" s="307">
        <v>0</v>
      </c>
      <c r="F475" s="307">
        <v>123624</v>
      </c>
      <c r="G475" s="307">
        <v>123624</v>
      </c>
      <c r="H475" s="307">
        <v>0</v>
      </c>
      <c r="I475" s="307">
        <v>182705</v>
      </c>
      <c r="J475" s="307">
        <v>97570</v>
      </c>
      <c r="K475" s="307">
        <v>0</v>
      </c>
      <c r="L475" s="307">
        <v>182705</v>
      </c>
      <c r="M475" s="307">
        <v>19576</v>
      </c>
      <c r="N475" s="307">
        <v>8071</v>
      </c>
      <c r="O475" s="307">
        <v>666</v>
      </c>
      <c r="P475" s="307">
        <v>18910</v>
      </c>
      <c r="Q475" s="307">
        <v>2709</v>
      </c>
      <c r="R475" s="438">
        <v>0</v>
      </c>
      <c r="S475" s="438">
        <v>0</v>
      </c>
      <c r="T475" s="438">
        <v>0</v>
      </c>
      <c r="U475" s="438">
        <v>2709</v>
      </c>
      <c r="V475" s="438">
        <v>20922</v>
      </c>
    </row>
    <row r="476" spans="1:22">
      <c r="A476" s="375" t="s">
        <v>1376</v>
      </c>
      <c r="B476" t="s">
        <v>1347</v>
      </c>
      <c r="C476" t="s">
        <v>1377</v>
      </c>
      <c r="D476" s="306">
        <v>9301</v>
      </c>
      <c r="E476" s="306">
        <v>0</v>
      </c>
      <c r="F476" s="306">
        <v>55075</v>
      </c>
      <c r="G476" s="306">
        <v>0</v>
      </c>
      <c r="H476" s="306">
        <v>55075</v>
      </c>
      <c r="I476" s="306">
        <v>92520</v>
      </c>
      <c r="J476" s="306">
        <v>47540</v>
      </c>
      <c r="K476" s="306">
        <v>0</v>
      </c>
      <c r="L476" s="306">
        <v>92520</v>
      </c>
      <c r="M476" s="306">
        <v>10018</v>
      </c>
      <c r="N476" s="306">
        <v>3925</v>
      </c>
      <c r="O476" s="306">
        <v>1549</v>
      </c>
      <c r="P476" s="306">
        <v>8469</v>
      </c>
      <c r="Q476" s="306">
        <v>1509</v>
      </c>
      <c r="R476" s="144">
        <v>0</v>
      </c>
      <c r="S476" s="144">
        <v>0</v>
      </c>
      <c r="T476" s="144">
        <v>0</v>
      </c>
      <c r="U476" s="144">
        <v>1509</v>
      </c>
      <c r="V476" s="144">
        <v>9286</v>
      </c>
    </row>
    <row r="477" spans="1:22">
      <c r="A477" s="375" t="s">
        <v>1378</v>
      </c>
      <c r="B477" t="s">
        <v>1347</v>
      </c>
      <c r="C477" t="s">
        <v>1379</v>
      </c>
      <c r="D477" s="307">
        <v>9342</v>
      </c>
      <c r="E477" s="307">
        <v>0</v>
      </c>
      <c r="F477" s="307">
        <v>64468</v>
      </c>
      <c r="G477" s="307">
        <v>1530</v>
      </c>
      <c r="H477" s="307">
        <v>62938</v>
      </c>
      <c r="I477" s="307">
        <v>79700</v>
      </c>
      <c r="J477" s="307">
        <v>50200</v>
      </c>
      <c r="K477" s="307">
        <v>79700</v>
      </c>
      <c r="L477" s="307">
        <v>0</v>
      </c>
      <c r="M477" s="307">
        <v>8110</v>
      </c>
      <c r="N477" s="307">
        <v>4153</v>
      </c>
      <c r="O477" s="307">
        <v>2289</v>
      </c>
      <c r="P477" s="307">
        <v>5821</v>
      </c>
      <c r="Q477" s="307">
        <v>1269</v>
      </c>
      <c r="R477" s="438">
        <v>0</v>
      </c>
      <c r="S477" s="438">
        <v>0</v>
      </c>
      <c r="T477" s="438">
        <v>0</v>
      </c>
      <c r="U477" s="438">
        <v>1269</v>
      </c>
      <c r="V477" s="438">
        <v>10871</v>
      </c>
    </row>
    <row r="478" spans="1:22">
      <c r="A478" s="375" t="s">
        <v>1380</v>
      </c>
      <c r="B478" t="s">
        <v>1347</v>
      </c>
      <c r="C478" t="s">
        <v>1381</v>
      </c>
      <c r="D478" s="306">
        <v>9343</v>
      </c>
      <c r="E478" s="306">
        <v>0</v>
      </c>
      <c r="F478" s="306">
        <v>50377</v>
      </c>
      <c r="G478" s="306">
        <v>0</v>
      </c>
      <c r="H478" s="306">
        <v>50377</v>
      </c>
      <c r="I478" s="306">
        <v>48245</v>
      </c>
      <c r="J478" s="306">
        <v>33060</v>
      </c>
      <c r="K478" s="306">
        <v>48245</v>
      </c>
      <c r="L478" s="306">
        <v>0</v>
      </c>
      <c r="M478" s="306">
        <v>4745</v>
      </c>
      <c r="N478" s="306">
        <v>2723</v>
      </c>
      <c r="O478" s="306">
        <v>4745</v>
      </c>
      <c r="P478" s="306">
        <v>0</v>
      </c>
      <c r="Q478" s="306">
        <v>1029</v>
      </c>
      <c r="R478" s="144">
        <v>0</v>
      </c>
      <c r="S478" s="144">
        <v>0</v>
      </c>
      <c r="T478" s="144">
        <v>0</v>
      </c>
      <c r="U478" s="144">
        <v>1029</v>
      </c>
      <c r="V478" s="144">
        <v>8210</v>
      </c>
    </row>
    <row r="479" spans="1:22">
      <c r="A479" s="375" t="s">
        <v>1382</v>
      </c>
      <c r="B479" t="s">
        <v>1347</v>
      </c>
      <c r="C479" t="s">
        <v>1383</v>
      </c>
      <c r="D479" s="307">
        <v>9344</v>
      </c>
      <c r="E479" s="307">
        <v>0</v>
      </c>
      <c r="F479" s="307">
        <v>33001</v>
      </c>
      <c r="G479" s="307">
        <v>13651</v>
      </c>
      <c r="H479" s="307">
        <v>19350</v>
      </c>
      <c r="I479" s="307">
        <v>38080</v>
      </c>
      <c r="J479" s="307">
        <v>22240</v>
      </c>
      <c r="K479" s="307">
        <v>24020</v>
      </c>
      <c r="L479" s="307">
        <v>14060</v>
      </c>
      <c r="M479" s="307">
        <v>3971</v>
      </c>
      <c r="N479" s="307">
        <v>1835</v>
      </c>
      <c r="O479" s="307">
        <v>671</v>
      </c>
      <c r="P479" s="307">
        <v>3300</v>
      </c>
      <c r="Q479" s="307">
        <v>1029</v>
      </c>
      <c r="R479" s="438">
        <v>0</v>
      </c>
      <c r="S479" s="438">
        <v>0</v>
      </c>
      <c r="T479" s="438">
        <v>0</v>
      </c>
      <c r="U479" s="438">
        <v>1029</v>
      </c>
      <c r="V479" s="438">
        <v>5408</v>
      </c>
    </row>
    <row r="480" spans="1:22">
      <c r="A480" s="375" t="s">
        <v>1384</v>
      </c>
      <c r="B480" t="s">
        <v>1347</v>
      </c>
      <c r="C480" t="s">
        <v>1385</v>
      </c>
      <c r="D480" s="306">
        <v>9345</v>
      </c>
      <c r="E480" s="306">
        <v>0</v>
      </c>
      <c r="F480" s="306">
        <v>28522</v>
      </c>
      <c r="G480" s="306">
        <v>0</v>
      </c>
      <c r="H480" s="306">
        <v>28522</v>
      </c>
      <c r="I480" s="306">
        <v>49930</v>
      </c>
      <c r="J480" s="306">
        <v>29240</v>
      </c>
      <c r="K480" s="306">
        <v>0</v>
      </c>
      <c r="L480" s="306">
        <v>49930</v>
      </c>
      <c r="M480" s="306">
        <v>5172</v>
      </c>
      <c r="N480" s="306">
        <v>2388</v>
      </c>
      <c r="O480" s="306">
        <v>330</v>
      </c>
      <c r="P480" s="306">
        <v>4842</v>
      </c>
      <c r="Q480" s="306">
        <v>1269</v>
      </c>
      <c r="R480" s="144">
        <v>0</v>
      </c>
      <c r="S480" s="144">
        <v>0</v>
      </c>
      <c r="T480" s="144">
        <v>0</v>
      </c>
      <c r="U480" s="144">
        <v>1269</v>
      </c>
      <c r="V480" s="144">
        <v>4566</v>
      </c>
    </row>
    <row r="481" spans="1:22">
      <c r="A481" s="375" t="s">
        <v>1386</v>
      </c>
      <c r="B481" t="s">
        <v>1347</v>
      </c>
      <c r="C481" t="s">
        <v>1387</v>
      </c>
      <c r="D481" s="307">
        <v>9361</v>
      </c>
      <c r="E481" s="307">
        <v>0</v>
      </c>
      <c r="F481" s="307">
        <v>84040</v>
      </c>
      <c r="G481" s="307">
        <v>1239</v>
      </c>
      <c r="H481" s="307">
        <v>82801</v>
      </c>
      <c r="I481" s="307">
        <v>135805</v>
      </c>
      <c r="J481" s="307">
        <v>81920</v>
      </c>
      <c r="K481" s="307">
        <v>120860</v>
      </c>
      <c r="L481" s="307">
        <v>14945</v>
      </c>
      <c r="M481" s="307">
        <v>14019</v>
      </c>
      <c r="N481" s="307">
        <v>6780</v>
      </c>
      <c r="O481" s="307">
        <v>7156</v>
      </c>
      <c r="P481" s="307">
        <v>6863</v>
      </c>
      <c r="Q481" s="307">
        <v>1749</v>
      </c>
      <c r="R481" s="438">
        <v>0</v>
      </c>
      <c r="S481" s="438">
        <v>0</v>
      </c>
      <c r="T481" s="438">
        <v>0</v>
      </c>
      <c r="U481" s="438">
        <v>1749</v>
      </c>
      <c r="V481" s="438">
        <v>14170</v>
      </c>
    </row>
    <row r="482" spans="1:22">
      <c r="A482" s="375" t="s">
        <v>1388</v>
      </c>
      <c r="B482" t="s">
        <v>1347</v>
      </c>
      <c r="C482" t="s">
        <v>1389</v>
      </c>
      <c r="D482" s="306">
        <v>9364</v>
      </c>
      <c r="E482" s="306">
        <v>0</v>
      </c>
      <c r="F482" s="306">
        <v>55411</v>
      </c>
      <c r="G482" s="306">
        <v>0</v>
      </c>
      <c r="H482" s="306">
        <v>55411</v>
      </c>
      <c r="I482" s="306">
        <v>88330</v>
      </c>
      <c r="J482" s="306">
        <v>53040</v>
      </c>
      <c r="K482" s="306">
        <v>0</v>
      </c>
      <c r="L482" s="306">
        <v>88330</v>
      </c>
      <c r="M482" s="306">
        <v>9136</v>
      </c>
      <c r="N482" s="306">
        <v>4375</v>
      </c>
      <c r="O482" s="306">
        <v>3906</v>
      </c>
      <c r="P482" s="306">
        <v>5230</v>
      </c>
      <c r="Q482" s="306">
        <v>1509</v>
      </c>
      <c r="R482" s="144">
        <v>0</v>
      </c>
      <c r="S482" s="144">
        <v>0</v>
      </c>
      <c r="T482" s="144">
        <v>0</v>
      </c>
      <c r="U482" s="144">
        <v>1509</v>
      </c>
      <c r="V482" s="144">
        <v>9378</v>
      </c>
    </row>
    <row r="483" spans="1:22">
      <c r="A483" s="375" t="s">
        <v>1390</v>
      </c>
      <c r="B483" t="s">
        <v>1347</v>
      </c>
      <c r="C483" t="s">
        <v>1391</v>
      </c>
      <c r="D483" s="307">
        <v>9384</v>
      </c>
      <c r="E483" s="307">
        <v>0</v>
      </c>
      <c r="F483" s="307">
        <v>42306</v>
      </c>
      <c r="G483" s="307">
        <v>0</v>
      </c>
      <c r="H483" s="307">
        <v>42306</v>
      </c>
      <c r="I483" s="307">
        <v>38140</v>
      </c>
      <c r="J483" s="307">
        <v>24320</v>
      </c>
      <c r="K483" s="307">
        <v>16000</v>
      </c>
      <c r="L483" s="307">
        <v>22140</v>
      </c>
      <c r="M483" s="307">
        <v>3854</v>
      </c>
      <c r="N483" s="307">
        <v>2003</v>
      </c>
      <c r="O483" s="307">
        <v>220</v>
      </c>
      <c r="P483" s="307">
        <v>3634</v>
      </c>
      <c r="Q483" s="307">
        <v>1029</v>
      </c>
      <c r="R483" s="438">
        <v>0</v>
      </c>
      <c r="S483" s="438">
        <v>0</v>
      </c>
      <c r="T483" s="438">
        <v>0</v>
      </c>
      <c r="U483" s="438">
        <v>1029</v>
      </c>
      <c r="V483" s="438">
        <v>6908</v>
      </c>
    </row>
    <row r="484" spans="1:22">
      <c r="A484" s="375" t="s">
        <v>1392</v>
      </c>
      <c r="B484" t="s">
        <v>1347</v>
      </c>
      <c r="C484" t="s">
        <v>1393</v>
      </c>
      <c r="D484" s="306">
        <v>9386</v>
      </c>
      <c r="E484" s="306">
        <v>0</v>
      </c>
      <c r="F484" s="306">
        <v>63454</v>
      </c>
      <c r="G484" s="306">
        <v>0</v>
      </c>
      <c r="H484" s="306">
        <v>63454</v>
      </c>
      <c r="I484" s="306">
        <v>91465</v>
      </c>
      <c r="J484" s="306">
        <v>48600</v>
      </c>
      <c r="K484" s="306">
        <v>91465</v>
      </c>
      <c r="L484" s="306">
        <v>0</v>
      </c>
      <c r="M484" s="306">
        <v>9848</v>
      </c>
      <c r="N484" s="306">
        <v>4040</v>
      </c>
      <c r="O484" s="306">
        <v>9848</v>
      </c>
      <c r="P484" s="306">
        <v>0</v>
      </c>
      <c r="Q484" s="306">
        <v>1509</v>
      </c>
      <c r="R484" s="144">
        <v>0</v>
      </c>
      <c r="S484" s="144">
        <v>0</v>
      </c>
      <c r="T484" s="144">
        <v>0</v>
      </c>
      <c r="U484" s="144">
        <v>1509</v>
      </c>
      <c r="V484" s="144">
        <v>10219</v>
      </c>
    </row>
    <row r="485" spans="1:22">
      <c r="A485" s="375" t="s">
        <v>1394</v>
      </c>
      <c r="B485" t="s">
        <v>1347</v>
      </c>
      <c r="C485" t="s">
        <v>1395</v>
      </c>
      <c r="D485" s="307">
        <v>9407</v>
      </c>
      <c r="E485" s="307">
        <v>0</v>
      </c>
      <c r="F485" s="307">
        <v>70754</v>
      </c>
      <c r="G485" s="307">
        <v>24030</v>
      </c>
      <c r="H485" s="307">
        <v>46724</v>
      </c>
      <c r="I485" s="307">
        <v>107120</v>
      </c>
      <c r="J485" s="307">
        <v>75930</v>
      </c>
      <c r="K485" s="307">
        <v>0</v>
      </c>
      <c r="L485" s="307">
        <v>107120</v>
      </c>
      <c r="M485" s="307">
        <v>10457</v>
      </c>
      <c r="N485" s="307">
        <v>6293</v>
      </c>
      <c r="O485" s="307">
        <v>2020</v>
      </c>
      <c r="P485" s="307">
        <v>8437</v>
      </c>
      <c r="Q485" s="307">
        <v>1509</v>
      </c>
      <c r="R485" s="438">
        <v>0</v>
      </c>
      <c r="S485" s="438">
        <v>0</v>
      </c>
      <c r="T485" s="438">
        <v>0</v>
      </c>
      <c r="U485" s="438">
        <v>1509</v>
      </c>
      <c r="V485" s="438">
        <v>11488</v>
      </c>
    </row>
    <row r="486" spans="1:22">
      <c r="A486" s="375" t="s">
        <v>1396</v>
      </c>
      <c r="B486" t="s">
        <v>1347</v>
      </c>
      <c r="C486" t="s">
        <v>1397</v>
      </c>
      <c r="D486" s="306">
        <v>9411</v>
      </c>
      <c r="E486" s="306">
        <v>0</v>
      </c>
      <c r="F486" s="306">
        <v>60419</v>
      </c>
      <c r="G486" s="306">
        <v>0</v>
      </c>
      <c r="H486" s="306">
        <v>60419</v>
      </c>
      <c r="I486" s="306">
        <v>56815</v>
      </c>
      <c r="J486" s="306">
        <v>37260</v>
      </c>
      <c r="K486" s="306">
        <v>0</v>
      </c>
      <c r="L486" s="306">
        <v>56815</v>
      </c>
      <c r="M486" s="306">
        <v>5697</v>
      </c>
      <c r="N486" s="306">
        <v>3093</v>
      </c>
      <c r="O486" s="306">
        <v>1034</v>
      </c>
      <c r="P486" s="306">
        <v>4663</v>
      </c>
      <c r="Q486" s="306">
        <v>1269</v>
      </c>
      <c r="R486" s="144">
        <v>0</v>
      </c>
      <c r="S486" s="144">
        <v>0</v>
      </c>
      <c r="T486" s="144">
        <v>0</v>
      </c>
      <c r="U486" s="144">
        <v>1269</v>
      </c>
      <c r="V486" s="144">
        <v>9853</v>
      </c>
    </row>
    <row r="487" spans="1:22">
      <c r="A487" s="375" t="s">
        <v>1398</v>
      </c>
      <c r="B487" t="s">
        <v>1399</v>
      </c>
      <c r="C487">
        <v>0</v>
      </c>
      <c r="D487" s="307">
        <v>10000</v>
      </c>
      <c r="E487" s="307">
        <v>0</v>
      </c>
      <c r="F487" s="307">
        <v>5126393</v>
      </c>
      <c r="G487" s="307">
        <v>120000</v>
      </c>
      <c r="H487" s="307">
        <v>5006393</v>
      </c>
      <c r="I487" s="307">
        <v>0</v>
      </c>
      <c r="J487" s="307">
        <v>0</v>
      </c>
      <c r="K487" s="307">
        <v>0</v>
      </c>
      <c r="L487" s="307">
        <v>0</v>
      </c>
      <c r="M487" s="307">
        <v>0</v>
      </c>
      <c r="N487" s="307">
        <v>0</v>
      </c>
      <c r="O487" s="307">
        <v>0</v>
      </c>
      <c r="P487" s="307">
        <v>0</v>
      </c>
      <c r="Q487" s="307">
        <v>0</v>
      </c>
      <c r="R487" s="438">
        <v>0</v>
      </c>
      <c r="S487" s="438">
        <v>0</v>
      </c>
      <c r="T487" s="438">
        <v>0</v>
      </c>
      <c r="U487" s="438">
        <v>0</v>
      </c>
      <c r="V487" s="438">
        <v>843801</v>
      </c>
    </row>
    <row r="488" spans="1:22">
      <c r="A488" s="375" t="s">
        <v>1400</v>
      </c>
      <c r="B488" t="s">
        <v>1399</v>
      </c>
      <c r="C488" t="s">
        <v>1401</v>
      </c>
      <c r="D488" s="306">
        <v>10201</v>
      </c>
      <c r="E488" s="306">
        <v>0</v>
      </c>
      <c r="F488" s="306">
        <v>654251</v>
      </c>
      <c r="G488" s="306">
        <v>0</v>
      </c>
      <c r="H488" s="306">
        <v>654251</v>
      </c>
      <c r="I488" s="306">
        <v>1379235</v>
      </c>
      <c r="J488" s="306">
        <v>917380</v>
      </c>
      <c r="K488" s="306">
        <v>1320000</v>
      </c>
      <c r="L488" s="306">
        <v>59235</v>
      </c>
      <c r="M488" s="306">
        <v>138161</v>
      </c>
      <c r="N488" s="306">
        <v>75980</v>
      </c>
      <c r="O488" s="306">
        <v>42000</v>
      </c>
      <c r="P488" s="306">
        <v>96161</v>
      </c>
      <c r="Q488" s="306">
        <v>10389</v>
      </c>
      <c r="R488" s="144">
        <v>0</v>
      </c>
      <c r="S488" s="144">
        <v>0</v>
      </c>
      <c r="T488" s="144">
        <v>0</v>
      </c>
      <c r="U488" s="144">
        <v>10389</v>
      </c>
      <c r="V488" s="144">
        <v>107432</v>
      </c>
    </row>
    <row r="489" spans="1:22">
      <c r="A489" s="375" t="s">
        <v>1402</v>
      </c>
      <c r="B489" t="s">
        <v>1399</v>
      </c>
      <c r="C489" t="s">
        <v>1403</v>
      </c>
      <c r="D489" s="307">
        <v>10202</v>
      </c>
      <c r="E489" s="307">
        <v>0</v>
      </c>
      <c r="F489" s="307">
        <v>727569</v>
      </c>
      <c r="G489" s="307">
        <v>131846</v>
      </c>
      <c r="H489" s="307">
        <v>595723</v>
      </c>
      <c r="I489" s="307">
        <v>1455395</v>
      </c>
      <c r="J489" s="307">
        <v>939500</v>
      </c>
      <c r="K489" s="307">
        <v>1222000</v>
      </c>
      <c r="L489" s="307">
        <v>233395</v>
      </c>
      <c r="M489" s="307">
        <v>147181</v>
      </c>
      <c r="N489" s="307">
        <v>77773</v>
      </c>
      <c r="O489" s="307">
        <v>27491</v>
      </c>
      <c r="P489" s="307">
        <v>119690</v>
      </c>
      <c r="Q489" s="307">
        <v>11189</v>
      </c>
      <c r="R489" s="438">
        <v>0</v>
      </c>
      <c r="S489" s="438">
        <v>0</v>
      </c>
      <c r="T489" s="438">
        <v>0</v>
      </c>
      <c r="U489" s="438">
        <v>11189</v>
      </c>
      <c r="V489" s="438">
        <v>119420</v>
      </c>
    </row>
    <row r="490" spans="1:22">
      <c r="A490" s="375" t="s">
        <v>1404</v>
      </c>
      <c r="B490" t="s">
        <v>1399</v>
      </c>
      <c r="C490" t="s">
        <v>1405</v>
      </c>
      <c r="D490" s="306">
        <v>10203</v>
      </c>
      <c r="E490" s="306">
        <v>0</v>
      </c>
      <c r="F490" s="306">
        <v>293018</v>
      </c>
      <c r="G490" s="306">
        <v>293018</v>
      </c>
      <c r="H490" s="306">
        <v>0</v>
      </c>
      <c r="I490" s="306">
        <v>497955</v>
      </c>
      <c r="J490" s="306">
        <v>358540</v>
      </c>
      <c r="K490" s="306">
        <v>497955</v>
      </c>
      <c r="L490" s="306">
        <v>0</v>
      </c>
      <c r="M490" s="306">
        <v>48327</v>
      </c>
      <c r="N490" s="306">
        <v>29703</v>
      </c>
      <c r="O490" s="306">
        <v>48327</v>
      </c>
      <c r="P490" s="306">
        <v>0</v>
      </c>
      <c r="Q490" s="306">
        <v>4389</v>
      </c>
      <c r="R490" s="144">
        <v>0</v>
      </c>
      <c r="S490" s="144">
        <v>0</v>
      </c>
      <c r="T490" s="144">
        <v>0</v>
      </c>
      <c r="U490" s="144">
        <v>4389</v>
      </c>
      <c r="V490" s="144">
        <v>48085</v>
      </c>
    </row>
    <row r="491" spans="1:22">
      <c r="A491" s="375" t="s">
        <v>1406</v>
      </c>
      <c r="B491" t="s">
        <v>1399</v>
      </c>
      <c r="C491" t="s">
        <v>1407</v>
      </c>
      <c r="D491" s="307">
        <v>10204</v>
      </c>
      <c r="E491" s="307">
        <v>0</v>
      </c>
      <c r="F491" s="307">
        <v>408129</v>
      </c>
      <c r="G491" s="307">
        <v>0</v>
      </c>
      <c r="H491" s="307">
        <v>408129</v>
      </c>
      <c r="I491" s="307">
        <v>760185</v>
      </c>
      <c r="J491" s="307">
        <v>460940</v>
      </c>
      <c r="K491" s="307">
        <v>460940</v>
      </c>
      <c r="L491" s="307">
        <v>299245</v>
      </c>
      <c r="M491" s="307">
        <v>78238</v>
      </c>
      <c r="N491" s="307">
        <v>37870</v>
      </c>
      <c r="O491" s="307">
        <v>17716</v>
      </c>
      <c r="P491" s="307">
        <v>60522</v>
      </c>
      <c r="Q491" s="307">
        <v>6869</v>
      </c>
      <c r="R491" s="438">
        <v>0</v>
      </c>
      <c r="S491" s="438">
        <v>0</v>
      </c>
      <c r="T491" s="438">
        <v>0</v>
      </c>
      <c r="U491" s="438">
        <v>6869</v>
      </c>
      <c r="V491" s="438">
        <v>67195</v>
      </c>
    </row>
    <row r="492" spans="1:22">
      <c r="A492" s="375" t="s">
        <v>1408</v>
      </c>
      <c r="B492" t="s">
        <v>1399</v>
      </c>
      <c r="C492" t="s">
        <v>1409</v>
      </c>
      <c r="D492" s="306">
        <v>10205</v>
      </c>
      <c r="E492" s="306">
        <v>0</v>
      </c>
      <c r="F492" s="306">
        <v>382708</v>
      </c>
      <c r="G492" s="306">
        <v>382708</v>
      </c>
      <c r="H492" s="306">
        <v>0</v>
      </c>
      <c r="I492" s="306">
        <v>808445</v>
      </c>
      <c r="J492" s="306">
        <v>495500</v>
      </c>
      <c r="K492" s="306">
        <v>633000</v>
      </c>
      <c r="L492" s="306">
        <v>175445</v>
      </c>
      <c r="M492" s="306">
        <v>83001</v>
      </c>
      <c r="N492" s="306">
        <v>40818</v>
      </c>
      <c r="O492" s="306">
        <v>5013</v>
      </c>
      <c r="P492" s="306">
        <v>77988</v>
      </c>
      <c r="Q492" s="306">
        <v>6570</v>
      </c>
      <c r="R492" s="144">
        <v>0</v>
      </c>
      <c r="S492" s="144">
        <v>0</v>
      </c>
      <c r="T492" s="144">
        <v>0</v>
      </c>
      <c r="U492" s="144">
        <v>6570</v>
      </c>
      <c r="V492" s="144">
        <v>62711</v>
      </c>
    </row>
    <row r="493" spans="1:22">
      <c r="A493" s="375" t="s">
        <v>1410</v>
      </c>
      <c r="B493" t="s">
        <v>1399</v>
      </c>
      <c r="C493" t="s">
        <v>1411</v>
      </c>
      <c r="D493" s="307">
        <v>10206</v>
      </c>
      <c r="E493" s="307">
        <v>0</v>
      </c>
      <c r="F493" s="307">
        <v>149410</v>
      </c>
      <c r="G493" s="307">
        <v>0</v>
      </c>
      <c r="H493" s="307">
        <v>149410</v>
      </c>
      <c r="I493" s="307">
        <v>186910</v>
      </c>
      <c r="J493" s="307">
        <v>125500</v>
      </c>
      <c r="K493" s="307">
        <v>186910</v>
      </c>
      <c r="L493" s="307">
        <v>0</v>
      </c>
      <c r="M493" s="307">
        <v>18636</v>
      </c>
      <c r="N493" s="307">
        <v>10395</v>
      </c>
      <c r="O493" s="307">
        <v>11764</v>
      </c>
      <c r="P493" s="307">
        <v>6872</v>
      </c>
      <c r="Q493" s="307">
        <v>2709</v>
      </c>
      <c r="R493" s="438">
        <v>0</v>
      </c>
      <c r="S493" s="438">
        <v>0</v>
      </c>
      <c r="T493" s="438">
        <v>0</v>
      </c>
      <c r="U493" s="438">
        <v>2709</v>
      </c>
      <c r="V493" s="438">
        <v>23790</v>
      </c>
    </row>
    <row r="494" spans="1:22">
      <c r="A494" s="375" t="s">
        <v>1412</v>
      </c>
      <c r="B494" t="s">
        <v>1399</v>
      </c>
      <c r="C494" t="s">
        <v>1413</v>
      </c>
      <c r="D494" s="306">
        <v>10207</v>
      </c>
      <c r="E494" s="306">
        <v>0</v>
      </c>
      <c r="F494" s="306">
        <v>151049</v>
      </c>
      <c r="G494" s="306">
        <v>151049</v>
      </c>
      <c r="H494" s="306">
        <v>0</v>
      </c>
      <c r="I494" s="306">
        <v>277295</v>
      </c>
      <c r="J494" s="306">
        <v>173110</v>
      </c>
      <c r="K494" s="306">
        <v>224600</v>
      </c>
      <c r="L494" s="306">
        <v>52695</v>
      </c>
      <c r="M494" s="306">
        <v>28302</v>
      </c>
      <c r="N494" s="306">
        <v>14286</v>
      </c>
      <c r="O494" s="306">
        <v>16010</v>
      </c>
      <c r="P494" s="306">
        <v>12292</v>
      </c>
      <c r="Q494" s="306">
        <v>3189</v>
      </c>
      <c r="R494" s="144">
        <v>0</v>
      </c>
      <c r="S494" s="144">
        <v>0</v>
      </c>
      <c r="T494" s="144">
        <v>0</v>
      </c>
      <c r="U494" s="144">
        <v>3189</v>
      </c>
      <c r="V494" s="144">
        <v>24953</v>
      </c>
    </row>
    <row r="495" spans="1:22">
      <c r="A495" s="375" t="s">
        <v>1414</v>
      </c>
      <c r="B495" t="s">
        <v>1399</v>
      </c>
      <c r="C495" t="s">
        <v>1415</v>
      </c>
      <c r="D495" s="307">
        <v>10208</v>
      </c>
      <c r="E495" s="307">
        <v>0</v>
      </c>
      <c r="F495" s="307">
        <v>202339</v>
      </c>
      <c r="G495" s="307">
        <v>202339</v>
      </c>
      <c r="H495" s="307">
        <v>0</v>
      </c>
      <c r="I495" s="307">
        <v>293140</v>
      </c>
      <c r="J495" s="307">
        <v>192630</v>
      </c>
      <c r="K495" s="307">
        <v>273000</v>
      </c>
      <c r="L495" s="307">
        <v>20140</v>
      </c>
      <c r="M495" s="307">
        <v>29402</v>
      </c>
      <c r="N495" s="307">
        <v>15923</v>
      </c>
      <c r="O495" s="307">
        <v>4562</v>
      </c>
      <c r="P495" s="307">
        <v>24840</v>
      </c>
      <c r="Q495" s="307">
        <v>3189</v>
      </c>
      <c r="R495" s="438">
        <v>0</v>
      </c>
      <c r="S495" s="438">
        <v>0</v>
      </c>
      <c r="T495" s="438">
        <v>0</v>
      </c>
      <c r="U495" s="438">
        <v>3189</v>
      </c>
      <c r="V495" s="438">
        <v>33381</v>
      </c>
    </row>
    <row r="496" spans="1:22">
      <c r="A496" s="375" t="s">
        <v>1416</v>
      </c>
      <c r="B496" t="s">
        <v>1399</v>
      </c>
      <c r="C496" t="s">
        <v>1417</v>
      </c>
      <c r="D496" s="306">
        <v>10209</v>
      </c>
      <c r="E496" s="306">
        <v>0</v>
      </c>
      <c r="F496" s="306">
        <v>155488</v>
      </c>
      <c r="G496" s="306">
        <v>80234</v>
      </c>
      <c r="H496" s="306">
        <v>75254</v>
      </c>
      <c r="I496" s="306">
        <v>239570</v>
      </c>
      <c r="J496" s="306">
        <v>151790</v>
      </c>
      <c r="K496" s="306">
        <v>195000</v>
      </c>
      <c r="L496" s="306">
        <v>44570</v>
      </c>
      <c r="M496" s="306">
        <v>24373</v>
      </c>
      <c r="N496" s="306">
        <v>12556</v>
      </c>
      <c r="O496" s="306">
        <v>7385</v>
      </c>
      <c r="P496" s="306">
        <v>16988</v>
      </c>
      <c r="Q496" s="306">
        <v>2709</v>
      </c>
      <c r="R496" s="144">
        <v>0</v>
      </c>
      <c r="S496" s="144">
        <v>0</v>
      </c>
      <c r="T496" s="144">
        <v>0</v>
      </c>
      <c r="U496" s="144">
        <v>2709</v>
      </c>
      <c r="V496" s="144">
        <v>25624</v>
      </c>
    </row>
    <row r="497" spans="1:22">
      <c r="A497" s="375" t="s">
        <v>1418</v>
      </c>
      <c r="B497" t="s">
        <v>1399</v>
      </c>
      <c r="C497" t="s">
        <v>1419</v>
      </c>
      <c r="D497" s="307">
        <v>10210</v>
      </c>
      <c r="E497" s="307">
        <v>0</v>
      </c>
      <c r="F497" s="307">
        <v>123873</v>
      </c>
      <c r="G497" s="307">
        <v>23673</v>
      </c>
      <c r="H497" s="307">
        <v>100200</v>
      </c>
      <c r="I497" s="307">
        <v>181440</v>
      </c>
      <c r="J497" s="307">
        <v>117380</v>
      </c>
      <c r="K497" s="307">
        <v>156400</v>
      </c>
      <c r="L497" s="307">
        <v>25040</v>
      </c>
      <c r="M497" s="307">
        <v>18295</v>
      </c>
      <c r="N497" s="307">
        <v>9703</v>
      </c>
      <c r="O497" s="307">
        <v>5045</v>
      </c>
      <c r="P497" s="307">
        <v>13250</v>
      </c>
      <c r="Q497" s="307">
        <v>2709</v>
      </c>
      <c r="R497" s="438">
        <v>0</v>
      </c>
      <c r="S497" s="438">
        <v>0</v>
      </c>
      <c r="T497" s="438">
        <v>0</v>
      </c>
      <c r="U497" s="438">
        <v>2709</v>
      </c>
      <c r="V497" s="438">
        <v>20496</v>
      </c>
    </row>
    <row r="498" spans="1:22">
      <c r="A498" s="375" t="s">
        <v>1420</v>
      </c>
      <c r="B498" t="s">
        <v>1399</v>
      </c>
      <c r="C498" t="s">
        <v>1421</v>
      </c>
      <c r="D498" s="306">
        <v>10211</v>
      </c>
      <c r="E498" s="306">
        <v>0</v>
      </c>
      <c r="F498" s="306">
        <v>115422</v>
      </c>
      <c r="G498" s="306">
        <v>0</v>
      </c>
      <c r="H498" s="306">
        <v>115422</v>
      </c>
      <c r="I498" s="306">
        <v>215210</v>
      </c>
      <c r="J498" s="306">
        <v>139890</v>
      </c>
      <c r="K498" s="306">
        <v>190000</v>
      </c>
      <c r="L498" s="306">
        <v>25210</v>
      </c>
      <c r="M498" s="306">
        <v>21705</v>
      </c>
      <c r="N498" s="306">
        <v>11583</v>
      </c>
      <c r="O498" s="306">
        <v>7750</v>
      </c>
      <c r="P498" s="306">
        <v>13955</v>
      </c>
      <c r="Q498" s="306">
        <v>2469</v>
      </c>
      <c r="R498" s="144">
        <v>0</v>
      </c>
      <c r="S498" s="144">
        <v>0</v>
      </c>
      <c r="T498" s="144">
        <v>0</v>
      </c>
      <c r="U498" s="144">
        <v>2469</v>
      </c>
      <c r="V498" s="144">
        <v>18900</v>
      </c>
    </row>
    <row r="499" spans="1:22">
      <c r="A499" s="375" t="s">
        <v>1422</v>
      </c>
      <c r="B499" t="s">
        <v>1399</v>
      </c>
      <c r="C499" t="s">
        <v>1423</v>
      </c>
      <c r="D499" s="307">
        <v>10212</v>
      </c>
      <c r="E499" s="307">
        <v>0</v>
      </c>
      <c r="F499" s="307">
        <v>133320</v>
      </c>
      <c r="G499" s="307">
        <v>133320</v>
      </c>
      <c r="H499" s="307">
        <v>0</v>
      </c>
      <c r="I499" s="307">
        <v>180225</v>
      </c>
      <c r="J499" s="307">
        <v>112140</v>
      </c>
      <c r="K499" s="307">
        <v>162000</v>
      </c>
      <c r="L499" s="307">
        <v>18225</v>
      </c>
      <c r="M499" s="307">
        <v>18408</v>
      </c>
      <c r="N499" s="307">
        <v>9258</v>
      </c>
      <c r="O499" s="307">
        <v>13879</v>
      </c>
      <c r="P499" s="307">
        <v>4529</v>
      </c>
      <c r="Q499" s="307">
        <v>2709</v>
      </c>
      <c r="R499" s="438">
        <v>0</v>
      </c>
      <c r="S499" s="438">
        <v>0</v>
      </c>
      <c r="T499" s="438">
        <v>0</v>
      </c>
      <c r="U499" s="438">
        <v>2709</v>
      </c>
      <c r="V499" s="438">
        <v>21727</v>
      </c>
    </row>
    <row r="500" spans="1:22">
      <c r="A500" s="375" t="s">
        <v>1424</v>
      </c>
      <c r="B500" t="s">
        <v>1399</v>
      </c>
      <c r="C500" t="s">
        <v>1425</v>
      </c>
      <c r="D500" s="306">
        <v>10344</v>
      </c>
      <c r="E500" s="306">
        <v>0</v>
      </c>
      <c r="F500" s="306">
        <v>41225</v>
      </c>
      <c r="G500" s="306">
        <v>41225</v>
      </c>
      <c r="H500" s="306">
        <v>0</v>
      </c>
      <c r="I500" s="306">
        <v>44900</v>
      </c>
      <c r="J500" s="306">
        <v>24210</v>
      </c>
      <c r="K500" s="306">
        <v>22200</v>
      </c>
      <c r="L500" s="306">
        <v>22700</v>
      </c>
      <c r="M500" s="306">
        <v>4778</v>
      </c>
      <c r="N500" s="306">
        <v>1976</v>
      </c>
      <c r="O500" s="306">
        <v>237</v>
      </c>
      <c r="P500" s="306">
        <v>4541</v>
      </c>
      <c r="Q500" s="306">
        <v>1269</v>
      </c>
      <c r="R500" s="144">
        <v>0</v>
      </c>
      <c r="S500" s="144">
        <v>0</v>
      </c>
      <c r="T500" s="144">
        <v>0</v>
      </c>
      <c r="U500" s="144">
        <v>1269</v>
      </c>
      <c r="V500" s="144">
        <v>6809</v>
      </c>
    </row>
    <row r="501" spans="1:22">
      <c r="A501" s="375" t="s">
        <v>1426</v>
      </c>
      <c r="B501" t="s">
        <v>1399</v>
      </c>
      <c r="C501" t="s">
        <v>1427</v>
      </c>
      <c r="D501" s="307">
        <v>10345</v>
      </c>
      <c r="E501" s="307">
        <v>0</v>
      </c>
      <c r="F501" s="307">
        <v>53441</v>
      </c>
      <c r="G501" s="307">
        <v>25850</v>
      </c>
      <c r="H501" s="307">
        <v>27591</v>
      </c>
      <c r="I501" s="307">
        <v>65450</v>
      </c>
      <c r="J501" s="307">
        <v>33970</v>
      </c>
      <c r="K501" s="307">
        <v>58000</v>
      </c>
      <c r="L501" s="307">
        <v>7450</v>
      </c>
      <c r="M501" s="307">
        <v>7035</v>
      </c>
      <c r="N501" s="307">
        <v>2778</v>
      </c>
      <c r="O501" s="307">
        <v>2414</v>
      </c>
      <c r="P501" s="307">
        <v>4621</v>
      </c>
      <c r="Q501" s="307">
        <v>1269</v>
      </c>
      <c r="R501" s="438">
        <v>0</v>
      </c>
      <c r="S501" s="438">
        <v>0</v>
      </c>
      <c r="T501" s="438">
        <v>0</v>
      </c>
      <c r="U501" s="438">
        <v>1269</v>
      </c>
      <c r="V501" s="438">
        <v>8793</v>
      </c>
    </row>
    <row r="502" spans="1:22">
      <c r="A502" s="375" t="s">
        <v>1428</v>
      </c>
      <c r="B502" t="s">
        <v>1399</v>
      </c>
      <c r="C502" t="s">
        <v>1429</v>
      </c>
      <c r="D502" s="306">
        <v>10366</v>
      </c>
      <c r="E502" s="306">
        <v>0</v>
      </c>
      <c r="F502" s="306">
        <v>5838</v>
      </c>
      <c r="G502" s="306">
        <v>0</v>
      </c>
      <c r="H502" s="306">
        <v>5838</v>
      </c>
      <c r="I502" s="306">
        <v>5505</v>
      </c>
      <c r="J502" s="306">
        <v>4110</v>
      </c>
      <c r="K502" s="306">
        <v>5505</v>
      </c>
      <c r="L502" s="306">
        <v>0</v>
      </c>
      <c r="M502" s="306">
        <v>521</v>
      </c>
      <c r="N502" s="306">
        <v>338</v>
      </c>
      <c r="O502" s="306">
        <v>350</v>
      </c>
      <c r="P502" s="306">
        <v>171</v>
      </c>
      <c r="Q502" s="306">
        <v>789</v>
      </c>
      <c r="R502" s="144">
        <v>0</v>
      </c>
      <c r="S502" s="144">
        <v>0</v>
      </c>
      <c r="T502" s="144">
        <v>0</v>
      </c>
      <c r="U502" s="144">
        <v>789</v>
      </c>
      <c r="V502" s="144">
        <v>927</v>
      </c>
    </row>
    <row r="503" spans="1:22">
      <c r="A503" s="375" t="s">
        <v>1430</v>
      </c>
      <c r="B503" t="s">
        <v>1399</v>
      </c>
      <c r="C503" t="s">
        <v>1431</v>
      </c>
      <c r="D503" s="307">
        <v>10367</v>
      </c>
      <c r="E503" s="307">
        <v>0</v>
      </c>
      <c r="F503" s="307">
        <v>15318</v>
      </c>
      <c r="G503" s="307">
        <v>15318</v>
      </c>
      <c r="H503" s="307">
        <v>0</v>
      </c>
      <c r="I503" s="307">
        <v>10865</v>
      </c>
      <c r="J503" s="307">
        <v>9040</v>
      </c>
      <c r="K503" s="307">
        <v>10865</v>
      </c>
      <c r="L503" s="307">
        <v>0</v>
      </c>
      <c r="M503" s="307">
        <v>992</v>
      </c>
      <c r="N503" s="307">
        <v>755</v>
      </c>
      <c r="O503" s="307">
        <v>660</v>
      </c>
      <c r="P503" s="307">
        <v>332</v>
      </c>
      <c r="Q503" s="307">
        <v>789</v>
      </c>
      <c r="R503" s="438">
        <v>0</v>
      </c>
      <c r="S503" s="438">
        <v>0</v>
      </c>
      <c r="T503" s="438">
        <v>0</v>
      </c>
      <c r="U503" s="438">
        <v>789</v>
      </c>
      <c r="V503" s="438">
        <v>2499</v>
      </c>
    </row>
    <row r="504" spans="1:22">
      <c r="A504" s="375" t="s">
        <v>1432</v>
      </c>
      <c r="B504" t="s">
        <v>1399</v>
      </c>
      <c r="C504" t="s">
        <v>1433</v>
      </c>
      <c r="D504" s="306">
        <v>10382</v>
      </c>
      <c r="E504" s="306">
        <v>0</v>
      </c>
      <c r="F504" s="306">
        <v>37518</v>
      </c>
      <c r="G504" s="306">
        <v>37518</v>
      </c>
      <c r="H504" s="306">
        <v>0</v>
      </c>
      <c r="I504" s="306">
        <v>32990</v>
      </c>
      <c r="J504" s="306">
        <v>24680</v>
      </c>
      <c r="K504" s="306">
        <v>32990</v>
      </c>
      <c r="L504" s="306">
        <v>0</v>
      </c>
      <c r="M504" s="306">
        <v>3157</v>
      </c>
      <c r="N504" s="306">
        <v>2053</v>
      </c>
      <c r="O504" s="306">
        <v>2019</v>
      </c>
      <c r="P504" s="306">
        <v>1138</v>
      </c>
      <c r="Q504" s="306">
        <v>1029</v>
      </c>
      <c r="R504" s="144">
        <v>0</v>
      </c>
      <c r="S504" s="144">
        <v>0</v>
      </c>
      <c r="T504" s="144">
        <v>0</v>
      </c>
      <c r="U504" s="144">
        <v>1029</v>
      </c>
      <c r="V504" s="144">
        <v>6231</v>
      </c>
    </row>
    <row r="505" spans="1:22">
      <c r="A505" s="375" t="s">
        <v>1434</v>
      </c>
      <c r="B505" t="s">
        <v>1399</v>
      </c>
      <c r="C505" t="s">
        <v>1435</v>
      </c>
      <c r="D505" s="307">
        <v>10383</v>
      </c>
      <c r="E505" s="307">
        <v>0</v>
      </c>
      <c r="F505" s="307">
        <v>14117</v>
      </c>
      <c r="G505" s="307">
        <v>14117</v>
      </c>
      <c r="H505" s="307">
        <v>0</v>
      </c>
      <c r="I505" s="307">
        <v>11720</v>
      </c>
      <c r="J505" s="307">
        <v>9980</v>
      </c>
      <c r="K505" s="307">
        <v>11720</v>
      </c>
      <c r="L505" s="307">
        <v>0</v>
      </c>
      <c r="M505" s="307">
        <v>1061</v>
      </c>
      <c r="N505" s="307">
        <v>833</v>
      </c>
      <c r="O505" s="307">
        <v>1022</v>
      </c>
      <c r="P505" s="307">
        <v>39</v>
      </c>
      <c r="Q505" s="307">
        <v>789</v>
      </c>
      <c r="R505" s="438">
        <v>0</v>
      </c>
      <c r="S505" s="438">
        <v>0</v>
      </c>
      <c r="T505" s="438">
        <v>0</v>
      </c>
      <c r="U505" s="438">
        <v>789</v>
      </c>
      <c r="V505" s="438">
        <v>2304</v>
      </c>
    </row>
    <row r="506" spans="1:22">
      <c r="A506" s="375" t="s">
        <v>1436</v>
      </c>
      <c r="B506" t="s">
        <v>1399</v>
      </c>
      <c r="C506" t="s">
        <v>1437</v>
      </c>
      <c r="D506" s="306">
        <v>10384</v>
      </c>
      <c r="E506" s="306">
        <v>0</v>
      </c>
      <c r="F506" s="306">
        <v>45086</v>
      </c>
      <c r="G506" s="306">
        <v>45086</v>
      </c>
      <c r="H506" s="306">
        <v>0</v>
      </c>
      <c r="I506" s="306">
        <v>44225</v>
      </c>
      <c r="J506" s="306">
        <v>27220</v>
      </c>
      <c r="K506" s="306">
        <v>0</v>
      </c>
      <c r="L506" s="306">
        <v>44225</v>
      </c>
      <c r="M506" s="306">
        <v>4528</v>
      </c>
      <c r="N506" s="306">
        <v>2245</v>
      </c>
      <c r="O506" s="306">
        <v>0</v>
      </c>
      <c r="P506" s="306">
        <v>4528</v>
      </c>
      <c r="Q506" s="306">
        <v>1029</v>
      </c>
      <c r="R506" s="144">
        <v>0</v>
      </c>
      <c r="S506" s="144">
        <v>0</v>
      </c>
      <c r="T506" s="144">
        <v>0</v>
      </c>
      <c r="U506" s="144">
        <v>1029</v>
      </c>
      <c r="V506" s="144">
        <v>7454</v>
      </c>
    </row>
    <row r="507" spans="1:22">
      <c r="A507" s="375" t="s">
        <v>1438</v>
      </c>
      <c r="B507" t="s">
        <v>1399</v>
      </c>
      <c r="C507" t="s">
        <v>1439</v>
      </c>
      <c r="D507" s="307">
        <v>10421</v>
      </c>
      <c r="E507" s="307">
        <v>0</v>
      </c>
      <c r="F507" s="307">
        <v>63889</v>
      </c>
      <c r="G507" s="307">
        <v>0</v>
      </c>
      <c r="H507" s="307">
        <v>63889</v>
      </c>
      <c r="I507" s="307">
        <v>59595</v>
      </c>
      <c r="J507" s="307">
        <v>39250</v>
      </c>
      <c r="K507" s="307">
        <v>56400</v>
      </c>
      <c r="L507" s="307">
        <v>3195</v>
      </c>
      <c r="M507" s="307">
        <v>5979</v>
      </c>
      <c r="N507" s="307">
        <v>3258</v>
      </c>
      <c r="O507" s="307">
        <v>1654</v>
      </c>
      <c r="P507" s="307">
        <v>4325</v>
      </c>
      <c r="Q507" s="307">
        <v>1269</v>
      </c>
      <c r="R507" s="438">
        <v>0</v>
      </c>
      <c r="S507" s="438">
        <v>0</v>
      </c>
      <c r="T507" s="438">
        <v>0</v>
      </c>
      <c r="U507" s="438">
        <v>1269</v>
      </c>
      <c r="V507" s="438">
        <v>10267</v>
      </c>
    </row>
    <row r="508" spans="1:22">
      <c r="A508" s="375" t="s">
        <v>1440</v>
      </c>
      <c r="B508" t="s">
        <v>1399</v>
      </c>
      <c r="C508" t="s">
        <v>1441</v>
      </c>
      <c r="D508" s="306">
        <v>10424</v>
      </c>
      <c r="E508" s="306">
        <v>0</v>
      </c>
      <c r="F508" s="306">
        <v>25645</v>
      </c>
      <c r="G508" s="306">
        <v>25645</v>
      </c>
      <c r="H508" s="306">
        <v>0</v>
      </c>
      <c r="I508" s="306">
        <v>22025</v>
      </c>
      <c r="J508" s="306">
        <v>14540</v>
      </c>
      <c r="K508" s="306">
        <v>22000</v>
      </c>
      <c r="L508" s="306">
        <v>25</v>
      </c>
      <c r="M508" s="306">
        <v>2212</v>
      </c>
      <c r="N508" s="306">
        <v>1195</v>
      </c>
      <c r="O508" s="306">
        <v>604</v>
      </c>
      <c r="P508" s="306">
        <v>1608</v>
      </c>
      <c r="Q508" s="306">
        <v>1029</v>
      </c>
      <c r="R508" s="144">
        <v>0</v>
      </c>
      <c r="S508" s="144">
        <v>0</v>
      </c>
      <c r="T508" s="144">
        <v>0</v>
      </c>
      <c r="U508" s="144">
        <v>1029</v>
      </c>
      <c r="V508" s="144">
        <v>4109</v>
      </c>
    </row>
    <row r="509" spans="1:22">
      <c r="A509" s="375" t="s">
        <v>1442</v>
      </c>
      <c r="B509" t="s">
        <v>1399</v>
      </c>
      <c r="C509" t="s">
        <v>1443</v>
      </c>
      <c r="D509" s="307">
        <v>10425</v>
      </c>
      <c r="E509" s="307">
        <v>0</v>
      </c>
      <c r="F509" s="307">
        <v>41369</v>
      </c>
      <c r="G509" s="307">
        <v>41369</v>
      </c>
      <c r="H509" s="307">
        <v>0</v>
      </c>
      <c r="I509" s="307">
        <v>33475</v>
      </c>
      <c r="J509" s="307">
        <v>20480</v>
      </c>
      <c r="K509" s="307">
        <v>33475</v>
      </c>
      <c r="L509" s="307">
        <v>0</v>
      </c>
      <c r="M509" s="307">
        <v>3449</v>
      </c>
      <c r="N509" s="307">
        <v>1685</v>
      </c>
      <c r="O509" s="307">
        <v>2004</v>
      </c>
      <c r="P509" s="307">
        <v>1445</v>
      </c>
      <c r="Q509" s="307">
        <v>1029</v>
      </c>
      <c r="R509" s="438">
        <v>0</v>
      </c>
      <c r="S509" s="438">
        <v>0</v>
      </c>
      <c r="T509" s="438">
        <v>0</v>
      </c>
      <c r="U509" s="438">
        <v>1029</v>
      </c>
      <c r="V509" s="438">
        <v>6547</v>
      </c>
    </row>
    <row r="510" spans="1:22">
      <c r="A510" s="375" t="s">
        <v>1444</v>
      </c>
      <c r="B510" t="s">
        <v>1399</v>
      </c>
      <c r="C510" t="s">
        <v>1445</v>
      </c>
      <c r="D510" s="306">
        <v>10426</v>
      </c>
      <c r="E510" s="306">
        <v>0</v>
      </c>
      <c r="F510" s="306">
        <v>24603</v>
      </c>
      <c r="G510" s="306">
        <v>24603</v>
      </c>
      <c r="H510" s="306">
        <v>0</v>
      </c>
      <c r="I510" s="306">
        <v>29100</v>
      </c>
      <c r="J510" s="306">
        <v>20050</v>
      </c>
      <c r="K510" s="306">
        <v>28200</v>
      </c>
      <c r="L510" s="306">
        <v>900</v>
      </c>
      <c r="M510" s="306">
        <v>2878</v>
      </c>
      <c r="N510" s="306">
        <v>1648</v>
      </c>
      <c r="O510" s="306">
        <v>828</v>
      </c>
      <c r="P510" s="306">
        <v>2050</v>
      </c>
      <c r="Q510" s="306">
        <v>1029</v>
      </c>
      <c r="R510" s="144">
        <v>0</v>
      </c>
      <c r="S510" s="144">
        <v>0</v>
      </c>
      <c r="T510" s="144">
        <v>0</v>
      </c>
      <c r="U510" s="144">
        <v>1029</v>
      </c>
      <c r="V510" s="144">
        <v>3816</v>
      </c>
    </row>
    <row r="511" spans="1:22">
      <c r="A511" s="375" t="s">
        <v>1446</v>
      </c>
      <c r="B511" t="s">
        <v>1399</v>
      </c>
      <c r="C511" t="s">
        <v>1447</v>
      </c>
      <c r="D511" s="307">
        <v>10428</v>
      </c>
      <c r="E511" s="307">
        <v>0</v>
      </c>
      <c r="F511" s="307">
        <v>20651</v>
      </c>
      <c r="G511" s="307">
        <v>0</v>
      </c>
      <c r="H511" s="307">
        <v>20651</v>
      </c>
      <c r="I511" s="307">
        <v>12565</v>
      </c>
      <c r="J511" s="307">
        <v>8140</v>
      </c>
      <c r="K511" s="307">
        <v>12565</v>
      </c>
      <c r="L511" s="307">
        <v>0</v>
      </c>
      <c r="M511" s="307">
        <v>1258</v>
      </c>
      <c r="N511" s="307">
        <v>670</v>
      </c>
      <c r="O511" s="307">
        <v>1258</v>
      </c>
      <c r="P511" s="307">
        <v>0</v>
      </c>
      <c r="Q511" s="307">
        <v>789</v>
      </c>
      <c r="R511" s="438">
        <v>0</v>
      </c>
      <c r="S511" s="438">
        <v>0</v>
      </c>
      <c r="T511" s="438">
        <v>0</v>
      </c>
      <c r="U511" s="438">
        <v>789</v>
      </c>
      <c r="V511" s="438">
        <v>3363</v>
      </c>
    </row>
    <row r="512" spans="1:22">
      <c r="A512" s="375" t="s">
        <v>1448</v>
      </c>
      <c r="B512" t="s">
        <v>1399</v>
      </c>
      <c r="C512" t="s">
        <v>1449</v>
      </c>
      <c r="D512" s="306">
        <v>10429</v>
      </c>
      <c r="E512" s="306">
        <v>0</v>
      </c>
      <c r="F512" s="306">
        <v>52577</v>
      </c>
      <c r="G512" s="306">
        <v>52577</v>
      </c>
      <c r="H512" s="306">
        <v>0</v>
      </c>
      <c r="I512" s="306">
        <v>51480</v>
      </c>
      <c r="J512" s="306">
        <v>34540</v>
      </c>
      <c r="K512" s="306">
        <v>50000</v>
      </c>
      <c r="L512" s="306">
        <v>1480</v>
      </c>
      <c r="M512" s="306">
        <v>5143</v>
      </c>
      <c r="N512" s="306">
        <v>2875</v>
      </c>
      <c r="O512" s="306">
        <v>893</v>
      </c>
      <c r="P512" s="306">
        <v>4250</v>
      </c>
      <c r="Q512" s="306">
        <v>1269</v>
      </c>
      <c r="R512" s="144">
        <v>0</v>
      </c>
      <c r="S512" s="144">
        <v>0</v>
      </c>
      <c r="T512" s="144">
        <v>0</v>
      </c>
      <c r="U512" s="144">
        <v>1269</v>
      </c>
      <c r="V512" s="144">
        <v>8420</v>
      </c>
    </row>
    <row r="513" spans="1:22">
      <c r="A513" s="375" t="s">
        <v>1450</v>
      </c>
      <c r="B513" t="s">
        <v>1399</v>
      </c>
      <c r="C513" t="s">
        <v>1451</v>
      </c>
      <c r="D513" s="307">
        <v>10443</v>
      </c>
      <c r="E513" s="307">
        <v>0</v>
      </c>
      <c r="F513" s="307">
        <v>28454</v>
      </c>
      <c r="G513" s="307">
        <v>28454</v>
      </c>
      <c r="H513" s="307">
        <v>0</v>
      </c>
      <c r="I513" s="307">
        <v>17185</v>
      </c>
      <c r="J513" s="307">
        <v>12330</v>
      </c>
      <c r="K513" s="307">
        <v>14400</v>
      </c>
      <c r="L513" s="307">
        <v>2785</v>
      </c>
      <c r="M513" s="307">
        <v>1660</v>
      </c>
      <c r="N513" s="307">
        <v>1018</v>
      </c>
      <c r="O513" s="307">
        <v>823</v>
      </c>
      <c r="P513" s="307">
        <v>837</v>
      </c>
      <c r="Q513" s="307">
        <v>789</v>
      </c>
      <c r="R513" s="438">
        <v>0</v>
      </c>
      <c r="S513" s="438">
        <v>0</v>
      </c>
      <c r="T513" s="438">
        <v>0</v>
      </c>
      <c r="U513" s="438">
        <v>789</v>
      </c>
      <c r="V513" s="438">
        <v>4559</v>
      </c>
    </row>
    <row r="514" spans="1:22">
      <c r="A514" s="375" t="s">
        <v>1452</v>
      </c>
      <c r="B514" t="s">
        <v>1399</v>
      </c>
      <c r="C514" t="s">
        <v>1453</v>
      </c>
      <c r="D514" s="306">
        <v>10444</v>
      </c>
      <c r="E514" s="306">
        <v>0</v>
      </c>
      <c r="F514" s="306">
        <v>21490</v>
      </c>
      <c r="G514" s="306">
        <v>0</v>
      </c>
      <c r="H514" s="306">
        <v>21490</v>
      </c>
      <c r="I514" s="306">
        <v>10900</v>
      </c>
      <c r="J514" s="306">
        <v>6730</v>
      </c>
      <c r="K514" s="306">
        <v>0</v>
      </c>
      <c r="L514" s="306">
        <v>10900</v>
      </c>
      <c r="M514" s="306">
        <v>1095</v>
      </c>
      <c r="N514" s="306">
        <v>546</v>
      </c>
      <c r="O514" s="306">
        <v>0</v>
      </c>
      <c r="P514" s="306">
        <v>1095</v>
      </c>
      <c r="Q514" s="306">
        <v>789</v>
      </c>
      <c r="R514" s="144">
        <v>0</v>
      </c>
      <c r="S514" s="144">
        <v>0</v>
      </c>
      <c r="T514" s="144">
        <v>0</v>
      </c>
      <c r="U514" s="144">
        <v>789</v>
      </c>
      <c r="V514" s="144">
        <v>3485</v>
      </c>
    </row>
    <row r="515" spans="1:22">
      <c r="A515" s="375" t="s">
        <v>1454</v>
      </c>
      <c r="B515" t="s">
        <v>1399</v>
      </c>
      <c r="C515" t="s">
        <v>1203</v>
      </c>
      <c r="D515" s="307">
        <v>10448</v>
      </c>
      <c r="E515" s="307">
        <v>0</v>
      </c>
      <c r="F515" s="307">
        <v>27248</v>
      </c>
      <c r="G515" s="307">
        <v>27248</v>
      </c>
      <c r="H515" s="307">
        <v>0</v>
      </c>
      <c r="I515" s="307">
        <v>28845</v>
      </c>
      <c r="J515" s="307">
        <v>19590</v>
      </c>
      <c r="K515" s="307">
        <v>28800</v>
      </c>
      <c r="L515" s="307">
        <v>45</v>
      </c>
      <c r="M515" s="307">
        <v>2857</v>
      </c>
      <c r="N515" s="307">
        <v>1621</v>
      </c>
      <c r="O515" s="307">
        <v>1269</v>
      </c>
      <c r="P515" s="307">
        <v>1588</v>
      </c>
      <c r="Q515" s="307">
        <v>1029</v>
      </c>
      <c r="R515" s="438">
        <v>0</v>
      </c>
      <c r="S515" s="438">
        <v>0</v>
      </c>
      <c r="T515" s="438">
        <v>0</v>
      </c>
      <c r="U515" s="438">
        <v>1029</v>
      </c>
      <c r="V515" s="438">
        <v>4381</v>
      </c>
    </row>
    <row r="516" spans="1:22">
      <c r="A516" s="375" t="s">
        <v>1455</v>
      </c>
      <c r="B516" t="s">
        <v>1399</v>
      </c>
      <c r="C516" t="s">
        <v>1456</v>
      </c>
      <c r="D516" s="306">
        <v>10449</v>
      </c>
      <c r="E516" s="306">
        <v>0</v>
      </c>
      <c r="F516" s="306">
        <v>67224</v>
      </c>
      <c r="G516" s="306">
        <v>67224</v>
      </c>
      <c r="H516" s="306">
        <v>0</v>
      </c>
      <c r="I516" s="306">
        <v>75335</v>
      </c>
      <c r="J516" s="306">
        <v>52600</v>
      </c>
      <c r="K516" s="306">
        <v>75335</v>
      </c>
      <c r="L516" s="306">
        <v>0</v>
      </c>
      <c r="M516" s="306">
        <v>7389</v>
      </c>
      <c r="N516" s="306">
        <v>4350</v>
      </c>
      <c r="O516" s="306">
        <v>500</v>
      </c>
      <c r="P516" s="306">
        <v>6889</v>
      </c>
      <c r="Q516" s="306">
        <v>1509</v>
      </c>
      <c r="R516" s="144">
        <v>0</v>
      </c>
      <c r="S516" s="144">
        <v>0</v>
      </c>
      <c r="T516" s="144">
        <v>0</v>
      </c>
      <c r="U516" s="144">
        <v>1509</v>
      </c>
      <c r="V516" s="144">
        <v>10809</v>
      </c>
    </row>
    <row r="517" spans="1:22">
      <c r="A517" s="375" t="s">
        <v>1457</v>
      </c>
      <c r="B517" t="s">
        <v>1399</v>
      </c>
      <c r="C517" t="s">
        <v>1458</v>
      </c>
      <c r="D517" s="307">
        <v>10464</v>
      </c>
      <c r="E517" s="307">
        <v>0</v>
      </c>
      <c r="F517" s="307">
        <v>73666</v>
      </c>
      <c r="G517" s="307">
        <v>0</v>
      </c>
      <c r="H517" s="307">
        <v>73666</v>
      </c>
      <c r="I517" s="307">
        <v>117420</v>
      </c>
      <c r="J517" s="307">
        <v>65370</v>
      </c>
      <c r="K517" s="307">
        <v>73200</v>
      </c>
      <c r="L517" s="307">
        <v>44220</v>
      </c>
      <c r="M517" s="307">
        <v>12441</v>
      </c>
      <c r="N517" s="307">
        <v>5403</v>
      </c>
      <c r="O517" s="307">
        <v>1887</v>
      </c>
      <c r="P517" s="307">
        <v>10554</v>
      </c>
      <c r="Q517" s="307">
        <v>1749</v>
      </c>
      <c r="R517" s="438">
        <v>0</v>
      </c>
      <c r="S517" s="438">
        <v>0</v>
      </c>
      <c r="T517" s="438">
        <v>0</v>
      </c>
      <c r="U517" s="438">
        <v>1749</v>
      </c>
      <c r="V517" s="438">
        <v>12128</v>
      </c>
    </row>
    <row r="518" spans="1:22">
      <c r="A518" s="375" t="s">
        <v>1459</v>
      </c>
      <c r="B518" t="s">
        <v>1399</v>
      </c>
      <c r="C518" t="s">
        <v>1460</v>
      </c>
      <c r="D518" s="306">
        <v>10521</v>
      </c>
      <c r="E518" s="306">
        <v>0</v>
      </c>
      <c r="F518" s="306">
        <v>40595</v>
      </c>
      <c r="G518" s="306">
        <v>40595</v>
      </c>
      <c r="H518" s="306">
        <v>0</v>
      </c>
      <c r="I518" s="306">
        <v>52515</v>
      </c>
      <c r="J518" s="306">
        <v>33740</v>
      </c>
      <c r="K518" s="306">
        <v>45900</v>
      </c>
      <c r="L518" s="306">
        <v>6615</v>
      </c>
      <c r="M518" s="306">
        <v>5292</v>
      </c>
      <c r="N518" s="306">
        <v>2778</v>
      </c>
      <c r="O518" s="306">
        <v>3140</v>
      </c>
      <c r="P518" s="306">
        <v>2152</v>
      </c>
      <c r="Q518" s="306">
        <v>1269</v>
      </c>
      <c r="R518" s="144">
        <v>0</v>
      </c>
      <c r="S518" s="144">
        <v>0</v>
      </c>
      <c r="T518" s="144">
        <v>0</v>
      </c>
      <c r="U518" s="144">
        <v>1269</v>
      </c>
      <c r="V518" s="144">
        <v>6714</v>
      </c>
    </row>
    <row r="519" spans="1:22">
      <c r="A519" s="375" t="s">
        <v>1461</v>
      </c>
      <c r="B519" t="s">
        <v>1399</v>
      </c>
      <c r="C519" t="s">
        <v>1462</v>
      </c>
      <c r="D519" s="307">
        <v>10522</v>
      </c>
      <c r="E519" s="307">
        <v>0</v>
      </c>
      <c r="F519" s="307">
        <v>22225</v>
      </c>
      <c r="G519" s="307">
        <v>22225</v>
      </c>
      <c r="H519" s="307">
        <v>0</v>
      </c>
      <c r="I519" s="307">
        <v>35375</v>
      </c>
      <c r="J519" s="307">
        <v>20240</v>
      </c>
      <c r="K519" s="307">
        <v>32000</v>
      </c>
      <c r="L519" s="307">
        <v>3375</v>
      </c>
      <c r="M519" s="307">
        <v>3705</v>
      </c>
      <c r="N519" s="307">
        <v>1665</v>
      </c>
      <c r="O519" s="307">
        <v>2133</v>
      </c>
      <c r="P519" s="307">
        <v>1572</v>
      </c>
      <c r="Q519" s="307">
        <v>1029</v>
      </c>
      <c r="R519" s="438">
        <v>0</v>
      </c>
      <c r="S519" s="438">
        <v>0</v>
      </c>
      <c r="T519" s="438">
        <v>0</v>
      </c>
      <c r="U519" s="438">
        <v>1029</v>
      </c>
      <c r="V519" s="438">
        <v>3668</v>
      </c>
    </row>
    <row r="520" spans="1:22">
      <c r="A520" s="375" t="s">
        <v>1463</v>
      </c>
      <c r="B520" t="s">
        <v>1399</v>
      </c>
      <c r="C520" t="s">
        <v>1464</v>
      </c>
      <c r="D520" s="306">
        <v>10523</v>
      </c>
      <c r="E520" s="306">
        <v>0</v>
      </c>
      <c r="F520" s="306">
        <v>28541</v>
      </c>
      <c r="G520" s="306">
        <v>28541</v>
      </c>
      <c r="H520" s="306">
        <v>0</v>
      </c>
      <c r="I520" s="306">
        <v>38075</v>
      </c>
      <c r="J520" s="306">
        <v>23090</v>
      </c>
      <c r="K520" s="306">
        <v>31600</v>
      </c>
      <c r="L520" s="306">
        <v>6475</v>
      </c>
      <c r="M520" s="306">
        <v>3937</v>
      </c>
      <c r="N520" s="306">
        <v>1921</v>
      </c>
      <c r="O520" s="306">
        <v>3937</v>
      </c>
      <c r="P520" s="306">
        <v>0</v>
      </c>
      <c r="Q520" s="306">
        <v>1029</v>
      </c>
      <c r="R520" s="144">
        <v>0</v>
      </c>
      <c r="S520" s="144">
        <v>0</v>
      </c>
      <c r="T520" s="144">
        <v>0</v>
      </c>
      <c r="U520" s="144">
        <v>1029</v>
      </c>
      <c r="V520" s="144">
        <v>4735</v>
      </c>
    </row>
    <row r="521" spans="1:22">
      <c r="A521" s="375" t="s">
        <v>1465</v>
      </c>
      <c r="B521" t="s">
        <v>1399</v>
      </c>
      <c r="C521" t="s">
        <v>1466</v>
      </c>
      <c r="D521" s="307">
        <v>10524</v>
      </c>
      <c r="E521" s="307">
        <v>0</v>
      </c>
      <c r="F521" s="307">
        <v>72767</v>
      </c>
      <c r="G521" s="307">
        <v>64467</v>
      </c>
      <c r="H521" s="307">
        <v>8300</v>
      </c>
      <c r="I521" s="307">
        <v>149570</v>
      </c>
      <c r="J521" s="307">
        <v>88620</v>
      </c>
      <c r="K521" s="307">
        <v>119000</v>
      </c>
      <c r="L521" s="307">
        <v>30570</v>
      </c>
      <c r="M521" s="307">
        <v>15487</v>
      </c>
      <c r="N521" s="307">
        <v>7240</v>
      </c>
      <c r="O521" s="307">
        <v>9950</v>
      </c>
      <c r="P521" s="307">
        <v>5537</v>
      </c>
      <c r="Q521" s="307">
        <v>1989</v>
      </c>
      <c r="R521" s="438">
        <v>0</v>
      </c>
      <c r="S521" s="438">
        <v>0</v>
      </c>
      <c r="T521" s="438">
        <v>0</v>
      </c>
      <c r="U521" s="438">
        <v>1989</v>
      </c>
      <c r="V521" s="438">
        <v>11754</v>
      </c>
    </row>
    <row r="522" spans="1:22">
      <c r="A522" s="375" t="s">
        <v>1467</v>
      </c>
      <c r="B522" t="s">
        <v>1399</v>
      </c>
      <c r="C522" t="s">
        <v>1468</v>
      </c>
      <c r="D522" s="306">
        <v>10525</v>
      </c>
      <c r="E522" s="306">
        <v>0</v>
      </c>
      <c r="F522" s="306">
        <v>57389</v>
      </c>
      <c r="G522" s="306">
        <v>57389</v>
      </c>
      <c r="H522" s="306">
        <v>0</v>
      </c>
      <c r="I522" s="306">
        <v>93145</v>
      </c>
      <c r="J522" s="306">
        <v>57830</v>
      </c>
      <c r="K522" s="306">
        <v>60000</v>
      </c>
      <c r="L522" s="306">
        <v>33145</v>
      </c>
      <c r="M522" s="306">
        <v>9538</v>
      </c>
      <c r="N522" s="306">
        <v>4786</v>
      </c>
      <c r="O522" s="306">
        <v>3500</v>
      </c>
      <c r="P522" s="306">
        <v>6038</v>
      </c>
      <c r="Q522" s="306">
        <v>1509</v>
      </c>
      <c r="R522" s="144">
        <v>0</v>
      </c>
      <c r="S522" s="144">
        <v>0</v>
      </c>
      <c r="T522" s="144">
        <v>0</v>
      </c>
      <c r="U522" s="144">
        <v>1509</v>
      </c>
      <c r="V522" s="144">
        <v>9400</v>
      </c>
    </row>
    <row r="523" spans="1:22">
      <c r="A523" s="375" t="s">
        <v>1469</v>
      </c>
      <c r="B523" t="s">
        <v>1470</v>
      </c>
      <c r="C523">
        <v>0</v>
      </c>
      <c r="D523" s="307">
        <v>11000</v>
      </c>
      <c r="E523" s="307">
        <v>0</v>
      </c>
      <c r="F523" s="307">
        <v>13317027</v>
      </c>
      <c r="G523" s="307">
        <v>13317027</v>
      </c>
      <c r="H523" s="307">
        <v>0</v>
      </c>
      <c r="I523" s="307">
        <v>0</v>
      </c>
      <c r="J523" s="307">
        <v>0</v>
      </c>
      <c r="K523" s="307">
        <v>0</v>
      </c>
      <c r="L523" s="307">
        <v>0</v>
      </c>
      <c r="M523" s="307">
        <v>0</v>
      </c>
      <c r="N523" s="307">
        <v>0</v>
      </c>
      <c r="O523" s="307">
        <v>0</v>
      </c>
      <c r="P523" s="307">
        <v>0</v>
      </c>
      <c r="Q523" s="307">
        <v>0</v>
      </c>
      <c r="R523" s="438">
        <v>0</v>
      </c>
      <c r="S523" s="438">
        <v>0</v>
      </c>
      <c r="T523" s="438">
        <v>0</v>
      </c>
      <c r="U523" s="438">
        <v>0</v>
      </c>
      <c r="V523" s="438">
        <v>2248340</v>
      </c>
    </row>
    <row r="524" spans="1:22">
      <c r="A524" s="375" t="s">
        <v>1471</v>
      </c>
      <c r="B524" t="s">
        <v>1470</v>
      </c>
      <c r="C524" t="s">
        <v>1472</v>
      </c>
      <c r="D524" s="306">
        <v>11100</v>
      </c>
      <c r="E524" s="306">
        <v>0</v>
      </c>
      <c r="F524" s="306">
        <v>1766365</v>
      </c>
      <c r="G524" s="306">
        <v>1354080</v>
      </c>
      <c r="H524" s="306">
        <v>412285</v>
      </c>
      <c r="I524" s="306">
        <v>4975560</v>
      </c>
      <c r="J524" s="306">
        <v>3003100</v>
      </c>
      <c r="K524" s="306">
        <v>4250000</v>
      </c>
      <c r="L524" s="306">
        <v>725560</v>
      </c>
      <c r="M524" s="306">
        <v>516917</v>
      </c>
      <c r="N524" s="306">
        <v>249113</v>
      </c>
      <c r="O524" s="306">
        <v>264080</v>
      </c>
      <c r="P524" s="306">
        <v>252837</v>
      </c>
      <c r="Q524" s="306">
        <v>38229</v>
      </c>
      <c r="R524" s="144">
        <v>0</v>
      </c>
      <c r="S524" s="144">
        <v>0</v>
      </c>
      <c r="T524" s="144">
        <v>0</v>
      </c>
      <c r="U524" s="144">
        <v>38229</v>
      </c>
      <c r="V524" s="144">
        <v>299968</v>
      </c>
    </row>
    <row r="525" spans="1:22">
      <c r="A525" s="375" t="s">
        <v>1473</v>
      </c>
      <c r="B525" t="s">
        <v>1470</v>
      </c>
      <c r="C525" t="s">
        <v>1474</v>
      </c>
      <c r="D525" s="307">
        <v>11201</v>
      </c>
      <c r="E525" s="307">
        <v>0</v>
      </c>
      <c r="F525" s="307">
        <v>543664</v>
      </c>
      <c r="G525" s="307">
        <v>0</v>
      </c>
      <c r="H525" s="307">
        <v>543664</v>
      </c>
      <c r="I525" s="307">
        <v>1386640</v>
      </c>
      <c r="J525" s="307">
        <v>880140</v>
      </c>
      <c r="K525" s="307">
        <v>1172000</v>
      </c>
      <c r="L525" s="307">
        <v>214640</v>
      </c>
      <c r="M525" s="307">
        <v>141384</v>
      </c>
      <c r="N525" s="307">
        <v>72960</v>
      </c>
      <c r="O525" s="307">
        <v>88008</v>
      </c>
      <c r="P525" s="307">
        <v>53376</v>
      </c>
      <c r="Q525" s="307">
        <v>10570</v>
      </c>
      <c r="R525" s="438">
        <v>0</v>
      </c>
      <c r="S525" s="438">
        <v>0</v>
      </c>
      <c r="T525" s="438">
        <v>0</v>
      </c>
      <c r="U525" s="438">
        <v>10570</v>
      </c>
      <c r="V525" s="438">
        <v>92461</v>
      </c>
    </row>
    <row r="526" spans="1:22">
      <c r="A526" s="375" t="s">
        <v>1475</v>
      </c>
      <c r="B526" t="s">
        <v>1470</v>
      </c>
      <c r="C526" t="s">
        <v>1476</v>
      </c>
      <c r="D526" s="306">
        <v>11202</v>
      </c>
      <c r="E526" s="306">
        <v>0</v>
      </c>
      <c r="F526" s="306">
        <v>361545</v>
      </c>
      <c r="G526" s="306">
        <v>345545</v>
      </c>
      <c r="H526" s="306">
        <v>16000</v>
      </c>
      <c r="I526" s="306">
        <v>764680</v>
      </c>
      <c r="J526" s="306">
        <v>491160</v>
      </c>
      <c r="K526" s="306">
        <v>704000</v>
      </c>
      <c r="L526" s="306">
        <v>60680</v>
      </c>
      <c r="M526" s="306">
        <v>77572</v>
      </c>
      <c r="N526" s="306">
        <v>40690</v>
      </c>
      <c r="O526" s="306">
        <v>42487</v>
      </c>
      <c r="P526" s="306">
        <v>35085</v>
      </c>
      <c r="Q526" s="306">
        <v>6549</v>
      </c>
      <c r="R526" s="144">
        <v>0</v>
      </c>
      <c r="S526" s="144">
        <v>0</v>
      </c>
      <c r="T526" s="144">
        <v>0</v>
      </c>
      <c r="U526" s="144">
        <v>6549</v>
      </c>
      <c r="V526" s="144">
        <v>61272</v>
      </c>
    </row>
    <row r="527" spans="1:22">
      <c r="A527" s="375" t="s">
        <v>1477</v>
      </c>
      <c r="B527" t="s">
        <v>1470</v>
      </c>
      <c r="C527" t="s">
        <v>1478</v>
      </c>
      <c r="D527" s="307">
        <v>11203</v>
      </c>
      <c r="E527" s="307">
        <v>0</v>
      </c>
      <c r="F527" s="307">
        <v>880866</v>
      </c>
      <c r="G527" s="307">
        <v>0</v>
      </c>
      <c r="H527" s="307">
        <v>880866</v>
      </c>
      <c r="I527" s="307">
        <v>2257915</v>
      </c>
      <c r="J527" s="307">
        <v>1368020</v>
      </c>
      <c r="K527" s="307">
        <v>1910000</v>
      </c>
      <c r="L527" s="307">
        <v>347915</v>
      </c>
      <c r="M527" s="307">
        <v>234194</v>
      </c>
      <c r="N527" s="307">
        <v>113300</v>
      </c>
      <c r="O527" s="307">
        <v>136741</v>
      </c>
      <c r="P527" s="307">
        <v>97453</v>
      </c>
      <c r="Q527" s="307">
        <v>17909</v>
      </c>
      <c r="R527" s="438">
        <v>0</v>
      </c>
      <c r="S527" s="438">
        <v>0</v>
      </c>
      <c r="T527" s="438">
        <v>0</v>
      </c>
      <c r="U527" s="438">
        <v>17909</v>
      </c>
      <c r="V527" s="438">
        <v>149354</v>
      </c>
    </row>
    <row r="528" spans="1:22">
      <c r="A528" s="375" t="s">
        <v>1479</v>
      </c>
      <c r="B528" t="s">
        <v>1470</v>
      </c>
      <c r="C528" t="s">
        <v>1480</v>
      </c>
      <c r="D528" s="306">
        <v>11206</v>
      </c>
      <c r="E528" s="306">
        <v>0</v>
      </c>
      <c r="F528" s="306">
        <v>174301</v>
      </c>
      <c r="G528" s="306">
        <v>174301</v>
      </c>
      <c r="H528" s="306">
        <v>0</v>
      </c>
      <c r="I528" s="306">
        <v>298010</v>
      </c>
      <c r="J528" s="306">
        <v>187830</v>
      </c>
      <c r="K528" s="306">
        <v>298010</v>
      </c>
      <c r="L528" s="306">
        <v>0</v>
      </c>
      <c r="M528" s="306">
        <v>30381</v>
      </c>
      <c r="N528" s="306">
        <v>15531</v>
      </c>
      <c r="O528" s="306">
        <v>28515</v>
      </c>
      <c r="P528" s="306">
        <v>1866</v>
      </c>
      <c r="Q528" s="306">
        <v>2970</v>
      </c>
      <c r="R528" s="144">
        <v>0</v>
      </c>
      <c r="S528" s="144">
        <v>0</v>
      </c>
      <c r="T528" s="144">
        <v>0</v>
      </c>
      <c r="U528" s="144">
        <v>2970</v>
      </c>
      <c r="V528" s="144">
        <v>29251</v>
      </c>
    </row>
    <row r="529" spans="1:22">
      <c r="A529" s="375" t="s">
        <v>1481</v>
      </c>
      <c r="B529" t="s">
        <v>1470</v>
      </c>
      <c r="C529" t="s">
        <v>1482</v>
      </c>
      <c r="D529" s="307">
        <v>11207</v>
      </c>
      <c r="E529" s="307">
        <v>0</v>
      </c>
      <c r="F529" s="307">
        <v>164847</v>
      </c>
      <c r="G529" s="307">
        <v>67414</v>
      </c>
      <c r="H529" s="307">
        <v>97433</v>
      </c>
      <c r="I529" s="307">
        <v>238990</v>
      </c>
      <c r="J529" s="307">
        <v>158380</v>
      </c>
      <c r="K529" s="307">
        <v>206000</v>
      </c>
      <c r="L529" s="307">
        <v>32990</v>
      </c>
      <c r="M529" s="307">
        <v>23857</v>
      </c>
      <c r="N529" s="307">
        <v>13045</v>
      </c>
      <c r="O529" s="307">
        <v>1820</v>
      </c>
      <c r="P529" s="307">
        <v>22037</v>
      </c>
      <c r="Q529" s="307">
        <v>2709</v>
      </c>
      <c r="R529" s="438">
        <v>0</v>
      </c>
      <c r="S529" s="438">
        <v>0</v>
      </c>
      <c r="T529" s="438">
        <v>0</v>
      </c>
      <c r="U529" s="438">
        <v>2709</v>
      </c>
      <c r="V529" s="438">
        <v>27827</v>
      </c>
    </row>
    <row r="530" spans="1:22">
      <c r="A530" s="375" t="s">
        <v>1483</v>
      </c>
      <c r="B530" t="s">
        <v>1470</v>
      </c>
      <c r="C530" t="s">
        <v>1484</v>
      </c>
      <c r="D530" s="306">
        <v>11208</v>
      </c>
      <c r="E530" s="306">
        <v>0</v>
      </c>
      <c r="F530" s="306">
        <v>524625</v>
      </c>
      <c r="G530" s="306">
        <v>0</v>
      </c>
      <c r="H530" s="306">
        <v>524625</v>
      </c>
      <c r="I530" s="306">
        <v>1279495</v>
      </c>
      <c r="J530" s="306">
        <v>776520</v>
      </c>
      <c r="K530" s="306">
        <v>1152000</v>
      </c>
      <c r="L530" s="306">
        <v>127495</v>
      </c>
      <c r="M530" s="306">
        <v>132585</v>
      </c>
      <c r="N530" s="306">
        <v>64410</v>
      </c>
      <c r="O530" s="306">
        <v>100805</v>
      </c>
      <c r="P530" s="306">
        <v>31780</v>
      </c>
      <c r="Q530" s="306">
        <v>10229</v>
      </c>
      <c r="R530" s="144">
        <v>0</v>
      </c>
      <c r="S530" s="144">
        <v>0</v>
      </c>
      <c r="T530" s="144">
        <v>0</v>
      </c>
      <c r="U530" s="144">
        <v>10229</v>
      </c>
      <c r="V530" s="144">
        <v>89058</v>
      </c>
    </row>
    <row r="531" spans="1:22">
      <c r="A531" s="375" t="s">
        <v>1485</v>
      </c>
      <c r="B531" t="s">
        <v>1470</v>
      </c>
      <c r="C531" t="s">
        <v>1486</v>
      </c>
      <c r="D531" s="307">
        <v>11209</v>
      </c>
      <c r="E531" s="307">
        <v>0</v>
      </c>
      <c r="F531" s="307">
        <v>173856</v>
      </c>
      <c r="G531" s="307">
        <v>22387</v>
      </c>
      <c r="H531" s="307">
        <v>151469</v>
      </c>
      <c r="I531" s="307">
        <v>285120</v>
      </c>
      <c r="J531" s="307">
        <v>173930</v>
      </c>
      <c r="K531" s="307">
        <v>258000</v>
      </c>
      <c r="L531" s="307">
        <v>27120</v>
      </c>
      <c r="M531" s="307">
        <v>29332</v>
      </c>
      <c r="N531" s="307">
        <v>14371</v>
      </c>
      <c r="O531" s="307">
        <v>14959</v>
      </c>
      <c r="P531" s="307">
        <v>14373</v>
      </c>
      <c r="Q531" s="307">
        <v>3429</v>
      </c>
      <c r="R531" s="438">
        <v>0</v>
      </c>
      <c r="S531" s="438">
        <v>0</v>
      </c>
      <c r="T531" s="438">
        <v>0</v>
      </c>
      <c r="U531" s="438">
        <v>3429</v>
      </c>
      <c r="V531" s="438">
        <v>29449</v>
      </c>
    </row>
    <row r="532" spans="1:22">
      <c r="A532" s="375" t="s">
        <v>1487</v>
      </c>
      <c r="B532" t="s">
        <v>1470</v>
      </c>
      <c r="C532" t="s">
        <v>1488</v>
      </c>
      <c r="D532" s="306">
        <v>11210</v>
      </c>
      <c r="E532" s="306">
        <v>0</v>
      </c>
      <c r="F532" s="306">
        <v>225970</v>
      </c>
      <c r="G532" s="306">
        <v>225970</v>
      </c>
      <c r="H532" s="306">
        <v>0</v>
      </c>
      <c r="I532" s="306">
        <v>386410</v>
      </c>
      <c r="J532" s="306">
        <v>230680</v>
      </c>
      <c r="K532" s="306">
        <v>307000</v>
      </c>
      <c r="L532" s="306">
        <v>79410</v>
      </c>
      <c r="M532" s="306">
        <v>39898</v>
      </c>
      <c r="N532" s="306">
        <v>18925</v>
      </c>
      <c r="O532" s="306">
        <v>20463</v>
      </c>
      <c r="P532" s="306">
        <v>19435</v>
      </c>
      <c r="Q532" s="306">
        <v>4629</v>
      </c>
      <c r="R532" s="144">
        <v>0</v>
      </c>
      <c r="S532" s="144">
        <v>0</v>
      </c>
      <c r="T532" s="144">
        <v>0</v>
      </c>
      <c r="U532" s="144">
        <v>4629</v>
      </c>
      <c r="V532" s="144">
        <v>38192</v>
      </c>
    </row>
    <row r="533" spans="1:22">
      <c r="A533" s="375" t="s">
        <v>1489</v>
      </c>
      <c r="B533" t="s">
        <v>1470</v>
      </c>
      <c r="C533" t="s">
        <v>1490</v>
      </c>
      <c r="D533" s="307">
        <v>11211</v>
      </c>
      <c r="E533" s="307">
        <v>2221</v>
      </c>
      <c r="F533" s="307">
        <v>174132</v>
      </c>
      <c r="G533" s="307">
        <v>0</v>
      </c>
      <c r="H533" s="307">
        <v>174132</v>
      </c>
      <c r="I533" s="307">
        <v>286670</v>
      </c>
      <c r="J533" s="307">
        <v>177570</v>
      </c>
      <c r="K533" s="307">
        <v>228000</v>
      </c>
      <c r="L533" s="307">
        <v>58670</v>
      </c>
      <c r="M533" s="307">
        <v>29291</v>
      </c>
      <c r="N533" s="307">
        <v>14606</v>
      </c>
      <c r="O533" s="307">
        <v>13999</v>
      </c>
      <c r="P533" s="307">
        <v>15292</v>
      </c>
      <c r="Q533" s="307">
        <v>3429</v>
      </c>
      <c r="R533" s="438">
        <v>0</v>
      </c>
      <c r="S533" s="438">
        <v>0</v>
      </c>
      <c r="T533" s="438">
        <v>0</v>
      </c>
      <c r="U533" s="438">
        <v>3429</v>
      </c>
      <c r="V533" s="438">
        <v>29433</v>
      </c>
    </row>
    <row r="534" spans="1:22">
      <c r="A534" s="375" t="s">
        <v>1491</v>
      </c>
      <c r="B534" t="s">
        <v>1470</v>
      </c>
      <c r="C534" t="s">
        <v>1492</v>
      </c>
      <c r="D534" s="306">
        <v>11212</v>
      </c>
      <c r="E534" s="306">
        <v>0</v>
      </c>
      <c r="F534" s="306">
        <v>180525</v>
      </c>
      <c r="G534" s="306">
        <v>85799</v>
      </c>
      <c r="H534" s="306">
        <v>94726</v>
      </c>
      <c r="I534" s="306">
        <v>357170</v>
      </c>
      <c r="J534" s="306">
        <v>229440</v>
      </c>
      <c r="K534" s="306">
        <v>292950</v>
      </c>
      <c r="L534" s="306">
        <v>64220</v>
      </c>
      <c r="M534" s="306">
        <v>36122</v>
      </c>
      <c r="N534" s="306">
        <v>18923</v>
      </c>
      <c r="O534" s="306">
        <v>21095</v>
      </c>
      <c r="P534" s="306">
        <v>15027</v>
      </c>
      <c r="Q534" s="306">
        <v>3909</v>
      </c>
      <c r="R534" s="144">
        <v>3909</v>
      </c>
      <c r="S534" s="144">
        <v>2947</v>
      </c>
      <c r="T534" s="144">
        <v>962</v>
      </c>
      <c r="U534" s="144">
        <v>0</v>
      </c>
      <c r="V534" s="144">
        <v>30415</v>
      </c>
    </row>
    <row r="535" spans="1:22">
      <c r="A535" s="375" t="s">
        <v>1493</v>
      </c>
      <c r="B535" t="s">
        <v>1470</v>
      </c>
      <c r="C535" t="s">
        <v>1494</v>
      </c>
      <c r="D535" s="307">
        <v>11214</v>
      </c>
      <c r="E535" s="307">
        <v>0</v>
      </c>
      <c r="F535" s="307">
        <v>449164</v>
      </c>
      <c r="G535" s="307">
        <v>449164</v>
      </c>
      <c r="H535" s="307">
        <v>0</v>
      </c>
      <c r="I535" s="307">
        <v>939540</v>
      </c>
      <c r="J535" s="307">
        <v>614950</v>
      </c>
      <c r="K535" s="307">
        <v>910000</v>
      </c>
      <c r="L535" s="307">
        <v>29540</v>
      </c>
      <c r="M535" s="307">
        <v>94569</v>
      </c>
      <c r="N535" s="307">
        <v>50781</v>
      </c>
      <c r="O535" s="307">
        <v>73434</v>
      </c>
      <c r="P535" s="307">
        <v>21135</v>
      </c>
      <c r="Q535" s="307">
        <v>7509</v>
      </c>
      <c r="R535" s="438">
        <v>0</v>
      </c>
      <c r="S535" s="438">
        <v>0</v>
      </c>
      <c r="T535" s="438">
        <v>0</v>
      </c>
      <c r="U535" s="438">
        <v>7509</v>
      </c>
      <c r="V535" s="438">
        <v>76094</v>
      </c>
    </row>
    <row r="536" spans="1:22">
      <c r="A536" s="375" t="s">
        <v>1495</v>
      </c>
      <c r="B536" t="s">
        <v>1470</v>
      </c>
      <c r="C536" t="s">
        <v>1496</v>
      </c>
      <c r="D536" s="306">
        <v>11215</v>
      </c>
      <c r="E536" s="306">
        <v>0</v>
      </c>
      <c r="F536" s="306">
        <v>263727</v>
      </c>
      <c r="G536" s="306">
        <v>39300</v>
      </c>
      <c r="H536" s="306">
        <v>224427</v>
      </c>
      <c r="I536" s="306">
        <v>553735</v>
      </c>
      <c r="J536" s="306">
        <v>339060</v>
      </c>
      <c r="K536" s="306">
        <v>500000</v>
      </c>
      <c r="L536" s="306">
        <v>53735</v>
      </c>
      <c r="M536" s="306">
        <v>57050</v>
      </c>
      <c r="N536" s="306">
        <v>28010</v>
      </c>
      <c r="O536" s="306">
        <v>45720</v>
      </c>
      <c r="P536" s="306">
        <v>11330</v>
      </c>
      <c r="Q536" s="306">
        <v>6069</v>
      </c>
      <c r="R536" s="144">
        <v>0</v>
      </c>
      <c r="S536" s="144">
        <v>0</v>
      </c>
      <c r="T536" s="144">
        <v>0</v>
      </c>
      <c r="U536" s="144">
        <v>6069</v>
      </c>
      <c r="V536" s="144">
        <v>44631</v>
      </c>
    </row>
    <row r="537" spans="1:22">
      <c r="A537" s="375" t="s">
        <v>1497</v>
      </c>
      <c r="B537" t="s">
        <v>1470</v>
      </c>
      <c r="C537" t="s">
        <v>1498</v>
      </c>
      <c r="D537" s="307">
        <v>11216</v>
      </c>
      <c r="E537" s="307">
        <v>0</v>
      </c>
      <c r="F537" s="307">
        <v>107499</v>
      </c>
      <c r="G537" s="307">
        <v>87499</v>
      </c>
      <c r="H537" s="307">
        <v>20000</v>
      </c>
      <c r="I537" s="307">
        <v>211530</v>
      </c>
      <c r="J537" s="307">
        <v>137510</v>
      </c>
      <c r="K537" s="307">
        <v>200000</v>
      </c>
      <c r="L537" s="307">
        <v>11530</v>
      </c>
      <c r="M537" s="307">
        <v>21328</v>
      </c>
      <c r="N537" s="307">
        <v>11353</v>
      </c>
      <c r="O537" s="307">
        <v>16645</v>
      </c>
      <c r="P537" s="307">
        <v>4683</v>
      </c>
      <c r="Q537" s="307">
        <v>2469</v>
      </c>
      <c r="R537" s="438">
        <v>0</v>
      </c>
      <c r="S537" s="438">
        <v>0</v>
      </c>
      <c r="T537" s="438">
        <v>0</v>
      </c>
      <c r="U537" s="438">
        <v>2469</v>
      </c>
      <c r="V537" s="438">
        <v>18163</v>
      </c>
    </row>
    <row r="538" spans="1:22">
      <c r="A538" s="375" t="s">
        <v>1499</v>
      </c>
      <c r="B538" t="s">
        <v>1470</v>
      </c>
      <c r="C538" t="s">
        <v>1500</v>
      </c>
      <c r="D538" s="306">
        <v>11217</v>
      </c>
      <c r="E538" s="306">
        <v>0</v>
      </c>
      <c r="F538" s="306">
        <v>240940</v>
      </c>
      <c r="G538" s="306">
        <v>240940</v>
      </c>
      <c r="H538" s="306">
        <v>0</v>
      </c>
      <c r="I538" s="306">
        <v>413885</v>
      </c>
      <c r="J538" s="306">
        <v>247390</v>
      </c>
      <c r="K538" s="306">
        <v>352000</v>
      </c>
      <c r="L538" s="306">
        <v>61885</v>
      </c>
      <c r="M538" s="306">
        <v>43001</v>
      </c>
      <c r="N538" s="306">
        <v>20516</v>
      </c>
      <c r="O538" s="306">
        <v>24331</v>
      </c>
      <c r="P538" s="306">
        <v>18670</v>
      </c>
      <c r="Q538" s="306">
        <v>4869</v>
      </c>
      <c r="R538" s="144">
        <v>0</v>
      </c>
      <c r="S538" s="144">
        <v>0</v>
      </c>
      <c r="T538" s="144">
        <v>0</v>
      </c>
      <c r="U538" s="144">
        <v>4869</v>
      </c>
      <c r="V538" s="144">
        <v>40835</v>
      </c>
    </row>
    <row r="539" spans="1:22">
      <c r="A539" s="375" t="s">
        <v>1501</v>
      </c>
      <c r="B539" t="s">
        <v>1470</v>
      </c>
      <c r="C539" t="s">
        <v>1502</v>
      </c>
      <c r="D539" s="307">
        <v>11218</v>
      </c>
      <c r="E539" s="307">
        <v>0</v>
      </c>
      <c r="F539" s="307">
        <v>301150</v>
      </c>
      <c r="G539" s="307">
        <v>0</v>
      </c>
      <c r="H539" s="307">
        <v>301150</v>
      </c>
      <c r="I539" s="307">
        <v>498550</v>
      </c>
      <c r="J539" s="307">
        <v>301860</v>
      </c>
      <c r="K539" s="307">
        <v>316700</v>
      </c>
      <c r="L539" s="307">
        <v>181850</v>
      </c>
      <c r="M539" s="307">
        <v>51459</v>
      </c>
      <c r="N539" s="307">
        <v>24975</v>
      </c>
      <c r="O539" s="307">
        <v>8139</v>
      </c>
      <c r="P539" s="307">
        <v>43320</v>
      </c>
      <c r="Q539" s="307">
        <v>5589</v>
      </c>
      <c r="R539" s="438">
        <v>0</v>
      </c>
      <c r="S539" s="438">
        <v>0</v>
      </c>
      <c r="T539" s="438">
        <v>0</v>
      </c>
      <c r="U539" s="438">
        <v>5589</v>
      </c>
      <c r="V539" s="438">
        <v>50802</v>
      </c>
    </row>
    <row r="540" spans="1:22">
      <c r="A540" s="375" t="s">
        <v>1503</v>
      </c>
      <c r="B540" t="s">
        <v>1470</v>
      </c>
      <c r="C540" t="s">
        <v>1504</v>
      </c>
      <c r="D540" s="306">
        <v>11219</v>
      </c>
      <c r="E540" s="306">
        <v>0</v>
      </c>
      <c r="F540" s="306">
        <v>376528</v>
      </c>
      <c r="G540" s="306">
        <v>376528</v>
      </c>
      <c r="H540" s="306">
        <v>0</v>
      </c>
      <c r="I540" s="306">
        <v>810830</v>
      </c>
      <c r="J540" s="306">
        <v>481570</v>
      </c>
      <c r="K540" s="306">
        <v>750000</v>
      </c>
      <c r="L540" s="306">
        <v>60830</v>
      </c>
      <c r="M540" s="306">
        <v>84366</v>
      </c>
      <c r="N540" s="306">
        <v>39801</v>
      </c>
      <c r="O540" s="306">
        <v>50097</v>
      </c>
      <c r="P540" s="306">
        <v>34269</v>
      </c>
      <c r="Q540" s="306">
        <v>7829</v>
      </c>
      <c r="R540" s="144">
        <v>0</v>
      </c>
      <c r="S540" s="144">
        <v>0</v>
      </c>
      <c r="T540" s="144">
        <v>0</v>
      </c>
      <c r="U540" s="144">
        <v>7829</v>
      </c>
      <c r="V540" s="144">
        <v>63771</v>
      </c>
    </row>
    <row r="541" spans="1:22">
      <c r="A541" s="375" t="s">
        <v>1505</v>
      </c>
      <c r="B541" t="s">
        <v>1470</v>
      </c>
      <c r="C541" t="s">
        <v>1506</v>
      </c>
      <c r="D541" s="307">
        <v>11221</v>
      </c>
      <c r="E541" s="307">
        <v>0</v>
      </c>
      <c r="F541" s="307">
        <v>390935</v>
      </c>
      <c r="G541" s="307">
        <v>0</v>
      </c>
      <c r="H541" s="307">
        <v>390935</v>
      </c>
      <c r="I541" s="307">
        <v>946535</v>
      </c>
      <c r="J541" s="307">
        <v>576220</v>
      </c>
      <c r="K541" s="307">
        <v>839000</v>
      </c>
      <c r="L541" s="307">
        <v>107535</v>
      </c>
      <c r="M541" s="307">
        <v>97956</v>
      </c>
      <c r="N541" s="307">
        <v>47670</v>
      </c>
      <c r="O541" s="307">
        <v>73375</v>
      </c>
      <c r="P541" s="307">
        <v>24581</v>
      </c>
      <c r="Q541" s="307">
        <v>8149</v>
      </c>
      <c r="R541" s="438">
        <v>0</v>
      </c>
      <c r="S541" s="438">
        <v>0</v>
      </c>
      <c r="T541" s="438">
        <v>0</v>
      </c>
      <c r="U541" s="438">
        <v>8149</v>
      </c>
      <c r="V541" s="438">
        <v>66054</v>
      </c>
    </row>
    <row r="542" spans="1:22">
      <c r="A542" s="375" t="s">
        <v>1507</v>
      </c>
      <c r="B542" t="s">
        <v>1470</v>
      </c>
      <c r="C542" t="s">
        <v>1508</v>
      </c>
      <c r="D542" s="306">
        <v>11222</v>
      </c>
      <c r="E542" s="306">
        <v>32745</v>
      </c>
      <c r="F542" s="306">
        <v>567951</v>
      </c>
      <c r="G542" s="306">
        <v>220000</v>
      </c>
      <c r="H542" s="306">
        <v>347951</v>
      </c>
      <c r="I542" s="306">
        <v>1260265</v>
      </c>
      <c r="J542" s="306">
        <v>765460</v>
      </c>
      <c r="K542" s="306">
        <v>980000</v>
      </c>
      <c r="L542" s="306">
        <v>280265</v>
      </c>
      <c r="M542" s="306">
        <v>130312</v>
      </c>
      <c r="N542" s="306">
        <v>63355</v>
      </c>
      <c r="O542" s="306">
        <v>106319</v>
      </c>
      <c r="P542" s="306">
        <v>23993</v>
      </c>
      <c r="Q542" s="306">
        <v>10709</v>
      </c>
      <c r="R542" s="144">
        <v>0</v>
      </c>
      <c r="S542" s="144">
        <v>0</v>
      </c>
      <c r="T542" s="144">
        <v>0</v>
      </c>
      <c r="U542" s="144">
        <v>10709</v>
      </c>
      <c r="V542" s="144">
        <v>96298</v>
      </c>
    </row>
    <row r="543" spans="1:22">
      <c r="A543" s="375" t="s">
        <v>1509</v>
      </c>
      <c r="B543" t="s">
        <v>1470</v>
      </c>
      <c r="C543" t="s">
        <v>1510</v>
      </c>
      <c r="D543" s="307">
        <v>11223</v>
      </c>
      <c r="E543" s="307">
        <v>0</v>
      </c>
      <c r="F543" s="307">
        <v>124789</v>
      </c>
      <c r="G543" s="307">
        <v>124789</v>
      </c>
      <c r="H543" s="307">
        <v>0</v>
      </c>
      <c r="I543" s="307">
        <v>316455</v>
      </c>
      <c r="J543" s="307">
        <v>201760</v>
      </c>
      <c r="K543" s="307">
        <v>307000</v>
      </c>
      <c r="L543" s="307">
        <v>9455</v>
      </c>
      <c r="M543" s="307">
        <v>32396</v>
      </c>
      <c r="N543" s="307">
        <v>16760</v>
      </c>
      <c r="O543" s="307">
        <v>25250</v>
      </c>
      <c r="P543" s="307">
        <v>7146</v>
      </c>
      <c r="Q543" s="307">
        <v>3669</v>
      </c>
      <c r="R543" s="438">
        <v>0</v>
      </c>
      <c r="S543" s="438">
        <v>0</v>
      </c>
      <c r="T543" s="438">
        <v>0</v>
      </c>
      <c r="U543" s="438">
        <v>3669</v>
      </c>
      <c r="V543" s="438">
        <v>21086</v>
      </c>
    </row>
    <row r="544" spans="1:22">
      <c r="A544" s="375" t="s">
        <v>1511</v>
      </c>
      <c r="B544" t="s">
        <v>1470</v>
      </c>
      <c r="C544" t="s">
        <v>1512</v>
      </c>
      <c r="D544" s="306">
        <v>11224</v>
      </c>
      <c r="E544" s="306">
        <v>0</v>
      </c>
      <c r="F544" s="306">
        <v>161903</v>
      </c>
      <c r="G544" s="306">
        <v>0</v>
      </c>
      <c r="H544" s="306">
        <v>161903</v>
      </c>
      <c r="I544" s="306">
        <v>484005</v>
      </c>
      <c r="J544" s="306">
        <v>266210</v>
      </c>
      <c r="K544" s="306">
        <v>444240</v>
      </c>
      <c r="L544" s="306">
        <v>39765</v>
      </c>
      <c r="M544" s="306">
        <v>51773</v>
      </c>
      <c r="N544" s="306">
        <v>22076</v>
      </c>
      <c r="O544" s="306">
        <v>33891</v>
      </c>
      <c r="P544" s="306">
        <v>17882</v>
      </c>
      <c r="Q544" s="306">
        <v>5909</v>
      </c>
      <c r="R544" s="144">
        <v>0</v>
      </c>
      <c r="S544" s="144">
        <v>0</v>
      </c>
      <c r="T544" s="144">
        <v>0</v>
      </c>
      <c r="U544" s="144">
        <v>5909</v>
      </c>
      <c r="V544" s="144">
        <v>26950</v>
      </c>
    </row>
    <row r="545" spans="1:22">
      <c r="A545" s="375" t="s">
        <v>1513</v>
      </c>
      <c r="B545" t="s">
        <v>1470</v>
      </c>
      <c r="C545" t="s">
        <v>1514</v>
      </c>
      <c r="D545" s="307">
        <v>11225</v>
      </c>
      <c r="E545" s="307">
        <v>0</v>
      </c>
      <c r="F545" s="307">
        <v>255171</v>
      </c>
      <c r="G545" s="307">
        <v>255171</v>
      </c>
      <c r="H545" s="307">
        <v>0</v>
      </c>
      <c r="I545" s="307">
        <v>556755</v>
      </c>
      <c r="J545" s="307">
        <v>348190</v>
      </c>
      <c r="K545" s="307">
        <v>490000</v>
      </c>
      <c r="L545" s="307">
        <v>66755</v>
      </c>
      <c r="M545" s="307">
        <v>56988</v>
      </c>
      <c r="N545" s="307">
        <v>28806</v>
      </c>
      <c r="O545" s="307">
        <v>17982</v>
      </c>
      <c r="P545" s="307">
        <v>39006</v>
      </c>
      <c r="Q545" s="307">
        <v>5909</v>
      </c>
      <c r="R545" s="438">
        <v>0</v>
      </c>
      <c r="S545" s="438">
        <v>0</v>
      </c>
      <c r="T545" s="438">
        <v>0</v>
      </c>
      <c r="U545" s="438">
        <v>5909</v>
      </c>
      <c r="V545" s="438">
        <v>43291</v>
      </c>
    </row>
    <row r="546" spans="1:22">
      <c r="A546" s="375" t="s">
        <v>1515</v>
      </c>
      <c r="B546" t="s">
        <v>1470</v>
      </c>
      <c r="C546" t="s">
        <v>1516</v>
      </c>
      <c r="D546" s="306">
        <v>11227</v>
      </c>
      <c r="E546" s="306">
        <v>0</v>
      </c>
      <c r="F546" s="306">
        <v>202087</v>
      </c>
      <c r="G546" s="306">
        <v>18585</v>
      </c>
      <c r="H546" s="306">
        <v>183502</v>
      </c>
      <c r="I546" s="306">
        <v>470085</v>
      </c>
      <c r="J546" s="306">
        <v>250050</v>
      </c>
      <c r="K546" s="306">
        <v>418000</v>
      </c>
      <c r="L546" s="306">
        <v>52085</v>
      </c>
      <c r="M546" s="306">
        <v>50851</v>
      </c>
      <c r="N546" s="306">
        <v>20821</v>
      </c>
      <c r="O546" s="306">
        <v>34700</v>
      </c>
      <c r="P546" s="306">
        <v>16151</v>
      </c>
      <c r="Q546" s="306">
        <v>5909</v>
      </c>
      <c r="R546" s="144">
        <v>0</v>
      </c>
      <c r="S546" s="144">
        <v>0</v>
      </c>
      <c r="T546" s="144">
        <v>0</v>
      </c>
      <c r="U546" s="144">
        <v>5909</v>
      </c>
      <c r="V546" s="144">
        <v>34342</v>
      </c>
    </row>
    <row r="547" spans="1:22">
      <c r="A547" s="375" t="s">
        <v>1517</v>
      </c>
      <c r="B547" t="s">
        <v>1470</v>
      </c>
      <c r="C547" t="s">
        <v>1518</v>
      </c>
      <c r="D547" s="307">
        <v>11228</v>
      </c>
      <c r="E547" s="307">
        <v>2872</v>
      </c>
      <c r="F547" s="307">
        <v>138076</v>
      </c>
      <c r="G547" s="307">
        <v>138076</v>
      </c>
      <c r="H547" s="307">
        <v>0</v>
      </c>
      <c r="I547" s="307">
        <v>261670</v>
      </c>
      <c r="J547" s="307">
        <v>149940</v>
      </c>
      <c r="K547" s="307">
        <v>209000</v>
      </c>
      <c r="L547" s="307">
        <v>52670</v>
      </c>
      <c r="M547" s="307">
        <v>27609</v>
      </c>
      <c r="N547" s="307">
        <v>12450</v>
      </c>
      <c r="O547" s="307">
        <v>17740</v>
      </c>
      <c r="P547" s="307">
        <v>9869</v>
      </c>
      <c r="Q547" s="307">
        <v>3429</v>
      </c>
      <c r="R547" s="438">
        <v>0</v>
      </c>
      <c r="S547" s="438">
        <v>0</v>
      </c>
      <c r="T547" s="438">
        <v>0</v>
      </c>
      <c r="U547" s="438">
        <v>3429</v>
      </c>
      <c r="V547" s="438">
        <v>23301</v>
      </c>
    </row>
    <row r="548" spans="1:22">
      <c r="A548" s="375" t="s">
        <v>1519</v>
      </c>
      <c r="B548" t="s">
        <v>1470</v>
      </c>
      <c r="C548" t="s">
        <v>1520</v>
      </c>
      <c r="D548" s="306">
        <v>11229</v>
      </c>
      <c r="E548" s="306">
        <v>0</v>
      </c>
      <c r="F548" s="306">
        <v>104756</v>
      </c>
      <c r="G548" s="306">
        <v>0</v>
      </c>
      <c r="H548" s="306">
        <v>104756</v>
      </c>
      <c r="I548" s="306">
        <v>275485</v>
      </c>
      <c r="J548" s="306">
        <v>140600</v>
      </c>
      <c r="K548" s="306">
        <v>209000</v>
      </c>
      <c r="L548" s="306">
        <v>66485</v>
      </c>
      <c r="M548" s="306">
        <v>30173</v>
      </c>
      <c r="N548" s="306">
        <v>11705</v>
      </c>
      <c r="O548" s="306">
        <v>17500</v>
      </c>
      <c r="P548" s="306">
        <v>12673</v>
      </c>
      <c r="Q548" s="306">
        <v>3909</v>
      </c>
      <c r="R548" s="144">
        <v>0</v>
      </c>
      <c r="S548" s="144">
        <v>0</v>
      </c>
      <c r="T548" s="144">
        <v>0</v>
      </c>
      <c r="U548" s="144">
        <v>3909</v>
      </c>
      <c r="V548" s="144">
        <v>17693</v>
      </c>
    </row>
    <row r="549" spans="1:22">
      <c r="A549" s="375" t="s">
        <v>1521</v>
      </c>
      <c r="B549" t="s">
        <v>1470</v>
      </c>
      <c r="C549" t="s">
        <v>1522</v>
      </c>
      <c r="D549" s="307">
        <v>11230</v>
      </c>
      <c r="E549" s="307">
        <v>0</v>
      </c>
      <c r="F549" s="307">
        <v>279067</v>
      </c>
      <c r="G549" s="307">
        <v>0</v>
      </c>
      <c r="H549" s="307">
        <v>279067</v>
      </c>
      <c r="I549" s="307">
        <v>641785</v>
      </c>
      <c r="J549" s="307">
        <v>403840</v>
      </c>
      <c r="K549" s="307">
        <v>580000</v>
      </c>
      <c r="L549" s="307">
        <v>61785</v>
      </c>
      <c r="M549" s="307">
        <v>65750</v>
      </c>
      <c r="N549" s="307">
        <v>33593</v>
      </c>
      <c r="O549" s="307">
        <v>35661</v>
      </c>
      <c r="P549" s="307">
        <v>30089</v>
      </c>
      <c r="Q549" s="307">
        <v>6389</v>
      </c>
      <c r="R549" s="438">
        <v>0</v>
      </c>
      <c r="S549" s="438">
        <v>0</v>
      </c>
      <c r="T549" s="438">
        <v>0</v>
      </c>
      <c r="U549" s="438">
        <v>6389</v>
      </c>
      <c r="V549" s="438">
        <v>47249</v>
      </c>
    </row>
    <row r="550" spans="1:22">
      <c r="A550" s="375" t="s">
        <v>1523</v>
      </c>
      <c r="B550" t="s">
        <v>1470</v>
      </c>
      <c r="C550" t="s">
        <v>1524</v>
      </c>
      <c r="D550" s="306">
        <v>11231</v>
      </c>
      <c r="E550" s="306">
        <v>0</v>
      </c>
      <c r="F550" s="306">
        <v>143794</v>
      </c>
      <c r="G550" s="306">
        <v>82400</v>
      </c>
      <c r="H550" s="306">
        <v>61394</v>
      </c>
      <c r="I550" s="306">
        <v>256535</v>
      </c>
      <c r="J550" s="306">
        <v>150480</v>
      </c>
      <c r="K550" s="306">
        <v>224000</v>
      </c>
      <c r="L550" s="306">
        <v>32535</v>
      </c>
      <c r="M550" s="306">
        <v>26846</v>
      </c>
      <c r="N550" s="306">
        <v>12530</v>
      </c>
      <c r="O550" s="306">
        <v>14812</v>
      </c>
      <c r="P550" s="306">
        <v>12034</v>
      </c>
      <c r="Q550" s="306">
        <v>3189</v>
      </c>
      <c r="R550" s="144">
        <v>0</v>
      </c>
      <c r="S550" s="144">
        <v>0</v>
      </c>
      <c r="T550" s="144">
        <v>0</v>
      </c>
      <c r="U550" s="144">
        <v>3189</v>
      </c>
      <c r="V550" s="144">
        <v>24349</v>
      </c>
    </row>
    <row r="551" spans="1:22">
      <c r="A551" s="375" t="s">
        <v>1525</v>
      </c>
      <c r="B551" t="s">
        <v>1470</v>
      </c>
      <c r="C551" t="s">
        <v>1526</v>
      </c>
      <c r="D551" s="307">
        <v>11232</v>
      </c>
      <c r="E551" s="307">
        <v>0</v>
      </c>
      <c r="F551" s="307">
        <v>275950</v>
      </c>
      <c r="G551" s="307">
        <v>47076</v>
      </c>
      <c r="H551" s="307">
        <v>228874</v>
      </c>
      <c r="I551" s="307">
        <v>558245</v>
      </c>
      <c r="J551" s="307">
        <v>345190</v>
      </c>
      <c r="K551" s="307">
        <v>531000</v>
      </c>
      <c r="L551" s="307">
        <v>27245</v>
      </c>
      <c r="M551" s="307">
        <v>57262</v>
      </c>
      <c r="N551" s="307">
        <v>28516</v>
      </c>
      <c r="O551" s="307">
        <v>28593</v>
      </c>
      <c r="P551" s="307">
        <v>28669</v>
      </c>
      <c r="Q551" s="307">
        <v>5909</v>
      </c>
      <c r="R551" s="438">
        <v>0</v>
      </c>
      <c r="S551" s="438">
        <v>0</v>
      </c>
      <c r="T551" s="438">
        <v>0</v>
      </c>
      <c r="U551" s="438">
        <v>5909</v>
      </c>
      <c r="V551" s="438">
        <v>46838</v>
      </c>
    </row>
    <row r="552" spans="1:22">
      <c r="A552" s="375" t="s">
        <v>1527</v>
      </c>
      <c r="B552" t="s">
        <v>1470</v>
      </c>
      <c r="C552" t="s">
        <v>1528</v>
      </c>
      <c r="D552" s="306">
        <v>11233</v>
      </c>
      <c r="E552" s="306">
        <v>0</v>
      </c>
      <c r="F552" s="306">
        <v>128988</v>
      </c>
      <c r="G552" s="306">
        <v>128988</v>
      </c>
      <c r="H552" s="306">
        <v>0</v>
      </c>
      <c r="I552" s="306">
        <v>236630</v>
      </c>
      <c r="J552" s="306">
        <v>143450</v>
      </c>
      <c r="K552" s="306">
        <v>194000</v>
      </c>
      <c r="L552" s="306">
        <v>42630</v>
      </c>
      <c r="M552" s="306">
        <v>24527</v>
      </c>
      <c r="N552" s="306">
        <v>11936</v>
      </c>
      <c r="O552" s="306">
        <v>12039</v>
      </c>
      <c r="P552" s="306">
        <v>12488</v>
      </c>
      <c r="Q552" s="306">
        <v>2949</v>
      </c>
      <c r="R552" s="144">
        <v>0</v>
      </c>
      <c r="S552" s="144">
        <v>0</v>
      </c>
      <c r="T552" s="144">
        <v>0</v>
      </c>
      <c r="U552" s="144">
        <v>2949</v>
      </c>
      <c r="V552" s="144">
        <v>21865</v>
      </c>
    </row>
    <row r="553" spans="1:22">
      <c r="A553" s="375" t="s">
        <v>1529</v>
      </c>
      <c r="B553" t="s">
        <v>1470</v>
      </c>
      <c r="C553" t="s">
        <v>1530</v>
      </c>
      <c r="D553" s="307">
        <v>11234</v>
      </c>
      <c r="E553" s="307">
        <v>0</v>
      </c>
      <c r="F553" s="307">
        <v>140591</v>
      </c>
      <c r="G553" s="307">
        <v>0</v>
      </c>
      <c r="H553" s="307">
        <v>140591</v>
      </c>
      <c r="I553" s="307">
        <v>343285</v>
      </c>
      <c r="J553" s="307">
        <v>202820</v>
      </c>
      <c r="K553" s="307">
        <v>343285</v>
      </c>
      <c r="L553" s="307">
        <v>0</v>
      </c>
      <c r="M553" s="307">
        <v>35865</v>
      </c>
      <c r="N553" s="307">
        <v>16770</v>
      </c>
      <c r="O553" s="307">
        <v>35865</v>
      </c>
      <c r="P553" s="307">
        <v>0</v>
      </c>
      <c r="Q553" s="307">
        <v>4149</v>
      </c>
      <c r="R553" s="438">
        <v>0</v>
      </c>
      <c r="S553" s="438">
        <v>0</v>
      </c>
      <c r="T553" s="438">
        <v>0</v>
      </c>
      <c r="U553" s="438">
        <v>4149</v>
      </c>
      <c r="V553" s="438">
        <v>23811</v>
      </c>
    </row>
    <row r="554" spans="1:22">
      <c r="A554" s="375" t="s">
        <v>1531</v>
      </c>
      <c r="B554" t="s">
        <v>1470</v>
      </c>
      <c r="C554" t="s">
        <v>1532</v>
      </c>
      <c r="D554" s="306">
        <v>11235</v>
      </c>
      <c r="E554" s="306">
        <v>0</v>
      </c>
      <c r="F554" s="306">
        <v>198699</v>
      </c>
      <c r="G554" s="306">
        <v>0</v>
      </c>
      <c r="H554" s="306">
        <v>198699</v>
      </c>
      <c r="I554" s="306">
        <v>419820</v>
      </c>
      <c r="J554" s="306">
        <v>254600</v>
      </c>
      <c r="K554" s="306">
        <v>384000</v>
      </c>
      <c r="L554" s="306">
        <v>35820</v>
      </c>
      <c r="M554" s="306">
        <v>43493</v>
      </c>
      <c r="N554" s="306">
        <v>21080</v>
      </c>
      <c r="O554" s="306">
        <v>42609</v>
      </c>
      <c r="P554" s="306">
        <v>884</v>
      </c>
      <c r="Q554" s="306">
        <v>4869</v>
      </c>
      <c r="R554" s="144">
        <v>0</v>
      </c>
      <c r="S554" s="144">
        <v>0</v>
      </c>
      <c r="T554" s="144">
        <v>0</v>
      </c>
      <c r="U554" s="144">
        <v>4869</v>
      </c>
      <c r="V554" s="144">
        <v>33684</v>
      </c>
    </row>
    <row r="555" spans="1:22">
      <c r="A555" s="375" t="s">
        <v>1533</v>
      </c>
      <c r="B555" t="s">
        <v>1470</v>
      </c>
      <c r="C555" t="s">
        <v>1534</v>
      </c>
      <c r="D555" s="307">
        <v>11237</v>
      </c>
      <c r="E555" s="307">
        <v>0</v>
      </c>
      <c r="F555" s="307">
        <v>246288</v>
      </c>
      <c r="G555" s="307">
        <v>246288</v>
      </c>
      <c r="H555" s="307">
        <v>0</v>
      </c>
      <c r="I555" s="307">
        <v>559125</v>
      </c>
      <c r="J555" s="307">
        <v>354760</v>
      </c>
      <c r="K555" s="307">
        <v>559125</v>
      </c>
      <c r="L555" s="307">
        <v>0</v>
      </c>
      <c r="M555" s="307">
        <v>56833</v>
      </c>
      <c r="N555" s="307">
        <v>29203</v>
      </c>
      <c r="O555" s="307">
        <v>56833</v>
      </c>
      <c r="P555" s="307">
        <v>0</v>
      </c>
      <c r="Q555" s="307">
        <v>5749</v>
      </c>
      <c r="R555" s="438">
        <v>0</v>
      </c>
      <c r="S555" s="438">
        <v>0</v>
      </c>
      <c r="T555" s="438">
        <v>0</v>
      </c>
      <c r="U555" s="438">
        <v>5749</v>
      </c>
      <c r="V555" s="438">
        <v>41851</v>
      </c>
    </row>
    <row r="556" spans="1:22">
      <c r="A556" s="375" t="s">
        <v>1535</v>
      </c>
      <c r="B556" t="s">
        <v>1470</v>
      </c>
      <c r="C556" t="s">
        <v>1536</v>
      </c>
      <c r="D556" s="306">
        <v>11238</v>
      </c>
      <c r="E556" s="306">
        <v>0</v>
      </c>
      <c r="F556" s="306">
        <v>124248</v>
      </c>
      <c r="G556" s="306">
        <v>4906</v>
      </c>
      <c r="H556" s="306">
        <v>119342</v>
      </c>
      <c r="I556" s="306">
        <v>214370</v>
      </c>
      <c r="J556" s="306">
        <v>126780</v>
      </c>
      <c r="K556" s="306">
        <v>190000</v>
      </c>
      <c r="L556" s="306">
        <v>24370</v>
      </c>
      <c r="M556" s="306">
        <v>22356</v>
      </c>
      <c r="N556" s="306">
        <v>10530</v>
      </c>
      <c r="O556" s="306">
        <v>12538</v>
      </c>
      <c r="P556" s="306">
        <v>9818</v>
      </c>
      <c r="Q556" s="306">
        <v>2709</v>
      </c>
      <c r="R556" s="144">
        <v>0</v>
      </c>
      <c r="S556" s="144">
        <v>0</v>
      </c>
      <c r="T556" s="144">
        <v>0</v>
      </c>
      <c r="U556" s="144">
        <v>2709</v>
      </c>
      <c r="V556" s="144">
        <v>21042</v>
      </c>
    </row>
    <row r="557" spans="1:22">
      <c r="A557" s="375" t="s">
        <v>1537</v>
      </c>
      <c r="B557" t="s">
        <v>1470</v>
      </c>
      <c r="C557" t="s">
        <v>1538</v>
      </c>
      <c r="D557" s="307">
        <v>11239</v>
      </c>
      <c r="E557" s="307">
        <v>0</v>
      </c>
      <c r="F557" s="307">
        <v>185563</v>
      </c>
      <c r="G557" s="307">
        <v>0</v>
      </c>
      <c r="H557" s="307">
        <v>185563</v>
      </c>
      <c r="I557" s="307">
        <v>403040</v>
      </c>
      <c r="J557" s="307">
        <v>262740</v>
      </c>
      <c r="K557" s="307">
        <v>403040</v>
      </c>
      <c r="L557" s="307">
        <v>0</v>
      </c>
      <c r="M557" s="307">
        <v>40646</v>
      </c>
      <c r="N557" s="307">
        <v>21743</v>
      </c>
      <c r="O557" s="307">
        <v>10083</v>
      </c>
      <c r="P557" s="307">
        <v>30563</v>
      </c>
      <c r="Q557" s="307">
        <v>4389</v>
      </c>
      <c r="R557" s="438">
        <v>0</v>
      </c>
      <c r="S557" s="438">
        <v>0</v>
      </c>
      <c r="T557" s="438">
        <v>0</v>
      </c>
      <c r="U557" s="438">
        <v>4389</v>
      </c>
      <c r="V557" s="438">
        <v>31417</v>
      </c>
    </row>
    <row r="558" spans="1:22">
      <c r="A558" s="375" t="s">
        <v>1539</v>
      </c>
      <c r="B558" t="s">
        <v>1470</v>
      </c>
      <c r="C558" t="s">
        <v>1540</v>
      </c>
      <c r="D558" s="306">
        <v>11240</v>
      </c>
      <c r="E558" s="306">
        <v>0</v>
      </c>
      <c r="F558" s="306">
        <v>111442</v>
      </c>
      <c r="G558" s="306">
        <v>0</v>
      </c>
      <c r="H558" s="306">
        <v>111442</v>
      </c>
      <c r="I558" s="306">
        <v>191880</v>
      </c>
      <c r="J558" s="306">
        <v>124140</v>
      </c>
      <c r="K558" s="306">
        <v>179000</v>
      </c>
      <c r="L558" s="306">
        <v>12880</v>
      </c>
      <c r="M558" s="306">
        <v>19403</v>
      </c>
      <c r="N558" s="306">
        <v>10313</v>
      </c>
      <c r="O558" s="306">
        <v>14637</v>
      </c>
      <c r="P558" s="306">
        <v>4766</v>
      </c>
      <c r="Q558" s="306">
        <v>2469</v>
      </c>
      <c r="R558" s="144">
        <v>0</v>
      </c>
      <c r="S558" s="144">
        <v>0</v>
      </c>
      <c r="T558" s="144">
        <v>0</v>
      </c>
      <c r="U558" s="144">
        <v>2469</v>
      </c>
      <c r="V558" s="144">
        <v>18849</v>
      </c>
    </row>
    <row r="559" spans="1:22">
      <c r="A559" s="375" t="s">
        <v>1541</v>
      </c>
      <c r="B559" t="s">
        <v>1470</v>
      </c>
      <c r="C559" t="s">
        <v>1542</v>
      </c>
      <c r="D559" s="307">
        <v>11241</v>
      </c>
      <c r="E559" s="307">
        <v>0</v>
      </c>
      <c r="F559" s="307">
        <v>126364</v>
      </c>
      <c r="G559" s="307">
        <v>126364</v>
      </c>
      <c r="H559" s="307">
        <v>0</v>
      </c>
      <c r="I559" s="307">
        <v>258515</v>
      </c>
      <c r="J559" s="307">
        <v>158130</v>
      </c>
      <c r="K559" s="307">
        <v>258515</v>
      </c>
      <c r="L559" s="307">
        <v>0</v>
      </c>
      <c r="M559" s="307">
        <v>26679</v>
      </c>
      <c r="N559" s="307">
        <v>13113</v>
      </c>
      <c r="O559" s="307">
        <v>26679</v>
      </c>
      <c r="P559" s="307">
        <v>0</v>
      </c>
      <c r="Q559" s="307">
        <v>3189</v>
      </c>
      <c r="R559" s="438">
        <v>0</v>
      </c>
      <c r="S559" s="438">
        <v>0</v>
      </c>
      <c r="T559" s="438">
        <v>0</v>
      </c>
      <c r="U559" s="438">
        <v>3189</v>
      </c>
      <c r="V559" s="438">
        <v>21443</v>
      </c>
    </row>
    <row r="560" spans="1:22">
      <c r="A560" s="375" t="s">
        <v>1543</v>
      </c>
      <c r="B560" t="s">
        <v>1470</v>
      </c>
      <c r="C560" t="s">
        <v>1544</v>
      </c>
      <c r="D560" s="306">
        <v>11242</v>
      </c>
      <c r="E560" s="306">
        <v>0</v>
      </c>
      <c r="F560" s="306">
        <v>103269</v>
      </c>
      <c r="G560" s="306">
        <v>0</v>
      </c>
      <c r="H560" s="306">
        <v>103269</v>
      </c>
      <c r="I560" s="306">
        <v>201970</v>
      </c>
      <c r="J560" s="306">
        <v>126140</v>
      </c>
      <c r="K560" s="306">
        <v>171000</v>
      </c>
      <c r="L560" s="306">
        <v>30970</v>
      </c>
      <c r="M560" s="306">
        <v>20602</v>
      </c>
      <c r="N560" s="306">
        <v>10393</v>
      </c>
      <c r="O560" s="306">
        <v>9648</v>
      </c>
      <c r="P560" s="306">
        <v>10954</v>
      </c>
      <c r="Q560" s="306">
        <v>2469</v>
      </c>
      <c r="R560" s="144">
        <v>0</v>
      </c>
      <c r="S560" s="144">
        <v>0</v>
      </c>
      <c r="T560" s="144">
        <v>0</v>
      </c>
      <c r="U560" s="144">
        <v>2469</v>
      </c>
      <c r="V560" s="144">
        <v>17534</v>
      </c>
    </row>
    <row r="561" spans="1:22">
      <c r="A561" s="375" t="s">
        <v>1545</v>
      </c>
      <c r="B561" t="s">
        <v>1470</v>
      </c>
      <c r="C561" t="s">
        <v>1546</v>
      </c>
      <c r="D561" s="307">
        <v>11243</v>
      </c>
      <c r="E561" s="307">
        <v>0</v>
      </c>
      <c r="F561" s="307">
        <v>133961</v>
      </c>
      <c r="G561" s="307">
        <v>133961</v>
      </c>
      <c r="H561" s="307">
        <v>0</v>
      </c>
      <c r="I561" s="307">
        <v>243490</v>
      </c>
      <c r="J561" s="307">
        <v>139190</v>
      </c>
      <c r="K561" s="307">
        <v>243490</v>
      </c>
      <c r="L561" s="307">
        <v>0</v>
      </c>
      <c r="M561" s="307">
        <v>25578</v>
      </c>
      <c r="N561" s="307">
        <v>11463</v>
      </c>
      <c r="O561" s="307">
        <v>24903</v>
      </c>
      <c r="P561" s="307">
        <v>675</v>
      </c>
      <c r="Q561" s="307">
        <v>3189</v>
      </c>
      <c r="R561" s="438">
        <v>0</v>
      </c>
      <c r="S561" s="438">
        <v>0</v>
      </c>
      <c r="T561" s="438">
        <v>0</v>
      </c>
      <c r="U561" s="438">
        <v>3189</v>
      </c>
      <c r="V561" s="438">
        <v>22694</v>
      </c>
    </row>
    <row r="562" spans="1:22">
      <c r="A562" s="375" t="s">
        <v>1547</v>
      </c>
      <c r="B562" t="s">
        <v>1470</v>
      </c>
      <c r="C562" t="s">
        <v>1548</v>
      </c>
      <c r="D562" s="306">
        <v>11245</v>
      </c>
      <c r="E562" s="306">
        <v>0</v>
      </c>
      <c r="F562" s="306">
        <v>205158</v>
      </c>
      <c r="G562" s="306">
        <v>85000</v>
      </c>
      <c r="H562" s="306">
        <v>120158</v>
      </c>
      <c r="I562" s="306">
        <v>441700</v>
      </c>
      <c r="J562" s="306">
        <v>278410</v>
      </c>
      <c r="K562" s="306">
        <v>441700</v>
      </c>
      <c r="L562" s="306">
        <v>0</v>
      </c>
      <c r="M562" s="306">
        <v>45155</v>
      </c>
      <c r="N562" s="306">
        <v>23078</v>
      </c>
      <c r="O562" s="306">
        <v>32080</v>
      </c>
      <c r="P562" s="306">
        <v>13075</v>
      </c>
      <c r="Q562" s="306">
        <v>4869</v>
      </c>
      <c r="R562" s="144">
        <v>0</v>
      </c>
      <c r="S562" s="144">
        <v>0</v>
      </c>
      <c r="T562" s="144">
        <v>0</v>
      </c>
      <c r="U562" s="144">
        <v>4869</v>
      </c>
      <c r="V562" s="144">
        <v>34703</v>
      </c>
    </row>
    <row r="563" spans="1:22">
      <c r="A563" s="375" t="s">
        <v>1549</v>
      </c>
      <c r="B563" t="s">
        <v>1470</v>
      </c>
      <c r="C563" t="s">
        <v>1550</v>
      </c>
      <c r="D563" s="307">
        <v>11246</v>
      </c>
      <c r="E563" s="307">
        <v>0</v>
      </c>
      <c r="F563" s="307">
        <v>100614</v>
      </c>
      <c r="G563" s="307">
        <v>76614</v>
      </c>
      <c r="H563" s="307">
        <v>24000</v>
      </c>
      <c r="I563" s="307">
        <v>165225</v>
      </c>
      <c r="J563" s="307">
        <v>89980</v>
      </c>
      <c r="K563" s="307">
        <v>150320</v>
      </c>
      <c r="L563" s="307">
        <v>14905</v>
      </c>
      <c r="M563" s="307">
        <v>17646</v>
      </c>
      <c r="N563" s="307">
        <v>7470</v>
      </c>
      <c r="O563" s="307">
        <v>15628</v>
      </c>
      <c r="P563" s="307">
        <v>2018</v>
      </c>
      <c r="Q563" s="307">
        <v>2469</v>
      </c>
      <c r="R563" s="438">
        <v>0</v>
      </c>
      <c r="S563" s="438">
        <v>0</v>
      </c>
      <c r="T563" s="438">
        <v>0</v>
      </c>
      <c r="U563" s="438">
        <v>2469</v>
      </c>
      <c r="V563" s="438">
        <v>17079</v>
      </c>
    </row>
    <row r="564" spans="1:22">
      <c r="A564" s="375" t="s">
        <v>1551</v>
      </c>
      <c r="B564" t="s">
        <v>1470</v>
      </c>
      <c r="C564" t="s">
        <v>1552</v>
      </c>
      <c r="D564" s="306">
        <v>11301</v>
      </c>
      <c r="E564" s="306">
        <v>0</v>
      </c>
      <c r="F564" s="306">
        <v>84038</v>
      </c>
      <c r="G564" s="306">
        <v>84038</v>
      </c>
      <c r="H564" s="306">
        <v>0</v>
      </c>
      <c r="I564" s="306">
        <v>146370</v>
      </c>
      <c r="J564" s="306">
        <v>82180</v>
      </c>
      <c r="K564" s="306">
        <v>115000</v>
      </c>
      <c r="L564" s="306">
        <v>31370</v>
      </c>
      <c r="M564" s="306">
        <v>15451</v>
      </c>
      <c r="N564" s="306">
        <v>6778</v>
      </c>
      <c r="O564" s="306">
        <v>9372</v>
      </c>
      <c r="P564" s="306">
        <v>6079</v>
      </c>
      <c r="Q564" s="306">
        <v>1989</v>
      </c>
      <c r="R564" s="144">
        <v>0</v>
      </c>
      <c r="S564" s="144">
        <v>0</v>
      </c>
      <c r="T564" s="144">
        <v>0</v>
      </c>
      <c r="U564" s="144">
        <v>1989</v>
      </c>
      <c r="V564" s="144">
        <v>14244</v>
      </c>
    </row>
    <row r="565" spans="1:22">
      <c r="A565" s="375" t="s">
        <v>1553</v>
      </c>
      <c r="B565" t="s">
        <v>1470</v>
      </c>
      <c r="C565" t="s">
        <v>1554</v>
      </c>
      <c r="D565" s="307">
        <v>11324</v>
      </c>
      <c r="E565" s="307">
        <v>0</v>
      </c>
      <c r="F565" s="307">
        <v>54940</v>
      </c>
      <c r="G565" s="307">
        <v>9981</v>
      </c>
      <c r="H565" s="307">
        <v>44959</v>
      </c>
      <c r="I565" s="307">
        <v>135775</v>
      </c>
      <c r="J565" s="307">
        <v>82660</v>
      </c>
      <c r="K565" s="307">
        <v>135775</v>
      </c>
      <c r="L565" s="307">
        <v>0</v>
      </c>
      <c r="M565" s="307">
        <v>13994</v>
      </c>
      <c r="N565" s="307">
        <v>6848</v>
      </c>
      <c r="O565" s="307">
        <v>13994</v>
      </c>
      <c r="P565" s="307">
        <v>0</v>
      </c>
      <c r="Q565" s="307">
        <v>1749</v>
      </c>
      <c r="R565" s="438">
        <v>0</v>
      </c>
      <c r="S565" s="438">
        <v>0</v>
      </c>
      <c r="T565" s="438">
        <v>0</v>
      </c>
      <c r="U565" s="438">
        <v>1749</v>
      </c>
      <c r="V565" s="438">
        <v>9319</v>
      </c>
    </row>
    <row r="566" spans="1:22">
      <c r="A566" s="375" t="s">
        <v>1555</v>
      </c>
      <c r="B566" t="s">
        <v>1470</v>
      </c>
      <c r="C566" t="s">
        <v>1556</v>
      </c>
      <c r="D566" s="306">
        <v>11326</v>
      </c>
      <c r="E566" s="306">
        <v>0</v>
      </c>
      <c r="F566" s="306">
        <v>81752</v>
      </c>
      <c r="G566" s="306">
        <v>81752</v>
      </c>
      <c r="H566" s="306">
        <v>0</v>
      </c>
      <c r="I566" s="306">
        <v>156650</v>
      </c>
      <c r="J566" s="306">
        <v>111400</v>
      </c>
      <c r="K566" s="306">
        <v>149200</v>
      </c>
      <c r="L566" s="306">
        <v>7450</v>
      </c>
      <c r="M566" s="306">
        <v>15229</v>
      </c>
      <c r="N566" s="306">
        <v>9205</v>
      </c>
      <c r="O566" s="306">
        <v>5645</v>
      </c>
      <c r="P566" s="306">
        <v>9584</v>
      </c>
      <c r="Q566" s="306">
        <v>1749</v>
      </c>
      <c r="R566" s="144">
        <v>0</v>
      </c>
      <c r="S566" s="144">
        <v>0</v>
      </c>
      <c r="T566" s="144">
        <v>0</v>
      </c>
      <c r="U566" s="144">
        <v>1749</v>
      </c>
      <c r="V566" s="144">
        <v>13816</v>
      </c>
    </row>
    <row r="567" spans="1:22">
      <c r="A567" s="375" t="s">
        <v>1557</v>
      </c>
      <c r="B567" t="s">
        <v>1470</v>
      </c>
      <c r="C567" t="s">
        <v>1558</v>
      </c>
      <c r="D567" s="307">
        <v>11327</v>
      </c>
      <c r="E567" s="307">
        <v>0</v>
      </c>
      <c r="F567" s="307">
        <v>34597</v>
      </c>
      <c r="G567" s="307">
        <v>0</v>
      </c>
      <c r="H567" s="307">
        <v>34597</v>
      </c>
      <c r="I567" s="307">
        <v>44105</v>
      </c>
      <c r="J567" s="307">
        <v>28900</v>
      </c>
      <c r="K567" s="307">
        <v>40900</v>
      </c>
      <c r="L567" s="307">
        <v>3205</v>
      </c>
      <c r="M567" s="307">
        <v>4436</v>
      </c>
      <c r="N567" s="307">
        <v>2390</v>
      </c>
      <c r="O567" s="307">
        <v>2474</v>
      </c>
      <c r="P567" s="307">
        <v>1962</v>
      </c>
      <c r="Q567" s="307">
        <v>1029</v>
      </c>
      <c r="R567" s="438">
        <v>0</v>
      </c>
      <c r="S567" s="438">
        <v>0</v>
      </c>
      <c r="T567" s="438">
        <v>0</v>
      </c>
      <c r="U567" s="438">
        <v>1029</v>
      </c>
      <c r="V567" s="438">
        <v>5833</v>
      </c>
    </row>
    <row r="568" spans="1:22">
      <c r="A568" s="375" t="s">
        <v>1559</v>
      </c>
      <c r="B568" t="s">
        <v>1470</v>
      </c>
      <c r="C568" t="s">
        <v>1560</v>
      </c>
      <c r="D568" s="306">
        <v>11341</v>
      </c>
      <c r="E568" s="306">
        <v>0</v>
      </c>
      <c r="F568" s="306">
        <v>39385</v>
      </c>
      <c r="G568" s="306">
        <v>30000</v>
      </c>
      <c r="H568" s="306">
        <v>9385</v>
      </c>
      <c r="I568" s="306">
        <v>61670</v>
      </c>
      <c r="J568" s="306">
        <v>33920</v>
      </c>
      <c r="K568" s="306">
        <v>61670</v>
      </c>
      <c r="L568" s="306">
        <v>0</v>
      </c>
      <c r="M568" s="306">
        <v>6539</v>
      </c>
      <c r="N568" s="306">
        <v>2798</v>
      </c>
      <c r="O568" s="306">
        <v>5375</v>
      </c>
      <c r="P568" s="306">
        <v>1164</v>
      </c>
      <c r="Q568" s="306">
        <v>1509</v>
      </c>
      <c r="R568" s="144">
        <v>0</v>
      </c>
      <c r="S568" s="144">
        <v>0</v>
      </c>
      <c r="T568" s="144">
        <v>0</v>
      </c>
      <c r="U568" s="144">
        <v>1509</v>
      </c>
      <c r="V568" s="144">
        <v>6665</v>
      </c>
    </row>
    <row r="569" spans="1:22">
      <c r="A569" s="375" t="s">
        <v>1561</v>
      </c>
      <c r="B569" t="s">
        <v>1470</v>
      </c>
      <c r="C569" t="s">
        <v>1562</v>
      </c>
      <c r="D569" s="307">
        <v>11342</v>
      </c>
      <c r="E569" s="307">
        <v>0</v>
      </c>
      <c r="F569" s="307">
        <v>40344</v>
      </c>
      <c r="G569" s="307">
        <v>22101</v>
      </c>
      <c r="H569" s="307">
        <v>18243</v>
      </c>
      <c r="I569" s="307">
        <v>76790</v>
      </c>
      <c r="J569" s="307">
        <v>52010</v>
      </c>
      <c r="K569" s="307">
        <v>1080</v>
      </c>
      <c r="L569" s="307">
        <v>75710</v>
      </c>
      <c r="M569" s="307">
        <v>7669</v>
      </c>
      <c r="N569" s="307">
        <v>4333</v>
      </c>
      <c r="O569" s="307">
        <v>1466</v>
      </c>
      <c r="P569" s="307">
        <v>6203</v>
      </c>
      <c r="Q569" s="307">
        <v>1509</v>
      </c>
      <c r="R569" s="438">
        <v>0</v>
      </c>
      <c r="S569" s="438">
        <v>0</v>
      </c>
      <c r="T569" s="438">
        <v>0</v>
      </c>
      <c r="U569" s="438">
        <v>1509</v>
      </c>
      <c r="V569" s="438">
        <v>6753</v>
      </c>
    </row>
    <row r="570" spans="1:22">
      <c r="A570" s="375" t="s">
        <v>1563</v>
      </c>
      <c r="B570" t="s">
        <v>1470</v>
      </c>
      <c r="C570" t="s">
        <v>1564</v>
      </c>
      <c r="D570" s="306">
        <v>11343</v>
      </c>
      <c r="E570" s="306">
        <v>0</v>
      </c>
      <c r="F570" s="306">
        <v>71033</v>
      </c>
      <c r="G570" s="306">
        <v>0</v>
      </c>
      <c r="H570" s="306">
        <v>71033</v>
      </c>
      <c r="I570" s="306">
        <v>110720</v>
      </c>
      <c r="J570" s="306">
        <v>71640</v>
      </c>
      <c r="K570" s="306">
        <v>105000</v>
      </c>
      <c r="L570" s="306">
        <v>5720</v>
      </c>
      <c r="M570" s="306">
        <v>11200</v>
      </c>
      <c r="N570" s="306">
        <v>5950</v>
      </c>
      <c r="O570" s="306">
        <v>6033</v>
      </c>
      <c r="P570" s="306">
        <v>5167</v>
      </c>
      <c r="Q570" s="306">
        <v>1509</v>
      </c>
      <c r="R570" s="144">
        <v>0</v>
      </c>
      <c r="S570" s="144">
        <v>0</v>
      </c>
      <c r="T570" s="144">
        <v>0</v>
      </c>
      <c r="U570" s="144">
        <v>1509</v>
      </c>
      <c r="V570" s="144">
        <v>12016</v>
      </c>
    </row>
    <row r="571" spans="1:22">
      <c r="A571" s="375" t="s">
        <v>1565</v>
      </c>
      <c r="B571" t="s">
        <v>1470</v>
      </c>
      <c r="C571" t="s">
        <v>1566</v>
      </c>
      <c r="D571" s="307">
        <v>11346</v>
      </c>
      <c r="E571" s="307">
        <v>0</v>
      </c>
      <c r="F571" s="307">
        <v>43674</v>
      </c>
      <c r="G571" s="307">
        <v>43674</v>
      </c>
      <c r="H571" s="307">
        <v>0</v>
      </c>
      <c r="I571" s="307">
        <v>66250</v>
      </c>
      <c r="J571" s="307">
        <v>39370</v>
      </c>
      <c r="K571" s="307">
        <v>62800</v>
      </c>
      <c r="L571" s="307">
        <v>3450</v>
      </c>
      <c r="M571" s="307">
        <v>6891</v>
      </c>
      <c r="N571" s="307">
        <v>3273</v>
      </c>
      <c r="O571" s="307">
        <v>2033</v>
      </c>
      <c r="P571" s="307">
        <v>4858</v>
      </c>
      <c r="Q571" s="307">
        <v>1509</v>
      </c>
      <c r="R571" s="438">
        <v>0</v>
      </c>
      <c r="S571" s="438">
        <v>0</v>
      </c>
      <c r="T571" s="438">
        <v>0</v>
      </c>
      <c r="U571" s="438">
        <v>1509</v>
      </c>
      <c r="V571" s="438">
        <v>7391</v>
      </c>
    </row>
    <row r="572" spans="1:22">
      <c r="A572" s="375" t="s">
        <v>1567</v>
      </c>
      <c r="B572" t="s">
        <v>1470</v>
      </c>
      <c r="C572" t="s">
        <v>1568</v>
      </c>
      <c r="D572" s="306">
        <v>11347</v>
      </c>
      <c r="E572" s="306">
        <v>0</v>
      </c>
      <c r="F572" s="306">
        <v>43620</v>
      </c>
      <c r="G572" s="306">
        <v>0</v>
      </c>
      <c r="H572" s="306">
        <v>43620</v>
      </c>
      <c r="I572" s="306">
        <v>68430</v>
      </c>
      <c r="J572" s="306">
        <v>42900</v>
      </c>
      <c r="K572" s="306">
        <v>64000</v>
      </c>
      <c r="L572" s="306">
        <v>4430</v>
      </c>
      <c r="M572" s="306">
        <v>6974</v>
      </c>
      <c r="N572" s="306">
        <v>3533</v>
      </c>
      <c r="O572" s="306">
        <v>1714</v>
      </c>
      <c r="P572" s="306">
        <v>5260</v>
      </c>
      <c r="Q572" s="306">
        <v>1509</v>
      </c>
      <c r="R572" s="144">
        <v>0</v>
      </c>
      <c r="S572" s="144">
        <v>0</v>
      </c>
      <c r="T572" s="144">
        <v>0</v>
      </c>
      <c r="U572" s="144">
        <v>1509</v>
      </c>
      <c r="V572" s="144">
        <v>7359</v>
      </c>
    </row>
    <row r="573" spans="1:22">
      <c r="A573" s="375" t="s">
        <v>1569</v>
      </c>
      <c r="B573" t="s">
        <v>1470</v>
      </c>
      <c r="C573" t="s">
        <v>1570</v>
      </c>
      <c r="D573" s="307">
        <v>11348</v>
      </c>
      <c r="E573" s="307">
        <v>0</v>
      </c>
      <c r="F573" s="307">
        <v>37719</v>
      </c>
      <c r="G573" s="307">
        <v>6719</v>
      </c>
      <c r="H573" s="307">
        <v>31000</v>
      </c>
      <c r="I573" s="307">
        <v>50940</v>
      </c>
      <c r="J573" s="307">
        <v>32880</v>
      </c>
      <c r="K573" s="307">
        <v>47000</v>
      </c>
      <c r="L573" s="307">
        <v>3940</v>
      </c>
      <c r="M573" s="307">
        <v>5146</v>
      </c>
      <c r="N573" s="307">
        <v>2728</v>
      </c>
      <c r="O573" s="307">
        <v>3421</v>
      </c>
      <c r="P573" s="307">
        <v>1725</v>
      </c>
      <c r="Q573" s="307">
        <v>1269</v>
      </c>
      <c r="R573" s="438">
        <v>0</v>
      </c>
      <c r="S573" s="438">
        <v>0</v>
      </c>
      <c r="T573" s="438">
        <v>0</v>
      </c>
      <c r="U573" s="438">
        <v>1269</v>
      </c>
      <c r="V573" s="438">
        <v>6374</v>
      </c>
    </row>
    <row r="574" spans="1:22">
      <c r="A574" s="375" t="s">
        <v>1571</v>
      </c>
      <c r="B574" t="s">
        <v>1470</v>
      </c>
      <c r="C574" t="s">
        <v>1572</v>
      </c>
      <c r="D574" s="306">
        <v>11349</v>
      </c>
      <c r="E574" s="306">
        <v>0</v>
      </c>
      <c r="F574" s="306">
        <v>41614</v>
      </c>
      <c r="G574" s="306">
        <v>0</v>
      </c>
      <c r="H574" s="306">
        <v>41614</v>
      </c>
      <c r="I574" s="306">
        <v>44815</v>
      </c>
      <c r="J574" s="306">
        <v>30660</v>
      </c>
      <c r="K574" s="306">
        <v>44815</v>
      </c>
      <c r="L574" s="306">
        <v>0</v>
      </c>
      <c r="M574" s="306">
        <v>4416</v>
      </c>
      <c r="N574" s="306">
        <v>2520</v>
      </c>
      <c r="O574" s="306">
        <v>4416</v>
      </c>
      <c r="P574" s="306">
        <v>0</v>
      </c>
      <c r="Q574" s="306">
        <v>1029</v>
      </c>
      <c r="R574" s="144">
        <v>0</v>
      </c>
      <c r="S574" s="144">
        <v>0</v>
      </c>
      <c r="T574" s="144">
        <v>0</v>
      </c>
      <c r="U574" s="144">
        <v>1029</v>
      </c>
      <c r="V574" s="144">
        <v>7010</v>
      </c>
    </row>
    <row r="575" spans="1:22">
      <c r="A575" s="375" t="s">
        <v>1573</v>
      </c>
      <c r="B575" t="s">
        <v>1470</v>
      </c>
      <c r="C575" t="s">
        <v>1574</v>
      </c>
      <c r="D575" s="307">
        <v>11361</v>
      </c>
      <c r="E575" s="307">
        <v>0</v>
      </c>
      <c r="F575" s="307">
        <v>29241</v>
      </c>
      <c r="G575" s="307">
        <v>0</v>
      </c>
      <c r="H575" s="307">
        <v>29241</v>
      </c>
      <c r="I575" s="307">
        <v>29520</v>
      </c>
      <c r="J575" s="307">
        <v>18820</v>
      </c>
      <c r="K575" s="307">
        <v>27000</v>
      </c>
      <c r="L575" s="307">
        <v>2520</v>
      </c>
      <c r="M575" s="307">
        <v>2984</v>
      </c>
      <c r="N575" s="307">
        <v>1553</v>
      </c>
      <c r="O575" s="307">
        <v>1134</v>
      </c>
      <c r="P575" s="307">
        <v>1850</v>
      </c>
      <c r="Q575" s="307">
        <v>1029</v>
      </c>
      <c r="R575" s="438">
        <v>0</v>
      </c>
      <c r="S575" s="438">
        <v>0</v>
      </c>
      <c r="T575" s="438">
        <v>0</v>
      </c>
      <c r="U575" s="438">
        <v>1029</v>
      </c>
      <c r="V575" s="438">
        <v>4928</v>
      </c>
    </row>
    <row r="576" spans="1:22">
      <c r="A576" s="375" t="s">
        <v>1575</v>
      </c>
      <c r="B576" t="s">
        <v>1470</v>
      </c>
      <c r="C576" t="s">
        <v>1576</v>
      </c>
      <c r="D576" s="306">
        <v>11362</v>
      </c>
      <c r="E576" s="306">
        <v>0</v>
      </c>
      <c r="F576" s="306">
        <v>38804</v>
      </c>
      <c r="G576" s="306">
        <v>0</v>
      </c>
      <c r="H576" s="306">
        <v>38804</v>
      </c>
      <c r="I576" s="306">
        <v>37340</v>
      </c>
      <c r="J576" s="306">
        <v>24890</v>
      </c>
      <c r="K576" s="306">
        <v>37340</v>
      </c>
      <c r="L576" s="306">
        <v>0</v>
      </c>
      <c r="M576" s="306">
        <v>3729</v>
      </c>
      <c r="N576" s="306">
        <v>2061</v>
      </c>
      <c r="O576" s="306">
        <v>1171</v>
      </c>
      <c r="P576" s="306">
        <v>2558</v>
      </c>
      <c r="Q576" s="306">
        <v>1029</v>
      </c>
      <c r="R576" s="144">
        <v>0</v>
      </c>
      <c r="S576" s="144">
        <v>0</v>
      </c>
      <c r="T576" s="144">
        <v>0</v>
      </c>
      <c r="U576" s="144">
        <v>1029</v>
      </c>
      <c r="V576" s="144">
        <v>6529</v>
      </c>
    </row>
    <row r="577" spans="1:22">
      <c r="A577" s="375" t="s">
        <v>1577</v>
      </c>
      <c r="B577" t="s">
        <v>1470</v>
      </c>
      <c r="C577" t="s">
        <v>1578</v>
      </c>
      <c r="D577" s="307">
        <v>11363</v>
      </c>
      <c r="E577" s="307">
        <v>0</v>
      </c>
      <c r="F577" s="307">
        <v>31488</v>
      </c>
      <c r="G577" s="307">
        <v>31488</v>
      </c>
      <c r="H577" s="307">
        <v>0</v>
      </c>
      <c r="I577" s="307">
        <v>25135</v>
      </c>
      <c r="J577" s="307">
        <v>16340</v>
      </c>
      <c r="K577" s="307">
        <v>24100</v>
      </c>
      <c r="L577" s="307">
        <v>1035</v>
      </c>
      <c r="M577" s="307">
        <v>2533</v>
      </c>
      <c r="N577" s="307">
        <v>1360</v>
      </c>
      <c r="O577" s="307">
        <v>1287</v>
      </c>
      <c r="P577" s="307">
        <v>1246</v>
      </c>
      <c r="Q577" s="307">
        <v>1029</v>
      </c>
      <c r="R577" s="438">
        <v>0</v>
      </c>
      <c r="S577" s="438">
        <v>0</v>
      </c>
      <c r="T577" s="438">
        <v>0</v>
      </c>
      <c r="U577" s="438">
        <v>1029</v>
      </c>
      <c r="V577" s="438">
        <v>5296</v>
      </c>
    </row>
    <row r="578" spans="1:22">
      <c r="A578" s="375" t="s">
        <v>1579</v>
      </c>
      <c r="B578" t="s">
        <v>1470</v>
      </c>
      <c r="C578" t="s">
        <v>1580</v>
      </c>
      <c r="D578" s="306">
        <v>11365</v>
      </c>
      <c r="E578" s="306">
        <v>0</v>
      </c>
      <c r="F578" s="306">
        <v>46387</v>
      </c>
      <c r="G578" s="306">
        <v>0</v>
      </c>
      <c r="H578" s="306">
        <v>46387</v>
      </c>
      <c r="I578" s="306">
        <v>44290</v>
      </c>
      <c r="J578" s="306">
        <v>29970</v>
      </c>
      <c r="K578" s="306">
        <v>41500</v>
      </c>
      <c r="L578" s="306">
        <v>2790</v>
      </c>
      <c r="M578" s="306">
        <v>4379</v>
      </c>
      <c r="N578" s="306">
        <v>2468</v>
      </c>
      <c r="O578" s="306">
        <v>1003</v>
      </c>
      <c r="P578" s="306">
        <v>3376</v>
      </c>
      <c r="Q578" s="306">
        <v>1029</v>
      </c>
      <c r="R578" s="144">
        <v>0</v>
      </c>
      <c r="S578" s="144">
        <v>0</v>
      </c>
      <c r="T578" s="144">
        <v>0</v>
      </c>
      <c r="U578" s="144">
        <v>1029</v>
      </c>
      <c r="V578" s="144">
        <v>7805</v>
      </c>
    </row>
    <row r="579" spans="1:22">
      <c r="A579" s="375" t="s">
        <v>1581</v>
      </c>
      <c r="B579" t="s">
        <v>1470</v>
      </c>
      <c r="C579" t="s">
        <v>1582</v>
      </c>
      <c r="D579" s="307">
        <v>11369</v>
      </c>
      <c r="E579" s="307">
        <v>0</v>
      </c>
      <c r="F579" s="307">
        <v>16910</v>
      </c>
      <c r="G579" s="307">
        <v>16910</v>
      </c>
      <c r="H579" s="307">
        <v>0</v>
      </c>
      <c r="I579" s="307">
        <v>10155</v>
      </c>
      <c r="J579" s="307">
        <v>6750</v>
      </c>
      <c r="K579" s="307">
        <v>9220</v>
      </c>
      <c r="L579" s="307">
        <v>935</v>
      </c>
      <c r="M579" s="307">
        <v>1011</v>
      </c>
      <c r="N579" s="307">
        <v>558</v>
      </c>
      <c r="O579" s="307">
        <v>605</v>
      </c>
      <c r="P579" s="307">
        <v>406</v>
      </c>
      <c r="Q579" s="307">
        <v>789</v>
      </c>
      <c r="R579" s="438">
        <v>0</v>
      </c>
      <c r="S579" s="438">
        <v>0</v>
      </c>
      <c r="T579" s="438">
        <v>0</v>
      </c>
      <c r="U579" s="438">
        <v>789</v>
      </c>
      <c r="V579" s="438">
        <v>2842</v>
      </c>
    </row>
    <row r="580" spans="1:22">
      <c r="A580" s="375" t="s">
        <v>1583</v>
      </c>
      <c r="B580" t="s">
        <v>1470</v>
      </c>
      <c r="C580" t="s">
        <v>1009</v>
      </c>
      <c r="D580" s="306">
        <v>11381</v>
      </c>
      <c r="E580" s="306">
        <v>0</v>
      </c>
      <c r="F580" s="306">
        <v>31896</v>
      </c>
      <c r="G580" s="306">
        <v>3020</v>
      </c>
      <c r="H580" s="306">
        <v>28876</v>
      </c>
      <c r="I580" s="306">
        <v>42855</v>
      </c>
      <c r="J580" s="306">
        <v>28280</v>
      </c>
      <c r="K580" s="306">
        <v>37800</v>
      </c>
      <c r="L580" s="306">
        <v>5055</v>
      </c>
      <c r="M580" s="306">
        <v>4290</v>
      </c>
      <c r="N580" s="306">
        <v>2340</v>
      </c>
      <c r="O580" s="306">
        <v>980</v>
      </c>
      <c r="P580" s="306">
        <v>3310</v>
      </c>
      <c r="Q580" s="306">
        <v>1029</v>
      </c>
      <c r="R580" s="144">
        <v>0</v>
      </c>
      <c r="S580" s="144">
        <v>0</v>
      </c>
      <c r="T580" s="144">
        <v>0</v>
      </c>
      <c r="U580" s="144">
        <v>1029</v>
      </c>
      <c r="V580" s="144">
        <v>5366</v>
      </c>
    </row>
    <row r="581" spans="1:22">
      <c r="A581" s="375" t="s">
        <v>1584</v>
      </c>
      <c r="B581" t="s">
        <v>1470</v>
      </c>
      <c r="C581" t="s">
        <v>1585</v>
      </c>
      <c r="D581" s="307">
        <v>11383</v>
      </c>
      <c r="E581" s="307">
        <v>0</v>
      </c>
      <c r="F581" s="307">
        <v>43534</v>
      </c>
      <c r="G581" s="307">
        <v>0</v>
      </c>
      <c r="H581" s="307">
        <v>43534</v>
      </c>
      <c r="I581" s="307">
        <v>51245</v>
      </c>
      <c r="J581" s="307">
        <v>33220</v>
      </c>
      <c r="K581" s="307">
        <v>41400</v>
      </c>
      <c r="L581" s="307">
        <v>9845</v>
      </c>
      <c r="M581" s="307">
        <v>5153</v>
      </c>
      <c r="N581" s="307">
        <v>2735</v>
      </c>
      <c r="O581" s="307">
        <v>2997</v>
      </c>
      <c r="P581" s="307">
        <v>2156</v>
      </c>
      <c r="Q581" s="307">
        <v>1269</v>
      </c>
      <c r="R581" s="438">
        <v>0</v>
      </c>
      <c r="S581" s="438">
        <v>0</v>
      </c>
      <c r="T581" s="438">
        <v>0</v>
      </c>
      <c r="U581" s="438">
        <v>1269</v>
      </c>
      <c r="V581" s="438">
        <v>7335</v>
      </c>
    </row>
    <row r="582" spans="1:22">
      <c r="A582" s="375" t="s">
        <v>1586</v>
      </c>
      <c r="B582" t="s">
        <v>1470</v>
      </c>
      <c r="C582" t="s">
        <v>1587</v>
      </c>
      <c r="D582" s="306">
        <v>11385</v>
      </c>
      <c r="E582" s="306">
        <v>0</v>
      </c>
      <c r="F582" s="306">
        <v>64539</v>
      </c>
      <c r="G582" s="306">
        <v>0</v>
      </c>
      <c r="H582" s="306">
        <v>64539</v>
      </c>
      <c r="I582" s="306">
        <v>118345</v>
      </c>
      <c r="J582" s="306">
        <v>75660</v>
      </c>
      <c r="K582" s="306">
        <v>117300</v>
      </c>
      <c r="L582" s="306">
        <v>1045</v>
      </c>
      <c r="M582" s="306">
        <v>12014</v>
      </c>
      <c r="N582" s="306">
        <v>6260</v>
      </c>
      <c r="O582" s="306">
        <v>2715</v>
      </c>
      <c r="P582" s="306">
        <v>9299</v>
      </c>
      <c r="Q582" s="306">
        <v>1509</v>
      </c>
      <c r="R582" s="144">
        <v>0</v>
      </c>
      <c r="S582" s="144">
        <v>0</v>
      </c>
      <c r="T582" s="144">
        <v>0</v>
      </c>
      <c r="U582" s="144">
        <v>1509</v>
      </c>
      <c r="V582" s="144">
        <v>10908</v>
      </c>
    </row>
    <row r="583" spans="1:22">
      <c r="A583" s="375" t="s">
        <v>1588</v>
      </c>
      <c r="B583" t="s">
        <v>1470</v>
      </c>
      <c r="C583" t="s">
        <v>1589</v>
      </c>
      <c r="D583" s="307">
        <v>11408</v>
      </c>
      <c r="E583" s="307">
        <v>0</v>
      </c>
      <c r="F583" s="307">
        <v>68529</v>
      </c>
      <c r="G583" s="307">
        <v>0</v>
      </c>
      <c r="H583" s="307">
        <v>68529</v>
      </c>
      <c r="I583" s="307">
        <v>132215</v>
      </c>
      <c r="J583" s="307">
        <v>87700</v>
      </c>
      <c r="K583" s="307">
        <v>124600</v>
      </c>
      <c r="L583" s="307">
        <v>7615</v>
      </c>
      <c r="M583" s="307">
        <v>13245</v>
      </c>
      <c r="N583" s="307">
        <v>7260</v>
      </c>
      <c r="O583" s="307">
        <v>5462</v>
      </c>
      <c r="P583" s="307">
        <v>7783</v>
      </c>
      <c r="Q583" s="307">
        <v>1749</v>
      </c>
      <c r="R583" s="438">
        <v>0</v>
      </c>
      <c r="S583" s="438">
        <v>0</v>
      </c>
      <c r="T583" s="438">
        <v>0</v>
      </c>
      <c r="U583" s="438">
        <v>1749</v>
      </c>
      <c r="V583" s="438">
        <v>11344</v>
      </c>
    </row>
    <row r="584" spans="1:22">
      <c r="A584" s="375" t="s">
        <v>1590</v>
      </c>
      <c r="B584" t="s">
        <v>1470</v>
      </c>
      <c r="C584" t="s">
        <v>1591</v>
      </c>
      <c r="D584" s="306">
        <v>11442</v>
      </c>
      <c r="E584" s="306">
        <v>0</v>
      </c>
      <c r="F584" s="306">
        <v>80819</v>
      </c>
      <c r="G584" s="306">
        <v>80819</v>
      </c>
      <c r="H584" s="306">
        <v>0</v>
      </c>
      <c r="I584" s="306">
        <v>120445</v>
      </c>
      <c r="J584" s="306">
        <v>73390</v>
      </c>
      <c r="K584" s="306">
        <v>104400</v>
      </c>
      <c r="L584" s="306">
        <v>16045</v>
      </c>
      <c r="M584" s="306">
        <v>12418</v>
      </c>
      <c r="N584" s="306">
        <v>6088</v>
      </c>
      <c r="O584" s="306">
        <v>6909</v>
      </c>
      <c r="P584" s="306">
        <v>5509</v>
      </c>
      <c r="Q584" s="306">
        <v>1749</v>
      </c>
      <c r="R584" s="144">
        <v>0</v>
      </c>
      <c r="S584" s="144">
        <v>0</v>
      </c>
      <c r="T584" s="144">
        <v>0</v>
      </c>
      <c r="U584" s="144">
        <v>1749</v>
      </c>
      <c r="V584" s="144">
        <v>13643</v>
      </c>
    </row>
    <row r="585" spans="1:22">
      <c r="A585" s="375" t="s">
        <v>1592</v>
      </c>
      <c r="B585" t="s">
        <v>1470</v>
      </c>
      <c r="C585" t="s">
        <v>1593</v>
      </c>
      <c r="D585" s="307">
        <v>11464</v>
      </c>
      <c r="E585" s="307">
        <v>0</v>
      </c>
      <c r="F585" s="307">
        <v>92987</v>
      </c>
      <c r="G585" s="307">
        <v>92987</v>
      </c>
      <c r="H585" s="307">
        <v>0</v>
      </c>
      <c r="I585" s="307">
        <v>170235</v>
      </c>
      <c r="J585" s="307">
        <v>109560</v>
      </c>
      <c r="K585" s="307">
        <v>157000</v>
      </c>
      <c r="L585" s="307">
        <v>13235</v>
      </c>
      <c r="M585" s="307">
        <v>17209</v>
      </c>
      <c r="N585" s="307">
        <v>9043</v>
      </c>
      <c r="O585" s="307">
        <v>10476</v>
      </c>
      <c r="P585" s="307">
        <v>6733</v>
      </c>
      <c r="Q585" s="307">
        <v>1989</v>
      </c>
      <c r="R585" s="438">
        <v>0</v>
      </c>
      <c r="S585" s="438">
        <v>0</v>
      </c>
      <c r="T585" s="438">
        <v>0</v>
      </c>
      <c r="U585" s="438">
        <v>1989</v>
      </c>
      <c r="V585" s="438">
        <v>15789</v>
      </c>
    </row>
    <row r="586" spans="1:22">
      <c r="A586" s="375" t="s">
        <v>1594</v>
      </c>
      <c r="B586" t="s">
        <v>1470</v>
      </c>
      <c r="C586" t="s">
        <v>1595</v>
      </c>
      <c r="D586" s="306">
        <v>11465</v>
      </c>
      <c r="E586" s="306">
        <v>0</v>
      </c>
      <c r="F586" s="306">
        <v>65578</v>
      </c>
      <c r="G586" s="306">
        <v>65578</v>
      </c>
      <c r="H586" s="306">
        <v>0</v>
      </c>
      <c r="I586" s="306">
        <v>103135</v>
      </c>
      <c r="J586" s="306">
        <v>63220</v>
      </c>
      <c r="K586" s="306">
        <v>95400</v>
      </c>
      <c r="L586" s="306">
        <v>7735</v>
      </c>
      <c r="M586" s="306">
        <v>10588</v>
      </c>
      <c r="N586" s="306">
        <v>5203</v>
      </c>
      <c r="O586" s="306">
        <v>5286</v>
      </c>
      <c r="P586" s="306">
        <v>5302</v>
      </c>
      <c r="Q586" s="306">
        <v>1509</v>
      </c>
      <c r="R586" s="144">
        <v>0</v>
      </c>
      <c r="S586" s="144">
        <v>0</v>
      </c>
      <c r="T586" s="144">
        <v>0</v>
      </c>
      <c r="U586" s="144">
        <v>1509</v>
      </c>
      <c r="V586" s="144">
        <v>11076</v>
      </c>
    </row>
    <row r="587" spans="1:22">
      <c r="A587" s="375" t="s">
        <v>1596</v>
      </c>
      <c r="B587" t="s">
        <v>1597</v>
      </c>
      <c r="C587">
        <v>0</v>
      </c>
      <c r="D587" s="307">
        <v>12000</v>
      </c>
      <c r="E587" s="307">
        <v>0</v>
      </c>
      <c r="F587" s="307">
        <v>11238703</v>
      </c>
      <c r="G587" s="307">
        <v>11238703</v>
      </c>
      <c r="H587" s="307">
        <v>0</v>
      </c>
      <c r="I587" s="307">
        <v>0</v>
      </c>
      <c r="J587" s="307">
        <v>0</v>
      </c>
      <c r="K587" s="307">
        <v>0</v>
      </c>
      <c r="L587" s="307">
        <v>0</v>
      </c>
      <c r="M587" s="307">
        <v>0</v>
      </c>
      <c r="N587" s="307">
        <v>0</v>
      </c>
      <c r="O587" s="307">
        <v>0</v>
      </c>
      <c r="P587" s="307">
        <v>0</v>
      </c>
      <c r="Q587" s="307">
        <v>0</v>
      </c>
      <c r="R587" s="438">
        <v>0</v>
      </c>
      <c r="S587" s="438">
        <v>0</v>
      </c>
      <c r="T587" s="438">
        <v>0</v>
      </c>
      <c r="U587" s="438">
        <v>0</v>
      </c>
      <c r="V587" s="438">
        <v>1893615</v>
      </c>
    </row>
    <row r="588" spans="1:22">
      <c r="A588" s="375" t="s">
        <v>1598</v>
      </c>
      <c r="B588" t="s">
        <v>1597</v>
      </c>
      <c r="C588" t="s">
        <v>1599</v>
      </c>
      <c r="D588" s="306">
        <v>12100</v>
      </c>
      <c r="E588" s="306">
        <v>0</v>
      </c>
      <c r="F588" s="306">
        <v>1344514</v>
      </c>
      <c r="G588" s="306">
        <v>844514</v>
      </c>
      <c r="H588" s="306">
        <v>500000</v>
      </c>
      <c r="I588" s="306">
        <v>3991465</v>
      </c>
      <c r="J588" s="306">
        <v>2576160</v>
      </c>
      <c r="K588" s="306">
        <v>3500000</v>
      </c>
      <c r="L588" s="306">
        <v>491465</v>
      </c>
      <c r="M588" s="306">
        <v>405196</v>
      </c>
      <c r="N588" s="306">
        <v>213628</v>
      </c>
      <c r="O588" s="306">
        <v>19838</v>
      </c>
      <c r="P588" s="306">
        <v>385358</v>
      </c>
      <c r="Q588" s="306">
        <v>29130</v>
      </c>
      <c r="R588" s="144">
        <v>0</v>
      </c>
      <c r="S588" s="144">
        <v>0</v>
      </c>
      <c r="T588" s="144">
        <v>0</v>
      </c>
      <c r="U588" s="144">
        <v>29130</v>
      </c>
      <c r="V588" s="144">
        <v>226688</v>
      </c>
    </row>
    <row r="589" spans="1:22">
      <c r="A589" s="375" t="s">
        <v>1600</v>
      </c>
      <c r="B589" t="s">
        <v>1597</v>
      </c>
      <c r="C589" t="s">
        <v>1601</v>
      </c>
      <c r="D589" s="307">
        <v>12202</v>
      </c>
      <c r="E589" s="307">
        <v>0</v>
      </c>
      <c r="F589" s="307">
        <v>156170</v>
      </c>
      <c r="G589" s="307">
        <v>0</v>
      </c>
      <c r="H589" s="307">
        <v>156170</v>
      </c>
      <c r="I589" s="307">
        <v>265650</v>
      </c>
      <c r="J589" s="307">
        <v>189040</v>
      </c>
      <c r="K589" s="307">
        <v>236400</v>
      </c>
      <c r="L589" s="307">
        <v>29250</v>
      </c>
      <c r="M589" s="307">
        <v>25936</v>
      </c>
      <c r="N589" s="307">
        <v>15700</v>
      </c>
      <c r="O589" s="307">
        <v>19600</v>
      </c>
      <c r="P589" s="307">
        <v>6336</v>
      </c>
      <c r="Q589" s="307">
        <v>2709</v>
      </c>
      <c r="R589" s="438">
        <v>0</v>
      </c>
      <c r="S589" s="438">
        <v>0</v>
      </c>
      <c r="T589" s="438">
        <v>0</v>
      </c>
      <c r="U589" s="438">
        <v>2709</v>
      </c>
      <c r="V589" s="438">
        <v>26343</v>
      </c>
    </row>
    <row r="590" spans="1:22">
      <c r="A590" s="375" t="s">
        <v>1602</v>
      </c>
      <c r="B590" t="s">
        <v>1597</v>
      </c>
      <c r="C590" t="s">
        <v>1603</v>
      </c>
      <c r="D590" s="306">
        <v>12203</v>
      </c>
      <c r="E590" s="306">
        <v>0</v>
      </c>
      <c r="F590" s="306">
        <v>604726</v>
      </c>
      <c r="G590" s="306">
        <v>309324</v>
      </c>
      <c r="H590" s="306">
        <v>295402</v>
      </c>
      <c r="I590" s="306">
        <v>1807230</v>
      </c>
      <c r="J590" s="306">
        <v>1038330</v>
      </c>
      <c r="K590" s="306">
        <v>1152000</v>
      </c>
      <c r="L590" s="306">
        <v>655230</v>
      </c>
      <c r="M590" s="306">
        <v>190987</v>
      </c>
      <c r="N590" s="306">
        <v>86131</v>
      </c>
      <c r="O590" s="306">
        <v>17500</v>
      </c>
      <c r="P590" s="306">
        <v>173487</v>
      </c>
      <c r="Q590" s="306">
        <v>15509</v>
      </c>
      <c r="R590" s="144">
        <v>0</v>
      </c>
      <c r="S590" s="144">
        <v>0</v>
      </c>
      <c r="T590" s="144">
        <v>0</v>
      </c>
      <c r="U590" s="144">
        <v>15509</v>
      </c>
      <c r="V590" s="144">
        <v>102176</v>
      </c>
    </row>
    <row r="591" spans="1:22">
      <c r="A591" s="375" t="s">
        <v>1604</v>
      </c>
      <c r="B591" t="s">
        <v>1597</v>
      </c>
      <c r="C591" t="s">
        <v>1605</v>
      </c>
      <c r="D591" s="307">
        <v>12204</v>
      </c>
      <c r="E591" s="307">
        <v>0</v>
      </c>
      <c r="F591" s="307">
        <v>940918</v>
      </c>
      <c r="G591" s="307">
        <v>940918</v>
      </c>
      <c r="H591" s="307">
        <v>0</v>
      </c>
      <c r="I591" s="307">
        <v>2486080</v>
      </c>
      <c r="J591" s="307">
        <v>1527700</v>
      </c>
      <c r="K591" s="307">
        <v>1240000</v>
      </c>
      <c r="L591" s="307">
        <v>1246080</v>
      </c>
      <c r="M591" s="307">
        <v>256889</v>
      </c>
      <c r="N591" s="307">
        <v>126758</v>
      </c>
      <c r="O591" s="307">
        <v>10221</v>
      </c>
      <c r="P591" s="307">
        <v>246668</v>
      </c>
      <c r="Q591" s="307">
        <v>18410</v>
      </c>
      <c r="R591" s="438">
        <v>0</v>
      </c>
      <c r="S591" s="438">
        <v>0</v>
      </c>
      <c r="T591" s="438">
        <v>0</v>
      </c>
      <c r="U591" s="438">
        <v>18410</v>
      </c>
      <c r="V591" s="438">
        <v>159241</v>
      </c>
    </row>
    <row r="592" spans="1:22">
      <c r="A592" s="375" t="s">
        <v>1606</v>
      </c>
      <c r="B592" t="s">
        <v>1597</v>
      </c>
      <c r="C592" t="s">
        <v>1607</v>
      </c>
      <c r="D592" s="306">
        <v>12205</v>
      </c>
      <c r="E592" s="306">
        <v>0</v>
      </c>
      <c r="F592" s="306">
        <v>136012</v>
      </c>
      <c r="G592" s="306">
        <v>0</v>
      </c>
      <c r="H592" s="306">
        <v>136012</v>
      </c>
      <c r="I592" s="306">
        <v>221795</v>
      </c>
      <c r="J592" s="306">
        <v>161980</v>
      </c>
      <c r="K592" s="306">
        <v>207000</v>
      </c>
      <c r="L592" s="306">
        <v>14795</v>
      </c>
      <c r="M592" s="306">
        <v>21452</v>
      </c>
      <c r="N592" s="306">
        <v>13448</v>
      </c>
      <c r="O592" s="306">
        <v>15139</v>
      </c>
      <c r="P592" s="306">
        <v>6313</v>
      </c>
      <c r="Q592" s="306">
        <v>2949</v>
      </c>
      <c r="R592" s="144">
        <v>0</v>
      </c>
      <c r="S592" s="144">
        <v>0</v>
      </c>
      <c r="T592" s="144">
        <v>0</v>
      </c>
      <c r="U592" s="144">
        <v>2949</v>
      </c>
      <c r="V592" s="144">
        <v>22926</v>
      </c>
    </row>
    <row r="593" spans="1:22">
      <c r="A593" s="375" t="s">
        <v>1608</v>
      </c>
      <c r="B593" t="s">
        <v>1597</v>
      </c>
      <c r="C593" t="s">
        <v>1609</v>
      </c>
      <c r="D593" s="307">
        <v>12206</v>
      </c>
      <c r="E593" s="307">
        <v>0</v>
      </c>
      <c r="F593" s="307">
        <v>256453</v>
      </c>
      <c r="G593" s="307">
        <v>0</v>
      </c>
      <c r="H593" s="307">
        <v>256453</v>
      </c>
      <c r="I593" s="307">
        <v>490675</v>
      </c>
      <c r="J593" s="307">
        <v>295870</v>
      </c>
      <c r="K593" s="307">
        <v>355860</v>
      </c>
      <c r="L593" s="307">
        <v>134815</v>
      </c>
      <c r="M593" s="307">
        <v>50735</v>
      </c>
      <c r="N593" s="307">
        <v>24413</v>
      </c>
      <c r="O593" s="307">
        <v>4084</v>
      </c>
      <c r="P593" s="307">
        <v>46651</v>
      </c>
      <c r="Q593" s="307">
        <v>5749</v>
      </c>
      <c r="R593" s="438">
        <v>0</v>
      </c>
      <c r="S593" s="438">
        <v>0</v>
      </c>
      <c r="T593" s="438">
        <v>0</v>
      </c>
      <c r="U593" s="438">
        <v>5749</v>
      </c>
      <c r="V593" s="438">
        <v>43371</v>
      </c>
    </row>
    <row r="594" spans="1:22">
      <c r="A594" s="375" t="s">
        <v>1610</v>
      </c>
      <c r="B594" t="s">
        <v>1597</v>
      </c>
      <c r="C594" t="s">
        <v>1611</v>
      </c>
      <c r="D594" s="306">
        <v>12207</v>
      </c>
      <c r="E594" s="306">
        <v>0</v>
      </c>
      <c r="F594" s="306">
        <v>803692</v>
      </c>
      <c r="G594" s="306">
        <v>0</v>
      </c>
      <c r="H594" s="306">
        <v>803692</v>
      </c>
      <c r="I594" s="306">
        <v>2090125</v>
      </c>
      <c r="J594" s="306">
        <v>1357660</v>
      </c>
      <c r="K594" s="306">
        <v>1920000</v>
      </c>
      <c r="L594" s="306">
        <v>170125</v>
      </c>
      <c r="M594" s="306">
        <v>211839</v>
      </c>
      <c r="N594" s="306">
        <v>112548</v>
      </c>
      <c r="O594" s="306">
        <v>155190</v>
      </c>
      <c r="P594" s="306">
        <v>56649</v>
      </c>
      <c r="Q594" s="306">
        <v>15349</v>
      </c>
      <c r="R594" s="144">
        <v>0</v>
      </c>
      <c r="S594" s="144">
        <v>0</v>
      </c>
      <c r="T594" s="144">
        <v>0</v>
      </c>
      <c r="U594" s="144">
        <v>15349</v>
      </c>
      <c r="V594" s="144">
        <v>135788</v>
      </c>
    </row>
    <row r="595" spans="1:22">
      <c r="A595" s="375" t="s">
        <v>1612</v>
      </c>
      <c r="B595" t="s">
        <v>1597</v>
      </c>
      <c r="C595" t="s">
        <v>1613</v>
      </c>
      <c r="D595" s="307">
        <v>12208</v>
      </c>
      <c r="E595" s="307">
        <v>0</v>
      </c>
      <c r="F595" s="307">
        <v>281399</v>
      </c>
      <c r="G595" s="307">
        <v>81399</v>
      </c>
      <c r="H595" s="307">
        <v>200000</v>
      </c>
      <c r="I595" s="307">
        <v>617960</v>
      </c>
      <c r="J595" s="307">
        <v>403470</v>
      </c>
      <c r="K595" s="307">
        <v>526000</v>
      </c>
      <c r="L595" s="307">
        <v>91960</v>
      </c>
      <c r="M595" s="307">
        <v>62180</v>
      </c>
      <c r="N595" s="307">
        <v>33263</v>
      </c>
      <c r="O595" s="307">
        <v>6809</v>
      </c>
      <c r="P595" s="307">
        <v>55371</v>
      </c>
      <c r="Q595" s="307">
        <v>6069</v>
      </c>
      <c r="R595" s="438">
        <v>0</v>
      </c>
      <c r="S595" s="438">
        <v>0</v>
      </c>
      <c r="T595" s="438">
        <v>0</v>
      </c>
      <c r="U595" s="438">
        <v>6069</v>
      </c>
      <c r="V595" s="438">
        <v>47784</v>
      </c>
    </row>
    <row r="596" spans="1:22">
      <c r="A596" s="375" t="s">
        <v>1614</v>
      </c>
      <c r="B596" t="s">
        <v>1597</v>
      </c>
      <c r="C596" t="s">
        <v>1615</v>
      </c>
      <c r="D596" s="306">
        <v>12210</v>
      </c>
      <c r="E596" s="306">
        <v>0</v>
      </c>
      <c r="F596" s="306">
        <v>176804</v>
      </c>
      <c r="G596" s="306">
        <v>0</v>
      </c>
      <c r="H596" s="306">
        <v>176804</v>
      </c>
      <c r="I596" s="306">
        <v>348290</v>
      </c>
      <c r="J596" s="306">
        <v>226650</v>
      </c>
      <c r="K596" s="306">
        <v>316440</v>
      </c>
      <c r="L596" s="306">
        <v>31850</v>
      </c>
      <c r="M596" s="306">
        <v>35113</v>
      </c>
      <c r="N596" s="306">
        <v>18718</v>
      </c>
      <c r="O596" s="306">
        <v>18298</v>
      </c>
      <c r="P596" s="306">
        <v>16815</v>
      </c>
      <c r="Q596" s="306">
        <v>3909</v>
      </c>
      <c r="R596" s="144">
        <v>0</v>
      </c>
      <c r="S596" s="144">
        <v>0</v>
      </c>
      <c r="T596" s="144">
        <v>0</v>
      </c>
      <c r="U596" s="144">
        <v>3909</v>
      </c>
      <c r="V596" s="144">
        <v>29932</v>
      </c>
    </row>
    <row r="597" spans="1:22">
      <c r="A597" s="375" t="s">
        <v>1616</v>
      </c>
      <c r="B597" t="s">
        <v>1597</v>
      </c>
      <c r="C597" t="s">
        <v>1617</v>
      </c>
      <c r="D597" s="307">
        <v>12211</v>
      </c>
      <c r="E597" s="307">
        <v>0</v>
      </c>
      <c r="F597" s="307">
        <v>141303</v>
      </c>
      <c r="G597" s="307">
        <v>0</v>
      </c>
      <c r="H597" s="307">
        <v>141303</v>
      </c>
      <c r="I597" s="307">
        <v>467745</v>
      </c>
      <c r="J597" s="307">
        <v>272650</v>
      </c>
      <c r="K597" s="307">
        <v>409000</v>
      </c>
      <c r="L597" s="307">
        <v>58745</v>
      </c>
      <c r="M597" s="307">
        <v>48930</v>
      </c>
      <c r="N597" s="307">
        <v>22488</v>
      </c>
      <c r="O597" s="307">
        <v>28330</v>
      </c>
      <c r="P597" s="307">
        <v>20600</v>
      </c>
      <c r="Q597" s="307">
        <v>5749</v>
      </c>
      <c r="R597" s="438">
        <v>0</v>
      </c>
      <c r="S597" s="438">
        <v>0</v>
      </c>
      <c r="T597" s="438">
        <v>0</v>
      </c>
      <c r="U597" s="438">
        <v>5749</v>
      </c>
      <c r="V597" s="438">
        <v>24010</v>
      </c>
    </row>
    <row r="598" spans="1:22">
      <c r="A598" s="375" t="s">
        <v>1618</v>
      </c>
      <c r="B598" t="s">
        <v>1597</v>
      </c>
      <c r="C598" t="s">
        <v>1619</v>
      </c>
      <c r="D598" s="306">
        <v>12212</v>
      </c>
      <c r="E598" s="306">
        <v>0</v>
      </c>
      <c r="F598" s="306">
        <v>297777</v>
      </c>
      <c r="G598" s="306">
        <v>0</v>
      </c>
      <c r="H598" s="306">
        <v>297777</v>
      </c>
      <c r="I598" s="306">
        <v>649405</v>
      </c>
      <c r="J598" s="306">
        <v>407760</v>
      </c>
      <c r="K598" s="306">
        <v>481360</v>
      </c>
      <c r="L598" s="306">
        <v>168045</v>
      </c>
      <c r="M598" s="306">
        <v>66312</v>
      </c>
      <c r="N598" s="306">
        <v>33660</v>
      </c>
      <c r="O598" s="306">
        <v>23736</v>
      </c>
      <c r="P598" s="306">
        <v>42576</v>
      </c>
      <c r="Q598" s="306">
        <v>6549</v>
      </c>
      <c r="R598" s="144">
        <v>0</v>
      </c>
      <c r="S598" s="144">
        <v>0</v>
      </c>
      <c r="T598" s="144">
        <v>0</v>
      </c>
      <c r="U598" s="144">
        <v>6549</v>
      </c>
      <c r="V598" s="144">
        <v>50597</v>
      </c>
    </row>
    <row r="599" spans="1:22">
      <c r="A599" s="375" t="s">
        <v>1620</v>
      </c>
      <c r="B599" t="s">
        <v>1597</v>
      </c>
      <c r="C599" t="s">
        <v>1621</v>
      </c>
      <c r="D599" s="307">
        <v>12213</v>
      </c>
      <c r="E599" s="307">
        <v>0</v>
      </c>
      <c r="F599" s="307">
        <v>130323</v>
      </c>
      <c r="G599" s="307">
        <v>130323</v>
      </c>
      <c r="H599" s="307">
        <v>0</v>
      </c>
      <c r="I599" s="307">
        <v>242410</v>
      </c>
      <c r="J599" s="307">
        <v>163480</v>
      </c>
      <c r="K599" s="307">
        <v>230000</v>
      </c>
      <c r="L599" s="307">
        <v>12410</v>
      </c>
      <c r="M599" s="307">
        <v>24031</v>
      </c>
      <c r="N599" s="307">
        <v>13438</v>
      </c>
      <c r="O599" s="307">
        <v>17652</v>
      </c>
      <c r="P599" s="307">
        <v>6379</v>
      </c>
      <c r="Q599" s="307">
        <v>2709</v>
      </c>
      <c r="R599" s="438">
        <v>0</v>
      </c>
      <c r="S599" s="438">
        <v>0</v>
      </c>
      <c r="T599" s="438">
        <v>0</v>
      </c>
      <c r="U599" s="438">
        <v>2709</v>
      </c>
      <c r="V599" s="438">
        <v>22059</v>
      </c>
    </row>
    <row r="600" spans="1:22">
      <c r="A600" s="375" t="s">
        <v>1622</v>
      </c>
      <c r="B600" t="s">
        <v>1597</v>
      </c>
      <c r="C600" t="s">
        <v>1623</v>
      </c>
      <c r="D600" s="306">
        <v>12215</v>
      </c>
      <c r="E600" s="306">
        <v>0</v>
      </c>
      <c r="F600" s="306">
        <v>186832</v>
      </c>
      <c r="G600" s="306">
        <v>186832</v>
      </c>
      <c r="H600" s="306">
        <v>0</v>
      </c>
      <c r="I600" s="306">
        <v>235695</v>
      </c>
      <c r="J600" s="306">
        <v>148370</v>
      </c>
      <c r="K600" s="306">
        <v>185000</v>
      </c>
      <c r="L600" s="306">
        <v>50695</v>
      </c>
      <c r="M600" s="306">
        <v>23994</v>
      </c>
      <c r="N600" s="306">
        <v>12258</v>
      </c>
      <c r="O600" s="306">
        <v>6000</v>
      </c>
      <c r="P600" s="306">
        <v>17994</v>
      </c>
      <c r="Q600" s="306">
        <v>2709</v>
      </c>
      <c r="R600" s="144">
        <v>0</v>
      </c>
      <c r="S600" s="144">
        <v>0</v>
      </c>
      <c r="T600" s="144">
        <v>0</v>
      </c>
      <c r="U600" s="144">
        <v>2709</v>
      </c>
      <c r="V600" s="144">
        <v>31529</v>
      </c>
    </row>
    <row r="601" spans="1:22">
      <c r="A601" s="375" t="s">
        <v>1624</v>
      </c>
      <c r="B601" t="s">
        <v>1597</v>
      </c>
      <c r="C601" t="s">
        <v>1625</v>
      </c>
      <c r="D601" s="307">
        <v>12216</v>
      </c>
      <c r="E601" s="307">
        <v>0</v>
      </c>
      <c r="F601" s="307">
        <v>269437</v>
      </c>
      <c r="G601" s="307">
        <v>0</v>
      </c>
      <c r="H601" s="307">
        <v>269437</v>
      </c>
      <c r="I601" s="307">
        <v>627325</v>
      </c>
      <c r="J601" s="307">
        <v>368880</v>
      </c>
      <c r="K601" s="307">
        <v>600000</v>
      </c>
      <c r="L601" s="307">
        <v>27325</v>
      </c>
      <c r="M601" s="307">
        <v>65763</v>
      </c>
      <c r="N601" s="307">
        <v>30738</v>
      </c>
      <c r="O601" s="307">
        <v>59260</v>
      </c>
      <c r="P601" s="307">
        <v>6503</v>
      </c>
      <c r="Q601" s="307">
        <v>6709</v>
      </c>
      <c r="R601" s="438">
        <v>0</v>
      </c>
      <c r="S601" s="438">
        <v>0</v>
      </c>
      <c r="T601" s="438">
        <v>0</v>
      </c>
      <c r="U601" s="438">
        <v>6709</v>
      </c>
      <c r="V601" s="438">
        <v>45386</v>
      </c>
    </row>
    <row r="602" spans="1:22">
      <c r="A602" s="375" t="s">
        <v>1626</v>
      </c>
      <c r="B602" t="s">
        <v>1597</v>
      </c>
      <c r="C602" t="s">
        <v>1627</v>
      </c>
      <c r="D602" s="306">
        <v>12217</v>
      </c>
      <c r="E602" s="306">
        <v>0</v>
      </c>
      <c r="F602" s="306">
        <v>675782</v>
      </c>
      <c r="G602" s="306">
        <v>0</v>
      </c>
      <c r="H602" s="306">
        <v>675782</v>
      </c>
      <c r="I602" s="306">
        <v>1576710</v>
      </c>
      <c r="J602" s="306">
        <v>950650</v>
      </c>
      <c r="K602" s="306">
        <v>1500000</v>
      </c>
      <c r="L602" s="306">
        <v>76710</v>
      </c>
      <c r="M602" s="306">
        <v>163648</v>
      </c>
      <c r="N602" s="306">
        <v>78793</v>
      </c>
      <c r="O602" s="306">
        <v>95815</v>
      </c>
      <c r="P602" s="306">
        <v>67833</v>
      </c>
      <c r="Q602" s="306">
        <v>12949</v>
      </c>
      <c r="R602" s="144">
        <v>0</v>
      </c>
      <c r="S602" s="144">
        <v>0</v>
      </c>
      <c r="T602" s="144">
        <v>0</v>
      </c>
      <c r="U602" s="144">
        <v>12949</v>
      </c>
      <c r="V602" s="144">
        <v>114827</v>
      </c>
    </row>
    <row r="603" spans="1:22">
      <c r="A603" s="375" t="s">
        <v>1628</v>
      </c>
      <c r="B603" t="s">
        <v>1597</v>
      </c>
      <c r="C603" t="s">
        <v>1629</v>
      </c>
      <c r="D603" s="307">
        <v>12218</v>
      </c>
      <c r="E603" s="307">
        <v>0</v>
      </c>
      <c r="F603" s="307">
        <v>62545</v>
      </c>
      <c r="G603" s="307">
        <v>0</v>
      </c>
      <c r="H603" s="307">
        <v>62545</v>
      </c>
      <c r="I603" s="307">
        <v>78885</v>
      </c>
      <c r="J603" s="307">
        <v>58330</v>
      </c>
      <c r="K603" s="307">
        <v>0</v>
      </c>
      <c r="L603" s="307">
        <v>78885</v>
      </c>
      <c r="M603" s="307">
        <v>7551</v>
      </c>
      <c r="N603" s="307">
        <v>4836</v>
      </c>
      <c r="O603" s="307">
        <v>1694</v>
      </c>
      <c r="P603" s="307">
        <v>5857</v>
      </c>
      <c r="Q603" s="307">
        <v>1509</v>
      </c>
      <c r="R603" s="438">
        <v>0</v>
      </c>
      <c r="S603" s="438">
        <v>0</v>
      </c>
      <c r="T603" s="438">
        <v>0</v>
      </c>
      <c r="U603" s="438">
        <v>1509</v>
      </c>
      <c r="V603" s="438">
        <v>10512</v>
      </c>
    </row>
    <row r="604" spans="1:22">
      <c r="A604" s="375" t="s">
        <v>1630</v>
      </c>
      <c r="B604" t="s">
        <v>1597</v>
      </c>
      <c r="C604" t="s">
        <v>1631</v>
      </c>
      <c r="D604" s="306">
        <v>12219</v>
      </c>
      <c r="E604" s="306">
        <v>0</v>
      </c>
      <c r="F604" s="306">
        <v>375793</v>
      </c>
      <c r="G604" s="306">
        <v>128375</v>
      </c>
      <c r="H604" s="306">
        <v>247418</v>
      </c>
      <c r="I604" s="306">
        <v>1035880</v>
      </c>
      <c r="J604" s="306">
        <v>650200</v>
      </c>
      <c r="K604" s="306">
        <v>915000</v>
      </c>
      <c r="L604" s="306">
        <v>120880</v>
      </c>
      <c r="M604" s="306">
        <v>105676</v>
      </c>
      <c r="N604" s="306">
        <v>53563</v>
      </c>
      <c r="O604" s="306">
        <v>69460</v>
      </c>
      <c r="P604" s="306">
        <v>36216</v>
      </c>
      <c r="Q604" s="306">
        <v>9109</v>
      </c>
      <c r="R604" s="144">
        <v>0</v>
      </c>
      <c r="S604" s="144">
        <v>0</v>
      </c>
      <c r="T604" s="144">
        <v>0</v>
      </c>
      <c r="U604" s="144">
        <v>9109</v>
      </c>
      <c r="V604" s="144">
        <v>63518</v>
      </c>
    </row>
    <row r="605" spans="1:22">
      <c r="A605" s="375" t="s">
        <v>1632</v>
      </c>
      <c r="B605" t="s">
        <v>1597</v>
      </c>
      <c r="C605" t="s">
        <v>1633</v>
      </c>
      <c r="D605" s="307">
        <v>12220</v>
      </c>
      <c r="E605" s="307">
        <v>0</v>
      </c>
      <c r="F605" s="307">
        <v>339339</v>
      </c>
      <c r="G605" s="307">
        <v>259339</v>
      </c>
      <c r="H605" s="307">
        <v>80000</v>
      </c>
      <c r="I605" s="307">
        <v>648640</v>
      </c>
      <c r="J605" s="307">
        <v>347370</v>
      </c>
      <c r="K605" s="307">
        <v>490000</v>
      </c>
      <c r="L605" s="307">
        <v>158640</v>
      </c>
      <c r="M605" s="307">
        <v>69675</v>
      </c>
      <c r="N605" s="307">
        <v>28716</v>
      </c>
      <c r="O605" s="307">
        <v>31580</v>
      </c>
      <c r="P605" s="307">
        <v>38095</v>
      </c>
      <c r="Q605" s="307">
        <v>7189</v>
      </c>
      <c r="R605" s="438">
        <v>0</v>
      </c>
      <c r="S605" s="438">
        <v>0</v>
      </c>
      <c r="T605" s="438">
        <v>0</v>
      </c>
      <c r="U605" s="438">
        <v>7189</v>
      </c>
      <c r="V605" s="438">
        <v>57426</v>
      </c>
    </row>
    <row r="606" spans="1:22">
      <c r="A606" s="375" t="s">
        <v>1634</v>
      </c>
      <c r="B606" t="s">
        <v>1597</v>
      </c>
      <c r="C606" t="s">
        <v>1635</v>
      </c>
      <c r="D606" s="306">
        <v>12221</v>
      </c>
      <c r="E606" s="306">
        <v>0</v>
      </c>
      <c r="F606" s="306">
        <v>318976</v>
      </c>
      <c r="G606" s="306">
        <v>258976</v>
      </c>
      <c r="H606" s="306">
        <v>60000</v>
      </c>
      <c r="I606" s="306">
        <v>720325</v>
      </c>
      <c r="J606" s="306">
        <v>425820</v>
      </c>
      <c r="K606" s="306">
        <v>644000</v>
      </c>
      <c r="L606" s="306">
        <v>76325</v>
      </c>
      <c r="M606" s="306">
        <v>75190</v>
      </c>
      <c r="N606" s="306">
        <v>35245</v>
      </c>
      <c r="O606" s="306">
        <v>54500</v>
      </c>
      <c r="P606" s="306">
        <v>20690</v>
      </c>
      <c r="Q606" s="306">
        <v>7349</v>
      </c>
      <c r="R606" s="144">
        <v>0</v>
      </c>
      <c r="S606" s="144">
        <v>0</v>
      </c>
      <c r="T606" s="144">
        <v>0</v>
      </c>
      <c r="U606" s="144">
        <v>7349</v>
      </c>
      <c r="V606" s="144">
        <v>53798</v>
      </c>
    </row>
    <row r="607" spans="1:22">
      <c r="A607" s="375" t="s">
        <v>1636</v>
      </c>
      <c r="B607" t="s">
        <v>1597</v>
      </c>
      <c r="C607" t="s">
        <v>1637</v>
      </c>
      <c r="D607" s="307">
        <v>12222</v>
      </c>
      <c r="E607" s="307">
        <v>0</v>
      </c>
      <c r="F607" s="307">
        <v>238817</v>
      </c>
      <c r="G607" s="307">
        <v>140296</v>
      </c>
      <c r="H607" s="307">
        <v>98521</v>
      </c>
      <c r="I607" s="307">
        <v>481350</v>
      </c>
      <c r="J607" s="307">
        <v>293530</v>
      </c>
      <c r="K607" s="307">
        <v>417100</v>
      </c>
      <c r="L607" s="307">
        <v>64250</v>
      </c>
      <c r="M607" s="307">
        <v>49701</v>
      </c>
      <c r="N607" s="307">
        <v>24306</v>
      </c>
      <c r="O607" s="307">
        <v>33142</v>
      </c>
      <c r="P607" s="307">
        <v>16559</v>
      </c>
      <c r="Q607" s="307">
        <v>5589</v>
      </c>
      <c r="R607" s="438">
        <v>0</v>
      </c>
      <c r="S607" s="438">
        <v>0</v>
      </c>
      <c r="T607" s="438">
        <v>0</v>
      </c>
      <c r="U607" s="438">
        <v>5589</v>
      </c>
      <c r="V607" s="438">
        <v>40501</v>
      </c>
    </row>
    <row r="608" spans="1:22">
      <c r="A608" s="375" t="s">
        <v>1638</v>
      </c>
      <c r="B608" t="s">
        <v>1597</v>
      </c>
      <c r="C608" t="s">
        <v>1639</v>
      </c>
      <c r="D608" s="306">
        <v>12223</v>
      </c>
      <c r="E608" s="306">
        <v>0</v>
      </c>
      <c r="F608" s="306">
        <v>102407</v>
      </c>
      <c r="G608" s="306">
        <v>0</v>
      </c>
      <c r="H608" s="306">
        <v>102407</v>
      </c>
      <c r="I608" s="306">
        <v>149570</v>
      </c>
      <c r="J608" s="306">
        <v>105900</v>
      </c>
      <c r="K608" s="306">
        <v>126900</v>
      </c>
      <c r="L608" s="306">
        <v>22670</v>
      </c>
      <c r="M608" s="306">
        <v>14670</v>
      </c>
      <c r="N608" s="306">
        <v>8805</v>
      </c>
      <c r="O608" s="306">
        <v>4046</v>
      </c>
      <c r="P608" s="306">
        <v>10624</v>
      </c>
      <c r="Q608" s="306">
        <v>2229</v>
      </c>
      <c r="R608" s="144">
        <v>0</v>
      </c>
      <c r="S608" s="144">
        <v>0</v>
      </c>
      <c r="T608" s="144">
        <v>0</v>
      </c>
      <c r="U608" s="144">
        <v>2229</v>
      </c>
      <c r="V608" s="144">
        <v>17236</v>
      </c>
    </row>
    <row r="609" spans="1:22">
      <c r="A609" s="375" t="s">
        <v>1640</v>
      </c>
      <c r="B609" t="s">
        <v>1597</v>
      </c>
      <c r="C609" t="s">
        <v>1641</v>
      </c>
      <c r="D609" s="307">
        <v>12224</v>
      </c>
      <c r="E609" s="307">
        <v>0</v>
      </c>
      <c r="F609" s="307">
        <v>206440</v>
      </c>
      <c r="G609" s="307">
        <v>70000</v>
      </c>
      <c r="H609" s="307">
        <v>136440</v>
      </c>
      <c r="I609" s="307">
        <v>431405</v>
      </c>
      <c r="J609" s="307">
        <v>275370</v>
      </c>
      <c r="K609" s="307">
        <v>390000</v>
      </c>
      <c r="L609" s="307">
        <v>41405</v>
      </c>
      <c r="M609" s="307">
        <v>43883</v>
      </c>
      <c r="N609" s="307">
        <v>22823</v>
      </c>
      <c r="O609" s="307">
        <v>28750</v>
      </c>
      <c r="P609" s="307">
        <v>15133</v>
      </c>
      <c r="Q609" s="307">
        <v>4629</v>
      </c>
      <c r="R609" s="438">
        <v>0</v>
      </c>
      <c r="S609" s="438">
        <v>0</v>
      </c>
      <c r="T609" s="438">
        <v>0</v>
      </c>
      <c r="U609" s="438">
        <v>4629</v>
      </c>
      <c r="V609" s="438">
        <v>34852</v>
      </c>
    </row>
    <row r="610" spans="1:22">
      <c r="A610" s="375" t="s">
        <v>1642</v>
      </c>
      <c r="B610" t="s">
        <v>1597</v>
      </c>
      <c r="C610" t="s">
        <v>1643</v>
      </c>
      <c r="D610" s="306">
        <v>12225</v>
      </c>
      <c r="E610" s="306">
        <v>0</v>
      </c>
      <c r="F610" s="306">
        <v>124087</v>
      </c>
      <c r="G610" s="306">
        <v>0</v>
      </c>
      <c r="H610" s="306">
        <v>124087</v>
      </c>
      <c r="I610" s="306">
        <v>306930</v>
      </c>
      <c r="J610" s="306">
        <v>189840</v>
      </c>
      <c r="K610" s="306">
        <v>208040</v>
      </c>
      <c r="L610" s="306">
        <v>98890</v>
      </c>
      <c r="M610" s="306">
        <v>31551</v>
      </c>
      <c r="N610" s="306">
        <v>15738</v>
      </c>
      <c r="O610" s="306">
        <v>6233</v>
      </c>
      <c r="P610" s="306">
        <v>25318</v>
      </c>
      <c r="Q610" s="306">
        <v>3669</v>
      </c>
      <c r="R610" s="144">
        <v>0</v>
      </c>
      <c r="S610" s="144">
        <v>0</v>
      </c>
      <c r="T610" s="144">
        <v>0</v>
      </c>
      <c r="U610" s="144">
        <v>3669</v>
      </c>
      <c r="V610" s="144">
        <v>21007</v>
      </c>
    </row>
    <row r="611" spans="1:22">
      <c r="A611" s="375" t="s">
        <v>1644</v>
      </c>
      <c r="B611" t="s">
        <v>1597</v>
      </c>
      <c r="C611" t="s">
        <v>1645</v>
      </c>
      <c r="D611" s="307">
        <v>12226</v>
      </c>
      <c r="E611" s="307">
        <v>0</v>
      </c>
      <c r="F611" s="307">
        <v>81890</v>
      </c>
      <c r="G611" s="307">
        <v>11890</v>
      </c>
      <c r="H611" s="307">
        <v>70000</v>
      </c>
      <c r="I611" s="307">
        <v>169670</v>
      </c>
      <c r="J611" s="307">
        <v>111780</v>
      </c>
      <c r="K611" s="307">
        <v>158000</v>
      </c>
      <c r="L611" s="307">
        <v>11670</v>
      </c>
      <c r="M611" s="307">
        <v>17041</v>
      </c>
      <c r="N611" s="307">
        <v>9268</v>
      </c>
      <c r="O611" s="307">
        <v>9064</v>
      </c>
      <c r="P611" s="307">
        <v>7977</v>
      </c>
      <c r="Q611" s="307">
        <v>2469</v>
      </c>
      <c r="R611" s="438">
        <v>0</v>
      </c>
      <c r="S611" s="438">
        <v>0</v>
      </c>
      <c r="T611" s="438">
        <v>0</v>
      </c>
      <c r="U611" s="438">
        <v>2469</v>
      </c>
      <c r="V611" s="438">
        <v>13961</v>
      </c>
    </row>
    <row r="612" spans="1:22">
      <c r="A612" s="375" t="s">
        <v>1646</v>
      </c>
      <c r="B612" t="s">
        <v>1597</v>
      </c>
      <c r="C612" t="s">
        <v>1647</v>
      </c>
      <c r="D612" s="306">
        <v>12227</v>
      </c>
      <c r="E612" s="306">
        <v>0</v>
      </c>
      <c r="F612" s="306">
        <v>168584</v>
      </c>
      <c r="G612" s="306">
        <v>168584</v>
      </c>
      <c r="H612" s="306">
        <v>0</v>
      </c>
      <c r="I612" s="306">
        <v>522215</v>
      </c>
      <c r="J612" s="306">
        <v>252980</v>
      </c>
      <c r="K612" s="306">
        <v>508110</v>
      </c>
      <c r="L612" s="306">
        <v>14105</v>
      </c>
      <c r="M612" s="306">
        <v>57809</v>
      </c>
      <c r="N612" s="306">
        <v>21035</v>
      </c>
      <c r="O612" s="306">
        <v>57809</v>
      </c>
      <c r="P612" s="306">
        <v>0</v>
      </c>
      <c r="Q612" s="306">
        <v>6709</v>
      </c>
      <c r="R612" s="144">
        <v>0</v>
      </c>
      <c r="S612" s="144">
        <v>0</v>
      </c>
      <c r="T612" s="144">
        <v>0</v>
      </c>
      <c r="U612" s="144">
        <v>6709</v>
      </c>
      <c r="V612" s="144">
        <v>27592</v>
      </c>
    </row>
    <row r="613" spans="1:22">
      <c r="A613" s="375" t="s">
        <v>1648</v>
      </c>
      <c r="B613" t="s">
        <v>1597</v>
      </c>
      <c r="C613" t="s">
        <v>1649</v>
      </c>
      <c r="D613" s="307">
        <v>12228</v>
      </c>
      <c r="E613" s="307">
        <v>0</v>
      </c>
      <c r="F613" s="307">
        <v>190077</v>
      </c>
      <c r="G613" s="307">
        <v>50000</v>
      </c>
      <c r="H613" s="307">
        <v>140077</v>
      </c>
      <c r="I613" s="307">
        <v>342275</v>
      </c>
      <c r="J613" s="307">
        <v>208330</v>
      </c>
      <c r="K613" s="307">
        <v>307000</v>
      </c>
      <c r="L613" s="307">
        <v>35275</v>
      </c>
      <c r="M613" s="307">
        <v>35255</v>
      </c>
      <c r="N613" s="307">
        <v>17156</v>
      </c>
      <c r="O613" s="307">
        <v>5734</v>
      </c>
      <c r="P613" s="307">
        <v>29521</v>
      </c>
      <c r="Q613" s="307">
        <v>3909</v>
      </c>
      <c r="R613" s="438">
        <v>0</v>
      </c>
      <c r="S613" s="438">
        <v>0</v>
      </c>
      <c r="T613" s="438">
        <v>0</v>
      </c>
      <c r="U613" s="438">
        <v>3909</v>
      </c>
      <c r="V613" s="438">
        <v>32233</v>
      </c>
    </row>
    <row r="614" spans="1:22">
      <c r="A614" s="375" t="s">
        <v>1650</v>
      </c>
      <c r="B614" t="s">
        <v>1597</v>
      </c>
      <c r="C614" t="s">
        <v>1651</v>
      </c>
      <c r="D614" s="306">
        <v>12229</v>
      </c>
      <c r="E614" s="306">
        <v>0</v>
      </c>
      <c r="F614" s="306">
        <v>87721</v>
      </c>
      <c r="G614" s="306">
        <v>0</v>
      </c>
      <c r="H614" s="306">
        <v>87721</v>
      </c>
      <c r="I614" s="306">
        <v>231580</v>
      </c>
      <c r="J614" s="306">
        <v>138920</v>
      </c>
      <c r="K614" s="306">
        <v>58800</v>
      </c>
      <c r="L614" s="306">
        <v>172780</v>
      </c>
      <c r="M614" s="306">
        <v>23953</v>
      </c>
      <c r="N614" s="306">
        <v>11413</v>
      </c>
      <c r="O614" s="306">
        <v>4968</v>
      </c>
      <c r="P614" s="306">
        <v>18985</v>
      </c>
      <c r="Q614" s="306">
        <v>2949</v>
      </c>
      <c r="R614" s="144">
        <v>0</v>
      </c>
      <c r="S614" s="144">
        <v>0</v>
      </c>
      <c r="T614" s="144">
        <v>0</v>
      </c>
      <c r="U614" s="144">
        <v>2949</v>
      </c>
      <c r="V614" s="144">
        <v>14832</v>
      </c>
    </row>
    <row r="615" spans="1:22">
      <c r="A615" s="375" t="s">
        <v>1652</v>
      </c>
      <c r="B615" t="s">
        <v>1597</v>
      </c>
      <c r="C615" t="s">
        <v>1653</v>
      </c>
      <c r="D615" s="307">
        <v>12230</v>
      </c>
      <c r="E615" s="307">
        <v>0</v>
      </c>
      <c r="F615" s="307">
        <v>155194</v>
      </c>
      <c r="G615" s="307">
        <v>97647</v>
      </c>
      <c r="H615" s="307">
        <v>57547</v>
      </c>
      <c r="I615" s="307">
        <v>281160</v>
      </c>
      <c r="J615" s="307">
        <v>189180</v>
      </c>
      <c r="K615" s="307">
        <v>30</v>
      </c>
      <c r="L615" s="307">
        <v>281130</v>
      </c>
      <c r="M615" s="307">
        <v>27909</v>
      </c>
      <c r="N615" s="307">
        <v>15558</v>
      </c>
      <c r="O615" s="307">
        <v>9411</v>
      </c>
      <c r="P615" s="307">
        <v>18498</v>
      </c>
      <c r="Q615" s="307">
        <v>3189</v>
      </c>
      <c r="R615" s="438">
        <v>0</v>
      </c>
      <c r="S615" s="438">
        <v>0</v>
      </c>
      <c r="T615" s="438">
        <v>0</v>
      </c>
      <c r="U615" s="438">
        <v>3189</v>
      </c>
      <c r="V615" s="438">
        <v>26232</v>
      </c>
    </row>
    <row r="616" spans="1:22">
      <c r="A616" s="375" t="s">
        <v>1654</v>
      </c>
      <c r="B616" t="s">
        <v>1597</v>
      </c>
      <c r="C616" t="s">
        <v>1655</v>
      </c>
      <c r="D616" s="306">
        <v>12231</v>
      </c>
      <c r="E616" s="306">
        <v>0</v>
      </c>
      <c r="F616" s="306">
        <v>152628</v>
      </c>
      <c r="G616" s="306">
        <v>152628</v>
      </c>
      <c r="H616" s="306">
        <v>0</v>
      </c>
      <c r="I616" s="306">
        <v>309630</v>
      </c>
      <c r="J616" s="306">
        <v>161020</v>
      </c>
      <c r="K616" s="306">
        <v>234000</v>
      </c>
      <c r="L616" s="306">
        <v>75630</v>
      </c>
      <c r="M616" s="306">
        <v>33302</v>
      </c>
      <c r="N616" s="306">
        <v>13193</v>
      </c>
      <c r="O616" s="306">
        <v>33302</v>
      </c>
      <c r="P616" s="306">
        <v>0</v>
      </c>
      <c r="Q616" s="306">
        <v>4149</v>
      </c>
      <c r="R616" s="144">
        <v>0</v>
      </c>
      <c r="S616" s="144">
        <v>0</v>
      </c>
      <c r="T616" s="144">
        <v>0</v>
      </c>
      <c r="U616" s="144">
        <v>4149</v>
      </c>
      <c r="V616" s="144">
        <v>25486</v>
      </c>
    </row>
    <row r="617" spans="1:22">
      <c r="A617" s="375" t="s">
        <v>1656</v>
      </c>
      <c r="B617" t="s">
        <v>1597</v>
      </c>
      <c r="C617" t="s">
        <v>1657</v>
      </c>
      <c r="D617" s="307">
        <v>12232</v>
      </c>
      <c r="E617" s="307">
        <v>0</v>
      </c>
      <c r="F617" s="307">
        <v>114293</v>
      </c>
      <c r="G617" s="307">
        <v>0</v>
      </c>
      <c r="H617" s="307">
        <v>114293</v>
      </c>
      <c r="I617" s="307">
        <v>193310</v>
      </c>
      <c r="J617" s="307">
        <v>105470</v>
      </c>
      <c r="K617" s="307">
        <v>106600</v>
      </c>
      <c r="L617" s="307">
        <v>86710</v>
      </c>
      <c r="M617" s="307">
        <v>20527</v>
      </c>
      <c r="N617" s="307">
        <v>8683</v>
      </c>
      <c r="O617" s="307">
        <v>4948</v>
      </c>
      <c r="P617" s="307">
        <v>15579</v>
      </c>
      <c r="Q617" s="307">
        <v>2709</v>
      </c>
      <c r="R617" s="438">
        <v>0</v>
      </c>
      <c r="S617" s="438">
        <v>0</v>
      </c>
      <c r="T617" s="438">
        <v>0</v>
      </c>
      <c r="U617" s="438">
        <v>2709</v>
      </c>
      <c r="V617" s="438">
        <v>19347</v>
      </c>
    </row>
    <row r="618" spans="1:22">
      <c r="A618" s="375" t="s">
        <v>1658</v>
      </c>
      <c r="B618" t="s">
        <v>1597</v>
      </c>
      <c r="C618" t="s">
        <v>1659</v>
      </c>
      <c r="D618" s="306">
        <v>12233</v>
      </c>
      <c r="E618" s="306">
        <v>0</v>
      </c>
      <c r="F618" s="306">
        <v>101645</v>
      </c>
      <c r="G618" s="306">
        <v>101645</v>
      </c>
      <c r="H618" s="306">
        <v>0</v>
      </c>
      <c r="I618" s="306">
        <v>199670</v>
      </c>
      <c r="J618" s="306">
        <v>128680</v>
      </c>
      <c r="K618" s="306">
        <v>177000</v>
      </c>
      <c r="L618" s="306">
        <v>22670</v>
      </c>
      <c r="M618" s="306">
        <v>20206</v>
      </c>
      <c r="N618" s="306">
        <v>10618</v>
      </c>
      <c r="O618" s="306">
        <v>5872</v>
      </c>
      <c r="P618" s="306">
        <v>14334</v>
      </c>
      <c r="Q618" s="306">
        <v>2949</v>
      </c>
      <c r="R618" s="144">
        <v>0</v>
      </c>
      <c r="S618" s="144">
        <v>0</v>
      </c>
      <c r="T618" s="144">
        <v>0</v>
      </c>
      <c r="U618" s="144">
        <v>2949</v>
      </c>
      <c r="V618" s="144">
        <v>17200</v>
      </c>
    </row>
    <row r="619" spans="1:22">
      <c r="A619" s="375" t="s">
        <v>1660</v>
      </c>
      <c r="B619" t="s">
        <v>1597</v>
      </c>
      <c r="C619" t="s">
        <v>1661</v>
      </c>
      <c r="D619" s="307">
        <v>12234</v>
      </c>
      <c r="E619" s="307">
        <v>0</v>
      </c>
      <c r="F619" s="307">
        <v>133409</v>
      </c>
      <c r="G619" s="307">
        <v>133409</v>
      </c>
      <c r="H619" s="307">
        <v>0</v>
      </c>
      <c r="I619" s="307">
        <v>166340</v>
      </c>
      <c r="J619" s="307">
        <v>121120</v>
      </c>
      <c r="K619" s="307">
        <v>166340</v>
      </c>
      <c r="L619" s="307">
        <v>0</v>
      </c>
      <c r="M619" s="307">
        <v>16059</v>
      </c>
      <c r="N619" s="307">
        <v>10050</v>
      </c>
      <c r="O619" s="307">
        <v>4832</v>
      </c>
      <c r="P619" s="307">
        <v>11227</v>
      </c>
      <c r="Q619" s="307">
        <v>2229</v>
      </c>
      <c r="R619" s="438">
        <v>0</v>
      </c>
      <c r="S619" s="438">
        <v>0</v>
      </c>
      <c r="T619" s="438">
        <v>0</v>
      </c>
      <c r="U619" s="438">
        <v>2229</v>
      </c>
      <c r="V619" s="438">
        <v>22466</v>
      </c>
    </row>
    <row r="620" spans="1:22">
      <c r="A620" s="375" t="s">
        <v>1662</v>
      </c>
      <c r="B620" t="s">
        <v>1597</v>
      </c>
      <c r="C620" t="s">
        <v>1663</v>
      </c>
      <c r="D620" s="306">
        <v>12235</v>
      </c>
      <c r="E620" s="306">
        <v>0</v>
      </c>
      <c r="F620" s="306">
        <v>109751</v>
      </c>
      <c r="G620" s="306">
        <v>83401</v>
      </c>
      <c r="H620" s="306">
        <v>26350</v>
      </c>
      <c r="I620" s="306">
        <v>141490</v>
      </c>
      <c r="J620" s="306">
        <v>95760</v>
      </c>
      <c r="K620" s="306">
        <v>141490</v>
      </c>
      <c r="L620" s="306">
        <v>0</v>
      </c>
      <c r="M620" s="306">
        <v>14005</v>
      </c>
      <c r="N620" s="306">
        <v>7900</v>
      </c>
      <c r="O620" s="306">
        <v>7002</v>
      </c>
      <c r="P620" s="306">
        <v>7003</v>
      </c>
      <c r="Q620" s="306">
        <v>1989</v>
      </c>
      <c r="R620" s="144">
        <v>0</v>
      </c>
      <c r="S620" s="144">
        <v>0</v>
      </c>
      <c r="T620" s="144">
        <v>0</v>
      </c>
      <c r="U620" s="144">
        <v>1989</v>
      </c>
      <c r="V620" s="144">
        <v>18510</v>
      </c>
    </row>
    <row r="621" spans="1:22">
      <c r="A621" s="375" t="s">
        <v>1664</v>
      </c>
      <c r="B621" t="s">
        <v>1597</v>
      </c>
      <c r="C621" t="s">
        <v>1665</v>
      </c>
      <c r="D621" s="307">
        <v>12236</v>
      </c>
      <c r="E621" s="307">
        <v>0</v>
      </c>
      <c r="F621" s="307">
        <v>208864</v>
      </c>
      <c r="G621" s="307">
        <v>0</v>
      </c>
      <c r="H621" s="307">
        <v>208864</v>
      </c>
      <c r="I621" s="307">
        <v>273740</v>
      </c>
      <c r="J621" s="307">
        <v>177210</v>
      </c>
      <c r="K621" s="307">
        <v>264400</v>
      </c>
      <c r="L621" s="307">
        <v>9340</v>
      </c>
      <c r="M621" s="307">
        <v>27585</v>
      </c>
      <c r="N621" s="307">
        <v>14658</v>
      </c>
      <c r="O621" s="307">
        <v>22000</v>
      </c>
      <c r="P621" s="307">
        <v>5585</v>
      </c>
      <c r="Q621" s="307">
        <v>2949</v>
      </c>
      <c r="R621" s="438">
        <v>0</v>
      </c>
      <c r="S621" s="438">
        <v>0</v>
      </c>
      <c r="T621" s="438">
        <v>0</v>
      </c>
      <c r="U621" s="438">
        <v>2949</v>
      </c>
      <c r="V621" s="438">
        <v>35241</v>
      </c>
    </row>
    <row r="622" spans="1:22">
      <c r="A622" s="375" t="s">
        <v>1666</v>
      </c>
      <c r="B622" t="s">
        <v>1597</v>
      </c>
      <c r="C622" t="s">
        <v>1667</v>
      </c>
      <c r="D622" s="306">
        <v>12237</v>
      </c>
      <c r="E622" s="306">
        <v>0</v>
      </c>
      <c r="F622" s="306">
        <v>136902</v>
      </c>
      <c r="G622" s="306">
        <v>12308</v>
      </c>
      <c r="H622" s="306">
        <v>124594</v>
      </c>
      <c r="I622" s="306">
        <v>207665</v>
      </c>
      <c r="J622" s="306">
        <v>143210</v>
      </c>
      <c r="K622" s="306">
        <v>185000</v>
      </c>
      <c r="L622" s="306">
        <v>22665</v>
      </c>
      <c r="M622" s="306">
        <v>20414</v>
      </c>
      <c r="N622" s="306">
        <v>11786</v>
      </c>
      <c r="O622" s="306">
        <v>7279</v>
      </c>
      <c r="P622" s="306">
        <v>13135</v>
      </c>
      <c r="Q622" s="306">
        <v>2709</v>
      </c>
      <c r="R622" s="144">
        <v>0</v>
      </c>
      <c r="S622" s="144">
        <v>0</v>
      </c>
      <c r="T622" s="144">
        <v>0</v>
      </c>
      <c r="U622" s="144">
        <v>2709</v>
      </c>
      <c r="V622" s="144">
        <v>23109</v>
      </c>
    </row>
    <row r="623" spans="1:22">
      <c r="A623" s="375" t="s">
        <v>1668</v>
      </c>
      <c r="B623" t="s">
        <v>1597</v>
      </c>
      <c r="C623" t="s">
        <v>1669</v>
      </c>
      <c r="D623" s="307">
        <v>12238</v>
      </c>
      <c r="E623" s="307">
        <v>0</v>
      </c>
      <c r="F623" s="307">
        <v>115595</v>
      </c>
      <c r="G623" s="307">
        <v>115595</v>
      </c>
      <c r="H623" s="307">
        <v>0</v>
      </c>
      <c r="I623" s="307">
        <v>165725</v>
      </c>
      <c r="J623" s="307">
        <v>119820</v>
      </c>
      <c r="K623" s="307">
        <v>165725</v>
      </c>
      <c r="L623" s="307">
        <v>0</v>
      </c>
      <c r="M623" s="307">
        <v>16023</v>
      </c>
      <c r="N623" s="307">
        <v>9903</v>
      </c>
      <c r="O623" s="307">
        <v>9321</v>
      </c>
      <c r="P623" s="307">
        <v>6702</v>
      </c>
      <c r="Q623" s="307">
        <v>2229</v>
      </c>
      <c r="R623" s="438">
        <v>0</v>
      </c>
      <c r="S623" s="438">
        <v>0</v>
      </c>
      <c r="T623" s="438">
        <v>0</v>
      </c>
      <c r="U623" s="438">
        <v>2229</v>
      </c>
      <c r="V623" s="438">
        <v>19501</v>
      </c>
    </row>
    <row r="624" spans="1:22">
      <c r="A624" s="375" t="s">
        <v>1670</v>
      </c>
      <c r="B624" t="s">
        <v>1597</v>
      </c>
      <c r="C624" t="s">
        <v>1671</v>
      </c>
      <c r="D624" s="306">
        <v>12239</v>
      </c>
      <c r="E624" s="306">
        <v>0</v>
      </c>
      <c r="F624" s="306">
        <v>111767</v>
      </c>
      <c r="G624" s="306">
        <v>111767</v>
      </c>
      <c r="H624" s="306">
        <v>0</v>
      </c>
      <c r="I624" s="306">
        <v>186630</v>
      </c>
      <c r="J624" s="306">
        <v>120690</v>
      </c>
      <c r="K624" s="306">
        <v>172000</v>
      </c>
      <c r="L624" s="306">
        <v>14630</v>
      </c>
      <c r="M624" s="306">
        <v>18828</v>
      </c>
      <c r="N624" s="306">
        <v>9966</v>
      </c>
      <c r="O624" s="306">
        <v>5372</v>
      </c>
      <c r="P624" s="306">
        <v>13456</v>
      </c>
      <c r="Q624" s="306">
        <v>2709</v>
      </c>
      <c r="R624" s="144">
        <v>0</v>
      </c>
      <c r="S624" s="144">
        <v>0</v>
      </c>
      <c r="T624" s="144">
        <v>0</v>
      </c>
      <c r="U624" s="144">
        <v>2709</v>
      </c>
      <c r="V624" s="144">
        <v>18853</v>
      </c>
    </row>
    <row r="625" spans="1:22">
      <c r="A625" s="375" t="s">
        <v>1672</v>
      </c>
      <c r="B625" t="s">
        <v>1597</v>
      </c>
      <c r="C625" t="s">
        <v>1673</v>
      </c>
      <c r="D625" s="307">
        <v>12322</v>
      </c>
      <c r="E625" s="307">
        <v>0</v>
      </c>
      <c r="F625" s="307">
        <v>44999</v>
      </c>
      <c r="G625" s="307">
        <v>0</v>
      </c>
      <c r="H625" s="307">
        <v>44999</v>
      </c>
      <c r="I625" s="307">
        <v>70560</v>
      </c>
      <c r="J625" s="307">
        <v>42080</v>
      </c>
      <c r="K625" s="307">
        <v>65700</v>
      </c>
      <c r="L625" s="307">
        <v>4860</v>
      </c>
      <c r="M625" s="307">
        <v>7321</v>
      </c>
      <c r="N625" s="307">
        <v>3493</v>
      </c>
      <c r="O625" s="307">
        <v>6123</v>
      </c>
      <c r="P625" s="307">
        <v>1198</v>
      </c>
      <c r="Q625" s="307">
        <v>1269</v>
      </c>
      <c r="R625" s="438">
        <v>0</v>
      </c>
      <c r="S625" s="438">
        <v>0</v>
      </c>
      <c r="T625" s="438">
        <v>0</v>
      </c>
      <c r="U625" s="438">
        <v>1269</v>
      </c>
      <c r="V625" s="438">
        <v>7627</v>
      </c>
    </row>
    <row r="626" spans="1:22">
      <c r="A626" s="375" t="s">
        <v>1674</v>
      </c>
      <c r="B626" t="s">
        <v>1597</v>
      </c>
      <c r="C626" t="s">
        <v>1675</v>
      </c>
      <c r="D626" s="306">
        <v>12329</v>
      </c>
      <c r="E626" s="306">
        <v>0</v>
      </c>
      <c r="F626" s="306">
        <v>52235</v>
      </c>
      <c r="G626" s="306">
        <v>52235</v>
      </c>
      <c r="H626" s="306">
        <v>0</v>
      </c>
      <c r="I626" s="306">
        <v>74770</v>
      </c>
      <c r="J626" s="306">
        <v>46780</v>
      </c>
      <c r="K626" s="306">
        <v>61230</v>
      </c>
      <c r="L626" s="306">
        <v>13540</v>
      </c>
      <c r="M626" s="306">
        <v>7613</v>
      </c>
      <c r="N626" s="306">
        <v>3845</v>
      </c>
      <c r="O626" s="306">
        <v>1415</v>
      </c>
      <c r="P626" s="306">
        <v>6198</v>
      </c>
      <c r="Q626" s="306">
        <v>1269</v>
      </c>
      <c r="R626" s="144">
        <v>0</v>
      </c>
      <c r="S626" s="144">
        <v>0</v>
      </c>
      <c r="T626" s="144">
        <v>0</v>
      </c>
      <c r="U626" s="144">
        <v>1269</v>
      </c>
      <c r="V626" s="144">
        <v>8846</v>
      </c>
    </row>
    <row r="627" spans="1:22">
      <c r="A627" s="375" t="s">
        <v>1676</v>
      </c>
      <c r="B627" t="s">
        <v>1597</v>
      </c>
      <c r="C627" t="s">
        <v>1677</v>
      </c>
      <c r="D627" s="307">
        <v>12342</v>
      </c>
      <c r="E627" s="307">
        <v>0</v>
      </c>
      <c r="F627" s="307">
        <v>22447</v>
      </c>
      <c r="G627" s="307">
        <v>0</v>
      </c>
      <c r="H627" s="307">
        <v>22447</v>
      </c>
      <c r="I627" s="307">
        <v>19975</v>
      </c>
      <c r="J627" s="307">
        <v>11890</v>
      </c>
      <c r="K627" s="307">
        <v>19000</v>
      </c>
      <c r="L627" s="307">
        <v>975</v>
      </c>
      <c r="M627" s="307">
        <v>2082</v>
      </c>
      <c r="N627" s="307">
        <v>993</v>
      </c>
      <c r="O627" s="307">
        <v>1450</v>
      </c>
      <c r="P627" s="307">
        <v>632</v>
      </c>
      <c r="Q627" s="307">
        <v>1029</v>
      </c>
      <c r="R627" s="438">
        <v>0</v>
      </c>
      <c r="S627" s="438">
        <v>0</v>
      </c>
      <c r="T627" s="438">
        <v>0</v>
      </c>
      <c r="U627" s="438">
        <v>1029</v>
      </c>
      <c r="V627" s="438">
        <v>3781</v>
      </c>
    </row>
    <row r="628" spans="1:22">
      <c r="A628" s="375" t="s">
        <v>1678</v>
      </c>
      <c r="B628" t="s">
        <v>1597</v>
      </c>
      <c r="C628" t="s">
        <v>1679</v>
      </c>
      <c r="D628" s="306">
        <v>12347</v>
      </c>
      <c r="E628" s="306">
        <v>0</v>
      </c>
      <c r="F628" s="306">
        <v>44738</v>
      </c>
      <c r="G628" s="306">
        <v>0</v>
      </c>
      <c r="H628" s="306">
        <v>44738</v>
      </c>
      <c r="I628" s="306">
        <v>58260</v>
      </c>
      <c r="J628" s="306">
        <v>40010</v>
      </c>
      <c r="K628" s="306">
        <v>58260</v>
      </c>
      <c r="L628" s="306">
        <v>0</v>
      </c>
      <c r="M628" s="306">
        <v>5751</v>
      </c>
      <c r="N628" s="306">
        <v>3306</v>
      </c>
      <c r="O628" s="306">
        <v>1722</v>
      </c>
      <c r="P628" s="306">
        <v>4029</v>
      </c>
      <c r="Q628" s="306">
        <v>1269</v>
      </c>
      <c r="R628" s="144">
        <v>0</v>
      </c>
      <c r="S628" s="144">
        <v>0</v>
      </c>
      <c r="T628" s="144">
        <v>0</v>
      </c>
      <c r="U628" s="144">
        <v>1269</v>
      </c>
      <c r="V628" s="144">
        <v>7510</v>
      </c>
    </row>
    <row r="629" spans="1:22">
      <c r="A629" s="375" t="s">
        <v>1680</v>
      </c>
      <c r="B629" t="s">
        <v>1597</v>
      </c>
      <c r="C629" t="s">
        <v>1681</v>
      </c>
      <c r="D629" s="307">
        <v>12349</v>
      </c>
      <c r="E629" s="307">
        <v>0</v>
      </c>
      <c r="F629" s="307">
        <v>49215</v>
      </c>
      <c r="G629" s="307">
        <v>0</v>
      </c>
      <c r="H629" s="307">
        <v>49215</v>
      </c>
      <c r="I629" s="307">
        <v>52970</v>
      </c>
      <c r="J629" s="307">
        <v>35540</v>
      </c>
      <c r="K629" s="307">
        <v>49000</v>
      </c>
      <c r="L629" s="307">
        <v>3970</v>
      </c>
      <c r="M629" s="307">
        <v>5276</v>
      </c>
      <c r="N629" s="307">
        <v>2945</v>
      </c>
      <c r="O629" s="307">
        <v>5276</v>
      </c>
      <c r="P629" s="307">
        <v>0</v>
      </c>
      <c r="Q629" s="307">
        <v>1269</v>
      </c>
      <c r="R629" s="438">
        <v>0</v>
      </c>
      <c r="S629" s="438">
        <v>0</v>
      </c>
      <c r="T629" s="438">
        <v>0</v>
      </c>
      <c r="U629" s="438">
        <v>1269</v>
      </c>
      <c r="V629" s="438">
        <v>8286</v>
      </c>
    </row>
    <row r="630" spans="1:22">
      <c r="A630" s="375" t="s">
        <v>1682</v>
      </c>
      <c r="B630" t="s">
        <v>1597</v>
      </c>
      <c r="C630" t="s">
        <v>1683</v>
      </c>
      <c r="D630" s="306">
        <v>12403</v>
      </c>
      <c r="E630" s="306">
        <v>29</v>
      </c>
      <c r="F630" s="306">
        <v>51667</v>
      </c>
      <c r="G630" s="306">
        <v>51667</v>
      </c>
      <c r="H630" s="306">
        <v>0</v>
      </c>
      <c r="I630" s="306">
        <v>66705</v>
      </c>
      <c r="J630" s="306">
        <v>48010</v>
      </c>
      <c r="K630" s="306">
        <v>66705</v>
      </c>
      <c r="L630" s="306">
        <v>0</v>
      </c>
      <c r="M630" s="306">
        <v>6471</v>
      </c>
      <c r="N630" s="306">
        <v>3981</v>
      </c>
      <c r="O630" s="306">
        <v>2948</v>
      </c>
      <c r="P630" s="306">
        <v>3523</v>
      </c>
      <c r="Q630" s="306">
        <v>1269</v>
      </c>
      <c r="R630" s="144">
        <v>0</v>
      </c>
      <c r="S630" s="144">
        <v>0</v>
      </c>
      <c r="T630" s="144">
        <v>0</v>
      </c>
      <c r="U630" s="144">
        <v>1269</v>
      </c>
      <c r="V630" s="144">
        <v>8707</v>
      </c>
    </row>
    <row r="631" spans="1:22">
      <c r="A631" s="375" t="s">
        <v>1684</v>
      </c>
      <c r="B631" t="s">
        <v>1597</v>
      </c>
      <c r="C631" t="s">
        <v>1685</v>
      </c>
      <c r="D631" s="307">
        <v>12409</v>
      </c>
      <c r="E631" s="307">
        <v>0</v>
      </c>
      <c r="F631" s="307">
        <v>14293</v>
      </c>
      <c r="G631" s="307">
        <v>0</v>
      </c>
      <c r="H631" s="307">
        <v>14293</v>
      </c>
      <c r="I631" s="307">
        <v>26940</v>
      </c>
      <c r="J631" s="307">
        <v>17640</v>
      </c>
      <c r="K631" s="307">
        <v>26940</v>
      </c>
      <c r="L631" s="307">
        <v>0</v>
      </c>
      <c r="M631" s="307">
        <v>2690</v>
      </c>
      <c r="N631" s="307">
        <v>1445</v>
      </c>
      <c r="O631" s="307">
        <v>2350</v>
      </c>
      <c r="P631" s="307">
        <v>340</v>
      </c>
      <c r="Q631" s="307">
        <v>1029</v>
      </c>
      <c r="R631" s="438">
        <v>0</v>
      </c>
      <c r="S631" s="438">
        <v>0</v>
      </c>
      <c r="T631" s="438">
        <v>0</v>
      </c>
      <c r="U631" s="438">
        <v>1029</v>
      </c>
      <c r="V631" s="438">
        <v>2412</v>
      </c>
    </row>
    <row r="632" spans="1:22">
      <c r="A632" s="375" t="s">
        <v>1686</v>
      </c>
      <c r="B632" t="s">
        <v>1597</v>
      </c>
      <c r="C632" t="s">
        <v>1687</v>
      </c>
      <c r="D632" s="306">
        <v>12410</v>
      </c>
      <c r="E632" s="306">
        <v>0</v>
      </c>
      <c r="F632" s="306">
        <v>68076</v>
      </c>
      <c r="G632" s="306">
        <v>68076</v>
      </c>
      <c r="H632" s="306">
        <v>0</v>
      </c>
      <c r="I632" s="306">
        <v>97645</v>
      </c>
      <c r="J632" s="306">
        <v>68740</v>
      </c>
      <c r="K632" s="306">
        <v>92800</v>
      </c>
      <c r="L632" s="306">
        <v>4845</v>
      </c>
      <c r="M632" s="306">
        <v>9534</v>
      </c>
      <c r="N632" s="306">
        <v>5673</v>
      </c>
      <c r="O632" s="306">
        <v>1089</v>
      </c>
      <c r="P632" s="306">
        <v>8445</v>
      </c>
      <c r="Q632" s="306">
        <v>1269</v>
      </c>
      <c r="R632" s="144">
        <v>0</v>
      </c>
      <c r="S632" s="144">
        <v>0</v>
      </c>
      <c r="T632" s="144">
        <v>0</v>
      </c>
      <c r="U632" s="144">
        <v>1269</v>
      </c>
      <c r="V632" s="144">
        <v>11482</v>
      </c>
    </row>
    <row r="633" spans="1:22">
      <c r="A633" s="375" t="s">
        <v>1688</v>
      </c>
      <c r="B633" t="s">
        <v>1597</v>
      </c>
      <c r="C633" t="s">
        <v>1689</v>
      </c>
      <c r="D633" s="307">
        <v>12421</v>
      </c>
      <c r="E633" s="307">
        <v>0</v>
      </c>
      <c r="F633" s="307">
        <v>38668</v>
      </c>
      <c r="G633" s="307">
        <v>0</v>
      </c>
      <c r="H633" s="307">
        <v>38668</v>
      </c>
      <c r="I633" s="307">
        <v>49360</v>
      </c>
      <c r="J633" s="307">
        <v>33200</v>
      </c>
      <c r="K633" s="307">
        <v>49000</v>
      </c>
      <c r="L633" s="307">
        <v>360</v>
      </c>
      <c r="M633" s="307">
        <v>4929</v>
      </c>
      <c r="N633" s="307">
        <v>2760</v>
      </c>
      <c r="O633" s="307">
        <v>3753</v>
      </c>
      <c r="P633" s="307">
        <v>1176</v>
      </c>
      <c r="Q633" s="307">
        <v>1269</v>
      </c>
      <c r="R633" s="438">
        <v>0</v>
      </c>
      <c r="S633" s="438">
        <v>0</v>
      </c>
      <c r="T633" s="438">
        <v>0</v>
      </c>
      <c r="U633" s="438">
        <v>1269</v>
      </c>
      <c r="V633" s="438">
        <v>6508</v>
      </c>
    </row>
    <row r="634" spans="1:22">
      <c r="A634" s="375" t="s">
        <v>1690</v>
      </c>
      <c r="B634" t="s">
        <v>1597</v>
      </c>
      <c r="C634" t="s">
        <v>1691</v>
      </c>
      <c r="D634" s="306">
        <v>12422</v>
      </c>
      <c r="E634" s="306">
        <v>0</v>
      </c>
      <c r="F634" s="306">
        <v>27694</v>
      </c>
      <c r="G634" s="306">
        <v>27694</v>
      </c>
      <c r="H634" s="306">
        <v>0</v>
      </c>
      <c r="I634" s="306">
        <v>25720</v>
      </c>
      <c r="J634" s="306">
        <v>16950</v>
      </c>
      <c r="K634" s="306">
        <v>0</v>
      </c>
      <c r="L634" s="306">
        <v>25720</v>
      </c>
      <c r="M634" s="306">
        <v>2573</v>
      </c>
      <c r="N634" s="306">
        <v>1403</v>
      </c>
      <c r="O634" s="306">
        <v>0</v>
      </c>
      <c r="P634" s="306">
        <v>2573</v>
      </c>
      <c r="Q634" s="306">
        <v>1029</v>
      </c>
      <c r="R634" s="144">
        <v>0</v>
      </c>
      <c r="S634" s="144">
        <v>0</v>
      </c>
      <c r="T634" s="144">
        <v>0</v>
      </c>
      <c r="U634" s="144">
        <v>1029</v>
      </c>
      <c r="V634" s="144">
        <v>4664</v>
      </c>
    </row>
    <row r="635" spans="1:22">
      <c r="A635" s="375" t="s">
        <v>1692</v>
      </c>
      <c r="B635" t="s">
        <v>1597</v>
      </c>
      <c r="C635" t="s">
        <v>1693</v>
      </c>
      <c r="D635" s="307">
        <v>12423</v>
      </c>
      <c r="E635" s="307">
        <v>0</v>
      </c>
      <c r="F635" s="307">
        <v>39173</v>
      </c>
      <c r="G635" s="307">
        <v>0</v>
      </c>
      <c r="H635" s="307">
        <v>39173</v>
      </c>
      <c r="I635" s="307">
        <v>54855</v>
      </c>
      <c r="J635" s="307">
        <v>36250</v>
      </c>
      <c r="K635" s="307">
        <v>0</v>
      </c>
      <c r="L635" s="307">
        <v>54855</v>
      </c>
      <c r="M635" s="307">
        <v>5502</v>
      </c>
      <c r="N635" s="307">
        <v>3006</v>
      </c>
      <c r="O635" s="307">
        <v>0</v>
      </c>
      <c r="P635" s="307">
        <v>5502</v>
      </c>
      <c r="Q635" s="307">
        <v>1269</v>
      </c>
      <c r="R635" s="438">
        <v>0</v>
      </c>
      <c r="S635" s="438">
        <v>0</v>
      </c>
      <c r="T635" s="438">
        <v>0</v>
      </c>
      <c r="U635" s="438">
        <v>1269</v>
      </c>
      <c r="V635" s="438">
        <v>6592</v>
      </c>
    </row>
    <row r="636" spans="1:22">
      <c r="A636" s="375" t="s">
        <v>1694</v>
      </c>
      <c r="B636" t="s">
        <v>1597</v>
      </c>
      <c r="C636" t="s">
        <v>1695</v>
      </c>
      <c r="D636" s="306">
        <v>12424</v>
      </c>
      <c r="E636" s="306">
        <v>0</v>
      </c>
      <c r="F636" s="306">
        <v>36676</v>
      </c>
      <c r="G636" s="306">
        <v>0</v>
      </c>
      <c r="H636" s="306">
        <v>36676</v>
      </c>
      <c r="I636" s="306">
        <v>48860</v>
      </c>
      <c r="J636" s="306">
        <v>35550</v>
      </c>
      <c r="K636" s="306">
        <v>0</v>
      </c>
      <c r="L636" s="306">
        <v>48860</v>
      </c>
      <c r="M636" s="306">
        <v>4711</v>
      </c>
      <c r="N636" s="306">
        <v>2938</v>
      </c>
      <c r="O636" s="306">
        <v>0</v>
      </c>
      <c r="P636" s="306">
        <v>4711</v>
      </c>
      <c r="Q636" s="306">
        <v>1029</v>
      </c>
      <c r="R636" s="144">
        <v>0</v>
      </c>
      <c r="S636" s="144">
        <v>0</v>
      </c>
      <c r="T636" s="144">
        <v>0</v>
      </c>
      <c r="U636" s="144">
        <v>1029</v>
      </c>
      <c r="V636" s="144">
        <v>6164</v>
      </c>
    </row>
    <row r="637" spans="1:22">
      <c r="A637" s="375" t="s">
        <v>1696</v>
      </c>
      <c r="B637" t="s">
        <v>1597</v>
      </c>
      <c r="C637" t="s">
        <v>1697</v>
      </c>
      <c r="D637" s="307">
        <v>12426</v>
      </c>
      <c r="E637" s="307">
        <v>0</v>
      </c>
      <c r="F637" s="307">
        <v>23685</v>
      </c>
      <c r="G637" s="307">
        <v>0</v>
      </c>
      <c r="H637" s="307">
        <v>23685</v>
      </c>
      <c r="I637" s="307">
        <v>27440</v>
      </c>
      <c r="J637" s="307">
        <v>18880</v>
      </c>
      <c r="K637" s="307">
        <v>27440</v>
      </c>
      <c r="L637" s="307">
        <v>0</v>
      </c>
      <c r="M637" s="307">
        <v>2687</v>
      </c>
      <c r="N637" s="307">
        <v>1550</v>
      </c>
      <c r="O637" s="307">
        <v>2275</v>
      </c>
      <c r="P637" s="307">
        <v>412</v>
      </c>
      <c r="Q637" s="307">
        <v>1029</v>
      </c>
      <c r="R637" s="438">
        <v>0</v>
      </c>
      <c r="S637" s="438">
        <v>0</v>
      </c>
      <c r="T637" s="438">
        <v>0</v>
      </c>
      <c r="U637" s="438">
        <v>1029</v>
      </c>
      <c r="V637" s="438">
        <v>3989</v>
      </c>
    </row>
    <row r="638" spans="1:22">
      <c r="A638" s="375" t="s">
        <v>1698</v>
      </c>
      <c r="B638" t="s">
        <v>1597</v>
      </c>
      <c r="C638" t="s">
        <v>1699</v>
      </c>
      <c r="D638" s="306">
        <v>12427</v>
      </c>
      <c r="E638" s="306">
        <v>0</v>
      </c>
      <c r="F638" s="306">
        <v>30744</v>
      </c>
      <c r="G638" s="306">
        <v>0</v>
      </c>
      <c r="H638" s="306">
        <v>30744</v>
      </c>
      <c r="I638" s="306">
        <v>28495</v>
      </c>
      <c r="J638" s="306">
        <v>18560</v>
      </c>
      <c r="K638" s="306">
        <v>28495</v>
      </c>
      <c r="L638" s="306">
        <v>0</v>
      </c>
      <c r="M638" s="306">
        <v>2875</v>
      </c>
      <c r="N638" s="306">
        <v>1540</v>
      </c>
      <c r="O638" s="306">
        <v>1625</v>
      </c>
      <c r="P638" s="306">
        <v>1250</v>
      </c>
      <c r="Q638" s="306">
        <v>1029</v>
      </c>
      <c r="R638" s="144">
        <v>0</v>
      </c>
      <c r="S638" s="144">
        <v>0</v>
      </c>
      <c r="T638" s="144">
        <v>0</v>
      </c>
      <c r="U638" s="144">
        <v>1029</v>
      </c>
      <c r="V638" s="144">
        <v>5164</v>
      </c>
    </row>
    <row r="639" spans="1:22">
      <c r="A639" s="375" t="s">
        <v>1700</v>
      </c>
      <c r="B639" t="s">
        <v>1597</v>
      </c>
      <c r="C639" t="s">
        <v>1701</v>
      </c>
      <c r="D639" s="307">
        <v>12441</v>
      </c>
      <c r="E639" s="307">
        <v>0</v>
      </c>
      <c r="F639" s="307">
        <v>39209</v>
      </c>
      <c r="G639" s="307">
        <v>0</v>
      </c>
      <c r="H639" s="307">
        <v>39209</v>
      </c>
      <c r="I639" s="307">
        <v>34190</v>
      </c>
      <c r="J639" s="307">
        <v>23180</v>
      </c>
      <c r="K639" s="307">
        <v>15740</v>
      </c>
      <c r="L639" s="307">
        <v>18450</v>
      </c>
      <c r="M639" s="307">
        <v>3363</v>
      </c>
      <c r="N639" s="307">
        <v>1905</v>
      </c>
      <c r="O639" s="307">
        <v>911</v>
      </c>
      <c r="P639" s="307">
        <v>2452</v>
      </c>
      <c r="Q639" s="307">
        <v>1029</v>
      </c>
      <c r="R639" s="438">
        <v>0</v>
      </c>
      <c r="S639" s="438">
        <v>0</v>
      </c>
      <c r="T639" s="438">
        <v>0</v>
      </c>
      <c r="U639" s="438">
        <v>1029</v>
      </c>
      <c r="V639" s="438">
        <v>6539</v>
      </c>
    </row>
    <row r="640" spans="1:22">
      <c r="A640" s="375" t="s">
        <v>1702</v>
      </c>
      <c r="B640" t="s">
        <v>1597</v>
      </c>
      <c r="C640" t="s">
        <v>1703</v>
      </c>
      <c r="D640" s="306">
        <v>12443</v>
      </c>
      <c r="E640" s="306">
        <v>0</v>
      </c>
      <c r="F640" s="306">
        <v>30922</v>
      </c>
      <c r="G640" s="306">
        <v>0</v>
      </c>
      <c r="H640" s="306">
        <v>30922</v>
      </c>
      <c r="I640" s="306">
        <v>35975</v>
      </c>
      <c r="J640" s="306">
        <v>27000</v>
      </c>
      <c r="K640" s="306">
        <v>33900</v>
      </c>
      <c r="L640" s="306">
        <v>2075</v>
      </c>
      <c r="M640" s="306">
        <v>3443</v>
      </c>
      <c r="N640" s="306">
        <v>2243</v>
      </c>
      <c r="O640" s="306">
        <v>2850</v>
      </c>
      <c r="P640" s="306">
        <v>593</v>
      </c>
      <c r="Q640" s="306">
        <v>1029</v>
      </c>
      <c r="R640" s="144">
        <v>0</v>
      </c>
      <c r="S640" s="144">
        <v>0</v>
      </c>
      <c r="T640" s="144">
        <v>0</v>
      </c>
      <c r="U640" s="144">
        <v>1029</v>
      </c>
      <c r="V640" s="144">
        <v>5199</v>
      </c>
    </row>
    <row r="641" spans="1:22">
      <c r="A641" s="375" t="s">
        <v>1704</v>
      </c>
      <c r="B641" t="s">
        <v>1597</v>
      </c>
      <c r="C641" t="s">
        <v>1705</v>
      </c>
      <c r="D641" s="307">
        <v>12463</v>
      </c>
      <c r="E641" s="307">
        <v>0</v>
      </c>
      <c r="F641" s="307">
        <v>36761</v>
      </c>
      <c r="G641" s="307">
        <v>0</v>
      </c>
      <c r="H641" s="307">
        <v>36761</v>
      </c>
      <c r="I641" s="307">
        <v>33955</v>
      </c>
      <c r="J641" s="307">
        <v>24970</v>
      </c>
      <c r="K641" s="307">
        <v>32350</v>
      </c>
      <c r="L641" s="307">
        <v>1605</v>
      </c>
      <c r="M641" s="307">
        <v>3278</v>
      </c>
      <c r="N641" s="307">
        <v>2081</v>
      </c>
      <c r="O641" s="307">
        <v>1459</v>
      </c>
      <c r="P641" s="307">
        <v>1819</v>
      </c>
      <c r="Q641" s="307">
        <v>1029</v>
      </c>
      <c r="R641" s="438">
        <v>0</v>
      </c>
      <c r="S641" s="438">
        <v>0</v>
      </c>
      <c r="T641" s="438">
        <v>0</v>
      </c>
      <c r="U641" s="438">
        <v>1029</v>
      </c>
      <c r="V641" s="438">
        <v>6184</v>
      </c>
    </row>
    <row r="642" spans="1:22">
      <c r="A642" s="375" t="s">
        <v>1706</v>
      </c>
      <c r="B642" t="s">
        <v>1707</v>
      </c>
      <c r="C642">
        <v>0</v>
      </c>
      <c r="D642" s="306">
        <v>13000</v>
      </c>
      <c r="E642" s="306">
        <v>0</v>
      </c>
      <c r="F642" s="306">
        <v>15338574</v>
      </c>
      <c r="G642" s="306">
        <v>15338574</v>
      </c>
      <c r="H642" s="306">
        <v>0</v>
      </c>
      <c r="I642" s="306">
        <v>0</v>
      </c>
      <c r="J642" s="306">
        <v>0</v>
      </c>
      <c r="K642" s="306">
        <v>0</v>
      </c>
      <c r="L642" s="306">
        <v>0</v>
      </c>
      <c r="M642" s="306">
        <v>0</v>
      </c>
      <c r="N642" s="306">
        <v>0</v>
      </c>
      <c r="O642" s="306">
        <v>0</v>
      </c>
      <c r="P642" s="306">
        <v>0</v>
      </c>
      <c r="Q642" s="306">
        <v>0</v>
      </c>
      <c r="R642" s="144">
        <v>0</v>
      </c>
      <c r="S642" s="144">
        <v>0</v>
      </c>
      <c r="T642" s="144">
        <v>0</v>
      </c>
      <c r="U642" s="144">
        <v>0</v>
      </c>
      <c r="V642" s="144">
        <v>2579757</v>
      </c>
    </row>
    <row r="643" spans="1:22">
      <c r="A643" s="375" t="s">
        <v>1708</v>
      </c>
      <c r="B643" t="s">
        <v>1707</v>
      </c>
      <c r="C643" t="s">
        <v>1709</v>
      </c>
      <c r="D643" s="307">
        <v>13101</v>
      </c>
      <c r="E643" s="307">
        <v>0</v>
      </c>
      <c r="F643" s="307">
        <v>123563</v>
      </c>
      <c r="G643" s="307">
        <v>123563</v>
      </c>
      <c r="H643" s="307">
        <v>0</v>
      </c>
      <c r="I643" s="307">
        <v>220060</v>
      </c>
      <c r="J643" s="307">
        <v>105730</v>
      </c>
      <c r="K643" s="307">
        <v>136500</v>
      </c>
      <c r="L643" s="307">
        <v>83560</v>
      </c>
      <c r="M643" s="307">
        <v>24573</v>
      </c>
      <c r="N643" s="307">
        <v>8811</v>
      </c>
      <c r="O643" s="307">
        <v>10893</v>
      </c>
      <c r="P643" s="307">
        <v>13680</v>
      </c>
      <c r="Q643" s="307">
        <v>3429</v>
      </c>
      <c r="R643" s="438">
        <v>0</v>
      </c>
      <c r="S643" s="438">
        <v>0</v>
      </c>
      <c r="T643" s="438">
        <v>0</v>
      </c>
      <c r="U643" s="438">
        <v>3429</v>
      </c>
      <c r="V643" s="438">
        <v>20838</v>
      </c>
    </row>
    <row r="644" spans="1:22">
      <c r="A644" s="375" t="s">
        <v>1710</v>
      </c>
      <c r="B644" t="s">
        <v>1707</v>
      </c>
      <c r="C644" t="s">
        <v>1711</v>
      </c>
      <c r="D644" s="306">
        <v>13102</v>
      </c>
      <c r="E644" s="306">
        <v>0</v>
      </c>
      <c r="F644" s="306">
        <v>222110</v>
      </c>
      <c r="G644" s="306">
        <v>222110</v>
      </c>
      <c r="H644" s="306">
        <v>0</v>
      </c>
      <c r="I644" s="306">
        <v>656700</v>
      </c>
      <c r="J644" s="306">
        <v>364760</v>
      </c>
      <c r="K644" s="306">
        <v>581400</v>
      </c>
      <c r="L644" s="306">
        <v>75300</v>
      </c>
      <c r="M644" s="306">
        <v>70717</v>
      </c>
      <c r="N644" s="306">
        <v>30445</v>
      </c>
      <c r="O644" s="306">
        <v>37800</v>
      </c>
      <c r="P644" s="306">
        <v>32917</v>
      </c>
      <c r="Q644" s="306">
        <v>7029</v>
      </c>
      <c r="R644" s="144">
        <v>0</v>
      </c>
      <c r="S644" s="144">
        <v>0</v>
      </c>
      <c r="T644" s="144">
        <v>0</v>
      </c>
      <c r="U644" s="144">
        <v>7029</v>
      </c>
      <c r="V644" s="144">
        <v>37448</v>
      </c>
    </row>
    <row r="645" spans="1:22">
      <c r="A645" s="375" t="s">
        <v>1712</v>
      </c>
      <c r="B645" t="s">
        <v>1707</v>
      </c>
      <c r="C645" t="s">
        <v>1713</v>
      </c>
      <c r="D645" s="307">
        <v>13103</v>
      </c>
      <c r="E645" s="307">
        <v>26260</v>
      </c>
      <c r="F645" s="307">
        <v>288032</v>
      </c>
      <c r="G645" s="307">
        <v>128860</v>
      </c>
      <c r="H645" s="307">
        <v>159172</v>
      </c>
      <c r="I645" s="307">
        <v>1103995</v>
      </c>
      <c r="J645" s="307">
        <v>684740</v>
      </c>
      <c r="K645" s="307">
        <v>1103995</v>
      </c>
      <c r="L645" s="307">
        <v>0</v>
      </c>
      <c r="M645" s="307">
        <v>114445</v>
      </c>
      <c r="N645" s="307">
        <v>57025</v>
      </c>
      <c r="O645" s="307">
        <v>31912</v>
      </c>
      <c r="P645" s="307">
        <v>82533</v>
      </c>
      <c r="Q645" s="307">
        <v>9269</v>
      </c>
      <c r="R645" s="438">
        <v>0</v>
      </c>
      <c r="S645" s="438">
        <v>0</v>
      </c>
      <c r="T645" s="438">
        <v>0</v>
      </c>
      <c r="U645" s="438">
        <v>9269</v>
      </c>
      <c r="V645" s="438">
        <v>48473</v>
      </c>
    </row>
    <row r="646" spans="1:22">
      <c r="A646" s="375" t="s">
        <v>1714</v>
      </c>
      <c r="B646" t="s">
        <v>1707</v>
      </c>
      <c r="C646" t="s">
        <v>1715</v>
      </c>
      <c r="D646" s="306">
        <v>13104</v>
      </c>
      <c r="E646" s="306">
        <v>0</v>
      </c>
      <c r="F646" s="306">
        <v>350447</v>
      </c>
      <c r="G646" s="306">
        <v>350447</v>
      </c>
      <c r="H646" s="306">
        <v>0</v>
      </c>
      <c r="I646" s="306">
        <v>2162465</v>
      </c>
      <c r="J646" s="306">
        <v>1624460</v>
      </c>
      <c r="K646" s="306">
        <v>1357200</v>
      </c>
      <c r="L646" s="306">
        <v>805265</v>
      </c>
      <c r="M646" s="306">
        <v>208831</v>
      </c>
      <c r="N646" s="306">
        <v>135508</v>
      </c>
      <c r="O646" s="306">
        <v>7416</v>
      </c>
      <c r="P646" s="306">
        <v>201415</v>
      </c>
      <c r="Q646" s="306">
        <v>12789</v>
      </c>
      <c r="R646" s="144">
        <v>0</v>
      </c>
      <c r="S646" s="144">
        <v>0</v>
      </c>
      <c r="T646" s="144">
        <v>0</v>
      </c>
      <c r="U646" s="144">
        <v>12789</v>
      </c>
      <c r="V646" s="144">
        <v>58749</v>
      </c>
    </row>
    <row r="647" spans="1:22">
      <c r="A647" s="375" t="s">
        <v>1716</v>
      </c>
      <c r="B647" t="s">
        <v>1707</v>
      </c>
      <c r="C647" t="s">
        <v>1717</v>
      </c>
      <c r="D647" s="307">
        <v>13105</v>
      </c>
      <c r="E647" s="307">
        <v>0</v>
      </c>
      <c r="F647" s="307">
        <v>243280</v>
      </c>
      <c r="G647" s="307">
        <v>243280</v>
      </c>
      <c r="H647" s="307">
        <v>0</v>
      </c>
      <c r="I647" s="307">
        <v>949390</v>
      </c>
      <c r="J647" s="307">
        <v>577000</v>
      </c>
      <c r="K647" s="307">
        <v>793920</v>
      </c>
      <c r="L647" s="307">
        <v>155470</v>
      </c>
      <c r="M647" s="307">
        <v>98919</v>
      </c>
      <c r="N647" s="307">
        <v>48123</v>
      </c>
      <c r="O647" s="307">
        <v>52226</v>
      </c>
      <c r="P647" s="307">
        <v>46693</v>
      </c>
      <c r="Q647" s="307">
        <v>8149</v>
      </c>
      <c r="R647" s="438">
        <v>0</v>
      </c>
      <c r="S647" s="438">
        <v>0</v>
      </c>
      <c r="T647" s="438">
        <v>0</v>
      </c>
      <c r="U647" s="438">
        <v>8149</v>
      </c>
      <c r="V647" s="438">
        <v>40831</v>
      </c>
    </row>
    <row r="648" spans="1:22">
      <c r="A648" s="375" t="s">
        <v>1718</v>
      </c>
      <c r="B648" t="s">
        <v>1707</v>
      </c>
      <c r="C648" t="s">
        <v>1719</v>
      </c>
      <c r="D648" s="306">
        <v>13106</v>
      </c>
      <c r="E648" s="306">
        <v>0</v>
      </c>
      <c r="F648" s="306">
        <v>230452</v>
      </c>
      <c r="G648" s="306">
        <v>22653</v>
      </c>
      <c r="H648" s="306">
        <v>207799</v>
      </c>
      <c r="I648" s="306">
        <v>999025</v>
      </c>
      <c r="J648" s="306">
        <v>655650</v>
      </c>
      <c r="K648" s="306">
        <v>936000</v>
      </c>
      <c r="L648" s="306">
        <v>63025</v>
      </c>
      <c r="M648" s="306">
        <v>101754</v>
      </c>
      <c r="N648" s="306">
        <v>54681</v>
      </c>
      <c r="O648" s="306">
        <v>69710</v>
      </c>
      <c r="P648" s="306">
        <v>32044</v>
      </c>
      <c r="Q648" s="306">
        <v>8469</v>
      </c>
      <c r="R648" s="144">
        <v>0</v>
      </c>
      <c r="S648" s="144">
        <v>0</v>
      </c>
      <c r="T648" s="144">
        <v>0</v>
      </c>
      <c r="U648" s="144">
        <v>8469</v>
      </c>
      <c r="V648" s="144">
        <v>38729</v>
      </c>
    </row>
    <row r="649" spans="1:22">
      <c r="A649" s="375" t="s">
        <v>1720</v>
      </c>
      <c r="B649" t="s">
        <v>1707</v>
      </c>
      <c r="C649" t="s">
        <v>1721</v>
      </c>
      <c r="D649" s="307">
        <v>13107</v>
      </c>
      <c r="E649" s="307">
        <v>0</v>
      </c>
      <c r="F649" s="307">
        <v>296886</v>
      </c>
      <c r="G649" s="307">
        <v>296886</v>
      </c>
      <c r="H649" s="307">
        <v>0</v>
      </c>
      <c r="I649" s="307">
        <v>1278730</v>
      </c>
      <c r="J649" s="307">
        <v>823400</v>
      </c>
      <c r="K649" s="307">
        <v>867600</v>
      </c>
      <c r="L649" s="307">
        <v>411130</v>
      </c>
      <c r="M649" s="307">
        <v>131106</v>
      </c>
      <c r="N649" s="307">
        <v>68490</v>
      </c>
      <c r="O649" s="307">
        <v>59035</v>
      </c>
      <c r="P649" s="307">
        <v>72071</v>
      </c>
      <c r="Q649" s="307">
        <v>10069</v>
      </c>
      <c r="R649" s="438">
        <v>0</v>
      </c>
      <c r="S649" s="438">
        <v>0</v>
      </c>
      <c r="T649" s="438">
        <v>0</v>
      </c>
      <c r="U649" s="438">
        <v>10069</v>
      </c>
      <c r="V649" s="438">
        <v>49742</v>
      </c>
    </row>
    <row r="650" spans="1:22">
      <c r="A650" s="375" t="s">
        <v>1722</v>
      </c>
      <c r="B650" t="s">
        <v>1707</v>
      </c>
      <c r="C650" t="s">
        <v>1723</v>
      </c>
      <c r="D650" s="306">
        <v>13108</v>
      </c>
      <c r="E650" s="306">
        <v>0</v>
      </c>
      <c r="F650" s="306">
        <v>521378</v>
      </c>
      <c r="G650" s="306">
        <v>0</v>
      </c>
      <c r="H650" s="306">
        <v>521378</v>
      </c>
      <c r="I650" s="306">
        <v>2157450</v>
      </c>
      <c r="J650" s="306">
        <v>1323240</v>
      </c>
      <c r="K650" s="306">
        <v>2157450</v>
      </c>
      <c r="L650" s="306">
        <v>0</v>
      </c>
      <c r="M650" s="306">
        <v>224256</v>
      </c>
      <c r="N650" s="306">
        <v>110145</v>
      </c>
      <c r="O650" s="306">
        <v>222751</v>
      </c>
      <c r="P650" s="306">
        <v>1505</v>
      </c>
      <c r="Q650" s="306">
        <v>15669</v>
      </c>
      <c r="R650" s="144">
        <v>0</v>
      </c>
      <c r="S650" s="144">
        <v>0</v>
      </c>
      <c r="T650" s="144">
        <v>0</v>
      </c>
      <c r="U650" s="144">
        <v>15669</v>
      </c>
      <c r="V650" s="144">
        <v>87445</v>
      </c>
    </row>
    <row r="651" spans="1:22">
      <c r="A651" s="375" t="s">
        <v>1724</v>
      </c>
      <c r="B651" t="s">
        <v>1707</v>
      </c>
      <c r="C651" t="s">
        <v>1725</v>
      </c>
      <c r="D651" s="307">
        <v>13109</v>
      </c>
      <c r="E651" s="307">
        <v>350</v>
      </c>
      <c r="F651" s="307">
        <v>410263</v>
      </c>
      <c r="G651" s="307">
        <v>410263</v>
      </c>
      <c r="H651" s="307">
        <v>0</v>
      </c>
      <c r="I651" s="307">
        <v>1681660</v>
      </c>
      <c r="J651" s="307">
        <v>1004240</v>
      </c>
      <c r="K651" s="307">
        <v>1260000</v>
      </c>
      <c r="L651" s="307">
        <v>421660</v>
      </c>
      <c r="M651" s="307">
        <v>176312</v>
      </c>
      <c r="N651" s="307">
        <v>83573</v>
      </c>
      <c r="O651" s="307">
        <v>97175</v>
      </c>
      <c r="P651" s="307">
        <v>79137</v>
      </c>
      <c r="Q651" s="307">
        <v>13109</v>
      </c>
      <c r="R651" s="438">
        <v>0</v>
      </c>
      <c r="S651" s="438">
        <v>0</v>
      </c>
      <c r="T651" s="438">
        <v>0</v>
      </c>
      <c r="U651" s="438">
        <v>13109</v>
      </c>
      <c r="V651" s="438">
        <v>68848</v>
      </c>
    </row>
    <row r="652" spans="1:22">
      <c r="A652" s="375" t="s">
        <v>1726</v>
      </c>
      <c r="B652" t="s">
        <v>1707</v>
      </c>
      <c r="C652" t="s">
        <v>1727</v>
      </c>
      <c r="D652" s="306">
        <v>13110</v>
      </c>
      <c r="E652" s="306">
        <v>0</v>
      </c>
      <c r="F652" s="306">
        <v>265747</v>
      </c>
      <c r="G652" s="306">
        <v>265747</v>
      </c>
      <c r="H652" s="306">
        <v>0</v>
      </c>
      <c r="I652" s="306">
        <v>1099590</v>
      </c>
      <c r="J652" s="306">
        <v>635880</v>
      </c>
      <c r="K652" s="306">
        <v>918000</v>
      </c>
      <c r="L652" s="306">
        <v>181590</v>
      </c>
      <c r="M652" s="306">
        <v>116515</v>
      </c>
      <c r="N652" s="306">
        <v>53008</v>
      </c>
      <c r="O652" s="306">
        <v>77500</v>
      </c>
      <c r="P652" s="306">
        <v>39015</v>
      </c>
      <c r="Q652" s="306">
        <v>9589</v>
      </c>
      <c r="R652" s="144">
        <v>0</v>
      </c>
      <c r="S652" s="144">
        <v>0</v>
      </c>
      <c r="T652" s="144">
        <v>0</v>
      </c>
      <c r="U652" s="144">
        <v>9589</v>
      </c>
      <c r="V652" s="144">
        <v>44452</v>
      </c>
    </row>
    <row r="653" spans="1:22">
      <c r="A653" s="375" t="s">
        <v>1728</v>
      </c>
      <c r="B653" t="s">
        <v>1707</v>
      </c>
      <c r="C653" t="s">
        <v>1729</v>
      </c>
      <c r="D653" s="307">
        <v>13111</v>
      </c>
      <c r="E653" s="307">
        <v>0</v>
      </c>
      <c r="F653" s="307">
        <v>665539</v>
      </c>
      <c r="G653" s="307">
        <v>665539</v>
      </c>
      <c r="H653" s="307">
        <v>0</v>
      </c>
      <c r="I653" s="307">
        <v>2933545</v>
      </c>
      <c r="J653" s="307">
        <v>1747350</v>
      </c>
      <c r="K653" s="307">
        <v>1117200</v>
      </c>
      <c r="L653" s="307">
        <v>1816345</v>
      </c>
      <c r="M653" s="307">
        <v>307491</v>
      </c>
      <c r="N653" s="307">
        <v>145296</v>
      </c>
      <c r="O653" s="307">
        <v>10000</v>
      </c>
      <c r="P653" s="307">
        <v>297491</v>
      </c>
      <c r="Q653" s="307">
        <v>21109</v>
      </c>
      <c r="R653" s="438">
        <v>0</v>
      </c>
      <c r="S653" s="438">
        <v>0</v>
      </c>
      <c r="T653" s="438">
        <v>0</v>
      </c>
      <c r="U653" s="438">
        <v>21109</v>
      </c>
      <c r="V653" s="438">
        <v>111419</v>
      </c>
    </row>
    <row r="654" spans="1:22">
      <c r="A654" s="375" t="s">
        <v>1730</v>
      </c>
      <c r="B654" t="s">
        <v>1707</v>
      </c>
      <c r="C654" t="s">
        <v>1731</v>
      </c>
      <c r="D654" s="306">
        <v>13112</v>
      </c>
      <c r="E654" s="306">
        <v>0</v>
      </c>
      <c r="F654" s="306">
        <v>775119</v>
      </c>
      <c r="G654" s="306">
        <v>775119</v>
      </c>
      <c r="H654" s="306">
        <v>0</v>
      </c>
      <c r="I654" s="306">
        <v>3712815</v>
      </c>
      <c r="J654" s="306">
        <v>2253040</v>
      </c>
      <c r="K654" s="306">
        <v>2507540</v>
      </c>
      <c r="L654" s="306">
        <v>1205275</v>
      </c>
      <c r="M654" s="306">
        <v>386519</v>
      </c>
      <c r="N654" s="306">
        <v>187463</v>
      </c>
      <c r="O654" s="306">
        <v>299918</v>
      </c>
      <c r="P654" s="306">
        <v>86601</v>
      </c>
      <c r="Q654" s="306">
        <v>25109</v>
      </c>
      <c r="R654" s="144">
        <v>0</v>
      </c>
      <c r="S654" s="144">
        <v>0</v>
      </c>
      <c r="T654" s="144">
        <v>0</v>
      </c>
      <c r="U654" s="144">
        <v>25109</v>
      </c>
      <c r="V654" s="144">
        <v>129876</v>
      </c>
    </row>
    <row r="655" spans="1:22">
      <c r="A655" s="375" t="s">
        <v>1732</v>
      </c>
      <c r="B655" t="s">
        <v>1707</v>
      </c>
      <c r="C655" t="s">
        <v>1733</v>
      </c>
      <c r="D655" s="307">
        <v>13113</v>
      </c>
      <c r="E655" s="307">
        <v>0</v>
      </c>
      <c r="F655" s="307">
        <v>241856</v>
      </c>
      <c r="G655" s="307">
        <v>98600</v>
      </c>
      <c r="H655" s="307">
        <v>143256</v>
      </c>
      <c r="I655" s="307">
        <v>993360</v>
      </c>
      <c r="J655" s="307">
        <v>608190</v>
      </c>
      <c r="K655" s="307">
        <v>612000</v>
      </c>
      <c r="L655" s="307">
        <v>381360</v>
      </c>
      <c r="M655" s="307">
        <v>103347</v>
      </c>
      <c r="N655" s="307">
        <v>50703</v>
      </c>
      <c r="O655" s="307">
        <v>40000</v>
      </c>
      <c r="P655" s="307">
        <v>63347</v>
      </c>
      <c r="Q655" s="307">
        <v>8789</v>
      </c>
      <c r="R655" s="438">
        <v>0</v>
      </c>
      <c r="S655" s="438">
        <v>0</v>
      </c>
      <c r="T655" s="438">
        <v>0</v>
      </c>
      <c r="U655" s="438">
        <v>8789</v>
      </c>
      <c r="V655" s="438">
        <v>40582</v>
      </c>
    </row>
    <row r="656" spans="1:22">
      <c r="A656" s="375" t="s">
        <v>1734</v>
      </c>
      <c r="B656" t="s">
        <v>1707</v>
      </c>
      <c r="C656" t="s">
        <v>1735</v>
      </c>
      <c r="D656" s="306">
        <v>13114</v>
      </c>
      <c r="E656" s="306">
        <v>0</v>
      </c>
      <c r="F656" s="306">
        <v>323540</v>
      </c>
      <c r="G656" s="306">
        <v>323540</v>
      </c>
      <c r="H656" s="306">
        <v>0</v>
      </c>
      <c r="I656" s="306">
        <v>1621735</v>
      </c>
      <c r="J656" s="306">
        <v>1071360</v>
      </c>
      <c r="K656" s="306">
        <v>1621735</v>
      </c>
      <c r="L656" s="306">
        <v>0</v>
      </c>
      <c r="M656" s="306">
        <v>164632</v>
      </c>
      <c r="N656" s="306">
        <v>89323</v>
      </c>
      <c r="O656" s="306">
        <v>6774</v>
      </c>
      <c r="P656" s="306">
        <v>157858</v>
      </c>
      <c r="Q656" s="306">
        <v>12149</v>
      </c>
      <c r="R656" s="144">
        <v>0</v>
      </c>
      <c r="S656" s="144">
        <v>0</v>
      </c>
      <c r="T656" s="144">
        <v>0</v>
      </c>
      <c r="U656" s="144">
        <v>12149</v>
      </c>
      <c r="V656" s="144">
        <v>53956</v>
      </c>
    </row>
    <row r="657" spans="1:22">
      <c r="A657" s="375" t="s">
        <v>1736</v>
      </c>
      <c r="B657" t="s">
        <v>1707</v>
      </c>
      <c r="C657" t="s">
        <v>1737</v>
      </c>
      <c r="D657" s="307">
        <v>13115</v>
      </c>
      <c r="E657" s="307">
        <v>0</v>
      </c>
      <c r="F657" s="307">
        <v>494745</v>
      </c>
      <c r="G657" s="307">
        <v>75000</v>
      </c>
      <c r="H657" s="307">
        <v>419745</v>
      </c>
      <c r="I657" s="307">
        <v>2369205</v>
      </c>
      <c r="J657" s="307">
        <v>1437020</v>
      </c>
      <c r="K657" s="307">
        <v>2261000</v>
      </c>
      <c r="L657" s="307">
        <v>108205</v>
      </c>
      <c r="M657" s="307">
        <v>247119</v>
      </c>
      <c r="N657" s="307">
        <v>119733</v>
      </c>
      <c r="O657" s="307">
        <v>118223</v>
      </c>
      <c r="P657" s="307">
        <v>128896</v>
      </c>
      <c r="Q657" s="307">
        <v>17429</v>
      </c>
      <c r="R657" s="438">
        <v>0</v>
      </c>
      <c r="S657" s="438">
        <v>0</v>
      </c>
      <c r="T657" s="438">
        <v>0</v>
      </c>
      <c r="U657" s="438">
        <v>17429</v>
      </c>
      <c r="V657" s="438">
        <v>82868</v>
      </c>
    </row>
    <row r="658" spans="1:22">
      <c r="A658" s="375" t="s">
        <v>1738</v>
      </c>
      <c r="B658" t="s">
        <v>1707</v>
      </c>
      <c r="C658" t="s">
        <v>1739</v>
      </c>
      <c r="D658" s="306">
        <v>13116</v>
      </c>
      <c r="E658" s="306">
        <v>0</v>
      </c>
      <c r="F658" s="306">
        <v>290135</v>
      </c>
      <c r="G658" s="306">
        <v>290135</v>
      </c>
      <c r="H658" s="306">
        <v>0</v>
      </c>
      <c r="I658" s="306">
        <v>1487975</v>
      </c>
      <c r="J658" s="306">
        <v>1019820</v>
      </c>
      <c r="K658" s="306">
        <v>1487975</v>
      </c>
      <c r="L658" s="306">
        <v>0</v>
      </c>
      <c r="M658" s="306">
        <v>148904</v>
      </c>
      <c r="N658" s="306">
        <v>85040</v>
      </c>
      <c r="O658" s="306">
        <v>148904</v>
      </c>
      <c r="P658" s="306">
        <v>0</v>
      </c>
      <c r="Q658" s="306">
        <v>10869</v>
      </c>
      <c r="R658" s="144">
        <v>0</v>
      </c>
      <c r="S658" s="144">
        <v>0</v>
      </c>
      <c r="T658" s="144">
        <v>0</v>
      </c>
      <c r="U658" s="144">
        <v>10869</v>
      </c>
      <c r="V658" s="144">
        <v>48543</v>
      </c>
    </row>
    <row r="659" spans="1:22">
      <c r="A659" s="375" t="s">
        <v>1740</v>
      </c>
      <c r="B659" t="s">
        <v>1707</v>
      </c>
      <c r="C659" t="s">
        <v>1741</v>
      </c>
      <c r="D659" s="307">
        <v>13117</v>
      </c>
      <c r="E659" s="307">
        <v>0</v>
      </c>
      <c r="F659" s="307">
        <v>381141</v>
      </c>
      <c r="G659" s="307">
        <v>331499</v>
      </c>
      <c r="H659" s="307">
        <v>49642</v>
      </c>
      <c r="I659" s="307">
        <v>1695625</v>
      </c>
      <c r="J659" s="307">
        <v>1143070</v>
      </c>
      <c r="K659" s="307">
        <v>1555300</v>
      </c>
      <c r="L659" s="307">
        <v>140325</v>
      </c>
      <c r="M659" s="307">
        <v>170554</v>
      </c>
      <c r="N659" s="307">
        <v>95161</v>
      </c>
      <c r="O659" s="307">
        <v>20551</v>
      </c>
      <c r="P659" s="307">
        <v>150003</v>
      </c>
      <c r="Q659" s="307">
        <v>11829</v>
      </c>
      <c r="R659" s="438">
        <v>0</v>
      </c>
      <c r="S659" s="438">
        <v>0</v>
      </c>
      <c r="T659" s="438">
        <v>0</v>
      </c>
      <c r="U659" s="438">
        <v>11829</v>
      </c>
      <c r="V659" s="438">
        <v>63796</v>
      </c>
    </row>
    <row r="660" spans="1:22">
      <c r="A660" s="375" t="s">
        <v>1742</v>
      </c>
      <c r="B660" t="s">
        <v>1707</v>
      </c>
      <c r="C660" t="s">
        <v>1743</v>
      </c>
      <c r="D660" s="306">
        <v>13118</v>
      </c>
      <c r="E660" s="306">
        <v>0</v>
      </c>
      <c r="F660" s="306">
        <v>261682</v>
      </c>
      <c r="G660" s="306">
        <v>261682</v>
      </c>
      <c r="H660" s="306">
        <v>0</v>
      </c>
      <c r="I660" s="306">
        <v>993515</v>
      </c>
      <c r="J660" s="306">
        <v>663860</v>
      </c>
      <c r="K660" s="306">
        <v>993515</v>
      </c>
      <c r="L660" s="306">
        <v>0</v>
      </c>
      <c r="M660" s="306">
        <v>100015</v>
      </c>
      <c r="N660" s="306">
        <v>55168</v>
      </c>
      <c r="O660" s="306">
        <v>100015</v>
      </c>
      <c r="P660" s="306">
        <v>0</v>
      </c>
      <c r="Q660" s="306">
        <v>7989</v>
      </c>
      <c r="R660" s="144">
        <v>0</v>
      </c>
      <c r="S660" s="144">
        <v>0</v>
      </c>
      <c r="T660" s="144">
        <v>0</v>
      </c>
      <c r="U660" s="144">
        <v>7989</v>
      </c>
      <c r="V660" s="144">
        <v>43745</v>
      </c>
    </row>
    <row r="661" spans="1:22">
      <c r="A661" s="375" t="s">
        <v>1744</v>
      </c>
      <c r="B661" t="s">
        <v>1707</v>
      </c>
      <c r="C661" t="s">
        <v>1745</v>
      </c>
      <c r="D661" s="307">
        <v>13119</v>
      </c>
      <c r="E661" s="307">
        <v>3632</v>
      </c>
      <c r="F661" s="307">
        <v>555797</v>
      </c>
      <c r="G661" s="307">
        <v>493297</v>
      </c>
      <c r="H661" s="307">
        <v>62500</v>
      </c>
      <c r="I661" s="307">
        <v>2720200</v>
      </c>
      <c r="J661" s="307">
        <v>1835970</v>
      </c>
      <c r="K661" s="307">
        <v>2720200</v>
      </c>
      <c r="L661" s="307">
        <v>0</v>
      </c>
      <c r="M661" s="307">
        <v>272993</v>
      </c>
      <c r="N661" s="307">
        <v>152726</v>
      </c>
      <c r="O661" s="307">
        <v>122733</v>
      </c>
      <c r="P661" s="307">
        <v>150260</v>
      </c>
      <c r="Q661" s="307">
        <v>16970</v>
      </c>
      <c r="R661" s="438">
        <v>16970</v>
      </c>
      <c r="S661" s="438">
        <v>7106</v>
      </c>
      <c r="T661" s="438">
        <v>9864</v>
      </c>
      <c r="U661" s="438">
        <v>0</v>
      </c>
      <c r="V661" s="438">
        <v>92964</v>
      </c>
    </row>
    <row r="662" spans="1:22">
      <c r="A662" s="375" t="s">
        <v>1746</v>
      </c>
      <c r="B662" t="s">
        <v>1707</v>
      </c>
      <c r="C662" t="s">
        <v>1747</v>
      </c>
      <c r="D662" s="306">
        <v>13120</v>
      </c>
      <c r="E662" s="306">
        <v>0</v>
      </c>
      <c r="F662" s="306">
        <v>695796</v>
      </c>
      <c r="G662" s="306">
        <v>193907</v>
      </c>
      <c r="H662" s="306">
        <v>501889</v>
      </c>
      <c r="I662" s="306">
        <v>3089760</v>
      </c>
      <c r="J662" s="306">
        <v>1957620</v>
      </c>
      <c r="K662" s="306">
        <v>2700000</v>
      </c>
      <c r="L662" s="306">
        <v>389760</v>
      </c>
      <c r="M662" s="306">
        <v>316533</v>
      </c>
      <c r="N662" s="306">
        <v>162645</v>
      </c>
      <c r="O662" s="306">
        <v>316533</v>
      </c>
      <c r="P662" s="306">
        <v>0</v>
      </c>
      <c r="Q662" s="306">
        <v>20309</v>
      </c>
      <c r="R662" s="144">
        <v>0</v>
      </c>
      <c r="S662" s="144">
        <v>0</v>
      </c>
      <c r="T662" s="144">
        <v>0</v>
      </c>
      <c r="U662" s="144">
        <v>20309</v>
      </c>
      <c r="V662" s="144">
        <v>116644</v>
      </c>
    </row>
    <row r="663" spans="1:22">
      <c r="A663" s="375" t="s">
        <v>1748</v>
      </c>
      <c r="B663" t="s">
        <v>1707</v>
      </c>
      <c r="C663" t="s">
        <v>1749</v>
      </c>
      <c r="D663" s="307">
        <v>13121</v>
      </c>
      <c r="E663" s="307">
        <v>0</v>
      </c>
      <c r="F663" s="307">
        <v>682036</v>
      </c>
      <c r="G663" s="307">
        <v>250000</v>
      </c>
      <c r="H663" s="307">
        <v>432036</v>
      </c>
      <c r="I663" s="307">
        <v>3339620</v>
      </c>
      <c r="J663" s="307">
        <v>2323360</v>
      </c>
      <c r="K663" s="307">
        <v>3160000</v>
      </c>
      <c r="L663" s="307">
        <v>179620</v>
      </c>
      <c r="M663" s="307">
        <v>330126</v>
      </c>
      <c r="N663" s="307">
        <v>192450</v>
      </c>
      <c r="O663" s="307">
        <v>234259</v>
      </c>
      <c r="P663" s="307">
        <v>95867</v>
      </c>
      <c r="Q663" s="307">
        <v>19349</v>
      </c>
      <c r="R663" s="438">
        <v>0</v>
      </c>
      <c r="S663" s="438">
        <v>0</v>
      </c>
      <c r="T663" s="438">
        <v>0</v>
      </c>
      <c r="U663" s="438">
        <v>19349</v>
      </c>
      <c r="V663" s="438">
        <v>114078</v>
      </c>
    </row>
    <row r="664" spans="1:22">
      <c r="A664" s="375" t="s">
        <v>1750</v>
      </c>
      <c r="B664" t="s">
        <v>1707</v>
      </c>
      <c r="C664" t="s">
        <v>1751</v>
      </c>
      <c r="D664" s="306">
        <v>13122</v>
      </c>
      <c r="E664" s="306">
        <v>0</v>
      </c>
      <c r="F664" s="306">
        <v>495936</v>
      </c>
      <c r="G664" s="306">
        <v>495936</v>
      </c>
      <c r="H664" s="306">
        <v>0</v>
      </c>
      <c r="I664" s="306">
        <v>2156925</v>
      </c>
      <c r="J664" s="306">
        <v>1469090</v>
      </c>
      <c r="K664" s="306">
        <v>1594000</v>
      </c>
      <c r="L664" s="306">
        <v>562925</v>
      </c>
      <c r="M664" s="306">
        <v>215265</v>
      </c>
      <c r="N664" s="306">
        <v>121671</v>
      </c>
      <c r="O664" s="306">
        <v>94976</v>
      </c>
      <c r="P664" s="306">
        <v>120289</v>
      </c>
      <c r="Q664" s="306">
        <v>13749</v>
      </c>
      <c r="R664" s="144">
        <v>0</v>
      </c>
      <c r="S664" s="144">
        <v>0</v>
      </c>
      <c r="T664" s="144">
        <v>0</v>
      </c>
      <c r="U664" s="144">
        <v>13749</v>
      </c>
      <c r="V664" s="144">
        <v>83001</v>
      </c>
    </row>
    <row r="665" spans="1:22">
      <c r="A665" s="375" t="s">
        <v>1752</v>
      </c>
      <c r="B665" t="s">
        <v>1707</v>
      </c>
      <c r="C665" t="s">
        <v>1753</v>
      </c>
      <c r="D665" s="307">
        <v>13123</v>
      </c>
      <c r="E665" s="307">
        <v>0</v>
      </c>
      <c r="F665" s="307">
        <v>686623</v>
      </c>
      <c r="G665" s="307">
        <v>686623</v>
      </c>
      <c r="H665" s="307">
        <v>0</v>
      </c>
      <c r="I665" s="307">
        <v>3030980</v>
      </c>
      <c r="J665" s="307">
        <v>2000000</v>
      </c>
      <c r="K665" s="307">
        <v>3030980</v>
      </c>
      <c r="L665" s="307">
        <v>0</v>
      </c>
      <c r="M665" s="307">
        <v>305527</v>
      </c>
      <c r="N665" s="307">
        <v>165688</v>
      </c>
      <c r="O665" s="307">
        <v>52497</v>
      </c>
      <c r="P665" s="307">
        <v>253030</v>
      </c>
      <c r="Q665" s="307">
        <v>18549</v>
      </c>
      <c r="R665" s="438">
        <v>0</v>
      </c>
      <c r="S665" s="438">
        <v>0</v>
      </c>
      <c r="T665" s="438">
        <v>0</v>
      </c>
      <c r="U665" s="438">
        <v>18549</v>
      </c>
      <c r="V665" s="438">
        <v>114880</v>
      </c>
    </row>
    <row r="666" spans="1:22">
      <c r="A666" s="375" t="s">
        <v>1754</v>
      </c>
      <c r="B666" t="s">
        <v>1707</v>
      </c>
      <c r="C666" t="s">
        <v>1755</v>
      </c>
      <c r="D666" s="306">
        <v>13201</v>
      </c>
      <c r="E666" s="306">
        <v>0</v>
      </c>
      <c r="F666" s="306">
        <v>877033</v>
      </c>
      <c r="G666" s="306">
        <v>877033</v>
      </c>
      <c r="H666" s="306">
        <v>0</v>
      </c>
      <c r="I666" s="306">
        <v>2282340</v>
      </c>
      <c r="J666" s="306">
        <v>1478520</v>
      </c>
      <c r="K666" s="306">
        <v>2282340</v>
      </c>
      <c r="L666" s="306">
        <v>0</v>
      </c>
      <c r="M666" s="306">
        <v>230472</v>
      </c>
      <c r="N666" s="306">
        <v>122280</v>
      </c>
      <c r="O666" s="306">
        <v>195000</v>
      </c>
      <c r="P666" s="306">
        <v>35472</v>
      </c>
      <c r="Q666" s="306">
        <v>16949</v>
      </c>
      <c r="R666" s="144">
        <v>0</v>
      </c>
      <c r="S666" s="144">
        <v>0</v>
      </c>
      <c r="T666" s="144">
        <v>0</v>
      </c>
      <c r="U666" s="144">
        <v>16949</v>
      </c>
      <c r="V666" s="144">
        <v>148315</v>
      </c>
    </row>
    <row r="667" spans="1:22">
      <c r="A667" s="375" t="s">
        <v>1756</v>
      </c>
      <c r="B667" t="s">
        <v>1707</v>
      </c>
      <c r="C667" t="s">
        <v>1757</v>
      </c>
      <c r="D667" s="307">
        <v>13202</v>
      </c>
      <c r="E667" s="307">
        <v>4088</v>
      </c>
      <c r="F667" s="307">
        <v>218765</v>
      </c>
      <c r="G667" s="307">
        <v>179477</v>
      </c>
      <c r="H667" s="307">
        <v>39288</v>
      </c>
      <c r="I667" s="307">
        <v>798195</v>
      </c>
      <c r="J667" s="307">
        <v>523400</v>
      </c>
      <c r="K667" s="307">
        <v>798195</v>
      </c>
      <c r="L667" s="307">
        <v>0</v>
      </c>
      <c r="M667" s="307">
        <v>80760</v>
      </c>
      <c r="N667" s="307">
        <v>43428</v>
      </c>
      <c r="O667" s="307">
        <v>4126</v>
      </c>
      <c r="P667" s="307">
        <v>76634</v>
      </c>
      <c r="Q667" s="307">
        <v>7349</v>
      </c>
      <c r="R667" s="438">
        <v>0</v>
      </c>
      <c r="S667" s="438">
        <v>0</v>
      </c>
      <c r="T667" s="438">
        <v>0</v>
      </c>
      <c r="U667" s="438">
        <v>7349</v>
      </c>
      <c r="V667" s="438">
        <v>36402</v>
      </c>
    </row>
    <row r="668" spans="1:22">
      <c r="A668" s="375" t="s">
        <v>1758</v>
      </c>
      <c r="B668" t="s">
        <v>1707</v>
      </c>
      <c r="C668" t="s">
        <v>1759</v>
      </c>
      <c r="D668" s="306">
        <v>13203</v>
      </c>
      <c r="E668" s="306">
        <v>0</v>
      </c>
      <c r="F668" s="306">
        <v>160800</v>
      </c>
      <c r="G668" s="306">
        <v>160800</v>
      </c>
      <c r="H668" s="306">
        <v>0</v>
      </c>
      <c r="I668" s="306">
        <v>569695</v>
      </c>
      <c r="J668" s="306">
        <v>337080</v>
      </c>
      <c r="K668" s="306">
        <v>510000</v>
      </c>
      <c r="L668" s="306">
        <v>59695</v>
      </c>
      <c r="M668" s="306">
        <v>59795</v>
      </c>
      <c r="N668" s="306">
        <v>28073</v>
      </c>
      <c r="O668" s="306">
        <v>31139</v>
      </c>
      <c r="P668" s="306">
        <v>28656</v>
      </c>
      <c r="Q668" s="306">
        <v>6389</v>
      </c>
      <c r="R668" s="144">
        <v>0</v>
      </c>
      <c r="S668" s="144">
        <v>0</v>
      </c>
      <c r="T668" s="144">
        <v>0</v>
      </c>
      <c r="U668" s="144">
        <v>6389</v>
      </c>
      <c r="V668" s="144">
        <v>27288</v>
      </c>
    </row>
    <row r="669" spans="1:22">
      <c r="A669" s="375" t="s">
        <v>1760</v>
      </c>
      <c r="B669" t="s">
        <v>1707</v>
      </c>
      <c r="C669" t="s">
        <v>1761</v>
      </c>
      <c r="D669" s="307">
        <v>13204</v>
      </c>
      <c r="E669" s="307">
        <v>0</v>
      </c>
      <c r="F669" s="307">
        <v>241753</v>
      </c>
      <c r="G669" s="307">
        <v>121736</v>
      </c>
      <c r="H669" s="307">
        <v>120017</v>
      </c>
      <c r="I669" s="307">
        <v>741825</v>
      </c>
      <c r="J669" s="307">
        <v>449910</v>
      </c>
      <c r="K669" s="307">
        <v>741825</v>
      </c>
      <c r="L669" s="307">
        <v>0</v>
      </c>
      <c r="M669" s="307">
        <v>77061</v>
      </c>
      <c r="N669" s="307">
        <v>37416</v>
      </c>
      <c r="O669" s="307">
        <v>77061</v>
      </c>
      <c r="P669" s="307">
        <v>0</v>
      </c>
      <c r="Q669" s="307">
        <v>7349</v>
      </c>
      <c r="R669" s="438">
        <v>0</v>
      </c>
      <c r="S669" s="438">
        <v>0</v>
      </c>
      <c r="T669" s="438">
        <v>0</v>
      </c>
      <c r="U669" s="438">
        <v>7349</v>
      </c>
      <c r="V669" s="438">
        <v>39162</v>
      </c>
    </row>
    <row r="670" spans="1:22">
      <c r="A670" s="375" t="s">
        <v>1762</v>
      </c>
      <c r="B670" t="s">
        <v>1707</v>
      </c>
      <c r="C670" t="s">
        <v>1763</v>
      </c>
      <c r="D670" s="306">
        <v>13205</v>
      </c>
      <c r="E670" s="306">
        <v>0</v>
      </c>
      <c r="F670" s="306">
        <v>247025</v>
      </c>
      <c r="G670" s="306">
        <v>0</v>
      </c>
      <c r="H670" s="306">
        <v>247025</v>
      </c>
      <c r="I670" s="306">
        <v>572285</v>
      </c>
      <c r="J670" s="306">
        <v>384460</v>
      </c>
      <c r="K670" s="306">
        <v>527000</v>
      </c>
      <c r="L670" s="306">
        <v>45285</v>
      </c>
      <c r="M670" s="306">
        <v>57111</v>
      </c>
      <c r="N670" s="306">
        <v>31785</v>
      </c>
      <c r="O670" s="306">
        <v>6126</v>
      </c>
      <c r="P670" s="306">
        <v>50985</v>
      </c>
      <c r="Q670" s="306">
        <v>5749</v>
      </c>
      <c r="R670" s="144">
        <v>0</v>
      </c>
      <c r="S670" s="144">
        <v>0</v>
      </c>
      <c r="T670" s="144">
        <v>0</v>
      </c>
      <c r="U670" s="144">
        <v>5749</v>
      </c>
      <c r="V670" s="144">
        <v>41798</v>
      </c>
    </row>
    <row r="671" spans="1:22">
      <c r="A671" s="375" t="s">
        <v>1764</v>
      </c>
      <c r="B671" t="s">
        <v>1707</v>
      </c>
      <c r="C671" t="s">
        <v>1765</v>
      </c>
      <c r="D671" s="307">
        <v>13206</v>
      </c>
      <c r="E671" s="307">
        <v>0</v>
      </c>
      <c r="F671" s="307">
        <v>297864</v>
      </c>
      <c r="G671" s="307">
        <v>0</v>
      </c>
      <c r="H671" s="307">
        <v>297864</v>
      </c>
      <c r="I671" s="307">
        <v>1027780</v>
      </c>
      <c r="J671" s="307">
        <v>637580</v>
      </c>
      <c r="K671" s="307">
        <v>911000</v>
      </c>
      <c r="L671" s="307">
        <v>116780</v>
      </c>
      <c r="M671" s="307">
        <v>105829</v>
      </c>
      <c r="N671" s="307">
        <v>52870</v>
      </c>
      <c r="O671" s="307">
        <v>83617</v>
      </c>
      <c r="P671" s="307">
        <v>22212</v>
      </c>
      <c r="Q671" s="307">
        <v>9109</v>
      </c>
      <c r="R671" s="438">
        <v>0</v>
      </c>
      <c r="S671" s="438">
        <v>0</v>
      </c>
      <c r="T671" s="438">
        <v>0</v>
      </c>
      <c r="U671" s="438">
        <v>9109</v>
      </c>
      <c r="V671" s="438">
        <v>50078</v>
      </c>
    </row>
    <row r="672" spans="1:22">
      <c r="A672" s="375" t="s">
        <v>1766</v>
      </c>
      <c r="B672" t="s">
        <v>1707</v>
      </c>
      <c r="C672" t="s">
        <v>1767</v>
      </c>
      <c r="D672" s="306">
        <v>13207</v>
      </c>
      <c r="E672" s="306">
        <v>0</v>
      </c>
      <c r="F672" s="306">
        <v>179121</v>
      </c>
      <c r="G672" s="306">
        <v>143000</v>
      </c>
      <c r="H672" s="306">
        <v>36121</v>
      </c>
      <c r="I672" s="306">
        <v>472150</v>
      </c>
      <c r="J672" s="306">
        <v>305350</v>
      </c>
      <c r="K672" s="306">
        <v>434000</v>
      </c>
      <c r="L672" s="306">
        <v>38150</v>
      </c>
      <c r="M672" s="306">
        <v>47850</v>
      </c>
      <c r="N672" s="306">
        <v>25251</v>
      </c>
      <c r="O672" s="306">
        <v>35000</v>
      </c>
      <c r="P672" s="306">
        <v>12850</v>
      </c>
      <c r="Q672" s="306">
        <v>4650</v>
      </c>
      <c r="R672" s="144">
        <v>0</v>
      </c>
      <c r="S672" s="144">
        <v>0</v>
      </c>
      <c r="T672" s="144">
        <v>0</v>
      </c>
      <c r="U672" s="144">
        <v>4650</v>
      </c>
      <c r="V672" s="144">
        <v>28879</v>
      </c>
    </row>
    <row r="673" spans="1:22">
      <c r="A673" s="375" t="s">
        <v>1768</v>
      </c>
      <c r="B673" t="s">
        <v>1707</v>
      </c>
      <c r="C673" t="s">
        <v>1769</v>
      </c>
      <c r="D673" s="307">
        <v>13208</v>
      </c>
      <c r="E673" s="307">
        <v>163</v>
      </c>
      <c r="F673" s="307">
        <v>271583</v>
      </c>
      <c r="G673" s="307">
        <v>271583</v>
      </c>
      <c r="H673" s="307">
        <v>0</v>
      </c>
      <c r="I673" s="307">
        <v>965975</v>
      </c>
      <c r="J673" s="307">
        <v>598020</v>
      </c>
      <c r="K673" s="307">
        <v>864000</v>
      </c>
      <c r="L673" s="307">
        <v>101975</v>
      </c>
      <c r="M673" s="307">
        <v>99831</v>
      </c>
      <c r="N673" s="307">
        <v>49770</v>
      </c>
      <c r="O673" s="307">
        <v>72000</v>
      </c>
      <c r="P673" s="307">
        <v>27831</v>
      </c>
      <c r="Q673" s="307">
        <v>8629</v>
      </c>
      <c r="R673" s="438">
        <v>0</v>
      </c>
      <c r="S673" s="438">
        <v>0</v>
      </c>
      <c r="T673" s="438">
        <v>0</v>
      </c>
      <c r="U673" s="438">
        <v>8629</v>
      </c>
      <c r="V673" s="438">
        <v>45902</v>
      </c>
    </row>
    <row r="674" spans="1:22">
      <c r="A674" s="375" t="s">
        <v>1770</v>
      </c>
      <c r="B674" t="s">
        <v>1707</v>
      </c>
      <c r="C674" t="s">
        <v>1771</v>
      </c>
      <c r="D674" s="306">
        <v>13209</v>
      </c>
      <c r="E674" s="306">
        <v>0</v>
      </c>
      <c r="F674" s="306">
        <v>664914</v>
      </c>
      <c r="G674" s="306">
        <v>61213</v>
      </c>
      <c r="H674" s="306">
        <v>603701</v>
      </c>
      <c r="I674" s="306">
        <v>1693800</v>
      </c>
      <c r="J674" s="306">
        <v>1084090</v>
      </c>
      <c r="K674" s="306">
        <v>1693800</v>
      </c>
      <c r="L674" s="306">
        <v>0</v>
      </c>
      <c r="M674" s="306">
        <v>171966</v>
      </c>
      <c r="N674" s="306">
        <v>89703</v>
      </c>
      <c r="O674" s="306">
        <v>171966</v>
      </c>
      <c r="P674" s="306">
        <v>0</v>
      </c>
      <c r="Q674" s="306">
        <v>13109</v>
      </c>
      <c r="R674" s="144">
        <v>0</v>
      </c>
      <c r="S674" s="144">
        <v>0</v>
      </c>
      <c r="T674" s="144">
        <v>0</v>
      </c>
      <c r="U674" s="144">
        <v>13109</v>
      </c>
      <c r="V674" s="144">
        <v>112945</v>
      </c>
    </row>
    <row r="675" spans="1:22">
      <c r="A675" s="375" t="s">
        <v>1772</v>
      </c>
      <c r="B675" t="s">
        <v>1707</v>
      </c>
      <c r="C675" t="s">
        <v>1773</v>
      </c>
      <c r="D675" s="307">
        <v>13210</v>
      </c>
      <c r="E675" s="307">
        <v>0</v>
      </c>
      <c r="F675" s="307">
        <v>173644</v>
      </c>
      <c r="G675" s="307">
        <v>38864</v>
      </c>
      <c r="H675" s="307">
        <v>134780</v>
      </c>
      <c r="I675" s="307">
        <v>445530</v>
      </c>
      <c r="J675" s="307">
        <v>254490</v>
      </c>
      <c r="K675" s="307">
        <v>397000</v>
      </c>
      <c r="L675" s="307">
        <v>48530</v>
      </c>
      <c r="M675" s="307">
        <v>47150</v>
      </c>
      <c r="N675" s="307">
        <v>21158</v>
      </c>
      <c r="O675" s="307">
        <v>44767</v>
      </c>
      <c r="P675" s="307">
        <v>2383</v>
      </c>
      <c r="Q675" s="307">
        <v>5589</v>
      </c>
      <c r="R675" s="438">
        <v>0</v>
      </c>
      <c r="S675" s="438">
        <v>0</v>
      </c>
      <c r="T675" s="438">
        <v>0</v>
      </c>
      <c r="U675" s="438">
        <v>5589</v>
      </c>
      <c r="V675" s="438">
        <v>29407</v>
      </c>
    </row>
    <row r="676" spans="1:22">
      <c r="A676" s="375" t="s">
        <v>1774</v>
      </c>
      <c r="B676" t="s">
        <v>1707</v>
      </c>
      <c r="C676" t="s">
        <v>1775</v>
      </c>
      <c r="D676" s="306">
        <v>13211</v>
      </c>
      <c r="E676" s="306">
        <v>0</v>
      </c>
      <c r="F676" s="306">
        <v>303031</v>
      </c>
      <c r="G676" s="306">
        <v>303031</v>
      </c>
      <c r="H676" s="306">
        <v>0</v>
      </c>
      <c r="I676" s="306">
        <v>752630</v>
      </c>
      <c r="J676" s="306">
        <v>468900</v>
      </c>
      <c r="K676" s="306">
        <v>752630</v>
      </c>
      <c r="L676" s="306">
        <v>0</v>
      </c>
      <c r="M676" s="306">
        <v>77193</v>
      </c>
      <c r="N676" s="306">
        <v>38868</v>
      </c>
      <c r="O676" s="306">
        <v>77193</v>
      </c>
      <c r="P676" s="306">
        <v>0</v>
      </c>
      <c r="Q676" s="306">
        <v>7349</v>
      </c>
      <c r="R676" s="144">
        <v>0</v>
      </c>
      <c r="S676" s="144">
        <v>0</v>
      </c>
      <c r="T676" s="144">
        <v>0</v>
      </c>
      <c r="U676" s="144">
        <v>7349</v>
      </c>
      <c r="V676" s="144">
        <v>50833</v>
      </c>
    </row>
    <row r="677" spans="1:22">
      <c r="A677" s="375" t="s">
        <v>1776</v>
      </c>
      <c r="B677" t="s">
        <v>1707</v>
      </c>
      <c r="C677" t="s">
        <v>1777</v>
      </c>
      <c r="D677" s="307">
        <v>13212</v>
      </c>
      <c r="E677" s="307">
        <v>0</v>
      </c>
      <c r="F677" s="307">
        <v>285902</v>
      </c>
      <c r="G677" s="307">
        <v>0</v>
      </c>
      <c r="H677" s="307">
        <v>285902</v>
      </c>
      <c r="I677" s="307">
        <v>704495</v>
      </c>
      <c r="J677" s="307">
        <v>424940</v>
      </c>
      <c r="K677" s="307">
        <v>610000</v>
      </c>
      <c r="L677" s="307">
        <v>94495</v>
      </c>
      <c r="M677" s="307">
        <v>73145</v>
      </c>
      <c r="N677" s="307">
        <v>35255</v>
      </c>
      <c r="O677" s="307">
        <v>3650</v>
      </c>
      <c r="P677" s="307">
        <v>69495</v>
      </c>
      <c r="Q677" s="307">
        <v>7189</v>
      </c>
      <c r="R677" s="438">
        <v>0</v>
      </c>
      <c r="S677" s="438">
        <v>0</v>
      </c>
      <c r="T677" s="438">
        <v>0</v>
      </c>
      <c r="U677" s="438">
        <v>7189</v>
      </c>
      <c r="V677" s="438">
        <v>48514</v>
      </c>
    </row>
    <row r="678" spans="1:22">
      <c r="A678" s="375" t="s">
        <v>1778</v>
      </c>
      <c r="B678" t="s">
        <v>1707</v>
      </c>
      <c r="C678" t="s">
        <v>1779</v>
      </c>
      <c r="D678" s="306">
        <v>13213</v>
      </c>
      <c r="E678" s="306">
        <v>0</v>
      </c>
      <c r="F678" s="306">
        <v>273697</v>
      </c>
      <c r="G678" s="306">
        <v>0</v>
      </c>
      <c r="H678" s="306">
        <v>273697</v>
      </c>
      <c r="I678" s="306">
        <v>656255</v>
      </c>
      <c r="J678" s="306">
        <v>439380</v>
      </c>
      <c r="K678" s="306">
        <v>580000</v>
      </c>
      <c r="L678" s="306">
        <v>76255</v>
      </c>
      <c r="M678" s="306">
        <v>65678</v>
      </c>
      <c r="N678" s="306">
        <v>36380</v>
      </c>
      <c r="O678" s="306">
        <v>47500</v>
      </c>
      <c r="P678" s="306">
        <v>18178</v>
      </c>
      <c r="Q678" s="306">
        <v>6229</v>
      </c>
      <c r="R678" s="144">
        <v>0</v>
      </c>
      <c r="S678" s="144">
        <v>0</v>
      </c>
      <c r="T678" s="144">
        <v>0</v>
      </c>
      <c r="U678" s="144">
        <v>6229</v>
      </c>
      <c r="V678" s="144">
        <v>46431</v>
      </c>
    </row>
    <row r="679" spans="1:22">
      <c r="A679" s="375" t="s">
        <v>1780</v>
      </c>
      <c r="B679" t="s">
        <v>1707</v>
      </c>
      <c r="C679" t="s">
        <v>1781</v>
      </c>
      <c r="D679" s="307">
        <v>13214</v>
      </c>
      <c r="E679" s="307">
        <v>0</v>
      </c>
      <c r="F679" s="307">
        <v>173814</v>
      </c>
      <c r="G679" s="307">
        <v>129756</v>
      </c>
      <c r="H679" s="307">
        <v>44058</v>
      </c>
      <c r="I679" s="307">
        <v>438300</v>
      </c>
      <c r="J679" s="307">
        <v>241580</v>
      </c>
      <c r="K679" s="307">
        <v>296000</v>
      </c>
      <c r="L679" s="307">
        <v>142300</v>
      </c>
      <c r="M679" s="307">
        <v>46893</v>
      </c>
      <c r="N679" s="307">
        <v>20118</v>
      </c>
      <c r="O679" s="307">
        <v>5629</v>
      </c>
      <c r="P679" s="307">
        <v>41264</v>
      </c>
      <c r="Q679" s="307">
        <v>5589</v>
      </c>
      <c r="R679" s="438">
        <v>0</v>
      </c>
      <c r="S679" s="438">
        <v>0</v>
      </c>
      <c r="T679" s="438">
        <v>0</v>
      </c>
      <c r="U679" s="438">
        <v>5589</v>
      </c>
      <c r="V679" s="438">
        <v>29583</v>
      </c>
    </row>
    <row r="680" spans="1:22">
      <c r="A680" s="375" t="s">
        <v>1782</v>
      </c>
      <c r="B680" t="s">
        <v>1707</v>
      </c>
      <c r="C680" t="s">
        <v>1783</v>
      </c>
      <c r="D680" s="306">
        <v>13215</v>
      </c>
      <c r="E680" s="306">
        <v>0</v>
      </c>
      <c r="F680" s="306">
        <v>109521</v>
      </c>
      <c r="G680" s="306">
        <v>0</v>
      </c>
      <c r="H680" s="306">
        <v>109521</v>
      </c>
      <c r="I680" s="306">
        <v>323825</v>
      </c>
      <c r="J680" s="306">
        <v>209300</v>
      </c>
      <c r="K680" s="306">
        <v>322000</v>
      </c>
      <c r="L680" s="306">
        <v>1825</v>
      </c>
      <c r="M680" s="306">
        <v>32936</v>
      </c>
      <c r="N680" s="306">
        <v>17393</v>
      </c>
      <c r="O680" s="306">
        <v>32667</v>
      </c>
      <c r="P680" s="306">
        <v>269</v>
      </c>
      <c r="Q680" s="306">
        <v>3669</v>
      </c>
      <c r="R680" s="144">
        <v>0</v>
      </c>
      <c r="S680" s="144">
        <v>0</v>
      </c>
      <c r="T680" s="144">
        <v>0</v>
      </c>
      <c r="U680" s="144">
        <v>3669</v>
      </c>
      <c r="V680" s="144">
        <v>18613</v>
      </c>
    </row>
    <row r="681" spans="1:22">
      <c r="A681" s="375" t="s">
        <v>1784</v>
      </c>
      <c r="B681" t="s">
        <v>1707</v>
      </c>
      <c r="C681" t="s">
        <v>1785</v>
      </c>
      <c r="D681" s="307">
        <v>13218</v>
      </c>
      <c r="E681" s="307">
        <v>0</v>
      </c>
      <c r="F681" s="307">
        <v>104699</v>
      </c>
      <c r="G681" s="307">
        <v>19958</v>
      </c>
      <c r="H681" s="307">
        <v>84741</v>
      </c>
      <c r="I681" s="307">
        <v>263345</v>
      </c>
      <c r="J681" s="307">
        <v>180760</v>
      </c>
      <c r="K681" s="307">
        <v>242700</v>
      </c>
      <c r="L681" s="307">
        <v>20645</v>
      </c>
      <c r="M681" s="307">
        <v>26140</v>
      </c>
      <c r="N681" s="307">
        <v>14950</v>
      </c>
      <c r="O681" s="307">
        <v>12601</v>
      </c>
      <c r="P681" s="307">
        <v>13539</v>
      </c>
      <c r="Q681" s="307">
        <v>2949</v>
      </c>
      <c r="R681" s="438">
        <v>0</v>
      </c>
      <c r="S681" s="438">
        <v>0</v>
      </c>
      <c r="T681" s="438">
        <v>0</v>
      </c>
      <c r="U681" s="438">
        <v>2949</v>
      </c>
      <c r="V681" s="438">
        <v>17471</v>
      </c>
    </row>
    <row r="682" spans="1:22">
      <c r="A682" s="375" t="s">
        <v>1786</v>
      </c>
      <c r="B682" t="s">
        <v>1707</v>
      </c>
      <c r="C682" t="s">
        <v>1787</v>
      </c>
      <c r="D682" s="306">
        <v>13219</v>
      </c>
      <c r="E682" s="306">
        <v>0</v>
      </c>
      <c r="F682" s="306">
        <v>141594</v>
      </c>
      <c r="G682" s="306">
        <v>46594</v>
      </c>
      <c r="H682" s="306">
        <v>95000</v>
      </c>
      <c r="I682" s="306">
        <v>329365</v>
      </c>
      <c r="J682" s="306">
        <v>202430</v>
      </c>
      <c r="K682" s="306">
        <v>270000</v>
      </c>
      <c r="L682" s="306">
        <v>59365</v>
      </c>
      <c r="M682" s="306">
        <v>34080</v>
      </c>
      <c r="N682" s="306">
        <v>16836</v>
      </c>
      <c r="O682" s="306">
        <v>8972</v>
      </c>
      <c r="P682" s="306">
        <v>25108</v>
      </c>
      <c r="Q682" s="306">
        <v>3909</v>
      </c>
      <c r="R682" s="144">
        <v>0</v>
      </c>
      <c r="S682" s="144">
        <v>0</v>
      </c>
      <c r="T682" s="144">
        <v>0</v>
      </c>
      <c r="U682" s="144">
        <v>3909</v>
      </c>
      <c r="V682" s="144">
        <v>23954</v>
      </c>
    </row>
    <row r="683" spans="1:22">
      <c r="A683" s="375" t="s">
        <v>1788</v>
      </c>
      <c r="B683" t="s">
        <v>1707</v>
      </c>
      <c r="C683" t="s">
        <v>1789</v>
      </c>
      <c r="D683" s="307">
        <v>13220</v>
      </c>
      <c r="E683" s="307">
        <v>0</v>
      </c>
      <c r="F683" s="307">
        <v>154218</v>
      </c>
      <c r="G683" s="307">
        <v>151218</v>
      </c>
      <c r="H683" s="307">
        <v>3000</v>
      </c>
      <c r="I683" s="307">
        <v>346485</v>
      </c>
      <c r="J683" s="307">
        <v>226250</v>
      </c>
      <c r="K683" s="307">
        <v>226250</v>
      </c>
      <c r="L683" s="307">
        <v>120235</v>
      </c>
      <c r="M683" s="307">
        <v>34956</v>
      </c>
      <c r="N683" s="307">
        <v>18708</v>
      </c>
      <c r="O683" s="307">
        <v>18452</v>
      </c>
      <c r="P683" s="307">
        <v>16504</v>
      </c>
      <c r="Q683" s="307">
        <v>3669</v>
      </c>
      <c r="R683" s="438">
        <v>0</v>
      </c>
      <c r="S683" s="438">
        <v>0</v>
      </c>
      <c r="T683" s="438">
        <v>0</v>
      </c>
      <c r="U683" s="438">
        <v>3669</v>
      </c>
      <c r="V683" s="438">
        <v>26198</v>
      </c>
    </row>
    <row r="684" spans="1:22">
      <c r="A684" s="375" t="s">
        <v>1790</v>
      </c>
      <c r="B684" t="s">
        <v>1707</v>
      </c>
      <c r="C684" t="s">
        <v>1791</v>
      </c>
      <c r="D684" s="306">
        <v>13221</v>
      </c>
      <c r="E684" s="306">
        <v>0</v>
      </c>
      <c r="F684" s="306">
        <v>150137</v>
      </c>
      <c r="G684" s="306">
        <v>35000</v>
      </c>
      <c r="H684" s="306">
        <v>115137</v>
      </c>
      <c r="I684" s="306">
        <v>334440</v>
      </c>
      <c r="J684" s="306">
        <v>228940</v>
      </c>
      <c r="K684" s="306">
        <v>334440</v>
      </c>
      <c r="L684" s="306">
        <v>0</v>
      </c>
      <c r="M684" s="306">
        <v>33151</v>
      </c>
      <c r="N684" s="306">
        <v>18958</v>
      </c>
      <c r="O684" s="306">
        <v>26820</v>
      </c>
      <c r="P684" s="306">
        <v>6331</v>
      </c>
      <c r="Q684" s="306">
        <v>3429</v>
      </c>
      <c r="R684" s="144">
        <v>0</v>
      </c>
      <c r="S684" s="144">
        <v>0</v>
      </c>
      <c r="T684" s="144">
        <v>0</v>
      </c>
      <c r="U684" s="144">
        <v>3429</v>
      </c>
      <c r="V684" s="144">
        <v>25450</v>
      </c>
    </row>
    <row r="685" spans="1:22">
      <c r="A685" s="375" t="s">
        <v>1792</v>
      </c>
      <c r="B685" t="s">
        <v>1707</v>
      </c>
      <c r="C685" t="s">
        <v>1793</v>
      </c>
      <c r="D685" s="307">
        <v>13222</v>
      </c>
      <c r="E685" s="307">
        <v>0</v>
      </c>
      <c r="F685" s="307">
        <v>210834</v>
      </c>
      <c r="G685" s="307">
        <v>0</v>
      </c>
      <c r="H685" s="307">
        <v>210834</v>
      </c>
      <c r="I685" s="307">
        <v>491960</v>
      </c>
      <c r="J685" s="307">
        <v>326620</v>
      </c>
      <c r="K685" s="307">
        <v>426800</v>
      </c>
      <c r="L685" s="307">
        <v>65160</v>
      </c>
      <c r="M685" s="307">
        <v>49387</v>
      </c>
      <c r="N685" s="307">
        <v>27040</v>
      </c>
      <c r="O685" s="307">
        <v>39520</v>
      </c>
      <c r="P685" s="307">
        <v>9867</v>
      </c>
      <c r="Q685" s="307">
        <v>5109</v>
      </c>
      <c r="R685" s="438">
        <v>0</v>
      </c>
      <c r="S685" s="438">
        <v>0</v>
      </c>
      <c r="T685" s="438">
        <v>0</v>
      </c>
      <c r="U685" s="438">
        <v>5109</v>
      </c>
      <c r="V685" s="438">
        <v>35772</v>
      </c>
    </row>
    <row r="686" spans="1:22">
      <c r="A686" s="375" t="s">
        <v>1794</v>
      </c>
      <c r="B686" t="s">
        <v>1707</v>
      </c>
      <c r="C686" t="s">
        <v>1795</v>
      </c>
      <c r="D686" s="306">
        <v>13223</v>
      </c>
      <c r="E686" s="306">
        <v>0</v>
      </c>
      <c r="F686" s="306">
        <v>137638</v>
      </c>
      <c r="G686" s="306">
        <v>23800</v>
      </c>
      <c r="H686" s="306">
        <v>113838</v>
      </c>
      <c r="I686" s="306">
        <v>313160</v>
      </c>
      <c r="J686" s="306">
        <v>215640</v>
      </c>
      <c r="K686" s="306">
        <v>313000</v>
      </c>
      <c r="L686" s="306">
        <v>160</v>
      </c>
      <c r="M686" s="306">
        <v>30858</v>
      </c>
      <c r="N686" s="306">
        <v>17745</v>
      </c>
      <c r="O686" s="306">
        <v>22042</v>
      </c>
      <c r="P686" s="306">
        <v>8816</v>
      </c>
      <c r="Q686" s="306">
        <v>3189</v>
      </c>
      <c r="R686" s="144">
        <v>0</v>
      </c>
      <c r="S686" s="144">
        <v>0</v>
      </c>
      <c r="T686" s="144">
        <v>0</v>
      </c>
      <c r="U686" s="144">
        <v>3189</v>
      </c>
      <c r="V686" s="144">
        <v>23334</v>
      </c>
    </row>
    <row r="687" spans="1:22">
      <c r="A687" s="375" t="s">
        <v>1796</v>
      </c>
      <c r="B687" t="s">
        <v>1707</v>
      </c>
      <c r="C687" t="s">
        <v>1797</v>
      </c>
      <c r="D687" s="307">
        <v>13224</v>
      </c>
      <c r="E687" s="307">
        <v>0</v>
      </c>
      <c r="F687" s="307">
        <v>182174</v>
      </c>
      <c r="G687" s="307">
        <v>30000</v>
      </c>
      <c r="H687" s="307">
        <v>152174</v>
      </c>
      <c r="I687" s="307">
        <v>610505</v>
      </c>
      <c r="J687" s="307">
        <v>394580</v>
      </c>
      <c r="K687" s="307">
        <v>610505</v>
      </c>
      <c r="L687" s="307">
        <v>0</v>
      </c>
      <c r="M687" s="307">
        <v>62038</v>
      </c>
      <c r="N687" s="307">
        <v>32770</v>
      </c>
      <c r="O687" s="307">
        <v>62038</v>
      </c>
      <c r="P687" s="307">
        <v>0</v>
      </c>
      <c r="Q687" s="307">
        <v>6229</v>
      </c>
      <c r="R687" s="438">
        <v>0</v>
      </c>
      <c r="S687" s="438">
        <v>0</v>
      </c>
      <c r="T687" s="438">
        <v>0</v>
      </c>
      <c r="U687" s="438">
        <v>6229</v>
      </c>
      <c r="V687" s="438">
        <v>30918</v>
      </c>
    </row>
    <row r="688" spans="1:22">
      <c r="A688" s="375" t="s">
        <v>1798</v>
      </c>
      <c r="B688" t="s">
        <v>1707</v>
      </c>
      <c r="C688" t="s">
        <v>1799</v>
      </c>
      <c r="D688" s="306">
        <v>13225</v>
      </c>
      <c r="E688" s="306">
        <v>0</v>
      </c>
      <c r="F688" s="306">
        <v>143400</v>
      </c>
      <c r="G688" s="306">
        <v>143400</v>
      </c>
      <c r="H688" s="306">
        <v>0</v>
      </c>
      <c r="I688" s="306">
        <v>323585</v>
      </c>
      <c r="J688" s="306">
        <v>186520</v>
      </c>
      <c r="K688" s="306">
        <v>271920</v>
      </c>
      <c r="L688" s="306">
        <v>51665</v>
      </c>
      <c r="M688" s="306">
        <v>34032</v>
      </c>
      <c r="N688" s="306">
        <v>15450</v>
      </c>
      <c r="O688" s="306">
        <v>34032</v>
      </c>
      <c r="P688" s="306">
        <v>0</v>
      </c>
      <c r="Q688" s="306">
        <v>3450</v>
      </c>
      <c r="R688" s="144">
        <v>3450</v>
      </c>
      <c r="S688" s="144">
        <v>3300</v>
      </c>
      <c r="T688" s="144">
        <v>150</v>
      </c>
      <c r="U688" s="144">
        <v>0</v>
      </c>
      <c r="V688" s="144">
        <v>24351</v>
      </c>
    </row>
    <row r="689" spans="1:22">
      <c r="A689" s="375" t="s">
        <v>1800</v>
      </c>
      <c r="B689" t="s">
        <v>1707</v>
      </c>
      <c r="C689" t="s">
        <v>1801</v>
      </c>
      <c r="D689" s="307">
        <v>13227</v>
      </c>
      <c r="E689" s="307">
        <v>0</v>
      </c>
      <c r="F689" s="307">
        <v>87906</v>
      </c>
      <c r="G689" s="307">
        <v>17165</v>
      </c>
      <c r="H689" s="307">
        <v>70741</v>
      </c>
      <c r="I689" s="307">
        <v>210890</v>
      </c>
      <c r="J689" s="307">
        <v>130820</v>
      </c>
      <c r="K689" s="307">
        <v>169600</v>
      </c>
      <c r="L689" s="307">
        <v>41290</v>
      </c>
      <c r="M689" s="307">
        <v>21655</v>
      </c>
      <c r="N689" s="307">
        <v>10795</v>
      </c>
      <c r="O689" s="307">
        <v>12203</v>
      </c>
      <c r="P689" s="307">
        <v>9452</v>
      </c>
      <c r="Q689" s="307">
        <v>2709</v>
      </c>
      <c r="R689" s="438">
        <v>0</v>
      </c>
      <c r="S689" s="438">
        <v>0</v>
      </c>
      <c r="T689" s="438">
        <v>0</v>
      </c>
      <c r="U689" s="438">
        <v>2709</v>
      </c>
      <c r="V689" s="438">
        <v>14825</v>
      </c>
    </row>
    <row r="690" spans="1:22">
      <c r="A690" s="375" t="s">
        <v>1802</v>
      </c>
      <c r="B690" t="s">
        <v>1707</v>
      </c>
      <c r="C690" t="s">
        <v>1803</v>
      </c>
      <c r="D690" s="306">
        <v>13228</v>
      </c>
      <c r="E690" s="306">
        <v>0</v>
      </c>
      <c r="F690" s="306">
        <v>160471</v>
      </c>
      <c r="G690" s="306">
        <v>0</v>
      </c>
      <c r="H690" s="306">
        <v>160471</v>
      </c>
      <c r="I690" s="306">
        <v>318255</v>
      </c>
      <c r="J690" s="306">
        <v>205910</v>
      </c>
      <c r="K690" s="306">
        <v>318255</v>
      </c>
      <c r="L690" s="306">
        <v>0</v>
      </c>
      <c r="M690" s="306">
        <v>32113</v>
      </c>
      <c r="N690" s="306">
        <v>16951</v>
      </c>
      <c r="O690" s="306">
        <v>14121</v>
      </c>
      <c r="P690" s="306">
        <v>17992</v>
      </c>
      <c r="Q690" s="306">
        <v>3429</v>
      </c>
      <c r="R690" s="144">
        <v>0</v>
      </c>
      <c r="S690" s="144">
        <v>0</v>
      </c>
      <c r="T690" s="144">
        <v>0</v>
      </c>
      <c r="U690" s="144">
        <v>3429</v>
      </c>
      <c r="V690" s="144">
        <v>27130</v>
      </c>
    </row>
    <row r="691" spans="1:22">
      <c r="A691" s="375" t="s">
        <v>1804</v>
      </c>
      <c r="B691" t="s">
        <v>1707</v>
      </c>
      <c r="C691" t="s">
        <v>1805</v>
      </c>
      <c r="D691" s="307">
        <v>13229</v>
      </c>
      <c r="E691" s="307">
        <v>0</v>
      </c>
      <c r="F691" s="307">
        <v>315892</v>
      </c>
      <c r="G691" s="307">
        <v>315892</v>
      </c>
      <c r="H691" s="307">
        <v>0</v>
      </c>
      <c r="I691" s="307">
        <v>780605</v>
      </c>
      <c r="J691" s="307">
        <v>477680</v>
      </c>
      <c r="K691" s="307">
        <v>677000</v>
      </c>
      <c r="L691" s="307">
        <v>103605</v>
      </c>
      <c r="M691" s="307">
        <v>80716</v>
      </c>
      <c r="N691" s="307">
        <v>39685</v>
      </c>
      <c r="O691" s="307">
        <v>44428</v>
      </c>
      <c r="P691" s="307">
        <v>36288</v>
      </c>
      <c r="Q691" s="307">
        <v>7210</v>
      </c>
      <c r="R691" s="438">
        <v>0</v>
      </c>
      <c r="S691" s="438">
        <v>0</v>
      </c>
      <c r="T691" s="438">
        <v>0</v>
      </c>
      <c r="U691" s="438">
        <v>7210</v>
      </c>
      <c r="V691" s="438">
        <v>53532</v>
      </c>
    </row>
    <row r="692" spans="1:22">
      <c r="A692" s="375" t="s">
        <v>1806</v>
      </c>
      <c r="B692" t="s">
        <v>1707</v>
      </c>
      <c r="C692" t="s">
        <v>1807</v>
      </c>
      <c r="D692" s="306">
        <v>13303</v>
      </c>
      <c r="E692" s="306">
        <v>3055</v>
      </c>
      <c r="F692" s="306">
        <v>51394</v>
      </c>
      <c r="G692" s="306">
        <v>48251</v>
      </c>
      <c r="H692" s="306">
        <v>3143</v>
      </c>
      <c r="I692" s="306">
        <v>137545</v>
      </c>
      <c r="J692" s="306">
        <v>92680</v>
      </c>
      <c r="K692" s="306">
        <v>131740</v>
      </c>
      <c r="L692" s="306">
        <v>5805</v>
      </c>
      <c r="M692" s="306">
        <v>13666</v>
      </c>
      <c r="N692" s="306">
        <v>7615</v>
      </c>
      <c r="O692" s="306">
        <v>744</v>
      </c>
      <c r="P692" s="306">
        <v>12922</v>
      </c>
      <c r="Q692" s="306">
        <v>1749</v>
      </c>
      <c r="R692" s="144">
        <v>0</v>
      </c>
      <c r="S692" s="144">
        <v>0</v>
      </c>
      <c r="T692" s="144">
        <v>0</v>
      </c>
      <c r="U692" s="144">
        <v>1749</v>
      </c>
      <c r="V692" s="144">
        <v>8735</v>
      </c>
    </row>
    <row r="693" spans="1:22">
      <c r="A693" s="375" t="s">
        <v>1808</v>
      </c>
      <c r="B693" t="s">
        <v>1707</v>
      </c>
      <c r="C693" t="s">
        <v>1809</v>
      </c>
      <c r="D693" s="307">
        <v>13305</v>
      </c>
      <c r="E693" s="307">
        <v>0</v>
      </c>
      <c r="F693" s="307">
        <v>45528</v>
      </c>
      <c r="G693" s="307">
        <v>45528</v>
      </c>
      <c r="H693" s="307">
        <v>0</v>
      </c>
      <c r="I693" s="307">
        <v>68255</v>
      </c>
      <c r="J693" s="307">
        <v>46140</v>
      </c>
      <c r="K693" s="307">
        <v>0</v>
      </c>
      <c r="L693" s="307">
        <v>68255</v>
      </c>
      <c r="M693" s="307">
        <v>6735</v>
      </c>
      <c r="N693" s="307">
        <v>3783</v>
      </c>
      <c r="O693" s="307">
        <v>1000</v>
      </c>
      <c r="P693" s="307">
        <v>5735</v>
      </c>
      <c r="Q693" s="307">
        <v>1269</v>
      </c>
      <c r="R693" s="438">
        <v>0</v>
      </c>
      <c r="S693" s="438">
        <v>0</v>
      </c>
      <c r="T693" s="438">
        <v>0</v>
      </c>
      <c r="U693" s="438">
        <v>1269</v>
      </c>
      <c r="V693" s="438">
        <v>7728</v>
      </c>
    </row>
    <row r="694" spans="1:22">
      <c r="A694" s="375" t="s">
        <v>1810</v>
      </c>
      <c r="B694" t="s">
        <v>1707</v>
      </c>
      <c r="C694" t="s">
        <v>1811</v>
      </c>
      <c r="D694" s="306">
        <v>13307</v>
      </c>
      <c r="E694" s="306">
        <v>0</v>
      </c>
      <c r="F694" s="306">
        <v>15037</v>
      </c>
      <c r="G694" s="306">
        <v>15037</v>
      </c>
      <c r="H694" s="306">
        <v>0</v>
      </c>
      <c r="I694" s="306">
        <v>11660</v>
      </c>
      <c r="J694" s="306">
        <v>9230</v>
      </c>
      <c r="K694" s="306">
        <v>0</v>
      </c>
      <c r="L694" s="306">
        <v>11660</v>
      </c>
      <c r="M694" s="306">
        <v>1085</v>
      </c>
      <c r="N694" s="306">
        <v>761</v>
      </c>
      <c r="O694" s="306">
        <v>940</v>
      </c>
      <c r="P694" s="306">
        <v>145</v>
      </c>
      <c r="Q694" s="306">
        <v>789</v>
      </c>
      <c r="R694" s="144">
        <v>0</v>
      </c>
      <c r="S694" s="144">
        <v>0</v>
      </c>
      <c r="T694" s="144">
        <v>0</v>
      </c>
      <c r="U694" s="144">
        <v>789</v>
      </c>
      <c r="V694" s="144">
        <v>2527</v>
      </c>
    </row>
    <row r="695" spans="1:22">
      <c r="A695" s="375" t="s">
        <v>1812</v>
      </c>
      <c r="B695" t="s">
        <v>1707</v>
      </c>
      <c r="C695" t="s">
        <v>1813</v>
      </c>
      <c r="D695" s="307">
        <v>13308</v>
      </c>
      <c r="E695" s="307">
        <v>0</v>
      </c>
      <c r="F695" s="307">
        <v>24286</v>
      </c>
      <c r="G695" s="307">
        <v>0</v>
      </c>
      <c r="H695" s="307">
        <v>24286</v>
      </c>
      <c r="I695" s="307">
        <v>27130</v>
      </c>
      <c r="J695" s="307">
        <v>21210</v>
      </c>
      <c r="K695" s="307">
        <v>0</v>
      </c>
      <c r="L695" s="307">
        <v>27130</v>
      </c>
      <c r="M695" s="307">
        <v>2537</v>
      </c>
      <c r="N695" s="307">
        <v>1751</v>
      </c>
      <c r="O695" s="307">
        <v>0</v>
      </c>
      <c r="P695" s="307">
        <v>2537</v>
      </c>
      <c r="Q695" s="307">
        <v>1029</v>
      </c>
      <c r="R695" s="438">
        <v>0</v>
      </c>
      <c r="S695" s="438">
        <v>0</v>
      </c>
      <c r="T695" s="438">
        <v>0</v>
      </c>
      <c r="U695" s="438">
        <v>1029</v>
      </c>
      <c r="V695" s="438">
        <v>4088</v>
      </c>
    </row>
    <row r="696" spans="1:22">
      <c r="A696" s="375" t="s">
        <v>1814</v>
      </c>
      <c r="B696" t="s">
        <v>1707</v>
      </c>
      <c r="C696" t="s">
        <v>1815</v>
      </c>
      <c r="D696" s="306">
        <v>13361</v>
      </c>
      <c r="E696" s="306">
        <v>0</v>
      </c>
      <c r="F696" s="306">
        <v>38265</v>
      </c>
      <c r="G696" s="306">
        <v>0</v>
      </c>
      <c r="H696" s="306">
        <v>38265</v>
      </c>
      <c r="I696" s="306">
        <v>38845</v>
      </c>
      <c r="J696" s="306">
        <v>29370</v>
      </c>
      <c r="K696" s="306">
        <v>0</v>
      </c>
      <c r="L696" s="306">
        <v>38845</v>
      </c>
      <c r="M696" s="306">
        <v>3705</v>
      </c>
      <c r="N696" s="306">
        <v>2436</v>
      </c>
      <c r="O696" s="306">
        <v>0</v>
      </c>
      <c r="P696" s="306">
        <v>3705</v>
      </c>
      <c r="Q696" s="306">
        <v>1029</v>
      </c>
      <c r="R696" s="144">
        <v>0</v>
      </c>
      <c r="S696" s="144">
        <v>0</v>
      </c>
      <c r="T696" s="144">
        <v>0</v>
      </c>
      <c r="U696" s="144">
        <v>1029</v>
      </c>
      <c r="V696" s="144">
        <v>6438</v>
      </c>
    </row>
    <row r="697" spans="1:22">
      <c r="A697" s="375" t="s">
        <v>1816</v>
      </c>
      <c r="B697" t="s">
        <v>1707</v>
      </c>
      <c r="C697" t="s">
        <v>1817</v>
      </c>
      <c r="D697" s="307">
        <v>13362</v>
      </c>
      <c r="E697" s="307">
        <v>0</v>
      </c>
      <c r="F697" s="307">
        <v>5435</v>
      </c>
      <c r="G697" s="307">
        <v>0</v>
      </c>
      <c r="H697" s="307">
        <v>5435</v>
      </c>
      <c r="I697" s="307">
        <v>1095</v>
      </c>
      <c r="J697" s="307">
        <v>570</v>
      </c>
      <c r="K697" s="307">
        <v>900</v>
      </c>
      <c r="L697" s="307">
        <v>195</v>
      </c>
      <c r="M697" s="307">
        <v>120</v>
      </c>
      <c r="N697" s="307">
        <v>48</v>
      </c>
      <c r="O697" s="307">
        <v>75</v>
      </c>
      <c r="P697" s="307">
        <v>45</v>
      </c>
      <c r="Q697" s="307">
        <v>789</v>
      </c>
      <c r="R697" s="438">
        <v>0</v>
      </c>
      <c r="S697" s="438">
        <v>0</v>
      </c>
      <c r="T697" s="438">
        <v>0</v>
      </c>
      <c r="U697" s="438">
        <v>789</v>
      </c>
      <c r="V697" s="438">
        <v>911</v>
      </c>
    </row>
    <row r="698" spans="1:22">
      <c r="A698" s="375" t="s">
        <v>1818</v>
      </c>
      <c r="B698" t="s">
        <v>1707</v>
      </c>
      <c r="C698" t="s">
        <v>1819</v>
      </c>
      <c r="D698" s="306">
        <v>13363</v>
      </c>
      <c r="E698" s="306">
        <v>0</v>
      </c>
      <c r="F698" s="306">
        <v>17375</v>
      </c>
      <c r="G698" s="306">
        <v>0</v>
      </c>
      <c r="H698" s="306">
        <v>17375</v>
      </c>
      <c r="I698" s="306">
        <v>11795</v>
      </c>
      <c r="J698" s="306">
        <v>8470</v>
      </c>
      <c r="K698" s="306">
        <v>0</v>
      </c>
      <c r="L698" s="306">
        <v>11795</v>
      </c>
      <c r="M698" s="306">
        <v>1145</v>
      </c>
      <c r="N698" s="306">
        <v>701</v>
      </c>
      <c r="O698" s="306">
        <v>0</v>
      </c>
      <c r="P698" s="306">
        <v>1145</v>
      </c>
      <c r="Q698" s="306">
        <v>789</v>
      </c>
      <c r="R698" s="144">
        <v>0</v>
      </c>
      <c r="S698" s="144">
        <v>0</v>
      </c>
      <c r="T698" s="144">
        <v>0</v>
      </c>
      <c r="U698" s="144">
        <v>789</v>
      </c>
      <c r="V698" s="144">
        <v>2919</v>
      </c>
    </row>
    <row r="699" spans="1:22">
      <c r="A699" s="375" t="s">
        <v>1820</v>
      </c>
      <c r="B699" t="s">
        <v>1707</v>
      </c>
      <c r="C699" t="s">
        <v>1821</v>
      </c>
      <c r="D699" s="307">
        <v>13364</v>
      </c>
      <c r="E699" s="307">
        <v>14</v>
      </c>
      <c r="F699" s="307">
        <v>15468</v>
      </c>
      <c r="G699" s="307">
        <v>15468</v>
      </c>
      <c r="H699" s="307">
        <v>0</v>
      </c>
      <c r="I699" s="307">
        <v>7030</v>
      </c>
      <c r="J699" s="307">
        <v>4580</v>
      </c>
      <c r="K699" s="307">
        <v>5130</v>
      </c>
      <c r="L699" s="307">
        <v>1900</v>
      </c>
      <c r="M699" s="307">
        <v>705</v>
      </c>
      <c r="N699" s="307">
        <v>375</v>
      </c>
      <c r="O699" s="307">
        <v>300</v>
      </c>
      <c r="P699" s="307">
        <v>405</v>
      </c>
      <c r="Q699" s="307">
        <v>789</v>
      </c>
      <c r="R699" s="438">
        <v>0</v>
      </c>
      <c r="S699" s="438">
        <v>0</v>
      </c>
      <c r="T699" s="438">
        <v>0</v>
      </c>
      <c r="U699" s="438">
        <v>789</v>
      </c>
      <c r="V699" s="438">
        <v>2600</v>
      </c>
    </row>
    <row r="700" spans="1:22">
      <c r="A700" s="375" t="s">
        <v>1822</v>
      </c>
      <c r="B700" t="s">
        <v>1707</v>
      </c>
      <c r="C700" t="s">
        <v>1823</v>
      </c>
      <c r="D700" s="306">
        <v>13381</v>
      </c>
      <c r="E700" s="306">
        <v>0</v>
      </c>
      <c r="F700" s="306">
        <v>17641</v>
      </c>
      <c r="G700" s="306">
        <v>998</v>
      </c>
      <c r="H700" s="306">
        <v>16643</v>
      </c>
      <c r="I700" s="306">
        <v>12840</v>
      </c>
      <c r="J700" s="306">
        <v>9480</v>
      </c>
      <c r="K700" s="306">
        <v>0</v>
      </c>
      <c r="L700" s="306">
        <v>12840</v>
      </c>
      <c r="M700" s="306">
        <v>1246</v>
      </c>
      <c r="N700" s="306">
        <v>790</v>
      </c>
      <c r="O700" s="306">
        <v>1246</v>
      </c>
      <c r="P700" s="306">
        <v>0</v>
      </c>
      <c r="Q700" s="306">
        <v>789</v>
      </c>
      <c r="R700" s="144">
        <v>0</v>
      </c>
      <c r="S700" s="144">
        <v>0</v>
      </c>
      <c r="T700" s="144">
        <v>0</v>
      </c>
      <c r="U700" s="144">
        <v>789</v>
      </c>
      <c r="V700" s="144">
        <v>2967</v>
      </c>
    </row>
    <row r="701" spans="1:22">
      <c r="A701" s="375" t="s">
        <v>1824</v>
      </c>
      <c r="B701" t="s">
        <v>1707</v>
      </c>
      <c r="C701" t="s">
        <v>1825</v>
      </c>
      <c r="D701" s="307">
        <v>13382</v>
      </c>
      <c r="E701" s="307">
        <v>0</v>
      </c>
      <c r="F701" s="307">
        <v>4750</v>
      </c>
      <c r="G701" s="307">
        <v>0</v>
      </c>
      <c r="H701" s="307">
        <v>4750</v>
      </c>
      <c r="I701" s="307">
        <v>835</v>
      </c>
      <c r="J701" s="307">
        <v>380</v>
      </c>
      <c r="K701" s="307">
        <v>770</v>
      </c>
      <c r="L701" s="307">
        <v>65</v>
      </c>
      <c r="M701" s="307">
        <v>96</v>
      </c>
      <c r="N701" s="307">
        <v>33</v>
      </c>
      <c r="O701" s="307">
        <v>53</v>
      </c>
      <c r="P701" s="307">
        <v>43</v>
      </c>
      <c r="Q701" s="307">
        <v>789</v>
      </c>
      <c r="R701" s="438">
        <v>0</v>
      </c>
      <c r="S701" s="438">
        <v>0</v>
      </c>
      <c r="T701" s="438">
        <v>0</v>
      </c>
      <c r="U701" s="438">
        <v>789</v>
      </c>
      <c r="V701" s="438">
        <v>796</v>
      </c>
    </row>
    <row r="702" spans="1:22">
      <c r="A702" s="375" t="s">
        <v>1826</v>
      </c>
      <c r="B702" t="s">
        <v>1707</v>
      </c>
      <c r="C702" t="s">
        <v>1827</v>
      </c>
      <c r="D702" s="306">
        <v>13401</v>
      </c>
      <c r="E702" s="306">
        <v>0</v>
      </c>
      <c r="F702" s="306">
        <v>40261</v>
      </c>
      <c r="G702" s="306">
        <v>0</v>
      </c>
      <c r="H702" s="306">
        <v>40261</v>
      </c>
      <c r="I702" s="306">
        <v>40855</v>
      </c>
      <c r="J702" s="306">
        <v>31600</v>
      </c>
      <c r="K702" s="306">
        <v>40855</v>
      </c>
      <c r="L702" s="306">
        <v>0</v>
      </c>
      <c r="M702" s="306">
        <v>3859</v>
      </c>
      <c r="N702" s="306">
        <v>2620</v>
      </c>
      <c r="O702" s="306">
        <v>3859</v>
      </c>
      <c r="P702" s="306">
        <v>0</v>
      </c>
      <c r="Q702" s="306">
        <v>1029</v>
      </c>
      <c r="R702" s="144">
        <v>0</v>
      </c>
      <c r="S702" s="144">
        <v>0</v>
      </c>
      <c r="T702" s="144">
        <v>0</v>
      </c>
      <c r="U702" s="144">
        <v>1029</v>
      </c>
      <c r="V702" s="144">
        <v>6770</v>
      </c>
    </row>
    <row r="703" spans="1:22">
      <c r="A703" s="375" t="s">
        <v>1828</v>
      </c>
      <c r="B703" t="s">
        <v>1707</v>
      </c>
      <c r="C703" t="s">
        <v>1829</v>
      </c>
      <c r="D703" s="307">
        <v>13402</v>
      </c>
      <c r="E703" s="307">
        <v>0</v>
      </c>
      <c r="F703" s="307">
        <v>3617</v>
      </c>
      <c r="G703" s="307">
        <v>3617</v>
      </c>
      <c r="H703" s="307">
        <v>0</v>
      </c>
      <c r="I703" s="307">
        <v>505</v>
      </c>
      <c r="J703" s="307">
        <v>210</v>
      </c>
      <c r="K703" s="307">
        <v>300</v>
      </c>
      <c r="L703" s="307">
        <v>205</v>
      </c>
      <c r="M703" s="307">
        <v>60</v>
      </c>
      <c r="N703" s="307">
        <v>18</v>
      </c>
      <c r="O703" s="307">
        <v>0</v>
      </c>
      <c r="P703" s="307">
        <v>60</v>
      </c>
      <c r="Q703" s="307">
        <v>789</v>
      </c>
      <c r="R703" s="438">
        <v>0</v>
      </c>
      <c r="S703" s="438">
        <v>0</v>
      </c>
      <c r="T703" s="438">
        <v>0</v>
      </c>
      <c r="U703" s="438">
        <v>789</v>
      </c>
      <c r="V703" s="438">
        <v>606</v>
      </c>
    </row>
    <row r="704" spans="1:22">
      <c r="A704" s="375" t="s">
        <v>1830</v>
      </c>
      <c r="B704" t="s">
        <v>1707</v>
      </c>
      <c r="C704" t="s">
        <v>1831</v>
      </c>
      <c r="D704" s="306">
        <v>13421</v>
      </c>
      <c r="E704" s="306">
        <v>0</v>
      </c>
      <c r="F704" s="306">
        <v>20780</v>
      </c>
      <c r="G704" s="306">
        <v>20780</v>
      </c>
      <c r="H704" s="306">
        <v>0</v>
      </c>
      <c r="I704" s="306">
        <v>10385</v>
      </c>
      <c r="J704" s="306">
        <v>5400</v>
      </c>
      <c r="K704" s="306">
        <v>10385</v>
      </c>
      <c r="L704" s="306">
        <v>0</v>
      </c>
      <c r="M704" s="306">
        <v>1120</v>
      </c>
      <c r="N704" s="306">
        <v>433</v>
      </c>
      <c r="O704" s="306">
        <v>1120</v>
      </c>
      <c r="P704" s="306">
        <v>0</v>
      </c>
      <c r="Q704" s="306">
        <v>789</v>
      </c>
      <c r="R704" s="144">
        <v>0</v>
      </c>
      <c r="S704" s="144">
        <v>0</v>
      </c>
      <c r="T704" s="144">
        <v>0</v>
      </c>
      <c r="U704" s="144">
        <v>789</v>
      </c>
      <c r="V704" s="144">
        <v>3493</v>
      </c>
    </row>
    <row r="705" spans="1:22">
      <c r="A705" s="375" t="s">
        <v>1832</v>
      </c>
      <c r="B705" t="s">
        <v>1833</v>
      </c>
      <c r="C705">
        <v>0</v>
      </c>
      <c r="D705" s="307">
        <v>14000</v>
      </c>
      <c r="E705" s="307">
        <v>0</v>
      </c>
      <c r="F705" s="307">
        <v>14818226</v>
      </c>
      <c r="G705" s="307">
        <v>12818226</v>
      </c>
      <c r="H705" s="307">
        <v>2000000</v>
      </c>
      <c r="I705" s="307">
        <v>0</v>
      </c>
      <c r="J705" s="307">
        <v>0</v>
      </c>
      <c r="K705" s="307">
        <v>0</v>
      </c>
      <c r="L705" s="307">
        <v>0</v>
      </c>
      <c r="M705" s="307">
        <v>0</v>
      </c>
      <c r="N705" s="307">
        <v>0</v>
      </c>
      <c r="O705" s="307">
        <v>0</v>
      </c>
      <c r="P705" s="307">
        <v>0</v>
      </c>
      <c r="Q705" s="307">
        <v>0</v>
      </c>
      <c r="R705" s="438">
        <v>0</v>
      </c>
      <c r="S705" s="438">
        <v>0</v>
      </c>
      <c r="T705" s="438">
        <v>0</v>
      </c>
      <c r="U705" s="438">
        <v>0</v>
      </c>
      <c r="V705" s="438">
        <v>2503844</v>
      </c>
    </row>
    <row r="706" spans="1:22">
      <c r="A706" s="375" t="s">
        <v>1834</v>
      </c>
      <c r="B706" t="s">
        <v>1833</v>
      </c>
      <c r="C706" t="s">
        <v>1835</v>
      </c>
      <c r="D706" s="306">
        <v>14100</v>
      </c>
      <c r="E706" s="306">
        <v>0</v>
      </c>
      <c r="F706" s="306">
        <v>5132655</v>
      </c>
      <c r="G706" s="306">
        <v>2085052</v>
      </c>
      <c r="H706" s="306">
        <v>3047603</v>
      </c>
      <c r="I706" s="306">
        <v>13920330</v>
      </c>
      <c r="J706" s="306">
        <v>8313960</v>
      </c>
      <c r="K706" s="306">
        <v>8960000</v>
      </c>
      <c r="L706" s="306">
        <v>4960330</v>
      </c>
      <c r="M706" s="306">
        <v>1450953</v>
      </c>
      <c r="N706" s="306">
        <v>690105</v>
      </c>
      <c r="O706" s="306">
        <v>536842</v>
      </c>
      <c r="P706" s="306">
        <v>914111</v>
      </c>
      <c r="Q706" s="306">
        <v>107029</v>
      </c>
      <c r="R706" s="144">
        <v>0</v>
      </c>
      <c r="S706" s="144">
        <v>0</v>
      </c>
      <c r="T706" s="144">
        <v>0</v>
      </c>
      <c r="U706" s="144">
        <v>107029</v>
      </c>
      <c r="V706" s="144">
        <v>867514</v>
      </c>
    </row>
    <row r="707" spans="1:22">
      <c r="A707" s="375" t="s">
        <v>1836</v>
      </c>
      <c r="B707" t="s">
        <v>1833</v>
      </c>
      <c r="C707" t="s">
        <v>1837</v>
      </c>
      <c r="D707" s="318">
        <v>14130</v>
      </c>
      <c r="E707" s="318">
        <v>0</v>
      </c>
      <c r="F707" s="318">
        <v>1718939</v>
      </c>
      <c r="G707" s="318">
        <v>0</v>
      </c>
      <c r="H707" s="318">
        <v>1718939</v>
      </c>
      <c r="I707" s="318">
        <v>5664415</v>
      </c>
      <c r="J707" s="318">
        <v>3275020</v>
      </c>
      <c r="K707" s="318">
        <v>4850000</v>
      </c>
      <c r="L707" s="318">
        <v>814415</v>
      </c>
      <c r="M707" s="318">
        <v>598031</v>
      </c>
      <c r="N707" s="318">
        <v>272060</v>
      </c>
      <c r="O707" s="318">
        <v>402500</v>
      </c>
      <c r="P707" s="318">
        <v>195531</v>
      </c>
      <c r="Q707" s="318">
        <v>46549</v>
      </c>
      <c r="R707" s="439">
        <v>0</v>
      </c>
      <c r="S707" s="439">
        <v>0</v>
      </c>
      <c r="T707" s="439">
        <v>0</v>
      </c>
      <c r="U707" s="439">
        <v>46549</v>
      </c>
      <c r="V707" s="439">
        <v>281789</v>
      </c>
    </row>
    <row r="708" spans="1:22">
      <c r="A708" s="375" t="s">
        <v>1838</v>
      </c>
      <c r="B708" t="s">
        <v>1833</v>
      </c>
      <c r="C708" t="s">
        <v>1839</v>
      </c>
      <c r="D708" s="306">
        <v>14150</v>
      </c>
      <c r="E708" s="306">
        <v>0</v>
      </c>
      <c r="F708" s="306">
        <v>1197683</v>
      </c>
      <c r="G708" s="306">
        <v>436259</v>
      </c>
      <c r="H708" s="306">
        <v>761424</v>
      </c>
      <c r="I708" s="306">
        <v>2885715</v>
      </c>
      <c r="J708" s="306">
        <v>1835400</v>
      </c>
      <c r="K708" s="306">
        <v>2417120</v>
      </c>
      <c r="L708" s="306">
        <v>468595</v>
      </c>
      <c r="M708" s="306">
        <v>294082</v>
      </c>
      <c r="N708" s="306">
        <v>151963</v>
      </c>
      <c r="O708" s="306">
        <v>104920</v>
      </c>
      <c r="P708" s="306">
        <v>189162</v>
      </c>
      <c r="Q708" s="306">
        <v>22229</v>
      </c>
      <c r="R708" s="144">
        <v>0</v>
      </c>
      <c r="S708" s="144">
        <v>0</v>
      </c>
      <c r="T708" s="144">
        <v>0</v>
      </c>
      <c r="U708" s="144">
        <v>22229</v>
      </c>
      <c r="V708" s="144">
        <v>202883</v>
      </c>
    </row>
    <row r="709" spans="1:22">
      <c r="A709" s="375" t="s">
        <v>1840</v>
      </c>
      <c r="B709" t="s">
        <v>1833</v>
      </c>
      <c r="C709" t="s">
        <v>1841</v>
      </c>
      <c r="D709" s="307">
        <v>14201</v>
      </c>
      <c r="E709" s="307">
        <v>0</v>
      </c>
      <c r="F709" s="307">
        <v>751312</v>
      </c>
      <c r="G709" s="307">
        <v>197635</v>
      </c>
      <c r="H709" s="307">
        <v>553677</v>
      </c>
      <c r="I709" s="307">
        <v>1716830</v>
      </c>
      <c r="J709" s="307">
        <v>1164600</v>
      </c>
      <c r="K709" s="307">
        <v>1716830</v>
      </c>
      <c r="L709" s="307">
        <v>0</v>
      </c>
      <c r="M709" s="307">
        <v>170888</v>
      </c>
      <c r="N709" s="307">
        <v>96323</v>
      </c>
      <c r="O709" s="307">
        <v>170888</v>
      </c>
      <c r="P709" s="307">
        <v>0</v>
      </c>
      <c r="Q709" s="307">
        <v>12309</v>
      </c>
      <c r="R709" s="438">
        <v>0</v>
      </c>
      <c r="S709" s="438">
        <v>0</v>
      </c>
      <c r="T709" s="438">
        <v>0</v>
      </c>
      <c r="U709" s="438">
        <v>12309</v>
      </c>
      <c r="V709" s="438">
        <v>127428</v>
      </c>
    </row>
    <row r="710" spans="1:22">
      <c r="A710" s="375" t="s">
        <v>1842</v>
      </c>
      <c r="B710" t="s">
        <v>1833</v>
      </c>
      <c r="C710" t="s">
        <v>1843</v>
      </c>
      <c r="D710" s="306">
        <v>14203</v>
      </c>
      <c r="E710" s="306">
        <v>0</v>
      </c>
      <c r="F710" s="306">
        <v>429040</v>
      </c>
      <c r="G710" s="306">
        <v>429040</v>
      </c>
      <c r="H710" s="306">
        <v>0</v>
      </c>
      <c r="I710" s="306">
        <v>1034280</v>
      </c>
      <c r="J710" s="306">
        <v>668000</v>
      </c>
      <c r="K710" s="306">
        <v>939000</v>
      </c>
      <c r="L710" s="306">
        <v>95280</v>
      </c>
      <c r="M710" s="306">
        <v>104556</v>
      </c>
      <c r="N710" s="306">
        <v>55125</v>
      </c>
      <c r="O710" s="306">
        <v>77710</v>
      </c>
      <c r="P710" s="306">
        <v>26846</v>
      </c>
      <c r="Q710" s="306">
        <v>7690</v>
      </c>
      <c r="R710" s="144">
        <v>0</v>
      </c>
      <c r="S710" s="144">
        <v>0</v>
      </c>
      <c r="T710" s="144">
        <v>0</v>
      </c>
      <c r="U710" s="144">
        <v>7690</v>
      </c>
      <c r="V710" s="144">
        <v>72955</v>
      </c>
    </row>
    <row r="711" spans="1:22">
      <c r="A711" s="375" t="s">
        <v>1844</v>
      </c>
      <c r="B711" t="s">
        <v>1833</v>
      </c>
      <c r="C711" t="s">
        <v>1845</v>
      </c>
      <c r="D711" s="307">
        <v>14204</v>
      </c>
      <c r="E711" s="307">
        <v>0</v>
      </c>
      <c r="F711" s="307">
        <v>258550</v>
      </c>
      <c r="G711" s="307">
        <v>5500</v>
      </c>
      <c r="H711" s="307">
        <v>253050</v>
      </c>
      <c r="I711" s="307">
        <v>657995</v>
      </c>
      <c r="J711" s="307">
        <v>403180</v>
      </c>
      <c r="K711" s="307">
        <v>657995</v>
      </c>
      <c r="L711" s="307">
        <v>0</v>
      </c>
      <c r="M711" s="307">
        <v>68108</v>
      </c>
      <c r="N711" s="307">
        <v>33548</v>
      </c>
      <c r="O711" s="307">
        <v>0</v>
      </c>
      <c r="P711" s="307">
        <v>68108</v>
      </c>
      <c r="Q711" s="307">
        <v>6709</v>
      </c>
      <c r="R711" s="438">
        <v>0</v>
      </c>
      <c r="S711" s="438">
        <v>0</v>
      </c>
      <c r="T711" s="438">
        <v>0</v>
      </c>
      <c r="U711" s="438">
        <v>6709</v>
      </c>
      <c r="V711" s="438">
        <v>44062</v>
      </c>
    </row>
    <row r="712" spans="1:22">
      <c r="A712" s="375" t="s">
        <v>1846</v>
      </c>
      <c r="B712" t="s">
        <v>1833</v>
      </c>
      <c r="C712" t="s">
        <v>1847</v>
      </c>
      <c r="D712" s="306">
        <v>14205</v>
      </c>
      <c r="E712" s="306">
        <v>0</v>
      </c>
      <c r="F712" s="306">
        <v>640335</v>
      </c>
      <c r="G712" s="306">
        <v>350122</v>
      </c>
      <c r="H712" s="306">
        <v>290213</v>
      </c>
      <c r="I712" s="306">
        <v>1657930</v>
      </c>
      <c r="J712" s="306">
        <v>1010270</v>
      </c>
      <c r="K712" s="306">
        <v>1554000</v>
      </c>
      <c r="L712" s="306">
        <v>103930</v>
      </c>
      <c r="M712" s="306">
        <v>171598</v>
      </c>
      <c r="N712" s="306">
        <v>83716</v>
      </c>
      <c r="O712" s="306">
        <v>63827</v>
      </c>
      <c r="P712" s="306">
        <v>107771</v>
      </c>
      <c r="Q712" s="306">
        <v>13269</v>
      </c>
      <c r="R712" s="144">
        <v>0</v>
      </c>
      <c r="S712" s="144">
        <v>0</v>
      </c>
      <c r="T712" s="144">
        <v>0</v>
      </c>
      <c r="U712" s="144">
        <v>13269</v>
      </c>
      <c r="V712" s="144">
        <v>108914</v>
      </c>
    </row>
    <row r="713" spans="1:22">
      <c r="A713" s="375" t="s">
        <v>1848</v>
      </c>
      <c r="B713" t="s">
        <v>1833</v>
      </c>
      <c r="C713" t="s">
        <v>1849</v>
      </c>
      <c r="D713" s="307">
        <v>14206</v>
      </c>
      <c r="E713" s="307">
        <v>0</v>
      </c>
      <c r="F713" s="307">
        <v>335883</v>
      </c>
      <c r="G713" s="307">
        <v>0</v>
      </c>
      <c r="H713" s="307">
        <v>335883</v>
      </c>
      <c r="I713" s="307">
        <v>796450</v>
      </c>
      <c r="J713" s="307">
        <v>526300</v>
      </c>
      <c r="K713" s="307">
        <v>753460</v>
      </c>
      <c r="L713" s="307">
        <v>42990</v>
      </c>
      <c r="M713" s="307">
        <v>80011</v>
      </c>
      <c r="N713" s="307">
        <v>43510</v>
      </c>
      <c r="O713" s="307">
        <v>79011</v>
      </c>
      <c r="P713" s="307">
        <v>1000</v>
      </c>
      <c r="Q713" s="307">
        <v>6549</v>
      </c>
      <c r="R713" s="438">
        <v>0</v>
      </c>
      <c r="S713" s="438">
        <v>0</v>
      </c>
      <c r="T713" s="438">
        <v>0</v>
      </c>
      <c r="U713" s="438">
        <v>6549</v>
      </c>
      <c r="V713" s="438">
        <v>56986</v>
      </c>
    </row>
    <row r="714" spans="1:22">
      <c r="A714" s="375" t="s">
        <v>1850</v>
      </c>
      <c r="B714" t="s">
        <v>1833</v>
      </c>
      <c r="C714" t="s">
        <v>1851</v>
      </c>
      <c r="D714" s="306">
        <v>14207</v>
      </c>
      <c r="E714" s="306">
        <v>0</v>
      </c>
      <c r="F714" s="306">
        <v>425040</v>
      </c>
      <c r="G714" s="306">
        <v>425040</v>
      </c>
      <c r="H714" s="306">
        <v>0</v>
      </c>
      <c r="I714" s="306">
        <v>906205</v>
      </c>
      <c r="J714" s="306">
        <v>554830</v>
      </c>
      <c r="K714" s="306">
        <v>810000</v>
      </c>
      <c r="L714" s="306">
        <v>96205</v>
      </c>
      <c r="M714" s="306">
        <v>93511</v>
      </c>
      <c r="N714" s="306">
        <v>45958</v>
      </c>
      <c r="O714" s="306">
        <v>57267</v>
      </c>
      <c r="P714" s="306">
        <v>36244</v>
      </c>
      <c r="Q714" s="306">
        <v>7669</v>
      </c>
      <c r="R714" s="144">
        <v>0</v>
      </c>
      <c r="S714" s="144">
        <v>0</v>
      </c>
      <c r="T714" s="144">
        <v>0</v>
      </c>
      <c r="U714" s="144">
        <v>7669</v>
      </c>
      <c r="V714" s="144">
        <v>72201</v>
      </c>
    </row>
    <row r="715" spans="1:22">
      <c r="A715" s="375" t="s">
        <v>1852</v>
      </c>
      <c r="B715" t="s">
        <v>1833</v>
      </c>
      <c r="C715" t="s">
        <v>1853</v>
      </c>
      <c r="D715" s="307">
        <v>14208</v>
      </c>
      <c r="E715" s="307">
        <v>0</v>
      </c>
      <c r="F715" s="307">
        <v>114934</v>
      </c>
      <c r="G715" s="307">
        <v>0</v>
      </c>
      <c r="H715" s="307">
        <v>114934</v>
      </c>
      <c r="I715" s="307">
        <v>228885</v>
      </c>
      <c r="J715" s="307">
        <v>145320</v>
      </c>
      <c r="K715" s="307">
        <v>192000</v>
      </c>
      <c r="L715" s="307">
        <v>36885</v>
      </c>
      <c r="M715" s="307">
        <v>23370</v>
      </c>
      <c r="N715" s="307">
        <v>12045</v>
      </c>
      <c r="O715" s="307">
        <v>3583</v>
      </c>
      <c r="P715" s="307">
        <v>19787</v>
      </c>
      <c r="Q715" s="307">
        <v>2709</v>
      </c>
      <c r="R715" s="438">
        <v>0</v>
      </c>
      <c r="S715" s="438">
        <v>0</v>
      </c>
      <c r="T715" s="438">
        <v>0</v>
      </c>
      <c r="U715" s="438">
        <v>2709</v>
      </c>
      <c r="V715" s="438">
        <v>19455</v>
      </c>
    </row>
    <row r="716" spans="1:22">
      <c r="A716" s="375" t="s">
        <v>1854</v>
      </c>
      <c r="B716" t="s">
        <v>1833</v>
      </c>
      <c r="C716" t="s">
        <v>1855</v>
      </c>
      <c r="D716" s="306">
        <v>14210</v>
      </c>
      <c r="E716" s="306">
        <v>0</v>
      </c>
      <c r="F716" s="306">
        <v>117239</v>
      </c>
      <c r="G716" s="306">
        <v>15248</v>
      </c>
      <c r="H716" s="306">
        <v>101991</v>
      </c>
      <c r="I716" s="306">
        <v>191180</v>
      </c>
      <c r="J716" s="306">
        <v>134230</v>
      </c>
      <c r="K716" s="306">
        <v>140390</v>
      </c>
      <c r="L716" s="306">
        <v>50790</v>
      </c>
      <c r="M716" s="306">
        <v>18750</v>
      </c>
      <c r="N716" s="306">
        <v>11106</v>
      </c>
      <c r="O716" s="306">
        <v>3653</v>
      </c>
      <c r="P716" s="306">
        <v>15097</v>
      </c>
      <c r="Q716" s="306">
        <v>2469</v>
      </c>
      <c r="R716" s="144">
        <v>0</v>
      </c>
      <c r="S716" s="144">
        <v>0</v>
      </c>
      <c r="T716" s="144">
        <v>0</v>
      </c>
      <c r="U716" s="144">
        <v>2469</v>
      </c>
      <c r="V716" s="144">
        <v>19823</v>
      </c>
    </row>
    <row r="717" spans="1:22">
      <c r="A717" s="375" t="s">
        <v>1856</v>
      </c>
      <c r="B717" t="s">
        <v>1833</v>
      </c>
      <c r="C717" t="s">
        <v>1857</v>
      </c>
      <c r="D717" s="307">
        <v>14211</v>
      </c>
      <c r="E717" s="307">
        <v>0</v>
      </c>
      <c r="F717" s="307">
        <v>313123</v>
      </c>
      <c r="G717" s="307">
        <v>57225</v>
      </c>
      <c r="H717" s="307">
        <v>255898</v>
      </c>
      <c r="I717" s="307">
        <v>647215</v>
      </c>
      <c r="J717" s="307">
        <v>421540</v>
      </c>
      <c r="K717" s="307">
        <v>580000</v>
      </c>
      <c r="L717" s="307">
        <v>67215</v>
      </c>
      <c r="M717" s="307">
        <v>65193</v>
      </c>
      <c r="N717" s="307">
        <v>34815</v>
      </c>
      <c r="O717" s="307">
        <v>48245</v>
      </c>
      <c r="P717" s="307">
        <v>16948</v>
      </c>
      <c r="Q717" s="307">
        <v>6229</v>
      </c>
      <c r="R717" s="438">
        <v>0</v>
      </c>
      <c r="S717" s="438">
        <v>0</v>
      </c>
      <c r="T717" s="438">
        <v>0</v>
      </c>
      <c r="U717" s="438">
        <v>6229</v>
      </c>
      <c r="V717" s="438">
        <v>53237</v>
      </c>
    </row>
    <row r="718" spans="1:22">
      <c r="A718" s="375" t="s">
        <v>1858</v>
      </c>
      <c r="B718" t="s">
        <v>1833</v>
      </c>
      <c r="C718" t="s">
        <v>1859</v>
      </c>
      <c r="D718" s="306">
        <v>14212</v>
      </c>
      <c r="E718" s="306">
        <v>0</v>
      </c>
      <c r="F718" s="306">
        <v>291494</v>
      </c>
      <c r="G718" s="306">
        <v>291494</v>
      </c>
      <c r="H718" s="306">
        <v>0</v>
      </c>
      <c r="I718" s="306">
        <v>869040</v>
      </c>
      <c r="J718" s="306">
        <v>541440</v>
      </c>
      <c r="K718" s="306">
        <v>672000</v>
      </c>
      <c r="L718" s="306">
        <v>197040</v>
      </c>
      <c r="M718" s="306">
        <v>88971</v>
      </c>
      <c r="N718" s="306">
        <v>44583</v>
      </c>
      <c r="O718" s="306">
        <v>78010</v>
      </c>
      <c r="P718" s="306">
        <v>10961</v>
      </c>
      <c r="Q718" s="306">
        <v>7509</v>
      </c>
      <c r="R718" s="144">
        <v>0</v>
      </c>
      <c r="S718" s="144">
        <v>0</v>
      </c>
      <c r="T718" s="144">
        <v>0</v>
      </c>
      <c r="U718" s="144">
        <v>7509</v>
      </c>
      <c r="V718" s="144">
        <v>50017</v>
      </c>
    </row>
    <row r="719" spans="1:22">
      <c r="A719" s="375" t="s">
        <v>1860</v>
      </c>
      <c r="B719" t="s">
        <v>1833</v>
      </c>
      <c r="C719" t="s">
        <v>1861</v>
      </c>
      <c r="D719" s="307">
        <v>14213</v>
      </c>
      <c r="E719" s="307">
        <v>0</v>
      </c>
      <c r="F719" s="307">
        <v>398341</v>
      </c>
      <c r="G719" s="307">
        <v>129000</v>
      </c>
      <c r="H719" s="307">
        <v>269341</v>
      </c>
      <c r="I719" s="307">
        <v>937760</v>
      </c>
      <c r="J719" s="307">
        <v>575460</v>
      </c>
      <c r="K719" s="307">
        <v>640000</v>
      </c>
      <c r="L719" s="307">
        <v>297760</v>
      </c>
      <c r="M719" s="307">
        <v>96872</v>
      </c>
      <c r="N719" s="307">
        <v>47585</v>
      </c>
      <c r="O719" s="307">
        <v>32654</v>
      </c>
      <c r="P719" s="307">
        <v>64218</v>
      </c>
      <c r="Q719" s="307">
        <v>7989</v>
      </c>
      <c r="R719" s="438">
        <v>0</v>
      </c>
      <c r="S719" s="438">
        <v>0</v>
      </c>
      <c r="T719" s="438">
        <v>0</v>
      </c>
      <c r="U719" s="438">
        <v>7989</v>
      </c>
      <c r="V719" s="438">
        <v>67509</v>
      </c>
    </row>
    <row r="720" spans="1:22">
      <c r="A720" s="375" t="s">
        <v>1862</v>
      </c>
      <c r="B720" t="s">
        <v>1833</v>
      </c>
      <c r="C720" t="s">
        <v>1863</v>
      </c>
      <c r="D720" s="306">
        <v>14214</v>
      </c>
      <c r="E720" s="306">
        <v>0</v>
      </c>
      <c r="F720" s="306">
        <v>172078</v>
      </c>
      <c r="G720" s="306">
        <v>98247</v>
      </c>
      <c r="H720" s="306">
        <v>73831</v>
      </c>
      <c r="I720" s="306">
        <v>347590</v>
      </c>
      <c r="J720" s="306">
        <v>200340</v>
      </c>
      <c r="K720" s="306">
        <v>32000</v>
      </c>
      <c r="L720" s="306">
        <v>315590</v>
      </c>
      <c r="M720" s="306">
        <v>36476</v>
      </c>
      <c r="N720" s="306">
        <v>16553</v>
      </c>
      <c r="O720" s="306">
        <v>597</v>
      </c>
      <c r="P720" s="306">
        <v>35879</v>
      </c>
      <c r="Q720" s="306">
        <v>4389</v>
      </c>
      <c r="R720" s="144">
        <v>0</v>
      </c>
      <c r="S720" s="144">
        <v>0</v>
      </c>
      <c r="T720" s="144">
        <v>0</v>
      </c>
      <c r="U720" s="144">
        <v>4389</v>
      </c>
      <c r="V720" s="144">
        <v>29226</v>
      </c>
    </row>
    <row r="721" spans="1:22">
      <c r="A721" s="375" t="s">
        <v>1864</v>
      </c>
      <c r="B721" t="s">
        <v>1833</v>
      </c>
      <c r="C721" t="s">
        <v>1865</v>
      </c>
      <c r="D721" s="307">
        <v>14215</v>
      </c>
      <c r="E721" s="307">
        <v>0</v>
      </c>
      <c r="F721" s="307">
        <v>213044</v>
      </c>
      <c r="G721" s="307">
        <v>158044</v>
      </c>
      <c r="H721" s="307">
        <v>55000</v>
      </c>
      <c r="I721" s="307">
        <v>465935</v>
      </c>
      <c r="J721" s="307">
        <v>263240</v>
      </c>
      <c r="K721" s="307">
        <v>377000</v>
      </c>
      <c r="L721" s="307">
        <v>88935</v>
      </c>
      <c r="M721" s="307">
        <v>49225</v>
      </c>
      <c r="N721" s="307">
        <v>21715</v>
      </c>
      <c r="O721" s="307">
        <v>12012</v>
      </c>
      <c r="P721" s="307">
        <v>37213</v>
      </c>
      <c r="Q721" s="307">
        <v>5749</v>
      </c>
      <c r="R721" s="438">
        <v>0</v>
      </c>
      <c r="S721" s="438">
        <v>0</v>
      </c>
      <c r="T721" s="438">
        <v>0</v>
      </c>
      <c r="U721" s="438">
        <v>5749</v>
      </c>
      <c r="V721" s="438">
        <v>36193</v>
      </c>
    </row>
    <row r="722" spans="1:22">
      <c r="A722" s="375" t="s">
        <v>1866</v>
      </c>
      <c r="B722" t="s">
        <v>1833</v>
      </c>
      <c r="C722" t="s">
        <v>1867</v>
      </c>
      <c r="D722" s="306">
        <v>14216</v>
      </c>
      <c r="E722" s="306">
        <v>0</v>
      </c>
      <c r="F722" s="306">
        <v>234618</v>
      </c>
      <c r="G722" s="306">
        <v>13757</v>
      </c>
      <c r="H722" s="306">
        <v>220861</v>
      </c>
      <c r="I722" s="306">
        <v>519790</v>
      </c>
      <c r="J722" s="306">
        <v>327930</v>
      </c>
      <c r="K722" s="306">
        <v>456000</v>
      </c>
      <c r="L722" s="306">
        <v>63790</v>
      </c>
      <c r="M722" s="306">
        <v>53101</v>
      </c>
      <c r="N722" s="306">
        <v>27136</v>
      </c>
      <c r="O722" s="306">
        <v>36650</v>
      </c>
      <c r="P722" s="306">
        <v>16451</v>
      </c>
      <c r="Q722" s="306">
        <v>5589</v>
      </c>
      <c r="R722" s="144">
        <v>0</v>
      </c>
      <c r="S722" s="144">
        <v>0</v>
      </c>
      <c r="T722" s="144">
        <v>0</v>
      </c>
      <c r="U722" s="144">
        <v>5589</v>
      </c>
      <c r="V722" s="144">
        <v>39899</v>
      </c>
    </row>
    <row r="723" spans="1:22">
      <c r="A723" s="375" t="s">
        <v>1868</v>
      </c>
      <c r="B723" t="s">
        <v>1833</v>
      </c>
      <c r="C723" t="s">
        <v>1869</v>
      </c>
      <c r="D723" s="307">
        <v>14217</v>
      </c>
      <c r="E723" s="307">
        <v>0</v>
      </c>
      <c r="F723" s="307">
        <v>83394</v>
      </c>
      <c r="G723" s="307">
        <v>83394</v>
      </c>
      <c r="H723" s="307">
        <v>0</v>
      </c>
      <c r="I723" s="307">
        <v>152480</v>
      </c>
      <c r="J723" s="307">
        <v>93790</v>
      </c>
      <c r="K723" s="307">
        <v>112000</v>
      </c>
      <c r="L723" s="307">
        <v>40480</v>
      </c>
      <c r="M723" s="307">
        <v>15681</v>
      </c>
      <c r="N723" s="307">
        <v>7746</v>
      </c>
      <c r="O723" s="307">
        <v>7289</v>
      </c>
      <c r="P723" s="307">
        <v>8392</v>
      </c>
      <c r="Q723" s="307">
        <v>2469</v>
      </c>
      <c r="R723" s="438">
        <v>0</v>
      </c>
      <c r="S723" s="438">
        <v>0</v>
      </c>
      <c r="T723" s="438">
        <v>0</v>
      </c>
      <c r="U723" s="438">
        <v>2469</v>
      </c>
      <c r="V723" s="438">
        <v>14150</v>
      </c>
    </row>
    <row r="724" spans="1:22">
      <c r="A724" s="375" t="s">
        <v>1870</v>
      </c>
      <c r="B724" t="s">
        <v>1833</v>
      </c>
      <c r="C724" t="s">
        <v>1871</v>
      </c>
      <c r="D724" s="306">
        <v>14218</v>
      </c>
      <c r="E724" s="306">
        <v>0</v>
      </c>
      <c r="F724" s="306">
        <v>162055</v>
      </c>
      <c r="G724" s="306">
        <v>69859</v>
      </c>
      <c r="H724" s="306">
        <v>92196</v>
      </c>
      <c r="I724" s="306">
        <v>314400</v>
      </c>
      <c r="J724" s="306">
        <v>196520</v>
      </c>
      <c r="K724" s="306">
        <v>291000</v>
      </c>
      <c r="L724" s="306">
        <v>23400</v>
      </c>
      <c r="M724" s="306">
        <v>32001</v>
      </c>
      <c r="N724" s="306">
        <v>16110</v>
      </c>
      <c r="O724" s="306">
        <v>8169</v>
      </c>
      <c r="P724" s="306">
        <v>23832</v>
      </c>
      <c r="Q724" s="306">
        <v>3669</v>
      </c>
      <c r="R724" s="144">
        <v>0</v>
      </c>
      <c r="S724" s="144">
        <v>0</v>
      </c>
      <c r="T724" s="144">
        <v>0</v>
      </c>
      <c r="U724" s="144">
        <v>3669</v>
      </c>
      <c r="V724" s="144">
        <v>27478</v>
      </c>
    </row>
    <row r="725" spans="1:22">
      <c r="A725" s="375" t="s">
        <v>1872</v>
      </c>
      <c r="B725" t="s">
        <v>1833</v>
      </c>
      <c r="C725" t="s">
        <v>1873</v>
      </c>
      <c r="D725" s="307">
        <v>14301</v>
      </c>
      <c r="E725" s="307">
        <v>0</v>
      </c>
      <c r="F725" s="307">
        <v>66328</v>
      </c>
      <c r="G725" s="307">
        <v>0</v>
      </c>
      <c r="H725" s="307">
        <v>66328</v>
      </c>
      <c r="I725" s="307">
        <v>122420</v>
      </c>
      <c r="J725" s="307">
        <v>77970</v>
      </c>
      <c r="K725" s="307">
        <v>117000</v>
      </c>
      <c r="L725" s="307">
        <v>5420</v>
      </c>
      <c r="M725" s="307">
        <v>12454</v>
      </c>
      <c r="N725" s="307">
        <v>6463</v>
      </c>
      <c r="O725" s="307">
        <v>5767</v>
      </c>
      <c r="P725" s="307">
        <v>6687</v>
      </c>
      <c r="Q725" s="307">
        <v>1749</v>
      </c>
      <c r="R725" s="438">
        <v>0</v>
      </c>
      <c r="S725" s="438">
        <v>0</v>
      </c>
      <c r="T725" s="438">
        <v>0</v>
      </c>
      <c r="U725" s="438">
        <v>1749</v>
      </c>
      <c r="V725" s="438">
        <v>11244</v>
      </c>
    </row>
    <row r="726" spans="1:22">
      <c r="A726" s="375" t="s">
        <v>1874</v>
      </c>
      <c r="B726" t="s">
        <v>1833</v>
      </c>
      <c r="C726" t="s">
        <v>1875</v>
      </c>
      <c r="D726" s="306">
        <v>14321</v>
      </c>
      <c r="E726" s="306">
        <v>0</v>
      </c>
      <c r="F726" s="306">
        <v>75738</v>
      </c>
      <c r="G726" s="306">
        <v>0</v>
      </c>
      <c r="H726" s="306">
        <v>75738</v>
      </c>
      <c r="I726" s="306">
        <v>182930</v>
      </c>
      <c r="J726" s="306">
        <v>113250</v>
      </c>
      <c r="K726" s="306">
        <v>164000</v>
      </c>
      <c r="L726" s="306">
        <v>18930</v>
      </c>
      <c r="M726" s="306">
        <v>18754</v>
      </c>
      <c r="N726" s="306">
        <v>9331</v>
      </c>
      <c r="O726" s="306">
        <v>7354</v>
      </c>
      <c r="P726" s="306">
        <v>11400</v>
      </c>
      <c r="Q726" s="306">
        <v>2229</v>
      </c>
      <c r="R726" s="144">
        <v>0</v>
      </c>
      <c r="S726" s="144">
        <v>0</v>
      </c>
      <c r="T726" s="144">
        <v>0</v>
      </c>
      <c r="U726" s="144">
        <v>2229</v>
      </c>
      <c r="V726" s="144">
        <v>12853</v>
      </c>
    </row>
    <row r="727" spans="1:22">
      <c r="A727" s="375" t="s">
        <v>1876</v>
      </c>
      <c r="B727" t="s">
        <v>1833</v>
      </c>
      <c r="C727" t="s">
        <v>1877</v>
      </c>
      <c r="D727" s="307">
        <v>14341</v>
      </c>
      <c r="E727" s="307">
        <v>0</v>
      </c>
      <c r="F727" s="307">
        <v>70228</v>
      </c>
      <c r="G727" s="307">
        <v>70228</v>
      </c>
      <c r="H727" s="307">
        <v>0</v>
      </c>
      <c r="I727" s="307">
        <v>119130</v>
      </c>
      <c r="J727" s="307">
        <v>74350</v>
      </c>
      <c r="K727" s="307">
        <v>102000</v>
      </c>
      <c r="L727" s="307">
        <v>17130</v>
      </c>
      <c r="M727" s="307">
        <v>12195</v>
      </c>
      <c r="N727" s="307">
        <v>6153</v>
      </c>
      <c r="O727" s="307">
        <v>7254</v>
      </c>
      <c r="P727" s="307">
        <v>4941</v>
      </c>
      <c r="Q727" s="307">
        <v>1749</v>
      </c>
      <c r="R727" s="438">
        <v>0</v>
      </c>
      <c r="S727" s="438">
        <v>0</v>
      </c>
      <c r="T727" s="438">
        <v>0</v>
      </c>
      <c r="U727" s="438">
        <v>1749</v>
      </c>
      <c r="V727" s="438">
        <v>11919</v>
      </c>
    </row>
    <row r="728" spans="1:22">
      <c r="A728" s="375" t="s">
        <v>1878</v>
      </c>
      <c r="B728" t="s">
        <v>1833</v>
      </c>
      <c r="C728" t="s">
        <v>1879</v>
      </c>
      <c r="D728" s="306">
        <v>14342</v>
      </c>
      <c r="E728" s="306">
        <v>0</v>
      </c>
      <c r="F728" s="306">
        <v>69199</v>
      </c>
      <c r="G728" s="306">
        <v>37000</v>
      </c>
      <c r="H728" s="306">
        <v>32199</v>
      </c>
      <c r="I728" s="306">
        <v>111615</v>
      </c>
      <c r="J728" s="306">
        <v>72210</v>
      </c>
      <c r="K728" s="306">
        <v>0</v>
      </c>
      <c r="L728" s="306">
        <v>111615</v>
      </c>
      <c r="M728" s="306">
        <v>11318</v>
      </c>
      <c r="N728" s="306">
        <v>5993</v>
      </c>
      <c r="O728" s="306">
        <v>2402</v>
      </c>
      <c r="P728" s="306">
        <v>8916</v>
      </c>
      <c r="Q728" s="306">
        <v>1509</v>
      </c>
      <c r="R728" s="144">
        <v>0</v>
      </c>
      <c r="S728" s="144">
        <v>0</v>
      </c>
      <c r="T728" s="144">
        <v>0</v>
      </c>
      <c r="U728" s="144">
        <v>1509</v>
      </c>
      <c r="V728" s="144">
        <v>11677</v>
      </c>
    </row>
    <row r="729" spans="1:22">
      <c r="A729" s="375" t="s">
        <v>1880</v>
      </c>
      <c r="B729" t="s">
        <v>1833</v>
      </c>
      <c r="C729" t="s">
        <v>1881</v>
      </c>
      <c r="D729" s="307">
        <v>14361</v>
      </c>
      <c r="E729" s="307">
        <v>0</v>
      </c>
      <c r="F729" s="307">
        <v>20470</v>
      </c>
      <c r="G729" s="307">
        <v>1425</v>
      </c>
      <c r="H729" s="307">
        <v>19045</v>
      </c>
      <c r="I729" s="307">
        <v>28805</v>
      </c>
      <c r="J729" s="307">
        <v>15860</v>
      </c>
      <c r="K729" s="307">
        <v>26000</v>
      </c>
      <c r="L729" s="307">
        <v>2805</v>
      </c>
      <c r="M729" s="307">
        <v>3043</v>
      </c>
      <c r="N729" s="307">
        <v>1300</v>
      </c>
      <c r="O729" s="307">
        <v>2125</v>
      </c>
      <c r="P729" s="307">
        <v>918</v>
      </c>
      <c r="Q729" s="307">
        <v>1029</v>
      </c>
      <c r="R729" s="438">
        <v>0</v>
      </c>
      <c r="S729" s="438">
        <v>0</v>
      </c>
      <c r="T729" s="438">
        <v>0</v>
      </c>
      <c r="U729" s="438">
        <v>1029</v>
      </c>
      <c r="V729" s="438">
        <v>3455</v>
      </c>
    </row>
    <row r="730" spans="1:22">
      <c r="A730" s="375" t="s">
        <v>1882</v>
      </c>
      <c r="B730" t="s">
        <v>1833</v>
      </c>
      <c r="C730" t="s">
        <v>1883</v>
      </c>
      <c r="D730" s="306">
        <v>14362</v>
      </c>
      <c r="E730" s="306">
        <v>0</v>
      </c>
      <c r="F730" s="306">
        <v>41487</v>
      </c>
      <c r="G730" s="306">
        <v>37216</v>
      </c>
      <c r="H730" s="306">
        <v>4271</v>
      </c>
      <c r="I730" s="306">
        <v>58685</v>
      </c>
      <c r="J730" s="306">
        <v>33940</v>
      </c>
      <c r="K730" s="306">
        <v>45800</v>
      </c>
      <c r="L730" s="306">
        <v>12885</v>
      </c>
      <c r="M730" s="306">
        <v>6148</v>
      </c>
      <c r="N730" s="306">
        <v>2803</v>
      </c>
      <c r="O730" s="306">
        <v>968</v>
      </c>
      <c r="P730" s="306">
        <v>5180</v>
      </c>
      <c r="Q730" s="306">
        <v>1269</v>
      </c>
      <c r="R730" s="144">
        <v>0</v>
      </c>
      <c r="S730" s="144">
        <v>0</v>
      </c>
      <c r="T730" s="144">
        <v>0</v>
      </c>
      <c r="U730" s="144">
        <v>1269</v>
      </c>
      <c r="V730" s="144">
        <v>7039</v>
      </c>
    </row>
    <row r="731" spans="1:22">
      <c r="A731" s="375" t="s">
        <v>1884</v>
      </c>
      <c r="B731" t="s">
        <v>1833</v>
      </c>
      <c r="C731" t="s">
        <v>1885</v>
      </c>
      <c r="D731" s="307">
        <v>14363</v>
      </c>
      <c r="E731" s="307">
        <v>0</v>
      </c>
      <c r="F731" s="307">
        <v>34365</v>
      </c>
      <c r="G731" s="307">
        <v>23365</v>
      </c>
      <c r="H731" s="307">
        <v>11000</v>
      </c>
      <c r="I731" s="307">
        <v>39545</v>
      </c>
      <c r="J731" s="307">
        <v>24440</v>
      </c>
      <c r="K731" s="307">
        <v>39500</v>
      </c>
      <c r="L731" s="307">
        <v>45</v>
      </c>
      <c r="M731" s="307">
        <v>4067</v>
      </c>
      <c r="N731" s="307">
        <v>2033</v>
      </c>
      <c r="O731" s="307">
        <v>3275</v>
      </c>
      <c r="P731" s="307">
        <v>792</v>
      </c>
      <c r="Q731" s="307">
        <v>1029</v>
      </c>
      <c r="R731" s="438">
        <v>0</v>
      </c>
      <c r="S731" s="438">
        <v>0</v>
      </c>
      <c r="T731" s="438">
        <v>0</v>
      </c>
      <c r="U731" s="438">
        <v>1029</v>
      </c>
      <c r="V731" s="438">
        <v>5799</v>
      </c>
    </row>
    <row r="732" spans="1:22">
      <c r="A732" s="375" t="s">
        <v>1886</v>
      </c>
      <c r="B732" t="s">
        <v>1833</v>
      </c>
      <c r="C732" t="s">
        <v>1887</v>
      </c>
      <c r="D732" s="306">
        <v>14364</v>
      </c>
      <c r="E732" s="306">
        <v>0</v>
      </c>
      <c r="F732" s="306">
        <v>36321</v>
      </c>
      <c r="G732" s="306">
        <v>6078</v>
      </c>
      <c r="H732" s="306">
        <v>30243</v>
      </c>
      <c r="I732" s="306">
        <v>35135</v>
      </c>
      <c r="J732" s="306">
        <v>21580</v>
      </c>
      <c r="K732" s="306">
        <v>30380</v>
      </c>
      <c r="L732" s="306">
        <v>4755</v>
      </c>
      <c r="M732" s="306">
        <v>3599</v>
      </c>
      <c r="N732" s="306">
        <v>1775</v>
      </c>
      <c r="O732" s="306">
        <v>1137</v>
      </c>
      <c r="P732" s="306">
        <v>2462</v>
      </c>
      <c r="Q732" s="306">
        <v>1029</v>
      </c>
      <c r="R732" s="144">
        <v>0</v>
      </c>
      <c r="S732" s="144">
        <v>0</v>
      </c>
      <c r="T732" s="144">
        <v>0</v>
      </c>
      <c r="U732" s="144">
        <v>1029</v>
      </c>
      <c r="V732" s="144">
        <v>6133</v>
      </c>
    </row>
    <row r="733" spans="1:22">
      <c r="A733" s="375" t="s">
        <v>1888</v>
      </c>
      <c r="B733" t="s">
        <v>1833</v>
      </c>
      <c r="C733" t="s">
        <v>1889</v>
      </c>
      <c r="D733" s="307">
        <v>14366</v>
      </c>
      <c r="E733" s="307">
        <v>0</v>
      </c>
      <c r="F733" s="307">
        <v>41071</v>
      </c>
      <c r="G733" s="307">
        <v>1665</v>
      </c>
      <c r="H733" s="307">
        <v>39406</v>
      </c>
      <c r="I733" s="307">
        <v>57210</v>
      </c>
      <c r="J733" s="307">
        <v>30680</v>
      </c>
      <c r="K733" s="307">
        <v>51000</v>
      </c>
      <c r="L733" s="307">
        <v>6210</v>
      </c>
      <c r="M733" s="307">
        <v>6108</v>
      </c>
      <c r="N733" s="307">
        <v>2520</v>
      </c>
      <c r="O733" s="307">
        <v>2527</v>
      </c>
      <c r="P733" s="307">
        <v>3581</v>
      </c>
      <c r="Q733" s="307">
        <v>1269</v>
      </c>
      <c r="R733" s="438">
        <v>0</v>
      </c>
      <c r="S733" s="438">
        <v>0</v>
      </c>
      <c r="T733" s="438">
        <v>0</v>
      </c>
      <c r="U733" s="438">
        <v>1269</v>
      </c>
      <c r="V733" s="438">
        <v>6925</v>
      </c>
    </row>
    <row r="734" spans="1:22">
      <c r="A734" s="375" t="s">
        <v>1890</v>
      </c>
      <c r="B734" t="s">
        <v>1833</v>
      </c>
      <c r="C734" t="s">
        <v>1891</v>
      </c>
      <c r="D734" s="306">
        <v>14382</v>
      </c>
      <c r="E734" s="306">
        <v>0</v>
      </c>
      <c r="F734" s="306">
        <v>17402</v>
      </c>
      <c r="G734" s="306">
        <v>0</v>
      </c>
      <c r="H734" s="306">
        <v>17402</v>
      </c>
      <c r="I734" s="306">
        <v>55935</v>
      </c>
      <c r="J734" s="306">
        <v>38700</v>
      </c>
      <c r="K734" s="306">
        <v>55935</v>
      </c>
      <c r="L734" s="306">
        <v>0</v>
      </c>
      <c r="M734" s="306">
        <v>5564</v>
      </c>
      <c r="N734" s="306">
        <v>3215</v>
      </c>
      <c r="O734" s="306">
        <v>5564</v>
      </c>
      <c r="P734" s="306">
        <v>0</v>
      </c>
      <c r="Q734" s="306">
        <v>1269</v>
      </c>
      <c r="R734" s="144">
        <v>0</v>
      </c>
      <c r="S734" s="144">
        <v>0</v>
      </c>
      <c r="T734" s="144">
        <v>0</v>
      </c>
      <c r="U734" s="144">
        <v>1269</v>
      </c>
      <c r="V734" s="144">
        <v>2944</v>
      </c>
    </row>
    <row r="735" spans="1:22">
      <c r="A735" s="375" t="s">
        <v>1892</v>
      </c>
      <c r="B735" t="s">
        <v>1833</v>
      </c>
      <c r="C735" t="s">
        <v>1893</v>
      </c>
      <c r="D735" s="307">
        <v>14383</v>
      </c>
      <c r="E735" s="307">
        <v>0</v>
      </c>
      <c r="F735" s="307">
        <v>29261</v>
      </c>
      <c r="G735" s="307">
        <v>0</v>
      </c>
      <c r="H735" s="307">
        <v>29261</v>
      </c>
      <c r="I735" s="307">
        <v>32495</v>
      </c>
      <c r="J735" s="307">
        <v>23350</v>
      </c>
      <c r="K735" s="307">
        <v>0</v>
      </c>
      <c r="L735" s="307">
        <v>32495</v>
      </c>
      <c r="M735" s="307">
        <v>3170</v>
      </c>
      <c r="N735" s="307">
        <v>1943</v>
      </c>
      <c r="O735" s="307">
        <v>626</v>
      </c>
      <c r="P735" s="307">
        <v>2544</v>
      </c>
      <c r="Q735" s="307">
        <v>1029</v>
      </c>
      <c r="R735" s="438">
        <v>0</v>
      </c>
      <c r="S735" s="438">
        <v>0</v>
      </c>
      <c r="T735" s="438">
        <v>0</v>
      </c>
      <c r="U735" s="438">
        <v>1029</v>
      </c>
      <c r="V735" s="438">
        <v>4925</v>
      </c>
    </row>
    <row r="736" spans="1:22">
      <c r="A736" s="375" t="s">
        <v>1894</v>
      </c>
      <c r="B736" t="s">
        <v>1833</v>
      </c>
      <c r="C736" t="s">
        <v>1895</v>
      </c>
      <c r="D736" s="306">
        <v>14384</v>
      </c>
      <c r="E736" s="306">
        <v>0</v>
      </c>
      <c r="F736" s="306">
        <v>62859</v>
      </c>
      <c r="G736" s="306">
        <v>14000</v>
      </c>
      <c r="H736" s="306">
        <v>48859</v>
      </c>
      <c r="I736" s="306">
        <v>125035</v>
      </c>
      <c r="J736" s="306">
        <v>92580</v>
      </c>
      <c r="K736" s="306">
        <v>125035</v>
      </c>
      <c r="L736" s="306">
        <v>0</v>
      </c>
      <c r="M736" s="306">
        <v>12048</v>
      </c>
      <c r="N736" s="306">
        <v>7680</v>
      </c>
      <c r="O736" s="306">
        <v>12048</v>
      </c>
      <c r="P736" s="306">
        <v>0</v>
      </c>
      <c r="Q736" s="306">
        <v>1509</v>
      </c>
      <c r="R736" s="144">
        <v>0</v>
      </c>
      <c r="S736" s="144">
        <v>0</v>
      </c>
      <c r="T736" s="144">
        <v>0</v>
      </c>
      <c r="U736" s="144">
        <v>1509</v>
      </c>
      <c r="V736" s="144">
        <v>10624</v>
      </c>
    </row>
    <row r="737" spans="1:22">
      <c r="A737" s="375" t="s">
        <v>1896</v>
      </c>
      <c r="B737" t="s">
        <v>1833</v>
      </c>
      <c r="C737" t="s">
        <v>1897</v>
      </c>
      <c r="D737" s="307">
        <v>14401</v>
      </c>
      <c r="E737" s="307">
        <v>0</v>
      </c>
      <c r="F737" s="307">
        <v>69495</v>
      </c>
      <c r="G737" s="307">
        <v>69495</v>
      </c>
      <c r="H737" s="307">
        <v>0</v>
      </c>
      <c r="I737" s="307">
        <v>160185</v>
      </c>
      <c r="J737" s="307">
        <v>103540</v>
      </c>
      <c r="K737" s="307">
        <v>143000</v>
      </c>
      <c r="L737" s="307">
        <v>17185</v>
      </c>
      <c r="M737" s="307">
        <v>16150</v>
      </c>
      <c r="N737" s="307">
        <v>8503</v>
      </c>
      <c r="O737" s="307">
        <v>12168</v>
      </c>
      <c r="P737" s="307">
        <v>3982</v>
      </c>
      <c r="Q737" s="307">
        <v>1989</v>
      </c>
      <c r="R737" s="438">
        <v>0</v>
      </c>
      <c r="S737" s="438">
        <v>0</v>
      </c>
      <c r="T737" s="438">
        <v>0</v>
      </c>
      <c r="U737" s="438">
        <v>1989</v>
      </c>
      <c r="V737" s="438">
        <v>11789</v>
      </c>
    </row>
    <row r="738" spans="1:22">
      <c r="A738" s="375" t="s">
        <v>1898</v>
      </c>
      <c r="B738" t="s">
        <v>1833</v>
      </c>
      <c r="C738" t="s">
        <v>1899</v>
      </c>
      <c r="D738" s="306">
        <v>14402</v>
      </c>
      <c r="E738" s="306">
        <v>1</v>
      </c>
      <c r="F738" s="306">
        <v>10031</v>
      </c>
      <c r="G738" s="306">
        <v>10031</v>
      </c>
      <c r="H738" s="306">
        <v>0</v>
      </c>
      <c r="I738" s="306">
        <v>10765</v>
      </c>
      <c r="J738" s="306">
        <v>6730</v>
      </c>
      <c r="K738" s="306">
        <v>9600</v>
      </c>
      <c r="L738" s="306">
        <v>1165</v>
      </c>
      <c r="M738" s="306">
        <v>1088</v>
      </c>
      <c r="N738" s="306">
        <v>551</v>
      </c>
      <c r="O738" s="306">
        <v>829</v>
      </c>
      <c r="P738" s="306">
        <v>259</v>
      </c>
      <c r="Q738" s="306">
        <v>789</v>
      </c>
      <c r="R738" s="144">
        <v>0</v>
      </c>
      <c r="S738" s="144">
        <v>0</v>
      </c>
      <c r="T738" s="144">
        <v>0</v>
      </c>
      <c r="U738" s="144">
        <v>789</v>
      </c>
      <c r="V738" s="144">
        <v>1688</v>
      </c>
    </row>
    <row r="739" spans="1:22">
      <c r="A739" s="375" t="s">
        <v>1900</v>
      </c>
      <c r="B739" t="s">
        <v>1901</v>
      </c>
      <c r="C739">
        <v>0</v>
      </c>
      <c r="D739" s="307">
        <v>15000</v>
      </c>
      <c r="E739" s="307">
        <v>0</v>
      </c>
      <c r="F739" s="307">
        <v>6891996</v>
      </c>
      <c r="G739" s="307">
        <v>5570738</v>
      </c>
      <c r="H739" s="307">
        <v>1321258</v>
      </c>
      <c r="I739" s="307">
        <v>0</v>
      </c>
      <c r="J739" s="307">
        <v>0</v>
      </c>
      <c r="K739" s="307">
        <v>0</v>
      </c>
      <c r="L739" s="307">
        <v>0</v>
      </c>
      <c r="M739" s="307">
        <v>0</v>
      </c>
      <c r="N739" s="307">
        <v>0</v>
      </c>
      <c r="O739" s="307">
        <v>0</v>
      </c>
      <c r="P739" s="307">
        <v>0</v>
      </c>
      <c r="Q739" s="307">
        <v>0</v>
      </c>
      <c r="R739" s="438">
        <v>0</v>
      </c>
      <c r="S739" s="438">
        <v>0</v>
      </c>
      <c r="T739" s="438">
        <v>0</v>
      </c>
      <c r="U739" s="438">
        <v>0</v>
      </c>
      <c r="V739" s="438">
        <v>1179416</v>
      </c>
    </row>
    <row r="740" spans="1:22">
      <c r="A740" s="375" t="s">
        <v>1902</v>
      </c>
      <c r="B740" t="s">
        <v>1901</v>
      </c>
      <c r="C740" t="s">
        <v>1903</v>
      </c>
      <c r="D740" s="306">
        <v>15100</v>
      </c>
      <c r="E740" s="306">
        <v>0</v>
      </c>
      <c r="F740" s="306">
        <v>1566442</v>
      </c>
      <c r="G740" s="306">
        <v>866442</v>
      </c>
      <c r="H740" s="306">
        <v>700000</v>
      </c>
      <c r="I740" s="306">
        <v>3167735</v>
      </c>
      <c r="J740" s="306">
        <v>2069110</v>
      </c>
      <c r="K740" s="306">
        <v>2600000</v>
      </c>
      <c r="L740" s="306">
        <v>567735</v>
      </c>
      <c r="M740" s="306">
        <v>319514</v>
      </c>
      <c r="N740" s="306">
        <v>171581</v>
      </c>
      <c r="O740" s="306">
        <v>120000</v>
      </c>
      <c r="P740" s="306">
        <v>199514</v>
      </c>
      <c r="Q740" s="306">
        <v>21909</v>
      </c>
      <c r="R740" s="144">
        <v>0</v>
      </c>
      <c r="S740" s="144">
        <v>0</v>
      </c>
      <c r="T740" s="144">
        <v>0</v>
      </c>
      <c r="U740" s="144">
        <v>21909</v>
      </c>
      <c r="V740" s="144">
        <v>272895</v>
      </c>
    </row>
    <row r="741" spans="1:22">
      <c r="A741" s="375" t="s">
        <v>1904</v>
      </c>
      <c r="B741" t="s">
        <v>1901</v>
      </c>
      <c r="C741" t="s">
        <v>1905</v>
      </c>
      <c r="D741" s="307">
        <v>15202</v>
      </c>
      <c r="E741" s="307">
        <v>0</v>
      </c>
      <c r="F741" s="307">
        <v>640883</v>
      </c>
      <c r="G741" s="307">
        <v>540883</v>
      </c>
      <c r="H741" s="307">
        <v>100000</v>
      </c>
      <c r="I741" s="307">
        <v>961705</v>
      </c>
      <c r="J741" s="307">
        <v>591810</v>
      </c>
      <c r="K741" s="307">
        <v>885900</v>
      </c>
      <c r="L741" s="307">
        <v>75805</v>
      </c>
      <c r="M741" s="307">
        <v>98865</v>
      </c>
      <c r="N741" s="307">
        <v>49086</v>
      </c>
      <c r="O741" s="307">
        <v>73303</v>
      </c>
      <c r="P741" s="307">
        <v>25562</v>
      </c>
      <c r="Q741" s="307">
        <v>7509</v>
      </c>
      <c r="R741" s="438">
        <v>0</v>
      </c>
      <c r="S741" s="438">
        <v>0</v>
      </c>
      <c r="T741" s="438">
        <v>0</v>
      </c>
      <c r="U741" s="438">
        <v>7509</v>
      </c>
      <c r="V741" s="438">
        <v>111124</v>
      </c>
    </row>
    <row r="742" spans="1:22">
      <c r="A742" s="375" t="s">
        <v>1906</v>
      </c>
      <c r="B742" t="s">
        <v>1901</v>
      </c>
      <c r="C742" t="s">
        <v>1907</v>
      </c>
      <c r="D742" s="306">
        <v>15204</v>
      </c>
      <c r="E742" s="306">
        <v>0</v>
      </c>
      <c r="F742" s="306">
        <v>267330</v>
      </c>
      <c r="G742" s="306">
        <v>0</v>
      </c>
      <c r="H742" s="306">
        <v>267330</v>
      </c>
      <c r="I742" s="306">
        <v>312315</v>
      </c>
      <c r="J742" s="306">
        <v>182070</v>
      </c>
      <c r="K742" s="306">
        <v>245000</v>
      </c>
      <c r="L742" s="306">
        <v>67315</v>
      </c>
      <c r="M742" s="306">
        <v>32517</v>
      </c>
      <c r="N742" s="306">
        <v>15003</v>
      </c>
      <c r="O742" s="306">
        <v>9903</v>
      </c>
      <c r="P742" s="306">
        <v>22614</v>
      </c>
      <c r="Q742" s="306">
        <v>3429</v>
      </c>
      <c r="R742" s="144">
        <v>0</v>
      </c>
      <c r="S742" s="144">
        <v>0</v>
      </c>
      <c r="T742" s="144">
        <v>0</v>
      </c>
      <c r="U742" s="144">
        <v>3429</v>
      </c>
      <c r="V742" s="144">
        <v>46122</v>
      </c>
    </row>
    <row r="743" spans="1:22">
      <c r="A743" s="375" t="s">
        <v>1908</v>
      </c>
      <c r="B743" t="s">
        <v>1901</v>
      </c>
      <c r="C743" t="s">
        <v>1909</v>
      </c>
      <c r="D743" s="307">
        <v>15205</v>
      </c>
      <c r="E743" s="307">
        <v>0</v>
      </c>
      <c r="F743" s="307">
        <v>186753</v>
      </c>
      <c r="G743" s="307">
        <v>186753</v>
      </c>
      <c r="H743" s="307">
        <v>0</v>
      </c>
      <c r="I743" s="307">
        <v>299300</v>
      </c>
      <c r="J743" s="307">
        <v>188980</v>
      </c>
      <c r="K743" s="307">
        <v>265000</v>
      </c>
      <c r="L743" s="307">
        <v>34300</v>
      </c>
      <c r="M743" s="307">
        <v>30465</v>
      </c>
      <c r="N743" s="307">
        <v>15663</v>
      </c>
      <c r="O743" s="307">
        <v>11838</v>
      </c>
      <c r="P743" s="307">
        <v>18627</v>
      </c>
      <c r="Q743" s="307">
        <v>3189</v>
      </c>
      <c r="R743" s="438">
        <v>0</v>
      </c>
      <c r="S743" s="438">
        <v>0</v>
      </c>
      <c r="T743" s="438">
        <v>0</v>
      </c>
      <c r="U743" s="438">
        <v>3189</v>
      </c>
      <c r="V743" s="438">
        <v>32303</v>
      </c>
    </row>
    <row r="744" spans="1:22">
      <c r="A744" s="375" t="s">
        <v>1910</v>
      </c>
      <c r="B744" t="s">
        <v>1901</v>
      </c>
      <c r="C744" t="s">
        <v>1911</v>
      </c>
      <c r="D744" s="306">
        <v>15206</v>
      </c>
      <c r="E744" s="306">
        <v>0</v>
      </c>
      <c r="F744" s="306">
        <v>264264</v>
      </c>
      <c r="G744" s="306">
        <v>264264</v>
      </c>
      <c r="H744" s="306">
        <v>0</v>
      </c>
      <c r="I744" s="306">
        <v>329385</v>
      </c>
      <c r="J744" s="306">
        <v>199750</v>
      </c>
      <c r="K744" s="306">
        <v>256000</v>
      </c>
      <c r="L744" s="306">
        <v>73385</v>
      </c>
      <c r="M744" s="306">
        <v>33913</v>
      </c>
      <c r="N744" s="306">
        <v>16498</v>
      </c>
      <c r="O744" s="306">
        <v>12244</v>
      </c>
      <c r="P744" s="306">
        <v>21669</v>
      </c>
      <c r="Q744" s="306">
        <v>3429</v>
      </c>
      <c r="R744" s="144">
        <v>0</v>
      </c>
      <c r="S744" s="144">
        <v>0</v>
      </c>
      <c r="T744" s="144">
        <v>0</v>
      </c>
      <c r="U744" s="144">
        <v>3429</v>
      </c>
      <c r="V744" s="144">
        <v>45655</v>
      </c>
    </row>
    <row r="745" spans="1:22">
      <c r="A745" s="375" t="s">
        <v>1912</v>
      </c>
      <c r="B745" t="s">
        <v>1901</v>
      </c>
      <c r="C745" t="s">
        <v>1913</v>
      </c>
      <c r="D745" s="307">
        <v>15208</v>
      </c>
      <c r="E745" s="307">
        <v>0</v>
      </c>
      <c r="F745" s="307">
        <v>97196</v>
      </c>
      <c r="G745" s="307">
        <v>76576</v>
      </c>
      <c r="H745" s="307">
        <v>20620</v>
      </c>
      <c r="I745" s="307">
        <v>118190</v>
      </c>
      <c r="J745" s="307">
        <v>71750</v>
      </c>
      <c r="K745" s="307">
        <v>118190</v>
      </c>
      <c r="L745" s="307">
        <v>0</v>
      </c>
      <c r="M745" s="307">
        <v>12185</v>
      </c>
      <c r="N745" s="307">
        <v>5948</v>
      </c>
      <c r="O745" s="307">
        <v>4080</v>
      </c>
      <c r="P745" s="307">
        <v>8105</v>
      </c>
      <c r="Q745" s="307">
        <v>1989</v>
      </c>
      <c r="R745" s="438">
        <v>0</v>
      </c>
      <c r="S745" s="438">
        <v>0</v>
      </c>
      <c r="T745" s="438">
        <v>0</v>
      </c>
      <c r="U745" s="438">
        <v>1989</v>
      </c>
      <c r="V745" s="438">
        <v>16679</v>
      </c>
    </row>
    <row r="746" spans="1:22">
      <c r="A746" s="375" t="s">
        <v>1914</v>
      </c>
      <c r="B746" t="s">
        <v>1901</v>
      </c>
      <c r="C746" t="s">
        <v>1915</v>
      </c>
      <c r="D746" s="306">
        <v>15209</v>
      </c>
      <c r="E746" s="306">
        <v>0</v>
      </c>
      <c r="F746" s="306">
        <v>85235</v>
      </c>
      <c r="G746" s="306">
        <v>0</v>
      </c>
      <c r="H746" s="306">
        <v>85235</v>
      </c>
      <c r="I746" s="306">
        <v>92530</v>
      </c>
      <c r="J746" s="306">
        <v>59240</v>
      </c>
      <c r="K746" s="306">
        <v>81000</v>
      </c>
      <c r="L746" s="306">
        <v>11530</v>
      </c>
      <c r="M746" s="306">
        <v>9351</v>
      </c>
      <c r="N746" s="306">
        <v>4905</v>
      </c>
      <c r="O746" s="306">
        <v>480</v>
      </c>
      <c r="P746" s="306">
        <v>8871</v>
      </c>
      <c r="Q746" s="306">
        <v>1509</v>
      </c>
      <c r="R746" s="144">
        <v>0</v>
      </c>
      <c r="S746" s="144">
        <v>0</v>
      </c>
      <c r="T746" s="144">
        <v>0</v>
      </c>
      <c r="U746" s="144">
        <v>1509</v>
      </c>
      <c r="V746" s="144">
        <v>14653</v>
      </c>
    </row>
    <row r="747" spans="1:22">
      <c r="A747" s="375" t="s">
        <v>1916</v>
      </c>
      <c r="B747" t="s">
        <v>1901</v>
      </c>
      <c r="C747" t="s">
        <v>1917</v>
      </c>
      <c r="D747" s="307">
        <v>15210</v>
      </c>
      <c r="E747" s="307">
        <v>0</v>
      </c>
      <c r="F747" s="307">
        <v>189145</v>
      </c>
      <c r="G747" s="307">
        <v>39264</v>
      </c>
      <c r="H747" s="307">
        <v>149881</v>
      </c>
      <c r="I747" s="307">
        <v>179845</v>
      </c>
      <c r="J747" s="307">
        <v>114360</v>
      </c>
      <c r="K747" s="307">
        <v>179845</v>
      </c>
      <c r="L747" s="307">
        <v>0</v>
      </c>
      <c r="M747" s="307">
        <v>18266</v>
      </c>
      <c r="N747" s="307">
        <v>9515</v>
      </c>
      <c r="O747" s="307">
        <v>18266</v>
      </c>
      <c r="P747" s="307">
        <v>0</v>
      </c>
      <c r="Q747" s="307">
        <v>2469</v>
      </c>
      <c r="R747" s="438">
        <v>0</v>
      </c>
      <c r="S747" s="438">
        <v>0</v>
      </c>
      <c r="T747" s="438">
        <v>0</v>
      </c>
      <c r="U747" s="438">
        <v>2469</v>
      </c>
      <c r="V747" s="438">
        <v>31269</v>
      </c>
    </row>
    <row r="748" spans="1:22">
      <c r="A748" s="375" t="s">
        <v>1918</v>
      </c>
      <c r="B748" t="s">
        <v>1901</v>
      </c>
      <c r="C748" t="s">
        <v>1919</v>
      </c>
      <c r="D748" s="306">
        <v>15211</v>
      </c>
      <c r="E748" s="306">
        <v>0</v>
      </c>
      <c r="F748" s="306">
        <v>101814</v>
      </c>
      <c r="G748" s="306">
        <v>2440</v>
      </c>
      <c r="H748" s="306">
        <v>99374</v>
      </c>
      <c r="I748" s="306">
        <v>131465</v>
      </c>
      <c r="J748" s="306">
        <v>77500</v>
      </c>
      <c r="K748" s="306">
        <v>108600</v>
      </c>
      <c r="L748" s="306">
        <v>22865</v>
      </c>
      <c r="M748" s="306">
        <v>13667</v>
      </c>
      <c r="N748" s="306">
        <v>6413</v>
      </c>
      <c r="O748" s="306">
        <v>6380</v>
      </c>
      <c r="P748" s="306">
        <v>7287</v>
      </c>
      <c r="Q748" s="306">
        <v>2229</v>
      </c>
      <c r="R748" s="144">
        <v>0</v>
      </c>
      <c r="S748" s="144">
        <v>0</v>
      </c>
      <c r="T748" s="144">
        <v>0</v>
      </c>
      <c r="U748" s="144">
        <v>2229</v>
      </c>
      <c r="V748" s="144">
        <v>17643</v>
      </c>
    </row>
    <row r="749" spans="1:22">
      <c r="A749" s="375" t="s">
        <v>1920</v>
      </c>
      <c r="B749" t="s">
        <v>1901</v>
      </c>
      <c r="C749" t="s">
        <v>1921</v>
      </c>
      <c r="D749" s="307">
        <v>15212</v>
      </c>
      <c r="E749" s="307">
        <v>0</v>
      </c>
      <c r="F749" s="307">
        <v>202142</v>
      </c>
      <c r="G749" s="307">
        <v>130600</v>
      </c>
      <c r="H749" s="307">
        <v>71542</v>
      </c>
      <c r="I749" s="307">
        <v>215195</v>
      </c>
      <c r="J749" s="307">
        <v>141890</v>
      </c>
      <c r="K749" s="307">
        <v>183600</v>
      </c>
      <c r="L749" s="307">
        <v>31595</v>
      </c>
      <c r="M749" s="307">
        <v>21457</v>
      </c>
      <c r="N749" s="307">
        <v>11698</v>
      </c>
      <c r="O749" s="307">
        <v>5226</v>
      </c>
      <c r="P749" s="307">
        <v>16231</v>
      </c>
      <c r="Q749" s="307">
        <v>2229</v>
      </c>
      <c r="R749" s="438">
        <v>0</v>
      </c>
      <c r="S749" s="438">
        <v>0</v>
      </c>
      <c r="T749" s="438">
        <v>0</v>
      </c>
      <c r="U749" s="438">
        <v>2229</v>
      </c>
      <c r="V749" s="438">
        <v>34714</v>
      </c>
    </row>
    <row r="750" spans="1:22">
      <c r="A750" s="375" t="s">
        <v>1922</v>
      </c>
      <c r="B750" t="s">
        <v>1901</v>
      </c>
      <c r="C750" t="s">
        <v>1923</v>
      </c>
      <c r="D750" s="306">
        <v>15213</v>
      </c>
      <c r="E750" s="306">
        <v>0</v>
      </c>
      <c r="F750" s="306">
        <v>209106</v>
      </c>
      <c r="G750" s="306">
        <v>0</v>
      </c>
      <c r="H750" s="306">
        <v>209106</v>
      </c>
      <c r="I750" s="306">
        <v>258865</v>
      </c>
      <c r="J750" s="306">
        <v>147760</v>
      </c>
      <c r="K750" s="306">
        <v>226000</v>
      </c>
      <c r="L750" s="306">
        <v>32865</v>
      </c>
      <c r="M750" s="306">
        <v>27309</v>
      </c>
      <c r="N750" s="306">
        <v>12285</v>
      </c>
      <c r="O750" s="306">
        <v>13044</v>
      </c>
      <c r="P750" s="306">
        <v>14265</v>
      </c>
      <c r="Q750" s="306">
        <v>2949</v>
      </c>
      <c r="R750" s="144">
        <v>0</v>
      </c>
      <c r="S750" s="144">
        <v>0</v>
      </c>
      <c r="T750" s="144">
        <v>0</v>
      </c>
      <c r="U750" s="144">
        <v>2949</v>
      </c>
      <c r="V750" s="144">
        <v>36057</v>
      </c>
    </row>
    <row r="751" spans="1:22">
      <c r="A751" s="375" t="s">
        <v>1924</v>
      </c>
      <c r="B751" t="s">
        <v>1901</v>
      </c>
      <c r="C751" t="s">
        <v>1925</v>
      </c>
      <c r="D751" s="307">
        <v>15216</v>
      </c>
      <c r="E751" s="307">
        <v>0</v>
      </c>
      <c r="F751" s="307">
        <v>123846</v>
      </c>
      <c r="G751" s="307">
        <v>100846</v>
      </c>
      <c r="H751" s="307">
        <v>23000</v>
      </c>
      <c r="I751" s="307">
        <v>152565</v>
      </c>
      <c r="J751" s="307">
        <v>97350</v>
      </c>
      <c r="K751" s="307">
        <v>137000</v>
      </c>
      <c r="L751" s="307">
        <v>15565</v>
      </c>
      <c r="M751" s="307">
        <v>15473</v>
      </c>
      <c r="N751" s="307">
        <v>8063</v>
      </c>
      <c r="O751" s="307">
        <v>6300</v>
      </c>
      <c r="P751" s="307">
        <v>9173</v>
      </c>
      <c r="Q751" s="307">
        <v>2229</v>
      </c>
      <c r="R751" s="438">
        <v>0</v>
      </c>
      <c r="S751" s="438">
        <v>0</v>
      </c>
      <c r="T751" s="438">
        <v>0</v>
      </c>
      <c r="U751" s="438">
        <v>2229</v>
      </c>
      <c r="V751" s="438">
        <v>21179</v>
      </c>
    </row>
    <row r="752" spans="1:22">
      <c r="A752" s="375" t="s">
        <v>1926</v>
      </c>
      <c r="B752" t="s">
        <v>1901</v>
      </c>
      <c r="C752" t="s">
        <v>1927</v>
      </c>
      <c r="D752" s="306">
        <v>15217</v>
      </c>
      <c r="E752" s="306">
        <v>0</v>
      </c>
      <c r="F752" s="306">
        <v>99064</v>
      </c>
      <c r="G752" s="306">
        <v>99064</v>
      </c>
      <c r="H752" s="306">
        <v>0</v>
      </c>
      <c r="I752" s="306">
        <v>113525</v>
      </c>
      <c r="J752" s="306">
        <v>72940</v>
      </c>
      <c r="K752" s="306">
        <v>113525</v>
      </c>
      <c r="L752" s="306">
        <v>0</v>
      </c>
      <c r="M752" s="306">
        <v>11526</v>
      </c>
      <c r="N752" s="306">
        <v>6090</v>
      </c>
      <c r="O752" s="306">
        <v>4426</v>
      </c>
      <c r="P752" s="306">
        <v>7100</v>
      </c>
      <c r="Q752" s="306">
        <v>1749</v>
      </c>
      <c r="R752" s="144">
        <v>0</v>
      </c>
      <c r="S752" s="144">
        <v>0</v>
      </c>
      <c r="T752" s="144">
        <v>0</v>
      </c>
      <c r="U752" s="144">
        <v>1749</v>
      </c>
      <c r="V752" s="144">
        <v>16967</v>
      </c>
    </row>
    <row r="753" spans="1:22">
      <c r="A753" s="375" t="s">
        <v>1928</v>
      </c>
      <c r="B753" t="s">
        <v>1901</v>
      </c>
      <c r="C753" t="s">
        <v>1929</v>
      </c>
      <c r="D753" s="307">
        <v>15218</v>
      </c>
      <c r="E753" s="307">
        <v>0</v>
      </c>
      <c r="F753" s="307">
        <v>148158</v>
      </c>
      <c r="G753" s="307">
        <v>57465</v>
      </c>
      <c r="H753" s="307">
        <v>90693</v>
      </c>
      <c r="I753" s="307">
        <v>174410</v>
      </c>
      <c r="J753" s="307">
        <v>110700</v>
      </c>
      <c r="K753" s="307">
        <v>148000</v>
      </c>
      <c r="L753" s="307">
        <v>26410</v>
      </c>
      <c r="M753" s="307">
        <v>17723</v>
      </c>
      <c r="N753" s="307">
        <v>9188</v>
      </c>
      <c r="O753" s="307">
        <v>5534</v>
      </c>
      <c r="P753" s="307">
        <v>12189</v>
      </c>
      <c r="Q753" s="307">
        <v>2469</v>
      </c>
      <c r="R753" s="438">
        <v>0</v>
      </c>
      <c r="S753" s="438">
        <v>0</v>
      </c>
      <c r="T753" s="438">
        <v>0</v>
      </c>
      <c r="U753" s="438">
        <v>2469</v>
      </c>
      <c r="V753" s="438">
        <v>25544</v>
      </c>
    </row>
    <row r="754" spans="1:22">
      <c r="A754" s="375" t="s">
        <v>1930</v>
      </c>
      <c r="B754" t="s">
        <v>1901</v>
      </c>
      <c r="C754" t="s">
        <v>1931</v>
      </c>
      <c r="D754" s="306">
        <v>15222</v>
      </c>
      <c r="E754" s="306">
        <v>0</v>
      </c>
      <c r="F754" s="306">
        <v>468385</v>
      </c>
      <c r="G754" s="306">
        <v>283709</v>
      </c>
      <c r="H754" s="306">
        <v>184676</v>
      </c>
      <c r="I754" s="306">
        <v>657820</v>
      </c>
      <c r="J754" s="306">
        <v>397060</v>
      </c>
      <c r="K754" s="306">
        <v>475000</v>
      </c>
      <c r="L754" s="306">
        <v>182820</v>
      </c>
      <c r="M754" s="306">
        <v>67964</v>
      </c>
      <c r="N754" s="306">
        <v>32870</v>
      </c>
      <c r="O754" s="306">
        <v>7599</v>
      </c>
      <c r="P754" s="306">
        <v>60365</v>
      </c>
      <c r="Q754" s="306">
        <v>5909</v>
      </c>
      <c r="R754" s="144">
        <v>0</v>
      </c>
      <c r="S754" s="144">
        <v>0</v>
      </c>
      <c r="T754" s="144">
        <v>0</v>
      </c>
      <c r="U754" s="144">
        <v>5909</v>
      </c>
      <c r="V754" s="144">
        <v>80963</v>
      </c>
    </row>
    <row r="755" spans="1:22">
      <c r="A755" s="375" t="s">
        <v>1932</v>
      </c>
      <c r="B755" t="s">
        <v>1901</v>
      </c>
      <c r="C755" t="s">
        <v>1933</v>
      </c>
      <c r="D755" s="307">
        <v>15223</v>
      </c>
      <c r="E755" s="307">
        <v>0</v>
      </c>
      <c r="F755" s="307">
        <v>129386</v>
      </c>
      <c r="G755" s="307">
        <v>129386</v>
      </c>
      <c r="H755" s="307">
        <v>0</v>
      </c>
      <c r="I755" s="307">
        <v>136025</v>
      </c>
      <c r="J755" s="307">
        <v>81380</v>
      </c>
      <c r="K755" s="307">
        <v>114000</v>
      </c>
      <c r="L755" s="307">
        <v>22025</v>
      </c>
      <c r="M755" s="307">
        <v>14038</v>
      </c>
      <c r="N755" s="307">
        <v>6715</v>
      </c>
      <c r="O755" s="307">
        <v>3563</v>
      </c>
      <c r="P755" s="307">
        <v>10475</v>
      </c>
      <c r="Q755" s="307">
        <v>1989</v>
      </c>
      <c r="R755" s="438">
        <v>0</v>
      </c>
      <c r="S755" s="438">
        <v>0</v>
      </c>
      <c r="T755" s="438">
        <v>0</v>
      </c>
      <c r="U755" s="438">
        <v>1989</v>
      </c>
      <c r="V755" s="438">
        <v>22219</v>
      </c>
    </row>
    <row r="756" spans="1:22">
      <c r="A756" s="375" t="s">
        <v>1934</v>
      </c>
      <c r="B756" t="s">
        <v>1901</v>
      </c>
      <c r="C756" t="s">
        <v>1935</v>
      </c>
      <c r="D756" s="306">
        <v>15224</v>
      </c>
      <c r="E756" s="306">
        <v>0</v>
      </c>
      <c r="F756" s="306">
        <v>211129</v>
      </c>
      <c r="G756" s="306">
        <v>0</v>
      </c>
      <c r="H756" s="306">
        <v>211129</v>
      </c>
      <c r="I756" s="306">
        <v>242230</v>
      </c>
      <c r="J756" s="306">
        <v>179570</v>
      </c>
      <c r="K756" s="306">
        <v>227000</v>
      </c>
      <c r="L756" s="306">
        <v>15230</v>
      </c>
      <c r="M756" s="306">
        <v>23064</v>
      </c>
      <c r="N756" s="306">
        <v>14778</v>
      </c>
      <c r="O756" s="306">
        <v>6236</v>
      </c>
      <c r="P756" s="306">
        <v>16828</v>
      </c>
      <c r="Q756" s="306">
        <v>2010</v>
      </c>
      <c r="R756" s="144">
        <v>0</v>
      </c>
      <c r="S756" s="144">
        <v>0</v>
      </c>
      <c r="T756" s="144">
        <v>0</v>
      </c>
      <c r="U756" s="144">
        <v>2010</v>
      </c>
      <c r="V756" s="144">
        <v>36187</v>
      </c>
    </row>
    <row r="757" spans="1:22">
      <c r="A757" s="375" t="s">
        <v>1936</v>
      </c>
      <c r="B757" t="s">
        <v>1901</v>
      </c>
      <c r="C757" t="s">
        <v>1937</v>
      </c>
      <c r="D757" s="307">
        <v>15225</v>
      </c>
      <c r="E757" s="307">
        <v>0</v>
      </c>
      <c r="F757" s="307">
        <v>135419</v>
      </c>
      <c r="G757" s="307">
        <v>135419</v>
      </c>
      <c r="H757" s="307">
        <v>0</v>
      </c>
      <c r="I757" s="307">
        <v>121420</v>
      </c>
      <c r="J757" s="307">
        <v>75220</v>
      </c>
      <c r="K757" s="307">
        <v>111000</v>
      </c>
      <c r="L757" s="307">
        <v>10420</v>
      </c>
      <c r="M757" s="307">
        <v>12434</v>
      </c>
      <c r="N757" s="307">
        <v>6245</v>
      </c>
      <c r="O757" s="307">
        <v>7893</v>
      </c>
      <c r="P757" s="307">
        <v>4541</v>
      </c>
      <c r="Q757" s="307">
        <v>1989</v>
      </c>
      <c r="R757" s="438">
        <v>0</v>
      </c>
      <c r="S757" s="438">
        <v>0</v>
      </c>
      <c r="T757" s="438">
        <v>0</v>
      </c>
      <c r="U757" s="438">
        <v>1989</v>
      </c>
      <c r="V757" s="438">
        <v>22406</v>
      </c>
    </row>
    <row r="758" spans="1:22">
      <c r="A758" s="375" t="s">
        <v>1938</v>
      </c>
      <c r="B758" t="s">
        <v>1901</v>
      </c>
      <c r="C758" t="s">
        <v>1939</v>
      </c>
      <c r="D758" s="306">
        <v>15226</v>
      </c>
      <c r="E758" s="306">
        <v>0</v>
      </c>
      <c r="F758" s="306">
        <v>196186</v>
      </c>
      <c r="G758" s="306">
        <v>85600</v>
      </c>
      <c r="H758" s="306">
        <v>110586</v>
      </c>
      <c r="I758" s="306">
        <v>179150</v>
      </c>
      <c r="J758" s="306">
        <v>104800</v>
      </c>
      <c r="K758" s="306">
        <v>147000</v>
      </c>
      <c r="L758" s="306">
        <v>32150</v>
      </c>
      <c r="M758" s="306">
        <v>18638</v>
      </c>
      <c r="N758" s="306">
        <v>8660</v>
      </c>
      <c r="O758" s="306">
        <v>5000</v>
      </c>
      <c r="P758" s="306">
        <v>13638</v>
      </c>
      <c r="Q758" s="306">
        <v>2229</v>
      </c>
      <c r="R758" s="144">
        <v>0</v>
      </c>
      <c r="S758" s="144">
        <v>0</v>
      </c>
      <c r="T758" s="144">
        <v>0</v>
      </c>
      <c r="U758" s="144">
        <v>2229</v>
      </c>
      <c r="V758" s="144">
        <v>32480</v>
      </c>
    </row>
    <row r="759" spans="1:22">
      <c r="A759" s="375" t="s">
        <v>1940</v>
      </c>
      <c r="B759" t="s">
        <v>1901</v>
      </c>
      <c r="C759" t="s">
        <v>1941</v>
      </c>
      <c r="D759" s="307">
        <v>15227</v>
      </c>
      <c r="E759" s="307">
        <v>0</v>
      </c>
      <c r="F759" s="307">
        <v>92093</v>
      </c>
      <c r="G759" s="307">
        <v>92093</v>
      </c>
      <c r="H759" s="307">
        <v>0</v>
      </c>
      <c r="I759" s="307">
        <v>100685</v>
      </c>
      <c r="J759" s="307">
        <v>63690</v>
      </c>
      <c r="K759" s="307">
        <v>89000</v>
      </c>
      <c r="L759" s="307">
        <v>11685</v>
      </c>
      <c r="M759" s="307">
        <v>10183</v>
      </c>
      <c r="N759" s="307">
        <v>5248</v>
      </c>
      <c r="O759" s="307">
        <v>7365</v>
      </c>
      <c r="P759" s="307">
        <v>2818</v>
      </c>
      <c r="Q759" s="307">
        <v>1749</v>
      </c>
      <c r="R759" s="438">
        <v>0</v>
      </c>
      <c r="S759" s="438">
        <v>0</v>
      </c>
      <c r="T759" s="438">
        <v>0</v>
      </c>
      <c r="U759" s="438">
        <v>1749</v>
      </c>
      <c r="V759" s="438">
        <v>15830</v>
      </c>
    </row>
    <row r="760" spans="1:22">
      <c r="A760" s="375" t="s">
        <v>1942</v>
      </c>
      <c r="B760" t="s">
        <v>1901</v>
      </c>
      <c r="C760" t="s">
        <v>1943</v>
      </c>
      <c r="D760" s="306">
        <v>15307</v>
      </c>
      <c r="E760" s="306">
        <v>0</v>
      </c>
      <c r="F760" s="306">
        <v>22337</v>
      </c>
      <c r="G760" s="306">
        <v>22337</v>
      </c>
      <c r="H760" s="306">
        <v>0</v>
      </c>
      <c r="I760" s="306">
        <v>39255</v>
      </c>
      <c r="J760" s="306">
        <v>19960</v>
      </c>
      <c r="K760" s="306">
        <v>39255</v>
      </c>
      <c r="L760" s="306">
        <v>0</v>
      </c>
      <c r="M760" s="306">
        <v>4212</v>
      </c>
      <c r="N760" s="306">
        <v>1623</v>
      </c>
      <c r="O760" s="306">
        <v>3152</v>
      </c>
      <c r="P760" s="306">
        <v>1060</v>
      </c>
      <c r="Q760" s="306">
        <v>570</v>
      </c>
      <c r="R760" s="144">
        <v>0</v>
      </c>
      <c r="S760" s="144">
        <v>0</v>
      </c>
      <c r="T760" s="144">
        <v>0</v>
      </c>
      <c r="U760" s="144">
        <v>570</v>
      </c>
      <c r="V760" s="144">
        <v>3899</v>
      </c>
    </row>
    <row r="761" spans="1:22">
      <c r="A761" s="375" t="s">
        <v>1944</v>
      </c>
      <c r="B761" t="s">
        <v>1901</v>
      </c>
      <c r="C761" t="s">
        <v>1945</v>
      </c>
      <c r="D761" s="307">
        <v>15342</v>
      </c>
      <c r="E761" s="307">
        <v>0</v>
      </c>
      <c r="F761" s="307">
        <v>30075</v>
      </c>
      <c r="G761" s="307">
        <v>0</v>
      </c>
      <c r="H761" s="307">
        <v>30075</v>
      </c>
      <c r="I761" s="307">
        <v>23090</v>
      </c>
      <c r="J761" s="307">
        <v>12320</v>
      </c>
      <c r="K761" s="307">
        <v>17500</v>
      </c>
      <c r="L761" s="307">
        <v>5590</v>
      </c>
      <c r="M761" s="307">
        <v>2459</v>
      </c>
      <c r="N761" s="307">
        <v>1010</v>
      </c>
      <c r="O761" s="307">
        <v>1140</v>
      </c>
      <c r="P761" s="307">
        <v>1319</v>
      </c>
      <c r="Q761" s="307">
        <v>1029</v>
      </c>
      <c r="R761" s="438">
        <v>0</v>
      </c>
      <c r="S761" s="438">
        <v>0</v>
      </c>
      <c r="T761" s="438">
        <v>0</v>
      </c>
      <c r="U761" s="438">
        <v>1029</v>
      </c>
      <c r="V761" s="438">
        <v>5145</v>
      </c>
    </row>
    <row r="762" spans="1:22">
      <c r="A762" s="375" t="s">
        <v>1946</v>
      </c>
      <c r="B762" t="s">
        <v>1901</v>
      </c>
      <c r="C762" t="s">
        <v>1947</v>
      </c>
      <c r="D762" s="306">
        <v>15361</v>
      </c>
      <c r="E762" s="306">
        <v>0</v>
      </c>
      <c r="F762" s="306">
        <v>39212</v>
      </c>
      <c r="G762" s="306">
        <v>0</v>
      </c>
      <c r="H762" s="306">
        <v>39212</v>
      </c>
      <c r="I762" s="306">
        <v>37945</v>
      </c>
      <c r="J762" s="306">
        <v>22960</v>
      </c>
      <c r="K762" s="306">
        <v>29410</v>
      </c>
      <c r="L762" s="306">
        <v>8535</v>
      </c>
      <c r="M762" s="306">
        <v>3910</v>
      </c>
      <c r="N762" s="306">
        <v>1903</v>
      </c>
      <c r="O762" s="306">
        <v>1577</v>
      </c>
      <c r="P762" s="306">
        <v>2333</v>
      </c>
      <c r="Q762" s="306">
        <v>1029</v>
      </c>
      <c r="R762" s="144">
        <v>0</v>
      </c>
      <c r="S762" s="144">
        <v>0</v>
      </c>
      <c r="T762" s="144">
        <v>0</v>
      </c>
      <c r="U762" s="144">
        <v>1029</v>
      </c>
      <c r="V762" s="144">
        <v>6733</v>
      </c>
    </row>
    <row r="763" spans="1:22">
      <c r="A763" s="375" t="s">
        <v>1948</v>
      </c>
      <c r="B763" t="s">
        <v>1901</v>
      </c>
      <c r="C763" t="s">
        <v>1949</v>
      </c>
      <c r="D763" s="307">
        <v>15385</v>
      </c>
      <c r="E763" s="307">
        <v>0</v>
      </c>
      <c r="F763" s="307">
        <v>50468</v>
      </c>
      <c r="G763" s="307">
        <v>50468</v>
      </c>
      <c r="H763" s="307">
        <v>0</v>
      </c>
      <c r="I763" s="307">
        <v>49690</v>
      </c>
      <c r="J763" s="307">
        <v>37790</v>
      </c>
      <c r="K763" s="307">
        <v>48280</v>
      </c>
      <c r="L763" s="307">
        <v>1410</v>
      </c>
      <c r="M763" s="307">
        <v>4712</v>
      </c>
      <c r="N763" s="307">
        <v>3143</v>
      </c>
      <c r="O763" s="307">
        <v>1630</v>
      </c>
      <c r="P763" s="307">
        <v>3082</v>
      </c>
      <c r="Q763" s="307">
        <v>1029</v>
      </c>
      <c r="R763" s="438">
        <v>0</v>
      </c>
      <c r="S763" s="438">
        <v>0</v>
      </c>
      <c r="T763" s="438">
        <v>0</v>
      </c>
      <c r="U763" s="438">
        <v>1029</v>
      </c>
      <c r="V763" s="438">
        <v>8381</v>
      </c>
    </row>
    <row r="764" spans="1:22">
      <c r="A764" s="375" t="s">
        <v>1950</v>
      </c>
      <c r="B764" t="s">
        <v>1901</v>
      </c>
      <c r="C764" t="s">
        <v>1951</v>
      </c>
      <c r="D764" s="306">
        <v>15405</v>
      </c>
      <c r="E764" s="306">
        <v>0</v>
      </c>
      <c r="F764" s="306">
        <v>26297</v>
      </c>
      <c r="G764" s="306">
        <v>20000</v>
      </c>
      <c r="H764" s="306">
        <v>6297</v>
      </c>
      <c r="I764" s="306">
        <v>17640</v>
      </c>
      <c r="J764" s="306">
        <v>12400</v>
      </c>
      <c r="K764" s="306">
        <v>16300</v>
      </c>
      <c r="L764" s="306">
        <v>1340</v>
      </c>
      <c r="M764" s="306">
        <v>1726</v>
      </c>
      <c r="N764" s="306">
        <v>1030</v>
      </c>
      <c r="O764" s="306">
        <v>210</v>
      </c>
      <c r="P764" s="306">
        <v>1516</v>
      </c>
      <c r="Q764" s="306">
        <v>789</v>
      </c>
      <c r="R764" s="144">
        <v>0</v>
      </c>
      <c r="S764" s="144">
        <v>0</v>
      </c>
      <c r="T764" s="144">
        <v>0</v>
      </c>
      <c r="U764" s="144">
        <v>789</v>
      </c>
      <c r="V764" s="144">
        <v>4469</v>
      </c>
    </row>
    <row r="765" spans="1:22">
      <c r="A765" s="375" t="s">
        <v>1952</v>
      </c>
      <c r="B765" t="s">
        <v>1901</v>
      </c>
      <c r="C765" t="s">
        <v>1953</v>
      </c>
      <c r="D765" s="307">
        <v>15461</v>
      </c>
      <c r="E765" s="307">
        <v>0</v>
      </c>
      <c r="F765" s="307">
        <v>21589</v>
      </c>
      <c r="G765" s="307">
        <v>21589</v>
      </c>
      <c r="H765" s="307">
        <v>0</v>
      </c>
      <c r="I765" s="307">
        <v>35640</v>
      </c>
      <c r="J765" s="307">
        <v>24780</v>
      </c>
      <c r="K765" s="307">
        <v>34000</v>
      </c>
      <c r="L765" s="307">
        <v>1640</v>
      </c>
      <c r="M765" s="307">
        <v>3509</v>
      </c>
      <c r="N765" s="307">
        <v>2045</v>
      </c>
      <c r="O765" s="307">
        <v>2248</v>
      </c>
      <c r="P765" s="307">
        <v>1261</v>
      </c>
      <c r="Q765" s="307">
        <v>1029</v>
      </c>
      <c r="R765" s="438">
        <v>0</v>
      </c>
      <c r="S765" s="438">
        <v>0</v>
      </c>
      <c r="T765" s="438">
        <v>0</v>
      </c>
      <c r="U765" s="438">
        <v>1029</v>
      </c>
      <c r="V765" s="438">
        <v>3579</v>
      </c>
    </row>
    <row r="766" spans="1:22">
      <c r="A766" s="375" t="s">
        <v>1954</v>
      </c>
      <c r="B766" t="s">
        <v>1901</v>
      </c>
      <c r="C766" t="s">
        <v>1955</v>
      </c>
      <c r="D766" s="306">
        <v>15482</v>
      </c>
      <c r="E766" s="306">
        <v>0</v>
      </c>
      <c r="F766" s="306">
        <v>46338</v>
      </c>
      <c r="G766" s="306">
        <v>5000</v>
      </c>
      <c r="H766" s="306">
        <v>41338</v>
      </c>
      <c r="I766" s="306">
        <v>32630</v>
      </c>
      <c r="J766" s="306">
        <v>21190</v>
      </c>
      <c r="K766" s="306">
        <v>29500</v>
      </c>
      <c r="L766" s="306">
        <v>3130</v>
      </c>
      <c r="M766" s="306">
        <v>3279</v>
      </c>
      <c r="N766" s="306">
        <v>1758</v>
      </c>
      <c r="O766" s="306">
        <v>1404</v>
      </c>
      <c r="P766" s="306">
        <v>1875</v>
      </c>
      <c r="Q766" s="306">
        <v>1029</v>
      </c>
      <c r="R766" s="144">
        <v>0</v>
      </c>
      <c r="S766" s="144">
        <v>0</v>
      </c>
      <c r="T766" s="144">
        <v>0</v>
      </c>
      <c r="U766" s="144">
        <v>1029</v>
      </c>
      <c r="V766" s="144">
        <v>7683</v>
      </c>
    </row>
    <row r="767" spans="1:22">
      <c r="A767" s="375" t="s">
        <v>1956</v>
      </c>
      <c r="B767" t="s">
        <v>1901</v>
      </c>
      <c r="C767" t="s">
        <v>1957</v>
      </c>
      <c r="D767" s="307">
        <v>15504</v>
      </c>
      <c r="E767" s="307">
        <v>0</v>
      </c>
      <c r="F767" s="307">
        <v>6901</v>
      </c>
      <c r="G767" s="307">
        <v>0</v>
      </c>
      <c r="H767" s="307">
        <v>6901</v>
      </c>
      <c r="I767" s="307">
        <v>12995</v>
      </c>
      <c r="J767" s="307">
        <v>6970</v>
      </c>
      <c r="K767" s="307">
        <v>8350</v>
      </c>
      <c r="L767" s="307">
        <v>4645</v>
      </c>
      <c r="M767" s="307">
        <v>1386</v>
      </c>
      <c r="N767" s="307">
        <v>576</v>
      </c>
      <c r="O767" s="307">
        <v>683</v>
      </c>
      <c r="P767" s="307">
        <v>703</v>
      </c>
      <c r="Q767" s="307">
        <v>789</v>
      </c>
      <c r="R767" s="438">
        <v>0</v>
      </c>
      <c r="S767" s="438">
        <v>0</v>
      </c>
      <c r="T767" s="438">
        <v>0</v>
      </c>
      <c r="U767" s="438">
        <v>789</v>
      </c>
      <c r="V767" s="438">
        <v>1206</v>
      </c>
    </row>
    <row r="768" spans="1:22">
      <c r="A768" s="375" t="s">
        <v>1958</v>
      </c>
      <c r="B768" t="s">
        <v>1901</v>
      </c>
      <c r="C768" t="s">
        <v>1959</v>
      </c>
      <c r="D768" s="306">
        <v>15581</v>
      </c>
      <c r="E768" s="306">
        <v>0</v>
      </c>
      <c r="F768" s="306">
        <v>30931</v>
      </c>
      <c r="G768" s="306">
        <v>10477</v>
      </c>
      <c r="H768" s="306">
        <v>20454</v>
      </c>
      <c r="I768" s="306">
        <v>19565</v>
      </c>
      <c r="J768" s="306">
        <v>13570</v>
      </c>
      <c r="K768" s="306">
        <v>18800</v>
      </c>
      <c r="L768" s="306">
        <v>765</v>
      </c>
      <c r="M768" s="306">
        <v>1907</v>
      </c>
      <c r="N768" s="306">
        <v>1121</v>
      </c>
      <c r="O768" s="306">
        <v>1139</v>
      </c>
      <c r="P768" s="306">
        <v>768</v>
      </c>
      <c r="Q768" s="306">
        <v>789</v>
      </c>
      <c r="R768" s="144">
        <v>0</v>
      </c>
      <c r="S768" s="144">
        <v>0</v>
      </c>
      <c r="T768" s="144">
        <v>0</v>
      </c>
      <c r="U768" s="144">
        <v>789</v>
      </c>
      <c r="V768" s="144">
        <v>5142</v>
      </c>
    </row>
    <row r="769" spans="1:22">
      <c r="A769" s="375" t="s">
        <v>1960</v>
      </c>
      <c r="B769" t="s">
        <v>1901</v>
      </c>
      <c r="C769" t="s">
        <v>1961</v>
      </c>
      <c r="D769" s="307">
        <v>15586</v>
      </c>
      <c r="E769" s="307">
        <v>0</v>
      </c>
      <c r="F769" s="307">
        <v>6506</v>
      </c>
      <c r="G769" s="307">
        <v>6506</v>
      </c>
      <c r="H769" s="307">
        <v>0</v>
      </c>
      <c r="I769" s="307">
        <v>1145</v>
      </c>
      <c r="J769" s="307">
        <v>740</v>
      </c>
      <c r="K769" s="307">
        <v>1145</v>
      </c>
      <c r="L769" s="307">
        <v>0</v>
      </c>
      <c r="M769" s="307">
        <v>114</v>
      </c>
      <c r="N769" s="307">
        <v>63</v>
      </c>
      <c r="O769" s="307">
        <v>114</v>
      </c>
      <c r="P769" s="307">
        <v>0</v>
      </c>
      <c r="Q769" s="307">
        <v>789</v>
      </c>
      <c r="R769" s="438">
        <v>0</v>
      </c>
      <c r="S769" s="438">
        <v>0</v>
      </c>
      <c r="T769" s="438">
        <v>0</v>
      </c>
      <c r="U769" s="438">
        <v>789</v>
      </c>
      <c r="V769" s="438">
        <v>1095</v>
      </c>
    </row>
    <row r="770" spans="1:22">
      <c r="A770" s="375" t="s">
        <v>1962</v>
      </c>
      <c r="B770" t="s">
        <v>1963</v>
      </c>
      <c r="C770">
        <v>0</v>
      </c>
      <c r="D770" s="306">
        <v>16000</v>
      </c>
      <c r="E770" s="306">
        <v>0</v>
      </c>
      <c r="F770" s="306">
        <v>3665629</v>
      </c>
      <c r="G770" s="306">
        <v>3004810</v>
      </c>
      <c r="H770" s="306">
        <v>660819</v>
      </c>
      <c r="I770" s="306">
        <v>0</v>
      </c>
      <c r="J770" s="306">
        <v>0</v>
      </c>
      <c r="K770" s="306">
        <v>0</v>
      </c>
      <c r="L770" s="306">
        <v>0</v>
      </c>
      <c r="M770" s="306">
        <v>0</v>
      </c>
      <c r="N770" s="306">
        <v>0</v>
      </c>
      <c r="O770" s="306">
        <v>0</v>
      </c>
      <c r="P770" s="306">
        <v>0</v>
      </c>
      <c r="Q770" s="306">
        <v>0</v>
      </c>
      <c r="R770" s="144">
        <v>0</v>
      </c>
      <c r="S770" s="144">
        <v>0</v>
      </c>
      <c r="T770" s="144">
        <v>0</v>
      </c>
      <c r="U770" s="144">
        <v>0</v>
      </c>
      <c r="V770" s="144">
        <v>598333</v>
      </c>
    </row>
    <row r="771" spans="1:22">
      <c r="A771" s="375" t="s">
        <v>1964</v>
      </c>
      <c r="B771" t="s">
        <v>1963</v>
      </c>
      <c r="C771" t="s">
        <v>1965</v>
      </c>
      <c r="D771" s="307">
        <v>16201</v>
      </c>
      <c r="E771" s="307">
        <v>0</v>
      </c>
      <c r="F771" s="307">
        <v>819043</v>
      </c>
      <c r="G771" s="307">
        <v>458146</v>
      </c>
      <c r="H771" s="307">
        <v>360897</v>
      </c>
      <c r="I771" s="307">
        <v>1573490</v>
      </c>
      <c r="J771" s="307">
        <v>972120</v>
      </c>
      <c r="K771" s="307">
        <v>944000</v>
      </c>
      <c r="L771" s="307">
        <v>629490</v>
      </c>
      <c r="M771" s="307">
        <v>162065</v>
      </c>
      <c r="N771" s="307">
        <v>80660</v>
      </c>
      <c r="O771" s="307">
        <v>27716</v>
      </c>
      <c r="P771" s="307">
        <v>134349</v>
      </c>
      <c r="Q771" s="307">
        <v>11530</v>
      </c>
      <c r="R771" s="438">
        <v>11530</v>
      </c>
      <c r="S771" s="438">
        <v>7282</v>
      </c>
      <c r="T771" s="438">
        <v>4248</v>
      </c>
      <c r="U771" s="438">
        <v>0</v>
      </c>
      <c r="V771" s="438">
        <v>131168</v>
      </c>
    </row>
    <row r="772" spans="1:22">
      <c r="A772" s="375" t="s">
        <v>1966</v>
      </c>
      <c r="B772" t="s">
        <v>1963</v>
      </c>
      <c r="C772" t="s">
        <v>1967</v>
      </c>
      <c r="D772" s="306">
        <v>16202</v>
      </c>
      <c r="E772" s="306">
        <v>0</v>
      </c>
      <c r="F772" s="306">
        <v>398991</v>
      </c>
      <c r="G772" s="306">
        <v>268991</v>
      </c>
      <c r="H772" s="306">
        <v>130000</v>
      </c>
      <c r="I772" s="306">
        <v>612460</v>
      </c>
      <c r="J772" s="306">
        <v>373150</v>
      </c>
      <c r="K772" s="306">
        <v>360000</v>
      </c>
      <c r="L772" s="306">
        <v>252460</v>
      </c>
      <c r="M772" s="306">
        <v>63321</v>
      </c>
      <c r="N772" s="306">
        <v>30966</v>
      </c>
      <c r="O772" s="306">
        <v>4500</v>
      </c>
      <c r="P772" s="306">
        <v>58821</v>
      </c>
      <c r="Q772" s="306">
        <v>5909</v>
      </c>
      <c r="R772" s="144">
        <v>0</v>
      </c>
      <c r="S772" s="144">
        <v>0</v>
      </c>
      <c r="T772" s="144">
        <v>0</v>
      </c>
      <c r="U772" s="144">
        <v>5909</v>
      </c>
      <c r="V772" s="144">
        <v>64107</v>
      </c>
    </row>
    <row r="773" spans="1:22">
      <c r="A773" s="375" t="s">
        <v>1968</v>
      </c>
      <c r="B773" t="s">
        <v>1963</v>
      </c>
      <c r="C773" t="s">
        <v>1969</v>
      </c>
      <c r="D773" s="307">
        <v>16204</v>
      </c>
      <c r="E773" s="307">
        <v>0</v>
      </c>
      <c r="F773" s="307">
        <v>102681</v>
      </c>
      <c r="G773" s="307">
        <v>102681</v>
      </c>
      <c r="H773" s="307">
        <v>0</v>
      </c>
      <c r="I773" s="307">
        <v>135985</v>
      </c>
      <c r="J773" s="307">
        <v>76250</v>
      </c>
      <c r="K773" s="307">
        <v>102600</v>
      </c>
      <c r="L773" s="307">
        <v>33385</v>
      </c>
      <c r="M773" s="307">
        <v>14435</v>
      </c>
      <c r="N773" s="307">
        <v>6338</v>
      </c>
      <c r="O773" s="307">
        <v>10166</v>
      </c>
      <c r="P773" s="307">
        <v>4269</v>
      </c>
      <c r="Q773" s="307">
        <v>2229</v>
      </c>
      <c r="R773" s="438">
        <v>0</v>
      </c>
      <c r="S773" s="438">
        <v>0</v>
      </c>
      <c r="T773" s="438">
        <v>0</v>
      </c>
      <c r="U773" s="438">
        <v>2229</v>
      </c>
      <c r="V773" s="438">
        <v>16577</v>
      </c>
    </row>
    <row r="774" spans="1:22">
      <c r="A774" s="375" t="s">
        <v>1970</v>
      </c>
      <c r="B774" t="s">
        <v>1963</v>
      </c>
      <c r="C774" t="s">
        <v>1971</v>
      </c>
      <c r="D774" s="306">
        <v>16205</v>
      </c>
      <c r="E774" s="306">
        <v>5466</v>
      </c>
      <c r="F774" s="306">
        <v>134392</v>
      </c>
      <c r="G774" s="306">
        <v>1134</v>
      </c>
      <c r="H774" s="306">
        <v>133258</v>
      </c>
      <c r="I774" s="306">
        <v>151935</v>
      </c>
      <c r="J774" s="306">
        <v>89540</v>
      </c>
      <c r="K774" s="306">
        <v>127300</v>
      </c>
      <c r="L774" s="306">
        <v>24635</v>
      </c>
      <c r="M774" s="306">
        <v>15857</v>
      </c>
      <c r="N774" s="306">
        <v>7433</v>
      </c>
      <c r="O774" s="306">
        <v>9813</v>
      </c>
      <c r="P774" s="306">
        <v>6044</v>
      </c>
      <c r="Q774" s="306">
        <v>2229</v>
      </c>
      <c r="R774" s="144">
        <v>0</v>
      </c>
      <c r="S774" s="144">
        <v>0</v>
      </c>
      <c r="T774" s="144">
        <v>0</v>
      </c>
      <c r="U774" s="144">
        <v>2229</v>
      </c>
      <c r="V774" s="144">
        <v>21677</v>
      </c>
    </row>
    <row r="775" spans="1:22">
      <c r="A775" s="375" t="s">
        <v>1972</v>
      </c>
      <c r="B775" t="s">
        <v>1963</v>
      </c>
      <c r="C775" t="s">
        <v>1973</v>
      </c>
      <c r="D775" s="307">
        <v>16206</v>
      </c>
      <c r="E775" s="307">
        <v>0</v>
      </c>
      <c r="F775" s="307">
        <v>75166</v>
      </c>
      <c r="G775" s="307">
        <v>75166</v>
      </c>
      <c r="H775" s="307">
        <v>0</v>
      </c>
      <c r="I775" s="307">
        <v>99870</v>
      </c>
      <c r="J775" s="307">
        <v>51320</v>
      </c>
      <c r="K775" s="307">
        <v>0</v>
      </c>
      <c r="L775" s="307">
        <v>99870</v>
      </c>
      <c r="M775" s="307">
        <v>10855</v>
      </c>
      <c r="N775" s="307">
        <v>4255</v>
      </c>
      <c r="O775" s="307">
        <v>2</v>
      </c>
      <c r="P775" s="307">
        <v>10853</v>
      </c>
      <c r="Q775" s="307">
        <v>1989</v>
      </c>
      <c r="R775" s="438">
        <v>0</v>
      </c>
      <c r="S775" s="438">
        <v>0</v>
      </c>
      <c r="T775" s="438">
        <v>0</v>
      </c>
      <c r="U775" s="438">
        <v>1989</v>
      </c>
      <c r="V775" s="438">
        <v>12100</v>
      </c>
    </row>
    <row r="776" spans="1:22">
      <c r="A776" s="375" t="s">
        <v>1974</v>
      </c>
      <c r="B776" t="s">
        <v>1963</v>
      </c>
      <c r="C776" t="s">
        <v>1975</v>
      </c>
      <c r="D776" s="306">
        <v>16207</v>
      </c>
      <c r="E776" s="306">
        <v>0</v>
      </c>
      <c r="F776" s="306">
        <v>98322</v>
      </c>
      <c r="G776" s="306">
        <v>71450</v>
      </c>
      <c r="H776" s="306">
        <v>26872</v>
      </c>
      <c r="I776" s="306">
        <v>114800</v>
      </c>
      <c r="J776" s="306">
        <v>53440</v>
      </c>
      <c r="K776" s="306">
        <v>66000</v>
      </c>
      <c r="L776" s="306">
        <v>48800</v>
      </c>
      <c r="M776" s="306">
        <v>12795</v>
      </c>
      <c r="N776" s="306">
        <v>4428</v>
      </c>
      <c r="O776" s="306">
        <v>1346</v>
      </c>
      <c r="P776" s="306">
        <v>11449</v>
      </c>
      <c r="Q776" s="306">
        <v>2229</v>
      </c>
      <c r="R776" s="144">
        <v>0</v>
      </c>
      <c r="S776" s="144">
        <v>0</v>
      </c>
      <c r="T776" s="144">
        <v>0</v>
      </c>
      <c r="U776" s="144">
        <v>2229</v>
      </c>
      <c r="V776" s="144">
        <v>15923</v>
      </c>
    </row>
    <row r="777" spans="1:22">
      <c r="A777" s="375" t="s">
        <v>1976</v>
      </c>
      <c r="B777" t="s">
        <v>1963</v>
      </c>
      <c r="C777" t="s">
        <v>1977</v>
      </c>
      <c r="D777" s="307">
        <v>16208</v>
      </c>
      <c r="E777" s="307">
        <v>0</v>
      </c>
      <c r="F777" s="307">
        <v>132845</v>
      </c>
      <c r="G777" s="307">
        <v>75861</v>
      </c>
      <c r="H777" s="307">
        <v>56984</v>
      </c>
      <c r="I777" s="307">
        <v>132575</v>
      </c>
      <c r="J777" s="307">
        <v>60820</v>
      </c>
      <c r="K777" s="307">
        <v>84000</v>
      </c>
      <c r="L777" s="307">
        <v>48575</v>
      </c>
      <c r="M777" s="307">
        <v>14754</v>
      </c>
      <c r="N777" s="307">
        <v>5013</v>
      </c>
      <c r="O777" s="307">
        <v>1820</v>
      </c>
      <c r="P777" s="307">
        <v>12934</v>
      </c>
      <c r="Q777" s="307">
        <v>2229</v>
      </c>
      <c r="R777" s="438">
        <v>0</v>
      </c>
      <c r="S777" s="438">
        <v>0</v>
      </c>
      <c r="T777" s="438">
        <v>0</v>
      </c>
      <c r="U777" s="438">
        <v>2229</v>
      </c>
      <c r="V777" s="438">
        <v>21483</v>
      </c>
    </row>
    <row r="778" spans="1:22">
      <c r="A778" s="375" t="s">
        <v>1978</v>
      </c>
      <c r="B778" t="s">
        <v>1963</v>
      </c>
      <c r="C778" t="s">
        <v>1979</v>
      </c>
      <c r="D778" s="306">
        <v>16209</v>
      </c>
      <c r="E778" s="306">
        <v>0</v>
      </c>
      <c r="F778" s="306">
        <v>84880</v>
      </c>
      <c r="G778" s="306">
        <v>84880</v>
      </c>
      <c r="H778" s="306">
        <v>0</v>
      </c>
      <c r="I778" s="306">
        <v>91300</v>
      </c>
      <c r="J778" s="306">
        <v>50120</v>
      </c>
      <c r="K778" s="306">
        <v>65200</v>
      </c>
      <c r="L778" s="306">
        <v>26100</v>
      </c>
      <c r="M778" s="306">
        <v>9709</v>
      </c>
      <c r="N778" s="306">
        <v>4150</v>
      </c>
      <c r="O778" s="306">
        <v>1359</v>
      </c>
      <c r="P778" s="306">
        <v>8350</v>
      </c>
      <c r="Q778" s="306">
        <v>1749</v>
      </c>
      <c r="R778" s="144">
        <v>0</v>
      </c>
      <c r="S778" s="144">
        <v>0</v>
      </c>
      <c r="T778" s="144">
        <v>0</v>
      </c>
      <c r="U778" s="144">
        <v>1749</v>
      </c>
      <c r="V778" s="144">
        <v>13735</v>
      </c>
    </row>
    <row r="779" spans="1:22">
      <c r="A779" s="375" t="s">
        <v>1980</v>
      </c>
      <c r="B779" t="s">
        <v>1963</v>
      </c>
      <c r="C779" t="s">
        <v>1981</v>
      </c>
      <c r="D779" s="307">
        <v>16210</v>
      </c>
      <c r="E779" s="307">
        <v>0</v>
      </c>
      <c r="F779" s="307">
        <v>171778</v>
      </c>
      <c r="G779" s="307">
        <v>65371</v>
      </c>
      <c r="H779" s="307">
        <v>106407</v>
      </c>
      <c r="I779" s="307">
        <v>151080</v>
      </c>
      <c r="J779" s="307">
        <v>82450</v>
      </c>
      <c r="K779" s="307">
        <v>109500</v>
      </c>
      <c r="L779" s="307">
        <v>41580</v>
      </c>
      <c r="M779" s="307">
        <v>16101</v>
      </c>
      <c r="N779" s="307">
        <v>6828</v>
      </c>
      <c r="O779" s="307">
        <v>5561</v>
      </c>
      <c r="P779" s="307">
        <v>10540</v>
      </c>
      <c r="Q779" s="307">
        <v>2229</v>
      </c>
      <c r="R779" s="438">
        <v>0</v>
      </c>
      <c r="S779" s="438">
        <v>0</v>
      </c>
      <c r="T779" s="438">
        <v>0</v>
      </c>
      <c r="U779" s="438">
        <v>2229</v>
      </c>
      <c r="V779" s="438">
        <v>27940</v>
      </c>
    </row>
    <row r="780" spans="1:22">
      <c r="A780" s="375" t="s">
        <v>1982</v>
      </c>
      <c r="B780" t="s">
        <v>1963</v>
      </c>
      <c r="C780" t="s">
        <v>1983</v>
      </c>
      <c r="D780" s="306">
        <v>16211</v>
      </c>
      <c r="E780" s="306">
        <v>0</v>
      </c>
      <c r="F780" s="306">
        <v>219710</v>
      </c>
      <c r="G780" s="306">
        <v>90349</v>
      </c>
      <c r="H780" s="306">
        <v>129361</v>
      </c>
      <c r="I780" s="306">
        <v>309390</v>
      </c>
      <c r="J780" s="306">
        <v>178050</v>
      </c>
      <c r="K780" s="306">
        <v>180000</v>
      </c>
      <c r="L780" s="306">
        <v>129390</v>
      </c>
      <c r="M780" s="306">
        <v>32427</v>
      </c>
      <c r="N780" s="306">
        <v>14658</v>
      </c>
      <c r="O780" s="306">
        <v>9000</v>
      </c>
      <c r="P780" s="306">
        <v>23427</v>
      </c>
      <c r="Q780" s="306">
        <v>3429</v>
      </c>
      <c r="R780" s="144">
        <v>0</v>
      </c>
      <c r="S780" s="144">
        <v>0</v>
      </c>
      <c r="T780" s="144">
        <v>0</v>
      </c>
      <c r="U780" s="144">
        <v>3429</v>
      </c>
      <c r="V780" s="144">
        <v>34867</v>
      </c>
    </row>
    <row r="781" spans="1:22">
      <c r="A781" s="375" t="s">
        <v>1984</v>
      </c>
      <c r="B781" t="s">
        <v>1963</v>
      </c>
      <c r="C781" t="s">
        <v>1985</v>
      </c>
      <c r="D781" s="307">
        <v>16321</v>
      </c>
      <c r="E781" s="307">
        <v>0</v>
      </c>
      <c r="F781" s="307">
        <v>13891</v>
      </c>
      <c r="G781" s="307">
        <v>12279</v>
      </c>
      <c r="H781" s="307">
        <v>1612</v>
      </c>
      <c r="I781" s="307">
        <v>8180</v>
      </c>
      <c r="J781" s="307">
        <v>3320</v>
      </c>
      <c r="K781" s="307">
        <v>4800</v>
      </c>
      <c r="L781" s="307">
        <v>3380</v>
      </c>
      <c r="M781" s="307">
        <v>936</v>
      </c>
      <c r="N781" s="307">
        <v>273</v>
      </c>
      <c r="O781" s="307">
        <v>936</v>
      </c>
      <c r="P781" s="307">
        <v>0</v>
      </c>
      <c r="Q781" s="307">
        <v>789</v>
      </c>
      <c r="R781" s="438">
        <v>0</v>
      </c>
      <c r="S781" s="438">
        <v>0</v>
      </c>
      <c r="T781" s="438">
        <v>0</v>
      </c>
      <c r="U781" s="438">
        <v>789</v>
      </c>
      <c r="V781" s="438">
        <v>2274</v>
      </c>
    </row>
    <row r="782" spans="1:22">
      <c r="A782" s="375" t="s">
        <v>1986</v>
      </c>
      <c r="B782" t="s">
        <v>1963</v>
      </c>
      <c r="C782" t="s">
        <v>1987</v>
      </c>
      <c r="D782" s="306">
        <v>16322</v>
      </c>
      <c r="E782" s="306">
        <v>0</v>
      </c>
      <c r="F782" s="306">
        <v>62527</v>
      </c>
      <c r="G782" s="306">
        <v>2027</v>
      </c>
      <c r="H782" s="306">
        <v>60500</v>
      </c>
      <c r="I782" s="306">
        <v>69720</v>
      </c>
      <c r="J782" s="306">
        <v>42090</v>
      </c>
      <c r="K782" s="306">
        <v>57000</v>
      </c>
      <c r="L782" s="306">
        <v>12720</v>
      </c>
      <c r="M782" s="306">
        <v>7208</v>
      </c>
      <c r="N782" s="306">
        <v>3476</v>
      </c>
      <c r="O782" s="306">
        <v>3880</v>
      </c>
      <c r="P782" s="306">
        <v>3328</v>
      </c>
      <c r="Q782" s="306">
        <v>1269</v>
      </c>
      <c r="R782" s="144">
        <v>0</v>
      </c>
      <c r="S782" s="144">
        <v>0</v>
      </c>
      <c r="T782" s="144">
        <v>0</v>
      </c>
      <c r="U782" s="144">
        <v>1269</v>
      </c>
      <c r="V782" s="144">
        <v>10144</v>
      </c>
    </row>
    <row r="783" spans="1:22">
      <c r="A783" s="375" t="s">
        <v>1988</v>
      </c>
      <c r="B783" t="s">
        <v>1963</v>
      </c>
      <c r="C783" t="s">
        <v>1989</v>
      </c>
      <c r="D783" s="307">
        <v>16323</v>
      </c>
      <c r="E783" s="307">
        <v>0</v>
      </c>
      <c r="F783" s="307">
        <v>76694</v>
      </c>
      <c r="G783" s="307">
        <v>28102</v>
      </c>
      <c r="H783" s="307">
        <v>48592</v>
      </c>
      <c r="I783" s="307">
        <v>78965</v>
      </c>
      <c r="J783" s="307">
        <v>42890</v>
      </c>
      <c r="K783" s="307">
        <v>58000</v>
      </c>
      <c r="L783" s="307">
        <v>20965</v>
      </c>
      <c r="M783" s="307">
        <v>8420</v>
      </c>
      <c r="N783" s="307">
        <v>3536</v>
      </c>
      <c r="O783" s="307">
        <v>5122</v>
      </c>
      <c r="P783" s="307">
        <v>3298</v>
      </c>
      <c r="Q783" s="307">
        <v>1269</v>
      </c>
      <c r="R783" s="438">
        <v>0</v>
      </c>
      <c r="S783" s="438">
        <v>0</v>
      </c>
      <c r="T783" s="438">
        <v>0</v>
      </c>
      <c r="U783" s="438">
        <v>1269</v>
      </c>
      <c r="V783" s="438">
        <v>12407</v>
      </c>
    </row>
    <row r="784" spans="1:22">
      <c r="A784" s="375" t="s">
        <v>1990</v>
      </c>
      <c r="B784" t="s">
        <v>1963</v>
      </c>
      <c r="C784" t="s">
        <v>1991</v>
      </c>
      <c r="D784" s="306">
        <v>16342</v>
      </c>
      <c r="E784" s="306">
        <v>0</v>
      </c>
      <c r="F784" s="306">
        <v>65376</v>
      </c>
      <c r="G784" s="306">
        <v>65376</v>
      </c>
      <c r="H784" s="306">
        <v>0</v>
      </c>
      <c r="I784" s="306">
        <v>75390</v>
      </c>
      <c r="J784" s="306">
        <v>40940</v>
      </c>
      <c r="K784" s="306">
        <v>54300</v>
      </c>
      <c r="L784" s="306">
        <v>21090</v>
      </c>
      <c r="M784" s="306">
        <v>8057</v>
      </c>
      <c r="N784" s="306">
        <v>3395</v>
      </c>
      <c r="O784" s="306">
        <v>4512</v>
      </c>
      <c r="P784" s="306">
        <v>3545</v>
      </c>
      <c r="Q784" s="306">
        <v>1269</v>
      </c>
      <c r="R784" s="144">
        <v>0</v>
      </c>
      <c r="S784" s="144">
        <v>0</v>
      </c>
      <c r="T784" s="144">
        <v>0</v>
      </c>
      <c r="U784" s="144">
        <v>1269</v>
      </c>
      <c r="V784" s="144">
        <v>10566</v>
      </c>
    </row>
    <row r="785" spans="1:22">
      <c r="A785" s="375" t="s">
        <v>1992</v>
      </c>
      <c r="B785" t="s">
        <v>1963</v>
      </c>
      <c r="C785" t="s">
        <v>1103</v>
      </c>
      <c r="D785" s="307">
        <v>16343</v>
      </c>
      <c r="E785" s="307">
        <v>0</v>
      </c>
      <c r="F785" s="307">
        <v>47457</v>
      </c>
      <c r="G785" s="307">
        <v>34736</v>
      </c>
      <c r="H785" s="307">
        <v>12721</v>
      </c>
      <c r="I785" s="307">
        <v>43965</v>
      </c>
      <c r="J785" s="307">
        <v>28930</v>
      </c>
      <c r="K785" s="307">
        <v>36600</v>
      </c>
      <c r="L785" s="307">
        <v>7365</v>
      </c>
      <c r="M785" s="307">
        <v>4414</v>
      </c>
      <c r="N785" s="307">
        <v>2398</v>
      </c>
      <c r="O785" s="307">
        <v>1451</v>
      </c>
      <c r="P785" s="307">
        <v>2963</v>
      </c>
      <c r="Q785" s="307">
        <v>1029</v>
      </c>
      <c r="R785" s="438">
        <v>0</v>
      </c>
      <c r="S785" s="438">
        <v>0</v>
      </c>
      <c r="T785" s="438">
        <v>0</v>
      </c>
      <c r="U785" s="438">
        <v>1029</v>
      </c>
      <c r="V785" s="438">
        <v>7762</v>
      </c>
    </row>
    <row r="786" spans="1:22">
      <c r="A786" s="375" t="s">
        <v>1993</v>
      </c>
      <c r="B786" t="s">
        <v>1994</v>
      </c>
      <c r="C786">
        <v>0</v>
      </c>
      <c r="D786" s="306">
        <v>17000</v>
      </c>
      <c r="E786" s="306">
        <v>0</v>
      </c>
      <c r="F786" s="306">
        <v>3943143</v>
      </c>
      <c r="G786" s="306">
        <v>1400000</v>
      </c>
      <c r="H786" s="306">
        <v>2543143</v>
      </c>
      <c r="I786" s="306">
        <v>0</v>
      </c>
      <c r="J786" s="306">
        <v>0</v>
      </c>
      <c r="K786" s="306">
        <v>0</v>
      </c>
      <c r="L786" s="306">
        <v>0</v>
      </c>
      <c r="M786" s="306">
        <v>0</v>
      </c>
      <c r="N786" s="306">
        <v>0</v>
      </c>
      <c r="O786" s="306">
        <v>0</v>
      </c>
      <c r="P786" s="306">
        <v>0</v>
      </c>
      <c r="Q786" s="306">
        <v>0</v>
      </c>
      <c r="R786" s="144">
        <v>0</v>
      </c>
      <c r="S786" s="144">
        <v>0</v>
      </c>
      <c r="T786" s="144">
        <v>0</v>
      </c>
      <c r="U786" s="144">
        <v>0</v>
      </c>
      <c r="V786" s="144">
        <v>663373</v>
      </c>
    </row>
    <row r="787" spans="1:22">
      <c r="A787" s="375" t="s">
        <v>1995</v>
      </c>
      <c r="B787" t="s">
        <v>1994</v>
      </c>
      <c r="C787" t="s">
        <v>1996</v>
      </c>
      <c r="D787" s="307">
        <v>17201</v>
      </c>
      <c r="E787" s="307">
        <v>0</v>
      </c>
      <c r="F787" s="307">
        <v>891444</v>
      </c>
      <c r="G787" s="307">
        <v>891444</v>
      </c>
      <c r="H787" s="307">
        <v>0</v>
      </c>
      <c r="I787" s="307">
        <v>1776255</v>
      </c>
      <c r="J787" s="307">
        <v>1118800</v>
      </c>
      <c r="K787" s="307">
        <v>1274000</v>
      </c>
      <c r="L787" s="307">
        <v>502255</v>
      </c>
      <c r="M787" s="307">
        <v>181433</v>
      </c>
      <c r="N787" s="307">
        <v>92690</v>
      </c>
      <c r="O787" s="307">
        <v>96000</v>
      </c>
      <c r="P787" s="307">
        <v>85433</v>
      </c>
      <c r="Q787" s="307">
        <v>13429</v>
      </c>
      <c r="R787" s="438">
        <v>0</v>
      </c>
      <c r="S787" s="438">
        <v>0</v>
      </c>
      <c r="T787" s="438">
        <v>0</v>
      </c>
      <c r="U787" s="438">
        <v>13429</v>
      </c>
      <c r="V787" s="438">
        <v>150678</v>
      </c>
    </row>
    <row r="788" spans="1:22">
      <c r="A788" s="375" t="s">
        <v>1997</v>
      </c>
      <c r="B788" t="s">
        <v>1994</v>
      </c>
      <c r="C788" t="s">
        <v>1998</v>
      </c>
      <c r="D788" s="306">
        <v>17202</v>
      </c>
      <c r="E788" s="306">
        <v>0</v>
      </c>
      <c r="F788" s="306">
        <v>169175</v>
      </c>
      <c r="G788" s="306">
        <v>169175</v>
      </c>
      <c r="H788" s="306">
        <v>0</v>
      </c>
      <c r="I788" s="306">
        <v>201895</v>
      </c>
      <c r="J788" s="306">
        <v>133460</v>
      </c>
      <c r="K788" s="306">
        <v>201895</v>
      </c>
      <c r="L788" s="306">
        <v>0</v>
      </c>
      <c r="M788" s="306">
        <v>20272</v>
      </c>
      <c r="N788" s="306">
        <v>11083</v>
      </c>
      <c r="O788" s="306">
        <v>11443</v>
      </c>
      <c r="P788" s="306">
        <v>8829</v>
      </c>
      <c r="Q788" s="306">
        <v>2229</v>
      </c>
      <c r="R788" s="144">
        <v>0</v>
      </c>
      <c r="S788" s="144">
        <v>0</v>
      </c>
      <c r="T788" s="144">
        <v>0</v>
      </c>
      <c r="U788" s="144">
        <v>2229</v>
      </c>
      <c r="V788" s="144">
        <v>28429</v>
      </c>
    </row>
    <row r="789" spans="1:22">
      <c r="A789" s="375" t="s">
        <v>1999</v>
      </c>
      <c r="B789" t="s">
        <v>1994</v>
      </c>
      <c r="C789" t="s">
        <v>2000</v>
      </c>
      <c r="D789" s="307">
        <v>17203</v>
      </c>
      <c r="E789" s="307">
        <v>0</v>
      </c>
      <c r="F789" s="307">
        <v>275250</v>
      </c>
      <c r="G789" s="307">
        <v>0</v>
      </c>
      <c r="H789" s="307">
        <v>275250</v>
      </c>
      <c r="I789" s="307">
        <v>379955</v>
      </c>
      <c r="J789" s="307">
        <v>223730</v>
      </c>
      <c r="K789" s="307">
        <v>290000</v>
      </c>
      <c r="L789" s="307">
        <v>89955</v>
      </c>
      <c r="M789" s="307">
        <v>39658</v>
      </c>
      <c r="N789" s="307">
        <v>18481</v>
      </c>
      <c r="O789" s="307">
        <v>20000</v>
      </c>
      <c r="P789" s="307">
        <v>19658</v>
      </c>
      <c r="Q789" s="307">
        <v>4149</v>
      </c>
      <c r="R789" s="438">
        <v>0</v>
      </c>
      <c r="S789" s="438">
        <v>0</v>
      </c>
      <c r="T789" s="438">
        <v>0</v>
      </c>
      <c r="U789" s="438">
        <v>4149</v>
      </c>
      <c r="V789" s="438">
        <v>46469</v>
      </c>
    </row>
    <row r="790" spans="1:22">
      <c r="A790" s="375" t="s">
        <v>2001</v>
      </c>
      <c r="B790" t="s">
        <v>1994</v>
      </c>
      <c r="C790" t="s">
        <v>2002</v>
      </c>
      <c r="D790" s="306">
        <v>17204</v>
      </c>
      <c r="E790" s="306">
        <v>0</v>
      </c>
      <c r="F790" s="306">
        <v>110180</v>
      </c>
      <c r="G790" s="306">
        <v>0</v>
      </c>
      <c r="H790" s="306">
        <v>110180</v>
      </c>
      <c r="I790" s="306">
        <v>117265</v>
      </c>
      <c r="J790" s="306">
        <v>87660</v>
      </c>
      <c r="K790" s="306">
        <v>117265</v>
      </c>
      <c r="L790" s="306">
        <v>0</v>
      </c>
      <c r="M790" s="306">
        <v>11181</v>
      </c>
      <c r="N790" s="306">
        <v>7275</v>
      </c>
      <c r="O790" s="306">
        <v>1600</v>
      </c>
      <c r="P790" s="306">
        <v>9581</v>
      </c>
      <c r="Q790" s="306">
        <v>1749</v>
      </c>
      <c r="R790" s="144">
        <v>0</v>
      </c>
      <c r="S790" s="144">
        <v>0</v>
      </c>
      <c r="T790" s="144">
        <v>0</v>
      </c>
      <c r="U790" s="144">
        <v>1749</v>
      </c>
      <c r="V790" s="144">
        <v>18562</v>
      </c>
    </row>
    <row r="791" spans="1:22">
      <c r="A791" s="375" t="s">
        <v>2003</v>
      </c>
      <c r="B791" t="s">
        <v>1994</v>
      </c>
      <c r="C791" t="s">
        <v>2004</v>
      </c>
      <c r="D791" s="307">
        <v>17205</v>
      </c>
      <c r="E791" s="307">
        <v>0</v>
      </c>
      <c r="F791" s="307">
        <v>68129</v>
      </c>
      <c r="G791" s="307">
        <v>68129</v>
      </c>
      <c r="H791" s="307">
        <v>0</v>
      </c>
      <c r="I791" s="307">
        <v>62390</v>
      </c>
      <c r="J791" s="307">
        <v>46240</v>
      </c>
      <c r="K791" s="307">
        <v>56700</v>
      </c>
      <c r="L791" s="307">
        <v>5690</v>
      </c>
      <c r="M791" s="307">
        <v>5988</v>
      </c>
      <c r="N791" s="307">
        <v>3843</v>
      </c>
      <c r="O791" s="307">
        <v>3000</v>
      </c>
      <c r="P791" s="307">
        <v>2988</v>
      </c>
      <c r="Q791" s="307">
        <v>1269</v>
      </c>
      <c r="R791" s="438">
        <v>0</v>
      </c>
      <c r="S791" s="438">
        <v>0</v>
      </c>
      <c r="T791" s="438">
        <v>0</v>
      </c>
      <c r="U791" s="438">
        <v>1269</v>
      </c>
      <c r="V791" s="438">
        <v>11472</v>
      </c>
    </row>
    <row r="792" spans="1:22">
      <c r="A792" s="375" t="s">
        <v>2005</v>
      </c>
      <c r="B792" t="s">
        <v>1994</v>
      </c>
      <c r="C792" t="s">
        <v>2006</v>
      </c>
      <c r="D792" s="306">
        <v>17206</v>
      </c>
      <c r="E792" s="306">
        <v>0</v>
      </c>
      <c r="F792" s="306">
        <v>185736</v>
      </c>
      <c r="G792" s="306">
        <v>30000</v>
      </c>
      <c r="H792" s="306">
        <v>155736</v>
      </c>
      <c r="I792" s="306">
        <v>277495</v>
      </c>
      <c r="J792" s="306">
        <v>187750</v>
      </c>
      <c r="K792" s="306">
        <v>254000</v>
      </c>
      <c r="L792" s="306">
        <v>23495</v>
      </c>
      <c r="M792" s="306">
        <v>27635</v>
      </c>
      <c r="N792" s="306">
        <v>15521</v>
      </c>
      <c r="O792" s="306">
        <v>11800</v>
      </c>
      <c r="P792" s="306">
        <v>15835</v>
      </c>
      <c r="Q792" s="306">
        <v>2949</v>
      </c>
      <c r="R792" s="144">
        <v>0</v>
      </c>
      <c r="S792" s="144">
        <v>0</v>
      </c>
      <c r="T792" s="144">
        <v>0</v>
      </c>
      <c r="U792" s="144">
        <v>2949</v>
      </c>
      <c r="V792" s="144">
        <v>31311</v>
      </c>
    </row>
    <row r="793" spans="1:22">
      <c r="A793" s="375" t="s">
        <v>2007</v>
      </c>
      <c r="B793" t="s">
        <v>1994</v>
      </c>
      <c r="C793" t="s">
        <v>2008</v>
      </c>
      <c r="D793" s="307">
        <v>17207</v>
      </c>
      <c r="E793" s="307">
        <v>0</v>
      </c>
      <c r="F793" s="307">
        <v>75387</v>
      </c>
      <c r="G793" s="307">
        <v>75387</v>
      </c>
      <c r="H793" s="307">
        <v>0</v>
      </c>
      <c r="I793" s="307">
        <v>76300</v>
      </c>
      <c r="J793" s="307">
        <v>48620</v>
      </c>
      <c r="K793" s="307">
        <v>68000</v>
      </c>
      <c r="L793" s="307">
        <v>8300</v>
      </c>
      <c r="M793" s="307">
        <v>7745</v>
      </c>
      <c r="N793" s="307">
        <v>4028</v>
      </c>
      <c r="O793" s="307">
        <v>1500</v>
      </c>
      <c r="P793" s="307">
        <v>6245</v>
      </c>
      <c r="Q793" s="307">
        <v>1509</v>
      </c>
      <c r="R793" s="438">
        <v>0</v>
      </c>
      <c r="S793" s="438">
        <v>0</v>
      </c>
      <c r="T793" s="438">
        <v>0</v>
      </c>
      <c r="U793" s="438">
        <v>1509</v>
      </c>
      <c r="V793" s="438">
        <v>12673</v>
      </c>
    </row>
    <row r="794" spans="1:22">
      <c r="A794" s="375" t="s">
        <v>2009</v>
      </c>
      <c r="B794" t="s">
        <v>1994</v>
      </c>
      <c r="C794" t="s">
        <v>2010</v>
      </c>
      <c r="D794" s="306">
        <v>17209</v>
      </c>
      <c r="E794" s="306">
        <v>0</v>
      </c>
      <c r="F794" s="306">
        <v>111245</v>
      </c>
      <c r="G794" s="306">
        <v>111245</v>
      </c>
      <c r="H794" s="306">
        <v>0</v>
      </c>
      <c r="I794" s="306">
        <v>111800</v>
      </c>
      <c r="J794" s="306">
        <v>60980</v>
      </c>
      <c r="K794" s="306">
        <v>77510</v>
      </c>
      <c r="L794" s="306">
        <v>34290</v>
      </c>
      <c r="M794" s="306">
        <v>11955</v>
      </c>
      <c r="N794" s="306">
        <v>5073</v>
      </c>
      <c r="O794" s="306">
        <v>3400</v>
      </c>
      <c r="P794" s="306">
        <v>8555</v>
      </c>
      <c r="Q794" s="306">
        <v>1989</v>
      </c>
      <c r="R794" s="144">
        <v>0</v>
      </c>
      <c r="S794" s="144">
        <v>0</v>
      </c>
      <c r="T794" s="144">
        <v>0</v>
      </c>
      <c r="U794" s="144">
        <v>1989</v>
      </c>
      <c r="V794" s="144">
        <v>18798</v>
      </c>
    </row>
    <row r="795" spans="1:22">
      <c r="A795" s="375" t="s">
        <v>2011</v>
      </c>
      <c r="B795" t="s">
        <v>1994</v>
      </c>
      <c r="C795" t="s">
        <v>2012</v>
      </c>
      <c r="D795" s="307">
        <v>17210</v>
      </c>
      <c r="E795" s="307">
        <v>0</v>
      </c>
      <c r="F795" s="307">
        <v>262256</v>
      </c>
      <c r="G795" s="307">
        <v>262256</v>
      </c>
      <c r="H795" s="307">
        <v>0</v>
      </c>
      <c r="I795" s="307">
        <v>352835</v>
      </c>
      <c r="J795" s="307">
        <v>190590</v>
      </c>
      <c r="K795" s="307">
        <v>322000</v>
      </c>
      <c r="L795" s="307">
        <v>30835</v>
      </c>
      <c r="M795" s="307">
        <v>37851</v>
      </c>
      <c r="N795" s="307">
        <v>15858</v>
      </c>
      <c r="O795" s="307">
        <v>13000</v>
      </c>
      <c r="P795" s="307">
        <v>24851</v>
      </c>
      <c r="Q795" s="307">
        <v>4149</v>
      </c>
      <c r="R795" s="438">
        <v>0</v>
      </c>
      <c r="S795" s="438">
        <v>0</v>
      </c>
      <c r="T795" s="438">
        <v>0</v>
      </c>
      <c r="U795" s="438">
        <v>4149</v>
      </c>
      <c r="V795" s="438">
        <v>44455</v>
      </c>
    </row>
    <row r="796" spans="1:22">
      <c r="A796" s="375" t="s">
        <v>2013</v>
      </c>
      <c r="B796" t="s">
        <v>1994</v>
      </c>
      <c r="C796" t="s">
        <v>2014</v>
      </c>
      <c r="D796" s="306">
        <v>17211</v>
      </c>
      <c r="E796" s="306">
        <v>0</v>
      </c>
      <c r="F796" s="306">
        <v>117595</v>
      </c>
      <c r="G796" s="306">
        <v>62595</v>
      </c>
      <c r="H796" s="306">
        <v>55000</v>
      </c>
      <c r="I796" s="306">
        <v>159410</v>
      </c>
      <c r="J796" s="306">
        <v>87470</v>
      </c>
      <c r="K796" s="306">
        <v>111300</v>
      </c>
      <c r="L796" s="306">
        <v>48110</v>
      </c>
      <c r="M796" s="306">
        <v>16993</v>
      </c>
      <c r="N796" s="306">
        <v>7228</v>
      </c>
      <c r="O796" s="306">
        <v>4700</v>
      </c>
      <c r="P796" s="306">
        <v>12293</v>
      </c>
      <c r="Q796" s="306">
        <v>2469</v>
      </c>
      <c r="R796" s="144">
        <v>0</v>
      </c>
      <c r="S796" s="144">
        <v>0</v>
      </c>
      <c r="T796" s="144">
        <v>0</v>
      </c>
      <c r="U796" s="144">
        <v>2469</v>
      </c>
      <c r="V796" s="144">
        <v>19924</v>
      </c>
    </row>
    <row r="797" spans="1:22">
      <c r="A797" s="375" t="s">
        <v>2015</v>
      </c>
      <c r="B797" t="s">
        <v>1994</v>
      </c>
      <c r="C797" t="s">
        <v>2016</v>
      </c>
      <c r="D797" s="307">
        <v>17212</v>
      </c>
      <c r="E797" s="307">
        <v>0</v>
      </c>
      <c r="F797" s="307">
        <v>118037</v>
      </c>
      <c r="G797" s="307">
        <v>118037</v>
      </c>
      <c r="H797" s="307">
        <v>0</v>
      </c>
      <c r="I797" s="307">
        <v>191425</v>
      </c>
      <c r="J797" s="307">
        <v>109970</v>
      </c>
      <c r="K797" s="307">
        <v>144000</v>
      </c>
      <c r="L797" s="307">
        <v>47425</v>
      </c>
      <c r="M797" s="307">
        <v>20079</v>
      </c>
      <c r="N797" s="307">
        <v>9081</v>
      </c>
      <c r="O797" s="307">
        <v>5262</v>
      </c>
      <c r="P797" s="307">
        <v>14817</v>
      </c>
      <c r="Q797" s="307">
        <v>2469</v>
      </c>
      <c r="R797" s="438">
        <v>0</v>
      </c>
      <c r="S797" s="438">
        <v>0</v>
      </c>
      <c r="T797" s="438">
        <v>0</v>
      </c>
      <c r="U797" s="438">
        <v>2469</v>
      </c>
      <c r="V797" s="438">
        <v>20016</v>
      </c>
    </row>
    <row r="798" spans="1:22">
      <c r="A798" s="375" t="s">
        <v>2017</v>
      </c>
      <c r="B798" t="s">
        <v>1994</v>
      </c>
      <c r="C798" t="s">
        <v>2018</v>
      </c>
      <c r="D798" s="306">
        <v>17324</v>
      </c>
      <c r="E798" s="306">
        <v>0</v>
      </c>
      <c r="F798" s="306">
        <v>20829</v>
      </c>
      <c r="G798" s="306">
        <v>20829</v>
      </c>
      <c r="H798" s="306">
        <v>0</v>
      </c>
      <c r="I798" s="306">
        <v>14115</v>
      </c>
      <c r="J798" s="306">
        <v>5140</v>
      </c>
      <c r="K798" s="306">
        <v>8000</v>
      </c>
      <c r="L798" s="306">
        <v>6115</v>
      </c>
      <c r="M798" s="306">
        <v>1638</v>
      </c>
      <c r="N798" s="306">
        <v>423</v>
      </c>
      <c r="O798" s="306">
        <v>120</v>
      </c>
      <c r="P798" s="306">
        <v>1518</v>
      </c>
      <c r="Q798" s="306">
        <v>789</v>
      </c>
      <c r="R798" s="144">
        <v>0</v>
      </c>
      <c r="S798" s="144">
        <v>0</v>
      </c>
      <c r="T798" s="144">
        <v>0</v>
      </c>
      <c r="U798" s="144">
        <v>789</v>
      </c>
      <c r="V798" s="144">
        <v>3536</v>
      </c>
    </row>
    <row r="799" spans="1:22">
      <c r="A799" s="375" t="s">
        <v>2019</v>
      </c>
      <c r="B799" t="s">
        <v>1994</v>
      </c>
      <c r="C799" t="s">
        <v>2020</v>
      </c>
      <c r="D799" s="307">
        <v>17361</v>
      </c>
      <c r="E799" s="307">
        <v>0</v>
      </c>
      <c r="F799" s="307">
        <v>97062</v>
      </c>
      <c r="G799" s="307">
        <v>87062</v>
      </c>
      <c r="H799" s="307">
        <v>10000</v>
      </c>
      <c r="I799" s="307">
        <v>116320</v>
      </c>
      <c r="J799" s="307">
        <v>61440</v>
      </c>
      <c r="K799" s="307">
        <v>83600</v>
      </c>
      <c r="L799" s="307">
        <v>32720</v>
      </c>
      <c r="M799" s="307">
        <v>12537</v>
      </c>
      <c r="N799" s="307">
        <v>5088</v>
      </c>
      <c r="O799" s="307">
        <v>3128</v>
      </c>
      <c r="P799" s="307">
        <v>9409</v>
      </c>
      <c r="Q799" s="307">
        <v>1749</v>
      </c>
      <c r="R799" s="438">
        <v>0</v>
      </c>
      <c r="S799" s="438">
        <v>0</v>
      </c>
      <c r="T799" s="438">
        <v>0</v>
      </c>
      <c r="U799" s="438">
        <v>1749</v>
      </c>
      <c r="V799" s="438">
        <v>16415</v>
      </c>
    </row>
    <row r="800" spans="1:22">
      <c r="A800" s="375" t="s">
        <v>2021</v>
      </c>
      <c r="B800" t="s">
        <v>1994</v>
      </c>
      <c r="C800" t="s">
        <v>2022</v>
      </c>
      <c r="D800" s="306">
        <v>17365</v>
      </c>
      <c r="E800" s="306">
        <v>0</v>
      </c>
      <c r="F800" s="306">
        <v>76349</v>
      </c>
      <c r="G800" s="306">
        <v>76349</v>
      </c>
      <c r="H800" s="306">
        <v>0</v>
      </c>
      <c r="I800" s="306">
        <v>94615</v>
      </c>
      <c r="J800" s="306">
        <v>57050</v>
      </c>
      <c r="K800" s="306">
        <v>80000</v>
      </c>
      <c r="L800" s="306">
        <v>14615</v>
      </c>
      <c r="M800" s="306">
        <v>9765</v>
      </c>
      <c r="N800" s="306">
        <v>4698</v>
      </c>
      <c r="O800" s="306">
        <v>3000</v>
      </c>
      <c r="P800" s="306">
        <v>6765</v>
      </c>
      <c r="Q800" s="306">
        <v>1509</v>
      </c>
      <c r="R800" s="144">
        <v>0</v>
      </c>
      <c r="S800" s="144">
        <v>0</v>
      </c>
      <c r="T800" s="144">
        <v>0</v>
      </c>
      <c r="U800" s="144">
        <v>1509</v>
      </c>
      <c r="V800" s="144">
        <v>12896</v>
      </c>
    </row>
    <row r="801" spans="1:22">
      <c r="A801" s="375" t="s">
        <v>2023</v>
      </c>
      <c r="B801" t="s">
        <v>1994</v>
      </c>
      <c r="C801" t="s">
        <v>2024</v>
      </c>
      <c r="D801" s="307">
        <v>17384</v>
      </c>
      <c r="E801" s="307">
        <v>0</v>
      </c>
      <c r="F801" s="307">
        <v>60993</v>
      </c>
      <c r="G801" s="307">
        <v>60993</v>
      </c>
      <c r="H801" s="307">
        <v>0</v>
      </c>
      <c r="I801" s="307">
        <v>75810</v>
      </c>
      <c r="J801" s="307">
        <v>50820</v>
      </c>
      <c r="K801" s="307">
        <v>75810</v>
      </c>
      <c r="L801" s="307">
        <v>0</v>
      </c>
      <c r="M801" s="307">
        <v>7576</v>
      </c>
      <c r="N801" s="307">
        <v>4225</v>
      </c>
      <c r="O801" s="307">
        <v>7576</v>
      </c>
      <c r="P801" s="307">
        <v>0</v>
      </c>
      <c r="Q801" s="307">
        <v>1509</v>
      </c>
      <c r="R801" s="438">
        <v>0</v>
      </c>
      <c r="S801" s="438">
        <v>0</v>
      </c>
      <c r="T801" s="438">
        <v>0</v>
      </c>
      <c r="U801" s="438">
        <v>1509</v>
      </c>
      <c r="V801" s="438">
        <v>10352</v>
      </c>
    </row>
    <row r="802" spans="1:22">
      <c r="A802" s="375" t="s">
        <v>2025</v>
      </c>
      <c r="B802" t="s">
        <v>1994</v>
      </c>
      <c r="C802" t="s">
        <v>2026</v>
      </c>
      <c r="D802" s="306">
        <v>17386</v>
      </c>
      <c r="E802" s="306">
        <v>0</v>
      </c>
      <c r="F802" s="306">
        <v>46336</v>
      </c>
      <c r="G802" s="306">
        <v>0</v>
      </c>
      <c r="H802" s="306">
        <v>46336</v>
      </c>
      <c r="I802" s="306">
        <v>46120</v>
      </c>
      <c r="J802" s="306">
        <v>29520</v>
      </c>
      <c r="K802" s="306">
        <v>41880</v>
      </c>
      <c r="L802" s="306">
        <v>4240</v>
      </c>
      <c r="M802" s="306">
        <v>4674</v>
      </c>
      <c r="N802" s="306">
        <v>2445</v>
      </c>
      <c r="O802" s="306">
        <v>1073</v>
      </c>
      <c r="P802" s="306">
        <v>3601</v>
      </c>
      <c r="Q802" s="306">
        <v>1029</v>
      </c>
      <c r="R802" s="144">
        <v>0</v>
      </c>
      <c r="S802" s="144">
        <v>0</v>
      </c>
      <c r="T802" s="144">
        <v>0</v>
      </c>
      <c r="U802" s="144">
        <v>1029</v>
      </c>
      <c r="V802" s="144">
        <v>7829</v>
      </c>
    </row>
    <row r="803" spans="1:22">
      <c r="A803" s="375" t="s">
        <v>2027</v>
      </c>
      <c r="B803" t="s">
        <v>1994</v>
      </c>
      <c r="C803" t="s">
        <v>2028</v>
      </c>
      <c r="D803" s="307">
        <v>17407</v>
      </c>
      <c r="E803" s="307">
        <v>0</v>
      </c>
      <c r="F803" s="307">
        <v>63648</v>
      </c>
      <c r="G803" s="307">
        <v>37050</v>
      </c>
      <c r="H803" s="307">
        <v>26598</v>
      </c>
      <c r="I803" s="307">
        <v>63440</v>
      </c>
      <c r="J803" s="307">
        <v>40800</v>
      </c>
      <c r="K803" s="307">
        <v>51500</v>
      </c>
      <c r="L803" s="307">
        <v>11940</v>
      </c>
      <c r="M803" s="307">
        <v>6392</v>
      </c>
      <c r="N803" s="307">
        <v>3350</v>
      </c>
      <c r="O803" s="307">
        <v>675</v>
      </c>
      <c r="P803" s="307">
        <v>5717</v>
      </c>
      <c r="Q803" s="307">
        <v>1269</v>
      </c>
      <c r="R803" s="438">
        <v>0</v>
      </c>
      <c r="S803" s="438">
        <v>0</v>
      </c>
      <c r="T803" s="438">
        <v>0</v>
      </c>
      <c r="U803" s="438">
        <v>1269</v>
      </c>
      <c r="V803" s="438">
        <v>10733</v>
      </c>
    </row>
    <row r="804" spans="1:22">
      <c r="A804" s="375" t="s">
        <v>2029</v>
      </c>
      <c r="B804" t="s">
        <v>1994</v>
      </c>
      <c r="C804" t="s">
        <v>2030</v>
      </c>
      <c r="D804" s="306">
        <v>17461</v>
      </c>
      <c r="E804" s="306">
        <v>0</v>
      </c>
      <c r="F804" s="306">
        <v>45119</v>
      </c>
      <c r="G804" s="306">
        <v>0</v>
      </c>
      <c r="H804" s="306">
        <v>45119</v>
      </c>
      <c r="I804" s="306">
        <v>39900</v>
      </c>
      <c r="J804" s="306">
        <v>30320</v>
      </c>
      <c r="K804" s="306">
        <v>39900</v>
      </c>
      <c r="L804" s="306">
        <v>0</v>
      </c>
      <c r="M804" s="306">
        <v>3789</v>
      </c>
      <c r="N804" s="306">
        <v>2523</v>
      </c>
      <c r="O804" s="306">
        <v>1627</v>
      </c>
      <c r="P804" s="306">
        <v>2162</v>
      </c>
      <c r="Q804" s="306">
        <v>1029</v>
      </c>
      <c r="R804" s="144">
        <v>0</v>
      </c>
      <c r="S804" s="144">
        <v>0</v>
      </c>
      <c r="T804" s="144">
        <v>0</v>
      </c>
      <c r="U804" s="144">
        <v>1029</v>
      </c>
      <c r="V804" s="144">
        <v>7553</v>
      </c>
    </row>
    <row r="805" spans="1:22">
      <c r="A805" s="375" t="s">
        <v>2031</v>
      </c>
      <c r="B805" t="s">
        <v>1994</v>
      </c>
      <c r="C805" t="s">
        <v>2032</v>
      </c>
      <c r="D805" s="307">
        <v>17463</v>
      </c>
      <c r="E805" s="307">
        <v>0</v>
      </c>
      <c r="F805" s="307">
        <v>77611</v>
      </c>
      <c r="G805" s="307">
        <v>77611</v>
      </c>
      <c r="H805" s="307">
        <v>0</v>
      </c>
      <c r="I805" s="307">
        <v>74735</v>
      </c>
      <c r="J805" s="307">
        <v>55450</v>
      </c>
      <c r="K805" s="307">
        <v>74000</v>
      </c>
      <c r="L805" s="307">
        <v>735</v>
      </c>
      <c r="M805" s="307">
        <v>7169</v>
      </c>
      <c r="N805" s="307">
        <v>4616</v>
      </c>
      <c r="O805" s="307">
        <v>1215</v>
      </c>
      <c r="P805" s="307">
        <v>5954</v>
      </c>
      <c r="Q805" s="307">
        <v>1269</v>
      </c>
      <c r="R805" s="438">
        <v>0</v>
      </c>
      <c r="S805" s="438">
        <v>0</v>
      </c>
      <c r="T805" s="438">
        <v>0</v>
      </c>
      <c r="U805" s="438">
        <v>1269</v>
      </c>
      <c r="V805" s="438">
        <v>13069</v>
      </c>
    </row>
    <row r="806" spans="1:22">
      <c r="A806" s="375" t="s">
        <v>2033</v>
      </c>
      <c r="B806" t="s">
        <v>2034</v>
      </c>
      <c r="C806">
        <v>0</v>
      </c>
      <c r="D806" s="306">
        <v>18000</v>
      </c>
      <c r="E806" s="306">
        <v>0</v>
      </c>
      <c r="F806" s="306">
        <v>3332557</v>
      </c>
      <c r="G806" s="306">
        <v>3332557</v>
      </c>
      <c r="H806" s="306">
        <v>0</v>
      </c>
      <c r="I806" s="306">
        <v>0</v>
      </c>
      <c r="J806" s="306">
        <v>0</v>
      </c>
      <c r="K806" s="306">
        <v>0</v>
      </c>
      <c r="L806" s="306">
        <v>0</v>
      </c>
      <c r="M806" s="306">
        <v>0</v>
      </c>
      <c r="N806" s="306">
        <v>0</v>
      </c>
      <c r="O806" s="306">
        <v>0</v>
      </c>
      <c r="P806" s="306">
        <v>0</v>
      </c>
      <c r="Q806" s="306">
        <v>0</v>
      </c>
      <c r="R806" s="144">
        <v>0</v>
      </c>
      <c r="S806" s="144">
        <v>0</v>
      </c>
      <c r="T806" s="144">
        <v>0</v>
      </c>
      <c r="U806" s="144">
        <v>0</v>
      </c>
      <c r="V806" s="144">
        <v>559688</v>
      </c>
    </row>
    <row r="807" spans="1:22">
      <c r="A807" s="375" t="s">
        <v>2035</v>
      </c>
      <c r="B807" t="s">
        <v>2034</v>
      </c>
      <c r="C807" t="s">
        <v>2036</v>
      </c>
      <c r="D807" s="307">
        <v>18201</v>
      </c>
      <c r="E807" s="307">
        <v>0</v>
      </c>
      <c r="F807" s="307">
        <v>559176</v>
      </c>
      <c r="G807" s="307">
        <v>89176</v>
      </c>
      <c r="H807" s="307">
        <v>470000</v>
      </c>
      <c r="I807" s="307">
        <v>931925</v>
      </c>
      <c r="J807" s="307">
        <v>554910</v>
      </c>
      <c r="K807" s="307">
        <v>835000</v>
      </c>
      <c r="L807" s="307">
        <v>96925</v>
      </c>
      <c r="M807" s="307">
        <v>96923</v>
      </c>
      <c r="N807" s="307">
        <v>45956</v>
      </c>
      <c r="O807" s="307">
        <v>69730</v>
      </c>
      <c r="P807" s="307">
        <v>27193</v>
      </c>
      <c r="Q807" s="307">
        <v>7829</v>
      </c>
      <c r="R807" s="438">
        <v>0</v>
      </c>
      <c r="S807" s="438">
        <v>0</v>
      </c>
      <c r="T807" s="438">
        <v>0</v>
      </c>
      <c r="U807" s="438">
        <v>7829</v>
      </c>
      <c r="V807" s="438">
        <v>94327</v>
      </c>
    </row>
    <row r="808" spans="1:22">
      <c r="A808" s="375" t="s">
        <v>2037</v>
      </c>
      <c r="B808" t="s">
        <v>2034</v>
      </c>
      <c r="C808" t="s">
        <v>2038</v>
      </c>
      <c r="D808" s="306">
        <v>18202</v>
      </c>
      <c r="E808" s="306">
        <v>0</v>
      </c>
      <c r="F808" s="306">
        <v>122442</v>
      </c>
      <c r="G808" s="306">
        <v>122442</v>
      </c>
      <c r="H808" s="306">
        <v>0</v>
      </c>
      <c r="I808" s="306">
        <v>241630</v>
      </c>
      <c r="J808" s="306">
        <v>150020</v>
      </c>
      <c r="K808" s="306">
        <v>195000</v>
      </c>
      <c r="L808" s="306">
        <v>46630</v>
      </c>
      <c r="M808" s="306">
        <v>24750</v>
      </c>
      <c r="N808" s="306">
        <v>12378</v>
      </c>
      <c r="O808" s="306">
        <v>11140</v>
      </c>
      <c r="P808" s="306">
        <v>13610</v>
      </c>
      <c r="Q808" s="306">
        <v>2949</v>
      </c>
      <c r="R808" s="144">
        <v>0</v>
      </c>
      <c r="S808" s="144">
        <v>0</v>
      </c>
      <c r="T808" s="144">
        <v>0</v>
      </c>
      <c r="U808" s="144">
        <v>2949</v>
      </c>
      <c r="V808" s="144">
        <v>20730</v>
      </c>
    </row>
    <row r="809" spans="1:22">
      <c r="A809" s="375" t="s">
        <v>2039</v>
      </c>
      <c r="B809" t="s">
        <v>2034</v>
      </c>
      <c r="C809" t="s">
        <v>2040</v>
      </c>
      <c r="D809" s="307">
        <v>18204</v>
      </c>
      <c r="E809" s="307">
        <v>0</v>
      </c>
      <c r="F809" s="307">
        <v>99553</v>
      </c>
      <c r="G809" s="307">
        <v>64500</v>
      </c>
      <c r="H809" s="307">
        <v>35053</v>
      </c>
      <c r="I809" s="307">
        <v>107300</v>
      </c>
      <c r="J809" s="307">
        <v>67620</v>
      </c>
      <c r="K809" s="307">
        <v>91000</v>
      </c>
      <c r="L809" s="307">
        <v>16300</v>
      </c>
      <c r="M809" s="307">
        <v>10927</v>
      </c>
      <c r="N809" s="307">
        <v>5593</v>
      </c>
      <c r="O809" s="307">
        <v>2556</v>
      </c>
      <c r="P809" s="307">
        <v>8371</v>
      </c>
      <c r="Q809" s="307">
        <v>1290</v>
      </c>
      <c r="R809" s="438">
        <v>0</v>
      </c>
      <c r="S809" s="438">
        <v>0</v>
      </c>
      <c r="T809" s="438">
        <v>0</v>
      </c>
      <c r="U809" s="438">
        <v>1290</v>
      </c>
      <c r="V809" s="438">
        <v>16783</v>
      </c>
    </row>
    <row r="810" spans="1:22">
      <c r="A810" s="375" t="s">
        <v>2041</v>
      </c>
      <c r="B810" t="s">
        <v>2034</v>
      </c>
      <c r="C810" t="s">
        <v>2042</v>
      </c>
      <c r="D810" s="306">
        <v>18205</v>
      </c>
      <c r="E810" s="306">
        <v>0</v>
      </c>
      <c r="F810" s="306">
        <v>108213</v>
      </c>
      <c r="G810" s="306">
        <v>108213</v>
      </c>
      <c r="H810" s="306">
        <v>0</v>
      </c>
      <c r="I810" s="306">
        <v>104205</v>
      </c>
      <c r="J810" s="306">
        <v>60520</v>
      </c>
      <c r="K810" s="306">
        <v>94000</v>
      </c>
      <c r="L810" s="306">
        <v>10205</v>
      </c>
      <c r="M810" s="306">
        <v>10903</v>
      </c>
      <c r="N810" s="306">
        <v>5020</v>
      </c>
      <c r="O810" s="306">
        <v>4577</v>
      </c>
      <c r="P810" s="306">
        <v>6326</v>
      </c>
      <c r="Q810" s="306">
        <v>1749</v>
      </c>
      <c r="R810" s="144">
        <v>0</v>
      </c>
      <c r="S810" s="144">
        <v>0</v>
      </c>
      <c r="T810" s="144">
        <v>0</v>
      </c>
      <c r="U810" s="144">
        <v>1749</v>
      </c>
      <c r="V810" s="144">
        <v>18242</v>
      </c>
    </row>
    <row r="811" spans="1:22">
      <c r="A811" s="375" t="s">
        <v>2043</v>
      </c>
      <c r="B811" t="s">
        <v>2034</v>
      </c>
      <c r="C811" t="s">
        <v>2044</v>
      </c>
      <c r="D811" s="307">
        <v>18206</v>
      </c>
      <c r="E811" s="307">
        <v>0</v>
      </c>
      <c r="F811" s="307">
        <v>73704</v>
      </c>
      <c r="G811" s="307">
        <v>73704</v>
      </c>
      <c r="H811" s="307">
        <v>0</v>
      </c>
      <c r="I811" s="307">
        <v>72355</v>
      </c>
      <c r="J811" s="307">
        <v>41560</v>
      </c>
      <c r="K811" s="307">
        <v>72355</v>
      </c>
      <c r="L811" s="307">
        <v>0</v>
      </c>
      <c r="M811" s="307">
        <v>7584</v>
      </c>
      <c r="N811" s="307">
        <v>3435</v>
      </c>
      <c r="O811" s="307">
        <v>5291</v>
      </c>
      <c r="P811" s="307">
        <v>2293</v>
      </c>
      <c r="Q811" s="307">
        <v>1509</v>
      </c>
      <c r="R811" s="438">
        <v>0</v>
      </c>
      <c r="S811" s="438">
        <v>0</v>
      </c>
      <c r="T811" s="438">
        <v>0</v>
      </c>
      <c r="U811" s="438">
        <v>1509</v>
      </c>
      <c r="V811" s="438">
        <v>12425</v>
      </c>
    </row>
    <row r="812" spans="1:22">
      <c r="A812" s="375" t="s">
        <v>2045</v>
      </c>
      <c r="B812" t="s">
        <v>2034</v>
      </c>
      <c r="C812" t="s">
        <v>2046</v>
      </c>
      <c r="D812" s="306">
        <v>18207</v>
      </c>
      <c r="E812" s="306">
        <v>0</v>
      </c>
      <c r="F812" s="306">
        <v>166227</v>
      </c>
      <c r="G812" s="306">
        <v>166227</v>
      </c>
      <c r="H812" s="306">
        <v>0</v>
      </c>
      <c r="I812" s="306">
        <v>200880</v>
      </c>
      <c r="J812" s="306">
        <v>99720</v>
      </c>
      <c r="K812" s="306">
        <v>128500</v>
      </c>
      <c r="L812" s="306">
        <v>72380</v>
      </c>
      <c r="M812" s="306">
        <v>21923</v>
      </c>
      <c r="N812" s="306">
        <v>8198</v>
      </c>
      <c r="O812" s="306">
        <v>6000</v>
      </c>
      <c r="P812" s="306">
        <v>15923</v>
      </c>
      <c r="Q812" s="306">
        <v>2709</v>
      </c>
      <c r="R812" s="144">
        <v>0</v>
      </c>
      <c r="S812" s="144">
        <v>0</v>
      </c>
      <c r="T812" s="144">
        <v>0</v>
      </c>
      <c r="U812" s="144">
        <v>2709</v>
      </c>
      <c r="V812" s="144">
        <v>28076</v>
      </c>
    </row>
    <row r="813" spans="1:22">
      <c r="A813" s="375" t="s">
        <v>2047</v>
      </c>
      <c r="B813" t="s">
        <v>2034</v>
      </c>
      <c r="C813" t="s">
        <v>2048</v>
      </c>
      <c r="D813" s="307">
        <v>18208</v>
      </c>
      <c r="E813" s="307">
        <v>0</v>
      </c>
      <c r="F813" s="307">
        <v>74553</v>
      </c>
      <c r="G813" s="307">
        <v>74553</v>
      </c>
      <c r="H813" s="307">
        <v>0</v>
      </c>
      <c r="I813" s="307">
        <v>85665</v>
      </c>
      <c r="J813" s="307">
        <v>46320</v>
      </c>
      <c r="K813" s="307">
        <v>77000</v>
      </c>
      <c r="L813" s="307">
        <v>8665</v>
      </c>
      <c r="M813" s="307">
        <v>9149</v>
      </c>
      <c r="N813" s="307">
        <v>3833</v>
      </c>
      <c r="O813" s="307">
        <v>6100</v>
      </c>
      <c r="P813" s="307">
        <v>3049</v>
      </c>
      <c r="Q813" s="307">
        <v>1749</v>
      </c>
      <c r="R813" s="438">
        <v>0</v>
      </c>
      <c r="S813" s="438">
        <v>0</v>
      </c>
      <c r="T813" s="438">
        <v>0</v>
      </c>
      <c r="U813" s="438">
        <v>1749</v>
      </c>
      <c r="V813" s="438">
        <v>12606</v>
      </c>
    </row>
    <row r="814" spans="1:22">
      <c r="A814" s="375" t="s">
        <v>2049</v>
      </c>
      <c r="B814" t="s">
        <v>2034</v>
      </c>
      <c r="C814" t="s">
        <v>2050</v>
      </c>
      <c r="D814" s="306">
        <v>18209</v>
      </c>
      <c r="E814" s="306">
        <v>0</v>
      </c>
      <c r="F814" s="306">
        <v>180141</v>
      </c>
      <c r="G814" s="306">
        <v>66646</v>
      </c>
      <c r="H814" s="306">
        <v>113495</v>
      </c>
      <c r="I814" s="306">
        <v>248265</v>
      </c>
      <c r="J814" s="306">
        <v>129570</v>
      </c>
      <c r="K814" s="306">
        <v>185000</v>
      </c>
      <c r="L814" s="306">
        <v>63265</v>
      </c>
      <c r="M814" s="306">
        <v>26743</v>
      </c>
      <c r="N814" s="306">
        <v>10651</v>
      </c>
      <c r="O814" s="306">
        <v>8100</v>
      </c>
      <c r="P814" s="306">
        <v>18643</v>
      </c>
      <c r="Q814" s="306">
        <v>2949</v>
      </c>
      <c r="R814" s="144">
        <v>0</v>
      </c>
      <c r="S814" s="144">
        <v>0</v>
      </c>
      <c r="T814" s="144">
        <v>0</v>
      </c>
      <c r="U814" s="144">
        <v>2949</v>
      </c>
      <c r="V814" s="144">
        <v>30428</v>
      </c>
    </row>
    <row r="815" spans="1:22">
      <c r="A815" s="375" t="s">
        <v>2051</v>
      </c>
      <c r="B815" t="s">
        <v>2034</v>
      </c>
      <c r="C815" t="s">
        <v>2052</v>
      </c>
      <c r="D815" s="307">
        <v>18210</v>
      </c>
      <c r="E815" s="307">
        <v>0</v>
      </c>
      <c r="F815" s="307">
        <v>213794</v>
      </c>
      <c r="G815" s="307">
        <v>40000</v>
      </c>
      <c r="H815" s="307">
        <v>173794</v>
      </c>
      <c r="I815" s="307">
        <v>265495</v>
      </c>
      <c r="J815" s="307">
        <v>134940</v>
      </c>
      <c r="K815" s="307">
        <v>192000</v>
      </c>
      <c r="L815" s="307">
        <v>73495</v>
      </c>
      <c r="M815" s="307">
        <v>28831</v>
      </c>
      <c r="N815" s="307">
        <v>11128</v>
      </c>
      <c r="O815" s="307">
        <v>12905</v>
      </c>
      <c r="P815" s="307">
        <v>15926</v>
      </c>
      <c r="Q815" s="307">
        <v>3189</v>
      </c>
      <c r="R815" s="438">
        <v>0</v>
      </c>
      <c r="S815" s="438">
        <v>0</v>
      </c>
      <c r="T815" s="438">
        <v>0</v>
      </c>
      <c r="U815" s="438">
        <v>3189</v>
      </c>
      <c r="V815" s="438">
        <v>36134</v>
      </c>
    </row>
    <row r="816" spans="1:22">
      <c r="A816" s="375" t="s">
        <v>2053</v>
      </c>
      <c r="B816" t="s">
        <v>2034</v>
      </c>
      <c r="C816" t="s">
        <v>2054</v>
      </c>
      <c r="D816" s="306">
        <v>18322</v>
      </c>
      <c r="E816" s="306">
        <v>0</v>
      </c>
      <c r="F816" s="306">
        <v>60951</v>
      </c>
      <c r="G816" s="306">
        <v>0</v>
      </c>
      <c r="H816" s="306">
        <v>60951</v>
      </c>
      <c r="I816" s="306">
        <v>52420</v>
      </c>
      <c r="J816" s="306">
        <v>25900</v>
      </c>
      <c r="K816" s="306">
        <v>28600</v>
      </c>
      <c r="L816" s="306">
        <v>23820</v>
      </c>
      <c r="M816" s="306">
        <v>5720</v>
      </c>
      <c r="N816" s="306">
        <v>2150</v>
      </c>
      <c r="O816" s="306">
        <v>4547</v>
      </c>
      <c r="P816" s="306">
        <v>1173</v>
      </c>
      <c r="Q816" s="306">
        <v>1269</v>
      </c>
      <c r="R816" s="144">
        <v>0</v>
      </c>
      <c r="S816" s="144">
        <v>0</v>
      </c>
      <c r="T816" s="144">
        <v>0</v>
      </c>
      <c r="U816" s="144">
        <v>1269</v>
      </c>
      <c r="V816" s="144">
        <v>10281</v>
      </c>
    </row>
    <row r="817" spans="1:22">
      <c r="A817" s="375" t="s">
        <v>2055</v>
      </c>
      <c r="B817" t="s">
        <v>2034</v>
      </c>
      <c r="C817" t="s">
        <v>759</v>
      </c>
      <c r="D817" s="307">
        <v>18382</v>
      </c>
      <c r="E817" s="307">
        <v>0</v>
      </c>
      <c r="F817" s="307">
        <v>18585</v>
      </c>
      <c r="G817" s="307">
        <v>18585</v>
      </c>
      <c r="H817" s="307">
        <v>0</v>
      </c>
      <c r="I817" s="307">
        <v>8105</v>
      </c>
      <c r="J817" s="307">
        <v>4810</v>
      </c>
      <c r="K817" s="307">
        <v>7590</v>
      </c>
      <c r="L817" s="307">
        <v>515</v>
      </c>
      <c r="M817" s="307">
        <v>834</v>
      </c>
      <c r="N817" s="307">
        <v>393</v>
      </c>
      <c r="O817" s="307">
        <v>202</v>
      </c>
      <c r="P817" s="307">
        <v>632</v>
      </c>
      <c r="Q817" s="307">
        <v>789</v>
      </c>
      <c r="R817" s="438">
        <v>0</v>
      </c>
      <c r="S817" s="438">
        <v>0</v>
      </c>
      <c r="T817" s="438">
        <v>0</v>
      </c>
      <c r="U817" s="438">
        <v>789</v>
      </c>
      <c r="V817" s="438">
        <v>3065</v>
      </c>
    </row>
    <row r="818" spans="1:22">
      <c r="A818" s="375" t="s">
        <v>2056</v>
      </c>
      <c r="B818" t="s">
        <v>2034</v>
      </c>
      <c r="C818" t="s">
        <v>2057</v>
      </c>
      <c r="D818" s="306">
        <v>18404</v>
      </c>
      <c r="E818" s="306">
        <v>0</v>
      </c>
      <c r="F818" s="306">
        <v>42407</v>
      </c>
      <c r="G818" s="306">
        <v>1502</v>
      </c>
      <c r="H818" s="306">
        <v>40905</v>
      </c>
      <c r="I818" s="306">
        <v>27830</v>
      </c>
      <c r="J818" s="306">
        <v>13920</v>
      </c>
      <c r="K818" s="306">
        <v>17900</v>
      </c>
      <c r="L818" s="306">
        <v>9930</v>
      </c>
      <c r="M818" s="306">
        <v>3023</v>
      </c>
      <c r="N818" s="306">
        <v>1148</v>
      </c>
      <c r="O818" s="306">
        <v>504</v>
      </c>
      <c r="P818" s="306">
        <v>2519</v>
      </c>
      <c r="Q818" s="306">
        <v>570</v>
      </c>
      <c r="R818" s="144">
        <v>0</v>
      </c>
      <c r="S818" s="144">
        <v>0</v>
      </c>
      <c r="T818" s="144">
        <v>0</v>
      </c>
      <c r="U818" s="144">
        <v>570</v>
      </c>
      <c r="V818" s="144">
        <v>7139</v>
      </c>
    </row>
    <row r="819" spans="1:22">
      <c r="A819" s="375" t="s">
        <v>2058</v>
      </c>
      <c r="B819" t="s">
        <v>2034</v>
      </c>
      <c r="C819" t="s">
        <v>2059</v>
      </c>
      <c r="D819" s="307">
        <v>18423</v>
      </c>
      <c r="E819" s="307">
        <v>0</v>
      </c>
      <c r="F819" s="307">
        <v>74751</v>
      </c>
      <c r="G819" s="307">
        <v>0</v>
      </c>
      <c r="H819" s="307">
        <v>74751</v>
      </c>
      <c r="I819" s="307">
        <v>68350</v>
      </c>
      <c r="J819" s="307">
        <v>39340</v>
      </c>
      <c r="K819" s="307">
        <v>64000</v>
      </c>
      <c r="L819" s="307">
        <v>4350</v>
      </c>
      <c r="M819" s="307">
        <v>7176</v>
      </c>
      <c r="N819" s="307">
        <v>3255</v>
      </c>
      <c r="O819" s="307">
        <v>2836</v>
      </c>
      <c r="P819" s="307">
        <v>4340</v>
      </c>
      <c r="Q819" s="307">
        <v>1269</v>
      </c>
      <c r="R819" s="438">
        <v>0</v>
      </c>
      <c r="S819" s="438">
        <v>0</v>
      </c>
      <c r="T819" s="438">
        <v>0</v>
      </c>
      <c r="U819" s="438">
        <v>1269</v>
      </c>
      <c r="V819" s="438">
        <v>12597</v>
      </c>
    </row>
    <row r="820" spans="1:22">
      <c r="A820" s="375" t="s">
        <v>2060</v>
      </c>
      <c r="B820" t="s">
        <v>2034</v>
      </c>
      <c r="C820" t="s">
        <v>2061</v>
      </c>
      <c r="D820" s="306">
        <v>18442</v>
      </c>
      <c r="E820" s="306">
        <v>0</v>
      </c>
      <c r="F820" s="306">
        <v>19062</v>
      </c>
      <c r="G820" s="306">
        <v>10624</v>
      </c>
      <c r="H820" s="306">
        <v>8438</v>
      </c>
      <c r="I820" s="306">
        <v>31370</v>
      </c>
      <c r="J820" s="306">
        <v>18840</v>
      </c>
      <c r="K820" s="306">
        <v>27500</v>
      </c>
      <c r="L820" s="306">
        <v>3870</v>
      </c>
      <c r="M820" s="306">
        <v>3246</v>
      </c>
      <c r="N820" s="306">
        <v>1563</v>
      </c>
      <c r="O820" s="306">
        <v>1995</v>
      </c>
      <c r="P820" s="306">
        <v>1251</v>
      </c>
      <c r="Q820" s="306">
        <v>1029</v>
      </c>
      <c r="R820" s="144">
        <v>0</v>
      </c>
      <c r="S820" s="144">
        <v>0</v>
      </c>
      <c r="T820" s="144">
        <v>0</v>
      </c>
      <c r="U820" s="144">
        <v>1029</v>
      </c>
      <c r="V820" s="144">
        <v>3032</v>
      </c>
    </row>
    <row r="821" spans="1:22">
      <c r="A821" s="375" t="s">
        <v>2062</v>
      </c>
      <c r="B821" t="s">
        <v>2034</v>
      </c>
      <c r="C821" t="s">
        <v>2063</v>
      </c>
      <c r="D821" s="307">
        <v>18481</v>
      </c>
      <c r="E821" s="307">
        <v>0</v>
      </c>
      <c r="F821" s="307">
        <v>15286</v>
      </c>
      <c r="G821" s="307">
        <v>0</v>
      </c>
      <c r="H821" s="307">
        <v>15286</v>
      </c>
      <c r="I821" s="307">
        <v>36335</v>
      </c>
      <c r="J821" s="307">
        <v>22620</v>
      </c>
      <c r="K821" s="307">
        <v>31500</v>
      </c>
      <c r="L821" s="307">
        <v>4835</v>
      </c>
      <c r="M821" s="307">
        <v>3684</v>
      </c>
      <c r="N821" s="307">
        <v>1848</v>
      </c>
      <c r="O821" s="307">
        <v>1764</v>
      </c>
      <c r="P821" s="307">
        <v>1920</v>
      </c>
      <c r="Q821" s="307">
        <v>1029</v>
      </c>
      <c r="R821" s="438">
        <v>0</v>
      </c>
      <c r="S821" s="438">
        <v>0</v>
      </c>
      <c r="T821" s="438">
        <v>0</v>
      </c>
      <c r="U821" s="438">
        <v>1029</v>
      </c>
      <c r="V821" s="438">
        <v>2589</v>
      </c>
    </row>
    <row r="822" spans="1:22">
      <c r="A822" s="375" t="s">
        <v>2064</v>
      </c>
      <c r="B822" t="s">
        <v>2034</v>
      </c>
      <c r="C822" t="s">
        <v>2065</v>
      </c>
      <c r="D822" s="306">
        <v>18483</v>
      </c>
      <c r="E822" s="306">
        <v>0</v>
      </c>
      <c r="F822" s="306">
        <v>17161</v>
      </c>
      <c r="G822" s="306">
        <v>17161</v>
      </c>
      <c r="H822" s="306">
        <v>0</v>
      </c>
      <c r="I822" s="306">
        <v>27475</v>
      </c>
      <c r="J822" s="306">
        <v>16620</v>
      </c>
      <c r="K822" s="306">
        <v>23800</v>
      </c>
      <c r="L822" s="306">
        <v>3675</v>
      </c>
      <c r="M822" s="306">
        <v>2831</v>
      </c>
      <c r="N822" s="306">
        <v>1373</v>
      </c>
      <c r="O822" s="306">
        <v>484</v>
      </c>
      <c r="P822" s="306">
        <v>2347</v>
      </c>
      <c r="Q822" s="306">
        <v>1029</v>
      </c>
      <c r="R822" s="144">
        <v>0</v>
      </c>
      <c r="S822" s="144">
        <v>0</v>
      </c>
      <c r="T822" s="144">
        <v>0</v>
      </c>
      <c r="U822" s="144">
        <v>1029</v>
      </c>
      <c r="V822" s="144">
        <v>2898</v>
      </c>
    </row>
    <row r="823" spans="1:22">
      <c r="A823" s="375" t="s">
        <v>2066</v>
      </c>
      <c r="B823" t="s">
        <v>2034</v>
      </c>
      <c r="C823" t="s">
        <v>2067</v>
      </c>
      <c r="D823" s="307">
        <v>18501</v>
      </c>
      <c r="E823" s="307">
        <v>0</v>
      </c>
      <c r="F823" s="307">
        <v>58893</v>
      </c>
      <c r="G823" s="307">
        <v>0</v>
      </c>
      <c r="H823" s="307">
        <v>58893</v>
      </c>
      <c r="I823" s="307">
        <v>43150</v>
      </c>
      <c r="J823" s="307">
        <v>24220</v>
      </c>
      <c r="K823" s="307">
        <v>34600</v>
      </c>
      <c r="L823" s="307">
        <v>8550</v>
      </c>
      <c r="M823" s="307">
        <v>4536</v>
      </c>
      <c r="N823" s="307">
        <v>1995</v>
      </c>
      <c r="O823" s="307">
        <v>816</v>
      </c>
      <c r="P823" s="307">
        <v>3720</v>
      </c>
      <c r="Q823" s="307">
        <v>1029</v>
      </c>
      <c r="R823" s="438">
        <v>0</v>
      </c>
      <c r="S823" s="438">
        <v>0</v>
      </c>
      <c r="T823" s="438">
        <v>0</v>
      </c>
      <c r="U823" s="438">
        <v>1029</v>
      </c>
      <c r="V823" s="438">
        <v>9908</v>
      </c>
    </row>
    <row r="824" spans="1:22">
      <c r="A824" s="375" t="s">
        <v>2068</v>
      </c>
      <c r="B824" t="s">
        <v>2069</v>
      </c>
      <c r="C824">
        <v>0</v>
      </c>
      <c r="D824" s="306">
        <v>19000</v>
      </c>
      <c r="E824" s="306">
        <v>0</v>
      </c>
      <c r="F824" s="306">
        <v>3825133</v>
      </c>
      <c r="G824" s="306">
        <v>3825133</v>
      </c>
      <c r="H824" s="306">
        <v>0</v>
      </c>
      <c r="I824" s="306">
        <v>0</v>
      </c>
      <c r="J824" s="306">
        <v>0</v>
      </c>
      <c r="K824" s="306">
        <v>0</v>
      </c>
      <c r="L824" s="306">
        <v>0</v>
      </c>
      <c r="M824" s="306">
        <v>0</v>
      </c>
      <c r="N824" s="306">
        <v>0</v>
      </c>
      <c r="O824" s="306">
        <v>0</v>
      </c>
      <c r="P824" s="306">
        <v>0</v>
      </c>
      <c r="Q824" s="306">
        <v>0</v>
      </c>
      <c r="R824" s="144">
        <v>0</v>
      </c>
      <c r="S824" s="144">
        <v>0</v>
      </c>
      <c r="T824" s="144">
        <v>0</v>
      </c>
      <c r="U824" s="144">
        <v>0</v>
      </c>
      <c r="V824" s="144">
        <v>637615</v>
      </c>
    </row>
    <row r="825" spans="1:22">
      <c r="A825" s="375" t="s">
        <v>2070</v>
      </c>
      <c r="B825" t="s">
        <v>2069</v>
      </c>
      <c r="C825" t="s">
        <v>2071</v>
      </c>
      <c r="D825" s="307">
        <v>19201</v>
      </c>
      <c r="E825" s="307">
        <v>0</v>
      </c>
      <c r="F825" s="307">
        <v>436829</v>
      </c>
      <c r="G825" s="307">
        <v>436829</v>
      </c>
      <c r="H825" s="307">
        <v>0</v>
      </c>
      <c r="I825" s="307">
        <v>917315</v>
      </c>
      <c r="J825" s="307">
        <v>659030</v>
      </c>
      <c r="K825" s="307">
        <v>857000</v>
      </c>
      <c r="L825" s="307">
        <v>60315</v>
      </c>
      <c r="M825" s="307">
        <v>89329</v>
      </c>
      <c r="N825" s="307">
        <v>54646</v>
      </c>
      <c r="O825" s="307">
        <v>26045</v>
      </c>
      <c r="P825" s="307">
        <v>63284</v>
      </c>
      <c r="Q825" s="307">
        <v>7189</v>
      </c>
      <c r="R825" s="438">
        <v>0</v>
      </c>
      <c r="S825" s="438">
        <v>0</v>
      </c>
      <c r="T825" s="438">
        <v>0</v>
      </c>
      <c r="U825" s="438">
        <v>7189</v>
      </c>
      <c r="V825" s="438">
        <v>73512</v>
      </c>
    </row>
    <row r="826" spans="1:22">
      <c r="A826" s="375" t="s">
        <v>2072</v>
      </c>
      <c r="B826" t="s">
        <v>2069</v>
      </c>
      <c r="C826" t="s">
        <v>2073</v>
      </c>
      <c r="D826" s="306">
        <v>19202</v>
      </c>
      <c r="E826" s="306">
        <v>0</v>
      </c>
      <c r="F826" s="306">
        <v>140169</v>
      </c>
      <c r="G826" s="306">
        <v>140169</v>
      </c>
      <c r="H826" s="306">
        <v>0</v>
      </c>
      <c r="I826" s="306">
        <v>171370</v>
      </c>
      <c r="J826" s="306">
        <v>104650</v>
      </c>
      <c r="K826" s="306">
        <v>145400</v>
      </c>
      <c r="L826" s="306">
        <v>25970</v>
      </c>
      <c r="M826" s="306">
        <v>17671</v>
      </c>
      <c r="N826" s="306">
        <v>8653</v>
      </c>
      <c r="O826" s="306">
        <v>7845</v>
      </c>
      <c r="P826" s="306">
        <v>9826</v>
      </c>
      <c r="Q826" s="306">
        <v>2709</v>
      </c>
      <c r="R826" s="144">
        <v>0</v>
      </c>
      <c r="S826" s="144">
        <v>0</v>
      </c>
      <c r="T826" s="144">
        <v>0</v>
      </c>
      <c r="U826" s="144">
        <v>2709</v>
      </c>
      <c r="V826" s="144">
        <v>21578</v>
      </c>
    </row>
    <row r="827" spans="1:22">
      <c r="A827" s="375" t="s">
        <v>2074</v>
      </c>
      <c r="B827" t="s">
        <v>2069</v>
      </c>
      <c r="C827" t="s">
        <v>2075</v>
      </c>
      <c r="D827" s="307">
        <v>19204</v>
      </c>
      <c r="E827" s="307">
        <v>0</v>
      </c>
      <c r="F827" s="307">
        <v>99192</v>
      </c>
      <c r="G827" s="307">
        <v>99192</v>
      </c>
      <c r="H827" s="307">
        <v>0</v>
      </c>
      <c r="I827" s="307">
        <v>101050</v>
      </c>
      <c r="J827" s="307">
        <v>60910</v>
      </c>
      <c r="K827" s="307">
        <v>96000</v>
      </c>
      <c r="L827" s="307">
        <v>5050</v>
      </c>
      <c r="M827" s="307">
        <v>10398</v>
      </c>
      <c r="N827" s="307">
        <v>5043</v>
      </c>
      <c r="O827" s="307">
        <v>6238</v>
      </c>
      <c r="P827" s="307">
        <v>4160</v>
      </c>
      <c r="Q827" s="307">
        <v>1989</v>
      </c>
      <c r="R827" s="438">
        <v>0</v>
      </c>
      <c r="S827" s="438">
        <v>0</v>
      </c>
      <c r="T827" s="438">
        <v>0</v>
      </c>
      <c r="U827" s="438">
        <v>1989</v>
      </c>
      <c r="V827" s="438">
        <v>16669</v>
      </c>
    </row>
    <row r="828" spans="1:22">
      <c r="A828" s="375" t="s">
        <v>2076</v>
      </c>
      <c r="B828" t="s">
        <v>2069</v>
      </c>
      <c r="C828" t="s">
        <v>2077</v>
      </c>
      <c r="D828" s="306">
        <v>19205</v>
      </c>
      <c r="E828" s="306">
        <v>0</v>
      </c>
      <c r="F828" s="306">
        <v>111126</v>
      </c>
      <c r="G828" s="306">
        <v>0</v>
      </c>
      <c r="H828" s="306">
        <v>111126</v>
      </c>
      <c r="I828" s="306">
        <v>130690</v>
      </c>
      <c r="J828" s="306">
        <v>85050</v>
      </c>
      <c r="K828" s="306">
        <v>115000</v>
      </c>
      <c r="L828" s="306">
        <v>15690</v>
      </c>
      <c r="M828" s="306">
        <v>13140</v>
      </c>
      <c r="N828" s="306">
        <v>7011</v>
      </c>
      <c r="O828" s="306">
        <v>13140</v>
      </c>
      <c r="P828" s="306">
        <v>0</v>
      </c>
      <c r="Q828" s="306">
        <v>1989</v>
      </c>
      <c r="R828" s="144">
        <v>0</v>
      </c>
      <c r="S828" s="144">
        <v>0</v>
      </c>
      <c r="T828" s="144">
        <v>0</v>
      </c>
      <c r="U828" s="144">
        <v>1989</v>
      </c>
      <c r="V828" s="144">
        <v>18743</v>
      </c>
    </row>
    <row r="829" spans="1:22">
      <c r="A829" s="375" t="s">
        <v>2078</v>
      </c>
      <c r="B829" t="s">
        <v>2069</v>
      </c>
      <c r="C829" t="s">
        <v>2079</v>
      </c>
      <c r="D829" s="307">
        <v>19206</v>
      </c>
      <c r="E829" s="307">
        <v>0</v>
      </c>
      <c r="F829" s="307">
        <v>62912</v>
      </c>
      <c r="G829" s="307">
        <v>62912</v>
      </c>
      <c r="H829" s="307">
        <v>0</v>
      </c>
      <c r="I829" s="307">
        <v>93260</v>
      </c>
      <c r="J829" s="307">
        <v>63170</v>
      </c>
      <c r="K829" s="307">
        <v>93260</v>
      </c>
      <c r="L829" s="307">
        <v>0</v>
      </c>
      <c r="M829" s="307">
        <v>9288</v>
      </c>
      <c r="N829" s="307">
        <v>5256</v>
      </c>
      <c r="O829" s="307">
        <v>6784</v>
      </c>
      <c r="P829" s="307">
        <v>2504</v>
      </c>
      <c r="Q829" s="307">
        <v>1749</v>
      </c>
      <c r="R829" s="438">
        <v>0</v>
      </c>
      <c r="S829" s="438">
        <v>0</v>
      </c>
      <c r="T829" s="438">
        <v>0</v>
      </c>
      <c r="U829" s="438">
        <v>1749</v>
      </c>
      <c r="V829" s="438">
        <v>10640</v>
      </c>
    </row>
    <row r="830" spans="1:22">
      <c r="A830" s="375" t="s">
        <v>2080</v>
      </c>
      <c r="B830" t="s">
        <v>2069</v>
      </c>
      <c r="C830" t="s">
        <v>2081</v>
      </c>
      <c r="D830" s="306">
        <v>19207</v>
      </c>
      <c r="E830" s="306">
        <v>0</v>
      </c>
      <c r="F830" s="306">
        <v>70918</v>
      </c>
      <c r="G830" s="306">
        <v>38000</v>
      </c>
      <c r="H830" s="306">
        <v>32918</v>
      </c>
      <c r="I830" s="306">
        <v>108695</v>
      </c>
      <c r="J830" s="306">
        <v>68570</v>
      </c>
      <c r="K830" s="306">
        <v>98120</v>
      </c>
      <c r="L830" s="306">
        <v>10575</v>
      </c>
      <c r="M830" s="306">
        <v>11068</v>
      </c>
      <c r="N830" s="306">
        <v>5671</v>
      </c>
      <c r="O830" s="306">
        <v>8145</v>
      </c>
      <c r="P830" s="306">
        <v>2923</v>
      </c>
      <c r="Q830" s="306">
        <v>1989</v>
      </c>
      <c r="R830" s="144">
        <v>0</v>
      </c>
      <c r="S830" s="144">
        <v>0</v>
      </c>
      <c r="T830" s="144">
        <v>0</v>
      </c>
      <c r="U830" s="144">
        <v>1989</v>
      </c>
      <c r="V830" s="144">
        <v>11953</v>
      </c>
    </row>
    <row r="831" spans="1:22">
      <c r="A831" s="375" t="s">
        <v>2082</v>
      </c>
      <c r="B831" t="s">
        <v>2069</v>
      </c>
      <c r="C831" t="s">
        <v>2083</v>
      </c>
      <c r="D831" s="307">
        <v>19208</v>
      </c>
      <c r="E831" s="307">
        <v>0</v>
      </c>
      <c r="F831" s="307">
        <v>197531</v>
      </c>
      <c r="G831" s="307">
        <v>197531</v>
      </c>
      <c r="H831" s="307">
        <v>0</v>
      </c>
      <c r="I831" s="307">
        <v>242945</v>
      </c>
      <c r="J831" s="307">
        <v>142550</v>
      </c>
      <c r="K831" s="307">
        <v>187000</v>
      </c>
      <c r="L831" s="307">
        <v>55945</v>
      </c>
      <c r="M831" s="307">
        <v>25279</v>
      </c>
      <c r="N831" s="307">
        <v>11698</v>
      </c>
      <c r="O831" s="307">
        <v>11536</v>
      </c>
      <c r="P831" s="307">
        <v>13743</v>
      </c>
      <c r="Q831" s="307">
        <v>2949</v>
      </c>
      <c r="R831" s="438">
        <v>0</v>
      </c>
      <c r="S831" s="438">
        <v>0</v>
      </c>
      <c r="T831" s="438">
        <v>0</v>
      </c>
      <c r="U831" s="438">
        <v>2949</v>
      </c>
      <c r="V831" s="438">
        <v>33358</v>
      </c>
    </row>
    <row r="832" spans="1:22">
      <c r="A832" s="375" t="s">
        <v>2084</v>
      </c>
      <c r="B832" t="s">
        <v>2069</v>
      </c>
      <c r="C832" t="s">
        <v>2085</v>
      </c>
      <c r="D832" s="306">
        <v>19209</v>
      </c>
      <c r="E832" s="306">
        <v>0</v>
      </c>
      <c r="F832" s="306">
        <v>156584</v>
      </c>
      <c r="G832" s="306">
        <v>31000</v>
      </c>
      <c r="H832" s="306">
        <v>125584</v>
      </c>
      <c r="I832" s="306">
        <v>203260</v>
      </c>
      <c r="J832" s="306">
        <v>143000</v>
      </c>
      <c r="K832" s="306">
        <v>61600</v>
      </c>
      <c r="L832" s="306">
        <v>141660</v>
      </c>
      <c r="M832" s="306">
        <v>19862</v>
      </c>
      <c r="N832" s="306">
        <v>11768</v>
      </c>
      <c r="O832" s="306">
        <v>10700</v>
      </c>
      <c r="P832" s="306">
        <v>9162</v>
      </c>
      <c r="Q832" s="306">
        <v>2709</v>
      </c>
      <c r="R832" s="144">
        <v>0</v>
      </c>
      <c r="S832" s="144">
        <v>0</v>
      </c>
      <c r="T832" s="144">
        <v>0</v>
      </c>
      <c r="U832" s="144">
        <v>2709</v>
      </c>
      <c r="V832" s="144">
        <v>25318</v>
      </c>
    </row>
    <row r="833" spans="1:22">
      <c r="A833" s="375" t="s">
        <v>2086</v>
      </c>
      <c r="B833" t="s">
        <v>2069</v>
      </c>
      <c r="C833" t="s">
        <v>2087</v>
      </c>
      <c r="D833" s="307">
        <v>19210</v>
      </c>
      <c r="E833" s="307">
        <v>0</v>
      </c>
      <c r="F833" s="307">
        <v>182783</v>
      </c>
      <c r="G833" s="307">
        <v>64970</v>
      </c>
      <c r="H833" s="307">
        <v>117813</v>
      </c>
      <c r="I833" s="307">
        <v>275900</v>
      </c>
      <c r="J833" s="307">
        <v>166990</v>
      </c>
      <c r="K833" s="307">
        <v>0</v>
      </c>
      <c r="L833" s="307">
        <v>275900</v>
      </c>
      <c r="M833" s="307">
        <v>28539</v>
      </c>
      <c r="N833" s="307">
        <v>13806</v>
      </c>
      <c r="O833" s="307">
        <v>3702</v>
      </c>
      <c r="P833" s="307">
        <v>24837</v>
      </c>
      <c r="Q833" s="307">
        <v>3189</v>
      </c>
      <c r="R833" s="438">
        <v>0</v>
      </c>
      <c r="S833" s="438">
        <v>0</v>
      </c>
      <c r="T833" s="438">
        <v>0</v>
      </c>
      <c r="U833" s="438">
        <v>3189</v>
      </c>
      <c r="V833" s="438">
        <v>30550</v>
      </c>
    </row>
    <row r="834" spans="1:22">
      <c r="A834" s="375" t="s">
        <v>2088</v>
      </c>
      <c r="B834" t="s">
        <v>2069</v>
      </c>
      <c r="C834" t="s">
        <v>2089</v>
      </c>
      <c r="D834" s="306">
        <v>19211</v>
      </c>
      <c r="E834" s="306">
        <v>0</v>
      </c>
      <c r="F834" s="306">
        <v>192049</v>
      </c>
      <c r="G834" s="306">
        <v>192049</v>
      </c>
      <c r="H834" s="306">
        <v>0</v>
      </c>
      <c r="I834" s="306">
        <v>267135</v>
      </c>
      <c r="J834" s="306">
        <v>172690</v>
      </c>
      <c r="K834" s="306">
        <v>210060</v>
      </c>
      <c r="L834" s="306">
        <v>57075</v>
      </c>
      <c r="M834" s="306">
        <v>27009</v>
      </c>
      <c r="N834" s="306">
        <v>14271</v>
      </c>
      <c r="O834" s="306">
        <v>7542</v>
      </c>
      <c r="P834" s="306">
        <v>19467</v>
      </c>
      <c r="Q834" s="306">
        <v>2949</v>
      </c>
      <c r="R834" s="144">
        <v>0</v>
      </c>
      <c r="S834" s="144">
        <v>0</v>
      </c>
      <c r="T834" s="144">
        <v>0</v>
      </c>
      <c r="U834" s="144">
        <v>2949</v>
      </c>
      <c r="V834" s="144">
        <v>32361</v>
      </c>
    </row>
    <row r="835" spans="1:22">
      <c r="A835" s="375" t="s">
        <v>2090</v>
      </c>
      <c r="B835" t="s">
        <v>2069</v>
      </c>
      <c r="C835" t="s">
        <v>2091</v>
      </c>
      <c r="D835" s="307">
        <v>19212</v>
      </c>
      <c r="E835" s="307">
        <v>0</v>
      </c>
      <c r="F835" s="307">
        <v>66855</v>
      </c>
      <c r="G835" s="307">
        <v>0</v>
      </c>
      <c r="H835" s="307">
        <v>66855</v>
      </c>
      <c r="I835" s="307">
        <v>82795</v>
      </c>
      <c r="J835" s="307">
        <v>51810</v>
      </c>
      <c r="K835" s="307">
        <v>72000</v>
      </c>
      <c r="L835" s="307">
        <v>10795</v>
      </c>
      <c r="M835" s="307">
        <v>8462</v>
      </c>
      <c r="N835" s="307">
        <v>4298</v>
      </c>
      <c r="O835" s="307">
        <v>4568</v>
      </c>
      <c r="P835" s="307">
        <v>3894</v>
      </c>
      <c r="Q835" s="307">
        <v>1509</v>
      </c>
      <c r="R835" s="438">
        <v>0</v>
      </c>
      <c r="S835" s="438">
        <v>0</v>
      </c>
      <c r="T835" s="438">
        <v>0</v>
      </c>
      <c r="U835" s="438">
        <v>1509</v>
      </c>
      <c r="V835" s="438">
        <v>11285</v>
      </c>
    </row>
    <row r="836" spans="1:22">
      <c r="A836" s="375" t="s">
        <v>2092</v>
      </c>
      <c r="B836" t="s">
        <v>2069</v>
      </c>
      <c r="C836" t="s">
        <v>2093</v>
      </c>
      <c r="D836" s="306">
        <v>19213</v>
      </c>
      <c r="E836" s="306">
        <v>0</v>
      </c>
      <c r="F836" s="306">
        <v>98131</v>
      </c>
      <c r="G836" s="306">
        <v>98131</v>
      </c>
      <c r="H836" s="306">
        <v>0</v>
      </c>
      <c r="I836" s="306">
        <v>118335</v>
      </c>
      <c r="J836" s="306">
        <v>78440</v>
      </c>
      <c r="K836" s="306">
        <v>900</v>
      </c>
      <c r="L836" s="306">
        <v>117435</v>
      </c>
      <c r="M836" s="306">
        <v>11836</v>
      </c>
      <c r="N836" s="306">
        <v>6478</v>
      </c>
      <c r="O836" s="306">
        <v>540</v>
      </c>
      <c r="P836" s="306">
        <v>11296</v>
      </c>
      <c r="Q836" s="306">
        <v>1989</v>
      </c>
      <c r="R836" s="144">
        <v>0</v>
      </c>
      <c r="S836" s="144">
        <v>0</v>
      </c>
      <c r="T836" s="144">
        <v>0</v>
      </c>
      <c r="U836" s="144">
        <v>1989</v>
      </c>
      <c r="V836" s="144">
        <v>16547</v>
      </c>
    </row>
    <row r="837" spans="1:22">
      <c r="A837" s="375" t="s">
        <v>2094</v>
      </c>
      <c r="B837" t="s">
        <v>2069</v>
      </c>
      <c r="C837" t="s">
        <v>2095</v>
      </c>
      <c r="D837" s="307">
        <v>19214</v>
      </c>
      <c r="E837" s="307">
        <v>0</v>
      </c>
      <c r="F837" s="307">
        <v>74108</v>
      </c>
      <c r="G837" s="307">
        <v>74108</v>
      </c>
      <c r="H837" s="307">
        <v>0</v>
      </c>
      <c r="I837" s="307">
        <v>111415</v>
      </c>
      <c r="J837" s="307">
        <v>66680</v>
      </c>
      <c r="K837" s="307">
        <v>104000</v>
      </c>
      <c r="L837" s="307">
        <v>7415</v>
      </c>
      <c r="M837" s="307">
        <v>11535</v>
      </c>
      <c r="N837" s="307">
        <v>5490</v>
      </c>
      <c r="O837" s="307">
        <v>6426</v>
      </c>
      <c r="P837" s="307">
        <v>5109</v>
      </c>
      <c r="Q837" s="307">
        <v>1989</v>
      </c>
      <c r="R837" s="438">
        <v>0</v>
      </c>
      <c r="S837" s="438">
        <v>0</v>
      </c>
      <c r="T837" s="438">
        <v>0</v>
      </c>
      <c r="U837" s="438">
        <v>1989</v>
      </c>
      <c r="V837" s="438">
        <v>12503</v>
      </c>
    </row>
    <row r="838" spans="1:22">
      <c r="A838" s="375" t="s">
        <v>2096</v>
      </c>
      <c r="B838" t="s">
        <v>2069</v>
      </c>
      <c r="C838" t="s">
        <v>2097</v>
      </c>
      <c r="D838" s="306">
        <v>19346</v>
      </c>
      <c r="E838" s="306">
        <v>0</v>
      </c>
      <c r="F838" s="306">
        <v>56551</v>
      </c>
      <c r="G838" s="306">
        <v>8000</v>
      </c>
      <c r="H838" s="306">
        <v>48551</v>
      </c>
      <c r="I838" s="306">
        <v>63820</v>
      </c>
      <c r="J838" s="306">
        <v>44290</v>
      </c>
      <c r="K838" s="306">
        <v>63820</v>
      </c>
      <c r="L838" s="306">
        <v>0</v>
      </c>
      <c r="M838" s="306">
        <v>6276</v>
      </c>
      <c r="N838" s="306">
        <v>3663</v>
      </c>
      <c r="O838" s="306">
        <v>3641</v>
      </c>
      <c r="P838" s="306">
        <v>2635</v>
      </c>
      <c r="Q838" s="306">
        <v>1269</v>
      </c>
      <c r="R838" s="144">
        <v>0</v>
      </c>
      <c r="S838" s="144">
        <v>0</v>
      </c>
      <c r="T838" s="144">
        <v>0</v>
      </c>
      <c r="U838" s="144">
        <v>1269</v>
      </c>
      <c r="V838" s="144">
        <v>9526</v>
      </c>
    </row>
    <row r="839" spans="1:22">
      <c r="A839" s="375" t="s">
        <v>2098</v>
      </c>
      <c r="B839" t="s">
        <v>2069</v>
      </c>
      <c r="C839" t="s">
        <v>2099</v>
      </c>
      <c r="D839" s="307">
        <v>19364</v>
      </c>
      <c r="E839" s="307">
        <v>0</v>
      </c>
      <c r="F839" s="307">
        <v>8114</v>
      </c>
      <c r="G839" s="307">
        <v>0</v>
      </c>
      <c r="H839" s="307">
        <v>8114</v>
      </c>
      <c r="I839" s="307">
        <v>5610</v>
      </c>
      <c r="J839" s="307">
        <v>4360</v>
      </c>
      <c r="K839" s="307">
        <v>0</v>
      </c>
      <c r="L839" s="307">
        <v>5610</v>
      </c>
      <c r="M839" s="307">
        <v>528</v>
      </c>
      <c r="N839" s="307">
        <v>363</v>
      </c>
      <c r="O839" s="307">
        <v>528</v>
      </c>
      <c r="P839" s="307">
        <v>0</v>
      </c>
      <c r="Q839" s="307">
        <v>789</v>
      </c>
      <c r="R839" s="438">
        <v>0</v>
      </c>
      <c r="S839" s="438">
        <v>0</v>
      </c>
      <c r="T839" s="438">
        <v>0</v>
      </c>
      <c r="U839" s="438">
        <v>789</v>
      </c>
      <c r="V839" s="438">
        <v>1361</v>
      </c>
    </row>
    <row r="840" spans="1:22">
      <c r="A840" s="375" t="s">
        <v>2100</v>
      </c>
      <c r="B840" t="s">
        <v>2069</v>
      </c>
      <c r="C840" t="s">
        <v>2101</v>
      </c>
      <c r="D840" s="306">
        <v>19365</v>
      </c>
      <c r="E840" s="306">
        <v>0</v>
      </c>
      <c r="F840" s="306">
        <v>49719</v>
      </c>
      <c r="G840" s="306">
        <v>0</v>
      </c>
      <c r="H840" s="306">
        <v>49719</v>
      </c>
      <c r="I840" s="306">
        <v>54525</v>
      </c>
      <c r="J840" s="306">
        <v>41060</v>
      </c>
      <c r="K840" s="306">
        <v>4200</v>
      </c>
      <c r="L840" s="306">
        <v>50325</v>
      </c>
      <c r="M840" s="306">
        <v>5211</v>
      </c>
      <c r="N840" s="306">
        <v>3420</v>
      </c>
      <c r="O840" s="306">
        <v>2087</v>
      </c>
      <c r="P840" s="306">
        <v>3124</v>
      </c>
      <c r="Q840" s="306">
        <v>1029</v>
      </c>
      <c r="R840" s="144">
        <v>0</v>
      </c>
      <c r="S840" s="144">
        <v>0</v>
      </c>
      <c r="T840" s="144">
        <v>0</v>
      </c>
      <c r="U840" s="144">
        <v>1029</v>
      </c>
      <c r="V840" s="144">
        <v>8374</v>
      </c>
    </row>
    <row r="841" spans="1:22">
      <c r="A841" s="375" t="s">
        <v>2102</v>
      </c>
      <c r="B841" t="s">
        <v>2069</v>
      </c>
      <c r="C841" t="s">
        <v>869</v>
      </c>
      <c r="D841" s="307">
        <v>19366</v>
      </c>
      <c r="E841" s="307">
        <v>0</v>
      </c>
      <c r="F841" s="307">
        <v>34359</v>
      </c>
      <c r="G841" s="307">
        <v>0</v>
      </c>
      <c r="H841" s="307">
        <v>34359</v>
      </c>
      <c r="I841" s="307">
        <v>28170</v>
      </c>
      <c r="J841" s="307">
        <v>18560</v>
      </c>
      <c r="K841" s="307">
        <v>0</v>
      </c>
      <c r="L841" s="307">
        <v>28170</v>
      </c>
      <c r="M841" s="307">
        <v>2835</v>
      </c>
      <c r="N841" s="307">
        <v>1545</v>
      </c>
      <c r="O841" s="307">
        <v>1639</v>
      </c>
      <c r="P841" s="307">
        <v>1196</v>
      </c>
      <c r="Q841" s="307">
        <v>1029</v>
      </c>
      <c r="R841" s="438">
        <v>0</v>
      </c>
      <c r="S841" s="438">
        <v>0</v>
      </c>
      <c r="T841" s="438">
        <v>0</v>
      </c>
      <c r="U841" s="438">
        <v>1029</v>
      </c>
      <c r="V841" s="438">
        <v>5786</v>
      </c>
    </row>
    <row r="842" spans="1:22">
      <c r="A842" s="375" t="s">
        <v>2103</v>
      </c>
      <c r="B842" t="s">
        <v>2069</v>
      </c>
      <c r="C842" t="s">
        <v>2104</v>
      </c>
      <c r="D842" s="306">
        <v>19368</v>
      </c>
      <c r="E842" s="306">
        <v>0</v>
      </c>
      <c r="F842" s="306">
        <v>52131</v>
      </c>
      <c r="G842" s="306">
        <v>13752</v>
      </c>
      <c r="H842" s="306">
        <v>38379</v>
      </c>
      <c r="I842" s="306">
        <v>59705</v>
      </c>
      <c r="J842" s="306">
        <v>40200</v>
      </c>
      <c r="K842" s="306">
        <v>54000</v>
      </c>
      <c r="L842" s="306">
        <v>5705</v>
      </c>
      <c r="M842" s="306">
        <v>5947</v>
      </c>
      <c r="N842" s="306">
        <v>3325</v>
      </c>
      <c r="O842" s="306">
        <v>3062</v>
      </c>
      <c r="P842" s="306">
        <v>2885</v>
      </c>
      <c r="Q842" s="306">
        <v>1269</v>
      </c>
      <c r="R842" s="144">
        <v>0</v>
      </c>
      <c r="S842" s="144">
        <v>0</v>
      </c>
      <c r="T842" s="144">
        <v>0</v>
      </c>
      <c r="U842" s="144">
        <v>1269</v>
      </c>
      <c r="V842" s="144">
        <v>8786</v>
      </c>
    </row>
    <row r="843" spans="1:22">
      <c r="A843" s="375" t="s">
        <v>2105</v>
      </c>
      <c r="B843" t="s">
        <v>2069</v>
      </c>
      <c r="C843" t="s">
        <v>2106</v>
      </c>
      <c r="D843" s="307">
        <v>19384</v>
      </c>
      <c r="E843" s="307">
        <v>0</v>
      </c>
      <c r="F843" s="307">
        <v>32700</v>
      </c>
      <c r="G843" s="307">
        <v>0</v>
      </c>
      <c r="H843" s="307">
        <v>32700</v>
      </c>
      <c r="I843" s="307">
        <v>68415</v>
      </c>
      <c r="J843" s="307">
        <v>37350</v>
      </c>
      <c r="K843" s="307">
        <v>58000</v>
      </c>
      <c r="L843" s="307">
        <v>10415</v>
      </c>
      <c r="M843" s="307">
        <v>7281</v>
      </c>
      <c r="N843" s="307">
        <v>3066</v>
      </c>
      <c r="O843" s="307">
        <v>0</v>
      </c>
      <c r="P843" s="307">
        <v>7281</v>
      </c>
      <c r="Q843" s="307">
        <v>1269</v>
      </c>
      <c r="R843" s="438">
        <v>0</v>
      </c>
      <c r="S843" s="438">
        <v>0</v>
      </c>
      <c r="T843" s="438">
        <v>0</v>
      </c>
      <c r="U843" s="438">
        <v>1269</v>
      </c>
      <c r="V843" s="438">
        <v>5550</v>
      </c>
    </row>
    <row r="844" spans="1:22">
      <c r="A844" s="375" t="s">
        <v>2107</v>
      </c>
      <c r="B844" t="s">
        <v>2069</v>
      </c>
      <c r="C844" t="s">
        <v>2108</v>
      </c>
      <c r="D844" s="306">
        <v>19422</v>
      </c>
      <c r="E844" s="306">
        <v>0</v>
      </c>
      <c r="F844" s="306">
        <v>13858</v>
      </c>
      <c r="G844" s="306">
        <v>0</v>
      </c>
      <c r="H844" s="306">
        <v>13858</v>
      </c>
      <c r="I844" s="306">
        <v>5235</v>
      </c>
      <c r="J844" s="306">
        <v>3000</v>
      </c>
      <c r="K844" s="306">
        <v>0</v>
      </c>
      <c r="L844" s="306">
        <v>5235</v>
      </c>
      <c r="M844" s="306">
        <v>548</v>
      </c>
      <c r="N844" s="306">
        <v>245</v>
      </c>
      <c r="O844" s="306">
        <v>0</v>
      </c>
      <c r="P844" s="306">
        <v>548</v>
      </c>
      <c r="Q844" s="306">
        <v>789</v>
      </c>
      <c r="R844" s="144">
        <v>0</v>
      </c>
      <c r="S844" s="144">
        <v>0</v>
      </c>
      <c r="T844" s="144">
        <v>0</v>
      </c>
      <c r="U844" s="144">
        <v>789</v>
      </c>
      <c r="V844" s="144">
        <v>2292</v>
      </c>
    </row>
    <row r="845" spans="1:22">
      <c r="A845" s="375" t="s">
        <v>2109</v>
      </c>
      <c r="B845" t="s">
        <v>2069</v>
      </c>
      <c r="C845" t="s">
        <v>2110</v>
      </c>
      <c r="D845" s="307">
        <v>19423</v>
      </c>
      <c r="E845" s="307">
        <v>0</v>
      </c>
      <c r="F845" s="307">
        <v>19924</v>
      </c>
      <c r="G845" s="307">
        <v>19924</v>
      </c>
      <c r="H845" s="307">
        <v>0</v>
      </c>
      <c r="I845" s="307">
        <v>13065</v>
      </c>
      <c r="J845" s="307">
        <v>7370</v>
      </c>
      <c r="K845" s="307">
        <v>9600</v>
      </c>
      <c r="L845" s="307">
        <v>3465</v>
      </c>
      <c r="M845" s="307">
        <v>1376</v>
      </c>
      <c r="N845" s="307">
        <v>608</v>
      </c>
      <c r="O845" s="307">
        <v>130</v>
      </c>
      <c r="P845" s="307">
        <v>1246</v>
      </c>
      <c r="Q845" s="307">
        <v>789</v>
      </c>
      <c r="R845" s="438">
        <v>0</v>
      </c>
      <c r="S845" s="438">
        <v>0</v>
      </c>
      <c r="T845" s="438">
        <v>0</v>
      </c>
      <c r="U845" s="438">
        <v>789</v>
      </c>
      <c r="V845" s="438">
        <v>3263</v>
      </c>
    </row>
    <row r="846" spans="1:22">
      <c r="A846" s="375" t="s">
        <v>2111</v>
      </c>
      <c r="B846" t="s">
        <v>2069</v>
      </c>
      <c r="C846" t="s">
        <v>2112</v>
      </c>
      <c r="D846" s="306">
        <v>19424</v>
      </c>
      <c r="E846" s="306">
        <v>0</v>
      </c>
      <c r="F846" s="306">
        <v>15780</v>
      </c>
      <c r="G846" s="306">
        <v>15780</v>
      </c>
      <c r="H846" s="306">
        <v>0</v>
      </c>
      <c r="I846" s="306">
        <v>25715</v>
      </c>
      <c r="J846" s="306">
        <v>11220</v>
      </c>
      <c r="K846" s="306">
        <v>25715</v>
      </c>
      <c r="L846" s="306">
        <v>0</v>
      </c>
      <c r="M846" s="306">
        <v>2908</v>
      </c>
      <c r="N846" s="306">
        <v>928</v>
      </c>
      <c r="O846" s="306">
        <v>1534</v>
      </c>
      <c r="P846" s="306">
        <v>1374</v>
      </c>
      <c r="Q846" s="306">
        <v>1029</v>
      </c>
      <c r="R846" s="144">
        <v>0</v>
      </c>
      <c r="S846" s="144">
        <v>0</v>
      </c>
      <c r="T846" s="144">
        <v>0</v>
      </c>
      <c r="U846" s="144">
        <v>1029</v>
      </c>
      <c r="V846" s="144">
        <v>2384</v>
      </c>
    </row>
    <row r="847" spans="1:22">
      <c r="A847" s="375" t="s">
        <v>2113</v>
      </c>
      <c r="B847" t="s">
        <v>2069</v>
      </c>
      <c r="C847" t="s">
        <v>2114</v>
      </c>
      <c r="D847" s="307">
        <v>19425</v>
      </c>
      <c r="E847" s="307">
        <v>0</v>
      </c>
      <c r="F847" s="307">
        <v>11582</v>
      </c>
      <c r="G847" s="307">
        <v>11582</v>
      </c>
      <c r="H847" s="307">
        <v>0</v>
      </c>
      <c r="I847" s="307">
        <v>21340</v>
      </c>
      <c r="J847" s="307">
        <v>13500</v>
      </c>
      <c r="K847" s="307">
        <v>3300</v>
      </c>
      <c r="L847" s="307">
        <v>18040</v>
      </c>
      <c r="M847" s="307">
        <v>2186</v>
      </c>
      <c r="N847" s="307">
        <v>1118</v>
      </c>
      <c r="O847" s="307">
        <v>2017</v>
      </c>
      <c r="P847" s="307">
        <v>169</v>
      </c>
      <c r="Q847" s="307">
        <v>1029</v>
      </c>
      <c r="R847" s="438">
        <v>0</v>
      </c>
      <c r="S847" s="438">
        <v>0</v>
      </c>
      <c r="T847" s="438">
        <v>0</v>
      </c>
      <c r="U847" s="438">
        <v>1029</v>
      </c>
      <c r="V847" s="438">
        <v>1790</v>
      </c>
    </row>
    <row r="848" spans="1:22">
      <c r="A848" s="375" t="s">
        <v>2115</v>
      </c>
      <c r="B848" t="s">
        <v>2069</v>
      </c>
      <c r="C848" t="s">
        <v>2116</v>
      </c>
      <c r="D848" s="306">
        <v>19429</v>
      </c>
      <c r="E848" s="306">
        <v>0</v>
      </c>
      <c r="F848" s="306">
        <v>14552</v>
      </c>
      <c r="G848" s="306">
        <v>14552</v>
      </c>
      <c r="H848" s="306">
        <v>0</v>
      </c>
      <c r="I848" s="306">
        <v>11835</v>
      </c>
      <c r="J848" s="306">
        <v>7700</v>
      </c>
      <c r="K848" s="306">
        <v>0</v>
      </c>
      <c r="L848" s="306">
        <v>11835</v>
      </c>
      <c r="M848" s="306">
        <v>1208</v>
      </c>
      <c r="N848" s="306">
        <v>650</v>
      </c>
      <c r="O848" s="306">
        <v>1208</v>
      </c>
      <c r="P848" s="306">
        <v>0</v>
      </c>
      <c r="Q848" s="306">
        <v>789</v>
      </c>
      <c r="R848" s="144">
        <v>0</v>
      </c>
      <c r="S848" s="144">
        <v>0</v>
      </c>
      <c r="T848" s="144">
        <v>0</v>
      </c>
      <c r="U848" s="144">
        <v>789</v>
      </c>
      <c r="V848" s="144">
        <v>2353</v>
      </c>
    </row>
    <row r="849" spans="1:22">
      <c r="A849" s="375" t="s">
        <v>2117</v>
      </c>
      <c r="B849" t="s">
        <v>2069</v>
      </c>
      <c r="C849" t="s">
        <v>2118</v>
      </c>
      <c r="D849" s="307">
        <v>19430</v>
      </c>
      <c r="E849" s="307">
        <v>0</v>
      </c>
      <c r="F849" s="307">
        <v>80922</v>
      </c>
      <c r="G849" s="307">
        <v>80922</v>
      </c>
      <c r="H849" s="307">
        <v>0</v>
      </c>
      <c r="I849" s="307">
        <v>89125</v>
      </c>
      <c r="J849" s="307">
        <v>51420</v>
      </c>
      <c r="K849" s="307">
        <v>89125</v>
      </c>
      <c r="L849" s="307">
        <v>0</v>
      </c>
      <c r="M849" s="307">
        <v>9385</v>
      </c>
      <c r="N849" s="307">
        <v>4285</v>
      </c>
      <c r="O849" s="307">
        <v>2920</v>
      </c>
      <c r="P849" s="307">
        <v>6465</v>
      </c>
      <c r="Q849" s="307">
        <v>1509</v>
      </c>
      <c r="R849" s="438">
        <v>0</v>
      </c>
      <c r="S849" s="438">
        <v>0</v>
      </c>
      <c r="T849" s="438">
        <v>0</v>
      </c>
      <c r="U849" s="438">
        <v>1509</v>
      </c>
      <c r="V849" s="438">
        <v>12610</v>
      </c>
    </row>
    <row r="850" spans="1:22">
      <c r="A850" s="375" t="s">
        <v>2119</v>
      </c>
      <c r="B850" t="s">
        <v>2069</v>
      </c>
      <c r="C850" t="s">
        <v>2120</v>
      </c>
      <c r="D850" s="306">
        <v>19442</v>
      </c>
      <c r="E850" s="306">
        <v>0</v>
      </c>
      <c r="F850" s="306">
        <v>8138</v>
      </c>
      <c r="G850" s="306">
        <v>7100</v>
      </c>
      <c r="H850" s="306">
        <v>1038</v>
      </c>
      <c r="I850" s="306">
        <v>3190</v>
      </c>
      <c r="J850" s="306">
        <v>2360</v>
      </c>
      <c r="K850" s="306">
        <v>3190</v>
      </c>
      <c r="L850" s="306">
        <v>0</v>
      </c>
      <c r="M850" s="306">
        <v>306</v>
      </c>
      <c r="N850" s="306">
        <v>195</v>
      </c>
      <c r="O850" s="306">
        <v>270</v>
      </c>
      <c r="P850" s="306">
        <v>36</v>
      </c>
      <c r="Q850" s="306">
        <v>789</v>
      </c>
      <c r="R850" s="144">
        <v>0</v>
      </c>
      <c r="S850" s="144">
        <v>0</v>
      </c>
      <c r="T850" s="144">
        <v>0</v>
      </c>
      <c r="U850" s="144">
        <v>789</v>
      </c>
      <c r="V850" s="144">
        <v>1348</v>
      </c>
    </row>
    <row r="851" spans="1:22">
      <c r="A851" s="375" t="s">
        <v>2121</v>
      </c>
      <c r="B851" t="s">
        <v>2069</v>
      </c>
      <c r="C851" t="s">
        <v>2122</v>
      </c>
      <c r="D851" s="307">
        <v>19443</v>
      </c>
      <c r="E851" s="307">
        <v>0</v>
      </c>
      <c r="F851" s="307">
        <v>6824</v>
      </c>
      <c r="G851" s="307">
        <v>0</v>
      </c>
      <c r="H851" s="307">
        <v>6824</v>
      </c>
      <c r="I851" s="307">
        <v>2725</v>
      </c>
      <c r="J851" s="307">
        <v>2040</v>
      </c>
      <c r="K851" s="307">
        <v>1860</v>
      </c>
      <c r="L851" s="307">
        <v>865</v>
      </c>
      <c r="M851" s="307">
        <v>263</v>
      </c>
      <c r="N851" s="307">
        <v>170</v>
      </c>
      <c r="O851" s="307">
        <v>239</v>
      </c>
      <c r="P851" s="307">
        <v>24</v>
      </c>
      <c r="Q851" s="307">
        <v>789</v>
      </c>
      <c r="R851" s="438">
        <v>0</v>
      </c>
      <c r="S851" s="438">
        <v>0</v>
      </c>
      <c r="T851" s="438">
        <v>0</v>
      </c>
      <c r="U851" s="438">
        <v>789</v>
      </c>
      <c r="V851" s="438">
        <v>1132</v>
      </c>
    </row>
    <row r="852" spans="1:22">
      <c r="A852" s="375" t="s">
        <v>2123</v>
      </c>
      <c r="B852" t="s">
        <v>2124</v>
      </c>
      <c r="C852">
        <v>0</v>
      </c>
      <c r="D852" s="306">
        <v>20000</v>
      </c>
      <c r="E852" s="306">
        <v>0</v>
      </c>
      <c r="F852" s="306">
        <v>6861226</v>
      </c>
      <c r="G852" s="306">
        <v>4952692</v>
      </c>
      <c r="H852" s="306">
        <v>1908534</v>
      </c>
      <c r="I852" s="306">
        <v>0</v>
      </c>
      <c r="J852" s="306">
        <v>0</v>
      </c>
      <c r="K852" s="306">
        <v>0</v>
      </c>
      <c r="L852" s="306">
        <v>0</v>
      </c>
      <c r="M852" s="306">
        <v>0</v>
      </c>
      <c r="N852" s="306">
        <v>0</v>
      </c>
      <c r="O852" s="306">
        <v>0</v>
      </c>
      <c r="P852" s="306">
        <v>0</v>
      </c>
      <c r="Q852" s="306">
        <v>0</v>
      </c>
      <c r="R852" s="144">
        <v>0</v>
      </c>
      <c r="S852" s="144">
        <v>0</v>
      </c>
      <c r="T852" s="144">
        <v>0</v>
      </c>
      <c r="U852" s="144">
        <v>0</v>
      </c>
      <c r="V852" s="144">
        <v>1104722</v>
      </c>
    </row>
    <row r="853" spans="1:22">
      <c r="A853" s="375" t="s">
        <v>2125</v>
      </c>
      <c r="B853" t="s">
        <v>2124</v>
      </c>
      <c r="C853" t="s">
        <v>2126</v>
      </c>
      <c r="D853" s="307">
        <v>20201</v>
      </c>
      <c r="E853" s="307">
        <v>0</v>
      </c>
      <c r="F853" s="307">
        <v>883558</v>
      </c>
      <c r="G853" s="307">
        <v>46872</v>
      </c>
      <c r="H853" s="307">
        <v>836686</v>
      </c>
      <c r="I853" s="307">
        <v>1392280</v>
      </c>
      <c r="J853" s="307">
        <v>869910</v>
      </c>
      <c r="K853" s="307">
        <v>605000</v>
      </c>
      <c r="L853" s="307">
        <v>787280</v>
      </c>
      <c r="M853" s="307">
        <v>142301</v>
      </c>
      <c r="N853" s="307">
        <v>71903</v>
      </c>
      <c r="O853" s="307">
        <v>73783</v>
      </c>
      <c r="P853" s="307">
        <v>68518</v>
      </c>
      <c r="Q853" s="307">
        <v>10869</v>
      </c>
      <c r="R853" s="438">
        <v>0</v>
      </c>
      <c r="S853" s="438">
        <v>0</v>
      </c>
      <c r="T853" s="438">
        <v>0</v>
      </c>
      <c r="U853" s="438">
        <v>10869</v>
      </c>
      <c r="V853" s="438">
        <v>141390</v>
      </c>
    </row>
    <row r="854" spans="1:22">
      <c r="A854" s="375" t="s">
        <v>2127</v>
      </c>
      <c r="B854" t="s">
        <v>2124</v>
      </c>
      <c r="C854" t="s">
        <v>2128</v>
      </c>
      <c r="D854" s="306">
        <v>20202</v>
      </c>
      <c r="E854" s="306">
        <v>0</v>
      </c>
      <c r="F854" s="306">
        <v>593283</v>
      </c>
      <c r="G854" s="306">
        <v>593283</v>
      </c>
      <c r="H854" s="306">
        <v>0</v>
      </c>
      <c r="I854" s="306">
        <v>915365</v>
      </c>
      <c r="J854" s="306">
        <v>579500</v>
      </c>
      <c r="K854" s="306">
        <v>744000</v>
      </c>
      <c r="L854" s="306">
        <v>171365</v>
      </c>
      <c r="M854" s="306">
        <v>93141</v>
      </c>
      <c r="N854" s="306">
        <v>47913</v>
      </c>
      <c r="O854" s="306">
        <v>39640</v>
      </c>
      <c r="P854" s="306">
        <v>53501</v>
      </c>
      <c r="Q854" s="306">
        <v>7989</v>
      </c>
      <c r="R854" s="144">
        <v>0</v>
      </c>
      <c r="S854" s="144">
        <v>0</v>
      </c>
      <c r="T854" s="144">
        <v>0</v>
      </c>
      <c r="U854" s="144">
        <v>7989</v>
      </c>
      <c r="V854" s="144">
        <v>95205</v>
      </c>
    </row>
    <row r="855" spans="1:22">
      <c r="A855" s="375" t="s">
        <v>2129</v>
      </c>
      <c r="B855" t="s">
        <v>2124</v>
      </c>
      <c r="C855" t="s">
        <v>2130</v>
      </c>
      <c r="D855" s="307">
        <v>20203</v>
      </c>
      <c r="E855" s="307">
        <v>0</v>
      </c>
      <c r="F855" s="307">
        <v>417741</v>
      </c>
      <c r="G855" s="307">
        <v>35324</v>
      </c>
      <c r="H855" s="307">
        <v>382417</v>
      </c>
      <c r="I855" s="307">
        <v>599395</v>
      </c>
      <c r="J855" s="307">
        <v>385440</v>
      </c>
      <c r="K855" s="307">
        <v>495000</v>
      </c>
      <c r="L855" s="307">
        <v>104395</v>
      </c>
      <c r="M855" s="307">
        <v>60670</v>
      </c>
      <c r="N855" s="307">
        <v>31870</v>
      </c>
      <c r="O855" s="307">
        <v>14826</v>
      </c>
      <c r="P855" s="307">
        <v>45844</v>
      </c>
      <c r="Q855" s="307">
        <v>5909</v>
      </c>
      <c r="R855" s="438">
        <v>0</v>
      </c>
      <c r="S855" s="438">
        <v>0</v>
      </c>
      <c r="T855" s="438">
        <v>0</v>
      </c>
      <c r="U855" s="438">
        <v>5909</v>
      </c>
      <c r="V855" s="438">
        <v>67121</v>
      </c>
    </row>
    <row r="856" spans="1:22">
      <c r="A856" s="375" t="s">
        <v>2131</v>
      </c>
      <c r="B856" t="s">
        <v>2124</v>
      </c>
      <c r="C856" t="s">
        <v>2132</v>
      </c>
      <c r="D856" s="306">
        <v>20204</v>
      </c>
      <c r="E856" s="306">
        <v>0</v>
      </c>
      <c r="F856" s="306">
        <v>140739</v>
      </c>
      <c r="G856" s="306">
        <v>40000</v>
      </c>
      <c r="H856" s="306">
        <v>100739</v>
      </c>
      <c r="I856" s="306">
        <v>180020</v>
      </c>
      <c r="J856" s="306">
        <v>111220</v>
      </c>
      <c r="K856" s="306">
        <v>149600</v>
      </c>
      <c r="L856" s="306">
        <v>30420</v>
      </c>
      <c r="M856" s="306">
        <v>18493</v>
      </c>
      <c r="N856" s="306">
        <v>9190</v>
      </c>
      <c r="O856" s="306">
        <v>10500</v>
      </c>
      <c r="P856" s="306">
        <v>7993</v>
      </c>
      <c r="Q856" s="306">
        <v>2709</v>
      </c>
      <c r="R856" s="144">
        <v>0</v>
      </c>
      <c r="S856" s="144">
        <v>0</v>
      </c>
      <c r="T856" s="144">
        <v>0</v>
      </c>
      <c r="U856" s="144">
        <v>2709</v>
      </c>
      <c r="V856" s="144">
        <v>21619</v>
      </c>
    </row>
    <row r="857" spans="1:22">
      <c r="A857" s="375" t="s">
        <v>2133</v>
      </c>
      <c r="B857" t="s">
        <v>2124</v>
      </c>
      <c r="C857" t="s">
        <v>2134</v>
      </c>
      <c r="D857" s="307">
        <v>20205</v>
      </c>
      <c r="E857" s="307">
        <v>0</v>
      </c>
      <c r="F857" s="307">
        <v>312842</v>
      </c>
      <c r="G857" s="307">
        <v>0</v>
      </c>
      <c r="H857" s="307">
        <v>312842</v>
      </c>
      <c r="I857" s="307">
        <v>346995</v>
      </c>
      <c r="J857" s="307">
        <v>209790</v>
      </c>
      <c r="K857" s="307">
        <v>303000</v>
      </c>
      <c r="L857" s="307">
        <v>43995</v>
      </c>
      <c r="M857" s="307">
        <v>35744</v>
      </c>
      <c r="N857" s="307">
        <v>17258</v>
      </c>
      <c r="O857" s="307">
        <v>7674</v>
      </c>
      <c r="P857" s="307">
        <v>28070</v>
      </c>
      <c r="Q857" s="307">
        <v>3669</v>
      </c>
      <c r="R857" s="438">
        <v>0</v>
      </c>
      <c r="S857" s="438">
        <v>0</v>
      </c>
      <c r="T857" s="438">
        <v>0</v>
      </c>
      <c r="U857" s="438">
        <v>3669</v>
      </c>
      <c r="V857" s="438">
        <v>52680</v>
      </c>
    </row>
    <row r="858" spans="1:22">
      <c r="A858" s="375" t="s">
        <v>2135</v>
      </c>
      <c r="B858" t="s">
        <v>2124</v>
      </c>
      <c r="C858" t="s">
        <v>2136</v>
      </c>
      <c r="D858" s="306">
        <v>20206</v>
      </c>
      <c r="E858" s="306">
        <v>0</v>
      </c>
      <c r="F858" s="306">
        <v>127233</v>
      </c>
      <c r="G858" s="306">
        <v>5812</v>
      </c>
      <c r="H858" s="306">
        <v>121421</v>
      </c>
      <c r="I858" s="306">
        <v>196935</v>
      </c>
      <c r="J858" s="306">
        <v>126460</v>
      </c>
      <c r="K858" s="306">
        <v>175000</v>
      </c>
      <c r="L858" s="306">
        <v>21935</v>
      </c>
      <c r="M858" s="306">
        <v>20002</v>
      </c>
      <c r="N858" s="306">
        <v>10465</v>
      </c>
      <c r="O858" s="306">
        <v>13115</v>
      </c>
      <c r="P858" s="306">
        <v>6887</v>
      </c>
      <c r="Q858" s="306">
        <v>2709</v>
      </c>
      <c r="R858" s="144">
        <v>0</v>
      </c>
      <c r="S858" s="144">
        <v>0</v>
      </c>
      <c r="T858" s="144">
        <v>0</v>
      </c>
      <c r="U858" s="144">
        <v>2709</v>
      </c>
      <c r="V858" s="144">
        <v>20421</v>
      </c>
    </row>
    <row r="859" spans="1:22">
      <c r="A859" s="375" t="s">
        <v>2137</v>
      </c>
      <c r="B859" t="s">
        <v>2124</v>
      </c>
      <c r="C859" t="s">
        <v>2138</v>
      </c>
      <c r="D859" s="307">
        <v>20207</v>
      </c>
      <c r="E859" s="307">
        <v>0</v>
      </c>
      <c r="F859" s="307">
        <v>155755</v>
      </c>
      <c r="G859" s="307">
        <v>880</v>
      </c>
      <c r="H859" s="307">
        <v>154875</v>
      </c>
      <c r="I859" s="307">
        <v>176375</v>
      </c>
      <c r="J859" s="307">
        <v>107010</v>
      </c>
      <c r="K859" s="307">
        <v>140000</v>
      </c>
      <c r="L859" s="307">
        <v>36375</v>
      </c>
      <c r="M859" s="307">
        <v>18181</v>
      </c>
      <c r="N859" s="307">
        <v>8833</v>
      </c>
      <c r="O859" s="307">
        <v>10961</v>
      </c>
      <c r="P859" s="307">
        <v>7220</v>
      </c>
      <c r="Q859" s="307">
        <v>2709</v>
      </c>
      <c r="R859" s="438">
        <v>0</v>
      </c>
      <c r="S859" s="438">
        <v>0</v>
      </c>
      <c r="T859" s="438">
        <v>0</v>
      </c>
      <c r="U859" s="438">
        <v>2709</v>
      </c>
      <c r="V859" s="438">
        <v>25137</v>
      </c>
    </row>
    <row r="860" spans="1:22">
      <c r="A860" s="375" t="s">
        <v>2139</v>
      </c>
      <c r="B860" t="s">
        <v>2124</v>
      </c>
      <c r="C860" t="s">
        <v>2140</v>
      </c>
      <c r="D860" s="306">
        <v>20208</v>
      </c>
      <c r="E860" s="306">
        <v>0</v>
      </c>
      <c r="F860" s="306">
        <v>126992</v>
      </c>
      <c r="G860" s="306">
        <v>47925</v>
      </c>
      <c r="H860" s="306">
        <v>79067</v>
      </c>
      <c r="I860" s="306">
        <v>174230</v>
      </c>
      <c r="J860" s="306">
        <v>117870</v>
      </c>
      <c r="K860" s="306">
        <v>164000</v>
      </c>
      <c r="L860" s="306">
        <v>10230</v>
      </c>
      <c r="M860" s="306">
        <v>17289</v>
      </c>
      <c r="N860" s="306">
        <v>9711</v>
      </c>
      <c r="O860" s="306">
        <v>15444</v>
      </c>
      <c r="P860" s="306">
        <v>1845</v>
      </c>
      <c r="Q860" s="306">
        <v>2010</v>
      </c>
      <c r="R860" s="144">
        <v>0</v>
      </c>
      <c r="S860" s="144">
        <v>0</v>
      </c>
      <c r="T860" s="144">
        <v>0</v>
      </c>
      <c r="U860" s="144">
        <v>2010</v>
      </c>
      <c r="V860" s="144">
        <v>19549</v>
      </c>
    </row>
    <row r="861" spans="1:22">
      <c r="A861" s="375" t="s">
        <v>2141</v>
      </c>
      <c r="B861" t="s">
        <v>2124</v>
      </c>
      <c r="C861" t="s">
        <v>2142</v>
      </c>
      <c r="D861" s="307">
        <v>20209</v>
      </c>
      <c r="E861" s="307">
        <v>0</v>
      </c>
      <c r="F861" s="307">
        <v>210866</v>
      </c>
      <c r="G861" s="307">
        <v>15000</v>
      </c>
      <c r="H861" s="307">
        <v>195866</v>
      </c>
      <c r="I861" s="307">
        <v>234335</v>
      </c>
      <c r="J861" s="307">
        <v>140340</v>
      </c>
      <c r="K861" s="307">
        <v>214000</v>
      </c>
      <c r="L861" s="307">
        <v>20335</v>
      </c>
      <c r="M861" s="307">
        <v>24257</v>
      </c>
      <c r="N861" s="307">
        <v>11570</v>
      </c>
      <c r="O861" s="307">
        <v>7494</v>
      </c>
      <c r="P861" s="307">
        <v>16763</v>
      </c>
      <c r="Q861" s="307">
        <v>2709</v>
      </c>
      <c r="R861" s="438">
        <v>0</v>
      </c>
      <c r="S861" s="438">
        <v>0</v>
      </c>
      <c r="T861" s="438">
        <v>0</v>
      </c>
      <c r="U861" s="438">
        <v>2709</v>
      </c>
      <c r="V861" s="438">
        <v>33998</v>
      </c>
    </row>
    <row r="862" spans="1:22">
      <c r="A862" s="375" t="s">
        <v>2143</v>
      </c>
      <c r="B862" t="s">
        <v>2124</v>
      </c>
      <c r="C862" t="s">
        <v>2144</v>
      </c>
      <c r="D862" s="306">
        <v>20210</v>
      </c>
      <c r="E862" s="306">
        <v>0</v>
      </c>
      <c r="F862" s="306">
        <v>101387</v>
      </c>
      <c r="G862" s="306">
        <v>81387</v>
      </c>
      <c r="H862" s="306">
        <v>20000</v>
      </c>
      <c r="I862" s="306">
        <v>114420</v>
      </c>
      <c r="J862" s="306">
        <v>68700</v>
      </c>
      <c r="K862" s="306">
        <v>99000</v>
      </c>
      <c r="L862" s="306">
        <v>15420</v>
      </c>
      <c r="M862" s="306">
        <v>11847</v>
      </c>
      <c r="N862" s="306">
        <v>5673</v>
      </c>
      <c r="O862" s="306">
        <v>6772</v>
      </c>
      <c r="P862" s="306">
        <v>5075</v>
      </c>
      <c r="Q862" s="306">
        <v>1989</v>
      </c>
      <c r="R862" s="144">
        <v>0</v>
      </c>
      <c r="S862" s="144">
        <v>0</v>
      </c>
      <c r="T862" s="144">
        <v>0</v>
      </c>
      <c r="U862" s="144">
        <v>1989</v>
      </c>
      <c r="V862" s="144">
        <v>16387</v>
      </c>
    </row>
    <row r="863" spans="1:22">
      <c r="A863" s="375" t="s">
        <v>2145</v>
      </c>
      <c r="B863" t="s">
        <v>2124</v>
      </c>
      <c r="C863" t="s">
        <v>2146</v>
      </c>
      <c r="D863" s="307">
        <v>20211</v>
      </c>
      <c r="E863" s="307">
        <v>0</v>
      </c>
      <c r="F863" s="307">
        <v>131218</v>
      </c>
      <c r="G863" s="307">
        <v>131218</v>
      </c>
      <c r="H863" s="307">
        <v>0</v>
      </c>
      <c r="I863" s="307">
        <v>154790</v>
      </c>
      <c r="J863" s="307">
        <v>95590</v>
      </c>
      <c r="K863" s="307">
        <v>123800</v>
      </c>
      <c r="L863" s="307">
        <v>30990</v>
      </c>
      <c r="M863" s="307">
        <v>15835</v>
      </c>
      <c r="N863" s="307">
        <v>7861</v>
      </c>
      <c r="O863" s="307">
        <v>10953</v>
      </c>
      <c r="P863" s="307">
        <v>4882</v>
      </c>
      <c r="Q863" s="307">
        <v>2229</v>
      </c>
      <c r="R863" s="438">
        <v>0</v>
      </c>
      <c r="S863" s="438">
        <v>0</v>
      </c>
      <c r="T863" s="438">
        <v>0</v>
      </c>
      <c r="U863" s="438">
        <v>2229</v>
      </c>
      <c r="V863" s="438">
        <v>21107</v>
      </c>
    </row>
    <row r="864" spans="1:22">
      <c r="A864" s="375" t="s">
        <v>2147</v>
      </c>
      <c r="B864" t="s">
        <v>2124</v>
      </c>
      <c r="C864" t="s">
        <v>2148</v>
      </c>
      <c r="D864" s="306">
        <v>20212</v>
      </c>
      <c r="E864" s="306">
        <v>0</v>
      </c>
      <c r="F864" s="306">
        <v>94963</v>
      </c>
      <c r="G864" s="306">
        <v>94963</v>
      </c>
      <c r="H864" s="306">
        <v>0</v>
      </c>
      <c r="I864" s="306">
        <v>115310</v>
      </c>
      <c r="J864" s="306">
        <v>80420</v>
      </c>
      <c r="K864" s="306">
        <v>109000</v>
      </c>
      <c r="L864" s="306">
        <v>6310</v>
      </c>
      <c r="M864" s="306">
        <v>11310</v>
      </c>
      <c r="N864" s="306">
        <v>6633</v>
      </c>
      <c r="O864" s="306">
        <v>7366</v>
      </c>
      <c r="P864" s="306">
        <v>3944</v>
      </c>
      <c r="Q864" s="306">
        <v>1749</v>
      </c>
      <c r="R864" s="144">
        <v>0</v>
      </c>
      <c r="S864" s="144">
        <v>0</v>
      </c>
      <c r="T864" s="144">
        <v>0</v>
      </c>
      <c r="U864" s="144">
        <v>1749</v>
      </c>
      <c r="V864" s="144">
        <v>14772</v>
      </c>
    </row>
    <row r="865" spans="1:22">
      <c r="A865" s="375" t="s">
        <v>2149</v>
      </c>
      <c r="B865" t="s">
        <v>2124</v>
      </c>
      <c r="C865" t="s">
        <v>2150</v>
      </c>
      <c r="D865" s="307">
        <v>20213</v>
      </c>
      <c r="E865" s="307">
        <v>0</v>
      </c>
      <c r="F865" s="307">
        <v>82509</v>
      </c>
      <c r="G865" s="307">
        <v>1700</v>
      </c>
      <c r="H865" s="307">
        <v>80809</v>
      </c>
      <c r="I865" s="307">
        <v>76985</v>
      </c>
      <c r="J865" s="307">
        <v>51790</v>
      </c>
      <c r="K865" s="307">
        <v>66000</v>
      </c>
      <c r="L865" s="307">
        <v>10985</v>
      </c>
      <c r="M865" s="307">
        <v>7640</v>
      </c>
      <c r="N865" s="307">
        <v>4283</v>
      </c>
      <c r="O865" s="307">
        <v>3098</v>
      </c>
      <c r="P865" s="307">
        <v>4542</v>
      </c>
      <c r="Q865" s="307">
        <v>1509</v>
      </c>
      <c r="R865" s="438">
        <v>0</v>
      </c>
      <c r="S865" s="438">
        <v>0</v>
      </c>
      <c r="T865" s="438">
        <v>0</v>
      </c>
      <c r="U865" s="438">
        <v>1509</v>
      </c>
      <c r="V865" s="438">
        <v>13438</v>
      </c>
    </row>
    <row r="866" spans="1:22">
      <c r="A866" s="375" t="s">
        <v>2151</v>
      </c>
      <c r="B866" t="s">
        <v>2124</v>
      </c>
      <c r="C866" t="s">
        <v>2152</v>
      </c>
      <c r="D866" s="306">
        <v>20214</v>
      </c>
      <c r="E866" s="306">
        <v>0</v>
      </c>
      <c r="F866" s="306">
        <v>168484</v>
      </c>
      <c r="G866" s="306">
        <v>143632</v>
      </c>
      <c r="H866" s="306">
        <v>24852</v>
      </c>
      <c r="I866" s="306">
        <v>204950</v>
      </c>
      <c r="J866" s="306">
        <v>126850</v>
      </c>
      <c r="K866" s="306">
        <v>200000</v>
      </c>
      <c r="L866" s="306">
        <v>4950</v>
      </c>
      <c r="M866" s="306">
        <v>20963</v>
      </c>
      <c r="N866" s="306">
        <v>10451</v>
      </c>
      <c r="O866" s="306">
        <v>9975</v>
      </c>
      <c r="P866" s="306">
        <v>10988</v>
      </c>
      <c r="Q866" s="306">
        <v>2469</v>
      </c>
      <c r="R866" s="144">
        <v>0</v>
      </c>
      <c r="S866" s="144">
        <v>0</v>
      </c>
      <c r="T866" s="144">
        <v>0</v>
      </c>
      <c r="U866" s="144">
        <v>2469</v>
      </c>
      <c r="V866" s="144">
        <v>25935</v>
      </c>
    </row>
    <row r="867" spans="1:22">
      <c r="A867" s="375" t="s">
        <v>2153</v>
      </c>
      <c r="B867" t="s">
        <v>2124</v>
      </c>
      <c r="C867" t="s">
        <v>2154</v>
      </c>
      <c r="D867" s="307">
        <v>20215</v>
      </c>
      <c r="E867" s="307">
        <v>0</v>
      </c>
      <c r="F867" s="307">
        <v>191158</v>
      </c>
      <c r="G867" s="307">
        <v>0</v>
      </c>
      <c r="H867" s="307">
        <v>191158</v>
      </c>
      <c r="I867" s="307">
        <v>224790</v>
      </c>
      <c r="J867" s="307">
        <v>129170</v>
      </c>
      <c r="K867" s="307">
        <v>171000</v>
      </c>
      <c r="L867" s="307">
        <v>53790</v>
      </c>
      <c r="M867" s="307">
        <v>23598</v>
      </c>
      <c r="N867" s="307">
        <v>10686</v>
      </c>
      <c r="O867" s="307">
        <v>10300</v>
      </c>
      <c r="P867" s="307">
        <v>13298</v>
      </c>
      <c r="Q867" s="307">
        <v>2949</v>
      </c>
      <c r="R867" s="438">
        <v>0</v>
      </c>
      <c r="S867" s="438">
        <v>0</v>
      </c>
      <c r="T867" s="438">
        <v>0</v>
      </c>
      <c r="U867" s="438">
        <v>2949</v>
      </c>
      <c r="V867" s="438">
        <v>29459</v>
      </c>
    </row>
    <row r="868" spans="1:22">
      <c r="A868" s="375" t="s">
        <v>2155</v>
      </c>
      <c r="B868" t="s">
        <v>2124</v>
      </c>
      <c r="C868" t="s">
        <v>2156</v>
      </c>
      <c r="D868" s="306">
        <v>20217</v>
      </c>
      <c r="E868" s="306">
        <v>0</v>
      </c>
      <c r="F868" s="306">
        <v>324332</v>
      </c>
      <c r="G868" s="306">
        <v>167010</v>
      </c>
      <c r="H868" s="306">
        <v>157322</v>
      </c>
      <c r="I868" s="306">
        <v>370130</v>
      </c>
      <c r="J868" s="306">
        <v>235030</v>
      </c>
      <c r="K868" s="306">
        <v>345000</v>
      </c>
      <c r="L868" s="306">
        <v>25130</v>
      </c>
      <c r="M868" s="306">
        <v>37553</v>
      </c>
      <c r="N868" s="306">
        <v>19391</v>
      </c>
      <c r="O868" s="306">
        <v>17225</v>
      </c>
      <c r="P868" s="306">
        <v>20328</v>
      </c>
      <c r="Q868" s="306">
        <v>3909</v>
      </c>
      <c r="R868" s="144">
        <v>0</v>
      </c>
      <c r="S868" s="144">
        <v>0</v>
      </c>
      <c r="T868" s="144">
        <v>0</v>
      </c>
      <c r="U868" s="144">
        <v>3909</v>
      </c>
      <c r="V868" s="144">
        <v>50077</v>
      </c>
    </row>
    <row r="869" spans="1:22">
      <c r="A869" s="375" t="s">
        <v>2157</v>
      </c>
      <c r="B869" t="s">
        <v>2124</v>
      </c>
      <c r="C869" t="s">
        <v>2158</v>
      </c>
      <c r="D869" s="307">
        <v>20218</v>
      </c>
      <c r="E869" s="307">
        <v>0</v>
      </c>
      <c r="F869" s="307">
        <v>172347</v>
      </c>
      <c r="G869" s="307">
        <v>55200</v>
      </c>
      <c r="H869" s="307">
        <v>117147</v>
      </c>
      <c r="I869" s="307">
        <v>201115</v>
      </c>
      <c r="J869" s="307">
        <v>118910</v>
      </c>
      <c r="K869" s="307">
        <v>166000</v>
      </c>
      <c r="L869" s="307">
        <v>35115</v>
      </c>
      <c r="M869" s="307">
        <v>20904</v>
      </c>
      <c r="N869" s="307">
        <v>9828</v>
      </c>
      <c r="O869" s="307">
        <v>10000</v>
      </c>
      <c r="P869" s="307">
        <v>10904</v>
      </c>
      <c r="Q869" s="307">
        <v>2469</v>
      </c>
      <c r="R869" s="438">
        <v>0</v>
      </c>
      <c r="S869" s="438">
        <v>0</v>
      </c>
      <c r="T869" s="438">
        <v>0</v>
      </c>
      <c r="U869" s="438">
        <v>2469</v>
      </c>
      <c r="V869" s="438">
        <v>27732</v>
      </c>
    </row>
    <row r="870" spans="1:22">
      <c r="A870" s="375" t="s">
        <v>2159</v>
      </c>
      <c r="B870" t="s">
        <v>2124</v>
      </c>
      <c r="C870" t="s">
        <v>2160</v>
      </c>
      <c r="D870" s="306">
        <v>20219</v>
      </c>
      <c r="E870" s="306">
        <v>0</v>
      </c>
      <c r="F870" s="306">
        <v>92153</v>
      </c>
      <c r="G870" s="306">
        <v>25093</v>
      </c>
      <c r="H870" s="306">
        <v>67060</v>
      </c>
      <c r="I870" s="306">
        <v>106310</v>
      </c>
      <c r="J870" s="306">
        <v>65520</v>
      </c>
      <c r="K870" s="306">
        <v>106310</v>
      </c>
      <c r="L870" s="306">
        <v>0</v>
      </c>
      <c r="M870" s="306">
        <v>10882</v>
      </c>
      <c r="N870" s="306">
        <v>5410</v>
      </c>
      <c r="O870" s="306">
        <v>4640</v>
      </c>
      <c r="P870" s="306">
        <v>6242</v>
      </c>
      <c r="Q870" s="306">
        <v>1749</v>
      </c>
      <c r="R870" s="144">
        <v>0</v>
      </c>
      <c r="S870" s="144">
        <v>0</v>
      </c>
      <c r="T870" s="144">
        <v>0</v>
      </c>
      <c r="U870" s="144">
        <v>1749</v>
      </c>
      <c r="V870" s="144">
        <v>14867</v>
      </c>
    </row>
    <row r="871" spans="1:22">
      <c r="A871" s="375" t="s">
        <v>2161</v>
      </c>
      <c r="B871" t="s">
        <v>2124</v>
      </c>
      <c r="C871" t="s">
        <v>2162</v>
      </c>
      <c r="D871" s="307">
        <v>20220</v>
      </c>
      <c r="E871" s="307">
        <v>0</v>
      </c>
      <c r="F871" s="307">
        <v>285107</v>
      </c>
      <c r="G871" s="307">
        <v>141022</v>
      </c>
      <c r="H871" s="307">
        <v>144085</v>
      </c>
      <c r="I871" s="307">
        <v>327595</v>
      </c>
      <c r="J871" s="307">
        <v>192940</v>
      </c>
      <c r="K871" s="307">
        <v>327595</v>
      </c>
      <c r="L871" s="307">
        <v>0</v>
      </c>
      <c r="M871" s="307">
        <v>34264</v>
      </c>
      <c r="N871" s="307">
        <v>16075</v>
      </c>
      <c r="O871" s="307">
        <v>15675</v>
      </c>
      <c r="P871" s="307">
        <v>18589</v>
      </c>
      <c r="Q871" s="307">
        <v>3909</v>
      </c>
      <c r="R871" s="438">
        <v>0</v>
      </c>
      <c r="S871" s="438">
        <v>0</v>
      </c>
      <c r="T871" s="438">
        <v>0</v>
      </c>
      <c r="U871" s="438">
        <v>3909</v>
      </c>
      <c r="V871" s="438">
        <v>45917</v>
      </c>
    </row>
    <row r="872" spans="1:22">
      <c r="A872" s="375" t="s">
        <v>2163</v>
      </c>
      <c r="B872" t="s">
        <v>2124</v>
      </c>
      <c r="C872" t="s">
        <v>2164</v>
      </c>
      <c r="D872" s="306">
        <v>20303</v>
      </c>
      <c r="E872" s="306">
        <v>0</v>
      </c>
      <c r="F872" s="306">
        <v>27664</v>
      </c>
      <c r="G872" s="306">
        <v>27664</v>
      </c>
      <c r="H872" s="306">
        <v>0</v>
      </c>
      <c r="I872" s="306">
        <v>18215</v>
      </c>
      <c r="J872" s="306">
        <v>12460</v>
      </c>
      <c r="K872" s="306">
        <v>18215</v>
      </c>
      <c r="L872" s="306">
        <v>0</v>
      </c>
      <c r="M872" s="306">
        <v>1796</v>
      </c>
      <c r="N872" s="306">
        <v>1028</v>
      </c>
      <c r="O872" s="306">
        <v>972</v>
      </c>
      <c r="P872" s="306">
        <v>824</v>
      </c>
      <c r="Q872" s="306">
        <v>789</v>
      </c>
      <c r="R872" s="144">
        <v>0</v>
      </c>
      <c r="S872" s="144">
        <v>0</v>
      </c>
      <c r="T872" s="144">
        <v>0</v>
      </c>
      <c r="U872" s="144">
        <v>789</v>
      </c>
      <c r="V872" s="144">
        <v>4441</v>
      </c>
    </row>
    <row r="873" spans="1:22">
      <c r="A873" s="375" t="s">
        <v>2165</v>
      </c>
      <c r="B873" t="s">
        <v>2124</v>
      </c>
      <c r="C873" t="s">
        <v>2166</v>
      </c>
      <c r="D873" s="307">
        <v>20304</v>
      </c>
      <c r="E873" s="307">
        <v>0</v>
      </c>
      <c r="F873" s="307">
        <v>26214</v>
      </c>
      <c r="G873" s="307">
        <v>26214</v>
      </c>
      <c r="H873" s="307">
        <v>0</v>
      </c>
      <c r="I873" s="307">
        <v>11460</v>
      </c>
      <c r="J873" s="307">
        <v>5780</v>
      </c>
      <c r="K873" s="307">
        <v>6620</v>
      </c>
      <c r="L873" s="307">
        <v>4840</v>
      </c>
      <c r="M873" s="307">
        <v>1242</v>
      </c>
      <c r="N873" s="307">
        <v>483</v>
      </c>
      <c r="O873" s="307">
        <v>500</v>
      </c>
      <c r="P873" s="307">
        <v>742</v>
      </c>
      <c r="Q873" s="307">
        <v>789</v>
      </c>
      <c r="R873" s="438">
        <v>0</v>
      </c>
      <c r="S873" s="438">
        <v>0</v>
      </c>
      <c r="T873" s="438">
        <v>0</v>
      </c>
      <c r="U873" s="438">
        <v>789</v>
      </c>
      <c r="V873" s="438">
        <v>4088</v>
      </c>
    </row>
    <row r="874" spans="1:22">
      <c r="A874" s="375" t="s">
        <v>2167</v>
      </c>
      <c r="B874" t="s">
        <v>2124</v>
      </c>
      <c r="C874" t="s">
        <v>1435</v>
      </c>
      <c r="D874" s="306">
        <v>20305</v>
      </c>
      <c r="E874" s="306">
        <v>0</v>
      </c>
      <c r="F874" s="306">
        <v>20083</v>
      </c>
      <c r="G874" s="306">
        <v>20083</v>
      </c>
      <c r="H874" s="306">
        <v>0</v>
      </c>
      <c r="I874" s="306">
        <v>10695</v>
      </c>
      <c r="J874" s="306">
        <v>6560</v>
      </c>
      <c r="K874" s="306">
        <v>8770</v>
      </c>
      <c r="L874" s="306">
        <v>1925</v>
      </c>
      <c r="M874" s="306">
        <v>1085</v>
      </c>
      <c r="N874" s="306">
        <v>533</v>
      </c>
      <c r="O874" s="306">
        <v>647</v>
      </c>
      <c r="P874" s="306">
        <v>438</v>
      </c>
      <c r="Q874" s="306">
        <v>789</v>
      </c>
      <c r="R874" s="144">
        <v>0</v>
      </c>
      <c r="S874" s="144">
        <v>0</v>
      </c>
      <c r="T874" s="144">
        <v>0</v>
      </c>
      <c r="U874" s="144">
        <v>789</v>
      </c>
      <c r="V874" s="144">
        <v>3192</v>
      </c>
    </row>
    <row r="875" spans="1:22">
      <c r="A875" s="375" t="s">
        <v>2168</v>
      </c>
      <c r="B875" t="s">
        <v>2124</v>
      </c>
      <c r="C875" t="s">
        <v>2169</v>
      </c>
      <c r="D875" s="307">
        <v>20306</v>
      </c>
      <c r="E875" s="307">
        <v>0</v>
      </c>
      <c r="F875" s="307">
        <v>5995</v>
      </c>
      <c r="G875" s="307">
        <v>5995</v>
      </c>
      <c r="H875" s="307">
        <v>0</v>
      </c>
      <c r="I875" s="307">
        <v>4505</v>
      </c>
      <c r="J875" s="307">
        <v>3370</v>
      </c>
      <c r="K875" s="307">
        <v>4050</v>
      </c>
      <c r="L875" s="307">
        <v>455</v>
      </c>
      <c r="M875" s="307">
        <v>426</v>
      </c>
      <c r="N875" s="307">
        <v>276</v>
      </c>
      <c r="O875" s="307">
        <v>426</v>
      </c>
      <c r="P875" s="307">
        <v>0</v>
      </c>
      <c r="Q875" s="307">
        <v>789</v>
      </c>
      <c r="R875" s="438">
        <v>0</v>
      </c>
      <c r="S875" s="438">
        <v>0</v>
      </c>
      <c r="T875" s="438">
        <v>0</v>
      </c>
      <c r="U875" s="438">
        <v>789</v>
      </c>
      <c r="V875" s="438">
        <v>955</v>
      </c>
    </row>
    <row r="876" spans="1:22">
      <c r="A876" s="375" t="s">
        <v>2170</v>
      </c>
      <c r="B876" t="s">
        <v>2124</v>
      </c>
      <c r="C876" t="s">
        <v>2171</v>
      </c>
      <c r="D876" s="306">
        <v>20307</v>
      </c>
      <c r="E876" s="306">
        <v>0</v>
      </c>
      <c r="F876" s="306">
        <v>8077</v>
      </c>
      <c r="G876" s="306">
        <v>8077</v>
      </c>
      <c r="H876" s="306">
        <v>0</v>
      </c>
      <c r="I876" s="306">
        <v>2245</v>
      </c>
      <c r="J876" s="306">
        <v>1420</v>
      </c>
      <c r="K876" s="306">
        <v>980</v>
      </c>
      <c r="L876" s="306">
        <v>1265</v>
      </c>
      <c r="M876" s="306">
        <v>226</v>
      </c>
      <c r="N876" s="306">
        <v>118</v>
      </c>
      <c r="O876" s="306">
        <v>104</v>
      </c>
      <c r="P876" s="306">
        <v>122</v>
      </c>
      <c r="Q876" s="306">
        <v>789</v>
      </c>
      <c r="R876" s="144">
        <v>0</v>
      </c>
      <c r="S876" s="144">
        <v>0</v>
      </c>
      <c r="T876" s="144">
        <v>0</v>
      </c>
      <c r="U876" s="144">
        <v>789</v>
      </c>
      <c r="V876" s="144">
        <v>1295</v>
      </c>
    </row>
    <row r="877" spans="1:22">
      <c r="A877" s="375" t="s">
        <v>2172</v>
      </c>
      <c r="B877" t="s">
        <v>2124</v>
      </c>
      <c r="C877" t="s">
        <v>2173</v>
      </c>
      <c r="D877" s="307">
        <v>20309</v>
      </c>
      <c r="E877" s="307">
        <v>0</v>
      </c>
      <c r="F877" s="307">
        <v>52301</v>
      </c>
      <c r="G877" s="307">
        <v>52301</v>
      </c>
      <c r="H877" s="307">
        <v>0</v>
      </c>
      <c r="I877" s="307">
        <v>40495</v>
      </c>
      <c r="J877" s="307">
        <v>27060</v>
      </c>
      <c r="K877" s="307">
        <v>38680</v>
      </c>
      <c r="L877" s="307">
        <v>1815</v>
      </c>
      <c r="M877" s="307">
        <v>4022</v>
      </c>
      <c r="N877" s="307">
        <v>2228</v>
      </c>
      <c r="O877" s="307">
        <v>1181</v>
      </c>
      <c r="P877" s="307">
        <v>2841</v>
      </c>
      <c r="Q877" s="307">
        <v>1029</v>
      </c>
      <c r="R877" s="438">
        <v>0</v>
      </c>
      <c r="S877" s="438">
        <v>0</v>
      </c>
      <c r="T877" s="438">
        <v>0</v>
      </c>
      <c r="U877" s="438">
        <v>1029</v>
      </c>
      <c r="V877" s="438">
        <v>8276</v>
      </c>
    </row>
    <row r="878" spans="1:22">
      <c r="A878" s="375" t="s">
        <v>2174</v>
      </c>
      <c r="B878" t="s">
        <v>2124</v>
      </c>
      <c r="C878" t="s">
        <v>2175</v>
      </c>
      <c r="D878" s="306">
        <v>20321</v>
      </c>
      <c r="E878" s="306">
        <v>0</v>
      </c>
      <c r="F878" s="306">
        <v>34487</v>
      </c>
      <c r="G878" s="306">
        <v>34487</v>
      </c>
      <c r="H878" s="306">
        <v>0</v>
      </c>
      <c r="I878" s="306">
        <v>90520</v>
      </c>
      <c r="J878" s="306">
        <v>61380</v>
      </c>
      <c r="K878" s="306">
        <v>90520</v>
      </c>
      <c r="L878" s="306">
        <v>0</v>
      </c>
      <c r="M878" s="306">
        <v>9071</v>
      </c>
      <c r="N878" s="306">
        <v>5105</v>
      </c>
      <c r="O878" s="306">
        <v>3281</v>
      </c>
      <c r="P878" s="306">
        <v>5790</v>
      </c>
      <c r="Q878" s="306">
        <v>1749</v>
      </c>
      <c r="R878" s="144">
        <v>0</v>
      </c>
      <c r="S878" s="144">
        <v>0</v>
      </c>
      <c r="T878" s="144">
        <v>0</v>
      </c>
      <c r="U878" s="144">
        <v>1749</v>
      </c>
      <c r="V878" s="144">
        <v>5170</v>
      </c>
    </row>
    <row r="879" spans="1:22">
      <c r="A879" s="375" t="s">
        <v>2176</v>
      </c>
      <c r="B879" t="s">
        <v>2124</v>
      </c>
      <c r="C879" t="s">
        <v>2177</v>
      </c>
      <c r="D879" s="307">
        <v>20323</v>
      </c>
      <c r="E879" s="307">
        <v>0</v>
      </c>
      <c r="F879" s="307">
        <v>46341</v>
      </c>
      <c r="G879" s="307">
        <v>46341</v>
      </c>
      <c r="H879" s="307">
        <v>0</v>
      </c>
      <c r="I879" s="307">
        <v>60405</v>
      </c>
      <c r="J879" s="307">
        <v>37350</v>
      </c>
      <c r="K879" s="307">
        <v>51000</v>
      </c>
      <c r="L879" s="307">
        <v>9405</v>
      </c>
      <c r="M879" s="307">
        <v>6202</v>
      </c>
      <c r="N879" s="307">
        <v>3073</v>
      </c>
      <c r="O879" s="307">
        <v>5000</v>
      </c>
      <c r="P879" s="307">
        <v>1202</v>
      </c>
      <c r="Q879" s="307">
        <v>1269</v>
      </c>
      <c r="R879" s="438">
        <v>0</v>
      </c>
      <c r="S879" s="438">
        <v>0</v>
      </c>
      <c r="T879" s="438">
        <v>0</v>
      </c>
      <c r="U879" s="438">
        <v>1269</v>
      </c>
      <c r="V879" s="438">
        <v>7160</v>
      </c>
    </row>
    <row r="880" spans="1:22">
      <c r="A880" s="375" t="s">
        <v>2178</v>
      </c>
      <c r="B880" t="s">
        <v>2124</v>
      </c>
      <c r="C880" t="s">
        <v>2179</v>
      </c>
      <c r="D880" s="306">
        <v>20324</v>
      </c>
      <c r="E880" s="306">
        <v>0</v>
      </c>
      <c r="F880" s="306">
        <v>34836</v>
      </c>
      <c r="G880" s="306">
        <v>0</v>
      </c>
      <c r="H880" s="306">
        <v>34836</v>
      </c>
      <c r="I880" s="306">
        <v>26430</v>
      </c>
      <c r="J880" s="306">
        <v>17550</v>
      </c>
      <c r="K880" s="306">
        <v>24500</v>
      </c>
      <c r="L880" s="306">
        <v>1930</v>
      </c>
      <c r="M880" s="306">
        <v>2644</v>
      </c>
      <c r="N880" s="306">
        <v>1453</v>
      </c>
      <c r="O880" s="306">
        <v>1208</v>
      </c>
      <c r="P880" s="306">
        <v>1436</v>
      </c>
      <c r="Q880" s="306">
        <v>1029</v>
      </c>
      <c r="R880" s="144">
        <v>0</v>
      </c>
      <c r="S880" s="144">
        <v>0</v>
      </c>
      <c r="T880" s="144">
        <v>0</v>
      </c>
      <c r="U880" s="144">
        <v>1029</v>
      </c>
      <c r="V880" s="144">
        <v>5556</v>
      </c>
    </row>
    <row r="881" spans="1:22">
      <c r="A881" s="375" t="s">
        <v>2180</v>
      </c>
      <c r="B881" t="s">
        <v>2124</v>
      </c>
      <c r="C881" t="s">
        <v>2181</v>
      </c>
      <c r="D881" s="307">
        <v>20349</v>
      </c>
      <c r="E881" s="307">
        <v>0</v>
      </c>
      <c r="F881" s="307">
        <v>25868</v>
      </c>
      <c r="G881" s="307">
        <v>0</v>
      </c>
      <c r="H881" s="307">
        <v>25868</v>
      </c>
      <c r="I881" s="307">
        <v>15700</v>
      </c>
      <c r="J881" s="307">
        <v>10340</v>
      </c>
      <c r="K881" s="307">
        <v>14300</v>
      </c>
      <c r="L881" s="307">
        <v>1400</v>
      </c>
      <c r="M881" s="307">
        <v>1567</v>
      </c>
      <c r="N881" s="307">
        <v>853</v>
      </c>
      <c r="O881" s="307">
        <v>780</v>
      </c>
      <c r="P881" s="307">
        <v>787</v>
      </c>
      <c r="Q881" s="307">
        <v>789</v>
      </c>
      <c r="R881" s="438">
        <v>0</v>
      </c>
      <c r="S881" s="438">
        <v>0</v>
      </c>
      <c r="T881" s="438">
        <v>0</v>
      </c>
      <c r="U881" s="438">
        <v>789</v>
      </c>
      <c r="V881" s="438">
        <v>4244</v>
      </c>
    </row>
    <row r="882" spans="1:22">
      <c r="A882" s="375" t="s">
        <v>2182</v>
      </c>
      <c r="B882" t="s">
        <v>2124</v>
      </c>
      <c r="C882" t="s">
        <v>2183</v>
      </c>
      <c r="D882" s="306">
        <v>20350</v>
      </c>
      <c r="E882" s="306">
        <v>0</v>
      </c>
      <c r="F882" s="306">
        <v>35403</v>
      </c>
      <c r="G882" s="306">
        <v>35403</v>
      </c>
      <c r="H882" s="306">
        <v>0</v>
      </c>
      <c r="I882" s="306">
        <v>26140</v>
      </c>
      <c r="J882" s="306">
        <v>19080</v>
      </c>
      <c r="K882" s="306">
        <v>26140</v>
      </c>
      <c r="L882" s="306">
        <v>0</v>
      </c>
      <c r="M882" s="306">
        <v>2529</v>
      </c>
      <c r="N882" s="306">
        <v>1590</v>
      </c>
      <c r="O882" s="306">
        <v>928</v>
      </c>
      <c r="P882" s="306">
        <v>1601</v>
      </c>
      <c r="Q882" s="306">
        <v>1029</v>
      </c>
      <c r="R882" s="144">
        <v>0</v>
      </c>
      <c r="S882" s="144">
        <v>0</v>
      </c>
      <c r="T882" s="144">
        <v>0</v>
      </c>
      <c r="U882" s="144">
        <v>1029</v>
      </c>
      <c r="V882" s="144">
        <v>5680</v>
      </c>
    </row>
    <row r="883" spans="1:22">
      <c r="A883" s="375" t="s">
        <v>2184</v>
      </c>
      <c r="B883" t="s">
        <v>2124</v>
      </c>
      <c r="C883" t="s">
        <v>2185</v>
      </c>
      <c r="D883" s="307">
        <v>20361</v>
      </c>
      <c r="E883" s="307">
        <v>0</v>
      </c>
      <c r="F883" s="307">
        <v>59819</v>
      </c>
      <c r="G883" s="307">
        <v>45096</v>
      </c>
      <c r="H883" s="307">
        <v>14723</v>
      </c>
      <c r="I883" s="307">
        <v>78525</v>
      </c>
      <c r="J883" s="307">
        <v>51830</v>
      </c>
      <c r="K883" s="307">
        <v>72000</v>
      </c>
      <c r="L883" s="307">
        <v>6525</v>
      </c>
      <c r="M883" s="307">
        <v>7885</v>
      </c>
      <c r="N883" s="307">
        <v>4288</v>
      </c>
      <c r="O883" s="307">
        <v>3659</v>
      </c>
      <c r="P883" s="307">
        <v>4226</v>
      </c>
      <c r="Q883" s="307">
        <v>1509</v>
      </c>
      <c r="R883" s="438">
        <v>0</v>
      </c>
      <c r="S883" s="438">
        <v>0</v>
      </c>
      <c r="T883" s="438">
        <v>0</v>
      </c>
      <c r="U883" s="438">
        <v>1509</v>
      </c>
      <c r="V883" s="438">
        <v>9643</v>
      </c>
    </row>
    <row r="884" spans="1:22">
      <c r="A884" s="375" t="s">
        <v>2186</v>
      </c>
      <c r="B884" t="s">
        <v>2124</v>
      </c>
      <c r="C884" t="s">
        <v>2187</v>
      </c>
      <c r="D884" s="306">
        <v>20362</v>
      </c>
      <c r="E884" s="306">
        <v>0</v>
      </c>
      <c r="F884" s="306">
        <v>48562</v>
      </c>
      <c r="G884" s="306">
        <v>40000</v>
      </c>
      <c r="H884" s="306">
        <v>8562</v>
      </c>
      <c r="I884" s="306">
        <v>53760</v>
      </c>
      <c r="J884" s="306">
        <v>34040</v>
      </c>
      <c r="K884" s="306">
        <v>49600</v>
      </c>
      <c r="L884" s="306">
        <v>4160</v>
      </c>
      <c r="M884" s="306">
        <v>5458</v>
      </c>
      <c r="N884" s="306">
        <v>2800</v>
      </c>
      <c r="O884" s="306">
        <v>3647</v>
      </c>
      <c r="P884" s="306">
        <v>1811</v>
      </c>
      <c r="Q884" s="306">
        <v>1269</v>
      </c>
      <c r="R884" s="144">
        <v>0</v>
      </c>
      <c r="S884" s="144">
        <v>0</v>
      </c>
      <c r="T884" s="144">
        <v>0</v>
      </c>
      <c r="U884" s="144">
        <v>1269</v>
      </c>
      <c r="V884" s="144">
        <v>7570</v>
      </c>
    </row>
    <row r="885" spans="1:22">
      <c r="A885" s="375" t="s">
        <v>2188</v>
      </c>
      <c r="B885" t="s">
        <v>2124</v>
      </c>
      <c r="C885" t="s">
        <v>2189</v>
      </c>
      <c r="D885" s="307">
        <v>20363</v>
      </c>
      <c r="E885" s="307">
        <v>0</v>
      </c>
      <c r="F885" s="307">
        <v>37030</v>
      </c>
      <c r="G885" s="307">
        <v>3000</v>
      </c>
      <c r="H885" s="307">
        <v>34030</v>
      </c>
      <c r="I885" s="307">
        <v>31435</v>
      </c>
      <c r="J885" s="307">
        <v>20840</v>
      </c>
      <c r="K885" s="307">
        <v>31435</v>
      </c>
      <c r="L885" s="307">
        <v>0</v>
      </c>
      <c r="M885" s="307">
        <v>3146</v>
      </c>
      <c r="N885" s="307">
        <v>1718</v>
      </c>
      <c r="O885" s="307">
        <v>1568</v>
      </c>
      <c r="P885" s="307">
        <v>1578</v>
      </c>
      <c r="Q885" s="307">
        <v>1029</v>
      </c>
      <c r="R885" s="438">
        <v>0</v>
      </c>
      <c r="S885" s="438">
        <v>0</v>
      </c>
      <c r="T885" s="438">
        <v>0</v>
      </c>
      <c r="U885" s="438">
        <v>1029</v>
      </c>
      <c r="V885" s="438">
        <v>5856</v>
      </c>
    </row>
    <row r="886" spans="1:22">
      <c r="A886" s="375" t="s">
        <v>2190</v>
      </c>
      <c r="B886" t="s">
        <v>2124</v>
      </c>
      <c r="C886" t="s">
        <v>2191</v>
      </c>
      <c r="D886" s="306">
        <v>20382</v>
      </c>
      <c r="E886" s="306">
        <v>0</v>
      </c>
      <c r="F886" s="306">
        <v>69022</v>
      </c>
      <c r="G886" s="306">
        <v>43826</v>
      </c>
      <c r="H886" s="306">
        <v>25196</v>
      </c>
      <c r="I886" s="306">
        <v>65050</v>
      </c>
      <c r="J886" s="306">
        <v>39160</v>
      </c>
      <c r="K886" s="306">
        <v>55000</v>
      </c>
      <c r="L886" s="306">
        <v>10050</v>
      </c>
      <c r="M886" s="306">
        <v>6724</v>
      </c>
      <c r="N886" s="306">
        <v>3238</v>
      </c>
      <c r="O886" s="306">
        <v>2788</v>
      </c>
      <c r="P886" s="306">
        <v>3936</v>
      </c>
      <c r="Q886" s="306">
        <v>1269</v>
      </c>
      <c r="R886" s="144">
        <v>0</v>
      </c>
      <c r="S886" s="144">
        <v>0</v>
      </c>
      <c r="T886" s="144">
        <v>0</v>
      </c>
      <c r="U886" s="144">
        <v>1269</v>
      </c>
      <c r="V886" s="144">
        <v>10694</v>
      </c>
    </row>
    <row r="887" spans="1:22">
      <c r="A887" s="375" t="s">
        <v>2192</v>
      </c>
      <c r="B887" t="s">
        <v>2124</v>
      </c>
      <c r="C887" t="s">
        <v>2193</v>
      </c>
      <c r="D887" s="307">
        <v>20383</v>
      </c>
      <c r="E887" s="307">
        <v>0</v>
      </c>
      <c r="F887" s="307">
        <v>78682</v>
      </c>
      <c r="G887" s="307">
        <v>6100</v>
      </c>
      <c r="H887" s="307">
        <v>72582</v>
      </c>
      <c r="I887" s="307">
        <v>81355</v>
      </c>
      <c r="J887" s="307">
        <v>45600</v>
      </c>
      <c r="K887" s="307">
        <v>60100</v>
      </c>
      <c r="L887" s="307">
        <v>21255</v>
      </c>
      <c r="M887" s="307">
        <v>8580</v>
      </c>
      <c r="N887" s="307">
        <v>3750</v>
      </c>
      <c r="O887" s="307">
        <v>4296</v>
      </c>
      <c r="P887" s="307">
        <v>4284</v>
      </c>
      <c r="Q887" s="307">
        <v>1269</v>
      </c>
      <c r="R887" s="438">
        <v>0</v>
      </c>
      <c r="S887" s="438">
        <v>0</v>
      </c>
      <c r="T887" s="438">
        <v>0</v>
      </c>
      <c r="U887" s="438">
        <v>1269</v>
      </c>
      <c r="V887" s="438">
        <v>12147</v>
      </c>
    </row>
    <row r="888" spans="1:22">
      <c r="A888" s="375" t="s">
        <v>2194</v>
      </c>
      <c r="B888" t="s">
        <v>2124</v>
      </c>
      <c r="C888" t="s">
        <v>2195</v>
      </c>
      <c r="D888" s="306">
        <v>20384</v>
      </c>
      <c r="E888" s="306">
        <v>0</v>
      </c>
      <c r="F888" s="306">
        <v>38941</v>
      </c>
      <c r="G888" s="306">
        <v>38941</v>
      </c>
      <c r="H888" s="306">
        <v>0</v>
      </c>
      <c r="I888" s="306">
        <v>31680</v>
      </c>
      <c r="J888" s="306">
        <v>19220</v>
      </c>
      <c r="K888" s="306">
        <v>31680</v>
      </c>
      <c r="L888" s="306">
        <v>0</v>
      </c>
      <c r="M888" s="306">
        <v>3255</v>
      </c>
      <c r="N888" s="306">
        <v>1578</v>
      </c>
      <c r="O888" s="306">
        <v>3255</v>
      </c>
      <c r="P888" s="306">
        <v>0</v>
      </c>
      <c r="Q888" s="306">
        <v>1029</v>
      </c>
      <c r="R888" s="144">
        <v>0</v>
      </c>
      <c r="S888" s="144">
        <v>0</v>
      </c>
      <c r="T888" s="144">
        <v>0</v>
      </c>
      <c r="U888" s="144">
        <v>1029</v>
      </c>
      <c r="V888" s="144">
        <v>6346</v>
      </c>
    </row>
    <row r="889" spans="1:22">
      <c r="A889" s="375" t="s">
        <v>2196</v>
      </c>
      <c r="B889" t="s">
        <v>2124</v>
      </c>
      <c r="C889" t="s">
        <v>2197</v>
      </c>
      <c r="D889" s="307">
        <v>20385</v>
      </c>
      <c r="E889" s="307">
        <v>0</v>
      </c>
      <c r="F889" s="307">
        <v>49136</v>
      </c>
      <c r="G889" s="307">
        <v>26010</v>
      </c>
      <c r="H889" s="307">
        <v>23126</v>
      </c>
      <c r="I889" s="307">
        <v>50570</v>
      </c>
      <c r="J889" s="307">
        <v>27480</v>
      </c>
      <c r="K889" s="307">
        <v>39400</v>
      </c>
      <c r="L889" s="307">
        <v>11170</v>
      </c>
      <c r="M889" s="307">
        <v>5382</v>
      </c>
      <c r="N889" s="307">
        <v>2253</v>
      </c>
      <c r="O889" s="307">
        <v>2207</v>
      </c>
      <c r="P889" s="307">
        <v>3175</v>
      </c>
      <c r="Q889" s="307">
        <v>1269</v>
      </c>
      <c r="R889" s="438">
        <v>0</v>
      </c>
      <c r="S889" s="438">
        <v>0</v>
      </c>
      <c r="T889" s="438">
        <v>0</v>
      </c>
      <c r="U889" s="438">
        <v>1269</v>
      </c>
      <c r="V889" s="438">
        <v>7921</v>
      </c>
    </row>
    <row r="890" spans="1:22">
      <c r="A890" s="375" t="s">
        <v>2198</v>
      </c>
      <c r="B890" t="s">
        <v>2124</v>
      </c>
      <c r="C890" t="s">
        <v>2199</v>
      </c>
      <c r="D890" s="306">
        <v>20386</v>
      </c>
      <c r="E890" s="306">
        <v>0</v>
      </c>
      <c r="F890" s="306">
        <v>28674</v>
      </c>
      <c r="G890" s="306">
        <v>28674</v>
      </c>
      <c r="H890" s="306">
        <v>0</v>
      </c>
      <c r="I890" s="306">
        <v>15145</v>
      </c>
      <c r="J890" s="306">
        <v>8770</v>
      </c>
      <c r="K890" s="306">
        <v>11620</v>
      </c>
      <c r="L890" s="306">
        <v>3525</v>
      </c>
      <c r="M890" s="306">
        <v>1576</v>
      </c>
      <c r="N890" s="306">
        <v>718</v>
      </c>
      <c r="O890" s="306">
        <v>554</v>
      </c>
      <c r="P890" s="306">
        <v>1022</v>
      </c>
      <c r="Q890" s="306">
        <v>789</v>
      </c>
      <c r="R890" s="144">
        <v>0</v>
      </c>
      <c r="S890" s="144">
        <v>0</v>
      </c>
      <c r="T890" s="144">
        <v>0</v>
      </c>
      <c r="U890" s="144">
        <v>789</v>
      </c>
      <c r="V890" s="144">
        <v>4701</v>
      </c>
    </row>
    <row r="891" spans="1:22">
      <c r="A891" s="375" t="s">
        <v>2200</v>
      </c>
      <c r="B891" t="s">
        <v>2124</v>
      </c>
      <c r="C891" t="s">
        <v>2201</v>
      </c>
      <c r="D891" s="307">
        <v>20388</v>
      </c>
      <c r="E891" s="307">
        <v>0</v>
      </c>
      <c r="F891" s="307">
        <v>32657</v>
      </c>
      <c r="G891" s="307">
        <v>4780</v>
      </c>
      <c r="H891" s="307">
        <v>27877</v>
      </c>
      <c r="I891" s="307">
        <v>27375</v>
      </c>
      <c r="J891" s="307">
        <v>15000</v>
      </c>
      <c r="K891" s="307">
        <v>19000</v>
      </c>
      <c r="L891" s="307">
        <v>8375</v>
      </c>
      <c r="M891" s="307">
        <v>2912</v>
      </c>
      <c r="N891" s="307">
        <v>1235</v>
      </c>
      <c r="O891" s="307">
        <v>1229</v>
      </c>
      <c r="P891" s="307">
        <v>1683</v>
      </c>
      <c r="Q891" s="307">
        <v>1029</v>
      </c>
      <c r="R891" s="438">
        <v>0</v>
      </c>
      <c r="S891" s="438">
        <v>0</v>
      </c>
      <c r="T891" s="438">
        <v>0</v>
      </c>
      <c r="U891" s="438">
        <v>1029</v>
      </c>
      <c r="V891" s="438">
        <v>5301</v>
      </c>
    </row>
    <row r="892" spans="1:22">
      <c r="A892" s="375" t="s">
        <v>2202</v>
      </c>
      <c r="B892" t="s">
        <v>2124</v>
      </c>
      <c r="C892" t="s">
        <v>2203</v>
      </c>
      <c r="D892" s="306">
        <v>20402</v>
      </c>
      <c r="E892" s="306">
        <v>0</v>
      </c>
      <c r="F892" s="306">
        <v>50504</v>
      </c>
      <c r="G892" s="306">
        <v>50504</v>
      </c>
      <c r="H892" s="306">
        <v>0</v>
      </c>
      <c r="I892" s="306">
        <v>42030</v>
      </c>
      <c r="J892" s="306">
        <v>24770</v>
      </c>
      <c r="K892" s="306">
        <v>38000</v>
      </c>
      <c r="L892" s="306">
        <v>4030</v>
      </c>
      <c r="M892" s="306">
        <v>4355</v>
      </c>
      <c r="N892" s="306">
        <v>2033</v>
      </c>
      <c r="O892" s="306">
        <v>3125</v>
      </c>
      <c r="P892" s="306">
        <v>1230</v>
      </c>
      <c r="Q892" s="306">
        <v>1029</v>
      </c>
      <c r="R892" s="144">
        <v>0</v>
      </c>
      <c r="S892" s="144">
        <v>0</v>
      </c>
      <c r="T892" s="144">
        <v>0</v>
      </c>
      <c r="U892" s="144">
        <v>1029</v>
      </c>
      <c r="V892" s="144">
        <v>8195</v>
      </c>
    </row>
    <row r="893" spans="1:22">
      <c r="A893" s="375" t="s">
        <v>2204</v>
      </c>
      <c r="B893" t="s">
        <v>2124</v>
      </c>
      <c r="C893" t="s">
        <v>2205</v>
      </c>
      <c r="D893" s="307">
        <v>20403</v>
      </c>
      <c r="E893" s="307">
        <v>0</v>
      </c>
      <c r="F893" s="307">
        <v>45693</v>
      </c>
      <c r="G893" s="307">
        <v>45693</v>
      </c>
      <c r="H893" s="307">
        <v>0</v>
      </c>
      <c r="I893" s="307">
        <v>38095</v>
      </c>
      <c r="J893" s="307">
        <v>20350</v>
      </c>
      <c r="K893" s="307">
        <v>32000</v>
      </c>
      <c r="L893" s="307">
        <v>6095</v>
      </c>
      <c r="M893" s="307">
        <v>4079</v>
      </c>
      <c r="N893" s="307">
        <v>1691</v>
      </c>
      <c r="O893" s="307">
        <v>2371</v>
      </c>
      <c r="P893" s="307">
        <v>1708</v>
      </c>
      <c r="Q893" s="307">
        <v>1029</v>
      </c>
      <c r="R893" s="438">
        <v>0</v>
      </c>
      <c r="S893" s="438">
        <v>0</v>
      </c>
      <c r="T893" s="438">
        <v>0</v>
      </c>
      <c r="U893" s="438">
        <v>1029</v>
      </c>
      <c r="V893" s="438">
        <v>7706</v>
      </c>
    </row>
    <row r="894" spans="1:22">
      <c r="A894" s="375" t="s">
        <v>2206</v>
      </c>
      <c r="B894" t="s">
        <v>2124</v>
      </c>
      <c r="C894" t="s">
        <v>2207</v>
      </c>
      <c r="D894" s="306">
        <v>20404</v>
      </c>
      <c r="E894" s="306">
        <v>0</v>
      </c>
      <c r="F894" s="306">
        <v>28985</v>
      </c>
      <c r="G894" s="306">
        <v>28985</v>
      </c>
      <c r="H894" s="306">
        <v>0</v>
      </c>
      <c r="I894" s="306">
        <v>24600</v>
      </c>
      <c r="J894" s="306">
        <v>19470</v>
      </c>
      <c r="K894" s="306">
        <v>24600</v>
      </c>
      <c r="L894" s="306">
        <v>0</v>
      </c>
      <c r="M894" s="306">
        <v>2294</v>
      </c>
      <c r="N894" s="306">
        <v>1616</v>
      </c>
      <c r="O894" s="306">
        <v>418</v>
      </c>
      <c r="P894" s="306">
        <v>1876</v>
      </c>
      <c r="Q894" s="306">
        <v>789</v>
      </c>
      <c r="R894" s="144">
        <v>0</v>
      </c>
      <c r="S894" s="144">
        <v>0</v>
      </c>
      <c r="T894" s="144">
        <v>0</v>
      </c>
      <c r="U894" s="144">
        <v>789</v>
      </c>
      <c r="V894" s="144">
        <v>4760</v>
      </c>
    </row>
    <row r="895" spans="1:22">
      <c r="A895" s="375" t="s">
        <v>2208</v>
      </c>
      <c r="B895" t="s">
        <v>2124</v>
      </c>
      <c r="C895" t="s">
        <v>2209</v>
      </c>
      <c r="D895" s="307">
        <v>20407</v>
      </c>
      <c r="E895" s="307">
        <v>0</v>
      </c>
      <c r="F895" s="307">
        <v>38262</v>
      </c>
      <c r="G895" s="307">
        <v>8000</v>
      </c>
      <c r="H895" s="307">
        <v>30262</v>
      </c>
      <c r="I895" s="307">
        <v>21480</v>
      </c>
      <c r="J895" s="307">
        <v>13630</v>
      </c>
      <c r="K895" s="307">
        <v>18500</v>
      </c>
      <c r="L895" s="307">
        <v>2980</v>
      </c>
      <c r="M895" s="307">
        <v>2180</v>
      </c>
      <c r="N895" s="307">
        <v>1133</v>
      </c>
      <c r="O895" s="307">
        <v>800</v>
      </c>
      <c r="P895" s="307">
        <v>1380</v>
      </c>
      <c r="Q895" s="307">
        <v>1029</v>
      </c>
      <c r="R895" s="438">
        <v>0</v>
      </c>
      <c r="S895" s="438">
        <v>0</v>
      </c>
      <c r="T895" s="438">
        <v>0</v>
      </c>
      <c r="U895" s="438">
        <v>1029</v>
      </c>
      <c r="V895" s="438">
        <v>6268</v>
      </c>
    </row>
    <row r="896" spans="1:22">
      <c r="A896" s="375" t="s">
        <v>2210</v>
      </c>
      <c r="B896" t="s">
        <v>2124</v>
      </c>
      <c r="C896" t="s">
        <v>2211</v>
      </c>
      <c r="D896" s="306">
        <v>20409</v>
      </c>
      <c r="E896" s="306">
        <v>0</v>
      </c>
      <c r="F896" s="306">
        <v>5981</v>
      </c>
      <c r="G896" s="306">
        <v>5981</v>
      </c>
      <c r="H896" s="306">
        <v>0</v>
      </c>
      <c r="I896" s="306">
        <v>1775</v>
      </c>
      <c r="J896" s="306">
        <v>1280</v>
      </c>
      <c r="K896" s="306">
        <v>1610</v>
      </c>
      <c r="L896" s="306">
        <v>165</v>
      </c>
      <c r="M896" s="306">
        <v>174</v>
      </c>
      <c r="N896" s="306">
        <v>108</v>
      </c>
      <c r="O896" s="306">
        <v>10</v>
      </c>
      <c r="P896" s="306">
        <v>164</v>
      </c>
      <c r="Q896" s="306">
        <v>789</v>
      </c>
      <c r="R896" s="144">
        <v>0</v>
      </c>
      <c r="S896" s="144">
        <v>0</v>
      </c>
      <c r="T896" s="144">
        <v>0</v>
      </c>
      <c r="U896" s="144">
        <v>789</v>
      </c>
      <c r="V896" s="144">
        <v>988</v>
      </c>
    </row>
    <row r="897" spans="1:22">
      <c r="A897" s="375" t="s">
        <v>2212</v>
      </c>
      <c r="B897" t="s">
        <v>2124</v>
      </c>
      <c r="C897" t="s">
        <v>2213</v>
      </c>
      <c r="D897" s="307">
        <v>20410</v>
      </c>
      <c r="E897" s="307">
        <v>0</v>
      </c>
      <c r="F897" s="307">
        <v>9287</v>
      </c>
      <c r="G897" s="307">
        <v>9287</v>
      </c>
      <c r="H897" s="307">
        <v>0</v>
      </c>
      <c r="I897" s="307">
        <v>3760</v>
      </c>
      <c r="J897" s="307">
        <v>2670</v>
      </c>
      <c r="K897" s="307">
        <v>3760</v>
      </c>
      <c r="L897" s="307">
        <v>0</v>
      </c>
      <c r="M897" s="307">
        <v>362</v>
      </c>
      <c r="N897" s="307">
        <v>218</v>
      </c>
      <c r="O897" s="307">
        <v>200</v>
      </c>
      <c r="P897" s="307">
        <v>162</v>
      </c>
      <c r="Q897" s="307">
        <v>789</v>
      </c>
      <c r="R897" s="438">
        <v>0</v>
      </c>
      <c r="S897" s="438">
        <v>0</v>
      </c>
      <c r="T897" s="438">
        <v>0</v>
      </c>
      <c r="U897" s="438">
        <v>789</v>
      </c>
      <c r="V897" s="438">
        <v>1536</v>
      </c>
    </row>
    <row r="898" spans="1:22">
      <c r="A898" s="375" t="s">
        <v>2214</v>
      </c>
      <c r="B898" t="s">
        <v>2124</v>
      </c>
      <c r="C898" t="s">
        <v>2215</v>
      </c>
      <c r="D898" s="306">
        <v>20411</v>
      </c>
      <c r="E898" s="306">
        <v>0</v>
      </c>
      <c r="F898" s="306">
        <v>21017</v>
      </c>
      <c r="G898" s="306">
        <v>21017</v>
      </c>
      <c r="H898" s="306">
        <v>0</v>
      </c>
      <c r="I898" s="306">
        <v>11775</v>
      </c>
      <c r="J898" s="306">
        <v>7110</v>
      </c>
      <c r="K898" s="306">
        <v>11700</v>
      </c>
      <c r="L898" s="306">
        <v>75</v>
      </c>
      <c r="M898" s="306">
        <v>1218</v>
      </c>
      <c r="N898" s="306">
        <v>591</v>
      </c>
      <c r="O898" s="306">
        <v>1200</v>
      </c>
      <c r="P898" s="306">
        <v>18</v>
      </c>
      <c r="Q898" s="306">
        <v>789</v>
      </c>
      <c r="R898" s="144">
        <v>0</v>
      </c>
      <c r="S898" s="144">
        <v>0</v>
      </c>
      <c r="T898" s="144">
        <v>0</v>
      </c>
      <c r="U898" s="144">
        <v>789</v>
      </c>
      <c r="V898" s="144">
        <v>3444</v>
      </c>
    </row>
    <row r="899" spans="1:22">
      <c r="A899" s="375" t="s">
        <v>2216</v>
      </c>
      <c r="B899" t="s">
        <v>2124</v>
      </c>
      <c r="C899" t="s">
        <v>2217</v>
      </c>
      <c r="D899" s="307">
        <v>20412</v>
      </c>
      <c r="E899" s="307">
        <v>0</v>
      </c>
      <c r="F899" s="307">
        <v>7143</v>
      </c>
      <c r="G899" s="307">
        <v>5158</v>
      </c>
      <c r="H899" s="307">
        <v>1985</v>
      </c>
      <c r="I899" s="307">
        <v>3025</v>
      </c>
      <c r="J899" s="307">
        <v>2460</v>
      </c>
      <c r="K899" s="307">
        <v>3025</v>
      </c>
      <c r="L899" s="307">
        <v>0</v>
      </c>
      <c r="M899" s="307">
        <v>272</v>
      </c>
      <c r="N899" s="307">
        <v>200</v>
      </c>
      <c r="O899" s="307">
        <v>272</v>
      </c>
      <c r="P899" s="307">
        <v>0</v>
      </c>
      <c r="Q899" s="307">
        <v>789</v>
      </c>
      <c r="R899" s="438">
        <v>0</v>
      </c>
      <c r="S899" s="438">
        <v>0</v>
      </c>
      <c r="T899" s="438">
        <v>0</v>
      </c>
      <c r="U899" s="438">
        <v>789</v>
      </c>
      <c r="V899" s="438">
        <v>1170</v>
      </c>
    </row>
    <row r="900" spans="1:22">
      <c r="A900" s="375" t="s">
        <v>2218</v>
      </c>
      <c r="B900" t="s">
        <v>2124</v>
      </c>
      <c r="C900" t="s">
        <v>2219</v>
      </c>
      <c r="D900" s="306">
        <v>20413</v>
      </c>
      <c r="E900" s="306">
        <v>0</v>
      </c>
      <c r="F900" s="306">
        <v>10609</v>
      </c>
      <c r="G900" s="306">
        <v>3000</v>
      </c>
      <c r="H900" s="306">
        <v>7609</v>
      </c>
      <c r="I900" s="306">
        <v>7875</v>
      </c>
      <c r="J900" s="306">
        <v>6510</v>
      </c>
      <c r="K900" s="306">
        <v>7875</v>
      </c>
      <c r="L900" s="306">
        <v>0</v>
      </c>
      <c r="M900" s="306">
        <v>721</v>
      </c>
      <c r="N900" s="306">
        <v>541</v>
      </c>
      <c r="O900" s="306">
        <v>458</v>
      </c>
      <c r="P900" s="306">
        <v>263</v>
      </c>
      <c r="Q900" s="306">
        <v>789</v>
      </c>
      <c r="R900" s="144">
        <v>0</v>
      </c>
      <c r="S900" s="144">
        <v>0</v>
      </c>
      <c r="T900" s="144">
        <v>0</v>
      </c>
      <c r="U900" s="144">
        <v>789</v>
      </c>
      <c r="V900" s="144">
        <v>1782</v>
      </c>
    </row>
    <row r="901" spans="1:22">
      <c r="A901" s="375" t="s">
        <v>2220</v>
      </c>
      <c r="B901" t="s">
        <v>2124</v>
      </c>
      <c r="C901" t="s">
        <v>2221</v>
      </c>
      <c r="D901" s="307">
        <v>20414</v>
      </c>
      <c r="E901" s="307">
        <v>0</v>
      </c>
      <c r="F901" s="307">
        <v>12960</v>
      </c>
      <c r="G901" s="307">
        <v>12960</v>
      </c>
      <c r="H901" s="307">
        <v>0</v>
      </c>
      <c r="I901" s="307">
        <v>6735</v>
      </c>
      <c r="J901" s="307">
        <v>4860</v>
      </c>
      <c r="K901" s="307">
        <v>6735</v>
      </c>
      <c r="L901" s="307">
        <v>0</v>
      </c>
      <c r="M901" s="307">
        <v>649</v>
      </c>
      <c r="N901" s="307">
        <v>400</v>
      </c>
      <c r="O901" s="307">
        <v>649</v>
      </c>
      <c r="P901" s="307">
        <v>0</v>
      </c>
      <c r="Q901" s="307">
        <v>789</v>
      </c>
      <c r="R901" s="438">
        <v>0</v>
      </c>
      <c r="S901" s="438">
        <v>0</v>
      </c>
      <c r="T901" s="438">
        <v>0</v>
      </c>
      <c r="U901" s="438">
        <v>789</v>
      </c>
      <c r="V901" s="438">
        <v>2135</v>
      </c>
    </row>
    <row r="902" spans="1:22">
      <c r="A902" s="375" t="s">
        <v>2222</v>
      </c>
      <c r="B902" t="s">
        <v>2124</v>
      </c>
      <c r="C902" t="s">
        <v>2223</v>
      </c>
      <c r="D902" s="306">
        <v>20415</v>
      </c>
      <c r="E902" s="306">
        <v>0</v>
      </c>
      <c r="F902" s="306">
        <v>30480</v>
      </c>
      <c r="G902" s="306">
        <v>30480</v>
      </c>
      <c r="H902" s="306">
        <v>0</v>
      </c>
      <c r="I902" s="306">
        <v>20360</v>
      </c>
      <c r="J902" s="306">
        <v>12400</v>
      </c>
      <c r="K902" s="306">
        <v>18700</v>
      </c>
      <c r="L902" s="306">
        <v>1660</v>
      </c>
      <c r="M902" s="306">
        <v>2083</v>
      </c>
      <c r="N902" s="306">
        <v>1018</v>
      </c>
      <c r="O902" s="306">
        <v>1220</v>
      </c>
      <c r="P902" s="306">
        <v>863</v>
      </c>
      <c r="Q902" s="306">
        <v>789</v>
      </c>
      <c r="R902" s="144">
        <v>0</v>
      </c>
      <c r="S902" s="144">
        <v>0</v>
      </c>
      <c r="T902" s="144">
        <v>0</v>
      </c>
      <c r="U902" s="144">
        <v>789</v>
      </c>
      <c r="V902" s="144">
        <v>5132</v>
      </c>
    </row>
    <row r="903" spans="1:22">
      <c r="A903" s="375" t="s">
        <v>2224</v>
      </c>
      <c r="B903" t="s">
        <v>2124</v>
      </c>
      <c r="C903" t="s">
        <v>2225</v>
      </c>
      <c r="D903" s="307">
        <v>20416</v>
      </c>
      <c r="E903" s="307">
        <v>0</v>
      </c>
      <c r="F903" s="307">
        <v>33440</v>
      </c>
      <c r="G903" s="307">
        <v>33440</v>
      </c>
      <c r="H903" s="307">
        <v>0</v>
      </c>
      <c r="I903" s="307">
        <v>18695</v>
      </c>
      <c r="J903" s="307">
        <v>9810</v>
      </c>
      <c r="K903" s="307">
        <v>13200</v>
      </c>
      <c r="L903" s="307">
        <v>5495</v>
      </c>
      <c r="M903" s="307">
        <v>1990</v>
      </c>
      <c r="N903" s="307">
        <v>796</v>
      </c>
      <c r="O903" s="307">
        <v>990</v>
      </c>
      <c r="P903" s="307">
        <v>1000</v>
      </c>
      <c r="Q903" s="307">
        <v>789</v>
      </c>
      <c r="R903" s="438">
        <v>0</v>
      </c>
      <c r="S903" s="438">
        <v>0</v>
      </c>
      <c r="T903" s="438">
        <v>0</v>
      </c>
      <c r="U903" s="438">
        <v>789</v>
      </c>
      <c r="V903" s="438">
        <v>5630</v>
      </c>
    </row>
    <row r="904" spans="1:22">
      <c r="A904" s="375" t="s">
        <v>2226</v>
      </c>
      <c r="B904" t="s">
        <v>2124</v>
      </c>
      <c r="C904" t="s">
        <v>2227</v>
      </c>
      <c r="D904" s="306">
        <v>20417</v>
      </c>
      <c r="E904" s="306">
        <v>0</v>
      </c>
      <c r="F904" s="306">
        <v>9929</v>
      </c>
      <c r="G904" s="306">
        <v>9811</v>
      </c>
      <c r="H904" s="306">
        <v>118</v>
      </c>
      <c r="I904" s="306">
        <v>6010</v>
      </c>
      <c r="J904" s="306">
        <v>5000</v>
      </c>
      <c r="K904" s="306">
        <v>6010</v>
      </c>
      <c r="L904" s="306">
        <v>0</v>
      </c>
      <c r="M904" s="306">
        <v>532</v>
      </c>
      <c r="N904" s="306">
        <v>403</v>
      </c>
      <c r="O904" s="306">
        <v>0</v>
      </c>
      <c r="P904" s="306">
        <v>532</v>
      </c>
      <c r="Q904" s="306">
        <v>789</v>
      </c>
      <c r="R904" s="144">
        <v>0</v>
      </c>
      <c r="S904" s="144">
        <v>0</v>
      </c>
      <c r="T904" s="144">
        <v>0</v>
      </c>
      <c r="U904" s="144">
        <v>789</v>
      </c>
      <c r="V904" s="144">
        <v>1617</v>
      </c>
    </row>
    <row r="905" spans="1:22">
      <c r="A905" s="375" t="s">
        <v>2228</v>
      </c>
      <c r="B905" t="s">
        <v>2124</v>
      </c>
      <c r="C905" t="s">
        <v>2229</v>
      </c>
      <c r="D905" s="307">
        <v>20422</v>
      </c>
      <c r="E905" s="307">
        <v>240</v>
      </c>
      <c r="F905" s="307">
        <v>28974</v>
      </c>
      <c r="G905" s="307">
        <v>21649</v>
      </c>
      <c r="H905" s="307">
        <v>7325</v>
      </c>
      <c r="I905" s="307">
        <v>19945</v>
      </c>
      <c r="J905" s="307">
        <v>14480</v>
      </c>
      <c r="K905" s="307">
        <v>18660</v>
      </c>
      <c r="L905" s="307">
        <v>1285</v>
      </c>
      <c r="M905" s="307">
        <v>1940</v>
      </c>
      <c r="N905" s="307">
        <v>1208</v>
      </c>
      <c r="O905" s="307">
        <v>1496</v>
      </c>
      <c r="P905" s="307">
        <v>444</v>
      </c>
      <c r="Q905" s="307">
        <v>789</v>
      </c>
      <c r="R905" s="438">
        <v>0</v>
      </c>
      <c r="S905" s="438">
        <v>0</v>
      </c>
      <c r="T905" s="438">
        <v>0</v>
      </c>
      <c r="U905" s="438">
        <v>789</v>
      </c>
      <c r="V905" s="438">
        <v>4665</v>
      </c>
    </row>
    <row r="906" spans="1:22">
      <c r="A906" s="375" t="s">
        <v>2230</v>
      </c>
      <c r="B906" t="s">
        <v>2124</v>
      </c>
      <c r="C906" t="s">
        <v>2231</v>
      </c>
      <c r="D906" s="306">
        <v>20423</v>
      </c>
      <c r="E906" s="306">
        <v>0</v>
      </c>
      <c r="F906" s="306">
        <v>27603</v>
      </c>
      <c r="G906" s="306">
        <v>27603</v>
      </c>
      <c r="H906" s="306">
        <v>0</v>
      </c>
      <c r="I906" s="306">
        <v>16245</v>
      </c>
      <c r="J906" s="306">
        <v>11340</v>
      </c>
      <c r="K906" s="306">
        <v>15600</v>
      </c>
      <c r="L906" s="306">
        <v>645</v>
      </c>
      <c r="M906" s="306">
        <v>1586</v>
      </c>
      <c r="N906" s="306">
        <v>935</v>
      </c>
      <c r="O906" s="306">
        <v>920</v>
      </c>
      <c r="P906" s="306">
        <v>666</v>
      </c>
      <c r="Q906" s="306">
        <v>789</v>
      </c>
      <c r="R906" s="144">
        <v>0</v>
      </c>
      <c r="S906" s="144">
        <v>0</v>
      </c>
      <c r="T906" s="144">
        <v>0</v>
      </c>
      <c r="U906" s="144">
        <v>789</v>
      </c>
      <c r="V906" s="144">
        <v>4537</v>
      </c>
    </row>
    <row r="907" spans="1:22">
      <c r="A907" s="375" t="s">
        <v>2232</v>
      </c>
      <c r="B907" t="s">
        <v>2124</v>
      </c>
      <c r="C907" t="s">
        <v>2233</v>
      </c>
      <c r="D907" s="307">
        <v>20425</v>
      </c>
      <c r="E907" s="307">
        <v>0</v>
      </c>
      <c r="F907" s="307">
        <v>18610</v>
      </c>
      <c r="G907" s="307">
        <v>18610</v>
      </c>
      <c r="H907" s="307">
        <v>0</v>
      </c>
      <c r="I907" s="307">
        <v>10480</v>
      </c>
      <c r="J907" s="307">
        <v>6940</v>
      </c>
      <c r="K907" s="307">
        <v>9300</v>
      </c>
      <c r="L907" s="307">
        <v>1180</v>
      </c>
      <c r="M907" s="307">
        <v>1051</v>
      </c>
      <c r="N907" s="307">
        <v>580</v>
      </c>
      <c r="O907" s="307">
        <v>973</v>
      </c>
      <c r="P907" s="307">
        <v>78</v>
      </c>
      <c r="Q907" s="307">
        <v>789</v>
      </c>
      <c r="R907" s="438">
        <v>0</v>
      </c>
      <c r="S907" s="438">
        <v>0</v>
      </c>
      <c r="T907" s="438">
        <v>0</v>
      </c>
      <c r="U907" s="438">
        <v>789</v>
      </c>
      <c r="V907" s="438">
        <v>3021</v>
      </c>
    </row>
    <row r="908" spans="1:22">
      <c r="A908" s="375" t="s">
        <v>2234</v>
      </c>
      <c r="B908" t="s">
        <v>2124</v>
      </c>
      <c r="C908" t="s">
        <v>2235</v>
      </c>
      <c r="D908" s="306">
        <v>20429</v>
      </c>
      <c r="E908" s="306">
        <v>0</v>
      </c>
      <c r="F908" s="306">
        <v>7612</v>
      </c>
      <c r="G908" s="306">
        <v>0</v>
      </c>
      <c r="H908" s="306">
        <v>7612</v>
      </c>
      <c r="I908" s="306">
        <v>3280</v>
      </c>
      <c r="J908" s="306">
        <v>2320</v>
      </c>
      <c r="K908" s="306">
        <v>3280</v>
      </c>
      <c r="L908" s="306">
        <v>0</v>
      </c>
      <c r="M908" s="306">
        <v>319</v>
      </c>
      <c r="N908" s="306">
        <v>193</v>
      </c>
      <c r="O908" s="306">
        <v>319</v>
      </c>
      <c r="P908" s="306">
        <v>0</v>
      </c>
      <c r="Q908" s="306">
        <v>789</v>
      </c>
      <c r="R908" s="144">
        <v>0</v>
      </c>
      <c r="S908" s="144">
        <v>0</v>
      </c>
      <c r="T908" s="144">
        <v>0</v>
      </c>
      <c r="U908" s="144">
        <v>789</v>
      </c>
      <c r="V908" s="144">
        <v>1253</v>
      </c>
    </row>
    <row r="909" spans="1:22">
      <c r="A909" s="375" t="s">
        <v>2236</v>
      </c>
      <c r="B909" t="s">
        <v>2124</v>
      </c>
      <c r="C909" t="s">
        <v>2237</v>
      </c>
      <c r="D909" s="307">
        <v>20430</v>
      </c>
      <c r="E909" s="307">
        <v>0</v>
      </c>
      <c r="F909" s="307">
        <v>22032</v>
      </c>
      <c r="G909" s="307">
        <v>22032</v>
      </c>
      <c r="H909" s="307">
        <v>0</v>
      </c>
      <c r="I909" s="307">
        <v>13025</v>
      </c>
      <c r="J909" s="307">
        <v>8240</v>
      </c>
      <c r="K909" s="307">
        <v>11360</v>
      </c>
      <c r="L909" s="307">
        <v>1665</v>
      </c>
      <c r="M909" s="307">
        <v>1325</v>
      </c>
      <c r="N909" s="307">
        <v>683</v>
      </c>
      <c r="O909" s="307">
        <v>613</v>
      </c>
      <c r="P909" s="307">
        <v>712</v>
      </c>
      <c r="Q909" s="307">
        <v>789</v>
      </c>
      <c r="R909" s="438">
        <v>0</v>
      </c>
      <c r="S909" s="438">
        <v>0</v>
      </c>
      <c r="T909" s="438">
        <v>0</v>
      </c>
      <c r="U909" s="438">
        <v>789</v>
      </c>
      <c r="V909" s="438">
        <v>3625</v>
      </c>
    </row>
    <row r="910" spans="1:22">
      <c r="A910" s="375" t="s">
        <v>2238</v>
      </c>
      <c r="B910" t="s">
        <v>2124</v>
      </c>
      <c r="C910" t="s">
        <v>2239</v>
      </c>
      <c r="D910" s="306">
        <v>20432</v>
      </c>
      <c r="E910" s="306">
        <v>0</v>
      </c>
      <c r="F910" s="306">
        <v>57457</v>
      </c>
      <c r="G910" s="306">
        <v>57457</v>
      </c>
      <c r="H910" s="306">
        <v>0</v>
      </c>
      <c r="I910" s="306">
        <v>41950</v>
      </c>
      <c r="J910" s="306">
        <v>27480</v>
      </c>
      <c r="K910" s="306">
        <v>37400</v>
      </c>
      <c r="L910" s="306">
        <v>4550</v>
      </c>
      <c r="M910" s="306">
        <v>4219</v>
      </c>
      <c r="N910" s="306">
        <v>2275</v>
      </c>
      <c r="O910" s="306">
        <v>1324</v>
      </c>
      <c r="P910" s="306">
        <v>2895</v>
      </c>
      <c r="Q910" s="306">
        <v>1029</v>
      </c>
      <c r="R910" s="144">
        <v>0</v>
      </c>
      <c r="S910" s="144">
        <v>0</v>
      </c>
      <c r="T910" s="144">
        <v>0</v>
      </c>
      <c r="U910" s="144">
        <v>1029</v>
      </c>
      <c r="V910" s="144">
        <v>9174</v>
      </c>
    </row>
    <row r="911" spans="1:22">
      <c r="A911" s="375" t="s">
        <v>2240</v>
      </c>
      <c r="B911" t="s">
        <v>2124</v>
      </c>
      <c r="C911" t="s">
        <v>2241</v>
      </c>
      <c r="D911" s="307">
        <v>20446</v>
      </c>
      <c r="E911" s="307">
        <v>0</v>
      </c>
      <c r="F911" s="307">
        <v>19329</v>
      </c>
      <c r="G911" s="307">
        <v>19329</v>
      </c>
      <c r="H911" s="307">
        <v>0</v>
      </c>
      <c r="I911" s="307">
        <v>11370</v>
      </c>
      <c r="J911" s="307">
        <v>8230</v>
      </c>
      <c r="K911" s="307">
        <v>11370</v>
      </c>
      <c r="L911" s="307">
        <v>0</v>
      </c>
      <c r="M911" s="307">
        <v>1092</v>
      </c>
      <c r="N911" s="307">
        <v>678</v>
      </c>
      <c r="O911" s="307">
        <v>590</v>
      </c>
      <c r="P911" s="307">
        <v>502</v>
      </c>
      <c r="Q911" s="307">
        <v>789</v>
      </c>
      <c r="R911" s="438">
        <v>0</v>
      </c>
      <c r="S911" s="438">
        <v>0</v>
      </c>
      <c r="T911" s="438">
        <v>0</v>
      </c>
      <c r="U911" s="438">
        <v>789</v>
      </c>
      <c r="V911" s="438">
        <v>3115</v>
      </c>
    </row>
    <row r="912" spans="1:22">
      <c r="A912" s="375" t="s">
        <v>2242</v>
      </c>
      <c r="B912" t="s">
        <v>2124</v>
      </c>
      <c r="C912" t="s">
        <v>2243</v>
      </c>
      <c r="D912" s="306">
        <v>20448</v>
      </c>
      <c r="E912" s="306">
        <v>0</v>
      </c>
      <c r="F912" s="306">
        <v>13499</v>
      </c>
      <c r="G912" s="306">
        <v>13499</v>
      </c>
      <c r="H912" s="306">
        <v>0</v>
      </c>
      <c r="I912" s="306">
        <v>7310</v>
      </c>
      <c r="J912" s="306">
        <v>5260</v>
      </c>
      <c r="K912" s="306">
        <v>6700</v>
      </c>
      <c r="L912" s="306">
        <v>610</v>
      </c>
      <c r="M912" s="306">
        <v>698</v>
      </c>
      <c r="N912" s="306">
        <v>428</v>
      </c>
      <c r="O912" s="306">
        <v>102</v>
      </c>
      <c r="P912" s="306">
        <v>596</v>
      </c>
      <c r="Q912" s="306">
        <v>789</v>
      </c>
      <c r="R912" s="144">
        <v>0</v>
      </c>
      <c r="S912" s="144">
        <v>0</v>
      </c>
      <c r="T912" s="144">
        <v>0</v>
      </c>
      <c r="U912" s="144">
        <v>789</v>
      </c>
      <c r="V912" s="144">
        <v>2223</v>
      </c>
    </row>
    <row r="913" spans="1:22">
      <c r="A913" s="375" t="s">
        <v>2244</v>
      </c>
      <c r="B913" t="s">
        <v>2124</v>
      </c>
      <c r="C913" t="s">
        <v>2245</v>
      </c>
      <c r="D913" s="307">
        <v>20450</v>
      </c>
      <c r="E913" s="307">
        <v>0</v>
      </c>
      <c r="F913" s="307">
        <v>33013</v>
      </c>
      <c r="G913" s="307">
        <v>0</v>
      </c>
      <c r="H913" s="307">
        <v>33013</v>
      </c>
      <c r="I913" s="307">
        <v>26375</v>
      </c>
      <c r="J913" s="307">
        <v>14520</v>
      </c>
      <c r="K913" s="307">
        <v>0</v>
      </c>
      <c r="L913" s="307">
        <v>26375</v>
      </c>
      <c r="M913" s="307">
        <v>2779</v>
      </c>
      <c r="N913" s="307">
        <v>1180</v>
      </c>
      <c r="O913" s="307">
        <v>0</v>
      </c>
      <c r="P913" s="307">
        <v>2779</v>
      </c>
      <c r="Q913" s="307">
        <v>1029</v>
      </c>
      <c r="R913" s="438">
        <v>0</v>
      </c>
      <c r="S913" s="438">
        <v>0</v>
      </c>
      <c r="T913" s="438">
        <v>0</v>
      </c>
      <c r="U913" s="438">
        <v>1029</v>
      </c>
      <c r="V913" s="438">
        <v>5372</v>
      </c>
    </row>
    <row r="914" spans="1:22">
      <c r="A914" s="375" t="s">
        <v>2246</v>
      </c>
      <c r="B914" t="s">
        <v>2124</v>
      </c>
      <c r="C914" t="s">
        <v>2247</v>
      </c>
      <c r="D914" s="306">
        <v>20451</v>
      </c>
      <c r="E914" s="306">
        <v>0</v>
      </c>
      <c r="F914" s="306">
        <v>22928</v>
      </c>
      <c r="G914" s="306">
        <v>4000</v>
      </c>
      <c r="H914" s="306">
        <v>18928</v>
      </c>
      <c r="I914" s="306">
        <v>12655</v>
      </c>
      <c r="J914" s="306">
        <v>6700</v>
      </c>
      <c r="K914" s="306">
        <v>9310</v>
      </c>
      <c r="L914" s="306">
        <v>3345</v>
      </c>
      <c r="M914" s="306">
        <v>1359</v>
      </c>
      <c r="N914" s="306">
        <v>555</v>
      </c>
      <c r="O914" s="306">
        <v>753</v>
      </c>
      <c r="P914" s="306">
        <v>606</v>
      </c>
      <c r="Q914" s="306">
        <v>789</v>
      </c>
      <c r="R914" s="144">
        <v>0</v>
      </c>
      <c r="S914" s="144">
        <v>0</v>
      </c>
      <c r="T914" s="144">
        <v>0</v>
      </c>
      <c r="U914" s="144">
        <v>789</v>
      </c>
      <c r="V914" s="144">
        <v>3610</v>
      </c>
    </row>
    <row r="915" spans="1:22">
      <c r="A915" s="375" t="s">
        <v>2248</v>
      </c>
      <c r="B915" t="s">
        <v>2124</v>
      </c>
      <c r="C915" t="s">
        <v>2249</v>
      </c>
      <c r="D915" s="307">
        <v>20452</v>
      </c>
      <c r="E915" s="307">
        <v>0</v>
      </c>
      <c r="F915" s="307">
        <v>27494</v>
      </c>
      <c r="G915" s="307">
        <v>27494</v>
      </c>
      <c r="H915" s="307">
        <v>0</v>
      </c>
      <c r="I915" s="307">
        <v>17820</v>
      </c>
      <c r="J915" s="307">
        <v>12730</v>
      </c>
      <c r="K915" s="307">
        <v>17100</v>
      </c>
      <c r="L915" s="307">
        <v>720</v>
      </c>
      <c r="M915" s="307">
        <v>1731</v>
      </c>
      <c r="N915" s="307">
        <v>1056</v>
      </c>
      <c r="O915" s="307">
        <v>615</v>
      </c>
      <c r="P915" s="307">
        <v>1116</v>
      </c>
      <c r="Q915" s="307">
        <v>789</v>
      </c>
      <c r="R915" s="438">
        <v>0</v>
      </c>
      <c r="S915" s="438">
        <v>0</v>
      </c>
      <c r="T915" s="438">
        <v>0</v>
      </c>
      <c r="U915" s="438">
        <v>789</v>
      </c>
      <c r="V915" s="438">
        <v>4517</v>
      </c>
    </row>
    <row r="916" spans="1:22">
      <c r="A916" s="375" t="s">
        <v>2250</v>
      </c>
      <c r="B916" t="s">
        <v>2124</v>
      </c>
      <c r="C916" t="s">
        <v>759</v>
      </c>
      <c r="D916" s="306">
        <v>20481</v>
      </c>
      <c r="E916" s="306">
        <v>0</v>
      </c>
      <c r="F916" s="306">
        <v>44059</v>
      </c>
      <c r="G916" s="306">
        <v>1760</v>
      </c>
      <c r="H916" s="306">
        <v>42299</v>
      </c>
      <c r="I916" s="306">
        <v>37350</v>
      </c>
      <c r="J916" s="306">
        <v>25010</v>
      </c>
      <c r="K916" s="306">
        <v>0</v>
      </c>
      <c r="L916" s="306">
        <v>37350</v>
      </c>
      <c r="M916" s="306">
        <v>3728</v>
      </c>
      <c r="N916" s="306">
        <v>2078</v>
      </c>
      <c r="O916" s="306">
        <v>0</v>
      </c>
      <c r="P916" s="306">
        <v>3728</v>
      </c>
      <c r="Q916" s="306">
        <v>1029</v>
      </c>
      <c r="R916" s="144">
        <v>0</v>
      </c>
      <c r="S916" s="144">
        <v>0</v>
      </c>
      <c r="T916" s="144">
        <v>0</v>
      </c>
      <c r="U916" s="144">
        <v>1029</v>
      </c>
      <c r="V916" s="144">
        <v>6952</v>
      </c>
    </row>
    <row r="917" spans="1:22">
      <c r="A917" s="375" t="s">
        <v>2251</v>
      </c>
      <c r="B917" t="s">
        <v>2124</v>
      </c>
      <c r="C917" t="s">
        <v>2252</v>
      </c>
      <c r="D917" s="307">
        <v>20482</v>
      </c>
      <c r="E917" s="307">
        <v>0</v>
      </c>
      <c r="F917" s="307">
        <v>42109</v>
      </c>
      <c r="G917" s="307">
        <v>42109</v>
      </c>
      <c r="H917" s="307">
        <v>0</v>
      </c>
      <c r="I917" s="307">
        <v>34925</v>
      </c>
      <c r="J917" s="307">
        <v>21630</v>
      </c>
      <c r="K917" s="307">
        <v>24100</v>
      </c>
      <c r="L917" s="307">
        <v>10825</v>
      </c>
      <c r="M917" s="307">
        <v>3569</v>
      </c>
      <c r="N917" s="307">
        <v>1778</v>
      </c>
      <c r="O917" s="307">
        <v>550</v>
      </c>
      <c r="P917" s="307">
        <v>3019</v>
      </c>
      <c r="Q917" s="307">
        <v>1029</v>
      </c>
      <c r="R917" s="438">
        <v>0</v>
      </c>
      <c r="S917" s="438">
        <v>0</v>
      </c>
      <c r="T917" s="438">
        <v>0</v>
      </c>
      <c r="U917" s="438">
        <v>1029</v>
      </c>
      <c r="V917" s="438">
        <v>6630</v>
      </c>
    </row>
    <row r="918" spans="1:22">
      <c r="A918" s="375" t="s">
        <v>2253</v>
      </c>
      <c r="B918" t="s">
        <v>2124</v>
      </c>
      <c r="C918" t="s">
        <v>2254</v>
      </c>
      <c r="D918" s="306">
        <v>20485</v>
      </c>
      <c r="E918" s="306">
        <v>0</v>
      </c>
      <c r="F918" s="306">
        <v>45186</v>
      </c>
      <c r="G918" s="306">
        <v>45186</v>
      </c>
      <c r="H918" s="306">
        <v>0</v>
      </c>
      <c r="I918" s="306">
        <v>36375</v>
      </c>
      <c r="J918" s="306">
        <v>25440</v>
      </c>
      <c r="K918" s="306">
        <v>32800</v>
      </c>
      <c r="L918" s="306">
        <v>3575</v>
      </c>
      <c r="M918" s="306">
        <v>3541</v>
      </c>
      <c r="N918" s="306">
        <v>2083</v>
      </c>
      <c r="O918" s="306">
        <v>3120</v>
      </c>
      <c r="P918" s="306">
        <v>421</v>
      </c>
      <c r="Q918" s="306">
        <v>1269</v>
      </c>
      <c r="R918" s="144">
        <v>0</v>
      </c>
      <c r="S918" s="144">
        <v>0</v>
      </c>
      <c r="T918" s="144">
        <v>0</v>
      </c>
      <c r="U918" s="144">
        <v>1269</v>
      </c>
      <c r="V918" s="144">
        <v>7280</v>
      </c>
    </row>
    <row r="919" spans="1:22">
      <c r="A919" s="375" t="s">
        <v>2255</v>
      </c>
      <c r="B919" t="s">
        <v>2124</v>
      </c>
      <c r="C919" t="s">
        <v>2256</v>
      </c>
      <c r="D919" s="307">
        <v>20486</v>
      </c>
      <c r="E919" s="307">
        <v>0</v>
      </c>
      <c r="F919" s="307">
        <v>21589</v>
      </c>
      <c r="G919" s="307">
        <v>21589</v>
      </c>
      <c r="H919" s="307">
        <v>0</v>
      </c>
      <c r="I919" s="307">
        <v>12070</v>
      </c>
      <c r="J919" s="307">
        <v>8840</v>
      </c>
      <c r="K919" s="307">
        <v>11400</v>
      </c>
      <c r="L919" s="307">
        <v>670</v>
      </c>
      <c r="M919" s="307">
        <v>1157</v>
      </c>
      <c r="N919" s="307">
        <v>728</v>
      </c>
      <c r="O919" s="307">
        <v>1157</v>
      </c>
      <c r="P919" s="307">
        <v>0</v>
      </c>
      <c r="Q919" s="307">
        <v>789</v>
      </c>
      <c r="R919" s="438">
        <v>0</v>
      </c>
      <c r="S919" s="438">
        <v>0</v>
      </c>
      <c r="T919" s="438">
        <v>0</v>
      </c>
      <c r="U919" s="438">
        <v>789</v>
      </c>
      <c r="V919" s="438">
        <v>3518</v>
      </c>
    </row>
    <row r="920" spans="1:22">
      <c r="A920" s="375" t="s">
        <v>2257</v>
      </c>
      <c r="B920" t="s">
        <v>2124</v>
      </c>
      <c r="C920" t="s">
        <v>2258</v>
      </c>
      <c r="D920" s="306">
        <v>20521</v>
      </c>
      <c r="E920" s="306">
        <v>0</v>
      </c>
      <c r="F920" s="306">
        <v>40613</v>
      </c>
      <c r="G920" s="306">
        <v>0</v>
      </c>
      <c r="H920" s="306">
        <v>40613</v>
      </c>
      <c r="I920" s="306">
        <v>51660</v>
      </c>
      <c r="J920" s="306">
        <v>31980</v>
      </c>
      <c r="K920" s="306">
        <v>51660</v>
      </c>
      <c r="L920" s="306">
        <v>0</v>
      </c>
      <c r="M920" s="306">
        <v>5280</v>
      </c>
      <c r="N920" s="306">
        <v>2625</v>
      </c>
      <c r="O920" s="306">
        <v>3604</v>
      </c>
      <c r="P920" s="306">
        <v>1676</v>
      </c>
      <c r="Q920" s="306">
        <v>1269</v>
      </c>
      <c r="R920" s="144">
        <v>0</v>
      </c>
      <c r="S920" s="144">
        <v>0</v>
      </c>
      <c r="T920" s="144">
        <v>0</v>
      </c>
      <c r="U920" s="144">
        <v>1269</v>
      </c>
      <c r="V920" s="144">
        <v>6561</v>
      </c>
    </row>
    <row r="921" spans="1:22">
      <c r="A921" s="375" t="s">
        <v>2259</v>
      </c>
      <c r="B921" t="s">
        <v>2124</v>
      </c>
      <c r="C921" t="s">
        <v>2260</v>
      </c>
      <c r="D921" s="307">
        <v>20541</v>
      </c>
      <c r="E921" s="307">
        <v>0</v>
      </c>
      <c r="F921" s="307">
        <v>43170</v>
      </c>
      <c r="G921" s="307">
        <v>0</v>
      </c>
      <c r="H921" s="307">
        <v>43170</v>
      </c>
      <c r="I921" s="307">
        <v>32800</v>
      </c>
      <c r="J921" s="307">
        <v>17940</v>
      </c>
      <c r="K921" s="307">
        <v>25100</v>
      </c>
      <c r="L921" s="307">
        <v>7700</v>
      </c>
      <c r="M921" s="307">
        <v>3469</v>
      </c>
      <c r="N921" s="307">
        <v>1468</v>
      </c>
      <c r="O921" s="307">
        <v>672</v>
      </c>
      <c r="P921" s="307">
        <v>2797</v>
      </c>
      <c r="Q921" s="307">
        <v>1029</v>
      </c>
      <c r="R921" s="438">
        <v>0</v>
      </c>
      <c r="S921" s="438">
        <v>0</v>
      </c>
      <c r="T921" s="438">
        <v>0</v>
      </c>
      <c r="U921" s="438">
        <v>1029</v>
      </c>
      <c r="V921" s="438">
        <v>6999</v>
      </c>
    </row>
    <row r="922" spans="1:22">
      <c r="A922" s="375" t="s">
        <v>2261</v>
      </c>
      <c r="B922" t="s">
        <v>2124</v>
      </c>
      <c r="C922" t="s">
        <v>1447</v>
      </c>
      <c r="D922" s="306">
        <v>20543</v>
      </c>
      <c r="E922" s="306">
        <v>0</v>
      </c>
      <c r="F922" s="306">
        <v>35610</v>
      </c>
      <c r="G922" s="306">
        <v>35610</v>
      </c>
      <c r="H922" s="306">
        <v>0</v>
      </c>
      <c r="I922" s="306">
        <v>19980</v>
      </c>
      <c r="J922" s="306">
        <v>10860</v>
      </c>
      <c r="K922" s="306">
        <v>18900</v>
      </c>
      <c r="L922" s="306">
        <v>1080</v>
      </c>
      <c r="M922" s="306">
        <v>2117</v>
      </c>
      <c r="N922" s="306">
        <v>890</v>
      </c>
      <c r="O922" s="306">
        <v>555</v>
      </c>
      <c r="P922" s="306">
        <v>1562</v>
      </c>
      <c r="Q922" s="306">
        <v>1029</v>
      </c>
      <c r="R922" s="144">
        <v>0</v>
      </c>
      <c r="S922" s="144">
        <v>0</v>
      </c>
      <c r="T922" s="144">
        <v>0</v>
      </c>
      <c r="U922" s="144">
        <v>1029</v>
      </c>
      <c r="V922" s="144">
        <v>5681</v>
      </c>
    </row>
    <row r="923" spans="1:22">
      <c r="A923" s="375" t="s">
        <v>2262</v>
      </c>
      <c r="B923" t="s">
        <v>2124</v>
      </c>
      <c r="C923" t="s">
        <v>2263</v>
      </c>
      <c r="D923" s="307">
        <v>20561</v>
      </c>
      <c r="E923" s="307">
        <v>0</v>
      </c>
      <c r="F923" s="307">
        <v>53638</v>
      </c>
      <c r="G923" s="307">
        <v>53638</v>
      </c>
      <c r="H923" s="307">
        <v>0</v>
      </c>
      <c r="I923" s="307">
        <v>47900</v>
      </c>
      <c r="J923" s="307">
        <v>32920</v>
      </c>
      <c r="K923" s="307">
        <v>47900</v>
      </c>
      <c r="L923" s="307">
        <v>0</v>
      </c>
      <c r="M923" s="307">
        <v>4719</v>
      </c>
      <c r="N923" s="307">
        <v>2718</v>
      </c>
      <c r="O923" s="307">
        <v>2219</v>
      </c>
      <c r="P923" s="307">
        <v>2500</v>
      </c>
      <c r="Q923" s="307">
        <v>1029</v>
      </c>
      <c r="R923" s="438">
        <v>0</v>
      </c>
      <c r="S923" s="438">
        <v>0</v>
      </c>
      <c r="T923" s="438">
        <v>0</v>
      </c>
      <c r="U923" s="438">
        <v>1029</v>
      </c>
      <c r="V923" s="438">
        <v>8495</v>
      </c>
    </row>
    <row r="924" spans="1:22">
      <c r="A924" s="375" t="s">
        <v>2264</v>
      </c>
      <c r="B924" t="s">
        <v>2124</v>
      </c>
      <c r="C924" t="s">
        <v>2265</v>
      </c>
      <c r="D924" s="306">
        <v>20562</v>
      </c>
      <c r="E924" s="306">
        <v>0</v>
      </c>
      <c r="F924" s="306">
        <v>29460</v>
      </c>
      <c r="G924" s="306">
        <v>29460</v>
      </c>
      <c r="H924" s="306">
        <v>0</v>
      </c>
      <c r="I924" s="306">
        <v>16430</v>
      </c>
      <c r="J924" s="306">
        <v>10780</v>
      </c>
      <c r="K924" s="306">
        <v>15700</v>
      </c>
      <c r="L924" s="306">
        <v>730</v>
      </c>
      <c r="M924" s="306">
        <v>1646</v>
      </c>
      <c r="N924" s="306">
        <v>893</v>
      </c>
      <c r="O924" s="306">
        <v>1460</v>
      </c>
      <c r="P924" s="306">
        <v>186</v>
      </c>
      <c r="Q924" s="306">
        <v>789</v>
      </c>
      <c r="R924" s="144">
        <v>0</v>
      </c>
      <c r="S924" s="144">
        <v>0</v>
      </c>
      <c r="T924" s="144">
        <v>0</v>
      </c>
      <c r="U924" s="144">
        <v>789</v>
      </c>
      <c r="V924" s="144">
        <v>4726</v>
      </c>
    </row>
    <row r="925" spans="1:22">
      <c r="A925" s="375" t="s">
        <v>2266</v>
      </c>
      <c r="B925" t="s">
        <v>2124</v>
      </c>
      <c r="C925" t="s">
        <v>2267</v>
      </c>
      <c r="D925" s="307">
        <v>20563</v>
      </c>
      <c r="E925" s="307">
        <v>0</v>
      </c>
      <c r="F925" s="307">
        <v>28330</v>
      </c>
      <c r="G925" s="307">
        <v>25000</v>
      </c>
      <c r="H925" s="307">
        <v>3330</v>
      </c>
      <c r="I925" s="307">
        <v>12225</v>
      </c>
      <c r="J925" s="307">
        <v>8360</v>
      </c>
      <c r="K925" s="307">
        <v>0</v>
      </c>
      <c r="L925" s="307">
        <v>12225</v>
      </c>
      <c r="M925" s="307">
        <v>1195</v>
      </c>
      <c r="N925" s="307">
        <v>685</v>
      </c>
      <c r="O925" s="307">
        <v>0</v>
      </c>
      <c r="P925" s="307">
        <v>1195</v>
      </c>
      <c r="Q925" s="307">
        <v>789</v>
      </c>
      <c r="R925" s="438">
        <v>0</v>
      </c>
      <c r="S925" s="438">
        <v>0</v>
      </c>
      <c r="T925" s="438">
        <v>0</v>
      </c>
      <c r="U925" s="438">
        <v>789</v>
      </c>
      <c r="V925" s="438">
        <v>4607</v>
      </c>
    </row>
    <row r="926" spans="1:22">
      <c r="A926" s="375" t="s">
        <v>2268</v>
      </c>
      <c r="B926" t="s">
        <v>2124</v>
      </c>
      <c r="C926" t="s">
        <v>2269</v>
      </c>
      <c r="D926" s="306">
        <v>20583</v>
      </c>
      <c r="E926" s="306">
        <v>0</v>
      </c>
      <c r="F926" s="306">
        <v>41925</v>
      </c>
      <c r="G926" s="306">
        <v>41925</v>
      </c>
      <c r="H926" s="306">
        <v>0</v>
      </c>
      <c r="I926" s="306">
        <v>32815</v>
      </c>
      <c r="J926" s="306">
        <v>22840</v>
      </c>
      <c r="K926" s="306">
        <v>0</v>
      </c>
      <c r="L926" s="306">
        <v>32815</v>
      </c>
      <c r="M926" s="306">
        <v>3112</v>
      </c>
      <c r="N926" s="306">
        <v>1783</v>
      </c>
      <c r="O926" s="306">
        <v>0</v>
      </c>
      <c r="P926" s="306">
        <v>3112</v>
      </c>
      <c r="Q926" s="306">
        <v>1029</v>
      </c>
      <c r="R926" s="144">
        <v>0</v>
      </c>
      <c r="S926" s="144">
        <v>0</v>
      </c>
      <c r="T926" s="144">
        <v>0</v>
      </c>
      <c r="U926" s="144">
        <v>1029</v>
      </c>
      <c r="V926" s="144">
        <v>6678</v>
      </c>
    </row>
    <row r="927" spans="1:22">
      <c r="A927" s="375" t="s">
        <v>2270</v>
      </c>
      <c r="B927" t="s">
        <v>2124</v>
      </c>
      <c r="C927" t="s">
        <v>2271</v>
      </c>
      <c r="D927" s="307">
        <v>20588</v>
      </c>
      <c r="E927" s="307">
        <v>357</v>
      </c>
      <c r="F927" s="307">
        <v>17258</v>
      </c>
      <c r="G927" s="307">
        <v>17258</v>
      </c>
      <c r="H927" s="307">
        <v>0</v>
      </c>
      <c r="I927" s="307">
        <v>10145</v>
      </c>
      <c r="J927" s="307">
        <v>7320</v>
      </c>
      <c r="K927" s="307">
        <v>10145</v>
      </c>
      <c r="L927" s="307">
        <v>0</v>
      </c>
      <c r="M927" s="307">
        <v>986</v>
      </c>
      <c r="N927" s="307">
        <v>608</v>
      </c>
      <c r="O927" s="307">
        <v>810</v>
      </c>
      <c r="P927" s="307">
        <v>176</v>
      </c>
      <c r="Q927" s="307">
        <v>789</v>
      </c>
      <c r="R927" s="438">
        <v>0</v>
      </c>
      <c r="S927" s="438">
        <v>0</v>
      </c>
      <c r="T927" s="438">
        <v>0</v>
      </c>
      <c r="U927" s="438">
        <v>789</v>
      </c>
      <c r="V927" s="438">
        <v>2842</v>
      </c>
    </row>
    <row r="928" spans="1:22">
      <c r="A928" s="375" t="s">
        <v>2272</v>
      </c>
      <c r="B928" t="s">
        <v>2124</v>
      </c>
      <c r="C928" t="s">
        <v>2273</v>
      </c>
      <c r="D928" s="306">
        <v>20590</v>
      </c>
      <c r="E928" s="306">
        <v>0</v>
      </c>
      <c r="F928" s="306">
        <v>48814</v>
      </c>
      <c r="G928" s="306">
        <v>48814</v>
      </c>
      <c r="H928" s="306">
        <v>0</v>
      </c>
      <c r="I928" s="306">
        <v>37560</v>
      </c>
      <c r="J928" s="306">
        <v>23620</v>
      </c>
      <c r="K928" s="306">
        <v>32400</v>
      </c>
      <c r="L928" s="306">
        <v>5160</v>
      </c>
      <c r="M928" s="306">
        <v>3812</v>
      </c>
      <c r="N928" s="306">
        <v>1943</v>
      </c>
      <c r="O928" s="306">
        <v>2022</v>
      </c>
      <c r="P928" s="306">
        <v>1790</v>
      </c>
      <c r="Q928" s="306">
        <v>1029</v>
      </c>
      <c r="R928" s="144">
        <v>0</v>
      </c>
      <c r="S928" s="144">
        <v>0</v>
      </c>
      <c r="T928" s="144">
        <v>0</v>
      </c>
      <c r="U928" s="144">
        <v>1029</v>
      </c>
      <c r="V928" s="144">
        <v>7695</v>
      </c>
    </row>
    <row r="929" spans="1:22">
      <c r="A929" s="375" t="s">
        <v>2274</v>
      </c>
      <c r="B929" t="s">
        <v>2124</v>
      </c>
      <c r="C929" t="s">
        <v>2275</v>
      </c>
      <c r="D929" s="307">
        <v>20602</v>
      </c>
      <c r="E929" s="307">
        <v>0</v>
      </c>
      <c r="F929" s="307">
        <v>14012</v>
      </c>
      <c r="G929" s="307">
        <v>14012</v>
      </c>
      <c r="H929" s="307">
        <v>0</v>
      </c>
      <c r="I929" s="307">
        <v>9180</v>
      </c>
      <c r="J929" s="307">
        <v>7370</v>
      </c>
      <c r="K929" s="307">
        <v>9180</v>
      </c>
      <c r="L929" s="307">
        <v>0</v>
      </c>
      <c r="M929" s="307">
        <v>845</v>
      </c>
      <c r="N929" s="307">
        <v>611</v>
      </c>
      <c r="O929" s="307">
        <v>845</v>
      </c>
      <c r="P929" s="307">
        <v>0</v>
      </c>
      <c r="Q929" s="307">
        <v>789</v>
      </c>
      <c r="R929" s="438">
        <v>0</v>
      </c>
      <c r="S929" s="438">
        <v>0</v>
      </c>
      <c r="T929" s="438">
        <v>0</v>
      </c>
      <c r="U929" s="438">
        <v>789</v>
      </c>
      <c r="V929" s="438">
        <v>2305</v>
      </c>
    </row>
    <row r="930" spans="1:22">
      <c r="A930" s="375" t="s">
        <v>2276</v>
      </c>
      <c r="B930" t="s">
        <v>2277</v>
      </c>
      <c r="C930">
        <v>0</v>
      </c>
      <c r="D930" s="306">
        <v>21000</v>
      </c>
      <c r="E930" s="306">
        <v>0</v>
      </c>
      <c r="F930" s="306">
        <v>5714936</v>
      </c>
      <c r="G930" s="306">
        <v>2692775</v>
      </c>
      <c r="H930" s="306">
        <v>3022161</v>
      </c>
      <c r="I930" s="306">
        <v>0</v>
      </c>
      <c r="J930" s="306">
        <v>0</v>
      </c>
      <c r="K930" s="306">
        <v>0</v>
      </c>
      <c r="L930" s="306">
        <v>0</v>
      </c>
      <c r="M930" s="306">
        <v>0</v>
      </c>
      <c r="N930" s="306">
        <v>0</v>
      </c>
      <c r="O930" s="306">
        <v>0</v>
      </c>
      <c r="P930" s="306">
        <v>0</v>
      </c>
      <c r="Q930" s="306">
        <v>0</v>
      </c>
      <c r="R930" s="144">
        <v>0</v>
      </c>
      <c r="S930" s="144">
        <v>0</v>
      </c>
      <c r="T930" s="144">
        <v>0</v>
      </c>
      <c r="U930" s="144">
        <v>0</v>
      </c>
      <c r="V930" s="144">
        <v>959546</v>
      </c>
    </row>
    <row r="931" spans="1:22">
      <c r="A931" s="375" t="s">
        <v>2278</v>
      </c>
      <c r="B931" t="s">
        <v>2277</v>
      </c>
      <c r="C931" t="s">
        <v>2279</v>
      </c>
      <c r="D931" s="307">
        <v>21201</v>
      </c>
      <c r="E931" s="307">
        <v>0</v>
      </c>
      <c r="F931" s="307">
        <v>811718</v>
      </c>
      <c r="G931" s="307">
        <v>0</v>
      </c>
      <c r="H931" s="307">
        <v>811718</v>
      </c>
      <c r="I931" s="307">
        <v>1578640</v>
      </c>
      <c r="J931" s="307">
        <v>1018380</v>
      </c>
      <c r="K931" s="307">
        <v>1410000</v>
      </c>
      <c r="L931" s="307">
        <v>168640</v>
      </c>
      <c r="M931" s="307">
        <v>159733</v>
      </c>
      <c r="N931" s="307">
        <v>84295</v>
      </c>
      <c r="O931" s="307">
        <v>89210</v>
      </c>
      <c r="P931" s="307">
        <v>70523</v>
      </c>
      <c r="Q931" s="307">
        <v>11989</v>
      </c>
      <c r="R931" s="438">
        <v>0</v>
      </c>
      <c r="S931" s="438">
        <v>0</v>
      </c>
      <c r="T931" s="438">
        <v>0</v>
      </c>
      <c r="U931" s="438">
        <v>11989</v>
      </c>
      <c r="V931" s="438">
        <v>137837</v>
      </c>
    </row>
    <row r="932" spans="1:22">
      <c r="A932" s="375" t="s">
        <v>2280</v>
      </c>
      <c r="B932" t="s">
        <v>2277</v>
      </c>
      <c r="C932" t="s">
        <v>2281</v>
      </c>
      <c r="D932" s="306">
        <v>21202</v>
      </c>
      <c r="E932" s="306">
        <v>0</v>
      </c>
      <c r="F932" s="306">
        <v>319762</v>
      </c>
      <c r="G932" s="306">
        <v>319762</v>
      </c>
      <c r="H932" s="306">
        <v>0</v>
      </c>
      <c r="I932" s="306">
        <v>587945</v>
      </c>
      <c r="J932" s="306">
        <v>362620</v>
      </c>
      <c r="K932" s="306">
        <v>488000</v>
      </c>
      <c r="L932" s="306">
        <v>99945</v>
      </c>
      <c r="M932" s="306">
        <v>60294</v>
      </c>
      <c r="N932" s="306">
        <v>29868</v>
      </c>
      <c r="O932" s="306">
        <v>40000</v>
      </c>
      <c r="P932" s="306">
        <v>20294</v>
      </c>
      <c r="Q932" s="306">
        <v>5909</v>
      </c>
      <c r="R932" s="144">
        <v>0</v>
      </c>
      <c r="S932" s="144">
        <v>0</v>
      </c>
      <c r="T932" s="144">
        <v>0</v>
      </c>
      <c r="U932" s="144">
        <v>5909</v>
      </c>
      <c r="V932" s="144">
        <v>53984</v>
      </c>
    </row>
    <row r="933" spans="1:22">
      <c r="A933" s="375" t="s">
        <v>2282</v>
      </c>
      <c r="B933" t="s">
        <v>2277</v>
      </c>
      <c r="C933" t="s">
        <v>2283</v>
      </c>
      <c r="D933" s="307">
        <v>21203</v>
      </c>
      <c r="E933" s="307">
        <v>0</v>
      </c>
      <c r="F933" s="307">
        <v>296400</v>
      </c>
      <c r="G933" s="307">
        <v>296400</v>
      </c>
      <c r="H933" s="307">
        <v>0</v>
      </c>
      <c r="I933" s="307">
        <v>297100</v>
      </c>
      <c r="J933" s="307">
        <v>176540</v>
      </c>
      <c r="K933" s="307">
        <v>224000</v>
      </c>
      <c r="L933" s="307">
        <v>73100</v>
      </c>
      <c r="M933" s="307">
        <v>30829</v>
      </c>
      <c r="N933" s="307">
        <v>14545</v>
      </c>
      <c r="O933" s="307">
        <v>14000</v>
      </c>
      <c r="P933" s="307">
        <v>16829</v>
      </c>
      <c r="Q933" s="307">
        <v>3429</v>
      </c>
      <c r="R933" s="438">
        <v>0</v>
      </c>
      <c r="S933" s="438">
        <v>0</v>
      </c>
      <c r="T933" s="438">
        <v>0</v>
      </c>
      <c r="U933" s="438">
        <v>3429</v>
      </c>
      <c r="V933" s="438">
        <v>47936</v>
      </c>
    </row>
    <row r="934" spans="1:22">
      <c r="A934" s="375" t="s">
        <v>2284</v>
      </c>
      <c r="B934" t="s">
        <v>2277</v>
      </c>
      <c r="C934" t="s">
        <v>2285</v>
      </c>
      <c r="D934" s="306">
        <v>21204</v>
      </c>
      <c r="E934" s="306">
        <v>0</v>
      </c>
      <c r="F934" s="306">
        <v>241627</v>
      </c>
      <c r="G934" s="306">
        <v>0</v>
      </c>
      <c r="H934" s="306">
        <v>241627</v>
      </c>
      <c r="I934" s="306">
        <v>391275</v>
      </c>
      <c r="J934" s="306">
        <v>238760</v>
      </c>
      <c r="K934" s="306">
        <v>320000</v>
      </c>
      <c r="L934" s="306">
        <v>71275</v>
      </c>
      <c r="M934" s="306">
        <v>40294</v>
      </c>
      <c r="N934" s="306">
        <v>19690</v>
      </c>
      <c r="O934" s="306">
        <v>21000</v>
      </c>
      <c r="P934" s="306">
        <v>19294</v>
      </c>
      <c r="Q934" s="306">
        <v>4389</v>
      </c>
      <c r="R934" s="144">
        <v>0</v>
      </c>
      <c r="S934" s="144">
        <v>0</v>
      </c>
      <c r="T934" s="144">
        <v>0</v>
      </c>
      <c r="U934" s="144">
        <v>4389</v>
      </c>
      <c r="V934" s="144">
        <v>40877</v>
      </c>
    </row>
    <row r="935" spans="1:22">
      <c r="A935" s="375" t="s">
        <v>2286</v>
      </c>
      <c r="B935" t="s">
        <v>2277</v>
      </c>
      <c r="C935" t="s">
        <v>2287</v>
      </c>
      <c r="D935" s="307">
        <v>21205</v>
      </c>
      <c r="E935" s="307">
        <v>0</v>
      </c>
      <c r="F935" s="307">
        <v>236278</v>
      </c>
      <c r="G935" s="307">
        <v>236278</v>
      </c>
      <c r="H935" s="307">
        <v>0</v>
      </c>
      <c r="I935" s="307">
        <v>301830</v>
      </c>
      <c r="J935" s="307">
        <v>183030</v>
      </c>
      <c r="K935" s="307">
        <v>301830</v>
      </c>
      <c r="L935" s="307">
        <v>0</v>
      </c>
      <c r="M935" s="307">
        <v>31084</v>
      </c>
      <c r="N935" s="307">
        <v>15088</v>
      </c>
      <c r="O935" s="307">
        <v>13925</v>
      </c>
      <c r="P935" s="307">
        <v>17159</v>
      </c>
      <c r="Q935" s="307">
        <v>3429</v>
      </c>
      <c r="R935" s="438">
        <v>0</v>
      </c>
      <c r="S935" s="438">
        <v>0</v>
      </c>
      <c r="T935" s="438">
        <v>0</v>
      </c>
      <c r="U935" s="438">
        <v>3429</v>
      </c>
      <c r="V935" s="438">
        <v>39923</v>
      </c>
    </row>
    <row r="936" spans="1:22">
      <c r="A936" s="375" t="s">
        <v>2288</v>
      </c>
      <c r="B936" t="s">
        <v>2277</v>
      </c>
      <c r="C936" t="s">
        <v>2289</v>
      </c>
      <c r="D936" s="306">
        <v>21206</v>
      </c>
      <c r="E936" s="306">
        <v>0</v>
      </c>
      <c r="F936" s="306">
        <v>224607</v>
      </c>
      <c r="G936" s="306">
        <v>224607</v>
      </c>
      <c r="H936" s="306">
        <v>0</v>
      </c>
      <c r="I936" s="306">
        <v>255710</v>
      </c>
      <c r="J936" s="306">
        <v>148960</v>
      </c>
      <c r="K936" s="306">
        <v>193000</v>
      </c>
      <c r="L936" s="306">
        <v>62710</v>
      </c>
      <c r="M936" s="306">
        <v>26671</v>
      </c>
      <c r="N936" s="306">
        <v>12295</v>
      </c>
      <c r="O936" s="306">
        <v>9760</v>
      </c>
      <c r="P936" s="306">
        <v>16911</v>
      </c>
      <c r="Q936" s="306">
        <v>2949</v>
      </c>
      <c r="R936" s="144">
        <v>0</v>
      </c>
      <c r="S936" s="144">
        <v>0</v>
      </c>
      <c r="T936" s="144">
        <v>0</v>
      </c>
      <c r="U936" s="144">
        <v>2949</v>
      </c>
      <c r="V936" s="144">
        <v>37905</v>
      </c>
    </row>
    <row r="937" spans="1:22">
      <c r="A937" s="375" t="s">
        <v>2290</v>
      </c>
      <c r="B937" t="s">
        <v>2277</v>
      </c>
      <c r="C937" t="s">
        <v>2291</v>
      </c>
      <c r="D937" s="307">
        <v>21207</v>
      </c>
      <c r="E937" s="307">
        <v>0</v>
      </c>
      <c r="F937" s="307">
        <v>62569</v>
      </c>
      <c r="G937" s="307">
        <v>62569</v>
      </c>
      <c r="H937" s="307">
        <v>0</v>
      </c>
      <c r="I937" s="307">
        <v>69905</v>
      </c>
      <c r="J937" s="307">
        <v>43290</v>
      </c>
      <c r="K937" s="307">
        <v>69905</v>
      </c>
      <c r="L937" s="307">
        <v>0</v>
      </c>
      <c r="M937" s="307">
        <v>7130</v>
      </c>
      <c r="N937" s="307">
        <v>3551</v>
      </c>
      <c r="O937" s="307">
        <v>5350</v>
      </c>
      <c r="P937" s="307">
        <v>1780</v>
      </c>
      <c r="Q937" s="307">
        <v>1509</v>
      </c>
      <c r="R937" s="438">
        <v>0</v>
      </c>
      <c r="S937" s="438">
        <v>0</v>
      </c>
      <c r="T937" s="438">
        <v>0</v>
      </c>
      <c r="U937" s="438">
        <v>1509</v>
      </c>
      <c r="V937" s="438">
        <v>10538</v>
      </c>
    </row>
    <row r="938" spans="1:22">
      <c r="A938" s="375" t="s">
        <v>2292</v>
      </c>
      <c r="B938" t="s">
        <v>2277</v>
      </c>
      <c r="C938" t="s">
        <v>2293</v>
      </c>
      <c r="D938" s="306">
        <v>21208</v>
      </c>
      <c r="E938" s="306">
        <v>0</v>
      </c>
      <c r="F938" s="306">
        <v>97322</v>
      </c>
      <c r="G938" s="306">
        <v>20800</v>
      </c>
      <c r="H938" s="306">
        <v>76522</v>
      </c>
      <c r="I938" s="306">
        <v>134815</v>
      </c>
      <c r="J938" s="306">
        <v>82760</v>
      </c>
      <c r="K938" s="306">
        <v>126000</v>
      </c>
      <c r="L938" s="306">
        <v>8815</v>
      </c>
      <c r="M938" s="306">
        <v>13842</v>
      </c>
      <c r="N938" s="306">
        <v>6825</v>
      </c>
      <c r="O938" s="306">
        <v>6700</v>
      </c>
      <c r="P938" s="306">
        <v>7142</v>
      </c>
      <c r="Q938" s="306">
        <v>2229</v>
      </c>
      <c r="R938" s="144">
        <v>0</v>
      </c>
      <c r="S938" s="144">
        <v>0</v>
      </c>
      <c r="T938" s="144">
        <v>0</v>
      </c>
      <c r="U938" s="144">
        <v>2229</v>
      </c>
      <c r="V938" s="144">
        <v>16566</v>
      </c>
    </row>
    <row r="939" spans="1:22">
      <c r="A939" s="375" t="s">
        <v>2294</v>
      </c>
      <c r="B939" t="s">
        <v>2277</v>
      </c>
      <c r="C939" t="s">
        <v>2295</v>
      </c>
      <c r="D939" s="307">
        <v>21209</v>
      </c>
      <c r="E939" s="307">
        <v>0</v>
      </c>
      <c r="F939" s="307">
        <v>149813</v>
      </c>
      <c r="G939" s="307">
        <v>0</v>
      </c>
      <c r="H939" s="307">
        <v>149813</v>
      </c>
      <c r="I939" s="307">
        <v>217070</v>
      </c>
      <c r="J939" s="307">
        <v>124810</v>
      </c>
      <c r="K939" s="307">
        <v>204000</v>
      </c>
      <c r="L939" s="307">
        <v>13070</v>
      </c>
      <c r="M939" s="307">
        <v>22726</v>
      </c>
      <c r="N939" s="307">
        <v>10288</v>
      </c>
      <c r="O939" s="307">
        <v>11349</v>
      </c>
      <c r="P939" s="307">
        <v>11377</v>
      </c>
      <c r="Q939" s="307">
        <v>2709</v>
      </c>
      <c r="R939" s="438">
        <v>0</v>
      </c>
      <c r="S939" s="438">
        <v>0</v>
      </c>
      <c r="T939" s="438">
        <v>0</v>
      </c>
      <c r="U939" s="438">
        <v>2709</v>
      </c>
      <c r="V939" s="438">
        <v>25366</v>
      </c>
    </row>
    <row r="940" spans="1:22">
      <c r="A940" s="375" t="s">
        <v>2296</v>
      </c>
      <c r="B940" t="s">
        <v>2277</v>
      </c>
      <c r="C940" t="s">
        <v>2297</v>
      </c>
      <c r="D940" s="306">
        <v>21210</v>
      </c>
      <c r="E940" s="306">
        <v>0</v>
      </c>
      <c r="F940" s="306">
        <v>152700</v>
      </c>
      <c r="G940" s="306">
        <v>0</v>
      </c>
      <c r="H940" s="306">
        <v>152700</v>
      </c>
      <c r="I940" s="306">
        <v>169115</v>
      </c>
      <c r="J940" s="306">
        <v>103000</v>
      </c>
      <c r="K940" s="306">
        <v>125160</v>
      </c>
      <c r="L940" s="306">
        <v>43955</v>
      </c>
      <c r="M940" s="306">
        <v>17378</v>
      </c>
      <c r="N940" s="306">
        <v>8483</v>
      </c>
      <c r="O940" s="306">
        <v>6234</v>
      </c>
      <c r="P940" s="306">
        <v>11144</v>
      </c>
      <c r="Q940" s="306">
        <v>2469</v>
      </c>
      <c r="R940" s="144">
        <v>0</v>
      </c>
      <c r="S940" s="144">
        <v>0</v>
      </c>
      <c r="T940" s="144">
        <v>0</v>
      </c>
      <c r="U940" s="144">
        <v>2469</v>
      </c>
      <c r="V940" s="144">
        <v>25754</v>
      </c>
    </row>
    <row r="941" spans="1:22">
      <c r="A941" s="375" t="s">
        <v>2298</v>
      </c>
      <c r="B941" t="s">
        <v>2277</v>
      </c>
      <c r="C941" t="s">
        <v>2299</v>
      </c>
      <c r="D941" s="307">
        <v>21211</v>
      </c>
      <c r="E941" s="307">
        <v>0</v>
      </c>
      <c r="F941" s="307">
        <v>127442</v>
      </c>
      <c r="G941" s="307">
        <v>127442</v>
      </c>
      <c r="H941" s="307">
        <v>0</v>
      </c>
      <c r="I941" s="307">
        <v>177890</v>
      </c>
      <c r="J941" s="307">
        <v>95770</v>
      </c>
      <c r="K941" s="307">
        <v>177890</v>
      </c>
      <c r="L941" s="307">
        <v>0</v>
      </c>
      <c r="M941" s="307">
        <v>18930</v>
      </c>
      <c r="N941" s="307">
        <v>7821</v>
      </c>
      <c r="O941" s="307">
        <v>18930</v>
      </c>
      <c r="P941" s="307">
        <v>0</v>
      </c>
      <c r="Q941" s="307">
        <v>2010</v>
      </c>
      <c r="R941" s="438">
        <v>2010</v>
      </c>
      <c r="S941" s="438">
        <v>2010</v>
      </c>
      <c r="T941" s="438">
        <v>0</v>
      </c>
      <c r="U941" s="438">
        <v>0</v>
      </c>
      <c r="V941" s="438">
        <v>21561</v>
      </c>
    </row>
    <row r="942" spans="1:22">
      <c r="A942" s="375" t="s">
        <v>2300</v>
      </c>
      <c r="B942" t="s">
        <v>2277</v>
      </c>
      <c r="C942" t="s">
        <v>2301</v>
      </c>
      <c r="D942" s="306">
        <v>21212</v>
      </c>
      <c r="E942" s="306">
        <v>0</v>
      </c>
      <c r="F942" s="306">
        <v>145730</v>
      </c>
      <c r="G942" s="306">
        <v>0</v>
      </c>
      <c r="H942" s="306">
        <v>145730</v>
      </c>
      <c r="I942" s="306">
        <v>214395</v>
      </c>
      <c r="J942" s="306">
        <v>136330</v>
      </c>
      <c r="K942" s="306">
        <v>160000</v>
      </c>
      <c r="L942" s="306">
        <v>54395</v>
      </c>
      <c r="M942" s="306">
        <v>21788</v>
      </c>
      <c r="N942" s="306">
        <v>11258</v>
      </c>
      <c r="O942" s="306">
        <v>5500</v>
      </c>
      <c r="P942" s="306">
        <v>16288</v>
      </c>
      <c r="Q942" s="306">
        <v>2469</v>
      </c>
      <c r="R942" s="144">
        <v>0</v>
      </c>
      <c r="S942" s="144">
        <v>0</v>
      </c>
      <c r="T942" s="144">
        <v>0</v>
      </c>
      <c r="U942" s="144">
        <v>2469</v>
      </c>
      <c r="V942" s="144">
        <v>24553</v>
      </c>
    </row>
    <row r="943" spans="1:22">
      <c r="A943" s="375" t="s">
        <v>2302</v>
      </c>
      <c r="B943" t="s">
        <v>2277</v>
      </c>
      <c r="C943" t="s">
        <v>2303</v>
      </c>
      <c r="D943" s="307">
        <v>21213</v>
      </c>
      <c r="E943" s="307">
        <v>0</v>
      </c>
      <c r="F943" s="307">
        <v>287731</v>
      </c>
      <c r="G943" s="307">
        <v>287731</v>
      </c>
      <c r="H943" s="307">
        <v>0</v>
      </c>
      <c r="I943" s="307">
        <v>498410</v>
      </c>
      <c r="J943" s="307">
        <v>292830</v>
      </c>
      <c r="K943" s="307">
        <v>409000</v>
      </c>
      <c r="L943" s="307">
        <v>89410</v>
      </c>
      <c r="M943" s="307">
        <v>51859</v>
      </c>
      <c r="N943" s="307">
        <v>24103</v>
      </c>
      <c r="O943" s="307">
        <v>26418</v>
      </c>
      <c r="P943" s="307">
        <v>25441</v>
      </c>
      <c r="Q943" s="307">
        <v>5589</v>
      </c>
      <c r="R943" s="438">
        <v>0</v>
      </c>
      <c r="S943" s="438">
        <v>0</v>
      </c>
      <c r="T943" s="438">
        <v>0</v>
      </c>
      <c r="U943" s="438">
        <v>5589</v>
      </c>
      <c r="V943" s="438">
        <v>48505</v>
      </c>
    </row>
    <row r="944" spans="1:22">
      <c r="A944" s="375" t="s">
        <v>2304</v>
      </c>
      <c r="B944" t="s">
        <v>2277</v>
      </c>
      <c r="C944" t="s">
        <v>2305</v>
      </c>
      <c r="D944" s="306">
        <v>21214</v>
      </c>
      <c r="E944" s="306">
        <v>0</v>
      </c>
      <c r="F944" s="306">
        <v>200505</v>
      </c>
      <c r="G944" s="306">
        <v>200505</v>
      </c>
      <c r="H944" s="306">
        <v>0</v>
      </c>
      <c r="I944" s="306">
        <v>325135</v>
      </c>
      <c r="J944" s="306">
        <v>181100</v>
      </c>
      <c r="K944" s="306">
        <v>255000</v>
      </c>
      <c r="L944" s="306">
        <v>70135</v>
      </c>
      <c r="M944" s="306">
        <v>34309</v>
      </c>
      <c r="N944" s="306">
        <v>14830</v>
      </c>
      <c r="O944" s="306">
        <v>11486</v>
      </c>
      <c r="P944" s="306">
        <v>22823</v>
      </c>
      <c r="Q944" s="306">
        <v>3909</v>
      </c>
      <c r="R944" s="144">
        <v>0</v>
      </c>
      <c r="S944" s="144">
        <v>0</v>
      </c>
      <c r="T944" s="144">
        <v>0</v>
      </c>
      <c r="U944" s="144">
        <v>3909</v>
      </c>
      <c r="V944" s="144">
        <v>34051</v>
      </c>
    </row>
    <row r="945" spans="1:22">
      <c r="A945" s="375" t="s">
        <v>2306</v>
      </c>
      <c r="B945" t="s">
        <v>2277</v>
      </c>
      <c r="C945" t="s">
        <v>2307</v>
      </c>
      <c r="D945" s="307">
        <v>21215</v>
      </c>
      <c r="E945" s="307">
        <v>0</v>
      </c>
      <c r="F945" s="307">
        <v>88135</v>
      </c>
      <c r="G945" s="307">
        <v>0</v>
      </c>
      <c r="H945" s="307">
        <v>88135</v>
      </c>
      <c r="I945" s="307">
        <v>99655</v>
      </c>
      <c r="J945" s="307">
        <v>65370</v>
      </c>
      <c r="K945" s="307">
        <v>92000</v>
      </c>
      <c r="L945" s="307">
        <v>7655</v>
      </c>
      <c r="M945" s="307">
        <v>10042</v>
      </c>
      <c r="N945" s="307">
        <v>5443</v>
      </c>
      <c r="O945" s="307">
        <v>7575</v>
      </c>
      <c r="P945" s="307">
        <v>2467</v>
      </c>
      <c r="Q945" s="307">
        <v>1749</v>
      </c>
      <c r="R945" s="438">
        <v>0</v>
      </c>
      <c r="S945" s="438">
        <v>0</v>
      </c>
      <c r="T945" s="438">
        <v>0</v>
      </c>
      <c r="U945" s="438">
        <v>1749</v>
      </c>
      <c r="V945" s="438">
        <v>14874</v>
      </c>
    </row>
    <row r="946" spans="1:22">
      <c r="A946" s="375" t="s">
        <v>2308</v>
      </c>
      <c r="B946" t="s">
        <v>2277</v>
      </c>
      <c r="C946" t="s">
        <v>2309</v>
      </c>
      <c r="D946" s="306">
        <v>21216</v>
      </c>
      <c r="E946" s="306">
        <v>0</v>
      </c>
      <c r="F946" s="306">
        <v>126256</v>
      </c>
      <c r="G946" s="306">
        <v>126256</v>
      </c>
      <c r="H946" s="306">
        <v>0</v>
      </c>
      <c r="I946" s="306">
        <v>167550</v>
      </c>
      <c r="J946" s="306">
        <v>88040</v>
      </c>
      <c r="K946" s="306">
        <v>1500</v>
      </c>
      <c r="L946" s="306">
        <v>166050</v>
      </c>
      <c r="M946" s="306">
        <v>17985</v>
      </c>
      <c r="N946" s="306">
        <v>7260</v>
      </c>
      <c r="O946" s="306">
        <v>4651</v>
      </c>
      <c r="P946" s="306">
        <v>13334</v>
      </c>
      <c r="Q946" s="306">
        <v>2469</v>
      </c>
      <c r="R946" s="144">
        <v>0</v>
      </c>
      <c r="S946" s="144">
        <v>0</v>
      </c>
      <c r="T946" s="144">
        <v>0</v>
      </c>
      <c r="U946" s="144">
        <v>2469</v>
      </c>
      <c r="V946" s="144">
        <v>21199</v>
      </c>
    </row>
    <row r="947" spans="1:22">
      <c r="A947" s="375" t="s">
        <v>2310</v>
      </c>
      <c r="B947" t="s">
        <v>2277</v>
      </c>
      <c r="C947" t="s">
        <v>2311</v>
      </c>
      <c r="D947" s="307">
        <v>21217</v>
      </c>
      <c r="E947" s="307">
        <v>0</v>
      </c>
      <c r="F947" s="307">
        <v>93414</v>
      </c>
      <c r="G947" s="307">
        <v>43414</v>
      </c>
      <c r="H947" s="307">
        <v>50000</v>
      </c>
      <c r="I947" s="307">
        <v>76620</v>
      </c>
      <c r="J947" s="307">
        <v>45270</v>
      </c>
      <c r="K947" s="307">
        <v>61100</v>
      </c>
      <c r="L947" s="307">
        <v>15520</v>
      </c>
      <c r="M947" s="307">
        <v>7969</v>
      </c>
      <c r="N947" s="307">
        <v>3748</v>
      </c>
      <c r="O947" s="307">
        <v>2775</v>
      </c>
      <c r="P947" s="307">
        <v>5194</v>
      </c>
      <c r="Q947" s="307">
        <v>1509</v>
      </c>
      <c r="R947" s="438">
        <v>0</v>
      </c>
      <c r="S947" s="438">
        <v>0</v>
      </c>
      <c r="T947" s="438">
        <v>0</v>
      </c>
      <c r="U947" s="438">
        <v>1509</v>
      </c>
      <c r="V947" s="438">
        <v>15216</v>
      </c>
    </row>
    <row r="948" spans="1:22">
      <c r="A948" s="375" t="s">
        <v>2312</v>
      </c>
      <c r="B948" t="s">
        <v>2277</v>
      </c>
      <c r="C948" t="s">
        <v>2313</v>
      </c>
      <c r="D948" s="306">
        <v>21218</v>
      </c>
      <c r="E948" s="306">
        <v>0</v>
      </c>
      <c r="F948" s="306">
        <v>95992</v>
      </c>
      <c r="G948" s="306">
        <v>95992</v>
      </c>
      <c r="H948" s="306">
        <v>0</v>
      </c>
      <c r="I948" s="306">
        <v>102510</v>
      </c>
      <c r="J948" s="306">
        <v>57330</v>
      </c>
      <c r="K948" s="306">
        <v>96800</v>
      </c>
      <c r="L948" s="306">
        <v>5710</v>
      </c>
      <c r="M948" s="306">
        <v>10800</v>
      </c>
      <c r="N948" s="306">
        <v>4728</v>
      </c>
      <c r="O948" s="306">
        <v>7961</v>
      </c>
      <c r="P948" s="306">
        <v>2839</v>
      </c>
      <c r="Q948" s="306">
        <v>1989</v>
      </c>
      <c r="R948" s="144">
        <v>0</v>
      </c>
      <c r="S948" s="144">
        <v>0</v>
      </c>
      <c r="T948" s="144">
        <v>0</v>
      </c>
      <c r="U948" s="144">
        <v>1989</v>
      </c>
      <c r="V948" s="144">
        <v>16235</v>
      </c>
    </row>
    <row r="949" spans="1:22">
      <c r="A949" s="375" t="s">
        <v>2314</v>
      </c>
      <c r="B949" t="s">
        <v>2277</v>
      </c>
      <c r="C949" t="s">
        <v>2315</v>
      </c>
      <c r="D949" s="307">
        <v>21219</v>
      </c>
      <c r="E949" s="307">
        <v>0</v>
      </c>
      <c r="F949" s="307">
        <v>159887</v>
      </c>
      <c r="G949" s="307">
        <v>78780</v>
      </c>
      <c r="H949" s="307">
        <v>81107</v>
      </c>
      <c r="I949" s="307">
        <v>130280</v>
      </c>
      <c r="J949" s="307">
        <v>77640</v>
      </c>
      <c r="K949" s="307">
        <v>102900</v>
      </c>
      <c r="L949" s="307">
        <v>27380</v>
      </c>
      <c r="M949" s="307">
        <v>13434</v>
      </c>
      <c r="N949" s="307">
        <v>6375</v>
      </c>
      <c r="O949" s="307">
        <v>6975</v>
      </c>
      <c r="P949" s="307">
        <v>6459</v>
      </c>
      <c r="Q949" s="307">
        <v>2229</v>
      </c>
      <c r="R949" s="438">
        <v>0</v>
      </c>
      <c r="S949" s="438">
        <v>0</v>
      </c>
      <c r="T949" s="438">
        <v>0</v>
      </c>
      <c r="U949" s="438">
        <v>2229</v>
      </c>
      <c r="V949" s="438">
        <v>25968</v>
      </c>
    </row>
    <row r="950" spans="1:22">
      <c r="A950" s="375" t="s">
        <v>2316</v>
      </c>
      <c r="B950" t="s">
        <v>2277</v>
      </c>
      <c r="C950" t="s">
        <v>2317</v>
      </c>
      <c r="D950" s="306">
        <v>21220</v>
      </c>
      <c r="E950" s="306">
        <v>0</v>
      </c>
      <c r="F950" s="306">
        <v>124293</v>
      </c>
      <c r="G950" s="306">
        <v>124293</v>
      </c>
      <c r="H950" s="306">
        <v>0</v>
      </c>
      <c r="I950" s="306">
        <v>108105</v>
      </c>
      <c r="J950" s="306">
        <v>66200</v>
      </c>
      <c r="K950" s="306">
        <v>108105</v>
      </c>
      <c r="L950" s="306">
        <v>0</v>
      </c>
      <c r="M950" s="306">
        <v>11115</v>
      </c>
      <c r="N950" s="306">
        <v>5478</v>
      </c>
      <c r="O950" s="306">
        <v>6599</v>
      </c>
      <c r="P950" s="306">
        <v>4516</v>
      </c>
      <c r="Q950" s="306">
        <v>1749</v>
      </c>
      <c r="R950" s="144">
        <v>0</v>
      </c>
      <c r="S950" s="144">
        <v>0</v>
      </c>
      <c r="T950" s="144">
        <v>0</v>
      </c>
      <c r="U950" s="144">
        <v>1749</v>
      </c>
      <c r="V950" s="144">
        <v>20182</v>
      </c>
    </row>
    <row r="951" spans="1:22">
      <c r="A951" s="375" t="s">
        <v>2318</v>
      </c>
      <c r="B951" t="s">
        <v>2277</v>
      </c>
      <c r="C951" t="s">
        <v>2319</v>
      </c>
      <c r="D951" s="307">
        <v>21221</v>
      </c>
      <c r="E951" s="307">
        <v>0</v>
      </c>
      <c r="F951" s="307">
        <v>103834</v>
      </c>
      <c r="G951" s="307">
        <v>103834</v>
      </c>
      <c r="H951" s="307">
        <v>0</v>
      </c>
      <c r="I951" s="307">
        <v>103935</v>
      </c>
      <c r="J951" s="307">
        <v>58910</v>
      </c>
      <c r="K951" s="307">
        <v>84100</v>
      </c>
      <c r="L951" s="307">
        <v>19835</v>
      </c>
      <c r="M951" s="307">
        <v>10897</v>
      </c>
      <c r="N951" s="307">
        <v>4843</v>
      </c>
      <c r="O951" s="307">
        <v>7928</v>
      </c>
      <c r="P951" s="307">
        <v>2969</v>
      </c>
      <c r="Q951" s="307">
        <v>1749</v>
      </c>
      <c r="R951" s="438">
        <v>0</v>
      </c>
      <c r="S951" s="438">
        <v>0</v>
      </c>
      <c r="T951" s="438">
        <v>0</v>
      </c>
      <c r="U951" s="438">
        <v>1749</v>
      </c>
      <c r="V951" s="438">
        <v>17533</v>
      </c>
    </row>
    <row r="952" spans="1:22">
      <c r="A952" s="375" t="s">
        <v>2320</v>
      </c>
      <c r="B952" t="s">
        <v>2277</v>
      </c>
      <c r="C952" t="s">
        <v>2321</v>
      </c>
      <c r="D952" s="306">
        <v>21302</v>
      </c>
      <c r="E952" s="306">
        <v>0</v>
      </c>
      <c r="F952" s="306">
        <v>55697</v>
      </c>
      <c r="G952" s="306">
        <v>0</v>
      </c>
      <c r="H952" s="306">
        <v>55697</v>
      </c>
      <c r="I952" s="306">
        <v>88480</v>
      </c>
      <c r="J952" s="306">
        <v>50630</v>
      </c>
      <c r="K952" s="306">
        <v>83000</v>
      </c>
      <c r="L952" s="306">
        <v>5480</v>
      </c>
      <c r="M952" s="306">
        <v>9288</v>
      </c>
      <c r="N952" s="306">
        <v>4161</v>
      </c>
      <c r="O952" s="306">
        <v>9288</v>
      </c>
      <c r="P952" s="306">
        <v>0</v>
      </c>
      <c r="Q952" s="306">
        <v>1509</v>
      </c>
      <c r="R952" s="144">
        <v>0</v>
      </c>
      <c r="S952" s="144">
        <v>0</v>
      </c>
      <c r="T952" s="144">
        <v>0</v>
      </c>
      <c r="U952" s="144">
        <v>1509</v>
      </c>
      <c r="V952" s="144">
        <v>9437</v>
      </c>
    </row>
    <row r="953" spans="1:22">
      <c r="A953" s="375" t="s">
        <v>2322</v>
      </c>
      <c r="B953" t="s">
        <v>2277</v>
      </c>
      <c r="C953" t="s">
        <v>2323</v>
      </c>
      <c r="D953" s="307">
        <v>21303</v>
      </c>
      <c r="E953" s="307">
        <v>0</v>
      </c>
      <c r="F953" s="307">
        <v>55053</v>
      </c>
      <c r="G953" s="307">
        <v>43253</v>
      </c>
      <c r="H953" s="307">
        <v>11800</v>
      </c>
      <c r="I953" s="307">
        <v>77455</v>
      </c>
      <c r="J953" s="307">
        <v>46800</v>
      </c>
      <c r="K953" s="307">
        <v>17000</v>
      </c>
      <c r="L953" s="307">
        <v>60455</v>
      </c>
      <c r="M953" s="307">
        <v>8003</v>
      </c>
      <c r="N953" s="307">
        <v>3878</v>
      </c>
      <c r="O953" s="307">
        <v>0</v>
      </c>
      <c r="P953" s="307">
        <v>8003</v>
      </c>
      <c r="Q953" s="307">
        <v>1269</v>
      </c>
      <c r="R953" s="438">
        <v>0</v>
      </c>
      <c r="S953" s="438">
        <v>0</v>
      </c>
      <c r="T953" s="438">
        <v>0</v>
      </c>
      <c r="U953" s="438">
        <v>1269</v>
      </c>
      <c r="V953" s="438">
        <v>9320</v>
      </c>
    </row>
    <row r="954" spans="1:22">
      <c r="A954" s="375" t="s">
        <v>2324</v>
      </c>
      <c r="B954" t="s">
        <v>2277</v>
      </c>
      <c r="C954" t="s">
        <v>2325</v>
      </c>
      <c r="D954" s="306">
        <v>21341</v>
      </c>
      <c r="E954" s="306">
        <v>0</v>
      </c>
      <c r="F954" s="306">
        <v>71016</v>
      </c>
      <c r="G954" s="306">
        <v>0</v>
      </c>
      <c r="H954" s="306">
        <v>71016</v>
      </c>
      <c r="I954" s="306">
        <v>87200</v>
      </c>
      <c r="J954" s="306">
        <v>50440</v>
      </c>
      <c r="K954" s="306">
        <v>87200</v>
      </c>
      <c r="L954" s="306">
        <v>0</v>
      </c>
      <c r="M954" s="306">
        <v>9113</v>
      </c>
      <c r="N954" s="306">
        <v>4175</v>
      </c>
      <c r="O954" s="306">
        <v>9113</v>
      </c>
      <c r="P954" s="306">
        <v>0</v>
      </c>
      <c r="Q954" s="306">
        <v>1509</v>
      </c>
      <c r="R954" s="144">
        <v>0</v>
      </c>
      <c r="S954" s="144">
        <v>0</v>
      </c>
      <c r="T954" s="144">
        <v>0</v>
      </c>
      <c r="U954" s="144">
        <v>1509</v>
      </c>
      <c r="V954" s="144">
        <v>11995</v>
      </c>
    </row>
    <row r="955" spans="1:22">
      <c r="A955" s="375" t="s">
        <v>2326</v>
      </c>
      <c r="B955" t="s">
        <v>2277</v>
      </c>
      <c r="C955" t="s">
        <v>2327</v>
      </c>
      <c r="D955" s="307">
        <v>21361</v>
      </c>
      <c r="E955" s="307">
        <v>0</v>
      </c>
      <c r="F955" s="307">
        <v>63008</v>
      </c>
      <c r="G955" s="307">
        <v>0</v>
      </c>
      <c r="H955" s="307">
        <v>63008</v>
      </c>
      <c r="I955" s="307">
        <v>86220</v>
      </c>
      <c r="J955" s="307">
        <v>49530</v>
      </c>
      <c r="K955" s="307">
        <v>67800</v>
      </c>
      <c r="L955" s="307">
        <v>18420</v>
      </c>
      <c r="M955" s="307">
        <v>9016</v>
      </c>
      <c r="N955" s="307">
        <v>4078</v>
      </c>
      <c r="O955" s="307">
        <v>4757</v>
      </c>
      <c r="P955" s="307">
        <v>4259</v>
      </c>
      <c r="Q955" s="307">
        <v>1509</v>
      </c>
      <c r="R955" s="438">
        <v>0</v>
      </c>
      <c r="S955" s="438">
        <v>0</v>
      </c>
      <c r="T955" s="438">
        <v>0</v>
      </c>
      <c r="U955" s="438">
        <v>1509</v>
      </c>
      <c r="V955" s="438">
        <v>10677</v>
      </c>
    </row>
    <row r="956" spans="1:22">
      <c r="A956" s="375" t="s">
        <v>2328</v>
      </c>
      <c r="B956" t="s">
        <v>2277</v>
      </c>
      <c r="C956" t="s">
        <v>2329</v>
      </c>
      <c r="D956" s="306">
        <v>21362</v>
      </c>
      <c r="E956" s="306">
        <v>0</v>
      </c>
      <c r="F956" s="306">
        <v>26851</v>
      </c>
      <c r="G956" s="306">
        <v>0</v>
      </c>
      <c r="H956" s="306">
        <v>26851</v>
      </c>
      <c r="I956" s="306">
        <v>23965</v>
      </c>
      <c r="J956" s="306">
        <v>15130</v>
      </c>
      <c r="K956" s="306">
        <v>22000</v>
      </c>
      <c r="L956" s="306">
        <v>1965</v>
      </c>
      <c r="M956" s="306">
        <v>2430</v>
      </c>
      <c r="N956" s="306">
        <v>1248</v>
      </c>
      <c r="O956" s="306">
        <v>2208</v>
      </c>
      <c r="P956" s="306">
        <v>222</v>
      </c>
      <c r="Q956" s="306">
        <v>1029</v>
      </c>
      <c r="R956" s="144">
        <v>0</v>
      </c>
      <c r="S956" s="144">
        <v>0</v>
      </c>
      <c r="T956" s="144">
        <v>0</v>
      </c>
      <c r="U956" s="144">
        <v>1029</v>
      </c>
      <c r="V956" s="144">
        <v>4518</v>
      </c>
    </row>
    <row r="957" spans="1:22">
      <c r="A957" s="375" t="s">
        <v>2330</v>
      </c>
      <c r="B957" t="s">
        <v>2277</v>
      </c>
      <c r="C957" t="s">
        <v>2331</v>
      </c>
      <c r="D957" s="307">
        <v>21381</v>
      </c>
      <c r="E957" s="307">
        <v>0</v>
      </c>
      <c r="F957" s="307">
        <v>48934</v>
      </c>
      <c r="G957" s="307">
        <v>48934</v>
      </c>
      <c r="H957" s="307">
        <v>0</v>
      </c>
      <c r="I957" s="307">
        <v>58265</v>
      </c>
      <c r="J957" s="307">
        <v>32510</v>
      </c>
      <c r="K957" s="307">
        <v>58265</v>
      </c>
      <c r="L957" s="307">
        <v>0</v>
      </c>
      <c r="M957" s="307">
        <v>6163</v>
      </c>
      <c r="N957" s="307">
        <v>2698</v>
      </c>
      <c r="O957" s="307">
        <v>6163</v>
      </c>
      <c r="P957" s="307">
        <v>0</v>
      </c>
      <c r="Q957" s="307">
        <v>1269</v>
      </c>
      <c r="R957" s="438">
        <v>0</v>
      </c>
      <c r="S957" s="438">
        <v>0</v>
      </c>
      <c r="T957" s="438">
        <v>0</v>
      </c>
      <c r="U957" s="438">
        <v>1269</v>
      </c>
      <c r="V957" s="438">
        <v>8290</v>
      </c>
    </row>
    <row r="958" spans="1:22">
      <c r="A958" s="375" t="s">
        <v>2332</v>
      </c>
      <c r="B958" t="s">
        <v>2277</v>
      </c>
      <c r="C958" t="s">
        <v>2333</v>
      </c>
      <c r="D958" s="306">
        <v>21382</v>
      </c>
      <c r="E958" s="306">
        <v>0</v>
      </c>
      <c r="F958" s="306">
        <v>27811</v>
      </c>
      <c r="G958" s="306">
        <v>0</v>
      </c>
      <c r="H958" s="306">
        <v>27811</v>
      </c>
      <c r="I958" s="306">
        <v>25175</v>
      </c>
      <c r="J958" s="306">
        <v>11810</v>
      </c>
      <c r="K958" s="306">
        <v>23900</v>
      </c>
      <c r="L958" s="306">
        <v>1275</v>
      </c>
      <c r="M958" s="306">
        <v>2775</v>
      </c>
      <c r="N958" s="306">
        <v>978</v>
      </c>
      <c r="O958" s="306">
        <v>2340</v>
      </c>
      <c r="P958" s="306">
        <v>435</v>
      </c>
      <c r="Q958" s="306">
        <v>1029</v>
      </c>
      <c r="R958" s="144">
        <v>0</v>
      </c>
      <c r="S958" s="144">
        <v>0</v>
      </c>
      <c r="T958" s="144">
        <v>0</v>
      </c>
      <c r="U958" s="144">
        <v>1029</v>
      </c>
      <c r="V958" s="144">
        <v>4677</v>
      </c>
    </row>
    <row r="959" spans="1:22">
      <c r="A959" s="375" t="s">
        <v>2334</v>
      </c>
      <c r="B959" t="s">
        <v>2277</v>
      </c>
      <c r="C959" t="s">
        <v>2335</v>
      </c>
      <c r="D959" s="307">
        <v>21383</v>
      </c>
      <c r="E959" s="307">
        <v>0</v>
      </c>
      <c r="F959" s="307">
        <v>37618</v>
      </c>
      <c r="G959" s="307">
        <v>0</v>
      </c>
      <c r="H959" s="307">
        <v>37618</v>
      </c>
      <c r="I959" s="307">
        <v>45280</v>
      </c>
      <c r="J959" s="307">
        <v>25240</v>
      </c>
      <c r="K959" s="307">
        <v>40400</v>
      </c>
      <c r="L959" s="307">
        <v>4880</v>
      </c>
      <c r="M959" s="307">
        <v>4775</v>
      </c>
      <c r="N959" s="307">
        <v>2075</v>
      </c>
      <c r="O959" s="307">
        <v>4775</v>
      </c>
      <c r="P959" s="307">
        <v>0</v>
      </c>
      <c r="Q959" s="307">
        <v>1269</v>
      </c>
      <c r="R959" s="438">
        <v>0</v>
      </c>
      <c r="S959" s="438">
        <v>0</v>
      </c>
      <c r="T959" s="438">
        <v>0</v>
      </c>
      <c r="U959" s="438">
        <v>1269</v>
      </c>
      <c r="V959" s="438">
        <v>6380</v>
      </c>
    </row>
    <row r="960" spans="1:22">
      <c r="A960" s="375" t="s">
        <v>2336</v>
      </c>
      <c r="B960" t="s">
        <v>2277</v>
      </c>
      <c r="C960" t="s">
        <v>2337</v>
      </c>
      <c r="D960" s="306">
        <v>21401</v>
      </c>
      <c r="E960" s="306">
        <v>0</v>
      </c>
      <c r="F960" s="306">
        <v>63867</v>
      </c>
      <c r="G960" s="306">
        <v>0</v>
      </c>
      <c r="H960" s="306">
        <v>63867</v>
      </c>
      <c r="I960" s="306">
        <v>71910</v>
      </c>
      <c r="J960" s="306">
        <v>46070</v>
      </c>
      <c r="K960" s="306">
        <v>68800</v>
      </c>
      <c r="L960" s="306">
        <v>3110</v>
      </c>
      <c r="M960" s="306">
        <v>7264</v>
      </c>
      <c r="N960" s="306">
        <v>3808</v>
      </c>
      <c r="O960" s="306">
        <v>5700</v>
      </c>
      <c r="P960" s="306">
        <v>1564</v>
      </c>
      <c r="Q960" s="306">
        <v>1509</v>
      </c>
      <c r="R960" s="144">
        <v>0</v>
      </c>
      <c r="S960" s="144">
        <v>0</v>
      </c>
      <c r="T960" s="144">
        <v>0</v>
      </c>
      <c r="U960" s="144">
        <v>1509</v>
      </c>
      <c r="V960" s="144">
        <v>10783</v>
      </c>
    </row>
    <row r="961" spans="1:22">
      <c r="A961" s="375" t="s">
        <v>2338</v>
      </c>
      <c r="B961" t="s">
        <v>2277</v>
      </c>
      <c r="C961" t="s">
        <v>2339</v>
      </c>
      <c r="D961" s="307">
        <v>21403</v>
      </c>
      <c r="E961" s="307">
        <v>0</v>
      </c>
      <c r="F961" s="307">
        <v>60124</v>
      </c>
      <c r="G961" s="307">
        <v>50124</v>
      </c>
      <c r="H961" s="307">
        <v>10000</v>
      </c>
      <c r="I961" s="307">
        <v>65170</v>
      </c>
      <c r="J961" s="307">
        <v>34780</v>
      </c>
      <c r="K961" s="307">
        <v>62800</v>
      </c>
      <c r="L961" s="307">
        <v>2370</v>
      </c>
      <c r="M961" s="307">
        <v>6929</v>
      </c>
      <c r="N961" s="307">
        <v>2843</v>
      </c>
      <c r="O961" s="307">
        <v>3498</v>
      </c>
      <c r="P961" s="307">
        <v>3431</v>
      </c>
      <c r="Q961" s="307">
        <v>1269</v>
      </c>
      <c r="R961" s="438">
        <v>0</v>
      </c>
      <c r="S961" s="438">
        <v>0</v>
      </c>
      <c r="T961" s="438">
        <v>0</v>
      </c>
      <c r="U961" s="438">
        <v>1269</v>
      </c>
      <c r="V961" s="438">
        <v>10162</v>
      </c>
    </row>
    <row r="962" spans="1:22">
      <c r="A962" s="375" t="s">
        <v>2340</v>
      </c>
      <c r="B962" t="s">
        <v>2277</v>
      </c>
      <c r="C962" t="s">
        <v>759</v>
      </c>
      <c r="D962" s="306">
        <v>21404</v>
      </c>
      <c r="E962" s="306">
        <v>0</v>
      </c>
      <c r="F962" s="306">
        <v>60778</v>
      </c>
      <c r="G962" s="306">
        <v>60778</v>
      </c>
      <c r="H962" s="306">
        <v>0</v>
      </c>
      <c r="I962" s="306">
        <v>71120</v>
      </c>
      <c r="J962" s="306">
        <v>38980</v>
      </c>
      <c r="K962" s="306">
        <v>67000</v>
      </c>
      <c r="L962" s="306">
        <v>4120</v>
      </c>
      <c r="M962" s="306">
        <v>7530</v>
      </c>
      <c r="N962" s="306">
        <v>3210</v>
      </c>
      <c r="O962" s="306">
        <v>5000</v>
      </c>
      <c r="P962" s="306">
        <v>2530</v>
      </c>
      <c r="Q962" s="306">
        <v>1269</v>
      </c>
      <c r="R962" s="144">
        <v>0</v>
      </c>
      <c r="S962" s="144">
        <v>0</v>
      </c>
      <c r="T962" s="144">
        <v>0</v>
      </c>
      <c r="U962" s="144">
        <v>1269</v>
      </c>
      <c r="V962" s="144">
        <v>10246</v>
      </c>
    </row>
    <row r="963" spans="1:22">
      <c r="A963" s="375" t="s">
        <v>2341</v>
      </c>
      <c r="B963" t="s">
        <v>2277</v>
      </c>
      <c r="C963" t="s">
        <v>2342</v>
      </c>
      <c r="D963" s="307">
        <v>21421</v>
      </c>
      <c r="E963" s="307">
        <v>0</v>
      </c>
      <c r="F963" s="307">
        <v>49374</v>
      </c>
      <c r="G963" s="307">
        <v>0</v>
      </c>
      <c r="H963" s="307">
        <v>49374</v>
      </c>
      <c r="I963" s="307">
        <v>66375</v>
      </c>
      <c r="J963" s="307">
        <v>40570</v>
      </c>
      <c r="K963" s="307">
        <v>60675</v>
      </c>
      <c r="L963" s="307">
        <v>5700</v>
      </c>
      <c r="M963" s="307">
        <v>6814</v>
      </c>
      <c r="N963" s="307">
        <v>3331</v>
      </c>
      <c r="O963" s="307">
        <v>6814</v>
      </c>
      <c r="P963" s="307">
        <v>0</v>
      </c>
      <c r="Q963" s="307">
        <v>1509</v>
      </c>
      <c r="R963" s="438">
        <v>0</v>
      </c>
      <c r="S963" s="438">
        <v>0</v>
      </c>
      <c r="T963" s="438">
        <v>0</v>
      </c>
      <c r="U963" s="438">
        <v>1509</v>
      </c>
      <c r="V963" s="438">
        <v>8343</v>
      </c>
    </row>
    <row r="964" spans="1:22">
      <c r="A964" s="375" t="s">
        <v>2343</v>
      </c>
      <c r="B964" t="s">
        <v>2277</v>
      </c>
      <c r="C964" t="s">
        <v>2344</v>
      </c>
      <c r="D964" s="306">
        <v>21501</v>
      </c>
      <c r="E964" s="306">
        <v>0</v>
      </c>
      <c r="F964" s="306">
        <v>26196</v>
      </c>
      <c r="G964" s="306">
        <v>8196</v>
      </c>
      <c r="H964" s="306">
        <v>18000</v>
      </c>
      <c r="I964" s="306">
        <v>26470</v>
      </c>
      <c r="J964" s="306">
        <v>14990</v>
      </c>
      <c r="K964" s="306">
        <v>1700</v>
      </c>
      <c r="L964" s="306">
        <v>24770</v>
      </c>
      <c r="M964" s="306">
        <v>2787</v>
      </c>
      <c r="N964" s="306">
        <v>1236</v>
      </c>
      <c r="O964" s="306">
        <v>2007</v>
      </c>
      <c r="P964" s="306">
        <v>780</v>
      </c>
      <c r="Q964" s="306">
        <v>1029</v>
      </c>
      <c r="R964" s="144">
        <v>1029</v>
      </c>
      <c r="S964" s="144">
        <v>1029</v>
      </c>
      <c r="T964" s="144">
        <v>0</v>
      </c>
      <c r="U964" s="144">
        <v>0</v>
      </c>
      <c r="V964" s="144">
        <v>4437</v>
      </c>
    </row>
    <row r="965" spans="1:22">
      <c r="A965" s="375" t="s">
        <v>2345</v>
      </c>
      <c r="B965" t="s">
        <v>2277</v>
      </c>
      <c r="C965" t="s">
        <v>2346</v>
      </c>
      <c r="D965" s="307">
        <v>21502</v>
      </c>
      <c r="E965" s="307">
        <v>0</v>
      </c>
      <c r="F965" s="307">
        <v>23613</v>
      </c>
      <c r="G965" s="307">
        <v>23613</v>
      </c>
      <c r="H965" s="307">
        <v>0</v>
      </c>
      <c r="I965" s="307">
        <v>17265</v>
      </c>
      <c r="J965" s="307">
        <v>9520</v>
      </c>
      <c r="K965" s="307">
        <v>16000</v>
      </c>
      <c r="L965" s="307">
        <v>1265</v>
      </c>
      <c r="M965" s="307">
        <v>1828</v>
      </c>
      <c r="N965" s="307">
        <v>790</v>
      </c>
      <c r="O965" s="307">
        <v>1828</v>
      </c>
      <c r="P965" s="307">
        <v>0</v>
      </c>
      <c r="Q965" s="307">
        <v>789</v>
      </c>
      <c r="R965" s="438">
        <v>0</v>
      </c>
      <c r="S965" s="438">
        <v>0</v>
      </c>
      <c r="T965" s="438">
        <v>0</v>
      </c>
      <c r="U965" s="438">
        <v>789</v>
      </c>
      <c r="V965" s="438">
        <v>3997</v>
      </c>
    </row>
    <row r="966" spans="1:22">
      <c r="A966" s="375" t="s">
        <v>2347</v>
      </c>
      <c r="B966" t="s">
        <v>2277</v>
      </c>
      <c r="C966" t="s">
        <v>2348</v>
      </c>
      <c r="D966" s="306">
        <v>21503</v>
      </c>
      <c r="E966" s="306">
        <v>0</v>
      </c>
      <c r="F966" s="306">
        <v>35420</v>
      </c>
      <c r="G966" s="306">
        <v>0</v>
      </c>
      <c r="H966" s="306">
        <v>35420</v>
      </c>
      <c r="I966" s="306">
        <v>32295</v>
      </c>
      <c r="J966" s="306">
        <v>18470</v>
      </c>
      <c r="K966" s="306">
        <v>19500</v>
      </c>
      <c r="L966" s="306">
        <v>12795</v>
      </c>
      <c r="M966" s="306">
        <v>3361</v>
      </c>
      <c r="N966" s="306">
        <v>1498</v>
      </c>
      <c r="O966" s="306">
        <v>2300</v>
      </c>
      <c r="P966" s="306">
        <v>1061</v>
      </c>
      <c r="Q966" s="306">
        <v>1029</v>
      </c>
      <c r="R966" s="144">
        <v>0</v>
      </c>
      <c r="S966" s="144">
        <v>0</v>
      </c>
      <c r="T966" s="144">
        <v>0</v>
      </c>
      <c r="U966" s="144">
        <v>1029</v>
      </c>
      <c r="V966" s="144">
        <v>5978</v>
      </c>
    </row>
    <row r="967" spans="1:22">
      <c r="A967" s="375" t="s">
        <v>2349</v>
      </c>
      <c r="B967" t="s">
        <v>2277</v>
      </c>
      <c r="C967" t="s">
        <v>2350</v>
      </c>
      <c r="D967" s="307">
        <v>21504</v>
      </c>
      <c r="E967" s="307">
        <v>0</v>
      </c>
      <c r="F967" s="307">
        <v>20695</v>
      </c>
      <c r="G967" s="307">
        <v>0</v>
      </c>
      <c r="H967" s="307">
        <v>20695</v>
      </c>
      <c r="I967" s="307">
        <v>13790</v>
      </c>
      <c r="J967" s="307">
        <v>9540</v>
      </c>
      <c r="K967" s="307">
        <v>13750</v>
      </c>
      <c r="L967" s="307">
        <v>40</v>
      </c>
      <c r="M967" s="307">
        <v>1357</v>
      </c>
      <c r="N967" s="307">
        <v>793</v>
      </c>
      <c r="O967" s="307">
        <v>1357</v>
      </c>
      <c r="P967" s="307">
        <v>0</v>
      </c>
      <c r="Q967" s="307">
        <v>789</v>
      </c>
      <c r="R967" s="438">
        <v>0</v>
      </c>
      <c r="S967" s="438">
        <v>0</v>
      </c>
      <c r="T967" s="438">
        <v>0</v>
      </c>
      <c r="U967" s="438">
        <v>789</v>
      </c>
      <c r="V967" s="438">
        <v>3483</v>
      </c>
    </row>
    <row r="968" spans="1:22">
      <c r="A968" s="375" t="s">
        <v>2351</v>
      </c>
      <c r="B968" t="s">
        <v>2277</v>
      </c>
      <c r="C968" t="s">
        <v>2352</v>
      </c>
      <c r="D968" s="306">
        <v>21505</v>
      </c>
      <c r="E968" s="306">
        <v>0</v>
      </c>
      <c r="F968" s="306">
        <v>40399</v>
      </c>
      <c r="G968" s="306">
        <v>40399</v>
      </c>
      <c r="H968" s="306">
        <v>0</v>
      </c>
      <c r="I968" s="306">
        <v>38480</v>
      </c>
      <c r="J968" s="306">
        <v>24820</v>
      </c>
      <c r="K968" s="306">
        <v>38480</v>
      </c>
      <c r="L968" s="306">
        <v>0</v>
      </c>
      <c r="M968" s="306">
        <v>3880</v>
      </c>
      <c r="N968" s="306">
        <v>2050</v>
      </c>
      <c r="O968" s="306">
        <v>3880</v>
      </c>
      <c r="P968" s="306">
        <v>0</v>
      </c>
      <c r="Q968" s="306">
        <v>1029</v>
      </c>
      <c r="R968" s="144">
        <v>0</v>
      </c>
      <c r="S968" s="144">
        <v>0</v>
      </c>
      <c r="T968" s="144">
        <v>0</v>
      </c>
      <c r="U968" s="144">
        <v>1029</v>
      </c>
      <c r="V968" s="144">
        <v>6796</v>
      </c>
    </row>
    <row r="969" spans="1:22">
      <c r="A969" s="375" t="s">
        <v>2353</v>
      </c>
      <c r="B969" t="s">
        <v>2277</v>
      </c>
      <c r="C969" t="s">
        <v>2354</v>
      </c>
      <c r="D969" s="307">
        <v>21506</v>
      </c>
      <c r="E969" s="307">
        <v>0</v>
      </c>
      <c r="F969" s="307">
        <v>41373</v>
      </c>
      <c r="G969" s="307">
        <v>41373</v>
      </c>
      <c r="H969" s="307">
        <v>0</v>
      </c>
      <c r="I969" s="307">
        <v>30155</v>
      </c>
      <c r="J969" s="307">
        <v>20720</v>
      </c>
      <c r="K969" s="307">
        <v>30155</v>
      </c>
      <c r="L969" s="307">
        <v>0</v>
      </c>
      <c r="M969" s="307">
        <v>2975</v>
      </c>
      <c r="N969" s="307">
        <v>1718</v>
      </c>
      <c r="O969" s="307">
        <v>2975</v>
      </c>
      <c r="P969" s="307">
        <v>0</v>
      </c>
      <c r="Q969" s="307">
        <v>1029</v>
      </c>
      <c r="R969" s="438">
        <v>0</v>
      </c>
      <c r="S969" s="438">
        <v>0</v>
      </c>
      <c r="T969" s="438">
        <v>0</v>
      </c>
      <c r="U969" s="438">
        <v>1029</v>
      </c>
      <c r="V969" s="438">
        <v>6961</v>
      </c>
    </row>
    <row r="970" spans="1:22">
      <c r="A970" s="375" t="s">
        <v>2355</v>
      </c>
      <c r="B970" t="s">
        <v>2277</v>
      </c>
      <c r="C970" t="s">
        <v>2356</v>
      </c>
      <c r="D970" s="306">
        <v>21507</v>
      </c>
      <c r="E970" s="306">
        <v>0</v>
      </c>
      <c r="F970" s="306">
        <v>17170</v>
      </c>
      <c r="G970" s="306">
        <v>0</v>
      </c>
      <c r="H970" s="306">
        <v>17170</v>
      </c>
      <c r="I970" s="306">
        <v>8370</v>
      </c>
      <c r="J970" s="306">
        <v>5660</v>
      </c>
      <c r="K970" s="306">
        <v>8000</v>
      </c>
      <c r="L970" s="306">
        <v>370</v>
      </c>
      <c r="M970" s="306">
        <v>831</v>
      </c>
      <c r="N970" s="306">
        <v>468</v>
      </c>
      <c r="O970" s="306">
        <v>658</v>
      </c>
      <c r="P970" s="306">
        <v>173</v>
      </c>
      <c r="Q970" s="306">
        <v>789</v>
      </c>
      <c r="R970" s="144">
        <v>0</v>
      </c>
      <c r="S970" s="144">
        <v>0</v>
      </c>
      <c r="T970" s="144">
        <v>0</v>
      </c>
      <c r="U970" s="144">
        <v>789</v>
      </c>
      <c r="V970" s="144">
        <v>2832</v>
      </c>
    </row>
    <row r="971" spans="1:22">
      <c r="A971" s="375" t="s">
        <v>2357</v>
      </c>
      <c r="B971" t="s">
        <v>2277</v>
      </c>
      <c r="C971" t="s">
        <v>2358</v>
      </c>
      <c r="D971" s="307">
        <v>21521</v>
      </c>
      <c r="E971" s="307">
        <v>0</v>
      </c>
      <c r="F971" s="307">
        <v>46767</v>
      </c>
      <c r="G971" s="307">
        <v>0</v>
      </c>
      <c r="H971" s="307">
        <v>46767</v>
      </c>
      <c r="I971" s="307">
        <v>57675</v>
      </c>
      <c r="J971" s="307">
        <v>32960</v>
      </c>
      <c r="K971" s="307">
        <v>57675</v>
      </c>
      <c r="L971" s="307">
        <v>0</v>
      </c>
      <c r="M971" s="307">
        <v>6058</v>
      </c>
      <c r="N971" s="307">
        <v>2725</v>
      </c>
      <c r="O971" s="307">
        <v>5785</v>
      </c>
      <c r="P971" s="307">
        <v>273</v>
      </c>
      <c r="Q971" s="307">
        <v>1269</v>
      </c>
      <c r="R971" s="438">
        <v>0</v>
      </c>
      <c r="S971" s="438">
        <v>0</v>
      </c>
      <c r="T971" s="438">
        <v>0</v>
      </c>
      <c r="U971" s="438">
        <v>1269</v>
      </c>
      <c r="V971" s="438">
        <v>7926</v>
      </c>
    </row>
    <row r="972" spans="1:22">
      <c r="A972" s="375" t="s">
        <v>2359</v>
      </c>
      <c r="B972" t="s">
        <v>2277</v>
      </c>
      <c r="C972" t="s">
        <v>2360</v>
      </c>
      <c r="D972" s="306">
        <v>21604</v>
      </c>
      <c r="E972" s="306">
        <v>0</v>
      </c>
      <c r="F972" s="306">
        <v>11997</v>
      </c>
      <c r="G972" s="306">
        <v>0</v>
      </c>
      <c r="H972" s="306">
        <v>11997</v>
      </c>
      <c r="I972" s="306">
        <v>4375</v>
      </c>
      <c r="J972" s="306">
        <v>2140</v>
      </c>
      <c r="K972" s="306">
        <v>3200</v>
      </c>
      <c r="L972" s="306">
        <v>1175</v>
      </c>
      <c r="M972" s="306">
        <v>481</v>
      </c>
      <c r="N972" s="306">
        <v>178</v>
      </c>
      <c r="O972" s="306">
        <v>481</v>
      </c>
      <c r="P972" s="306">
        <v>0</v>
      </c>
      <c r="Q972" s="306">
        <v>789</v>
      </c>
      <c r="R972" s="144">
        <v>0</v>
      </c>
      <c r="S972" s="144">
        <v>0</v>
      </c>
      <c r="T972" s="144">
        <v>0</v>
      </c>
      <c r="U972" s="144">
        <v>789</v>
      </c>
      <c r="V972" s="144">
        <v>1985</v>
      </c>
    </row>
    <row r="973" spans="1:22">
      <c r="A973" s="375" t="s">
        <v>2361</v>
      </c>
      <c r="B973" t="s">
        <v>2362</v>
      </c>
      <c r="C973">
        <v>0</v>
      </c>
      <c r="D973" s="307">
        <v>22000</v>
      </c>
      <c r="E973" s="307">
        <v>0</v>
      </c>
      <c r="F973" s="307">
        <v>8402833</v>
      </c>
      <c r="G973" s="307">
        <v>8402833</v>
      </c>
      <c r="H973" s="307">
        <v>0</v>
      </c>
      <c r="I973" s="307">
        <v>0</v>
      </c>
      <c r="J973" s="307">
        <v>0</v>
      </c>
      <c r="K973" s="307">
        <v>0</v>
      </c>
      <c r="L973" s="307">
        <v>0</v>
      </c>
      <c r="M973" s="307">
        <v>0</v>
      </c>
      <c r="N973" s="307">
        <v>0</v>
      </c>
      <c r="O973" s="307">
        <v>0</v>
      </c>
      <c r="P973" s="307">
        <v>0</v>
      </c>
      <c r="Q973" s="307">
        <v>0</v>
      </c>
      <c r="R973" s="438">
        <v>0</v>
      </c>
      <c r="S973" s="438">
        <v>0</v>
      </c>
      <c r="T973" s="438">
        <v>0</v>
      </c>
      <c r="U973" s="438">
        <v>0</v>
      </c>
      <c r="V973" s="438">
        <v>1448941</v>
      </c>
    </row>
    <row r="974" spans="1:22">
      <c r="A974" s="375" t="s">
        <v>2363</v>
      </c>
      <c r="B974" t="s">
        <v>2362</v>
      </c>
      <c r="C974" t="s">
        <v>2364</v>
      </c>
      <c r="D974" s="306">
        <v>22100</v>
      </c>
      <c r="E974" s="306">
        <v>0</v>
      </c>
      <c r="F974" s="306">
        <v>1243385</v>
      </c>
      <c r="G974" s="306">
        <v>827285</v>
      </c>
      <c r="H974" s="306">
        <v>416100</v>
      </c>
      <c r="I974" s="306">
        <v>2812230</v>
      </c>
      <c r="J974" s="306">
        <v>1825340</v>
      </c>
      <c r="K974" s="306">
        <v>2812230</v>
      </c>
      <c r="L974" s="306">
        <v>0</v>
      </c>
      <c r="M974" s="306">
        <v>284420</v>
      </c>
      <c r="N974" s="306">
        <v>151163</v>
      </c>
      <c r="O974" s="306">
        <v>284420</v>
      </c>
      <c r="P974" s="306">
        <v>0</v>
      </c>
      <c r="Q974" s="306">
        <v>20469</v>
      </c>
      <c r="R974" s="144">
        <v>0</v>
      </c>
      <c r="S974" s="144">
        <v>0</v>
      </c>
      <c r="T974" s="144">
        <v>0</v>
      </c>
      <c r="U974" s="144">
        <v>20469</v>
      </c>
      <c r="V974" s="144">
        <v>216836</v>
      </c>
    </row>
    <row r="975" spans="1:22">
      <c r="A975" s="375" t="s">
        <v>2365</v>
      </c>
      <c r="B975" t="s">
        <v>2362</v>
      </c>
      <c r="C975" t="s">
        <v>2366</v>
      </c>
      <c r="D975" s="307">
        <v>22130</v>
      </c>
      <c r="E975" s="307">
        <v>0</v>
      </c>
      <c r="F975" s="307">
        <v>1500421</v>
      </c>
      <c r="G975" s="307">
        <v>900421</v>
      </c>
      <c r="H975" s="307">
        <v>600000</v>
      </c>
      <c r="I975" s="307">
        <v>2915230</v>
      </c>
      <c r="J975" s="307">
        <v>1770540</v>
      </c>
      <c r="K975" s="307">
        <v>2250000</v>
      </c>
      <c r="L975" s="307">
        <v>665230</v>
      </c>
      <c r="M975" s="307">
        <v>301274</v>
      </c>
      <c r="N975" s="307">
        <v>146390</v>
      </c>
      <c r="O975" s="307">
        <v>205660</v>
      </c>
      <c r="P975" s="307">
        <v>95614</v>
      </c>
      <c r="Q975" s="307">
        <v>21770</v>
      </c>
      <c r="R975" s="438">
        <v>0</v>
      </c>
      <c r="S975" s="438">
        <v>0</v>
      </c>
      <c r="T975" s="438">
        <v>0</v>
      </c>
      <c r="U975" s="438">
        <v>21770</v>
      </c>
      <c r="V975" s="438">
        <v>254466</v>
      </c>
    </row>
    <row r="976" spans="1:22">
      <c r="A976" s="375" t="s">
        <v>2367</v>
      </c>
      <c r="B976" t="s">
        <v>2362</v>
      </c>
      <c r="C976" t="s">
        <v>2368</v>
      </c>
      <c r="D976" s="306">
        <v>22203</v>
      </c>
      <c r="E976" s="306">
        <v>0</v>
      </c>
      <c r="F976" s="306">
        <v>350163</v>
      </c>
      <c r="G976" s="306">
        <v>217100</v>
      </c>
      <c r="H976" s="306">
        <v>133063</v>
      </c>
      <c r="I976" s="306">
        <v>817050</v>
      </c>
      <c r="J976" s="306">
        <v>544700</v>
      </c>
      <c r="K976" s="306">
        <v>736000</v>
      </c>
      <c r="L976" s="306">
        <v>81050</v>
      </c>
      <c r="M976" s="306">
        <v>82047</v>
      </c>
      <c r="N976" s="306">
        <v>45225</v>
      </c>
      <c r="O976" s="306">
        <v>54000</v>
      </c>
      <c r="P976" s="306">
        <v>28047</v>
      </c>
      <c r="Q976" s="306">
        <v>6709</v>
      </c>
      <c r="R976" s="144">
        <v>0</v>
      </c>
      <c r="S976" s="144">
        <v>0</v>
      </c>
      <c r="T976" s="144">
        <v>0</v>
      </c>
      <c r="U976" s="144">
        <v>6709</v>
      </c>
      <c r="V976" s="144">
        <v>61211</v>
      </c>
    </row>
    <row r="977" spans="1:22">
      <c r="A977" s="375" t="s">
        <v>2369</v>
      </c>
      <c r="B977" t="s">
        <v>2362</v>
      </c>
      <c r="C977" t="s">
        <v>2370</v>
      </c>
      <c r="D977" s="307">
        <v>22205</v>
      </c>
      <c r="E977" s="307">
        <v>0</v>
      </c>
      <c r="F977" s="307">
        <v>76375</v>
      </c>
      <c r="G977" s="307">
        <v>76375</v>
      </c>
      <c r="H977" s="307">
        <v>0</v>
      </c>
      <c r="I977" s="307">
        <v>206615</v>
      </c>
      <c r="J977" s="307">
        <v>158680</v>
      </c>
      <c r="K977" s="307">
        <v>206615</v>
      </c>
      <c r="L977" s="307">
        <v>0</v>
      </c>
      <c r="M977" s="307">
        <v>19672</v>
      </c>
      <c r="N977" s="307">
        <v>13213</v>
      </c>
      <c r="O977" s="307">
        <v>5400</v>
      </c>
      <c r="P977" s="307">
        <v>14272</v>
      </c>
      <c r="Q977" s="307">
        <v>2709</v>
      </c>
      <c r="R977" s="438">
        <v>0</v>
      </c>
      <c r="S977" s="438">
        <v>0</v>
      </c>
      <c r="T977" s="438">
        <v>0</v>
      </c>
      <c r="U977" s="438">
        <v>2709</v>
      </c>
      <c r="V977" s="438">
        <v>13167</v>
      </c>
    </row>
    <row r="978" spans="1:22">
      <c r="A978" s="375" t="s">
        <v>2371</v>
      </c>
      <c r="B978" t="s">
        <v>2362</v>
      </c>
      <c r="C978" t="s">
        <v>2372</v>
      </c>
      <c r="D978" s="306">
        <v>22206</v>
      </c>
      <c r="E978" s="306">
        <v>0</v>
      </c>
      <c r="F978" s="306">
        <v>215359</v>
      </c>
      <c r="G978" s="306">
        <v>60141</v>
      </c>
      <c r="H978" s="306">
        <v>155218</v>
      </c>
      <c r="I978" s="306">
        <v>415695</v>
      </c>
      <c r="J978" s="306">
        <v>261480</v>
      </c>
      <c r="K978" s="306">
        <v>405000</v>
      </c>
      <c r="L978" s="306">
        <v>10695</v>
      </c>
      <c r="M978" s="306">
        <v>42485</v>
      </c>
      <c r="N978" s="306">
        <v>21650</v>
      </c>
      <c r="O978" s="306">
        <v>24205</v>
      </c>
      <c r="P978" s="306">
        <v>18280</v>
      </c>
      <c r="Q978" s="306">
        <v>4629</v>
      </c>
      <c r="R978" s="144">
        <v>0</v>
      </c>
      <c r="S978" s="144">
        <v>0</v>
      </c>
      <c r="T978" s="144">
        <v>0</v>
      </c>
      <c r="U978" s="144">
        <v>4629</v>
      </c>
      <c r="V978" s="144">
        <v>37390</v>
      </c>
    </row>
    <row r="979" spans="1:22">
      <c r="A979" s="375" t="s">
        <v>2373</v>
      </c>
      <c r="B979" t="s">
        <v>2362</v>
      </c>
      <c r="C979" t="s">
        <v>2374</v>
      </c>
      <c r="D979" s="307">
        <v>22207</v>
      </c>
      <c r="E979" s="307">
        <v>0</v>
      </c>
      <c r="F979" s="307">
        <v>258425</v>
      </c>
      <c r="G979" s="307">
        <v>258425</v>
      </c>
      <c r="H979" s="307">
        <v>0</v>
      </c>
      <c r="I979" s="307">
        <v>473920</v>
      </c>
      <c r="J979" s="307">
        <v>286170</v>
      </c>
      <c r="K979" s="307">
        <v>375000</v>
      </c>
      <c r="L979" s="307">
        <v>98920</v>
      </c>
      <c r="M979" s="307">
        <v>49636</v>
      </c>
      <c r="N979" s="307">
        <v>24196</v>
      </c>
      <c r="O979" s="307">
        <v>31000</v>
      </c>
      <c r="P979" s="307">
        <v>18636</v>
      </c>
      <c r="Q979" s="307">
        <v>5349</v>
      </c>
      <c r="R979" s="438">
        <v>0</v>
      </c>
      <c r="S979" s="438">
        <v>0</v>
      </c>
      <c r="T979" s="438">
        <v>0</v>
      </c>
      <c r="U979" s="438">
        <v>5349</v>
      </c>
      <c r="V979" s="438">
        <v>44980</v>
      </c>
    </row>
    <row r="980" spans="1:22">
      <c r="A980" s="375" t="s">
        <v>2375</v>
      </c>
      <c r="B980" t="s">
        <v>2362</v>
      </c>
      <c r="C980" t="s">
        <v>2376</v>
      </c>
      <c r="D980" s="306">
        <v>22208</v>
      </c>
      <c r="E980" s="306">
        <v>0</v>
      </c>
      <c r="F980" s="306">
        <v>169807</v>
      </c>
      <c r="G980" s="306">
        <v>0</v>
      </c>
      <c r="H980" s="306">
        <v>169807</v>
      </c>
      <c r="I980" s="306">
        <v>369180</v>
      </c>
      <c r="J980" s="306">
        <v>280740</v>
      </c>
      <c r="K980" s="306">
        <v>369180</v>
      </c>
      <c r="L980" s="306">
        <v>0</v>
      </c>
      <c r="M980" s="306">
        <v>35137</v>
      </c>
      <c r="N980" s="306">
        <v>23275</v>
      </c>
      <c r="O980" s="306">
        <v>20412</v>
      </c>
      <c r="P980" s="306">
        <v>14725</v>
      </c>
      <c r="Q980" s="306">
        <v>3429</v>
      </c>
      <c r="R980" s="144">
        <v>0</v>
      </c>
      <c r="S980" s="144">
        <v>0</v>
      </c>
      <c r="T980" s="144">
        <v>0</v>
      </c>
      <c r="U980" s="144">
        <v>3429</v>
      </c>
      <c r="V980" s="144">
        <v>29371</v>
      </c>
    </row>
    <row r="981" spans="1:22">
      <c r="A981" s="375" t="s">
        <v>2377</v>
      </c>
      <c r="B981" t="s">
        <v>2362</v>
      </c>
      <c r="C981" t="s">
        <v>2378</v>
      </c>
      <c r="D981" s="307">
        <v>22209</v>
      </c>
      <c r="E981" s="307">
        <v>0</v>
      </c>
      <c r="F981" s="307">
        <v>235361</v>
      </c>
      <c r="G981" s="307">
        <v>0</v>
      </c>
      <c r="H981" s="307">
        <v>235361</v>
      </c>
      <c r="I981" s="307">
        <v>315160</v>
      </c>
      <c r="J981" s="307">
        <v>177070</v>
      </c>
      <c r="K981" s="307">
        <v>0</v>
      </c>
      <c r="L981" s="307">
        <v>315160</v>
      </c>
      <c r="M981" s="307">
        <v>33303</v>
      </c>
      <c r="N981" s="307">
        <v>14628</v>
      </c>
      <c r="O981" s="307">
        <v>5757</v>
      </c>
      <c r="P981" s="307">
        <v>27546</v>
      </c>
      <c r="Q981" s="307">
        <v>3210</v>
      </c>
      <c r="R981" s="438">
        <v>0</v>
      </c>
      <c r="S981" s="438">
        <v>0</v>
      </c>
      <c r="T981" s="438">
        <v>0</v>
      </c>
      <c r="U981" s="438">
        <v>3210</v>
      </c>
      <c r="V981" s="438">
        <v>40855</v>
      </c>
    </row>
    <row r="982" spans="1:22">
      <c r="A982" s="375" t="s">
        <v>2379</v>
      </c>
      <c r="B982" t="s">
        <v>2362</v>
      </c>
      <c r="C982" t="s">
        <v>2380</v>
      </c>
      <c r="D982" s="306">
        <v>22210</v>
      </c>
      <c r="E982" s="306">
        <v>0</v>
      </c>
      <c r="F982" s="306">
        <v>404555</v>
      </c>
      <c r="G982" s="306">
        <v>121850</v>
      </c>
      <c r="H982" s="306">
        <v>282705</v>
      </c>
      <c r="I982" s="306">
        <v>898495</v>
      </c>
      <c r="J982" s="306">
        <v>534880</v>
      </c>
      <c r="K982" s="306">
        <v>718000</v>
      </c>
      <c r="L982" s="306">
        <v>180495</v>
      </c>
      <c r="M982" s="306">
        <v>93483</v>
      </c>
      <c r="N982" s="306">
        <v>44148</v>
      </c>
      <c r="O982" s="306">
        <v>600</v>
      </c>
      <c r="P982" s="306">
        <v>92883</v>
      </c>
      <c r="Q982" s="306">
        <v>7509</v>
      </c>
      <c r="R982" s="144">
        <v>0</v>
      </c>
      <c r="S982" s="144">
        <v>0</v>
      </c>
      <c r="T982" s="144">
        <v>0</v>
      </c>
      <c r="U982" s="144">
        <v>7509</v>
      </c>
      <c r="V982" s="144">
        <v>70694</v>
      </c>
    </row>
    <row r="983" spans="1:22">
      <c r="A983" s="375" t="s">
        <v>2381</v>
      </c>
      <c r="B983" t="s">
        <v>2362</v>
      </c>
      <c r="C983" t="s">
        <v>2382</v>
      </c>
      <c r="D983" s="307">
        <v>22211</v>
      </c>
      <c r="E983" s="307">
        <v>0</v>
      </c>
      <c r="F983" s="307">
        <v>331882</v>
      </c>
      <c r="G983" s="307">
        <v>11046</v>
      </c>
      <c r="H983" s="307">
        <v>320836</v>
      </c>
      <c r="I983" s="307">
        <v>553160</v>
      </c>
      <c r="J983" s="307">
        <v>307100</v>
      </c>
      <c r="K983" s="307">
        <v>420000</v>
      </c>
      <c r="L983" s="307">
        <v>133160</v>
      </c>
      <c r="M983" s="307">
        <v>58695</v>
      </c>
      <c r="N983" s="307">
        <v>25323</v>
      </c>
      <c r="O983" s="307">
        <v>58695</v>
      </c>
      <c r="P983" s="307">
        <v>0</v>
      </c>
      <c r="Q983" s="307">
        <v>5909</v>
      </c>
      <c r="R983" s="438">
        <v>0</v>
      </c>
      <c r="S983" s="438">
        <v>0</v>
      </c>
      <c r="T983" s="438">
        <v>0</v>
      </c>
      <c r="U983" s="438">
        <v>5909</v>
      </c>
      <c r="V983" s="438">
        <v>57624</v>
      </c>
    </row>
    <row r="984" spans="1:22">
      <c r="A984" s="375" t="s">
        <v>2383</v>
      </c>
      <c r="B984" t="s">
        <v>2362</v>
      </c>
      <c r="C984" t="s">
        <v>2384</v>
      </c>
      <c r="D984" s="306">
        <v>22212</v>
      </c>
      <c r="E984" s="306">
        <v>0</v>
      </c>
      <c r="F984" s="306">
        <v>277338</v>
      </c>
      <c r="G984" s="306">
        <v>132413</v>
      </c>
      <c r="H984" s="306">
        <v>144925</v>
      </c>
      <c r="I984" s="306">
        <v>460510</v>
      </c>
      <c r="J984" s="306">
        <v>262060</v>
      </c>
      <c r="K984" s="306">
        <v>396000</v>
      </c>
      <c r="L984" s="306">
        <v>64510</v>
      </c>
      <c r="M984" s="306">
        <v>48359</v>
      </c>
      <c r="N984" s="306">
        <v>21503</v>
      </c>
      <c r="O984" s="306">
        <v>16161</v>
      </c>
      <c r="P984" s="306">
        <v>32198</v>
      </c>
      <c r="Q984" s="306">
        <v>5349</v>
      </c>
      <c r="R984" s="144">
        <v>0</v>
      </c>
      <c r="S984" s="144">
        <v>0</v>
      </c>
      <c r="T984" s="144">
        <v>0</v>
      </c>
      <c r="U984" s="144">
        <v>5349</v>
      </c>
      <c r="V984" s="144">
        <v>48399</v>
      </c>
    </row>
    <row r="985" spans="1:22">
      <c r="A985" s="375" t="s">
        <v>2385</v>
      </c>
      <c r="B985" t="s">
        <v>2362</v>
      </c>
      <c r="C985" t="s">
        <v>2386</v>
      </c>
      <c r="D985" s="307">
        <v>22213</v>
      </c>
      <c r="E985" s="307">
        <v>0</v>
      </c>
      <c r="F985" s="307">
        <v>224771</v>
      </c>
      <c r="G985" s="307">
        <v>8170</v>
      </c>
      <c r="H985" s="307">
        <v>216601</v>
      </c>
      <c r="I985" s="307">
        <v>348115</v>
      </c>
      <c r="J985" s="307">
        <v>177690</v>
      </c>
      <c r="K985" s="307">
        <v>79000</v>
      </c>
      <c r="L985" s="307">
        <v>269115</v>
      </c>
      <c r="M985" s="307">
        <v>37755</v>
      </c>
      <c r="N985" s="307">
        <v>14628</v>
      </c>
      <c r="O985" s="307">
        <v>1180</v>
      </c>
      <c r="P985" s="307">
        <v>36575</v>
      </c>
      <c r="Q985" s="307">
        <v>4389</v>
      </c>
      <c r="R985" s="438">
        <v>0</v>
      </c>
      <c r="S985" s="438">
        <v>0</v>
      </c>
      <c r="T985" s="438">
        <v>0</v>
      </c>
      <c r="U985" s="438">
        <v>4389</v>
      </c>
      <c r="V985" s="438">
        <v>39224</v>
      </c>
    </row>
    <row r="986" spans="1:22">
      <c r="A986" s="375" t="s">
        <v>2387</v>
      </c>
      <c r="B986" t="s">
        <v>2362</v>
      </c>
      <c r="C986" t="s">
        <v>2388</v>
      </c>
      <c r="D986" s="306">
        <v>22214</v>
      </c>
      <c r="E986" s="306">
        <v>0</v>
      </c>
      <c r="F986" s="306">
        <v>286208</v>
      </c>
      <c r="G986" s="306">
        <v>46000</v>
      </c>
      <c r="H986" s="306">
        <v>240208</v>
      </c>
      <c r="I986" s="306">
        <v>468095</v>
      </c>
      <c r="J986" s="306">
        <v>264480</v>
      </c>
      <c r="K986" s="306">
        <v>468095</v>
      </c>
      <c r="L986" s="306">
        <v>0</v>
      </c>
      <c r="M986" s="306">
        <v>49419</v>
      </c>
      <c r="N986" s="306">
        <v>21885</v>
      </c>
      <c r="O986" s="306">
        <v>49419</v>
      </c>
      <c r="P986" s="306">
        <v>0</v>
      </c>
      <c r="Q986" s="306">
        <v>5349</v>
      </c>
      <c r="R986" s="144">
        <v>0</v>
      </c>
      <c r="S986" s="144">
        <v>0</v>
      </c>
      <c r="T986" s="144">
        <v>0</v>
      </c>
      <c r="U986" s="144">
        <v>5349</v>
      </c>
      <c r="V986" s="144">
        <v>49904</v>
      </c>
    </row>
    <row r="987" spans="1:22">
      <c r="A987" s="375" t="s">
        <v>2389</v>
      </c>
      <c r="B987" t="s">
        <v>2362</v>
      </c>
      <c r="C987" t="s">
        <v>2390</v>
      </c>
      <c r="D987" s="307">
        <v>22215</v>
      </c>
      <c r="E987" s="307">
        <v>0</v>
      </c>
      <c r="F987" s="307">
        <v>136850</v>
      </c>
      <c r="G987" s="307">
        <v>136850</v>
      </c>
      <c r="H987" s="307">
        <v>0</v>
      </c>
      <c r="I987" s="307">
        <v>263720</v>
      </c>
      <c r="J987" s="307">
        <v>132370</v>
      </c>
      <c r="K987" s="307">
        <v>200000</v>
      </c>
      <c r="L987" s="307">
        <v>63720</v>
      </c>
      <c r="M987" s="307">
        <v>28799</v>
      </c>
      <c r="N987" s="307">
        <v>10928</v>
      </c>
      <c r="O987" s="307">
        <v>12000</v>
      </c>
      <c r="P987" s="307">
        <v>16799</v>
      </c>
      <c r="Q987" s="307">
        <v>3429</v>
      </c>
      <c r="R987" s="438">
        <v>0</v>
      </c>
      <c r="S987" s="438">
        <v>0</v>
      </c>
      <c r="T987" s="438">
        <v>0</v>
      </c>
      <c r="U987" s="438">
        <v>3429</v>
      </c>
      <c r="V987" s="438">
        <v>23990</v>
      </c>
    </row>
    <row r="988" spans="1:22">
      <c r="A988" s="375" t="s">
        <v>2391</v>
      </c>
      <c r="B988" t="s">
        <v>2362</v>
      </c>
      <c r="C988" t="s">
        <v>2392</v>
      </c>
      <c r="D988" s="306">
        <v>22216</v>
      </c>
      <c r="E988" s="306">
        <v>0</v>
      </c>
      <c r="F988" s="306">
        <v>173927</v>
      </c>
      <c r="G988" s="306">
        <v>0</v>
      </c>
      <c r="H988" s="306">
        <v>173927</v>
      </c>
      <c r="I988" s="306">
        <v>283110</v>
      </c>
      <c r="J988" s="306">
        <v>153040</v>
      </c>
      <c r="K988" s="306">
        <v>204000</v>
      </c>
      <c r="L988" s="306">
        <v>79110</v>
      </c>
      <c r="M988" s="306">
        <v>30201</v>
      </c>
      <c r="N988" s="306">
        <v>12555</v>
      </c>
      <c r="O988" s="306">
        <v>25000</v>
      </c>
      <c r="P988" s="306">
        <v>5201</v>
      </c>
      <c r="Q988" s="306">
        <v>3429</v>
      </c>
      <c r="R988" s="144">
        <v>0</v>
      </c>
      <c r="S988" s="144">
        <v>0</v>
      </c>
      <c r="T988" s="144">
        <v>0</v>
      </c>
      <c r="U988" s="144">
        <v>3429</v>
      </c>
      <c r="V988" s="144">
        <v>30316</v>
      </c>
    </row>
    <row r="989" spans="1:22">
      <c r="A989" s="375" t="s">
        <v>2393</v>
      </c>
      <c r="B989" t="s">
        <v>2362</v>
      </c>
      <c r="C989" t="s">
        <v>2394</v>
      </c>
      <c r="D989" s="307">
        <v>22219</v>
      </c>
      <c r="E989" s="307">
        <v>0</v>
      </c>
      <c r="F989" s="307">
        <v>79310</v>
      </c>
      <c r="G989" s="307">
        <v>0</v>
      </c>
      <c r="H989" s="307">
        <v>79310</v>
      </c>
      <c r="I989" s="307">
        <v>100450</v>
      </c>
      <c r="J989" s="307">
        <v>73660</v>
      </c>
      <c r="K989" s="307">
        <v>0</v>
      </c>
      <c r="L989" s="307">
        <v>100450</v>
      </c>
      <c r="M989" s="307">
        <v>9678</v>
      </c>
      <c r="N989" s="307">
        <v>6093</v>
      </c>
      <c r="O989" s="307">
        <v>6000</v>
      </c>
      <c r="P989" s="307">
        <v>3678</v>
      </c>
      <c r="Q989" s="307">
        <v>1749</v>
      </c>
      <c r="R989" s="438">
        <v>0</v>
      </c>
      <c r="S989" s="438">
        <v>0</v>
      </c>
      <c r="T989" s="438">
        <v>0</v>
      </c>
      <c r="U989" s="438">
        <v>1749</v>
      </c>
      <c r="V989" s="438">
        <v>13507</v>
      </c>
    </row>
    <row r="990" spans="1:22">
      <c r="A990" s="375" t="s">
        <v>2395</v>
      </c>
      <c r="B990" t="s">
        <v>2362</v>
      </c>
      <c r="C990" t="s">
        <v>2396</v>
      </c>
      <c r="D990" s="306">
        <v>22220</v>
      </c>
      <c r="E990" s="306">
        <v>0</v>
      </c>
      <c r="F990" s="306">
        <v>86037</v>
      </c>
      <c r="G990" s="306">
        <v>0</v>
      </c>
      <c r="H990" s="306">
        <v>86037</v>
      </c>
      <c r="I990" s="306">
        <v>152750</v>
      </c>
      <c r="J990" s="306">
        <v>79300</v>
      </c>
      <c r="K990" s="306">
        <v>133000</v>
      </c>
      <c r="L990" s="306">
        <v>19750</v>
      </c>
      <c r="M990" s="306">
        <v>16471</v>
      </c>
      <c r="N990" s="306">
        <v>6538</v>
      </c>
      <c r="O990" s="306">
        <v>4000</v>
      </c>
      <c r="P990" s="306">
        <v>12471</v>
      </c>
      <c r="Q990" s="306">
        <v>2229</v>
      </c>
      <c r="R990" s="144">
        <v>0</v>
      </c>
      <c r="S990" s="144">
        <v>0</v>
      </c>
      <c r="T990" s="144">
        <v>0</v>
      </c>
      <c r="U990" s="144">
        <v>2229</v>
      </c>
      <c r="V990" s="144">
        <v>15146</v>
      </c>
    </row>
    <row r="991" spans="1:22">
      <c r="A991" s="375" t="s">
        <v>2397</v>
      </c>
      <c r="B991" t="s">
        <v>2362</v>
      </c>
      <c r="C991" t="s">
        <v>2398</v>
      </c>
      <c r="D991" s="307">
        <v>22221</v>
      </c>
      <c r="E991" s="307">
        <v>0</v>
      </c>
      <c r="F991" s="307">
        <v>89565</v>
      </c>
      <c r="G991" s="307">
        <v>89565</v>
      </c>
      <c r="H991" s="307">
        <v>0</v>
      </c>
      <c r="I991" s="307">
        <v>177735</v>
      </c>
      <c r="J991" s="307">
        <v>90830</v>
      </c>
      <c r="K991" s="307">
        <v>177735</v>
      </c>
      <c r="L991" s="307">
        <v>0</v>
      </c>
      <c r="M991" s="307">
        <v>19289</v>
      </c>
      <c r="N991" s="307">
        <v>7478</v>
      </c>
      <c r="O991" s="307">
        <v>19289</v>
      </c>
      <c r="P991" s="307">
        <v>0</v>
      </c>
      <c r="Q991" s="307">
        <v>2469</v>
      </c>
      <c r="R991" s="438">
        <v>0</v>
      </c>
      <c r="S991" s="438">
        <v>0</v>
      </c>
      <c r="T991" s="438">
        <v>0</v>
      </c>
      <c r="U991" s="438">
        <v>2469</v>
      </c>
      <c r="V991" s="438">
        <v>15735</v>
      </c>
    </row>
    <row r="992" spans="1:22">
      <c r="A992" s="375" t="s">
        <v>2399</v>
      </c>
      <c r="B992" t="s">
        <v>2362</v>
      </c>
      <c r="C992" t="s">
        <v>2400</v>
      </c>
      <c r="D992" s="306">
        <v>22222</v>
      </c>
      <c r="E992" s="306">
        <v>0</v>
      </c>
      <c r="F992" s="306">
        <v>94460</v>
      </c>
      <c r="G992" s="306">
        <v>10765</v>
      </c>
      <c r="H992" s="306">
        <v>83695</v>
      </c>
      <c r="I992" s="306">
        <v>122080</v>
      </c>
      <c r="J992" s="306">
        <v>82640</v>
      </c>
      <c r="K992" s="306">
        <v>122080</v>
      </c>
      <c r="L992" s="306">
        <v>0</v>
      </c>
      <c r="M992" s="306">
        <v>12149</v>
      </c>
      <c r="N992" s="306">
        <v>6833</v>
      </c>
      <c r="O992" s="306">
        <v>12149</v>
      </c>
      <c r="P992" s="306">
        <v>0</v>
      </c>
      <c r="Q992" s="306">
        <v>1989</v>
      </c>
      <c r="R992" s="144">
        <v>0</v>
      </c>
      <c r="S992" s="144">
        <v>0</v>
      </c>
      <c r="T992" s="144">
        <v>0</v>
      </c>
      <c r="U992" s="144">
        <v>1989</v>
      </c>
      <c r="V992" s="144">
        <v>16232</v>
      </c>
    </row>
    <row r="993" spans="1:22">
      <c r="A993" s="375" t="s">
        <v>2401</v>
      </c>
      <c r="B993" t="s">
        <v>2362</v>
      </c>
      <c r="C993" t="s">
        <v>2402</v>
      </c>
      <c r="D993" s="307">
        <v>22223</v>
      </c>
      <c r="E993" s="307">
        <v>3474</v>
      </c>
      <c r="F993" s="307">
        <v>58772</v>
      </c>
      <c r="G993" s="307">
        <v>58772</v>
      </c>
      <c r="H993" s="307">
        <v>0</v>
      </c>
      <c r="I993" s="307">
        <v>92525</v>
      </c>
      <c r="J993" s="307">
        <v>46840</v>
      </c>
      <c r="K993" s="307">
        <v>0</v>
      </c>
      <c r="L993" s="307">
        <v>92525</v>
      </c>
      <c r="M993" s="307">
        <v>10025</v>
      </c>
      <c r="N993" s="307">
        <v>3833</v>
      </c>
      <c r="O993" s="307">
        <v>0</v>
      </c>
      <c r="P993" s="307">
        <v>10025</v>
      </c>
      <c r="Q993" s="307">
        <v>1749</v>
      </c>
      <c r="R993" s="438">
        <v>0</v>
      </c>
      <c r="S993" s="438">
        <v>0</v>
      </c>
      <c r="T993" s="438">
        <v>0</v>
      </c>
      <c r="U993" s="438">
        <v>1749</v>
      </c>
      <c r="V993" s="438">
        <v>10282</v>
      </c>
    </row>
    <row r="994" spans="1:22">
      <c r="A994" s="375" t="s">
        <v>2403</v>
      </c>
      <c r="B994" t="s">
        <v>2362</v>
      </c>
      <c r="C994" t="s">
        <v>2404</v>
      </c>
      <c r="D994" s="306">
        <v>22224</v>
      </c>
      <c r="E994" s="306">
        <v>0</v>
      </c>
      <c r="F994" s="306">
        <v>109347</v>
      </c>
      <c r="G994" s="306">
        <v>14540</v>
      </c>
      <c r="H994" s="306">
        <v>94807</v>
      </c>
      <c r="I994" s="306">
        <v>144810</v>
      </c>
      <c r="J994" s="306">
        <v>74660</v>
      </c>
      <c r="K994" s="306">
        <v>71320</v>
      </c>
      <c r="L994" s="306">
        <v>73490</v>
      </c>
      <c r="M994" s="306">
        <v>15657</v>
      </c>
      <c r="N994" s="306">
        <v>6150</v>
      </c>
      <c r="O994" s="306">
        <v>5880</v>
      </c>
      <c r="P994" s="306">
        <v>9777</v>
      </c>
      <c r="Q994" s="306">
        <v>2469</v>
      </c>
      <c r="R994" s="144">
        <v>0</v>
      </c>
      <c r="S994" s="144">
        <v>0</v>
      </c>
      <c r="T994" s="144">
        <v>0</v>
      </c>
      <c r="U994" s="144">
        <v>2469</v>
      </c>
      <c r="V994" s="144">
        <v>19020</v>
      </c>
    </row>
    <row r="995" spans="1:22">
      <c r="A995" s="375" t="s">
        <v>2405</v>
      </c>
      <c r="B995" t="s">
        <v>2362</v>
      </c>
      <c r="C995" t="s">
        <v>2406</v>
      </c>
      <c r="D995" s="307">
        <v>22225</v>
      </c>
      <c r="E995" s="307">
        <v>0</v>
      </c>
      <c r="F995" s="307">
        <v>119226</v>
      </c>
      <c r="G995" s="307">
        <v>100226</v>
      </c>
      <c r="H995" s="307">
        <v>19000</v>
      </c>
      <c r="I995" s="307">
        <v>189995</v>
      </c>
      <c r="J995" s="307">
        <v>123630</v>
      </c>
      <c r="K995" s="307">
        <v>162000</v>
      </c>
      <c r="L995" s="307">
        <v>27995</v>
      </c>
      <c r="M995" s="307">
        <v>19181</v>
      </c>
      <c r="N995" s="307">
        <v>10223</v>
      </c>
      <c r="O995" s="307">
        <v>8000</v>
      </c>
      <c r="P995" s="307">
        <v>11181</v>
      </c>
      <c r="Q995" s="307">
        <v>2709</v>
      </c>
      <c r="R995" s="438">
        <v>0</v>
      </c>
      <c r="S995" s="438">
        <v>0</v>
      </c>
      <c r="T995" s="438">
        <v>0</v>
      </c>
      <c r="U995" s="438">
        <v>2709</v>
      </c>
      <c r="V995" s="438">
        <v>20644</v>
      </c>
    </row>
    <row r="996" spans="1:22">
      <c r="A996" s="375" t="s">
        <v>2407</v>
      </c>
      <c r="B996" t="s">
        <v>2362</v>
      </c>
      <c r="C996" t="s">
        <v>2408</v>
      </c>
      <c r="D996" s="306">
        <v>22226</v>
      </c>
      <c r="E996" s="306">
        <v>3118</v>
      </c>
      <c r="F996" s="306">
        <v>107852</v>
      </c>
      <c r="G996" s="306">
        <v>5500</v>
      </c>
      <c r="H996" s="306">
        <v>102352</v>
      </c>
      <c r="I996" s="306">
        <v>151280</v>
      </c>
      <c r="J996" s="306">
        <v>89050</v>
      </c>
      <c r="K996" s="306">
        <v>122900</v>
      </c>
      <c r="L996" s="306">
        <v>28380</v>
      </c>
      <c r="M996" s="306">
        <v>15739</v>
      </c>
      <c r="N996" s="306">
        <v>7333</v>
      </c>
      <c r="O996" s="306">
        <v>4972</v>
      </c>
      <c r="P996" s="306">
        <v>10767</v>
      </c>
      <c r="Q996" s="306">
        <v>2229</v>
      </c>
      <c r="R996" s="144">
        <v>0</v>
      </c>
      <c r="S996" s="144">
        <v>0</v>
      </c>
      <c r="T996" s="144">
        <v>0</v>
      </c>
      <c r="U996" s="144">
        <v>2229</v>
      </c>
      <c r="V996" s="144">
        <v>18610</v>
      </c>
    </row>
    <row r="997" spans="1:22">
      <c r="A997" s="375" t="s">
        <v>2409</v>
      </c>
      <c r="B997" t="s">
        <v>2362</v>
      </c>
      <c r="C997" t="s">
        <v>2410</v>
      </c>
      <c r="D997" s="307">
        <v>22301</v>
      </c>
      <c r="E997" s="307">
        <v>0</v>
      </c>
      <c r="F997" s="307">
        <v>42808</v>
      </c>
      <c r="G997" s="307">
        <v>42808</v>
      </c>
      <c r="H997" s="307">
        <v>0</v>
      </c>
      <c r="I997" s="307">
        <v>64640</v>
      </c>
      <c r="J997" s="307">
        <v>49650</v>
      </c>
      <c r="K997" s="307">
        <v>0</v>
      </c>
      <c r="L997" s="307">
        <v>64640</v>
      </c>
      <c r="M997" s="307">
        <v>6119</v>
      </c>
      <c r="N997" s="307">
        <v>4118</v>
      </c>
      <c r="O997" s="307">
        <v>3836</v>
      </c>
      <c r="P997" s="307">
        <v>2283</v>
      </c>
      <c r="Q997" s="307">
        <v>1269</v>
      </c>
      <c r="R997" s="438">
        <v>0</v>
      </c>
      <c r="S997" s="438">
        <v>0</v>
      </c>
      <c r="T997" s="438">
        <v>0</v>
      </c>
      <c r="U997" s="438">
        <v>1269</v>
      </c>
      <c r="V997" s="438">
        <v>7327</v>
      </c>
    </row>
    <row r="998" spans="1:22">
      <c r="A998" s="375" t="s">
        <v>2411</v>
      </c>
      <c r="B998" t="s">
        <v>2362</v>
      </c>
      <c r="C998" t="s">
        <v>2412</v>
      </c>
      <c r="D998" s="306">
        <v>22302</v>
      </c>
      <c r="E998" s="306">
        <v>0</v>
      </c>
      <c r="F998" s="306">
        <v>34895</v>
      </c>
      <c r="G998" s="306">
        <v>1432</v>
      </c>
      <c r="H998" s="306">
        <v>33463</v>
      </c>
      <c r="I998" s="306">
        <v>30995</v>
      </c>
      <c r="J998" s="306">
        <v>22380</v>
      </c>
      <c r="K998" s="306">
        <v>30995</v>
      </c>
      <c r="L998" s="306">
        <v>0</v>
      </c>
      <c r="M998" s="306">
        <v>3004</v>
      </c>
      <c r="N998" s="306">
        <v>1858</v>
      </c>
      <c r="O998" s="306">
        <v>2272</v>
      </c>
      <c r="P998" s="306">
        <v>732</v>
      </c>
      <c r="Q998" s="306">
        <v>1029</v>
      </c>
      <c r="R998" s="144">
        <v>0</v>
      </c>
      <c r="S998" s="144">
        <v>0</v>
      </c>
      <c r="T998" s="144">
        <v>0</v>
      </c>
      <c r="U998" s="144">
        <v>1029</v>
      </c>
      <c r="V998" s="144">
        <v>5940</v>
      </c>
    </row>
    <row r="999" spans="1:22">
      <c r="A999" s="375" t="s">
        <v>2413</v>
      </c>
      <c r="B999" t="s">
        <v>2362</v>
      </c>
      <c r="C999" t="s">
        <v>2414</v>
      </c>
      <c r="D999" s="307">
        <v>22304</v>
      </c>
      <c r="E999" s="307">
        <v>0</v>
      </c>
      <c r="F999" s="307">
        <v>43302</v>
      </c>
      <c r="G999" s="307">
        <v>43302</v>
      </c>
      <c r="H999" s="307">
        <v>0</v>
      </c>
      <c r="I999" s="307">
        <v>42950</v>
      </c>
      <c r="J999" s="307">
        <v>33520</v>
      </c>
      <c r="K999" s="307">
        <v>0</v>
      </c>
      <c r="L999" s="307">
        <v>42950</v>
      </c>
      <c r="M999" s="307">
        <v>4028</v>
      </c>
      <c r="N999" s="307">
        <v>2783</v>
      </c>
      <c r="O999" s="307">
        <v>3000</v>
      </c>
      <c r="P999" s="307">
        <v>1028</v>
      </c>
      <c r="Q999" s="307">
        <v>1029</v>
      </c>
      <c r="R999" s="438">
        <v>0</v>
      </c>
      <c r="S999" s="438">
        <v>0</v>
      </c>
      <c r="T999" s="438">
        <v>0</v>
      </c>
      <c r="U999" s="438">
        <v>1029</v>
      </c>
      <c r="V999" s="438">
        <v>7362</v>
      </c>
    </row>
    <row r="1000" spans="1:22">
      <c r="A1000" s="375" t="s">
        <v>2415</v>
      </c>
      <c r="B1000" t="s">
        <v>2362</v>
      </c>
      <c r="C1000" t="s">
        <v>2416</v>
      </c>
      <c r="D1000" s="306">
        <v>22305</v>
      </c>
      <c r="E1000" s="306">
        <v>0</v>
      </c>
      <c r="F1000" s="306">
        <v>35447</v>
      </c>
      <c r="G1000" s="306">
        <v>0</v>
      </c>
      <c r="H1000" s="306">
        <v>35447</v>
      </c>
      <c r="I1000" s="306">
        <v>30540</v>
      </c>
      <c r="J1000" s="306">
        <v>23320</v>
      </c>
      <c r="K1000" s="306">
        <v>0</v>
      </c>
      <c r="L1000" s="306">
        <v>30540</v>
      </c>
      <c r="M1000" s="306">
        <v>2889</v>
      </c>
      <c r="N1000" s="306">
        <v>1938</v>
      </c>
      <c r="O1000" s="306">
        <v>544</v>
      </c>
      <c r="P1000" s="306">
        <v>2345</v>
      </c>
      <c r="Q1000" s="306">
        <v>1029</v>
      </c>
      <c r="R1000" s="144">
        <v>0</v>
      </c>
      <c r="S1000" s="144">
        <v>0</v>
      </c>
      <c r="T1000" s="144">
        <v>0</v>
      </c>
      <c r="U1000" s="144">
        <v>1029</v>
      </c>
      <c r="V1000" s="144">
        <v>6036</v>
      </c>
    </row>
    <row r="1001" spans="1:22">
      <c r="A1001" s="375" t="s">
        <v>2417</v>
      </c>
      <c r="B1001" t="s">
        <v>2362</v>
      </c>
      <c r="C1001" t="s">
        <v>2418</v>
      </c>
      <c r="D1001" s="307">
        <v>22306</v>
      </c>
      <c r="E1001" s="307">
        <v>0</v>
      </c>
      <c r="F1001" s="307">
        <v>38709</v>
      </c>
      <c r="G1001" s="307">
        <v>38709</v>
      </c>
      <c r="H1001" s="307">
        <v>0</v>
      </c>
      <c r="I1001" s="307">
        <v>37740</v>
      </c>
      <c r="J1001" s="307">
        <v>29180</v>
      </c>
      <c r="K1001" s="307">
        <v>37740</v>
      </c>
      <c r="L1001" s="307">
        <v>0</v>
      </c>
      <c r="M1001" s="307">
        <v>3563</v>
      </c>
      <c r="N1001" s="307">
        <v>2435</v>
      </c>
      <c r="O1001" s="307">
        <v>2563</v>
      </c>
      <c r="P1001" s="307">
        <v>1000</v>
      </c>
      <c r="Q1001" s="307">
        <v>1029</v>
      </c>
      <c r="R1001" s="438">
        <v>0</v>
      </c>
      <c r="S1001" s="438">
        <v>0</v>
      </c>
      <c r="T1001" s="438">
        <v>0</v>
      </c>
      <c r="U1001" s="438">
        <v>1029</v>
      </c>
      <c r="V1001" s="438">
        <v>6589</v>
      </c>
    </row>
    <row r="1002" spans="1:22">
      <c r="A1002" s="375" t="s">
        <v>2419</v>
      </c>
      <c r="B1002" t="s">
        <v>2362</v>
      </c>
      <c r="C1002" t="s">
        <v>2420</v>
      </c>
      <c r="D1002" s="306">
        <v>22325</v>
      </c>
      <c r="E1002" s="306">
        <v>0</v>
      </c>
      <c r="F1002" s="306">
        <v>82283</v>
      </c>
      <c r="G1002" s="306">
        <v>0</v>
      </c>
      <c r="H1002" s="306">
        <v>82283</v>
      </c>
      <c r="I1002" s="306">
        <v>139415</v>
      </c>
      <c r="J1002" s="306">
        <v>87140</v>
      </c>
      <c r="K1002" s="306">
        <v>128000</v>
      </c>
      <c r="L1002" s="306">
        <v>11415</v>
      </c>
      <c r="M1002" s="306">
        <v>14249</v>
      </c>
      <c r="N1002" s="306">
        <v>7193</v>
      </c>
      <c r="O1002" s="306">
        <v>5716</v>
      </c>
      <c r="P1002" s="306">
        <v>8533</v>
      </c>
      <c r="Q1002" s="306">
        <v>1749</v>
      </c>
      <c r="R1002" s="144">
        <v>0</v>
      </c>
      <c r="S1002" s="144">
        <v>0</v>
      </c>
      <c r="T1002" s="144">
        <v>0</v>
      </c>
      <c r="U1002" s="144">
        <v>1749</v>
      </c>
      <c r="V1002" s="144">
        <v>14327</v>
      </c>
    </row>
    <row r="1003" spans="1:22">
      <c r="A1003" s="375" t="s">
        <v>2421</v>
      </c>
      <c r="B1003" t="s">
        <v>2362</v>
      </c>
      <c r="C1003" t="s">
        <v>745</v>
      </c>
      <c r="D1003" s="307">
        <v>22341</v>
      </c>
      <c r="E1003" s="307">
        <v>0</v>
      </c>
      <c r="F1003" s="307">
        <v>59445</v>
      </c>
      <c r="G1003" s="307">
        <v>34776</v>
      </c>
      <c r="H1003" s="307">
        <v>24669</v>
      </c>
      <c r="I1003" s="307">
        <v>113770</v>
      </c>
      <c r="J1003" s="307">
        <v>67280</v>
      </c>
      <c r="K1003" s="307">
        <v>93600</v>
      </c>
      <c r="L1003" s="307">
        <v>20170</v>
      </c>
      <c r="M1003" s="307">
        <v>11838</v>
      </c>
      <c r="N1003" s="307">
        <v>5538</v>
      </c>
      <c r="O1003" s="307">
        <v>4571</v>
      </c>
      <c r="P1003" s="307">
        <v>7267</v>
      </c>
      <c r="Q1003" s="307">
        <v>1749</v>
      </c>
      <c r="R1003" s="438">
        <v>0</v>
      </c>
      <c r="S1003" s="438">
        <v>0</v>
      </c>
      <c r="T1003" s="438">
        <v>0</v>
      </c>
      <c r="U1003" s="438">
        <v>1749</v>
      </c>
      <c r="V1003" s="438">
        <v>10219</v>
      </c>
    </row>
    <row r="1004" spans="1:22">
      <c r="A1004" s="375" t="s">
        <v>2422</v>
      </c>
      <c r="B1004" t="s">
        <v>2362</v>
      </c>
      <c r="C1004" t="s">
        <v>2423</v>
      </c>
      <c r="D1004" s="306">
        <v>22342</v>
      </c>
      <c r="E1004" s="306">
        <v>0</v>
      </c>
      <c r="F1004" s="306">
        <v>59182</v>
      </c>
      <c r="G1004" s="306">
        <v>30000</v>
      </c>
      <c r="H1004" s="306">
        <v>29182</v>
      </c>
      <c r="I1004" s="306">
        <v>134835</v>
      </c>
      <c r="J1004" s="306">
        <v>71500</v>
      </c>
      <c r="K1004" s="306">
        <v>84000</v>
      </c>
      <c r="L1004" s="306">
        <v>50835</v>
      </c>
      <c r="M1004" s="306">
        <v>14473</v>
      </c>
      <c r="N1004" s="306">
        <v>5893</v>
      </c>
      <c r="O1004" s="306">
        <v>1065</v>
      </c>
      <c r="P1004" s="306">
        <v>13408</v>
      </c>
      <c r="Q1004" s="306">
        <v>1989</v>
      </c>
      <c r="R1004" s="144">
        <v>0</v>
      </c>
      <c r="S1004" s="144">
        <v>0</v>
      </c>
      <c r="T1004" s="144">
        <v>0</v>
      </c>
      <c r="U1004" s="144">
        <v>1989</v>
      </c>
      <c r="V1004" s="144">
        <v>10499</v>
      </c>
    </row>
    <row r="1005" spans="1:22">
      <c r="A1005" s="375" t="s">
        <v>2424</v>
      </c>
      <c r="B1005" t="s">
        <v>2362</v>
      </c>
      <c r="C1005" t="s">
        <v>2425</v>
      </c>
      <c r="D1005" s="307">
        <v>22344</v>
      </c>
      <c r="E1005" s="307">
        <v>0</v>
      </c>
      <c r="F1005" s="307">
        <v>35687</v>
      </c>
      <c r="G1005" s="307">
        <v>35687</v>
      </c>
      <c r="H1005" s="307">
        <v>0</v>
      </c>
      <c r="I1005" s="307">
        <v>58265</v>
      </c>
      <c r="J1005" s="307">
        <v>31220</v>
      </c>
      <c r="K1005" s="307">
        <v>44500</v>
      </c>
      <c r="L1005" s="307">
        <v>13765</v>
      </c>
      <c r="M1005" s="307">
        <v>6240</v>
      </c>
      <c r="N1005" s="307">
        <v>2580</v>
      </c>
      <c r="O1005" s="307">
        <v>4034</v>
      </c>
      <c r="P1005" s="307">
        <v>2206</v>
      </c>
      <c r="Q1005" s="307">
        <v>1269</v>
      </c>
      <c r="R1005" s="438">
        <v>0</v>
      </c>
      <c r="S1005" s="438">
        <v>0</v>
      </c>
      <c r="T1005" s="438">
        <v>0</v>
      </c>
      <c r="U1005" s="438">
        <v>1269</v>
      </c>
      <c r="V1005" s="438">
        <v>6136</v>
      </c>
    </row>
    <row r="1006" spans="1:22">
      <c r="A1006" s="375" t="s">
        <v>2426</v>
      </c>
      <c r="B1006" t="s">
        <v>2362</v>
      </c>
      <c r="C1006" t="s">
        <v>2427</v>
      </c>
      <c r="D1006" s="306">
        <v>22424</v>
      </c>
      <c r="E1006" s="306">
        <v>0</v>
      </c>
      <c r="F1006" s="306">
        <v>53232</v>
      </c>
      <c r="G1006" s="306">
        <v>0</v>
      </c>
      <c r="H1006" s="306">
        <v>53232</v>
      </c>
      <c r="I1006" s="306">
        <v>84260</v>
      </c>
      <c r="J1006" s="306">
        <v>40080</v>
      </c>
      <c r="K1006" s="306">
        <v>67000</v>
      </c>
      <c r="L1006" s="306">
        <v>17260</v>
      </c>
      <c r="M1006" s="306">
        <v>9290</v>
      </c>
      <c r="N1006" s="306">
        <v>3275</v>
      </c>
      <c r="O1006" s="306">
        <v>7780</v>
      </c>
      <c r="P1006" s="306">
        <v>1510</v>
      </c>
      <c r="Q1006" s="306">
        <v>1509</v>
      </c>
      <c r="R1006" s="144">
        <v>0</v>
      </c>
      <c r="S1006" s="144">
        <v>0</v>
      </c>
      <c r="T1006" s="144">
        <v>0</v>
      </c>
      <c r="U1006" s="144">
        <v>1509</v>
      </c>
      <c r="V1006" s="144">
        <v>9291</v>
      </c>
    </row>
    <row r="1007" spans="1:22">
      <c r="A1007" s="375" t="s">
        <v>2428</v>
      </c>
      <c r="B1007" t="s">
        <v>2362</v>
      </c>
      <c r="C1007" t="s">
        <v>2429</v>
      </c>
      <c r="D1007" s="307">
        <v>22429</v>
      </c>
      <c r="E1007" s="307">
        <v>0</v>
      </c>
      <c r="F1007" s="307">
        <v>33601</v>
      </c>
      <c r="G1007" s="307">
        <v>33601</v>
      </c>
      <c r="H1007" s="307">
        <v>0</v>
      </c>
      <c r="I1007" s="307">
        <v>25760</v>
      </c>
      <c r="J1007" s="307">
        <v>17750</v>
      </c>
      <c r="K1007" s="307">
        <v>25760</v>
      </c>
      <c r="L1007" s="307">
        <v>0</v>
      </c>
      <c r="M1007" s="307">
        <v>2544</v>
      </c>
      <c r="N1007" s="307">
        <v>1476</v>
      </c>
      <c r="O1007" s="307">
        <v>2544</v>
      </c>
      <c r="P1007" s="307">
        <v>0</v>
      </c>
      <c r="Q1007" s="307">
        <v>1029</v>
      </c>
      <c r="R1007" s="438">
        <v>0</v>
      </c>
      <c r="S1007" s="438">
        <v>0</v>
      </c>
      <c r="T1007" s="438">
        <v>0</v>
      </c>
      <c r="U1007" s="438">
        <v>1029</v>
      </c>
      <c r="V1007" s="438">
        <v>5710</v>
      </c>
    </row>
    <row r="1008" spans="1:22">
      <c r="A1008" s="375" t="s">
        <v>2430</v>
      </c>
      <c r="B1008" t="s">
        <v>2362</v>
      </c>
      <c r="C1008" t="s">
        <v>521</v>
      </c>
      <c r="D1008" s="306">
        <v>22461</v>
      </c>
      <c r="E1008" s="306">
        <v>0</v>
      </c>
      <c r="F1008" s="306">
        <v>56799</v>
      </c>
      <c r="G1008" s="306">
        <v>0</v>
      </c>
      <c r="H1008" s="306">
        <v>56799</v>
      </c>
      <c r="I1008" s="306">
        <v>58210</v>
      </c>
      <c r="J1008" s="306">
        <v>33640</v>
      </c>
      <c r="K1008" s="306">
        <v>47460</v>
      </c>
      <c r="L1008" s="306">
        <v>10750</v>
      </c>
      <c r="M1008" s="306">
        <v>6065</v>
      </c>
      <c r="N1008" s="306">
        <v>2753</v>
      </c>
      <c r="O1008" s="306">
        <v>3908</v>
      </c>
      <c r="P1008" s="306">
        <v>2157</v>
      </c>
      <c r="Q1008" s="306">
        <v>1269</v>
      </c>
      <c r="R1008" s="144">
        <v>0</v>
      </c>
      <c r="S1008" s="144">
        <v>0</v>
      </c>
      <c r="T1008" s="144">
        <v>0</v>
      </c>
      <c r="U1008" s="144">
        <v>1269</v>
      </c>
      <c r="V1008" s="144">
        <v>9781</v>
      </c>
    </row>
    <row r="1009" spans="1:22">
      <c r="A1009" s="375" t="s">
        <v>2431</v>
      </c>
      <c r="B1009" t="s">
        <v>2432</v>
      </c>
      <c r="C1009">
        <v>0</v>
      </c>
      <c r="D1009" s="307">
        <v>23000</v>
      </c>
      <c r="E1009" s="307">
        <v>0</v>
      </c>
      <c r="F1009" s="307">
        <v>13029488</v>
      </c>
      <c r="G1009" s="307">
        <v>13029488</v>
      </c>
      <c r="H1009" s="307">
        <v>0</v>
      </c>
      <c r="I1009" s="307">
        <v>0</v>
      </c>
      <c r="J1009" s="307">
        <v>0</v>
      </c>
      <c r="K1009" s="307">
        <v>0</v>
      </c>
      <c r="L1009" s="307">
        <v>0</v>
      </c>
      <c r="M1009" s="307">
        <v>0</v>
      </c>
      <c r="N1009" s="307">
        <v>0</v>
      </c>
      <c r="O1009" s="307">
        <v>0</v>
      </c>
      <c r="P1009" s="307">
        <v>0</v>
      </c>
      <c r="Q1009" s="307">
        <v>0</v>
      </c>
      <c r="R1009" s="438">
        <v>0</v>
      </c>
      <c r="S1009" s="438">
        <v>0</v>
      </c>
      <c r="T1009" s="438">
        <v>0</v>
      </c>
      <c r="U1009" s="438">
        <v>0</v>
      </c>
      <c r="V1009" s="438">
        <v>2202509</v>
      </c>
    </row>
    <row r="1010" spans="1:22">
      <c r="A1010" s="375" t="s">
        <v>2433</v>
      </c>
      <c r="B1010" t="s">
        <v>2432</v>
      </c>
      <c r="C1010" t="s">
        <v>2434</v>
      </c>
      <c r="D1010" s="306">
        <v>23100</v>
      </c>
      <c r="E1010" s="306">
        <v>0</v>
      </c>
      <c r="F1010" s="306">
        <v>3284330</v>
      </c>
      <c r="G1010" s="306">
        <v>3284330</v>
      </c>
      <c r="H1010" s="306">
        <v>0</v>
      </c>
      <c r="I1010" s="306">
        <v>10230640</v>
      </c>
      <c r="J1010" s="306">
        <v>6868010</v>
      </c>
      <c r="K1010" s="306">
        <v>8374000</v>
      </c>
      <c r="L1010" s="306">
        <v>1856640</v>
      </c>
      <c r="M1010" s="306">
        <v>1024150</v>
      </c>
      <c r="N1010" s="306">
        <v>569383</v>
      </c>
      <c r="O1010" s="306">
        <v>230000</v>
      </c>
      <c r="P1010" s="306">
        <v>794150</v>
      </c>
      <c r="Q1010" s="306">
        <v>67989</v>
      </c>
      <c r="R1010" s="144">
        <v>0</v>
      </c>
      <c r="S1010" s="144">
        <v>0</v>
      </c>
      <c r="T1010" s="144">
        <v>0</v>
      </c>
      <c r="U1010" s="144">
        <v>67989</v>
      </c>
      <c r="V1010" s="144">
        <v>553094</v>
      </c>
    </row>
    <row r="1011" spans="1:22">
      <c r="A1011" s="375" t="s">
        <v>2435</v>
      </c>
      <c r="B1011" t="s">
        <v>2432</v>
      </c>
      <c r="C1011" t="s">
        <v>2436</v>
      </c>
      <c r="D1011" s="307">
        <v>23201</v>
      </c>
      <c r="E1011" s="307">
        <v>0</v>
      </c>
      <c r="F1011" s="307">
        <v>625044</v>
      </c>
      <c r="G1011" s="307">
        <v>0</v>
      </c>
      <c r="H1011" s="307">
        <v>625044</v>
      </c>
      <c r="I1011" s="307">
        <v>1331680</v>
      </c>
      <c r="J1011" s="307">
        <v>802690</v>
      </c>
      <c r="K1011" s="307">
        <v>970000</v>
      </c>
      <c r="L1011" s="307">
        <v>361680</v>
      </c>
      <c r="M1011" s="307">
        <v>137580</v>
      </c>
      <c r="N1011" s="307">
        <v>66156</v>
      </c>
      <c r="O1011" s="307">
        <v>30000</v>
      </c>
      <c r="P1011" s="307">
        <v>107580</v>
      </c>
      <c r="Q1011" s="307">
        <v>10869</v>
      </c>
      <c r="R1011" s="438">
        <v>0</v>
      </c>
      <c r="S1011" s="438">
        <v>0</v>
      </c>
      <c r="T1011" s="438">
        <v>0</v>
      </c>
      <c r="U1011" s="438">
        <v>10869</v>
      </c>
      <c r="V1011" s="438">
        <v>106427</v>
      </c>
    </row>
    <row r="1012" spans="1:22">
      <c r="A1012" s="375" t="s">
        <v>2437</v>
      </c>
      <c r="B1012" t="s">
        <v>2432</v>
      </c>
      <c r="C1012" t="s">
        <v>2438</v>
      </c>
      <c r="D1012" s="306">
        <v>23202</v>
      </c>
      <c r="E1012" s="306">
        <v>0</v>
      </c>
      <c r="F1012" s="306">
        <v>633191</v>
      </c>
      <c r="G1012" s="306">
        <v>0</v>
      </c>
      <c r="H1012" s="306">
        <v>633191</v>
      </c>
      <c r="I1012" s="306">
        <v>1242395</v>
      </c>
      <c r="J1012" s="306">
        <v>679460</v>
      </c>
      <c r="K1012" s="306">
        <v>911000</v>
      </c>
      <c r="L1012" s="306">
        <v>331395</v>
      </c>
      <c r="M1012" s="306">
        <v>132267</v>
      </c>
      <c r="N1012" s="306">
        <v>55998</v>
      </c>
      <c r="O1012" s="306">
        <v>56092</v>
      </c>
      <c r="P1012" s="306">
        <v>76175</v>
      </c>
      <c r="Q1012" s="306">
        <v>11189</v>
      </c>
      <c r="R1012" s="144">
        <v>0</v>
      </c>
      <c r="S1012" s="144">
        <v>0</v>
      </c>
      <c r="T1012" s="144">
        <v>0</v>
      </c>
      <c r="U1012" s="144">
        <v>11189</v>
      </c>
      <c r="V1012" s="144">
        <v>108028</v>
      </c>
    </row>
    <row r="1013" spans="1:22">
      <c r="A1013" s="375" t="s">
        <v>2439</v>
      </c>
      <c r="B1013" t="s">
        <v>2432</v>
      </c>
      <c r="C1013" t="s">
        <v>2440</v>
      </c>
      <c r="D1013" s="307">
        <v>23203</v>
      </c>
      <c r="E1013" s="307">
        <v>0</v>
      </c>
      <c r="F1013" s="307">
        <v>801204</v>
      </c>
      <c r="G1013" s="307">
        <v>58302</v>
      </c>
      <c r="H1013" s="307">
        <v>742902</v>
      </c>
      <c r="I1013" s="307">
        <v>1470790</v>
      </c>
      <c r="J1013" s="307">
        <v>941520</v>
      </c>
      <c r="K1013" s="307">
        <v>1300000</v>
      </c>
      <c r="L1013" s="307">
        <v>170790</v>
      </c>
      <c r="M1013" s="307">
        <v>149091</v>
      </c>
      <c r="N1013" s="307">
        <v>77820</v>
      </c>
      <c r="O1013" s="307">
        <v>42419</v>
      </c>
      <c r="P1013" s="307">
        <v>106672</v>
      </c>
      <c r="Q1013" s="307">
        <v>11029</v>
      </c>
      <c r="R1013" s="438">
        <v>0</v>
      </c>
      <c r="S1013" s="438">
        <v>0</v>
      </c>
      <c r="T1013" s="438">
        <v>0</v>
      </c>
      <c r="U1013" s="438">
        <v>11029</v>
      </c>
      <c r="V1013" s="438">
        <v>135622</v>
      </c>
    </row>
    <row r="1014" spans="1:22">
      <c r="A1014" s="375" t="s">
        <v>2441</v>
      </c>
      <c r="B1014" t="s">
        <v>2432</v>
      </c>
      <c r="C1014" t="s">
        <v>2442</v>
      </c>
      <c r="D1014" s="306">
        <v>23204</v>
      </c>
      <c r="E1014" s="306">
        <v>0</v>
      </c>
      <c r="F1014" s="306">
        <v>261291</v>
      </c>
      <c r="G1014" s="306">
        <v>0</v>
      </c>
      <c r="H1014" s="306">
        <v>261291</v>
      </c>
      <c r="I1014" s="306">
        <v>480005</v>
      </c>
      <c r="J1014" s="306">
        <v>299850</v>
      </c>
      <c r="K1014" s="306">
        <v>415000</v>
      </c>
      <c r="L1014" s="306">
        <v>65005</v>
      </c>
      <c r="M1014" s="306">
        <v>49067</v>
      </c>
      <c r="N1014" s="306">
        <v>24773</v>
      </c>
      <c r="O1014" s="306">
        <v>20560</v>
      </c>
      <c r="P1014" s="306">
        <v>28507</v>
      </c>
      <c r="Q1014" s="306">
        <v>4650</v>
      </c>
      <c r="R1014" s="144">
        <v>0</v>
      </c>
      <c r="S1014" s="144">
        <v>0</v>
      </c>
      <c r="T1014" s="144">
        <v>0</v>
      </c>
      <c r="U1014" s="144">
        <v>4650</v>
      </c>
      <c r="V1014" s="144">
        <v>44364</v>
      </c>
    </row>
    <row r="1015" spans="1:22">
      <c r="A1015" s="375" t="s">
        <v>2443</v>
      </c>
      <c r="B1015" t="s">
        <v>2432</v>
      </c>
      <c r="C1015" t="s">
        <v>2444</v>
      </c>
      <c r="D1015" s="307">
        <v>23205</v>
      </c>
      <c r="E1015" s="307">
        <v>0</v>
      </c>
      <c r="F1015" s="307">
        <v>196212</v>
      </c>
      <c r="G1015" s="307">
        <v>115612</v>
      </c>
      <c r="H1015" s="307">
        <v>80600</v>
      </c>
      <c r="I1015" s="307">
        <v>386610</v>
      </c>
      <c r="J1015" s="307">
        <v>215010</v>
      </c>
      <c r="K1015" s="307">
        <v>326010</v>
      </c>
      <c r="L1015" s="307">
        <v>60600</v>
      </c>
      <c r="M1015" s="307">
        <v>40903</v>
      </c>
      <c r="N1015" s="307">
        <v>17668</v>
      </c>
      <c r="O1015" s="307">
        <v>19738</v>
      </c>
      <c r="P1015" s="307">
        <v>21165</v>
      </c>
      <c r="Q1015" s="307">
        <v>4869</v>
      </c>
      <c r="R1015" s="438">
        <v>0</v>
      </c>
      <c r="S1015" s="438">
        <v>0</v>
      </c>
      <c r="T1015" s="438">
        <v>0</v>
      </c>
      <c r="U1015" s="438">
        <v>4869</v>
      </c>
      <c r="V1015" s="438">
        <v>33428</v>
      </c>
    </row>
    <row r="1016" spans="1:22">
      <c r="A1016" s="375" t="s">
        <v>2445</v>
      </c>
      <c r="B1016" t="s">
        <v>2432</v>
      </c>
      <c r="C1016" t="s">
        <v>2446</v>
      </c>
      <c r="D1016" s="306">
        <v>23206</v>
      </c>
      <c r="E1016" s="306">
        <v>0</v>
      </c>
      <c r="F1016" s="306">
        <v>524184</v>
      </c>
      <c r="G1016" s="306">
        <v>0</v>
      </c>
      <c r="H1016" s="306">
        <v>524184</v>
      </c>
      <c r="I1016" s="306">
        <v>1185205</v>
      </c>
      <c r="J1016" s="306">
        <v>739450</v>
      </c>
      <c r="K1016" s="306">
        <v>968000</v>
      </c>
      <c r="L1016" s="306">
        <v>217205</v>
      </c>
      <c r="M1016" s="306">
        <v>121360</v>
      </c>
      <c r="N1016" s="306">
        <v>61063</v>
      </c>
      <c r="O1016" s="306">
        <v>88510</v>
      </c>
      <c r="P1016" s="306">
        <v>32850</v>
      </c>
      <c r="Q1016" s="306">
        <v>8949</v>
      </c>
      <c r="R1016" s="144">
        <v>0</v>
      </c>
      <c r="S1016" s="144">
        <v>0</v>
      </c>
      <c r="T1016" s="144">
        <v>0</v>
      </c>
      <c r="U1016" s="144">
        <v>8949</v>
      </c>
      <c r="V1016" s="144">
        <v>89053</v>
      </c>
    </row>
    <row r="1017" spans="1:22">
      <c r="A1017" s="375" t="s">
        <v>2447</v>
      </c>
      <c r="B1017" t="s">
        <v>2432</v>
      </c>
      <c r="C1017" t="s">
        <v>2448</v>
      </c>
      <c r="D1017" s="307">
        <v>23207</v>
      </c>
      <c r="E1017" s="307">
        <v>0</v>
      </c>
      <c r="F1017" s="307">
        <v>375727</v>
      </c>
      <c r="G1017" s="307">
        <v>0</v>
      </c>
      <c r="H1017" s="307">
        <v>375727</v>
      </c>
      <c r="I1017" s="307">
        <v>655995</v>
      </c>
      <c r="J1017" s="307">
        <v>388670</v>
      </c>
      <c r="K1017" s="307">
        <v>536000</v>
      </c>
      <c r="L1017" s="307">
        <v>119995</v>
      </c>
      <c r="M1017" s="307">
        <v>68199</v>
      </c>
      <c r="N1017" s="307">
        <v>32031</v>
      </c>
      <c r="O1017" s="307">
        <v>32173</v>
      </c>
      <c r="P1017" s="307">
        <v>36026</v>
      </c>
      <c r="Q1017" s="307">
        <v>6549</v>
      </c>
      <c r="R1017" s="438">
        <v>0</v>
      </c>
      <c r="S1017" s="438">
        <v>0</v>
      </c>
      <c r="T1017" s="438">
        <v>0</v>
      </c>
      <c r="U1017" s="438">
        <v>6549</v>
      </c>
      <c r="V1017" s="438">
        <v>63617</v>
      </c>
    </row>
    <row r="1018" spans="1:22">
      <c r="A1018" s="375" t="s">
        <v>2449</v>
      </c>
      <c r="B1018" t="s">
        <v>2432</v>
      </c>
      <c r="C1018" t="s">
        <v>2450</v>
      </c>
      <c r="D1018" s="306">
        <v>23208</v>
      </c>
      <c r="E1018" s="306">
        <v>0</v>
      </c>
      <c r="F1018" s="306">
        <v>137384</v>
      </c>
      <c r="G1018" s="306">
        <v>0</v>
      </c>
      <c r="H1018" s="306">
        <v>137384</v>
      </c>
      <c r="I1018" s="306">
        <v>223170</v>
      </c>
      <c r="J1018" s="306">
        <v>137430</v>
      </c>
      <c r="K1018" s="306">
        <v>143200</v>
      </c>
      <c r="L1018" s="306">
        <v>79970</v>
      </c>
      <c r="M1018" s="306">
        <v>22938</v>
      </c>
      <c r="N1018" s="306">
        <v>11376</v>
      </c>
      <c r="O1018" s="306">
        <v>7780</v>
      </c>
      <c r="P1018" s="306">
        <v>15158</v>
      </c>
      <c r="Q1018" s="306">
        <v>2709</v>
      </c>
      <c r="R1018" s="144">
        <v>0</v>
      </c>
      <c r="S1018" s="144">
        <v>0</v>
      </c>
      <c r="T1018" s="144">
        <v>0</v>
      </c>
      <c r="U1018" s="144">
        <v>2709</v>
      </c>
      <c r="V1018" s="144">
        <v>23263</v>
      </c>
    </row>
    <row r="1019" spans="1:22">
      <c r="A1019" s="375" t="s">
        <v>2451</v>
      </c>
      <c r="B1019" t="s">
        <v>2432</v>
      </c>
      <c r="C1019" t="s">
        <v>2452</v>
      </c>
      <c r="D1019" s="307">
        <v>23209</v>
      </c>
      <c r="E1019" s="307">
        <v>0</v>
      </c>
      <c r="F1019" s="307">
        <v>94273</v>
      </c>
      <c r="G1019" s="307">
        <v>0</v>
      </c>
      <c r="H1019" s="307">
        <v>94273</v>
      </c>
      <c r="I1019" s="307">
        <v>228415</v>
      </c>
      <c r="J1019" s="307">
        <v>120670</v>
      </c>
      <c r="K1019" s="307">
        <v>166000</v>
      </c>
      <c r="L1019" s="307">
        <v>62415</v>
      </c>
      <c r="M1019" s="307">
        <v>24543</v>
      </c>
      <c r="N1019" s="307">
        <v>9918</v>
      </c>
      <c r="O1019" s="307">
        <v>1493</v>
      </c>
      <c r="P1019" s="307">
        <v>23050</v>
      </c>
      <c r="Q1019" s="307">
        <v>2949</v>
      </c>
      <c r="R1019" s="438">
        <v>0</v>
      </c>
      <c r="S1019" s="438">
        <v>0</v>
      </c>
      <c r="T1019" s="438">
        <v>0</v>
      </c>
      <c r="U1019" s="438">
        <v>2949</v>
      </c>
      <c r="V1019" s="438">
        <v>16241</v>
      </c>
    </row>
    <row r="1020" spans="1:22">
      <c r="A1020" s="375" t="s">
        <v>2453</v>
      </c>
      <c r="B1020" t="s">
        <v>2432</v>
      </c>
      <c r="C1020" t="s">
        <v>2454</v>
      </c>
      <c r="D1020" s="306">
        <v>23210</v>
      </c>
      <c r="E1020" s="306">
        <v>0</v>
      </c>
      <c r="F1020" s="306">
        <v>183212</v>
      </c>
      <c r="G1020" s="306">
        <v>0</v>
      </c>
      <c r="H1020" s="306">
        <v>183212</v>
      </c>
      <c r="I1020" s="306">
        <v>485260</v>
      </c>
      <c r="J1020" s="306">
        <v>251330</v>
      </c>
      <c r="K1020" s="306">
        <v>415000</v>
      </c>
      <c r="L1020" s="306">
        <v>70260</v>
      </c>
      <c r="M1020" s="306">
        <v>52519</v>
      </c>
      <c r="N1020" s="306">
        <v>20683</v>
      </c>
      <c r="O1020" s="306">
        <v>35776</v>
      </c>
      <c r="P1020" s="306">
        <v>16743</v>
      </c>
      <c r="Q1020" s="306">
        <v>5909</v>
      </c>
      <c r="R1020" s="144">
        <v>0</v>
      </c>
      <c r="S1020" s="144">
        <v>0</v>
      </c>
      <c r="T1020" s="144">
        <v>0</v>
      </c>
      <c r="U1020" s="144">
        <v>5909</v>
      </c>
      <c r="V1020" s="144">
        <v>31324</v>
      </c>
    </row>
    <row r="1021" spans="1:22">
      <c r="A1021" s="375" t="s">
        <v>2455</v>
      </c>
      <c r="B1021" t="s">
        <v>2432</v>
      </c>
      <c r="C1021" t="s">
        <v>2456</v>
      </c>
      <c r="D1021" s="307">
        <v>23211</v>
      </c>
      <c r="E1021" s="307">
        <v>0</v>
      </c>
      <c r="F1021" s="307">
        <v>488874</v>
      </c>
      <c r="G1021" s="307">
        <v>0</v>
      </c>
      <c r="H1021" s="307">
        <v>488874</v>
      </c>
      <c r="I1021" s="307">
        <v>1315195</v>
      </c>
      <c r="J1021" s="307">
        <v>683860</v>
      </c>
      <c r="K1021" s="307">
        <v>1000000</v>
      </c>
      <c r="L1021" s="307">
        <v>315195</v>
      </c>
      <c r="M1021" s="307">
        <v>141980</v>
      </c>
      <c r="N1021" s="307">
        <v>56225</v>
      </c>
      <c r="O1021" s="307">
        <v>45000</v>
      </c>
      <c r="P1021" s="307">
        <v>96980</v>
      </c>
      <c r="Q1021" s="307">
        <v>11989</v>
      </c>
      <c r="R1021" s="438">
        <v>0</v>
      </c>
      <c r="S1021" s="438">
        <v>0</v>
      </c>
      <c r="T1021" s="438">
        <v>0</v>
      </c>
      <c r="U1021" s="438">
        <v>11989</v>
      </c>
      <c r="V1021" s="438">
        <v>82333</v>
      </c>
    </row>
    <row r="1022" spans="1:22">
      <c r="A1022" s="375" t="s">
        <v>2457</v>
      </c>
      <c r="B1022" t="s">
        <v>2432</v>
      </c>
      <c r="C1022" t="s">
        <v>2458</v>
      </c>
      <c r="D1022" s="306">
        <v>23212</v>
      </c>
      <c r="E1022" s="306">
        <v>0</v>
      </c>
      <c r="F1022" s="306">
        <v>241848</v>
      </c>
      <c r="G1022" s="306">
        <v>241848</v>
      </c>
      <c r="H1022" s="306">
        <v>0</v>
      </c>
      <c r="I1022" s="306">
        <v>542205</v>
      </c>
      <c r="J1022" s="306">
        <v>261520</v>
      </c>
      <c r="K1022" s="306">
        <v>330000</v>
      </c>
      <c r="L1022" s="306">
        <v>212205</v>
      </c>
      <c r="M1022" s="306">
        <v>59581</v>
      </c>
      <c r="N1022" s="306">
        <v>21460</v>
      </c>
      <c r="O1022" s="306">
        <v>1500</v>
      </c>
      <c r="P1022" s="306">
        <v>58081</v>
      </c>
      <c r="Q1022" s="306">
        <v>5930</v>
      </c>
      <c r="R1022" s="144">
        <v>0</v>
      </c>
      <c r="S1022" s="144">
        <v>0</v>
      </c>
      <c r="T1022" s="144">
        <v>0</v>
      </c>
      <c r="U1022" s="144">
        <v>5930</v>
      </c>
      <c r="V1022" s="144">
        <v>41262</v>
      </c>
    </row>
    <row r="1023" spans="1:22">
      <c r="A1023" s="375" t="s">
        <v>2459</v>
      </c>
      <c r="B1023" t="s">
        <v>2432</v>
      </c>
      <c r="C1023" t="s">
        <v>2460</v>
      </c>
      <c r="D1023" s="307">
        <v>23213</v>
      </c>
      <c r="E1023" s="307">
        <v>0</v>
      </c>
      <c r="F1023" s="307">
        <v>312842</v>
      </c>
      <c r="G1023" s="307">
        <v>25000</v>
      </c>
      <c r="H1023" s="307">
        <v>287842</v>
      </c>
      <c r="I1023" s="307">
        <v>492225</v>
      </c>
      <c r="J1023" s="307">
        <v>244980</v>
      </c>
      <c r="K1023" s="307">
        <v>353000</v>
      </c>
      <c r="L1023" s="307">
        <v>139225</v>
      </c>
      <c r="M1023" s="307">
        <v>53540</v>
      </c>
      <c r="N1023" s="307">
        <v>20045</v>
      </c>
      <c r="O1023" s="307">
        <v>21672</v>
      </c>
      <c r="P1023" s="307">
        <v>31868</v>
      </c>
      <c r="Q1023" s="307">
        <v>5909</v>
      </c>
      <c r="R1023" s="438">
        <v>0</v>
      </c>
      <c r="S1023" s="438">
        <v>0</v>
      </c>
      <c r="T1023" s="438">
        <v>0</v>
      </c>
      <c r="U1023" s="438">
        <v>5909</v>
      </c>
      <c r="V1023" s="438">
        <v>53341</v>
      </c>
    </row>
    <row r="1024" spans="1:22">
      <c r="A1024" s="375" t="s">
        <v>2461</v>
      </c>
      <c r="B1024" t="s">
        <v>2432</v>
      </c>
      <c r="C1024" t="s">
        <v>2462</v>
      </c>
      <c r="D1024" s="306">
        <v>23214</v>
      </c>
      <c r="E1024" s="306">
        <v>0</v>
      </c>
      <c r="F1024" s="306">
        <v>167490</v>
      </c>
      <c r="G1024" s="306">
        <v>50066</v>
      </c>
      <c r="H1024" s="306">
        <v>117424</v>
      </c>
      <c r="I1024" s="306">
        <v>268725</v>
      </c>
      <c r="J1024" s="306">
        <v>157350</v>
      </c>
      <c r="K1024" s="306">
        <v>229000</v>
      </c>
      <c r="L1024" s="306">
        <v>39725</v>
      </c>
      <c r="M1024" s="306">
        <v>27945</v>
      </c>
      <c r="N1024" s="306">
        <v>12936</v>
      </c>
      <c r="O1024" s="306">
        <v>12114</v>
      </c>
      <c r="P1024" s="306">
        <v>15831</v>
      </c>
      <c r="Q1024" s="306">
        <v>3189</v>
      </c>
      <c r="R1024" s="144">
        <v>0</v>
      </c>
      <c r="S1024" s="144">
        <v>0</v>
      </c>
      <c r="T1024" s="144">
        <v>0</v>
      </c>
      <c r="U1024" s="144">
        <v>3189</v>
      </c>
      <c r="V1024" s="144">
        <v>28460</v>
      </c>
    </row>
    <row r="1025" spans="1:22">
      <c r="A1025" s="375" t="s">
        <v>2463</v>
      </c>
      <c r="B1025" t="s">
        <v>2432</v>
      </c>
      <c r="C1025" t="s">
        <v>2464</v>
      </c>
      <c r="D1025" s="307">
        <v>23215</v>
      </c>
      <c r="E1025" s="307">
        <v>0</v>
      </c>
      <c r="F1025" s="307">
        <v>139000</v>
      </c>
      <c r="G1025" s="307">
        <v>13554</v>
      </c>
      <c r="H1025" s="307">
        <v>125446</v>
      </c>
      <c r="I1025" s="307">
        <v>241790</v>
      </c>
      <c r="J1025" s="307">
        <v>137860</v>
      </c>
      <c r="K1025" s="307">
        <v>192800</v>
      </c>
      <c r="L1025" s="307">
        <v>48990</v>
      </c>
      <c r="M1025" s="307">
        <v>25419</v>
      </c>
      <c r="N1025" s="307">
        <v>11385</v>
      </c>
      <c r="O1025" s="307">
        <v>11292</v>
      </c>
      <c r="P1025" s="307">
        <v>14127</v>
      </c>
      <c r="Q1025" s="307">
        <v>2949</v>
      </c>
      <c r="R1025" s="438">
        <v>0</v>
      </c>
      <c r="S1025" s="438">
        <v>0</v>
      </c>
      <c r="T1025" s="438">
        <v>0</v>
      </c>
      <c r="U1025" s="438">
        <v>2949</v>
      </c>
      <c r="V1025" s="438">
        <v>23444</v>
      </c>
    </row>
    <row r="1026" spans="1:22">
      <c r="A1026" s="375" t="s">
        <v>2465</v>
      </c>
      <c r="B1026" t="s">
        <v>2432</v>
      </c>
      <c r="C1026" t="s">
        <v>2466</v>
      </c>
      <c r="D1026" s="306">
        <v>23216</v>
      </c>
      <c r="E1026" s="306">
        <v>0</v>
      </c>
      <c r="F1026" s="306">
        <v>106362</v>
      </c>
      <c r="G1026" s="306">
        <v>577</v>
      </c>
      <c r="H1026" s="306">
        <v>105785</v>
      </c>
      <c r="I1026" s="306">
        <v>193450</v>
      </c>
      <c r="J1026" s="306">
        <v>110070</v>
      </c>
      <c r="K1026" s="306">
        <v>162000</v>
      </c>
      <c r="L1026" s="306">
        <v>31450</v>
      </c>
      <c r="M1026" s="306">
        <v>20309</v>
      </c>
      <c r="N1026" s="306">
        <v>9053</v>
      </c>
      <c r="O1026" s="306">
        <v>13176</v>
      </c>
      <c r="P1026" s="306">
        <v>7133</v>
      </c>
      <c r="Q1026" s="306">
        <v>2709</v>
      </c>
      <c r="R1026" s="144">
        <v>0</v>
      </c>
      <c r="S1026" s="144">
        <v>0</v>
      </c>
      <c r="T1026" s="144">
        <v>0</v>
      </c>
      <c r="U1026" s="144">
        <v>2709</v>
      </c>
      <c r="V1026" s="144">
        <v>18019</v>
      </c>
    </row>
    <row r="1027" spans="1:22">
      <c r="A1027" s="375" t="s">
        <v>2467</v>
      </c>
      <c r="B1027" t="s">
        <v>2432</v>
      </c>
      <c r="C1027" t="s">
        <v>2468</v>
      </c>
      <c r="D1027" s="307">
        <v>23217</v>
      </c>
      <c r="E1027" s="307">
        <v>0</v>
      </c>
      <c r="F1027" s="307">
        <v>206939</v>
      </c>
      <c r="G1027" s="307">
        <v>0</v>
      </c>
      <c r="H1027" s="307">
        <v>206939</v>
      </c>
      <c r="I1027" s="307">
        <v>340895</v>
      </c>
      <c r="J1027" s="307">
        <v>202150</v>
      </c>
      <c r="K1027" s="307">
        <v>312600</v>
      </c>
      <c r="L1027" s="307">
        <v>28295</v>
      </c>
      <c r="M1027" s="307">
        <v>35405</v>
      </c>
      <c r="N1027" s="307">
        <v>16691</v>
      </c>
      <c r="O1027" s="307">
        <v>15679</v>
      </c>
      <c r="P1027" s="307">
        <v>19726</v>
      </c>
      <c r="Q1027" s="307">
        <v>3909</v>
      </c>
      <c r="R1027" s="438">
        <v>0</v>
      </c>
      <c r="S1027" s="438">
        <v>0</v>
      </c>
      <c r="T1027" s="438">
        <v>0</v>
      </c>
      <c r="U1027" s="438">
        <v>3909</v>
      </c>
      <c r="V1027" s="438">
        <v>35085</v>
      </c>
    </row>
    <row r="1028" spans="1:22">
      <c r="A1028" s="375" t="s">
        <v>2469</v>
      </c>
      <c r="B1028" t="s">
        <v>2432</v>
      </c>
      <c r="C1028" t="s">
        <v>2470</v>
      </c>
      <c r="D1028" s="306">
        <v>23219</v>
      </c>
      <c r="E1028" s="306">
        <v>0</v>
      </c>
      <c r="F1028" s="306">
        <v>192466</v>
      </c>
      <c r="G1028" s="306">
        <v>5500</v>
      </c>
      <c r="H1028" s="306">
        <v>186966</v>
      </c>
      <c r="I1028" s="306">
        <v>530025</v>
      </c>
      <c r="J1028" s="306">
        <v>307840</v>
      </c>
      <c r="K1028" s="306">
        <v>430000</v>
      </c>
      <c r="L1028" s="306">
        <v>100025</v>
      </c>
      <c r="M1028" s="306">
        <v>55487</v>
      </c>
      <c r="N1028" s="306">
        <v>25313</v>
      </c>
      <c r="O1028" s="306">
        <v>55487</v>
      </c>
      <c r="P1028" s="306">
        <v>0</v>
      </c>
      <c r="Q1028" s="306">
        <v>5909</v>
      </c>
      <c r="R1028" s="144">
        <v>0</v>
      </c>
      <c r="S1028" s="144">
        <v>0</v>
      </c>
      <c r="T1028" s="144">
        <v>0</v>
      </c>
      <c r="U1028" s="144">
        <v>5909</v>
      </c>
      <c r="V1028" s="144">
        <v>32674</v>
      </c>
    </row>
    <row r="1029" spans="1:22">
      <c r="A1029" s="375" t="s">
        <v>2471</v>
      </c>
      <c r="B1029" t="s">
        <v>2432</v>
      </c>
      <c r="C1029" t="s">
        <v>2472</v>
      </c>
      <c r="D1029" s="307">
        <v>23220</v>
      </c>
      <c r="E1029" s="307">
        <v>0</v>
      </c>
      <c r="F1029" s="307">
        <v>251030</v>
      </c>
      <c r="G1029" s="307">
        <v>0</v>
      </c>
      <c r="H1029" s="307">
        <v>251030</v>
      </c>
      <c r="I1029" s="307">
        <v>445120</v>
      </c>
      <c r="J1029" s="307">
        <v>253670</v>
      </c>
      <c r="K1029" s="307">
        <v>352000</v>
      </c>
      <c r="L1029" s="307">
        <v>93120</v>
      </c>
      <c r="M1029" s="307">
        <v>46753</v>
      </c>
      <c r="N1029" s="307">
        <v>20908</v>
      </c>
      <c r="O1029" s="307">
        <v>27500</v>
      </c>
      <c r="P1029" s="307">
        <v>19253</v>
      </c>
      <c r="Q1029" s="307">
        <v>5109</v>
      </c>
      <c r="R1029" s="438">
        <v>0</v>
      </c>
      <c r="S1029" s="438">
        <v>0</v>
      </c>
      <c r="T1029" s="438">
        <v>0</v>
      </c>
      <c r="U1029" s="438">
        <v>5109</v>
      </c>
      <c r="V1029" s="438">
        <v>42673</v>
      </c>
    </row>
    <row r="1030" spans="1:22">
      <c r="A1030" s="375" t="s">
        <v>2473</v>
      </c>
      <c r="B1030" t="s">
        <v>2432</v>
      </c>
      <c r="C1030" t="s">
        <v>2474</v>
      </c>
      <c r="D1030" s="306">
        <v>23221</v>
      </c>
      <c r="E1030" s="306">
        <v>0</v>
      </c>
      <c r="F1030" s="306">
        <v>131123</v>
      </c>
      <c r="G1030" s="306">
        <v>38133</v>
      </c>
      <c r="H1030" s="306">
        <v>92990</v>
      </c>
      <c r="I1030" s="306">
        <v>147115</v>
      </c>
      <c r="J1030" s="306">
        <v>84810</v>
      </c>
      <c r="K1030" s="306">
        <v>132000</v>
      </c>
      <c r="L1030" s="306">
        <v>15115</v>
      </c>
      <c r="M1030" s="306">
        <v>15386</v>
      </c>
      <c r="N1030" s="306">
        <v>6986</v>
      </c>
      <c r="O1030" s="306">
        <v>7194</v>
      </c>
      <c r="P1030" s="306">
        <v>8192</v>
      </c>
      <c r="Q1030" s="306">
        <v>2229</v>
      </c>
      <c r="R1030" s="144">
        <v>0</v>
      </c>
      <c r="S1030" s="144">
        <v>0</v>
      </c>
      <c r="T1030" s="144">
        <v>0</v>
      </c>
      <c r="U1030" s="144">
        <v>2229</v>
      </c>
      <c r="V1030" s="144">
        <v>22058</v>
      </c>
    </row>
    <row r="1031" spans="1:22">
      <c r="A1031" s="375" t="s">
        <v>2475</v>
      </c>
      <c r="B1031" t="s">
        <v>2432</v>
      </c>
      <c r="C1031" t="s">
        <v>2476</v>
      </c>
      <c r="D1031" s="307">
        <v>23222</v>
      </c>
      <c r="E1031" s="307">
        <v>0</v>
      </c>
      <c r="F1031" s="307">
        <v>137061</v>
      </c>
      <c r="G1031" s="307">
        <v>0</v>
      </c>
      <c r="H1031" s="307">
        <v>137061</v>
      </c>
      <c r="I1031" s="307">
        <v>369075</v>
      </c>
      <c r="J1031" s="307">
        <v>200480</v>
      </c>
      <c r="K1031" s="307">
        <v>292000</v>
      </c>
      <c r="L1031" s="307">
        <v>77075</v>
      </c>
      <c r="M1031" s="307">
        <v>39398</v>
      </c>
      <c r="N1031" s="307">
        <v>16520</v>
      </c>
      <c r="O1031" s="307">
        <v>13640</v>
      </c>
      <c r="P1031" s="307">
        <v>25758</v>
      </c>
      <c r="Q1031" s="307">
        <v>4170</v>
      </c>
      <c r="R1031" s="438">
        <v>0</v>
      </c>
      <c r="S1031" s="438">
        <v>0</v>
      </c>
      <c r="T1031" s="438">
        <v>0</v>
      </c>
      <c r="U1031" s="438">
        <v>4170</v>
      </c>
      <c r="V1031" s="438">
        <v>23199</v>
      </c>
    </row>
    <row r="1032" spans="1:22">
      <c r="A1032" s="375" t="s">
        <v>2477</v>
      </c>
      <c r="B1032" t="s">
        <v>2432</v>
      </c>
      <c r="C1032" t="s">
        <v>2478</v>
      </c>
      <c r="D1032" s="306">
        <v>23223</v>
      </c>
      <c r="E1032" s="306">
        <v>0</v>
      </c>
      <c r="F1032" s="306">
        <v>136081</v>
      </c>
      <c r="G1032" s="306">
        <v>136081</v>
      </c>
      <c r="H1032" s="306">
        <v>0</v>
      </c>
      <c r="I1032" s="306">
        <v>282005</v>
      </c>
      <c r="J1032" s="306">
        <v>146210</v>
      </c>
      <c r="K1032" s="306">
        <v>234000</v>
      </c>
      <c r="L1032" s="306">
        <v>48005</v>
      </c>
      <c r="M1032" s="306">
        <v>30481</v>
      </c>
      <c r="N1032" s="306">
        <v>12091</v>
      </c>
      <c r="O1032" s="306">
        <v>12777</v>
      </c>
      <c r="P1032" s="306">
        <v>17704</v>
      </c>
      <c r="Q1032" s="306">
        <v>3210</v>
      </c>
      <c r="R1032" s="144">
        <v>0</v>
      </c>
      <c r="S1032" s="144">
        <v>0</v>
      </c>
      <c r="T1032" s="144">
        <v>0</v>
      </c>
      <c r="U1032" s="144">
        <v>3210</v>
      </c>
      <c r="V1032" s="144">
        <v>23032</v>
      </c>
    </row>
    <row r="1033" spans="1:22">
      <c r="A1033" s="375" t="s">
        <v>2479</v>
      </c>
      <c r="B1033" t="s">
        <v>2432</v>
      </c>
      <c r="C1033" t="s">
        <v>2480</v>
      </c>
      <c r="D1033" s="307">
        <v>23224</v>
      </c>
      <c r="E1033" s="307">
        <v>0</v>
      </c>
      <c r="F1033" s="307">
        <v>144936</v>
      </c>
      <c r="G1033" s="307">
        <v>0</v>
      </c>
      <c r="H1033" s="307">
        <v>144936</v>
      </c>
      <c r="I1033" s="307">
        <v>265380</v>
      </c>
      <c r="J1033" s="307">
        <v>144640</v>
      </c>
      <c r="K1033" s="307">
        <v>188000</v>
      </c>
      <c r="L1033" s="307">
        <v>77380</v>
      </c>
      <c r="M1033" s="307">
        <v>28259</v>
      </c>
      <c r="N1033" s="307">
        <v>11945</v>
      </c>
      <c r="O1033" s="307">
        <v>19686</v>
      </c>
      <c r="P1033" s="307">
        <v>8573</v>
      </c>
      <c r="Q1033" s="307">
        <v>3429</v>
      </c>
      <c r="R1033" s="438">
        <v>0</v>
      </c>
      <c r="S1033" s="438">
        <v>0</v>
      </c>
      <c r="T1033" s="438">
        <v>0</v>
      </c>
      <c r="U1033" s="438">
        <v>3429</v>
      </c>
      <c r="V1033" s="438">
        <v>24741</v>
      </c>
    </row>
    <row r="1034" spans="1:22">
      <c r="A1034" s="375" t="s">
        <v>2481</v>
      </c>
      <c r="B1034" t="s">
        <v>2432</v>
      </c>
      <c r="C1034" t="s">
        <v>2482</v>
      </c>
      <c r="D1034" s="306">
        <v>23225</v>
      </c>
      <c r="E1034" s="306">
        <v>0</v>
      </c>
      <c r="F1034" s="306">
        <v>116515</v>
      </c>
      <c r="G1034" s="306">
        <v>116515</v>
      </c>
      <c r="H1034" s="306">
        <v>0</v>
      </c>
      <c r="I1034" s="306">
        <v>231275</v>
      </c>
      <c r="J1034" s="306">
        <v>120580</v>
      </c>
      <c r="K1034" s="306">
        <v>196000</v>
      </c>
      <c r="L1034" s="306">
        <v>35275</v>
      </c>
      <c r="M1034" s="306">
        <v>24981</v>
      </c>
      <c r="N1034" s="306">
        <v>9903</v>
      </c>
      <c r="O1034" s="306">
        <v>22870</v>
      </c>
      <c r="P1034" s="306">
        <v>2111</v>
      </c>
      <c r="Q1034" s="306">
        <v>3189</v>
      </c>
      <c r="R1034" s="144">
        <v>0</v>
      </c>
      <c r="S1034" s="144">
        <v>0</v>
      </c>
      <c r="T1034" s="144">
        <v>0</v>
      </c>
      <c r="U1034" s="144">
        <v>3189</v>
      </c>
      <c r="V1034" s="144">
        <v>19829</v>
      </c>
    </row>
    <row r="1035" spans="1:22">
      <c r="A1035" s="375" t="s">
        <v>2483</v>
      </c>
      <c r="B1035" t="s">
        <v>2432</v>
      </c>
      <c r="C1035" t="s">
        <v>2484</v>
      </c>
      <c r="D1035" s="307">
        <v>23226</v>
      </c>
      <c r="E1035" s="307">
        <v>0</v>
      </c>
      <c r="F1035" s="307">
        <v>159636</v>
      </c>
      <c r="G1035" s="307">
        <v>39000</v>
      </c>
      <c r="H1035" s="307">
        <v>120636</v>
      </c>
      <c r="I1035" s="307">
        <v>281705</v>
      </c>
      <c r="J1035" s="307">
        <v>162280</v>
      </c>
      <c r="K1035" s="307">
        <v>243000</v>
      </c>
      <c r="L1035" s="307">
        <v>38705</v>
      </c>
      <c r="M1035" s="307">
        <v>29609</v>
      </c>
      <c r="N1035" s="307">
        <v>13463</v>
      </c>
      <c r="O1035" s="307">
        <v>23200</v>
      </c>
      <c r="P1035" s="307">
        <v>6409</v>
      </c>
      <c r="Q1035" s="307">
        <v>3429</v>
      </c>
      <c r="R1035" s="438">
        <v>0</v>
      </c>
      <c r="S1035" s="438">
        <v>0</v>
      </c>
      <c r="T1035" s="438">
        <v>0</v>
      </c>
      <c r="U1035" s="438">
        <v>3429</v>
      </c>
      <c r="V1035" s="438">
        <v>27137</v>
      </c>
    </row>
    <row r="1036" spans="1:22">
      <c r="A1036" s="375" t="s">
        <v>2485</v>
      </c>
      <c r="B1036" t="s">
        <v>2432</v>
      </c>
      <c r="C1036" t="s">
        <v>2486</v>
      </c>
      <c r="D1036" s="306">
        <v>23227</v>
      </c>
      <c r="E1036" s="306">
        <v>0</v>
      </c>
      <c r="F1036" s="306">
        <v>74798</v>
      </c>
      <c r="G1036" s="306">
        <v>4798</v>
      </c>
      <c r="H1036" s="306">
        <v>70000</v>
      </c>
      <c r="I1036" s="306">
        <v>139495</v>
      </c>
      <c r="J1036" s="306">
        <v>67120</v>
      </c>
      <c r="K1036" s="306">
        <v>112000</v>
      </c>
      <c r="L1036" s="306">
        <v>27495</v>
      </c>
      <c r="M1036" s="306">
        <v>15350</v>
      </c>
      <c r="N1036" s="306">
        <v>5465</v>
      </c>
      <c r="O1036" s="306">
        <v>4860</v>
      </c>
      <c r="P1036" s="306">
        <v>10490</v>
      </c>
      <c r="Q1036" s="306">
        <v>2709</v>
      </c>
      <c r="R1036" s="144">
        <v>0</v>
      </c>
      <c r="S1036" s="144">
        <v>0</v>
      </c>
      <c r="T1036" s="144">
        <v>0</v>
      </c>
      <c r="U1036" s="144">
        <v>2709</v>
      </c>
      <c r="V1036" s="144">
        <v>12688</v>
      </c>
    </row>
    <row r="1037" spans="1:22">
      <c r="A1037" s="375" t="s">
        <v>2487</v>
      </c>
      <c r="B1037" t="s">
        <v>2432</v>
      </c>
      <c r="C1037" t="s">
        <v>2488</v>
      </c>
      <c r="D1037" s="307">
        <v>23228</v>
      </c>
      <c r="E1037" s="307">
        <v>0</v>
      </c>
      <c r="F1037" s="307">
        <v>99362</v>
      </c>
      <c r="G1037" s="307">
        <v>2226</v>
      </c>
      <c r="H1037" s="307">
        <v>97136</v>
      </c>
      <c r="I1037" s="307">
        <v>171950</v>
      </c>
      <c r="J1037" s="307">
        <v>101550</v>
      </c>
      <c r="K1037" s="307">
        <v>141000</v>
      </c>
      <c r="L1037" s="307">
        <v>30950</v>
      </c>
      <c r="M1037" s="307">
        <v>17903</v>
      </c>
      <c r="N1037" s="307">
        <v>8363</v>
      </c>
      <c r="O1037" s="307">
        <v>6530</v>
      </c>
      <c r="P1037" s="307">
        <v>11373</v>
      </c>
      <c r="Q1037" s="307">
        <v>2949</v>
      </c>
      <c r="R1037" s="438">
        <v>0</v>
      </c>
      <c r="S1037" s="438">
        <v>0</v>
      </c>
      <c r="T1037" s="438">
        <v>0</v>
      </c>
      <c r="U1037" s="438">
        <v>2949</v>
      </c>
      <c r="V1037" s="438">
        <v>16858</v>
      </c>
    </row>
    <row r="1038" spans="1:22">
      <c r="A1038" s="375" t="s">
        <v>2489</v>
      </c>
      <c r="B1038" t="s">
        <v>2432</v>
      </c>
      <c r="C1038" t="s">
        <v>2490</v>
      </c>
      <c r="D1038" s="306">
        <v>23229</v>
      </c>
      <c r="E1038" s="306">
        <v>0</v>
      </c>
      <c r="F1038" s="306">
        <v>132443</v>
      </c>
      <c r="G1038" s="306">
        <v>132443</v>
      </c>
      <c r="H1038" s="306">
        <v>0</v>
      </c>
      <c r="I1038" s="306">
        <v>250485</v>
      </c>
      <c r="J1038" s="306">
        <v>150190</v>
      </c>
      <c r="K1038" s="306">
        <v>6600</v>
      </c>
      <c r="L1038" s="306">
        <v>243885</v>
      </c>
      <c r="M1038" s="306">
        <v>25955</v>
      </c>
      <c r="N1038" s="306">
        <v>12386</v>
      </c>
      <c r="O1038" s="306">
        <v>9350</v>
      </c>
      <c r="P1038" s="306">
        <v>16605</v>
      </c>
      <c r="Q1038" s="306">
        <v>2949</v>
      </c>
      <c r="R1038" s="144">
        <v>0</v>
      </c>
      <c r="S1038" s="144">
        <v>0</v>
      </c>
      <c r="T1038" s="144">
        <v>0</v>
      </c>
      <c r="U1038" s="144">
        <v>2949</v>
      </c>
      <c r="V1038" s="144">
        <v>22475</v>
      </c>
    </row>
    <row r="1039" spans="1:22">
      <c r="A1039" s="375" t="s">
        <v>2491</v>
      </c>
      <c r="B1039" t="s">
        <v>2432</v>
      </c>
      <c r="C1039" t="s">
        <v>2492</v>
      </c>
      <c r="D1039" s="307">
        <v>23230</v>
      </c>
      <c r="E1039" s="307">
        <v>0</v>
      </c>
      <c r="F1039" s="307">
        <v>156548</v>
      </c>
      <c r="G1039" s="307">
        <v>42366</v>
      </c>
      <c r="H1039" s="307">
        <v>114182</v>
      </c>
      <c r="I1039" s="307">
        <v>284750</v>
      </c>
      <c r="J1039" s="307">
        <v>149780</v>
      </c>
      <c r="K1039" s="307">
        <v>215000</v>
      </c>
      <c r="L1039" s="307">
        <v>69750</v>
      </c>
      <c r="M1039" s="307">
        <v>30696</v>
      </c>
      <c r="N1039" s="307">
        <v>12393</v>
      </c>
      <c r="O1039" s="307">
        <v>11602</v>
      </c>
      <c r="P1039" s="307">
        <v>19094</v>
      </c>
      <c r="Q1039" s="307">
        <v>3669</v>
      </c>
      <c r="R1039" s="438">
        <v>0</v>
      </c>
      <c r="S1039" s="438">
        <v>0</v>
      </c>
      <c r="T1039" s="438">
        <v>0</v>
      </c>
      <c r="U1039" s="438">
        <v>3669</v>
      </c>
      <c r="V1039" s="438">
        <v>26493</v>
      </c>
    </row>
    <row r="1040" spans="1:22">
      <c r="A1040" s="375" t="s">
        <v>2493</v>
      </c>
      <c r="B1040" t="s">
        <v>2432</v>
      </c>
      <c r="C1040" t="s">
        <v>2494</v>
      </c>
      <c r="D1040" s="306">
        <v>23231</v>
      </c>
      <c r="E1040" s="306">
        <v>0</v>
      </c>
      <c r="F1040" s="306">
        <v>103641</v>
      </c>
      <c r="G1040" s="306">
        <v>7800</v>
      </c>
      <c r="H1040" s="306">
        <v>95841</v>
      </c>
      <c r="I1040" s="306">
        <v>178660</v>
      </c>
      <c r="J1040" s="306">
        <v>92920</v>
      </c>
      <c r="K1040" s="306">
        <v>130200</v>
      </c>
      <c r="L1040" s="306">
        <v>48460</v>
      </c>
      <c r="M1040" s="306">
        <v>19228</v>
      </c>
      <c r="N1040" s="306">
        <v>7630</v>
      </c>
      <c r="O1040" s="306">
        <v>11286</v>
      </c>
      <c r="P1040" s="306">
        <v>7942</v>
      </c>
      <c r="Q1040" s="306">
        <v>2010</v>
      </c>
      <c r="R1040" s="144">
        <v>0</v>
      </c>
      <c r="S1040" s="144">
        <v>0</v>
      </c>
      <c r="T1040" s="144">
        <v>0</v>
      </c>
      <c r="U1040" s="144">
        <v>2010</v>
      </c>
      <c r="V1040" s="144">
        <v>17489</v>
      </c>
    </row>
    <row r="1041" spans="1:22">
      <c r="A1041" s="375" t="s">
        <v>2495</v>
      </c>
      <c r="B1041" t="s">
        <v>2432</v>
      </c>
      <c r="C1041" t="s">
        <v>2496</v>
      </c>
      <c r="D1041" s="307">
        <v>23232</v>
      </c>
      <c r="E1041" s="307">
        <v>0</v>
      </c>
      <c r="F1041" s="307">
        <v>152039</v>
      </c>
      <c r="G1041" s="307">
        <v>0</v>
      </c>
      <c r="H1041" s="307">
        <v>152039</v>
      </c>
      <c r="I1041" s="307">
        <v>187180</v>
      </c>
      <c r="J1041" s="307">
        <v>102400</v>
      </c>
      <c r="K1041" s="307">
        <v>186000</v>
      </c>
      <c r="L1041" s="307">
        <v>1180</v>
      </c>
      <c r="M1041" s="307">
        <v>19898</v>
      </c>
      <c r="N1041" s="307">
        <v>8483</v>
      </c>
      <c r="O1041" s="307">
        <v>15750</v>
      </c>
      <c r="P1041" s="307">
        <v>4148</v>
      </c>
      <c r="Q1041" s="307">
        <v>2469</v>
      </c>
      <c r="R1041" s="438">
        <v>0</v>
      </c>
      <c r="S1041" s="438">
        <v>0</v>
      </c>
      <c r="T1041" s="438">
        <v>0</v>
      </c>
      <c r="U1041" s="438">
        <v>2469</v>
      </c>
      <c r="V1041" s="438">
        <v>25713</v>
      </c>
    </row>
    <row r="1042" spans="1:22">
      <c r="A1042" s="375" t="s">
        <v>2497</v>
      </c>
      <c r="B1042" t="s">
        <v>2432</v>
      </c>
      <c r="C1042" t="s">
        <v>2498</v>
      </c>
      <c r="D1042" s="306">
        <v>23233</v>
      </c>
      <c r="E1042" s="306">
        <v>0</v>
      </c>
      <c r="F1042" s="306">
        <v>134007</v>
      </c>
      <c r="G1042" s="306">
        <v>0</v>
      </c>
      <c r="H1042" s="306">
        <v>134007</v>
      </c>
      <c r="I1042" s="306">
        <v>233750</v>
      </c>
      <c r="J1042" s="306">
        <v>134130</v>
      </c>
      <c r="K1042" s="306">
        <v>149210</v>
      </c>
      <c r="L1042" s="306">
        <v>84540</v>
      </c>
      <c r="M1042" s="306">
        <v>24583</v>
      </c>
      <c r="N1042" s="306">
        <v>11068</v>
      </c>
      <c r="O1042" s="306">
        <v>9213</v>
      </c>
      <c r="P1042" s="306">
        <v>15370</v>
      </c>
      <c r="Q1042" s="306">
        <v>2949</v>
      </c>
      <c r="R1042" s="144">
        <v>0</v>
      </c>
      <c r="S1042" s="144">
        <v>0</v>
      </c>
      <c r="T1042" s="144">
        <v>0</v>
      </c>
      <c r="U1042" s="144">
        <v>2949</v>
      </c>
      <c r="V1042" s="144">
        <v>22738</v>
      </c>
    </row>
    <row r="1043" spans="1:22">
      <c r="A1043" s="375" t="s">
        <v>2499</v>
      </c>
      <c r="B1043" t="s">
        <v>2432</v>
      </c>
      <c r="C1043" t="s">
        <v>2500</v>
      </c>
      <c r="D1043" s="307">
        <v>23234</v>
      </c>
      <c r="E1043" s="307">
        <v>0</v>
      </c>
      <c r="F1043" s="307">
        <v>165574</v>
      </c>
      <c r="G1043" s="307">
        <v>2518</v>
      </c>
      <c r="H1043" s="307">
        <v>163056</v>
      </c>
      <c r="I1043" s="307">
        <v>288035</v>
      </c>
      <c r="J1043" s="307">
        <v>163650</v>
      </c>
      <c r="K1043" s="307">
        <v>213000</v>
      </c>
      <c r="L1043" s="307">
        <v>75035</v>
      </c>
      <c r="M1043" s="307">
        <v>30312</v>
      </c>
      <c r="N1043" s="307">
        <v>13491</v>
      </c>
      <c r="O1043" s="307">
        <v>3681</v>
      </c>
      <c r="P1043" s="307">
        <v>26631</v>
      </c>
      <c r="Q1043" s="307">
        <v>3669</v>
      </c>
      <c r="R1043" s="438">
        <v>0</v>
      </c>
      <c r="S1043" s="438">
        <v>0</v>
      </c>
      <c r="T1043" s="438">
        <v>0</v>
      </c>
      <c r="U1043" s="438">
        <v>3669</v>
      </c>
      <c r="V1043" s="438">
        <v>28016</v>
      </c>
    </row>
    <row r="1044" spans="1:22">
      <c r="A1044" s="375" t="s">
        <v>2501</v>
      </c>
      <c r="B1044" t="s">
        <v>2432</v>
      </c>
      <c r="C1044" t="s">
        <v>2502</v>
      </c>
      <c r="D1044" s="306">
        <v>23235</v>
      </c>
      <c r="E1044" s="306">
        <v>0</v>
      </c>
      <c r="F1044" s="306">
        <v>78370</v>
      </c>
      <c r="G1044" s="306">
        <v>50000</v>
      </c>
      <c r="H1044" s="306">
        <v>28370</v>
      </c>
      <c r="I1044" s="306">
        <v>141230</v>
      </c>
      <c r="J1044" s="306">
        <v>78140</v>
      </c>
      <c r="K1044" s="306">
        <v>122800</v>
      </c>
      <c r="L1044" s="306">
        <v>18430</v>
      </c>
      <c r="M1044" s="306">
        <v>14955</v>
      </c>
      <c r="N1044" s="306">
        <v>6405</v>
      </c>
      <c r="O1044" s="306">
        <v>10100</v>
      </c>
      <c r="P1044" s="306">
        <v>4855</v>
      </c>
      <c r="Q1044" s="306">
        <v>2469</v>
      </c>
      <c r="R1044" s="144">
        <v>0</v>
      </c>
      <c r="S1044" s="144">
        <v>0</v>
      </c>
      <c r="T1044" s="144">
        <v>0</v>
      </c>
      <c r="U1044" s="144">
        <v>2469</v>
      </c>
      <c r="V1044" s="144">
        <v>13264</v>
      </c>
    </row>
    <row r="1045" spans="1:22">
      <c r="A1045" s="375" t="s">
        <v>2503</v>
      </c>
      <c r="B1045" t="s">
        <v>2432</v>
      </c>
      <c r="C1045" t="s">
        <v>2504</v>
      </c>
      <c r="D1045" s="307">
        <v>23236</v>
      </c>
      <c r="E1045" s="307">
        <v>0</v>
      </c>
      <c r="F1045" s="307">
        <v>71086</v>
      </c>
      <c r="G1045" s="307">
        <v>71086</v>
      </c>
      <c r="H1045" s="307">
        <v>0</v>
      </c>
      <c r="I1045" s="307">
        <v>176390</v>
      </c>
      <c r="J1045" s="307">
        <v>85650</v>
      </c>
      <c r="K1045" s="307">
        <v>130400</v>
      </c>
      <c r="L1045" s="307">
        <v>45990</v>
      </c>
      <c r="M1045" s="307">
        <v>19345</v>
      </c>
      <c r="N1045" s="307">
        <v>7048</v>
      </c>
      <c r="O1045" s="307">
        <v>16151</v>
      </c>
      <c r="P1045" s="307">
        <v>3194</v>
      </c>
      <c r="Q1045" s="307">
        <v>2250</v>
      </c>
      <c r="R1045" s="438">
        <v>0</v>
      </c>
      <c r="S1045" s="438">
        <v>0</v>
      </c>
      <c r="T1045" s="438">
        <v>0</v>
      </c>
      <c r="U1045" s="438">
        <v>2250</v>
      </c>
      <c r="V1045" s="438">
        <v>12042</v>
      </c>
    </row>
    <row r="1046" spans="1:22">
      <c r="A1046" s="375" t="s">
        <v>2505</v>
      </c>
      <c r="B1046" t="s">
        <v>2432</v>
      </c>
      <c r="C1046" t="s">
        <v>2506</v>
      </c>
      <c r="D1046" s="306">
        <v>23237</v>
      </c>
      <c r="E1046" s="306">
        <v>0</v>
      </c>
      <c r="F1046" s="306">
        <v>190309</v>
      </c>
      <c r="G1046" s="306">
        <v>25528</v>
      </c>
      <c r="H1046" s="306">
        <v>164781</v>
      </c>
      <c r="I1046" s="306">
        <v>309890</v>
      </c>
      <c r="J1046" s="306">
        <v>186980</v>
      </c>
      <c r="K1046" s="306">
        <v>294000</v>
      </c>
      <c r="L1046" s="306">
        <v>15890</v>
      </c>
      <c r="M1046" s="306">
        <v>32008</v>
      </c>
      <c r="N1046" s="306">
        <v>15403</v>
      </c>
      <c r="O1046" s="306">
        <v>19664</v>
      </c>
      <c r="P1046" s="306">
        <v>12344</v>
      </c>
      <c r="Q1046" s="306">
        <v>3210</v>
      </c>
      <c r="R1046" s="144">
        <v>0</v>
      </c>
      <c r="S1046" s="144">
        <v>0</v>
      </c>
      <c r="T1046" s="144">
        <v>0</v>
      </c>
      <c r="U1046" s="144">
        <v>3210</v>
      </c>
      <c r="V1046" s="144">
        <v>32240</v>
      </c>
    </row>
    <row r="1047" spans="1:22">
      <c r="A1047" s="375" t="s">
        <v>2507</v>
      </c>
      <c r="B1047" t="s">
        <v>2432</v>
      </c>
      <c r="C1047" t="s">
        <v>2508</v>
      </c>
      <c r="D1047" s="307">
        <v>23238</v>
      </c>
      <c r="E1047" s="307">
        <v>0</v>
      </c>
      <c r="F1047" s="307">
        <v>96740</v>
      </c>
      <c r="G1047" s="307">
        <v>2350</v>
      </c>
      <c r="H1047" s="307">
        <v>94390</v>
      </c>
      <c r="I1047" s="307">
        <v>162005</v>
      </c>
      <c r="J1047" s="307">
        <v>75050</v>
      </c>
      <c r="K1047" s="307">
        <v>133000</v>
      </c>
      <c r="L1047" s="307">
        <v>29005</v>
      </c>
      <c r="M1047" s="307">
        <v>17999</v>
      </c>
      <c r="N1047" s="307">
        <v>6236</v>
      </c>
      <c r="O1047" s="307">
        <v>9225</v>
      </c>
      <c r="P1047" s="307">
        <v>8774</v>
      </c>
      <c r="Q1047" s="307">
        <v>2709</v>
      </c>
      <c r="R1047" s="438">
        <v>0</v>
      </c>
      <c r="S1047" s="438">
        <v>0</v>
      </c>
      <c r="T1047" s="438">
        <v>0</v>
      </c>
      <c r="U1047" s="438">
        <v>2709</v>
      </c>
      <c r="V1047" s="438">
        <v>16488</v>
      </c>
    </row>
    <row r="1048" spans="1:22">
      <c r="A1048" s="375" t="s">
        <v>2509</v>
      </c>
      <c r="B1048" t="s">
        <v>2432</v>
      </c>
      <c r="C1048" t="s">
        <v>2510</v>
      </c>
      <c r="D1048" s="306">
        <v>23302</v>
      </c>
      <c r="E1048" s="306">
        <v>0</v>
      </c>
      <c r="F1048" s="306">
        <v>86689</v>
      </c>
      <c r="G1048" s="306">
        <v>86689</v>
      </c>
      <c r="H1048" s="306">
        <v>0</v>
      </c>
      <c r="I1048" s="306">
        <v>133370</v>
      </c>
      <c r="J1048" s="306">
        <v>71350</v>
      </c>
      <c r="K1048" s="306">
        <v>99200</v>
      </c>
      <c r="L1048" s="306">
        <v>34170</v>
      </c>
      <c r="M1048" s="306">
        <v>14292</v>
      </c>
      <c r="N1048" s="306">
        <v>5928</v>
      </c>
      <c r="O1048" s="306">
        <v>8275</v>
      </c>
      <c r="P1048" s="306">
        <v>6017</v>
      </c>
      <c r="Q1048" s="306">
        <v>1989</v>
      </c>
      <c r="R1048" s="144">
        <v>0</v>
      </c>
      <c r="S1048" s="144">
        <v>0</v>
      </c>
      <c r="T1048" s="144">
        <v>0</v>
      </c>
      <c r="U1048" s="144">
        <v>1989</v>
      </c>
      <c r="V1048" s="144">
        <v>14689</v>
      </c>
    </row>
    <row r="1049" spans="1:22">
      <c r="A1049" s="375" t="s">
        <v>2511</v>
      </c>
      <c r="B1049" t="s">
        <v>2432</v>
      </c>
      <c r="C1049" t="s">
        <v>2512</v>
      </c>
      <c r="D1049" s="307">
        <v>23342</v>
      </c>
      <c r="E1049" s="307">
        <v>0</v>
      </c>
      <c r="F1049" s="307">
        <v>23826</v>
      </c>
      <c r="G1049" s="307">
        <v>0</v>
      </c>
      <c r="H1049" s="307">
        <v>23826</v>
      </c>
      <c r="I1049" s="307">
        <v>52780</v>
      </c>
      <c r="J1049" s="307">
        <v>29580</v>
      </c>
      <c r="K1049" s="307">
        <v>45000</v>
      </c>
      <c r="L1049" s="307">
        <v>7780</v>
      </c>
      <c r="M1049" s="307">
        <v>5563</v>
      </c>
      <c r="N1049" s="307">
        <v>2413</v>
      </c>
      <c r="O1049" s="307">
        <v>4149</v>
      </c>
      <c r="P1049" s="307">
        <v>1414</v>
      </c>
      <c r="Q1049" s="307">
        <v>1269</v>
      </c>
      <c r="R1049" s="438">
        <v>0</v>
      </c>
      <c r="S1049" s="438">
        <v>0</v>
      </c>
      <c r="T1049" s="438">
        <v>0</v>
      </c>
      <c r="U1049" s="438">
        <v>1269</v>
      </c>
      <c r="V1049" s="438">
        <v>4035</v>
      </c>
    </row>
    <row r="1050" spans="1:22">
      <c r="A1050" s="375" t="s">
        <v>2513</v>
      </c>
      <c r="B1050" t="s">
        <v>2432</v>
      </c>
      <c r="C1050" t="s">
        <v>2514</v>
      </c>
      <c r="D1050" s="306">
        <v>23361</v>
      </c>
      <c r="E1050" s="306">
        <v>0</v>
      </c>
      <c r="F1050" s="306">
        <v>35444</v>
      </c>
      <c r="G1050" s="306">
        <v>17000</v>
      </c>
      <c r="H1050" s="306">
        <v>18444</v>
      </c>
      <c r="I1050" s="306">
        <v>71665</v>
      </c>
      <c r="J1050" s="306">
        <v>36350</v>
      </c>
      <c r="K1050" s="306">
        <v>59000</v>
      </c>
      <c r="L1050" s="306">
        <v>12665</v>
      </c>
      <c r="M1050" s="306">
        <v>7773</v>
      </c>
      <c r="N1050" s="306">
        <v>2991</v>
      </c>
      <c r="O1050" s="306">
        <v>7384</v>
      </c>
      <c r="P1050" s="306">
        <v>389</v>
      </c>
      <c r="Q1050" s="306">
        <v>1269</v>
      </c>
      <c r="R1050" s="144">
        <v>0</v>
      </c>
      <c r="S1050" s="144">
        <v>0</v>
      </c>
      <c r="T1050" s="144">
        <v>0</v>
      </c>
      <c r="U1050" s="144">
        <v>1269</v>
      </c>
      <c r="V1050" s="144">
        <v>5935</v>
      </c>
    </row>
    <row r="1051" spans="1:22">
      <c r="A1051" s="375" t="s">
        <v>2515</v>
      </c>
      <c r="B1051" t="s">
        <v>2432</v>
      </c>
      <c r="C1051" t="s">
        <v>2516</v>
      </c>
      <c r="D1051" s="307">
        <v>23362</v>
      </c>
      <c r="E1051" s="307">
        <v>0</v>
      </c>
      <c r="F1051" s="307">
        <v>73784</v>
      </c>
      <c r="G1051" s="307">
        <v>73784</v>
      </c>
      <c r="H1051" s="307">
        <v>0</v>
      </c>
      <c r="I1051" s="307">
        <v>109415</v>
      </c>
      <c r="J1051" s="307">
        <v>59270</v>
      </c>
      <c r="K1051" s="307">
        <v>76640</v>
      </c>
      <c r="L1051" s="307">
        <v>32775</v>
      </c>
      <c r="M1051" s="307">
        <v>11704</v>
      </c>
      <c r="N1051" s="307">
        <v>4906</v>
      </c>
      <c r="O1051" s="307">
        <v>6155</v>
      </c>
      <c r="P1051" s="307">
        <v>5549</v>
      </c>
      <c r="Q1051" s="307">
        <v>1749</v>
      </c>
      <c r="R1051" s="438">
        <v>0</v>
      </c>
      <c r="S1051" s="438">
        <v>0</v>
      </c>
      <c r="T1051" s="438">
        <v>0</v>
      </c>
      <c r="U1051" s="438">
        <v>1749</v>
      </c>
      <c r="V1051" s="438">
        <v>12458</v>
      </c>
    </row>
    <row r="1052" spans="1:22">
      <c r="A1052" s="375" t="s">
        <v>2517</v>
      </c>
      <c r="B1052" t="s">
        <v>2432</v>
      </c>
      <c r="C1052" t="s">
        <v>2518</v>
      </c>
      <c r="D1052" s="306">
        <v>23424</v>
      </c>
      <c r="E1052" s="306">
        <v>0</v>
      </c>
      <c r="F1052" s="306">
        <v>69296</v>
      </c>
      <c r="G1052" s="306">
        <v>3146</v>
      </c>
      <c r="H1052" s="306">
        <v>66150</v>
      </c>
      <c r="I1052" s="306">
        <v>109405</v>
      </c>
      <c r="J1052" s="306">
        <v>62780</v>
      </c>
      <c r="K1052" s="306">
        <v>95000</v>
      </c>
      <c r="L1052" s="306">
        <v>14405</v>
      </c>
      <c r="M1052" s="306">
        <v>11513</v>
      </c>
      <c r="N1052" s="306">
        <v>5210</v>
      </c>
      <c r="O1052" s="306">
        <v>6495</v>
      </c>
      <c r="P1052" s="306">
        <v>5018</v>
      </c>
      <c r="Q1052" s="306">
        <v>1749</v>
      </c>
      <c r="R1052" s="144">
        <v>0</v>
      </c>
      <c r="S1052" s="144">
        <v>0</v>
      </c>
      <c r="T1052" s="144">
        <v>0</v>
      </c>
      <c r="U1052" s="144">
        <v>1749</v>
      </c>
      <c r="V1052" s="144">
        <v>11748</v>
      </c>
    </row>
    <row r="1053" spans="1:22">
      <c r="A1053" s="375" t="s">
        <v>2519</v>
      </c>
      <c r="B1053" t="s">
        <v>2432</v>
      </c>
      <c r="C1053" t="s">
        <v>2520</v>
      </c>
      <c r="D1053" s="307">
        <v>23425</v>
      </c>
      <c r="E1053" s="307">
        <v>0</v>
      </c>
      <c r="F1053" s="307">
        <v>77700</v>
      </c>
      <c r="G1053" s="307">
        <v>48098</v>
      </c>
      <c r="H1053" s="307">
        <v>29602</v>
      </c>
      <c r="I1053" s="307">
        <v>135810</v>
      </c>
      <c r="J1053" s="307">
        <v>80990</v>
      </c>
      <c r="K1053" s="307">
        <v>124100</v>
      </c>
      <c r="L1053" s="307">
        <v>11710</v>
      </c>
      <c r="M1053" s="307">
        <v>14147</v>
      </c>
      <c r="N1053" s="307">
        <v>6716</v>
      </c>
      <c r="O1053" s="307">
        <v>10675</v>
      </c>
      <c r="P1053" s="307">
        <v>3472</v>
      </c>
      <c r="Q1053" s="307">
        <v>1989</v>
      </c>
      <c r="R1053" s="438">
        <v>0</v>
      </c>
      <c r="S1053" s="438">
        <v>0</v>
      </c>
      <c r="T1053" s="438">
        <v>0</v>
      </c>
      <c r="U1053" s="438">
        <v>1989</v>
      </c>
      <c r="V1053" s="438">
        <v>13176</v>
      </c>
    </row>
    <row r="1054" spans="1:22">
      <c r="A1054" s="375" t="s">
        <v>2521</v>
      </c>
      <c r="B1054" t="s">
        <v>2432</v>
      </c>
      <c r="C1054" t="s">
        <v>2522</v>
      </c>
      <c r="D1054" s="306">
        <v>23427</v>
      </c>
      <c r="E1054" s="306">
        <v>0</v>
      </c>
      <c r="F1054" s="306">
        <v>9478</v>
      </c>
      <c r="G1054" s="306">
        <v>9478</v>
      </c>
      <c r="H1054" s="306">
        <v>0</v>
      </c>
      <c r="I1054" s="306">
        <v>13265</v>
      </c>
      <c r="J1054" s="306">
        <v>6780</v>
      </c>
      <c r="K1054" s="306">
        <v>13265</v>
      </c>
      <c r="L1054" s="306">
        <v>0</v>
      </c>
      <c r="M1054" s="306">
        <v>1434</v>
      </c>
      <c r="N1054" s="306">
        <v>558</v>
      </c>
      <c r="O1054" s="306">
        <v>1238</v>
      </c>
      <c r="P1054" s="306">
        <v>196</v>
      </c>
      <c r="Q1054" s="306">
        <v>789</v>
      </c>
      <c r="R1054" s="144">
        <v>0</v>
      </c>
      <c r="S1054" s="144">
        <v>0</v>
      </c>
      <c r="T1054" s="144">
        <v>0</v>
      </c>
      <c r="U1054" s="144">
        <v>789</v>
      </c>
      <c r="V1054" s="144">
        <v>1601</v>
      </c>
    </row>
    <row r="1055" spans="1:22">
      <c r="A1055" s="375" t="s">
        <v>2523</v>
      </c>
      <c r="B1055" t="s">
        <v>2432</v>
      </c>
      <c r="C1055" t="s">
        <v>2524</v>
      </c>
      <c r="D1055" s="307">
        <v>23441</v>
      </c>
      <c r="E1055" s="307">
        <v>0</v>
      </c>
      <c r="F1055" s="307">
        <v>67463</v>
      </c>
      <c r="G1055" s="307">
        <v>0</v>
      </c>
      <c r="H1055" s="307">
        <v>67463</v>
      </c>
      <c r="I1055" s="307">
        <v>77915</v>
      </c>
      <c r="J1055" s="307">
        <v>38950</v>
      </c>
      <c r="K1055" s="307">
        <v>57000</v>
      </c>
      <c r="L1055" s="307">
        <v>20915</v>
      </c>
      <c r="M1055" s="307">
        <v>8446</v>
      </c>
      <c r="N1055" s="307">
        <v>3208</v>
      </c>
      <c r="O1055" s="307">
        <v>2654</v>
      </c>
      <c r="P1055" s="307">
        <v>5792</v>
      </c>
      <c r="Q1055" s="307">
        <v>1509</v>
      </c>
      <c r="R1055" s="438">
        <v>0</v>
      </c>
      <c r="S1055" s="438">
        <v>0</v>
      </c>
      <c r="T1055" s="438">
        <v>0</v>
      </c>
      <c r="U1055" s="438">
        <v>1509</v>
      </c>
      <c r="V1055" s="438">
        <v>11456</v>
      </c>
    </row>
    <row r="1056" spans="1:22">
      <c r="A1056" s="375" t="s">
        <v>2525</v>
      </c>
      <c r="B1056" t="s">
        <v>2432</v>
      </c>
      <c r="C1056" t="s">
        <v>2526</v>
      </c>
      <c r="D1056" s="306">
        <v>23442</v>
      </c>
      <c r="E1056" s="306">
        <v>0</v>
      </c>
      <c r="F1056" s="306">
        <v>93285</v>
      </c>
      <c r="G1056" s="306">
        <v>93285</v>
      </c>
      <c r="H1056" s="306">
        <v>0</v>
      </c>
      <c r="I1056" s="306">
        <v>155390</v>
      </c>
      <c r="J1056" s="306">
        <v>83480</v>
      </c>
      <c r="K1056" s="306">
        <v>127000</v>
      </c>
      <c r="L1056" s="306">
        <v>28390</v>
      </c>
      <c r="M1056" s="306">
        <v>16614</v>
      </c>
      <c r="N1056" s="306">
        <v>6885</v>
      </c>
      <c r="O1056" s="306">
        <v>11640</v>
      </c>
      <c r="P1056" s="306">
        <v>4974</v>
      </c>
      <c r="Q1056" s="306">
        <v>2229</v>
      </c>
      <c r="R1056" s="144">
        <v>0</v>
      </c>
      <c r="S1056" s="144">
        <v>0</v>
      </c>
      <c r="T1056" s="144">
        <v>0</v>
      </c>
      <c r="U1056" s="144">
        <v>2229</v>
      </c>
      <c r="V1056" s="144">
        <v>15813</v>
      </c>
    </row>
    <row r="1057" spans="1:22">
      <c r="A1057" s="375" t="s">
        <v>2527</v>
      </c>
      <c r="B1057" t="s">
        <v>2432</v>
      </c>
      <c r="C1057" t="s">
        <v>2528</v>
      </c>
      <c r="D1057" s="307">
        <v>23445</v>
      </c>
      <c r="E1057" s="307">
        <v>0</v>
      </c>
      <c r="F1057" s="307">
        <v>64763</v>
      </c>
      <c r="G1057" s="307">
        <v>0</v>
      </c>
      <c r="H1057" s="307">
        <v>64763</v>
      </c>
      <c r="I1057" s="307">
        <v>69850</v>
      </c>
      <c r="J1057" s="307">
        <v>49210</v>
      </c>
      <c r="K1057" s="307">
        <v>5700</v>
      </c>
      <c r="L1057" s="307">
        <v>64150</v>
      </c>
      <c r="M1057" s="307">
        <v>6774</v>
      </c>
      <c r="N1057" s="307">
        <v>4038</v>
      </c>
      <c r="O1057" s="307">
        <v>0</v>
      </c>
      <c r="P1057" s="307">
        <v>6774</v>
      </c>
      <c r="Q1057" s="307">
        <v>1269</v>
      </c>
      <c r="R1057" s="438">
        <v>0</v>
      </c>
      <c r="S1057" s="438">
        <v>0</v>
      </c>
      <c r="T1057" s="438">
        <v>0</v>
      </c>
      <c r="U1057" s="438">
        <v>1269</v>
      </c>
      <c r="V1057" s="438">
        <v>10923</v>
      </c>
    </row>
    <row r="1058" spans="1:22">
      <c r="A1058" s="375" t="s">
        <v>2529</v>
      </c>
      <c r="B1058" t="s">
        <v>2432</v>
      </c>
      <c r="C1058" t="s">
        <v>2061</v>
      </c>
      <c r="D1058" s="306">
        <v>23446</v>
      </c>
      <c r="E1058" s="306">
        <v>0</v>
      </c>
      <c r="F1058" s="306">
        <v>56612</v>
      </c>
      <c r="G1058" s="306">
        <v>0</v>
      </c>
      <c r="H1058" s="306">
        <v>56612</v>
      </c>
      <c r="I1058" s="306">
        <v>74625</v>
      </c>
      <c r="J1058" s="306">
        <v>44880</v>
      </c>
      <c r="K1058" s="306">
        <v>74625</v>
      </c>
      <c r="L1058" s="306">
        <v>0</v>
      </c>
      <c r="M1058" s="306">
        <v>7636</v>
      </c>
      <c r="N1058" s="306">
        <v>3658</v>
      </c>
      <c r="O1058" s="306">
        <v>4564</v>
      </c>
      <c r="P1058" s="306">
        <v>3072</v>
      </c>
      <c r="Q1058" s="306">
        <v>1269</v>
      </c>
      <c r="R1058" s="144">
        <v>0</v>
      </c>
      <c r="S1058" s="144">
        <v>0</v>
      </c>
      <c r="T1058" s="144">
        <v>0</v>
      </c>
      <c r="U1058" s="144">
        <v>1269</v>
      </c>
      <c r="V1058" s="144">
        <v>9571</v>
      </c>
    </row>
    <row r="1059" spans="1:22">
      <c r="A1059" s="375" t="s">
        <v>2530</v>
      </c>
      <c r="B1059" t="s">
        <v>2432</v>
      </c>
      <c r="C1059" t="s">
        <v>2531</v>
      </c>
      <c r="D1059" s="307">
        <v>23447</v>
      </c>
      <c r="E1059" s="307">
        <v>0</v>
      </c>
      <c r="F1059" s="307">
        <v>67149</v>
      </c>
      <c r="G1059" s="307">
        <v>27149</v>
      </c>
      <c r="H1059" s="307">
        <v>40000</v>
      </c>
      <c r="I1059" s="307">
        <v>140700</v>
      </c>
      <c r="J1059" s="307">
        <v>78920</v>
      </c>
      <c r="K1059" s="307">
        <v>114200</v>
      </c>
      <c r="L1059" s="307">
        <v>26500</v>
      </c>
      <c r="M1059" s="307">
        <v>14810</v>
      </c>
      <c r="N1059" s="307">
        <v>6473</v>
      </c>
      <c r="O1059" s="307">
        <v>9204</v>
      </c>
      <c r="P1059" s="307">
        <v>5606</v>
      </c>
      <c r="Q1059" s="307">
        <v>1989</v>
      </c>
      <c r="R1059" s="438">
        <v>0</v>
      </c>
      <c r="S1059" s="438">
        <v>0</v>
      </c>
      <c r="T1059" s="438">
        <v>0</v>
      </c>
      <c r="U1059" s="438">
        <v>1989</v>
      </c>
      <c r="V1059" s="438">
        <v>10930</v>
      </c>
    </row>
    <row r="1060" spans="1:22">
      <c r="A1060" s="375" t="s">
        <v>2532</v>
      </c>
      <c r="B1060" t="s">
        <v>2432</v>
      </c>
      <c r="C1060" t="s">
        <v>2533</v>
      </c>
      <c r="D1060" s="306">
        <v>23501</v>
      </c>
      <c r="E1060" s="306">
        <v>0</v>
      </c>
      <c r="F1060" s="306">
        <v>68786</v>
      </c>
      <c r="G1060" s="306">
        <v>68786</v>
      </c>
      <c r="H1060" s="306">
        <v>0</v>
      </c>
      <c r="I1060" s="306">
        <v>117525</v>
      </c>
      <c r="J1060" s="306">
        <v>56300</v>
      </c>
      <c r="K1060" s="306">
        <v>75000</v>
      </c>
      <c r="L1060" s="306">
        <v>42525</v>
      </c>
      <c r="M1060" s="306">
        <v>12883</v>
      </c>
      <c r="N1060" s="306">
        <v>4600</v>
      </c>
      <c r="O1060" s="306">
        <v>7485</v>
      </c>
      <c r="P1060" s="306">
        <v>5398</v>
      </c>
      <c r="Q1060" s="306">
        <v>1749</v>
      </c>
      <c r="R1060" s="144">
        <v>0</v>
      </c>
      <c r="S1060" s="144">
        <v>0</v>
      </c>
      <c r="T1060" s="144">
        <v>0</v>
      </c>
      <c r="U1060" s="144">
        <v>1749</v>
      </c>
      <c r="V1060" s="144">
        <v>11648</v>
      </c>
    </row>
    <row r="1061" spans="1:22">
      <c r="A1061" s="375" t="s">
        <v>2534</v>
      </c>
      <c r="B1061" t="s">
        <v>2432</v>
      </c>
      <c r="C1061" t="s">
        <v>2535</v>
      </c>
      <c r="D1061" s="307">
        <v>23561</v>
      </c>
      <c r="E1061" s="307">
        <v>0</v>
      </c>
      <c r="F1061" s="307">
        <v>28613</v>
      </c>
      <c r="G1061" s="307">
        <v>777</v>
      </c>
      <c r="H1061" s="307">
        <v>27836</v>
      </c>
      <c r="I1061" s="307">
        <v>19810</v>
      </c>
      <c r="J1061" s="307">
        <v>14220</v>
      </c>
      <c r="K1061" s="307">
        <v>19700</v>
      </c>
      <c r="L1061" s="307">
        <v>110</v>
      </c>
      <c r="M1061" s="307">
        <v>1924</v>
      </c>
      <c r="N1061" s="307">
        <v>1180</v>
      </c>
      <c r="O1061" s="307">
        <v>1924</v>
      </c>
      <c r="P1061" s="307">
        <v>0</v>
      </c>
      <c r="Q1061" s="307">
        <v>789</v>
      </c>
      <c r="R1061" s="438">
        <v>0</v>
      </c>
      <c r="S1061" s="438">
        <v>0</v>
      </c>
      <c r="T1061" s="438">
        <v>0</v>
      </c>
      <c r="U1061" s="438">
        <v>789</v>
      </c>
      <c r="V1061" s="438">
        <v>4808</v>
      </c>
    </row>
    <row r="1062" spans="1:22">
      <c r="A1062" s="375" t="s">
        <v>2536</v>
      </c>
      <c r="B1062" t="s">
        <v>2432</v>
      </c>
      <c r="C1062" t="s">
        <v>2537</v>
      </c>
      <c r="D1062" s="306">
        <v>23562</v>
      </c>
      <c r="E1062" s="306">
        <v>0</v>
      </c>
      <c r="F1062" s="306">
        <v>20934</v>
      </c>
      <c r="G1062" s="306">
        <v>7506</v>
      </c>
      <c r="H1062" s="306">
        <v>13428</v>
      </c>
      <c r="I1062" s="306">
        <v>14280</v>
      </c>
      <c r="J1062" s="306">
        <v>10660</v>
      </c>
      <c r="K1062" s="306">
        <v>12510</v>
      </c>
      <c r="L1062" s="306">
        <v>1770</v>
      </c>
      <c r="M1062" s="306">
        <v>1365</v>
      </c>
      <c r="N1062" s="306">
        <v>888</v>
      </c>
      <c r="O1062" s="306">
        <v>307</v>
      </c>
      <c r="P1062" s="306">
        <v>1058</v>
      </c>
      <c r="Q1062" s="306">
        <v>789</v>
      </c>
      <c r="R1062" s="144">
        <v>0</v>
      </c>
      <c r="S1062" s="144">
        <v>0</v>
      </c>
      <c r="T1062" s="144">
        <v>0</v>
      </c>
      <c r="U1062" s="144">
        <v>789</v>
      </c>
      <c r="V1062" s="144">
        <v>3520</v>
      </c>
    </row>
    <row r="1063" spans="1:22">
      <c r="A1063" s="375" t="s">
        <v>2538</v>
      </c>
      <c r="B1063" t="s">
        <v>2432</v>
      </c>
      <c r="C1063" t="s">
        <v>2539</v>
      </c>
      <c r="D1063" s="307">
        <v>23563</v>
      </c>
      <c r="E1063" s="307">
        <v>0</v>
      </c>
      <c r="F1063" s="307">
        <v>8717</v>
      </c>
      <c r="G1063" s="307">
        <v>0</v>
      </c>
      <c r="H1063" s="307">
        <v>8717</v>
      </c>
      <c r="I1063" s="307">
        <v>4680</v>
      </c>
      <c r="J1063" s="307">
        <v>3400</v>
      </c>
      <c r="K1063" s="307">
        <v>0</v>
      </c>
      <c r="L1063" s="307">
        <v>4680</v>
      </c>
      <c r="M1063" s="307">
        <v>453</v>
      </c>
      <c r="N1063" s="307">
        <v>285</v>
      </c>
      <c r="O1063" s="307">
        <v>453</v>
      </c>
      <c r="P1063" s="307">
        <v>0</v>
      </c>
      <c r="Q1063" s="307">
        <v>789</v>
      </c>
      <c r="R1063" s="438">
        <v>0</v>
      </c>
      <c r="S1063" s="438">
        <v>0</v>
      </c>
      <c r="T1063" s="438">
        <v>0</v>
      </c>
      <c r="U1063" s="438">
        <v>789</v>
      </c>
      <c r="V1063" s="438">
        <v>1444</v>
      </c>
    </row>
    <row r="1064" spans="1:22">
      <c r="A1064" s="375" t="s">
        <v>2540</v>
      </c>
      <c r="B1064" t="s">
        <v>2541</v>
      </c>
      <c r="C1064">
        <v>0</v>
      </c>
      <c r="D1064" s="306">
        <v>24000</v>
      </c>
      <c r="E1064" s="306">
        <v>0</v>
      </c>
      <c r="F1064" s="306">
        <v>4597258</v>
      </c>
      <c r="G1064" s="306">
        <v>2672170</v>
      </c>
      <c r="H1064" s="306">
        <v>1925088</v>
      </c>
      <c r="I1064" s="306">
        <v>0</v>
      </c>
      <c r="J1064" s="306">
        <v>0</v>
      </c>
      <c r="K1064" s="306">
        <v>0</v>
      </c>
      <c r="L1064" s="306">
        <v>0</v>
      </c>
      <c r="M1064" s="306">
        <v>0</v>
      </c>
      <c r="N1064" s="306">
        <v>0</v>
      </c>
      <c r="O1064" s="306">
        <v>0</v>
      </c>
      <c r="P1064" s="306">
        <v>0</v>
      </c>
      <c r="Q1064" s="306">
        <v>0</v>
      </c>
      <c r="R1064" s="144">
        <v>0</v>
      </c>
      <c r="S1064" s="144">
        <v>0</v>
      </c>
      <c r="T1064" s="144">
        <v>0</v>
      </c>
      <c r="U1064" s="144">
        <v>0</v>
      </c>
      <c r="V1064" s="144">
        <v>790346</v>
      </c>
    </row>
    <row r="1065" spans="1:22">
      <c r="A1065" s="375" t="s">
        <v>2542</v>
      </c>
      <c r="B1065" t="s">
        <v>2541</v>
      </c>
      <c r="C1065" t="s">
        <v>2543</v>
      </c>
      <c r="D1065" s="307">
        <v>24201</v>
      </c>
      <c r="E1065" s="307">
        <v>0</v>
      </c>
      <c r="F1065" s="307">
        <v>571921</v>
      </c>
      <c r="G1065" s="307">
        <v>0</v>
      </c>
      <c r="H1065" s="307">
        <v>571921</v>
      </c>
      <c r="I1065" s="307">
        <v>1132225</v>
      </c>
      <c r="J1065" s="307">
        <v>748660</v>
      </c>
      <c r="K1065" s="307">
        <v>1120000</v>
      </c>
      <c r="L1065" s="307">
        <v>12225</v>
      </c>
      <c r="M1065" s="307">
        <v>113405</v>
      </c>
      <c r="N1065" s="307">
        <v>61733</v>
      </c>
      <c r="O1065" s="307">
        <v>44887</v>
      </c>
      <c r="P1065" s="307">
        <v>68518</v>
      </c>
      <c r="Q1065" s="307">
        <v>8490</v>
      </c>
      <c r="R1065" s="438">
        <v>0</v>
      </c>
      <c r="S1065" s="438">
        <v>0</v>
      </c>
      <c r="T1065" s="438">
        <v>0</v>
      </c>
      <c r="U1065" s="438">
        <v>8490</v>
      </c>
      <c r="V1065" s="438">
        <v>99619</v>
      </c>
    </row>
    <row r="1066" spans="1:22">
      <c r="A1066" s="375" t="s">
        <v>2544</v>
      </c>
      <c r="B1066" t="s">
        <v>2541</v>
      </c>
      <c r="C1066" t="s">
        <v>2545</v>
      </c>
      <c r="D1066" s="306">
        <v>24202</v>
      </c>
      <c r="E1066" s="306">
        <v>0</v>
      </c>
      <c r="F1066" s="306">
        <v>362848</v>
      </c>
      <c r="G1066" s="306">
        <v>162848</v>
      </c>
      <c r="H1066" s="306">
        <v>200000</v>
      </c>
      <c r="I1066" s="306">
        <v>1202100</v>
      </c>
      <c r="J1066" s="306">
        <v>751600</v>
      </c>
      <c r="K1066" s="306">
        <v>0</v>
      </c>
      <c r="L1066" s="306">
        <v>1202100</v>
      </c>
      <c r="M1066" s="306">
        <v>123067</v>
      </c>
      <c r="N1066" s="306">
        <v>61975</v>
      </c>
      <c r="O1066" s="306">
        <v>3323</v>
      </c>
      <c r="P1066" s="306">
        <v>119744</v>
      </c>
      <c r="Q1066" s="306">
        <v>9109</v>
      </c>
      <c r="R1066" s="144">
        <v>0</v>
      </c>
      <c r="S1066" s="144">
        <v>0</v>
      </c>
      <c r="T1066" s="144">
        <v>0</v>
      </c>
      <c r="U1066" s="144">
        <v>9109</v>
      </c>
      <c r="V1066" s="144">
        <v>64479</v>
      </c>
    </row>
    <row r="1067" spans="1:22">
      <c r="A1067" s="375" t="s">
        <v>2546</v>
      </c>
      <c r="B1067" t="s">
        <v>2541</v>
      </c>
      <c r="C1067" t="s">
        <v>2547</v>
      </c>
      <c r="D1067" s="307">
        <v>24203</v>
      </c>
      <c r="E1067" s="307">
        <v>0</v>
      </c>
      <c r="F1067" s="307">
        <v>326122</v>
      </c>
      <c r="G1067" s="307">
        <v>16122</v>
      </c>
      <c r="H1067" s="307">
        <v>310000</v>
      </c>
      <c r="I1067" s="307">
        <v>507075</v>
      </c>
      <c r="J1067" s="307">
        <v>340000</v>
      </c>
      <c r="K1067" s="307">
        <v>461000</v>
      </c>
      <c r="L1067" s="307">
        <v>46075</v>
      </c>
      <c r="M1067" s="307">
        <v>50551</v>
      </c>
      <c r="N1067" s="307">
        <v>28120</v>
      </c>
      <c r="O1067" s="307">
        <v>12400</v>
      </c>
      <c r="P1067" s="307">
        <v>38151</v>
      </c>
      <c r="Q1067" s="307">
        <v>5109</v>
      </c>
      <c r="R1067" s="438">
        <v>0</v>
      </c>
      <c r="S1067" s="438">
        <v>0</v>
      </c>
      <c r="T1067" s="438">
        <v>0</v>
      </c>
      <c r="U1067" s="438">
        <v>5109</v>
      </c>
      <c r="V1067" s="438">
        <v>56355</v>
      </c>
    </row>
    <row r="1068" spans="1:22">
      <c r="A1068" s="375" t="s">
        <v>2548</v>
      </c>
      <c r="B1068" t="s">
        <v>2541</v>
      </c>
      <c r="C1068" t="s">
        <v>2549</v>
      </c>
      <c r="D1068" s="306">
        <v>24204</v>
      </c>
      <c r="E1068" s="306">
        <v>0</v>
      </c>
      <c r="F1068" s="306">
        <v>395320</v>
      </c>
      <c r="G1068" s="306">
        <v>1000</v>
      </c>
      <c r="H1068" s="306">
        <v>394320</v>
      </c>
      <c r="I1068" s="306">
        <v>707390</v>
      </c>
      <c r="J1068" s="306">
        <v>491020</v>
      </c>
      <c r="K1068" s="306">
        <v>707390</v>
      </c>
      <c r="L1068" s="306">
        <v>0</v>
      </c>
      <c r="M1068" s="306">
        <v>69549</v>
      </c>
      <c r="N1068" s="306">
        <v>40500</v>
      </c>
      <c r="O1068" s="306">
        <v>29293</v>
      </c>
      <c r="P1068" s="306">
        <v>40256</v>
      </c>
      <c r="Q1068" s="306">
        <v>5770</v>
      </c>
      <c r="R1068" s="144">
        <v>0</v>
      </c>
      <c r="S1068" s="144">
        <v>0</v>
      </c>
      <c r="T1068" s="144">
        <v>0</v>
      </c>
      <c r="U1068" s="144">
        <v>5770</v>
      </c>
      <c r="V1068" s="144">
        <v>68515</v>
      </c>
    </row>
    <row r="1069" spans="1:22">
      <c r="A1069" s="375" t="s">
        <v>2550</v>
      </c>
      <c r="B1069" t="s">
        <v>2541</v>
      </c>
      <c r="C1069" t="s">
        <v>2551</v>
      </c>
      <c r="D1069" s="307">
        <v>24205</v>
      </c>
      <c r="E1069" s="307">
        <v>0</v>
      </c>
      <c r="F1069" s="307">
        <v>264248</v>
      </c>
      <c r="G1069" s="307">
        <v>0</v>
      </c>
      <c r="H1069" s="307">
        <v>264248</v>
      </c>
      <c r="I1069" s="307">
        <v>458010</v>
      </c>
      <c r="J1069" s="307">
        <v>258290</v>
      </c>
      <c r="K1069" s="307">
        <v>410000</v>
      </c>
      <c r="L1069" s="307">
        <v>48010</v>
      </c>
      <c r="M1069" s="307">
        <v>48377</v>
      </c>
      <c r="N1069" s="307">
        <v>21368</v>
      </c>
      <c r="O1069" s="307">
        <v>5260</v>
      </c>
      <c r="P1069" s="307">
        <v>43117</v>
      </c>
      <c r="Q1069" s="307">
        <v>5589</v>
      </c>
      <c r="R1069" s="438">
        <v>0</v>
      </c>
      <c r="S1069" s="438">
        <v>0</v>
      </c>
      <c r="T1069" s="438">
        <v>0</v>
      </c>
      <c r="U1069" s="438">
        <v>5589</v>
      </c>
      <c r="V1069" s="438">
        <v>46048</v>
      </c>
    </row>
    <row r="1070" spans="1:22">
      <c r="A1070" s="375" t="s">
        <v>2552</v>
      </c>
      <c r="B1070" t="s">
        <v>2541</v>
      </c>
      <c r="C1070" t="s">
        <v>2553</v>
      </c>
      <c r="D1070" s="306">
        <v>24207</v>
      </c>
      <c r="E1070" s="306">
        <v>0</v>
      </c>
      <c r="F1070" s="306">
        <v>336875</v>
      </c>
      <c r="G1070" s="306">
        <v>336875</v>
      </c>
      <c r="H1070" s="306">
        <v>0</v>
      </c>
      <c r="I1070" s="306">
        <v>672830</v>
      </c>
      <c r="J1070" s="306">
        <v>390240</v>
      </c>
      <c r="K1070" s="306">
        <v>600000</v>
      </c>
      <c r="L1070" s="306">
        <v>72830</v>
      </c>
      <c r="M1070" s="306">
        <v>70256</v>
      </c>
      <c r="N1070" s="306">
        <v>32030</v>
      </c>
      <c r="O1070" s="306">
        <v>33430</v>
      </c>
      <c r="P1070" s="306">
        <v>36826</v>
      </c>
      <c r="Q1070" s="306">
        <v>6869</v>
      </c>
      <c r="R1070" s="144">
        <v>0</v>
      </c>
      <c r="S1070" s="144">
        <v>0</v>
      </c>
      <c r="T1070" s="144">
        <v>0</v>
      </c>
      <c r="U1070" s="144">
        <v>6869</v>
      </c>
      <c r="V1070" s="144">
        <v>59015</v>
      </c>
    </row>
    <row r="1071" spans="1:22">
      <c r="A1071" s="375" t="s">
        <v>2554</v>
      </c>
      <c r="B1071" t="s">
        <v>2541</v>
      </c>
      <c r="C1071" t="s">
        <v>2555</v>
      </c>
      <c r="D1071" s="307">
        <v>24208</v>
      </c>
      <c r="E1071" s="307">
        <v>0</v>
      </c>
      <c r="F1071" s="307">
        <v>184384</v>
      </c>
      <c r="G1071" s="307">
        <v>80422</v>
      </c>
      <c r="H1071" s="307">
        <v>103962</v>
      </c>
      <c r="I1071" s="307">
        <v>309525</v>
      </c>
      <c r="J1071" s="307">
        <v>205650</v>
      </c>
      <c r="K1071" s="307">
        <v>292380</v>
      </c>
      <c r="L1071" s="307">
        <v>17145</v>
      </c>
      <c r="M1071" s="307">
        <v>30947</v>
      </c>
      <c r="N1071" s="307">
        <v>17003</v>
      </c>
      <c r="O1071" s="307">
        <v>11428</v>
      </c>
      <c r="P1071" s="307">
        <v>19519</v>
      </c>
      <c r="Q1071" s="307">
        <v>3189</v>
      </c>
      <c r="R1071" s="438">
        <v>0</v>
      </c>
      <c r="S1071" s="438">
        <v>0</v>
      </c>
      <c r="T1071" s="438">
        <v>0</v>
      </c>
      <c r="U1071" s="438">
        <v>3189</v>
      </c>
      <c r="V1071" s="438">
        <v>32034</v>
      </c>
    </row>
    <row r="1072" spans="1:22">
      <c r="A1072" s="375" t="s">
        <v>2556</v>
      </c>
      <c r="B1072" t="s">
        <v>2541</v>
      </c>
      <c r="C1072" t="s">
        <v>2557</v>
      </c>
      <c r="D1072" s="306">
        <v>24209</v>
      </c>
      <c r="E1072" s="306">
        <v>0</v>
      </c>
      <c r="F1072" s="306">
        <v>68329</v>
      </c>
      <c r="G1072" s="306">
        <v>0</v>
      </c>
      <c r="H1072" s="306">
        <v>68329</v>
      </c>
      <c r="I1072" s="306">
        <v>95385</v>
      </c>
      <c r="J1072" s="306">
        <v>75030</v>
      </c>
      <c r="K1072" s="306">
        <v>46500</v>
      </c>
      <c r="L1072" s="306">
        <v>48885</v>
      </c>
      <c r="M1072" s="306">
        <v>8931</v>
      </c>
      <c r="N1072" s="306">
        <v>6231</v>
      </c>
      <c r="O1072" s="306">
        <v>2947</v>
      </c>
      <c r="P1072" s="306">
        <v>5984</v>
      </c>
      <c r="Q1072" s="306">
        <v>1509</v>
      </c>
      <c r="R1072" s="144">
        <v>0</v>
      </c>
      <c r="S1072" s="144">
        <v>0</v>
      </c>
      <c r="T1072" s="144">
        <v>0</v>
      </c>
      <c r="U1072" s="144">
        <v>1509</v>
      </c>
      <c r="V1072" s="144">
        <v>11694</v>
      </c>
    </row>
    <row r="1073" spans="1:22">
      <c r="A1073" s="375" t="s">
        <v>2558</v>
      </c>
      <c r="B1073" t="s">
        <v>2541</v>
      </c>
      <c r="C1073" t="s">
        <v>2559</v>
      </c>
      <c r="D1073" s="307">
        <v>24210</v>
      </c>
      <c r="E1073" s="307">
        <v>0</v>
      </c>
      <c r="F1073" s="307">
        <v>92898</v>
      </c>
      <c r="G1073" s="307">
        <v>57256</v>
      </c>
      <c r="H1073" s="307">
        <v>35642</v>
      </c>
      <c r="I1073" s="307">
        <v>181000</v>
      </c>
      <c r="J1073" s="307">
        <v>110300</v>
      </c>
      <c r="K1073" s="307">
        <v>160000</v>
      </c>
      <c r="L1073" s="307">
        <v>21000</v>
      </c>
      <c r="M1073" s="307">
        <v>18733</v>
      </c>
      <c r="N1073" s="307">
        <v>9190</v>
      </c>
      <c r="O1073" s="307">
        <v>8500</v>
      </c>
      <c r="P1073" s="307">
        <v>10233</v>
      </c>
      <c r="Q1073" s="307">
        <v>2709</v>
      </c>
      <c r="R1073" s="438">
        <v>0</v>
      </c>
      <c r="S1073" s="438">
        <v>0</v>
      </c>
      <c r="T1073" s="438">
        <v>0</v>
      </c>
      <c r="U1073" s="438">
        <v>2709</v>
      </c>
      <c r="V1073" s="438">
        <v>16236</v>
      </c>
    </row>
    <row r="1074" spans="1:22">
      <c r="A1074" s="375" t="s">
        <v>2560</v>
      </c>
      <c r="B1074" t="s">
        <v>2541</v>
      </c>
      <c r="C1074" t="s">
        <v>2561</v>
      </c>
      <c r="D1074" s="306">
        <v>24211</v>
      </c>
      <c r="E1074" s="306">
        <v>0</v>
      </c>
      <c r="F1074" s="306">
        <v>68472</v>
      </c>
      <c r="G1074" s="306">
        <v>28381</v>
      </c>
      <c r="H1074" s="306">
        <v>40091</v>
      </c>
      <c r="I1074" s="306">
        <v>78090</v>
      </c>
      <c r="J1074" s="306">
        <v>56120</v>
      </c>
      <c r="K1074" s="306">
        <v>78090</v>
      </c>
      <c r="L1074" s="306">
        <v>0</v>
      </c>
      <c r="M1074" s="306">
        <v>7541</v>
      </c>
      <c r="N1074" s="306">
        <v>4625</v>
      </c>
      <c r="O1074" s="306">
        <v>6412</v>
      </c>
      <c r="P1074" s="306">
        <v>1129</v>
      </c>
      <c r="Q1074" s="306">
        <v>1509</v>
      </c>
      <c r="R1074" s="144">
        <v>0</v>
      </c>
      <c r="S1074" s="144">
        <v>0</v>
      </c>
      <c r="T1074" s="144">
        <v>0</v>
      </c>
      <c r="U1074" s="144">
        <v>1509</v>
      </c>
      <c r="V1074" s="144">
        <v>11695</v>
      </c>
    </row>
    <row r="1075" spans="1:22">
      <c r="A1075" s="375" t="s">
        <v>2562</v>
      </c>
      <c r="B1075" t="s">
        <v>2541</v>
      </c>
      <c r="C1075" t="s">
        <v>2563</v>
      </c>
      <c r="D1075" s="307">
        <v>24212</v>
      </c>
      <c r="E1075" s="307">
        <v>0</v>
      </c>
      <c r="F1075" s="307">
        <v>73086</v>
      </c>
      <c r="G1075" s="307">
        <v>73086</v>
      </c>
      <c r="H1075" s="307">
        <v>0</v>
      </c>
      <c r="I1075" s="307">
        <v>97435</v>
      </c>
      <c r="J1075" s="307">
        <v>78660</v>
      </c>
      <c r="K1075" s="307">
        <v>97435</v>
      </c>
      <c r="L1075" s="307">
        <v>0</v>
      </c>
      <c r="M1075" s="307">
        <v>8974</v>
      </c>
      <c r="N1075" s="307">
        <v>6508</v>
      </c>
      <c r="O1075" s="307">
        <v>7428</v>
      </c>
      <c r="P1075" s="307">
        <v>1546</v>
      </c>
      <c r="Q1075" s="307">
        <v>1509</v>
      </c>
      <c r="R1075" s="438">
        <v>0</v>
      </c>
      <c r="S1075" s="438">
        <v>0</v>
      </c>
      <c r="T1075" s="438">
        <v>0</v>
      </c>
      <c r="U1075" s="438">
        <v>1509</v>
      </c>
      <c r="V1075" s="438">
        <v>12502</v>
      </c>
    </row>
    <row r="1076" spans="1:22">
      <c r="A1076" s="375" t="s">
        <v>2564</v>
      </c>
      <c r="B1076" t="s">
        <v>2541</v>
      </c>
      <c r="C1076" t="s">
        <v>2565</v>
      </c>
      <c r="D1076" s="306">
        <v>24214</v>
      </c>
      <c r="E1076" s="306">
        <v>0</v>
      </c>
      <c r="F1076" s="306">
        <v>91823</v>
      </c>
      <c r="G1076" s="306">
        <v>539</v>
      </c>
      <c r="H1076" s="306">
        <v>91284</v>
      </c>
      <c r="I1076" s="306">
        <v>139175</v>
      </c>
      <c r="J1076" s="306">
        <v>73430</v>
      </c>
      <c r="K1076" s="306">
        <v>85000</v>
      </c>
      <c r="L1076" s="306">
        <v>54175</v>
      </c>
      <c r="M1076" s="306">
        <v>14948</v>
      </c>
      <c r="N1076" s="306">
        <v>6041</v>
      </c>
      <c r="O1076" s="306">
        <v>7500</v>
      </c>
      <c r="P1076" s="306">
        <v>7448</v>
      </c>
      <c r="Q1076" s="306">
        <v>2469</v>
      </c>
      <c r="R1076" s="144">
        <v>0</v>
      </c>
      <c r="S1076" s="144">
        <v>0</v>
      </c>
      <c r="T1076" s="144">
        <v>0</v>
      </c>
      <c r="U1076" s="144">
        <v>2469</v>
      </c>
      <c r="V1076" s="144">
        <v>15954</v>
      </c>
    </row>
    <row r="1077" spans="1:22">
      <c r="A1077" s="375" t="s">
        <v>2566</v>
      </c>
      <c r="B1077" t="s">
        <v>2541</v>
      </c>
      <c r="C1077" t="s">
        <v>2567</v>
      </c>
      <c r="D1077" s="307">
        <v>24215</v>
      </c>
      <c r="E1077" s="307">
        <v>0</v>
      </c>
      <c r="F1077" s="307">
        <v>153430</v>
      </c>
      <c r="G1077" s="307">
        <v>0</v>
      </c>
      <c r="H1077" s="307">
        <v>153430</v>
      </c>
      <c r="I1077" s="307">
        <v>233300</v>
      </c>
      <c r="J1077" s="307">
        <v>174300</v>
      </c>
      <c r="K1077" s="307">
        <v>233300</v>
      </c>
      <c r="L1077" s="307">
        <v>0</v>
      </c>
      <c r="M1077" s="307">
        <v>22302</v>
      </c>
      <c r="N1077" s="307">
        <v>14445</v>
      </c>
      <c r="O1077" s="307">
        <v>14431</v>
      </c>
      <c r="P1077" s="307">
        <v>7871</v>
      </c>
      <c r="Q1077" s="307">
        <v>2709</v>
      </c>
      <c r="R1077" s="438">
        <v>0</v>
      </c>
      <c r="S1077" s="438">
        <v>0</v>
      </c>
      <c r="T1077" s="438">
        <v>0</v>
      </c>
      <c r="U1077" s="438">
        <v>2709</v>
      </c>
      <c r="V1077" s="438">
        <v>26351</v>
      </c>
    </row>
    <row r="1078" spans="1:22">
      <c r="A1078" s="375" t="s">
        <v>2568</v>
      </c>
      <c r="B1078" t="s">
        <v>2541</v>
      </c>
      <c r="C1078" t="s">
        <v>2569</v>
      </c>
      <c r="D1078" s="306">
        <v>24216</v>
      </c>
      <c r="E1078" s="306">
        <v>0</v>
      </c>
      <c r="F1078" s="306">
        <v>215707</v>
      </c>
      <c r="G1078" s="306">
        <v>215707</v>
      </c>
      <c r="H1078" s="306">
        <v>0</v>
      </c>
      <c r="I1078" s="306">
        <v>359430</v>
      </c>
      <c r="J1078" s="306">
        <v>236520</v>
      </c>
      <c r="K1078" s="306">
        <v>298000</v>
      </c>
      <c r="L1078" s="306">
        <v>61430</v>
      </c>
      <c r="M1078" s="306">
        <v>36047</v>
      </c>
      <c r="N1078" s="306">
        <v>19508</v>
      </c>
      <c r="O1078" s="306">
        <v>11466</v>
      </c>
      <c r="P1078" s="306">
        <v>24581</v>
      </c>
      <c r="Q1078" s="306">
        <v>3669</v>
      </c>
      <c r="R1078" s="144">
        <v>0</v>
      </c>
      <c r="S1078" s="144">
        <v>0</v>
      </c>
      <c r="T1078" s="144">
        <v>0</v>
      </c>
      <c r="U1078" s="144">
        <v>3669</v>
      </c>
      <c r="V1078" s="144">
        <v>37321</v>
      </c>
    </row>
    <row r="1079" spans="1:22">
      <c r="A1079" s="375" t="s">
        <v>2570</v>
      </c>
      <c r="B1079" t="s">
        <v>2541</v>
      </c>
      <c r="C1079" t="s">
        <v>2571</v>
      </c>
      <c r="D1079" s="307">
        <v>24303</v>
      </c>
      <c r="E1079" s="307">
        <v>0</v>
      </c>
      <c r="F1079" s="307">
        <v>22293</v>
      </c>
      <c r="G1079" s="307">
        <v>0</v>
      </c>
      <c r="H1079" s="307">
        <v>22293</v>
      </c>
      <c r="I1079" s="307">
        <v>21595</v>
      </c>
      <c r="J1079" s="307">
        <v>13010</v>
      </c>
      <c r="K1079" s="307">
        <v>16400</v>
      </c>
      <c r="L1079" s="307">
        <v>5195</v>
      </c>
      <c r="M1079" s="307">
        <v>2214</v>
      </c>
      <c r="N1079" s="307">
        <v>1056</v>
      </c>
      <c r="O1079" s="307">
        <v>2214</v>
      </c>
      <c r="P1079" s="307">
        <v>0</v>
      </c>
      <c r="Q1079" s="307">
        <v>1029</v>
      </c>
      <c r="R1079" s="438">
        <v>0</v>
      </c>
      <c r="S1079" s="438">
        <v>0</v>
      </c>
      <c r="T1079" s="438">
        <v>0</v>
      </c>
      <c r="U1079" s="438">
        <v>1029</v>
      </c>
      <c r="V1079" s="438">
        <v>3783</v>
      </c>
    </row>
    <row r="1080" spans="1:22">
      <c r="A1080" s="375" t="s">
        <v>2572</v>
      </c>
      <c r="B1080" t="s">
        <v>2541</v>
      </c>
      <c r="C1080" t="s">
        <v>2573</v>
      </c>
      <c r="D1080" s="306">
        <v>24324</v>
      </c>
      <c r="E1080" s="306">
        <v>0</v>
      </c>
      <c r="F1080" s="306">
        <v>60699</v>
      </c>
      <c r="G1080" s="306">
        <v>25713</v>
      </c>
      <c r="H1080" s="306">
        <v>34986</v>
      </c>
      <c r="I1080" s="306">
        <v>75490</v>
      </c>
      <c r="J1080" s="306">
        <v>39210</v>
      </c>
      <c r="K1080" s="306">
        <v>75490</v>
      </c>
      <c r="L1080" s="306">
        <v>0</v>
      </c>
      <c r="M1080" s="306">
        <v>8116</v>
      </c>
      <c r="N1080" s="306">
        <v>3223</v>
      </c>
      <c r="O1080" s="306">
        <v>8116</v>
      </c>
      <c r="P1080" s="306">
        <v>0</v>
      </c>
      <c r="Q1080" s="306">
        <v>1509</v>
      </c>
      <c r="R1080" s="144">
        <v>0</v>
      </c>
      <c r="S1080" s="144">
        <v>0</v>
      </c>
      <c r="T1080" s="144">
        <v>0</v>
      </c>
      <c r="U1080" s="144">
        <v>1509</v>
      </c>
      <c r="V1080" s="144">
        <v>10514</v>
      </c>
    </row>
    <row r="1081" spans="1:22">
      <c r="A1081" s="375" t="s">
        <v>2574</v>
      </c>
      <c r="B1081" t="s">
        <v>2541</v>
      </c>
      <c r="C1081" t="s">
        <v>2575</v>
      </c>
      <c r="D1081" s="307">
        <v>24341</v>
      </c>
      <c r="E1081" s="307">
        <v>0</v>
      </c>
      <c r="F1081" s="307">
        <v>86652</v>
      </c>
      <c r="G1081" s="307">
        <v>86652</v>
      </c>
      <c r="H1081" s="307">
        <v>0</v>
      </c>
      <c r="I1081" s="307">
        <v>140895</v>
      </c>
      <c r="J1081" s="307">
        <v>82390</v>
      </c>
      <c r="K1081" s="307">
        <v>105100</v>
      </c>
      <c r="L1081" s="307">
        <v>35795</v>
      </c>
      <c r="M1081" s="307">
        <v>14705</v>
      </c>
      <c r="N1081" s="307">
        <v>6791</v>
      </c>
      <c r="O1081" s="307">
        <v>8088</v>
      </c>
      <c r="P1081" s="307">
        <v>6617</v>
      </c>
      <c r="Q1081" s="307">
        <v>1989</v>
      </c>
      <c r="R1081" s="438">
        <v>0</v>
      </c>
      <c r="S1081" s="438">
        <v>0</v>
      </c>
      <c r="T1081" s="438">
        <v>0</v>
      </c>
      <c r="U1081" s="438">
        <v>1989</v>
      </c>
      <c r="V1081" s="438">
        <v>15032</v>
      </c>
    </row>
    <row r="1082" spans="1:22">
      <c r="A1082" s="375" t="s">
        <v>2576</v>
      </c>
      <c r="B1082" t="s">
        <v>2541</v>
      </c>
      <c r="C1082" t="s">
        <v>1103</v>
      </c>
      <c r="D1082" s="306">
        <v>24343</v>
      </c>
      <c r="E1082" s="306">
        <v>0</v>
      </c>
      <c r="F1082" s="306">
        <v>25922</v>
      </c>
      <c r="G1082" s="306">
        <v>25922</v>
      </c>
      <c r="H1082" s="306">
        <v>0</v>
      </c>
      <c r="I1082" s="306">
        <v>30280</v>
      </c>
      <c r="J1082" s="306">
        <v>14760</v>
      </c>
      <c r="K1082" s="306">
        <v>20270</v>
      </c>
      <c r="L1082" s="306">
        <v>10010</v>
      </c>
      <c r="M1082" s="306">
        <v>3309</v>
      </c>
      <c r="N1082" s="306">
        <v>1215</v>
      </c>
      <c r="O1082" s="306">
        <v>3309</v>
      </c>
      <c r="P1082" s="306">
        <v>0</v>
      </c>
      <c r="Q1082" s="306">
        <v>1029</v>
      </c>
      <c r="R1082" s="144">
        <v>0</v>
      </c>
      <c r="S1082" s="144">
        <v>0</v>
      </c>
      <c r="T1082" s="144">
        <v>0</v>
      </c>
      <c r="U1082" s="144">
        <v>1029</v>
      </c>
      <c r="V1082" s="144">
        <v>4506</v>
      </c>
    </row>
    <row r="1083" spans="1:22">
      <c r="A1083" s="375" t="s">
        <v>2577</v>
      </c>
      <c r="B1083" t="s">
        <v>2541</v>
      </c>
      <c r="C1083" t="s">
        <v>2578</v>
      </c>
      <c r="D1083" s="307">
        <v>24344</v>
      </c>
      <c r="E1083" s="307">
        <v>0</v>
      </c>
      <c r="F1083" s="307">
        <v>17723</v>
      </c>
      <c r="G1083" s="307">
        <v>17723</v>
      </c>
      <c r="H1083" s="307">
        <v>0</v>
      </c>
      <c r="I1083" s="307">
        <v>51770</v>
      </c>
      <c r="J1083" s="307">
        <v>28250</v>
      </c>
      <c r="K1083" s="307">
        <v>42500</v>
      </c>
      <c r="L1083" s="307">
        <v>9270</v>
      </c>
      <c r="M1083" s="307">
        <v>5533</v>
      </c>
      <c r="N1083" s="307">
        <v>2323</v>
      </c>
      <c r="O1083" s="307">
        <v>3500</v>
      </c>
      <c r="P1083" s="307">
        <v>2033</v>
      </c>
      <c r="Q1083" s="307">
        <v>1269</v>
      </c>
      <c r="R1083" s="438">
        <v>0</v>
      </c>
      <c r="S1083" s="438">
        <v>0</v>
      </c>
      <c r="T1083" s="438">
        <v>0</v>
      </c>
      <c r="U1083" s="438">
        <v>1269</v>
      </c>
      <c r="V1083" s="438">
        <v>3112</v>
      </c>
    </row>
    <row r="1084" spans="1:22">
      <c r="A1084" s="375" t="s">
        <v>2579</v>
      </c>
      <c r="B1084" t="s">
        <v>2541</v>
      </c>
      <c r="C1084" t="s">
        <v>2580</v>
      </c>
      <c r="D1084" s="306">
        <v>24441</v>
      </c>
      <c r="E1084" s="306">
        <v>0</v>
      </c>
      <c r="F1084" s="306">
        <v>48744</v>
      </c>
      <c r="G1084" s="306">
        <v>0</v>
      </c>
      <c r="H1084" s="306">
        <v>48744</v>
      </c>
      <c r="I1084" s="306">
        <v>53200</v>
      </c>
      <c r="J1084" s="306">
        <v>34960</v>
      </c>
      <c r="K1084" s="306">
        <v>52000</v>
      </c>
      <c r="L1084" s="306">
        <v>1200</v>
      </c>
      <c r="M1084" s="306">
        <v>5309</v>
      </c>
      <c r="N1084" s="306">
        <v>2873</v>
      </c>
      <c r="O1084" s="306">
        <v>2941</v>
      </c>
      <c r="P1084" s="306">
        <v>2368</v>
      </c>
      <c r="Q1084" s="306">
        <v>1269</v>
      </c>
      <c r="R1084" s="144">
        <v>0</v>
      </c>
      <c r="S1084" s="144">
        <v>0</v>
      </c>
      <c r="T1084" s="144">
        <v>0</v>
      </c>
      <c r="U1084" s="144">
        <v>1269</v>
      </c>
      <c r="V1084" s="144">
        <v>8344</v>
      </c>
    </row>
    <row r="1085" spans="1:22">
      <c r="A1085" s="375" t="s">
        <v>2581</v>
      </c>
      <c r="B1085" t="s">
        <v>2541</v>
      </c>
      <c r="C1085" t="s">
        <v>1462</v>
      </c>
      <c r="D1085" s="307">
        <v>24442</v>
      </c>
      <c r="E1085" s="307">
        <v>0</v>
      </c>
      <c r="F1085" s="307">
        <v>64262</v>
      </c>
      <c r="G1085" s="307">
        <v>4600</v>
      </c>
      <c r="H1085" s="307">
        <v>59662</v>
      </c>
      <c r="I1085" s="307">
        <v>82295</v>
      </c>
      <c r="J1085" s="307">
        <v>51170</v>
      </c>
      <c r="K1085" s="307">
        <v>73700</v>
      </c>
      <c r="L1085" s="307">
        <v>8595</v>
      </c>
      <c r="M1085" s="307">
        <v>8396</v>
      </c>
      <c r="N1085" s="307">
        <v>4208</v>
      </c>
      <c r="O1085" s="307">
        <v>4500</v>
      </c>
      <c r="P1085" s="307">
        <v>3896</v>
      </c>
      <c r="Q1085" s="307">
        <v>810</v>
      </c>
      <c r="R1085" s="438">
        <v>0</v>
      </c>
      <c r="S1085" s="438">
        <v>0</v>
      </c>
      <c r="T1085" s="438">
        <v>0</v>
      </c>
      <c r="U1085" s="438">
        <v>810</v>
      </c>
      <c r="V1085" s="438">
        <v>11112</v>
      </c>
    </row>
    <row r="1086" spans="1:22">
      <c r="A1086" s="375" t="s">
        <v>2582</v>
      </c>
      <c r="B1086" t="s">
        <v>2541</v>
      </c>
      <c r="C1086" t="s">
        <v>2583</v>
      </c>
      <c r="D1086" s="306">
        <v>24443</v>
      </c>
      <c r="E1086" s="306">
        <v>0</v>
      </c>
      <c r="F1086" s="306">
        <v>44733</v>
      </c>
      <c r="G1086" s="306">
        <v>44733</v>
      </c>
      <c r="H1086" s="306">
        <v>0</v>
      </c>
      <c r="I1086" s="306">
        <v>41930</v>
      </c>
      <c r="J1086" s="306">
        <v>31150</v>
      </c>
      <c r="K1086" s="306">
        <v>41700</v>
      </c>
      <c r="L1086" s="306">
        <v>230</v>
      </c>
      <c r="M1086" s="306">
        <v>4011</v>
      </c>
      <c r="N1086" s="306">
        <v>2583</v>
      </c>
      <c r="O1086" s="306">
        <v>4011</v>
      </c>
      <c r="P1086" s="306">
        <v>0</v>
      </c>
      <c r="Q1086" s="306">
        <v>1029</v>
      </c>
      <c r="R1086" s="144">
        <v>0</v>
      </c>
      <c r="S1086" s="144">
        <v>0</v>
      </c>
      <c r="T1086" s="144">
        <v>0</v>
      </c>
      <c r="U1086" s="144">
        <v>1029</v>
      </c>
      <c r="V1086" s="144">
        <v>7632</v>
      </c>
    </row>
    <row r="1087" spans="1:22">
      <c r="A1087" s="375" t="s">
        <v>2584</v>
      </c>
      <c r="B1087" t="s">
        <v>2541</v>
      </c>
      <c r="C1087" t="s">
        <v>2585</v>
      </c>
      <c r="D1087" s="307">
        <v>24461</v>
      </c>
      <c r="E1087" s="307">
        <v>0</v>
      </c>
      <c r="F1087" s="307">
        <v>45275</v>
      </c>
      <c r="G1087" s="307">
        <v>45275</v>
      </c>
      <c r="H1087" s="307">
        <v>0</v>
      </c>
      <c r="I1087" s="307">
        <v>49355</v>
      </c>
      <c r="J1087" s="307">
        <v>28740</v>
      </c>
      <c r="K1087" s="307">
        <v>43010</v>
      </c>
      <c r="L1087" s="307">
        <v>6345</v>
      </c>
      <c r="M1087" s="307">
        <v>5142</v>
      </c>
      <c r="N1087" s="307">
        <v>2370</v>
      </c>
      <c r="O1087" s="307">
        <v>2890</v>
      </c>
      <c r="P1087" s="307">
        <v>2252</v>
      </c>
      <c r="Q1087" s="307">
        <v>1269</v>
      </c>
      <c r="R1087" s="438">
        <v>0</v>
      </c>
      <c r="S1087" s="438">
        <v>0</v>
      </c>
      <c r="T1087" s="438">
        <v>0</v>
      </c>
      <c r="U1087" s="438">
        <v>1269</v>
      </c>
      <c r="V1087" s="438">
        <v>7820</v>
      </c>
    </row>
    <row r="1088" spans="1:22">
      <c r="A1088" s="375" t="s">
        <v>2586</v>
      </c>
      <c r="B1088" t="s">
        <v>2541</v>
      </c>
      <c r="C1088" t="s">
        <v>2587</v>
      </c>
      <c r="D1088" s="306">
        <v>24470</v>
      </c>
      <c r="E1088" s="306">
        <v>0</v>
      </c>
      <c r="F1088" s="306">
        <v>34486</v>
      </c>
      <c r="G1088" s="306">
        <v>6000</v>
      </c>
      <c r="H1088" s="306">
        <v>28486</v>
      </c>
      <c r="I1088" s="306">
        <v>26850</v>
      </c>
      <c r="J1088" s="306">
        <v>16280</v>
      </c>
      <c r="K1088" s="306">
        <v>23300</v>
      </c>
      <c r="L1088" s="306">
        <v>3550</v>
      </c>
      <c r="M1088" s="306">
        <v>2766</v>
      </c>
      <c r="N1088" s="306">
        <v>1350</v>
      </c>
      <c r="O1088" s="306">
        <v>1800</v>
      </c>
      <c r="P1088" s="306">
        <v>966</v>
      </c>
      <c r="Q1088" s="306">
        <v>1029</v>
      </c>
      <c r="R1088" s="144">
        <v>0</v>
      </c>
      <c r="S1088" s="144">
        <v>0</v>
      </c>
      <c r="T1088" s="144">
        <v>0</v>
      </c>
      <c r="U1088" s="144">
        <v>1029</v>
      </c>
      <c r="V1088" s="144">
        <v>5898</v>
      </c>
    </row>
    <row r="1089" spans="1:22">
      <c r="A1089" s="375" t="s">
        <v>2588</v>
      </c>
      <c r="B1089" t="s">
        <v>2541</v>
      </c>
      <c r="C1089" t="s">
        <v>2589</v>
      </c>
      <c r="D1089" s="307">
        <v>24471</v>
      </c>
      <c r="E1089" s="307">
        <v>0</v>
      </c>
      <c r="F1089" s="307">
        <v>43149</v>
      </c>
      <c r="G1089" s="307">
        <v>43149</v>
      </c>
      <c r="H1089" s="307">
        <v>0</v>
      </c>
      <c r="I1089" s="307">
        <v>43425</v>
      </c>
      <c r="J1089" s="307">
        <v>34260</v>
      </c>
      <c r="K1089" s="307">
        <v>43425</v>
      </c>
      <c r="L1089" s="307">
        <v>0</v>
      </c>
      <c r="M1089" s="307">
        <v>4046</v>
      </c>
      <c r="N1089" s="307">
        <v>2840</v>
      </c>
      <c r="O1089" s="307">
        <v>4046</v>
      </c>
      <c r="P1089" s="307">
        <v>0</v>
      </c>
      <c r="Q1089" s="307">
        <v>1029</v>
      </c>
      <c r="R1089" s="438">
        <v>0</v>
      </c>
      <c r="S1089" s="438">
        <v>0</v>
      </c>
      <c r="T1089" s="438">
        <v>0</v>
      </c>
      <c r="U1089" s="438">
        <v>1029</v>
      </c>
      <c r="V1089" s="438">
        <v>7352</v>
      </c>
    </row>
    <row r="1090" spans="1:22">
      <c r="A1090" s="375" t="s">
        <v>2590</v>
      </c>
      <c r="B1090" t="s">
        <v>2541</v>
      </c>
      <c r="C1090" t="s">
        <v>2591</v>
      </c>
      <c r="D1090" s="306">
        <v>24472</v>
      </c>
      <c r="E1090" s="306">
        <v>0</v>
      </c>
      <c r="F1090" s="306">
        <v>54858</v>
      </c>
      <c r="G1090" s="306">
        <v>54858</v>
      </c>
      <c r="H1090" s="306">
        <v>0</v>
      </c>
      <c r="I1090" s="306">
        <v>64500</v>
      </c>
      <c r="J1090" s="306">
        <v>51740</v>
      </c>
      <c r="K1090" s="306">
        <v>64500</v>
      </c>
      <c r="L1090" s="306">
        <v>0</v>
      </c>
      <c r="M1090" s="306">
        <v>5990</v>
      </c>
      <c r="N1090" s="306">
        <v>4313</v>
      </c>
      <c r="O1090" s="306">
        <v>5990</v>
      </c>
      <c r="P1090" s="306">
        <v>0</v>
      </c>
      <c r="Q1090" s="306">
        <v>1269</v>
      </c>
      <c r="R1090" s="144">
        <v>0</v>
      </c>
      <c r="S1090" s="144">
        <v>0</v>
      </c>
      <c r="T1090" s="144">
        <v>0</v>
      </c>
      <c r="U1090" s="144">
        <v>1269</v>
      </c>
      <c r="V1090" s="144">
        <v>9363</v>
      </c>
    </row>
    <row r="1091" spans="1:22">
      <c r="A1091" s="375" t="s">
        <v>2592</v>
      </c>
      <c r="B1091" t="s">
        <v>2541</v>
      </c>
      <c r="C1091" t="s">
        <v>2593</v>
      </c>
      <c r="D1091" s="307">
        <v>24543</v>
      </c>
      <c r="E1091" s="307">
        <v>0</v>
      </c>
      <c r="F1091" s="307">
        <v>64905</v>
      </c>
      <c r="G1091" s="307">
        <v>0</v>
      </c>
      <c r="H1091" s="307">
        <v>64905</v>
      </c>
      <c r="I1091" s="307">
        <v>84695</v>
      </c>
      <c r="J1091" s="307">
        <v>67140</v>
      </c>
      <c r="K1091" s="307">
        <v>67140</v>
      </c>
      <c r="L1091" s="307">
        <v>17555</v>
      </c>
      <c r="M1091" s="307">
        <v>7909</v>
      </c>
      <c r="N1091" s="307">
        <v>5593</v>
      </c>
      <c r="O1091" s="307">
        <v>5593</v>
      </c>
      <c r="P1091" s="307">
        <v>2316</v>
      </c>
      <c r="Q1091" s="307">
        <v>1269</v>
      </c>
      <c r="R1091" s="438">
        <v>0</v>
      </c>
      <c r="S1091" s="438">
        <v>0</v>
      </c>
      <c r="T1091" s="438">
        <v>0</v>
      </c>
      <c r="U1091" s="438">
        <v>1269</v>
      </c>
      <c r="V1091" s="438">
        <v>11093</v>
      </c>
    </row>
    <row r="1092" spans="1:22">
      <c r="A1092" s="375" t="s">
        <v>2594</v>
      </c>
      <c r="B1092" t="s">
        <v>2541</v>
      </c>
      <c r="C1092" t="s">
        <v>2595</v>
      </c>
      <c r="D1092" s="306">
        <v>24561</v>
      </c>
      <c r="E1092" s="306">
        <v>0</v>
      </c>
      <c r="F1092" s="306">
        <v>41355</v>
      </c>
      <c r="G1092" s="306">
        <v>0</v>
      </c>
      <c r="H1092" s="306">
        <v>41355</v>
      </c>
      <c r="I1092" s="306">
        <v>44135</v>
      </c>
      <c r="J1092" s="306">
        <v>34160</v>
      </c>
      <c r="K1092" s="306">
        <v>44135</v>
      </c>
      <c r="L1092" s="306">
        <v>0</v>
      </c>
      <c r="M1092" s="306">
        <v>4143</v>
      </c>
      <c r="N1092" s="306">
        <v>2823</v>
      </c>
      <c r="O1092" s="306">
        <v>4143</v>
      </c>
      <c r="P1092" s="306">
        <v>0</v>
      </c>
      <c r="Q1092" s="306">
        <v>570</v>
      </c>
      <c r="R1092" s="144">
        <v>570</v>
      </c>
      <c r="S1092" s="144">
        <v>570</v>
      </c>
      <c r="T1092" s="144">
        <v>0</v>
      </c>
      <c r="U1092" s="144">
        <v>0</v>
      </c>
      <c r="V1092" s="144">
        <v>7053</v>
      </c>
    </row>
    <row r="1093" spans="1:22">
      <c r="A1093" s="375" t="s">
        <v>2596</v>
      </c>
      <c r="B1093" t="s">
        <v>2541</v>
      </c>
      <c r="C1093" t="s">
        <v>2597</v>
      </c>
      <c r="D1093" s="307">
        <v>24562</v>
      </c>
      <c r="E1093" s="307">
        <v>0</v>
      </c>
      <c r="F1093" s="307">
        <v>43081</v>
      </c>
      <c r="G1093" s="307">
        <v>43081</v>
      </c>
      <c r="H1093" s="307">
        <v>0</v>
      </c>
      <c r="I1093" s="307">
        <v>53045</v>
      </c>
      <c r="J1093" s="307">
        <v>39960</v>
      </c>
      <c r="K1093" s="307">
        <v>53020</v>
      </c>
      <c r="L1093" s="307">
        <v>25</v>
      </c>
      <c r="M1093" s="307">
        <v>5043</v>
      </c>
      <c r="N1093" s="307">
        <v>3303</v>
      </c>
      <c r="O1093" s="307">
        <v>3635</v>
      </c>
      <c r="P1093" s="307">
        <v>1408</v>
      </c>
      <c r="Q1093" s="307">
        <v>1269</v>
      </c>
      <c r="R1093" s="438">
        <v>0</v>
      </c>
      <c r="S1093" s="438">
        <v>0</v>
      </c>
      <c r="T1093" s="438">
        <v>0</v>
      </c>
      <c r="U1093" s="438">
        <v>1269</v>
      </c>
      <c r="V1093" s="438">
        <v>7377</v>
      </c>
    </row>
    <row r="1094" spans="1:22">
      <c r="A1094" s="375" t="s">
        <v>2598</v>
      </c>
      <c r="B1094" t="s">
        <v>2599</v>
      </c>
      <c r="C1094">
        <v>0</v>
      </c>
      <c r="D1094" s="306">
        <v>25000</v>
      </c>
      <c r="E1094" s="306">
        <v>0</v>
      </c>
      <c r="F1094" s="306">
        <v>4086027</v>
      </c>
      <c r="G1094" s="306">
        <v>233766</v>
      </c>
      <c r="H1094" s="306">
        <v>3852261</v>
      </c>
      <c r="I1094" s="306">
        <v>0</v>
      </c>
      <c r="J1094" s="306">
        <v>0</v>
      </c>
      <c r="K1094" s="306">
        <v>0</v>
      </c>
      <c r="L1094" s="306">
        <v>0</v>
      </c>
      <c r="M1094" s="306">
        <v>0</v>
      </c>
      <c r="N1094" s="306">
        <v>0</v>
      </c>
      <c r="O1094" s="306">
        <v>0</v>
      </c>
      <c r="P1094" s="306">
        <v>0</v>
      </c>
      <c r="Q1094" s="306">
        <v>0</v>
      </c>
      <c r="R1094" s="144">
        <v>0</v>
      </c>
      <c r="S1094" s="144">
        <v>0</v>
      </c>
      <c r="T1094" s="144">
        <v>0</v>
      </c>
      <c r="U1094" s="144">
        <v>0</v>
      </c>
      <c r="V1094" s="144">
        <v>675639</v>
      </c>
    </row>
    <row r="1095" spans="1:22">
      <c r="A1095" s="375" t="s">
        <v>2600</v>
      </c>
      <c r="B1095" t="s">
        <v>2599</v>
      </c>
      <c r="C1095" t="s">
        <v>2601</v>
      </c>
      <c r="D1095" s="307">
        <v>25201</v>
      </c>
      <c r="E1095" s="307">
        <v>0</v>
      </c>
      <c r="F1095" s="307">
        <v>683306</v>
      </c>
      <c r="G1095" s="307">
        <v>170973</v>
      </c>
      <c r="H1095" s="307">
        <v>512333</v>
      </c>
      <c r="I1095" s="307">
        <v>1399970</v>
      </c>
      <c r="J1095" s="307">
        <v>925910</v>
      </c>
      <c r="K1095" s="307">
        <v>1250000</v>
      </c>
      <c r="L1095" s="307">
        <v>149970</v>
      </c>
      <c r="M1095" s="307">
        <v>140091</v>
      </c>
      <c r="N1095" s="307">
        <v>76368</v>
      </c>
      <c r="O1095" s="307">
        <v>98276</v>
      </c>
      <c r="P1095" s="307">
        <v>41815</v>
      </c>
      <c r="Q1095" s="307">
        <v>10389</v>
      </c>
      <c r="R1095" s="438">
        <v>0</v>
      </c>
      <c r="S1095" s="438">
        <v>0</v>
      </c>
      <c r="T1095" s="438">
        <v>0</v>
      </c>
      <c r="U1095" s="438">
        <v>10389</v>
      </c>
      <c r="V1095" s="438">
        <v>112238</v>
      </c>
    </row>
    <row r="1096" spans="1:22">
      <c r="A1096" s="375" t="s">
        <v>2602</v>
      </c>
      <c r="B1096" t="s">
        <v>2599</v>
      </c>
      <c r="C1096" t="s">
        <v>2603</v>
      </c>
      <c r="D1096" s="306">
        <v>25202</v>
      </c>
      <c r="E1096" s="306">
        <v>0</v>
      </c>
      <c r="F1096" s="306">
        <v>232982</v>
      </c>
      <c r="G1096" s="306">
        <v>0</v>
      </c>
      <c r="H1096" s="306">
        <v>232982</v>
      </c>
      <c r="I1096" s="306">
        <v>416270</v>
      </c>
      <c r="J1096" s="306">
        <v>257660</v>
      </c>
      <c r="K1096" s="306">
        <v>385000</v>
      </c>
      <c r="L1096" s="306">
        <v>31270</v>
      </c>
      <c r="M1096" s="306">
        <v>42531</v>
      </c>
      <c r="N1096" s="306">
        <v>21165</v>
      </c>
      <c r="O1096" s="306">
        <v>17144</v>
      </c>
      <c r="P1096" s="306">
        <v>25387</v>
      </c>
      <c r="Q1096" s="306">
        <v>4629</v>
      </c>
      <c r="R1096" s="144">
        <v>0</v>
      </c>
      <c r="S1096" s="144">
        <v>0</v>
      </c>
      <c r="T1096" s="144">
        <v>0</v>
      </c>
      <c r="U1096" s="144">
        <v>4629</v>
      </c>
      <c r="V1096" s="144">
        <v>38079</v>
      </c>
    </row>
    <row r="1097" spans="1:22">
      <c r="A1097" s="375" t="s">
        <v>2604</v>
      </c>
      <c r="B1097" t="s">
        <v>2599</v>
      </c>
      <c r="C1097" t="s">
        <v>2605</v>
      </c>
      <c r="D1097" s="307">
        <v>25203</v>
      </c>
      <c r="E1097" s="307">
        <v>0</v>
      </c>
      <c r="F1097" s="307">
        <v>312476</v>
      </c>
      <c r="G1097" s="307">
        <v>0</v>
      </c>
      <c r="H1097" s="307">
        <v>312476</v>
      </c>
      <c r="I1097" s="307">
        <v>443565</v>
      </c>
      <c r="J1097" s="307">
        <v>283800</v>
      </c>
      <c r="K1097" s="307">
        <v>288000</v>
      </c>
      <c r="L1097" s="307">
        <v>155565</v>
      </c>
      <c r="M1097" s="307">
        <v>44960</v>
      </c>
      <c r="N1097" s="307">
        <v>23420</v>
      </c>
      <c r="O1097" s="307">
        <v>15000</v>
      </c>
      <c r="P1097" s="307">
        <v>29960</v>
      </c>
      <c r="Q1097" s="307">
        <v>4389</v>
      </c>
      <c r="R1097" s="438">
        <v>0</v>
      </c>
      <c r="S1097" s="438">
        <v>0</v>
      </c>
      <c r="T1097" s="438">
        <v>0</v>
      </c>
      <c r="U1097" s="438">
        <v>4389</v>
      </c>
      <c r="V1097" s="438">
        <v>51514</v>
      </c>
    </row>
    <row r="1098" spans="1:22">
      <c r="A1098" s="375" t="s">
        <v>2606</v>
      </c>
      <c r="B1098" t="s">
        <v>2599</v>
      </c>
      <c r="C1098" t="s">
        <v>2607</v>
      </c>
      <c r="D1098" s="306">
        <v>25204</v>
      </c>
      <c r="E1098" s="306">
        <v>0</v>
      </c>
      <c r="F1098" s="306">
        <v>204247</v>
      </c>
      <c r="G1098" s="306">
        <v>0</v>
      </c>
      <c r="H1098" s="306">
        <v>204247</v>
      </c>
      <c r="I1098" s="306">
        <v>285780</v>
      </c>
      <c r="J1098" s="306">
        <v>172310</v>
      </c>
      <c r="K1098" s="306">
        <v>233000</v>
      </c>
      <c r="L1098" s="306">
        <v>52780</v>
      </c>
      <c r="M1098" s="306">
        <v>29464</v>
      </c>
      <c r="N1098" s="306">
        <v>14176</v>
      </c>
      <c r="O1098" s="306">
        <v>10812</v>
      </c>
      <c r="P1098" s="306">
        <v>18652</v>
      </c>
      <c r="Q1098" s="306">
        <v>3429</v>
      </c>
      <c r="R1098" s="144">
        <v>0</v>
      </c>
      <c r="S1098" s="144">
        <v>0</v>
      </c>
      <c r="T1098" s="144">
        <v>0</v>
      </c>
      <c r="U1098" s="144">
        <v>3429</v>
      </c>
      <c r="V1098" s="144">
        <v>33677</v>
      </c>
    </row>
    <row r="1099" spans="1:22">
      <c r="A1099" s="375" t="s">
        <v>2608</v>
      </c>
      <c r="B1099" t="s">
        <v>2599</v>
      </c>
      <c r="C1099" t="s">
        <v>2609</v>
      </c>
      <c r="D1099" s="307">
        <v>25206</v>
      </c>
      <c r="E1099" s="307">
        <v>0</v>
      </c>
      <c r="F1099" s="307">
        <v>254649</v>
      </c>
      <c r="G1099" s="307">
        <v>0</v>
      </c>
      <c r="H1099" s="307">
        <v>254649</v>
      </c>
      <c r="I1099" s="307">
        <v>475840</v>
      </c>
      <c r="J1099" s="307">
        <v>278080</v>
      </c>
      <c r="K1099" s="307">
        <v>390000</v>
      </c>
      <c r="L1099" s="307">
        <v>85840</v>
      </c>
      <c r="M1099" s="307">
        <v>49546</v>
      </c>
      <c r="N1099" s="307">
        <v>22960</v>
      </c>
      <c r="O1099" s="307">
        <v>24623</v>
      </c>
      <c r="P1099" s="307">
        <v>24923</v>
      </c>
      <c r="Q1099" s="307">
        <v>5589</v>
      </c>
      <c r="R1099" s="438">
        <v>0</v>
      </c>
      <c r="S1099" s="438">
        <v>0</v>
      </c>
      <c r="T1099" s="438">
        <v>0</v>
      </c>
      <c r="U1099" s="438">
        <v>5589</v>
      </c>
      <c r="V1099" s="438">
        <v>41846</v>
      </c>
    </row>
    <row r="1100" spans="1:22">
      <c r="A1100" s="375" t="s">
        <v>2610</v>
      </c>
      <c r="B1100" t="s">
        <v>2599</v>
      </c>
      <c r="C1100" t="s">
        <v>2611</v>
      </c>
      <c r="D1100" s="306">
        <v>25207</v>
      </c>
      <c r="E1100" s="306">
        <v>0</v>
      </c>
      <c r="F1100" s="306">
        <v>173413</v>
      </c>
      <c r="G1100" s="306">
        <v>0</v>
      </c>
      <c r="H1100" s="306">
        <v>173413</v>
      </c>
      <c r="I1100" s="306">
        <v>255860</v>
      </c>
      <c r="J1100" s="306">
        <v>137010</v>
      </c>
      <c r="K1100" s="306">
        <v>187000</v>
      </c>
      <c r="L1100" s="306">
        <v>68860</v>
      </c>
      <c r="M1100" s="306">
        <v>27324</v>
      </c>
      <c r="N1100" s="306">
        <v>11268</v>
      </c>
      <c r="O1100" s="306">
        <v>10458</v>
      </c>
      <c r="P1100" s="306">
        <v>16866</v>
      </c>
      <c r="Q1100" s="306">
        <v>3189</v>
      </c>
      <c r="R1100" s="144">
        <v>0</v>
      </c>
      <c r="S1100" s="144">
        <v>0</v>
      </c>
      <c r="T1100" s="144">
        <v>0</v>
      </c>
      <c r="U1100" s="144">
        <v>3189</v>
      </c>
      <c r="V1100" s="144">
        <v>28460</v>
      </c>
    </row>
    <row r="1101" spans="1:22">
      <c r="A1101" s="375" t="s">
        <v>2612</v>
      </c>
      <c r="B1101" t="s">
        <v>2599</v>
      </c>
      <c r="C1101" t="s">
        <v>2613</v>
      </c>
      <c r="D1101" s="307">
        <v>25208</v>
      </c>
      <c r="E1101" s="307">
        <v>0</v>
      </c>
      <c r="F1101" s="307">
        <v>117627</v>
      </c>
      <c r="G1101" s="307">
        <v>0</v>
      </c>
      <c r="H1101" s="307">
        <v>117627</v>
      </c>
      <c r="I1101" s="307">
        <v>206130</v>
      </c>
      <c r="J1101" s="307">
        <v>105920</v>
      </c>
      <c r="K1101" s="307">
        <v>146000</v>
      </c>
      <c r="L1101" s="307">
        <v>60130</v>
      </c>
      <c r="M1101" s="307">
        <v>22229</v>
      </c>
      <c r="N1101" s="307">
        <v>8660</v>
      </c>
      <c r="O1101" s="307">
        <v>12116</v>
      </c>
      <c r="P1101" s="307">
        <v>10113</v>
      </c>
      <c r="Q1101" s="307">
        <v>2949</v>
      </c>
      <c r="R1101" s="438">
        <v>0</v>
      </c>
      <c r="S1101" s="438">
        <v>0</v>
      </c>
      <c r="T1101" s="438">
        <v>0</v>
      </c>
      <c r="U1101" s="438">
        <v>2949</v>
      </c>
      <c r="V1101" s="438">
        <v>19220</v>
      </c>
    </row>
    <row r="1102" spans="1:22">
      <c r="A1102" s="375" t="s">
        <v>2614</v>
      </c>
      <c r="B1102" t="s">
        <v>2599</v>
      </c>
      <c r="C1102" t="s">
        <v>2615</v>
      </c>
      <c r="D1102" s="306">
        <v>25209</v>
      </c>
      <c r="E1102" s="306">
        <v>0</v>
      </c>
      <c r="F1102" s="306">
        <v>216504</v>
      </c>
      <c r="G1102" s="306">
        <v>12240</v>
      </c>
      <c r="H1102" s="306">
        <v>204264</v>
      </c>
      <c r="I1102" s="306">
        <v>307960</v>
      </c>
      <c r="J1102" s="306">
        <v>181210</v>
      </c>
      <c r="K1102" s="306">
        <v>233100</v>
      </c>
      <c r="L1102" s="306">
        <v>74860</v>
      </c>
      <c r="M1102" s="306">
        <v>32028</v>
      </c>
      <c r="N1102" s="306">
        <v>14898</v>
      </c>
      <c r="O1102" s="306">
        <v>11500</v>
      </c>
      <c r="P1102" s="306">
        <v>20528</v>
      </c>
      <c r="Q1102" s="306">
        <v>3429</v>
      </c>
      <c r="R1102" s="144">
        <v>0</v>
      </c>
      <c r="S1102" s="144">
        <v>0</v>
      </c>
      <c r="T1102" s="144">
        <v>0</v>
      </c>
      <c r="U1102" s="144">
        <v>3429</v>
      </c>
      <c r="V1102" s="144">
        <v>35708</v>
      </c>
    </row>
    <row r="1103" spans="1:22">
      <c r="A1103" s="375" t="s">
        <v>2616</v>
      </c>
      <c r="B1103" t="s">
        <v>2599</v>
      </c>
      <c r="C1103" t="s">
        <v>2617</v>
      </c>
      <c r="D1103" s="307">
        <v>25210</v>
      </c>
      <c r="E1103" s="307">
        <v>0</v>
      </c>
      <c r="F1103" s="307">
        <v>103248</v>
      </c>
      <c r="G1103" s="307">
        <v>0</v>
      </c>
      <c r="H1103" s="307">
        <v>103248</v>
      </c>
      <c r="I1103" s="307">
        <v>156540</v>
      </c>
      <c r="J1103" s="307">
        <v>85820</v>
      </c>
      <c r="K1103" s="307">
        <v>133000</v>
      </c>
      <c r="L1103" s="307">
        <v>23540</v>
      </c>
      <c r="M1103" s="307">
        <v>16621</v>
      </c>
      <c r="N1103" s="307">
        <v>7093</v>
      </c>
      <c r="O1103" s="307">
        <v>11000</v>
      </c>
      <c r="P1103" s="307">
        <v>5621</v>
      </c>
      <c r="Q1103" s="307">
        <v>2229</v>
      </c>
      <c r="R1103" s="438">
        <v>0</v>
      </c>
      <c r="S1103" s="438">
        <v>0</v>
      </c>
      <c r="T1103" s="438">
        <v>0</v>
      </c>
      <c r="U1103" s="438">
        <v>2229</v>
      </c>
      <c r="V1103" s="438">
        <v>16958</v>
      </c>
    </row>
    <row r="1104" spans="1:22">
      <c r="A1104" s="375" t="s">
        <v>2618</v>
      </c>
      <c r="B1104" t="s">
        <v>2599</v>
      </c>
      <c r="C1104" t="s">
        <v>2619</v>
      </c>
      <c r="D1104" s="306">
        <v>25211</v>
      </c>
      <c r="E1104" s="306">
        <v>0</v>
      </c>
      <c r="F1104" s="306">
        <v>116265</v>
      </c>
      <c r="G1104" s="306">
        <v>16660</v>
      </c>
      <c r="H1104" s="306">
        <v>99605</v>
      </c>
      <c r="I1104" s="306">
        <v>183990</v>
      </c>
      <c r="J1104" s="306">
        <v>104900</v>
      </c>
      <c r="K1104" s="306">
        <v>149000</v>
      </c>
      <c r="L1104" s="306">
        <v>34990</v>
      </c>
      <c r="M1104" s="306">
        <v>19292</v>
      </c>
      <c r="N1104" s="306">
        <v>8585</v>
      </c>
      <c r="O1104" s="306">
        <v>8959</v>
      </c>
      <c r="P1104" s="306">
        <v>10333</v>
      </c>
      <c r="Q1104" s="306">
        <v>2469</v>
      </c>
      <c r="R1104" s="144">
        <v>0</v>
      </c>
      <c r="S1104" s="144">
        <v>0</v>
      </c>
      <c r="T1104" s="144">
        <v>0</v>
      </c>
      <c r="U1104" s="144">
        <v>2469</v>
      </c>
      <c r="V1104" s="144">
        <v>19177</v>
      </c>
    </row>
    <row r="1105" spans="1:22">
      <c r="A1105" s="375" t="s">
        <v>2620</v>
      </c>
      <c r="B1105" t="s">
        <v>2599</v>
      </c>
      <c r="C1105" t="s">
        <v>2621</v>
      </c>
      <c r="D1105" s="307">
        <v>25212</v>
      </c>
      <c r="E1105" s="307">
        <v>0</v>
      </c>
      <c r="F1105" s="307">
        <v>161009</v>
      </c>
      <c r="G1105" s="307">
        <v>161009</v>
      </c>
      <c r="H1105" s="307">
        <v>0</v>
      </c>
      <c r="I1105" s="307">
        <v>195775</v>
      </c>
      <c r="J1105" s="307">
        <v>134930</v>
      </c>
      <c r="K1105" s="307">
        <v>195775</v>
      </c>
      <c r="L1105" s="307">
        <v>0</v>
      </c>
      <c r="M1105" s="307">
        <v>19308</v>
      </c>
      <c r="N1105" s="307">
        <v>11178</v>
      </c>
      <c r="O1105" s="307">
        <v>15300</v>
      </c>
      <c r="P1105" s="307">
        <v>4008</v>
      </c>
      <c r="Q1105" s="307">
        <v>2709</v>
      </c>
      <c r="R1105" s="438">
        <v>0</v>
      </c>
      <c r="S1105" s="438">
        <v>0</v>
      </c>
      <c r="T1105" s="438">
        <v>0</v>
      </c>
      <c r="U1105" s="438">
        <v>2709</v>
      </c>
      <c r="V1105" s="438">
        <v>26632</v>
      </c>
    </row>
    <row r="1106" spans="1:22">
      <c r="A1106" s="375" t="s">
        <v>2622</v>
      </c>
      <c r="B1106" t="s">
        <v>2599</v>
      </c>
      <c r="C1106" t="s">
        <v>2623</v>
      </c>
      <c r="D1106" s="306">
        <v>25213</v>
      </c>
      <c r="E1106" s="306">
        <v>0</v>
      </c>
      <c r="F1106" s="306">
        <v>280712</v>
      </c>
      <c r="G1106" s="306">
        <v>0</v>
      </c>
      <c r="H1106" s="306">
        <v>280712</v>
      </c>
      <c r="I1106" s="306">
        <v>374420</v>
      </c>
      <c r="J1106" s="306">
        <v>215480</v>
      </c>
      <c r="K1106" s="306">
        <v>264390</v>
      </c>
      <c r="L1106" s="306">
        <v>110030</v>
      </c>
      <c r="M1106" s="306">
        <v>39125</v>
      </c>
      <c r="N1106" s="306">
        <v>17693</v>
      </c>
      <c r="O1106" s="306">
        <v>4990</v>
      </c>
      <c r="P1106" s="306">
        <v>34135</v>
      </c>
      <c r="Q1106" s="306">
        <v>4389</v>
      </c>
      <c r="R1106" s="144">
        <v>0</v>
      </c>
      <c r="S1106" s="144">
        <v>0</v>
      </c>
      <c r="T1106" s="144">
        <v>0</v>
      </c>
      <c r="U1106" s="144">
        <v>4389</v>
      </c>
      <c r="V1106" s="144">
        <v>46394</v>
      </c>
    </row>
    <row r="1107" spans="1:22">
      <c r="A1107" s="375" t="s">
        <v>2624</v>
      </c>
      <c r="B1107" t="s">
        <v>2599</v>
      </c>
      <c r="C1107" t="s">
        <v>2625</v>
      </c>
      <c r="D1107" s="307">
        <v>25214</v>
      </c>
      <c r="E1107" s="307">
        <v>0</v>
      </c>
      <c r="F1107" s="307">
        <v>103381</v>
      </c>
      <c r="G1107" s="307">
        <v>103381</v>
      </c>
      <c r="H1107" s="307">
        <v>0</v>
      </c>
      <c r="I1107" s="307">
        <v>126240</v>
      </c>
      <c r="J1107" s="307">
        <v>74220</v>
      </c>
      <c r="K1107" s="307">
        <v>88500</v>
      </c>
      <c r="L1107" s="307">
        <v>37740</v>
      </c>
      <c r="M1107" s="307">
        <v>13098</v>
      </c>
      <c r="N1107" s="307">
        <v>6090</v>
      </c>
      <c r="O1107" s="307">
        <v>5600</v>
      </c>
      <c r="P1107" s="307">
        <v>7498</v>
      </c>
      <c r="Q1107" s="307">
        <v>1989</v>
      </c>
      <c r="R1107" s="438">
        <v>0</v>
      </c>
      <c r="S1107" s="438">
        <v>0</v>
      </c>
      <c r="T1107" s="438">
        <v>0</v>
      </c>
      <c r="U1107" s="438">
        <v>1989</v>
      </c>
      <c r="V1107" s="438">
        <v>16949</v>
      </c>
    </row>
    <row r="1108" spans="1:22">
      <c r="A1108" s="375" t="s">
        <v>2626</v>
      </c>
      <c r="B1108" t="s">
        <v>2599</v>
      </c>
      <c r="C1108" t="s">
        <v>2627</v>
      </c>
      <c r="D1108" s="306">
        <v>25383</v>
      </c>
      <c r="E1108" s="306">
        <v>0</v>
      </c>
      <c r="F1108" s="306">
        <v>54611</v>
      </c>
      <c r="G1108" s="306">
        <v>54611</v>
      </c>
      <c r="H1108" s="306">
        <v>0</v>
      </c>
      <c r="I1108" s="306">
        <v>73700</v>
      </c>
      <c r="J1108" s="306">
        <v>44420</v>
      </c>
      <c r="K1108" s="306">
        <v>67000</v>
      </c>
      <c r="L1108" s="306">
        <v>6700</v>
      </c>
      <c r="M1108" s="306">
        <v>7578</v>
      </c>
      <c r="N1108" s="306">
        <v>3633</v>
      </c>
      <c r="O1108" s="306">
        <v>4673</v>
      </c>
      <c r="P1108" s="306">
        <v>2905</v>
      </c>
      <c r="Q1108" s="306">
        <v>1269</v>
      </c>
      <c r="R1108" s="144">
        <v>0</v>
      </c>
      <c r="S1108" s="144">
        <v>0</v>
      </c>
      <c r="T1108" s="144">
        <v>0</v>
      </c>
      <c r="U1108" s="144">
        <v>1269</v>
      </c>
      <c r="V1108" s="144">
        <v>9015</v>
      </c>
    </row>
    <row r="1109" spans="1:22">
      <c r="A1109" s="375" t="s">
        <v>2628</v>
      </c>
      <c r="B1109" t="s">
        <v>2599</v>
      </c>
      <c r="C1109" t="s">
        <v>2629</v>
      </c>
      <c r="D1109" s="307">
        <v>25384</v>
      </c>
      <c r="E1109" s="307">
        <v>0</v>
      </c>
      <c r="F1109" s="307">
        <v>23181</v>
      </c>
      <c r="G1109" s="307">
        <v>23181</v>
      </c>
      <c r="H1109" s="307">
        <v>0</v>
      </c>
      <c r="I1109" s="307">
        <v>33220</v>
      </c>
      <c r="J1109" s="307">
        <v>16650</v>
      </c>
      <c r="K1109" s="307">
        <v>23600</v>
      </c>
      <c r="L1109" s="307">
        <v>9620</v>
      </c>
      <c r="M1109" s="307">
        <v>3585</v>
      </c>
      <c r="N1109" s="307">
        <v>1353</v>
      </c>
      <c r="O1109" s="307">
        <v>1913</v>
      </c>
      <c r="P1109" s="307">
        <v>1672</v>
      </c>
      <c r="Q1109" s="307">
        <v>1029</v>
      </c>
      <c r="R1109" s="438">
        <v>0</v>
      </c>
      <c r="S1109" s="438">
        <v>0</v>
      </c>
      <c r="T1109" s="438">
        <v>0</v>
      </c>
      <c r="U1109" s="438">
        <v>1029</v>
      </c>
      <c r="V1109" s="438">
        <v>3824</v>
      </c>
    </row>
    <row r="1110" spans="1:22">
      <c r="A1110" s="375" t="s">
        <v>2630</v>
      </c>
      <c r="B1110" t="s">
        <v>2599</v>
      </c>
      <c r="C1110" t="s">
        <v>2631</v>
      </c>
      <c r="D1110" s="306">
        <v>25425</v>
      </c>
      <c r="E1110" s="306">
        <v>0</v>
      </c>
      <c r="F1110" s="306">
        <v>55118</v>
      </c>
      <c r="G1110" s="306">
        <v>0</v>
      </c>
      <c r="H1110" s="306">
        <v>55118</v>
      </c>
      <c r="I1110" s="306">
        <v>71405</v>
      </c>
      <c r="J1110" s="306">
        <v>41540</v>
      </c>
      <c r="K1110" s="306">
        <v>66000</v>
      </c>
      <c r="L1110" s="306">
        <v>5405</v>
      </c>
      <c r="M1110" s="306">
        <v>7377</v>
      </c>
      <c r="N1110" s="306">
        <v>3345</v>
      </c>
      <c r="O1110" s="306">
        <v>3906</v>
      </c>
      <c r="P1110" s="306">
        <v>3471</v>
      </c>
      <c r="Q1110" s="306">
        <v>1269</v>
      </c>
      <c r="R1110" s="144">
        <v>0</v>
      </c>
      <c r="S1110" s="144">
        <v>0</v>
      </c>
      <c r="T1110" s="144">
        <v>0</v>
      </c>
      <c r="U1110" s="144">
        <v>1269</v>
      </c>
      <c r="V1110" s="144">
        <v>9103</v>
      </c>
    </row>
    <row r="1111" spans="1:22">
      <c r="A1111" s="375" t="s">
        <v>2632</v>
      </c>
      <c r="B1111" t="s">
        <v>2599</v>
      </c>
      <c r="C1111" t="s">
        <v>2633</v>
      </c>
      <c r="D1111" s="307">
        <v>25441</v>
      </c>
      <c r="E1111" s="307">
        <v>0</v>
      </c>
      <c r="F1111" s="307">
        <v>26285</v>
      </c>
      <c r="G1111" s="307">
        <v>0</v>
      </c>
      <c r="H1111" s="307">
        <v>26285</v>
      </c>
      <c r="I1111" s="307">
        <v>31040</v>
      </c>
      <c r="J1111" s="307">
        <v>21790</v>
      </c>
      <c r="K1111" s="307">
        <v>31040</v>
      </c>
      <c r="L1111" s="307">
        <v>0</v>
      </c>
      <c r="M1111" s="307">
        <v>2997</v>
      </c>
      <c r="N1111" s="307">
        <v>1761</v>
      </c>
      <c r="O1111" s="307">
        <v>2977</v>
      </c>
      <c r="P1111" s="307">
        <v>20</v>
      </c>
      <c r="Q1111" s="307">
        <v>1029</v>
      </c>
      <c r="R1111" s="438">
        <v>0</v>
      </c>
      <c r="S1111" s="438">
        <v>0</v>
      </c>
      <c r="T1111" s="438">
        <v>0</v>
      </c>
      <c r="U1111" s="438">
        <v>1029</v>
      </c>
      <c r="V1111" s="438">
        <v>4352</v>
      </c>
    </row>
    <row r="1112" spans="1:22">
      <c r="A1112" s="375" t="s">
        <v>2634</v>
      </c>
      <c r="B1112" t="s">
        <v>2599</v>
      </c>
      <c r="C1112" t="s">
        <v>2635</v>
      </c>
      <c r="D1112" s="306">
        <v>25442</v>
      </c>
      <c r="E1112" s="306">
        <v>0</v>
      </c>
      <c r="F1112" s="306">
        <v>27657</v>
      </c>
      <c r="G1112" s="306">
        <v>5575</v>
      </c>
      <c r="H1112" s="306">
        <v>22082</v>
      </c>
      <c r="I1112" s="306">
        <v>28130</v>
      </c>
      <c r="J1112" s="306">
        <v>19870</v>
      </c>
      <c r="K1112" s="306">
        <v>28000</v>
      </c>
      <c r="L1112" s="306">
        <v>130</v>
      </c>
      <c r="M1112" s="306">
        <v>2749</v>
      </c>
      <c r="N1112" s="306">
        <v>1648</v>
      </c>
      <c r="O1112" s="306">
        <v>2749</v>
      </c>
      <c r="P1112" s="306">
        <v>0</v>
      </c>
      <c r="Q1112" s="306">
        <v>1029</v>
      </c>
      <c r="R1112" s="144">
        <v>0</v>
      </c>
      <c r="S1112" s="144">
        <v>0</v>
      </c>
      <c r="T1112" s="144">
        <v>0</v>
      </c>
      <c r="U1112" s="144">
        <v>1029</v>
      </c>
      <c r="V1112" s="144">
        <v>4586</v>
      </c>
    </row>
    <row r="1113" spans="1:22">
      <c r="A1113" s="375" t="s">
        <v>2636</v>
      </c>
      <c r="B1113" t="s">
        <v>2599</v>
      </c>
      <c r="C1113" t="s">
        <v>2637</v>
      </c>
      <c r="D1113" s="307">
        <v>25443</v>
      </c>
      <c r="E1113" s="307">
        <v>0</v>
      </c>
      <c r="F1113" s="307">
        <v>28097</v>
      </c>
      <c r="G1113" s="307">
        <v>28097</v>
      </c>
      <c r="H1113" s="307">
        <v>0</v>
      </c>
      <c r="I1113" s="307">
        <v>25740</v>
      </c>
      <c r="J1113" s="307">
        <v>16000</v>
      </c>
      <c r="K1113" s="307">
        <v>22470</v>
      </c>
      <c r="L1113" s="307">
        <v>3270</v>
      </c>
      <c r="M1113" s="307">
        <v>2610</v>
      </c>
      <c r="N1113" s="307">
        <v>1305</v>
      </c>
      <c r="O1113" s="307">
        <v>1597</v>
      </c>
      <c r="P1113" s="307">
        <v>1013</v>
      </c>
      <c r="Q1113" s="307">
        <v>1029</v>
      </c>
      <c r="R1113" s="438">
        <v>0</v>
      </c>
      <c r="S1113" s="438">
        <v>0</v>
      </c>
      <c r="T1113" s="438">
        <v>0</v>
      </c>
      <c r="U1113" s="438">
        <v>1029</v>
      </c>
      <c r="V1113" s="438">
        <v>4674</v>
      </c>
    </row>
    <row r="1114" spans="1:22">
      <c r="A1114" s="375" t="s">
        <v>2638</v>
      </c>
      <c r="B1114" t="s">
        <v>2639</v>
      </c>
      <c r="C1114">
        <v>0</v>
      </c>
      <c r="D1114" s="306">
        <v>26000</v>
      </c>
      <c r="E1114" s="306">
        <v>0</v>
      </c>
      <c r="F1114" s="306">
        <v>6636703</v>
      </c>
      <c r="G1114" s="306">
        <v>3419000</v>
      </c>
      <c r="H1114" s="306">
        <v>3217703</v>
      </c>
      <c r="I1114" s="306">
        <v>0</v>
      </c>
      <c r="J1114" s="306">
        <v>0</v>
      </c>
      <c r="K1114" s="306">
        <v>0</v>
      </c>
      <c r="L1114" s="306">
        <v>0</v>
      </c>
      <c r="M1114" s="306">
        <v>0</v>
      </c>
      <c r="N1114" s="306">
        <v>0</v>
      </c>
      <c r="O1114" s="306">
        <v>0</v>
      </c>
      <c r="P1114" s="306">
        <v>0</v>
      </c>
      <c r="Q1114" s="306">
        <v>0</v>
      </c>
      <c r="R1114" s="144">
        <v>0</v>
      </c>
      <c r="S1114" s="144">
        <v>0</v>
      </c>
      <c r="T1114" s="144">
        <v>0</v>
      </c>
      <c r="U1114" s="144">
        <v>0</v>
      </c>
      <c r="V1114" s="144">
        <v>1117221</v>
      </c>
    </row>
    <row r="1115" spans="1:22">
      <c r="A1115" s="375" t="s">
        <v>2640</v>
      </c>
      <c r="B1115" t="s">
        <v>2639</v>
      </c>
      <c r="C1115" t="s">
        <v>2641</v>
      </c>
      <c r="D1115" s="307">
        <v>26100</v>
      </c>
      <c r="E1115" s="307">
        <v>0</v>
      </c>
      <c r="F1115" s="307">
        <v>2561784</v>
      </c>
      <c r="G1115" s="307">
        <v>1061784</v>
      </c>
      <c r="H1115" s="307">
        <v>1500000</v>
      </c>
      <c r="I1115" s="307">
        <v>8475035</v>
      </c>
      <c r="J1115" s="307">
        <v>6574850</v>
      </c>
      <c r="K1115" s="307">
        <v>6681000</v>
      </c>
      <c r="L1115" s="307">
        <v>1794035</v>
      </c>
      <c r="M1115" s="307">
        <v>798399</v>
      </c>
      <c r="N1115" s="307">
        <v>544878</v>
      </c>
      <c r="O1115" s="307">
        <v>143763</v>
      </c>
      <c r="P1115" s="307">
        <v>654636</v>
      </c>
      <c r="Q1115" s="307">
        <v>43669</v>
      </c>
      <c r="R1115" s="438">
        <v>0</v>
      </c>
      <c r="S1115" s="438">
        <v>0</v>
      </c>
      <c r="T1115" s="438">
        <v>0</v>
      </c>
      <c r="U1115" s="438">
        <v>43669</v>
      </c>
      <c r="V1115" s="438">
        <v>429310</v>
      </c>
    </row>
    <row r="1116" spans="1:22">
      <c r="A1116" s="375" t="s">
        <v>2642</v>
      </c>
      <c r="B1116" t="s">
        <v>2639</v>
      </c>
      <c r="C1116" t="s">
        <v>2643</v>
      </c>
      <c r="D1116" s="306">
        <v>26201</v>
      </c>
      <c r="E1116" s="306">
        <v>0</v>
      </c>
      <c r="F1116" s="306">
        <v>225296</v>
      </c>
      <c r="G1116" s="306">
        <v>62296</v>
      </c>
      <c r="H1116" s="306">
        <v>163000</v>
      </c>
      <c r="I1116" s="306">
        <v>336705</v>
      </c>
      <c r="J1116" s="306">
        <v>231140</v>
      </c>
      <c r="K1116" s="306">
        <v>297600</v>
      </c>
      <c r="L1116" s="306">
        <v>39105</v>
      </c>
      <c r="M1116" s="306">
        <v>33214</v>
      </c>
      <c r="N1116" s="306">
        <v>19033</v>
      </c>
      <c r="O1116" s="306">
        <v>7690</v>
      </c>
      <c r="P1116" s="306">
        <v>25524</v>
      </c>
      <c r="Q1116" s="306">
        <v>3429</v>
      </c>
      <c r="R1116" s="144">
        <v>0</v>
      </c>
      <c r="S1116" s="144">
        <v>0</v>
      </c>
      <c r="T1116" s="144">
        <v>0</v>
      </c>
      <c r="U1116" s="144">
        <v>3429</v>
      </c>
      <c r="V1116" s="144">
        <v>38007</v>
      </c>
    </row>
    <row r="1117" spans="1:22">
      <c r="A1117" s="375" t="s">
        <v>2644</v>
      </c>
      <c r="B1117" t="s">
        <v>2639</v>
      </c>
      <c r="C1117" t="s">
        <v>2645</v>
      </c>
      <c r="D1117" s="307">
        <v>26202</v>
      </c>
      <c r="E1117" s="307">
        <v>0</v>
      </c>
      <c r="F1117" s="307">
        <v>208580</v>
      </c>
      <c r="G1117" s="307">
        <v>146580</v>
      </c>
      <c r="H1117" s="307">
        <v>62000</v>
      </c>
      <c r="I1117" s="307">
        <v>385630</v>
      </c>
      <c r="J1117" s="307">
        <v>278100</v>
      </c>
      <c r="K1117" s="307">
        <v>384000</v>
      </c>
      <c r="L1117" s="307">
        <v>1630</v>
      </c>
      <c r="M1117" s="307">
        <v>37373</v>
      </c>
      <c r="N1117" s="307">
        <v>22970</v>
      </c>
      <c r="O1117" s="307">
        <v>37373</v>
      </c>
      <c r="P1117" s="307">
        <v>0</v>
      </c>
      <c r="Q1117" s="307">
        <v>3669</v>
      </c>
      <c r="R1117" s="438">
        <v>0</v>
      </c>
      <c r="S1117" s="438">
        <v>0</v>
      </c>
      <c r="T1117" s="438">
        <v>0</v>
      </c>
      <c r="U1117" s="438">
        <v>3669</v>
      </c>
      <c r="V1117" s="438">
        <v>35265</v>
      </c>
    </row>
    <row r="1118" spans="1:22">
      <c r="A1118" s="375" t="s">
        <v>2646</v>
      </c>
      <c r="B1118" t="s">
        <v>2639</v>
      </c>
      <c r="C1118" t="s">
        <v>2647</v>
      </c>
      <c r="D1118" s="306">
        <v>26203</v>
      </c>
      <c r="E1118" s="306">
        <v>0</v>
      </c>
      <c r="F1118" s="306">
        <v>103808</v>
      </c>
      <c r="G1118" s="306">
        <v>0</v>
      </c>
      <c r="H1118" s="306">
        <v>103808</v>
      </c>
      <c r="I1118" s="306">
        <v>153670</v>
      </c>
      <c r="J1118" s="306">
        <v>111400</v>
      </c>
      <c r="K1118" s="306">
        <v>153670</v>
      </c>
      <c r="L1118" s="306">
        <v>0</v>
      </c>
      <c r="M1118" s="306">
        <v>14846</v>
      </c>
      <c r="N1118" s="306">
        <v>9188</v>
      </c>
      <c r="O1118" s="306">
        <v>8700</v>
      </c>
      <c r="P1118" s="306">
        <v>6146</v>
      </c>
      <c r="Q1118" s="306">
        <v>2229</v>
      </c>
      <c r="R1118" s="144">
        <v>0</v>
      </c>
      <c r="S1118" s="144">
        <v>0</v>
      </c>
      <c r="T1118" s="144">
        <v>0</v>
      </c>
      <c r="U1118" s="144">
        <v>2229</v>
      </c>
      <c r="V1118" s="144">
        <v>17452</v>
      </c>
    </row>
    <row r="1119" spans="1:22">
      <c r="A1119" s="375" t="s">
        <v>2648</v>
      </c>
      <c r="B1119" t="s">
        <v>2639</v>
      </c>
      <c r="C1119" t="s">
        <v>2649</v>
      </c>
      <c r="D1119" s="307">
        <v>26204</v>
      </c>
      <c r="E1119" s="307">
        <v>0</v>
      </c>
      <c r="F1119" s="307">
        <v>378619</v>
      </c>
      <c r="G1119" s="307">
        <v>285000</v>
      </c>
      <c r="H1119" s="307">
        <v>93619</v>
      </c>
      <c r="I1119" s="307">
        <v>789510</v>
      </c>
      <c r="J1119" s="307">
        <v>544400</v>
      </c>
      <c r="K1119" s="307">
        <v>789510</v>
      </c>
      <c r="L1119" s="307">
        <v>0</v>
      </c>
      <c r="M1119" s="307">
        <v>78187</v>
      </c>
      <c r="N1119" s="307">
        <v>45268</v>
      </c>
      <c r="O1119" s="307">
        <v>40000</v>
      </c>
      <c r="P1119" s="307">
        <v>38187</v>
      </c>
      <c r="Q1119" s="307">
        <v>6709</v>
      </c>
      <c r="R1119" s="438">
        <v>0</v>
      </c>
      <c r="S1119" s="438">
        <v>0</v>
      </c>
      <c r="T1119" s="438">
        <v>0</v>
      </c>
      <c r="U1119" s="438">
        <v>6709</v>
      </c>
      <c r="V1119" s="438">
        <v>64145</v>
      </c>
    </row>
    <row r="1120" spans="1:22">
      <c r="A1120" s="375" t="s">
        <v>2650</v>
      </c>
      <c r="B1120" t="s">
        <v>2639</v>
      </c>
      <c r="C1120" t="s">
        <v>2651</v>
      </c>
      <c r="D1120" s="306">
        <v>26205</v>
      </c>
      <c r="E1120" s="306">
        <v>0</v>
      </c>
      <c r="F1120" s="306">
        <v>70119</v>
      </c>
      <c r="G1120" s="306">
        <v>0</v>
      </c>
      <c r="H1120" s="306">
        <v>70119</v>
      </c>
      <c r="I1120" s="306">
        <v>84880</v>
      </c>
      <c r="J1120" s="306">
        <v>63630</v>
      </c>
      <c r="K1120" s="306">
        <v>83500</v>
      </c>
      <c r="L1120" s="306">
        <v>1380</v>
      </c>
      <c r="M1120" s="306">
        <v>8087</v>
      </c>
      <c r="N1120" s="306">
        <v>5261</v>
      </c>
      <c r="O1120" s="306">
        <v>2289</v>
      </c>
      <c r="P1120" s="306">
        <v>5798</v>
      </c>
      <c r="Q1120" s="306">
        <v>1509</v>
      </c>
      <c r="R1120" s="144">
        <v>0</v>
      </c>
      <c r="S1120" s="144">
        <v>0</v>
      </c>
      <c r="T1120" s="144">
        <v>0</v>
      </c>
      <c r="U1120" s="144">
        <v>1509</v>
      </c>
      <c r="V1120" s="144">
        <v>11806</v>
      </c>
    </row>
    <row r="1121" spans="1:22">
      <c r="A1121" s="375" t="s">
        <v>2652</v>
      </c>
      <c r="B1121" t="s">
        <v>2639</v>
      </c>
      <c r="C1121" t="s">
        <v>2653</v>
      </c>
      <c r="D1121" s="307">
        <v>26206</v>
      </c>
      <c r="E1121" s="307">
        <v>0</v>
      </c>
      <c r="F1121" s="307">
        <v>218075</v>
      </c>
      <c r="G1121" s="307">
        <v>0</v>
      </c>
      <c r="H1121" s="307">
        <v>218075</v>
      </c>
      <c r="I1121" s="307">
        <v>363630</v>
      </c>
      <c r="J1121" s="307">
        <v>248060</v>
      </c>
      <c r="K1121" s="307">
        <v>363630</v>
      </c>
      <c r="L1121" s="307">
        <v>0</v>
      </c>
      <c r="M1121" s="307">
        <v>35844</v>
      </c>
      <c r="N1121" s="307">
        <v>20358</v>
      </c>
      <c r="O1121" s="307">
        <v>35844</v>
      </c>
      <c r="P1121" s="307">
        <v>0</v>
      </c>
      <c r="Q1121" s="307">
        <v>3669</v>
      </c>
      <c r="R1121" s="438">
        <v>0</v>
      </c>
      <c r="S1121" s="438">
        <v>0</v>
      </c>
      <c r="T1121" s="438">
        <v>0</v>
      </c>
      <c r="U1121" s="438">
        <v>3669</v>
      </c>
      <c r="V1121" s="438">
        <v>36853</v>
      </c>
    </row>
    <row r="1122" spans="1:22">
      <c r="A1122" s="375" t="s">
        <v>2654</v>
      </c>
      <c r="B1122" t="s">
        <v>2639</v>
      </c>
      <c r="C1122" t="s">
        <v>2655</v>
      </c>
      <c r="D1122" s="306">
        <v>26207</v>
      </c>
      <c r="E1122" s="306">
        <v>0</v>
      </c>
      <c r="F1122" s="306">
        <v>181756</v>
      </c>
      <c r="G1122" s="306">
        <v>0</v>
      </c>
      <c r="H1122" s="306">
        <v>181756</v>
      </c>
      <c r="I1122" s="306">
        <v>330280</v>
      </c>
      <c r="J1122" s="306">
        <v>230130</v>
      </c>
      <c r="K1122" s="306">
        <v>330280</v>
      </c>
      <c r="L1122" s="306">
        <v>0</v>
      </c>
      <c r="M1122" s="306">
        <v>32448</v>
      </c>
      <c r="N1122" s="306">
        <v>19026</v>
      </c>
      <c r="O1122" s="306">
        <v>27500</v>
      </c>
      <c r="P1122" s="306">
        <v>4948</v>
      </c>
      <c r="Q1122" s="306">
        <v>3429</v>
      </c>
      <c r="R1122" s="144">
        <v>0</v>
      </c>
      <c r="S1122" s="144">
        <v>0</v>
      </c>
      <c r="T1122" s="144">
        <v>0</v>
      </c>
      <c r="U1122" s="144">
        <v>3429</v>
      </c>
      <c r="V1122" s="144">
        <v>30765</v>
      </c>
    </row>
    <row r="1123" spans="1:22">
      <c r="A1123" s="375" t="s">
        <v>2656</v>
      </c>
      <c r="B1123" t="s">
        <v>2639</v>
      </c>
      <c r="C1123" t="s">
        <v>2657</v>
      </c>
      <c r="D1123" s="307">
        <v>26208</v>
      </c>
      <c r="E1123" s="307">
        <v>0</v>
      </c>
      <c r="F1123" s="307">
        <v>126324</v>
      </c>
      <c r="G1123" s="307">
        <v>0</v>
      </c>
      <c r="H1123" s="307">
        <v>126324</v>
      </c>
      <c r="I1123" s="307">
        <v>228620</v>
      </c>
      <c r="J1123" s="307">
        <v>151080</v>
      </c>
      <c r="K1123" s="307">
        <v>228000</v>
      </c>
      <c r="L1123" s="307">
        <v>620</v>
      </c>
      <c r="M1123" s="307">
        <v>22911</v>
      </c>
      <c r="N1123" s="307">
        <v>12498</v>
      </c>
      <c r="O1123" s="307">
        <v>17220</v>
      </c>
      <c r="P1123" s="307">
        <v>5691</v>
      </c>
      <c r="Q1123" s="307">
        <v>2709</v>
      </c>
      <c r="R1123" s="438">
        <v>0</v>
      </c>
      <c r="S1123" s="438">
        <v>0</v>
      </c>
      <c r="T1123" s="438">
        <v>0</v>
      </c>
      <c r="U1123" s="438">
        <v>2709</v>
      </c>
      <c r="V1123" s="438">
        <v>21281</v>
      </c>
    </row>
    <row r="1124" spans="1:22">
      <c r="A1124" s="375" t="s">
        <v>2658</v>
      </c>
      <c r="B1124" t="s">
        <v>2639</v>
      </c>
      <c r="C1124" t="s">
        <v>2659</v>
      </c>
      <c r="D1124" s="306">
        <v>26209</v>
      </c>
      <c r="E1124" s="306">
        <v>0</v>
      </c>
      <c r="F1124" s="306">
        <v>163800</v>
      </c>
      <c r="G1124" s="306">
        <v>163800</v>
      </c>
      <c r="H1124" s="306">
        <v>0</v>
      </c>
      <c r="I1124" s="306">
        <v>321310</v>
      </c>
      <c r="J1124" s="306">
        <v>207700</v>
      </c>
      <c r="K1124" s="306">
        <v>290000</v>
      </c>
      <c r="L1124" s="306">
        <v>31310</v>
      </c>
      <c r="M1124" s="306">
        <v>32516</v>
      </c>
      <c r="N1124" s="306">
        <v>17195</v>
      </c>
      <c r="O1124" s="306">
        <v>22000</v>
      </c>
      <c r="P1124" s="306">
        <v>10516</v>
      </c>
      <c r="Q1124" s="306">
        <v>3429</v>
      </c>
      <c r="R1124" s="144">
        <v>0</v>
      </c>
      <c r="S1124" s="144">
        <v>0</v>
      </c>
      <c r="T1124" s="144">
        <v>0</v>
      </c>
      <c r="U1124" s="144">
        <v>3429</v>
      </c>
      <c r="V1124" s="144">
        <v>27880</v>
      </c>
    </row>
    <row r="1125" spans="1:22">
      <c r="A1125" s="375" t="s">
        <v>2660</v>
      </c>
      <c r="B1125" t="s">
        <v>2639</v>
      </c>
      <c r="C1125" t="s">
        <v>2661</v>
      </c>
      <c r="D1125" s="307">
        <v>26210</v>
      </c>
      <c r="E1125" s="307">
        <v>0</v>
      </c>
      <c r="F1125" s="307">
        <v>157481</v>
      </c>
      <c r="G1125" s="307">
        <v>0</v>
      </c>
      <c r="H1125" s="307">
        <v>157481</v>
      </c>
      <c r="I1125" s="307">
        <v>334490</v>
      </c>
      <c r="J1125" s="307">
        <v>241500</v>
      </c>
      <c r="K1125" s="307">
        <v>315000</v>
      </c>
      <c r="L1125" s="307">
        <v>19490</v>
      </c>
      <c r="M1125" s="307">
        <v>32265</v>
      </c>
      <c r="N1125" s="307">
        <v>19830</v>
      </c>
      <c r="O1125" s="307">
        <v>8000</v>
      </c>
      <c r="P1125" s="307">
        <v>24265</v>
      </c>
      <c r="Q1125" s="307">
        <v>3189</v>
      </c>
      <c r="R1125" s="438">
        <v>0</v>
      </c>
      <c r="S1125" s="438">
        <v>0</v>
      </c>
      <c r="T1125" s="438">
        <v>0</v>
      </c>
      <c r="U1125" s="438">
        <v>3189</v>
      </c>
      <c r="V1125" s="438">
        <v>26635</v>
      </c>
    </row>
    <row r="1126" spans="1:22">
      <c r="A1126" s="375" t="s">
        <v>2662</v>
      </c>
      <c r="B1126" t="s">
        <v>2639</v>
      </c>
      <c r="C1126" t="s">
        <v>2663</v>
      </c>
      <c r="D1126" s="306">
        <v>26211</v>
      </c>
      <c r="E1126" s="306">
        <v>0</v>
      </c>
      <c r="F1126" s="306">
        <v>149215</v>
      </c>
      <c r="G1126" s="306">
        <v>0</v>
      </c>
      <c r="H1126" s="306">
        <v>149215</v>
      </c>
      <c r="I1126" s="306">
        <v>263250</v>
      </c>
      <c r="J1126" s="306">
        <v>167300</v>
      </c>
      <c r="K1126" s="306">
        <v>263250</v>
      </c>
      <c r="L1126" s="306">
        <v>0</v>
      </c>
      <c r="M1126" s="306">
        <v>26634</v>
      </c>
      <c r="N1126" s="306">
        <v>13830</v>
      </c>
      <c r="O1126" s="306">
        <v>23400</v>
      </c>
      <c r="P1126" s="306">
        <v>3234</v>
      </c>
      <c r="Q1126" s="306">
        <v>2949</v>
      </c>
      <c r="R1126" s="144">
        <v>0</v>
      </c>
      <c r="S1126" s="144">
        <v>0</v>
      </c>
      <c r="T1126" s="144">
        <v>0</v>
      </c>
      <c r="U1126" s="144">
        <v>2949</v>
      </c>
      <c r="V1126" s="144">
        <v>25323</v>
      </c>
    </row>
    <row r="1127" spans="1:22">
      <c r="A1127" s="375" t="s">
        <v>2664</v>
      </c>
      <c r="B1127" t="s">
        <v>2639</v>
      </c>
      <c r="C1127" t="s">
        <v>2665</v>
      </c>
      <c r="D1127" s="307">
        <v>26212</v>
      </c>
      <c r="E1127" s="307">
        <v>0</v>
      </c>
      <c r="F1127" s="307">
        <v>208239</v>
      </c>
      <c r="G1127" s="307">
        <v>7531</v>
      </c>
      <c r="H1127" s="307">
        <v>200708</v>
      </c>
      <c r="I1127" s="307">
        <v>215580</v>
      </c>
      <c r="J1127" s="307">
        <v>148770</v>
      </c>
      <c r="K1127" s="307">
        <v>206300</v>
      </c>
      <c r="L1127" s="307">
        <v>9280</v>
      </c>
      <c r="M1127" s="307">
        <v>21311</v>
      </c>
      <c r="N1127" s="307">
        <v>12383</v>
      </c>
      <c r="O1127" s="307">
        <v>3344</v>
      </c>
      <c r="P1127" s="307">
        <v>17967</v>
      </c>
      <c r="Q1127" s="307">
        <v>2469</v>
      </c>
      <c r="R1127" s="438">
        <v>0</v>
      </c>
      <c r="S1127" s="438">
        <v>0</v>
      </c>
      <c r="T1127" s="438">
        <v>0</v>
      </c>
      <c r="U1127" s="438">
        <v>2469</v>
      </c>
      <c r="V1127" s="438">
        <v>35098</v>
      </c>
    </row>
    <row r="1128" spans="1:22">
      <c r="A1128" s="375" t="s">
        <v>2666</v>
      </c>
      <c r="B1128" t="s">
        <v>2639</v>
      </c>
      <c r="C1128" t="s">
        <v>2667</v>
      </c>
      <c r="D1128" s="306">
        <v>26213</v>
      </c>
      <c r="E1128" s="306">
        <v>0</v>
      </c>
      <c r="F1128" s="306">
        <v>113444</v>
      </c>
      <c r="G1128" s="306">
        <v>113444</v>
      </c>
      <c r="H1128" s="306">
        <v>0</v>
      </c>
      <c r="I1128" s="306">
        <v>149330</v>
      </c>
      <c r="J1128" s="306">
        <v>110490</v>
      </c>
      <c r="K1128" s="306">
        <v>149330</v>
      </c>
      <c r="L1128" s="306">
        <v>0</v>
      </c>
      <c r="M1128" s="306">
        <v>14230</v>
      </c>
      <c r="N1128" s="306">
        <v>9088</v>
      </c>
      <c r="O1128" s="306">
        <v>7000</v>
      </c>
      <c r="P1128" s="306">
        <v>7230</v>
      </c>
      <c r="Q1128" s="306">
        <v>1989</v>
      </c>
      <c r="R1128" s="144">
        <v>0</v>
      </c>
      <c r="S1128" s="144">
        <v>0</v>
      </c>
      <c r="T1128" s="144">
        <v>0</v>
      </c>
      <c r="U1128" s="144">
        <v>1989</v>
      </c>
      <c r="V1128" s="144">
        <v>19121</v>
      </c>
    </row>
    <row r="1129" spans="1:22">
      <c r="A1129" s="375" t="s">
        <v>2668</v>
      </c>
      <c r="B1129" t="s">
        <v>2639</v>
      </c>
      <c r="C1129" t="s">
        <v>2669</v>
      </c>
      <c r="D1129" s="307">
        <v>26214</v>
      </c>
      <c r="E1129" s="307">
        <v>0</v>
      </c>
      <c r="F1129" s="307">
        <v>193046</v>
      </c>
      <c r="G1129" s="307">
        <v>0</v>
      </c>
      <c r="H1129" s="307">
        <v>193046</v>
      </c>
      <c r="I1129" s="307">
        <v>269465</v>
      </c>
      <c r="J1129" s="307">
        <v>165110</v>
      </c>
      <c r="K1129" s="307">
        <v>237000</v>
      </c>
      <c r="L1129" s="307">
        <v>32465</v>
      </c>
      <c r="M1129" s="307">
        <v>27489</v>
      </c>
      <c r="N1129" s="307">
        <v>13506</v>
      </c>
      <c r="O1129" s="307">
        <v>14543</v>
      </c>
      <c r="P1129" s="307">
        <v>12946</v>
      </c>
      <c r="Q1129" s="307">
        <v>3189</v>
      </c>
      <c r="R1129" s="438">
        <v>0</v>
      </c>
      <c r="S1129" s="438">
        <v>0</v>
      </c>
      <c r="T1129" s="438">
        <v>0</v>
      </c>
      <c r="U1129" s="438">
        <v>3189</v>
      </c>
      <c r="V1129" s="438">
        <v>32691</v>
      </c>
    </row>
    <row r="1130" spans="1:22">
      <c r="A1130" s="375" t="s">
        <v>2670</v>
      </c>
      <c r="B1130" t="s">
        <v>2639</v>
      </c>
      <c r="C1130" t="s">
        <v>2671</v>
      </c>
      <c r="D1130" s="306">
        <v>26303</v>
      </c>
      <c r="E1130" s="306">
        <v>0</v>
      </c>
      <c r="F1130" s="306">
        <v>36721</v>
      </c>
      <c r="G1130" s="306">
        <v>0</v>
      </c>
      <c r="H1130" s="306">
        <v>36721</v>
      </c>
      <c r="I1130" s="306">
        <v>58815</v>
      </c>
      <c r="J1130" s="306">
        <v>36240</v>
      </c>
      <c r="K1130" s="306">
        <v>53000</v>
      </c>
      <c r="L1130" s="306">
        <v>5815</v>
      </c>
      <c r="M1130" s="306">
        <v>6038</v>
      </c>
      <c r="N1130" s="306">
        <v>2990</v>
      </c>
      <c r="O1130" s="306">
        <v>1557</v>
      </c>
      <c r="P1130" s="306">
        <v>4481</v>
      </c>
      <c r="Q1130" s="306">
        <v>1269</v>
      </c>
      <c r="R1130" s="144">
        <v>0</v>
      </c>
      <c r="S1130" s="144">
        <v>0</v>
      </c>
      <c r="T1130" s="144">
        <v>0</v>
      </c>
      <c r="U1130" s="144">
        <v>1269</v>
      </c>
      <c r="V1130" s="144">
        <v>6167</v>
      </c>
    </row>
    <row r="1131" spans="1:22">
      <c r="A1131" s="375" t="s">
        <v>2672</v>
      </c>
      <c r="B1131" t="s">
        <v>2639</v>
      </c>
      <c r="C1131" t="s">
        <v>2673</v>
      </c>
      <c r="D1131" s="307">
        <v>26322</v>
      </c>
      <c r="E1131" s="307">
        <v>0</v>
      </c>
      <c r="F1131" s="307">
        <v>26830</v>
      </c>
      <c r="G1131" s="307">
        <v>3600</v>
      </c>
      <c r="H1131" s="307">
        <v>23230</v>
      </c>
      <c r="I1131" s="307">
        <v>71220</v>
      </c>
      <c r="J1131" s="307">
        <v>50480</v>
      </c>
      <c r="K1131" s="307">
        <v>71220</v>
      </c>
      <c r="L1131" s="307">
        <v>0</v>
      </c>
      <c r="M1131" s="307">
        <v>6934</v>
      </c>
      <c r="N1131" s="307">
        <v>4150</v>
      </c>
      <c r="O1131" s="307">
        <v>3188</v>
      </c>
      <c r="P1131" s="307">
        <v>3746</v>
      </c>
      <c r="Q1131" s="307">
        <v>1269</v>
      </c>
      <c r="R1131" s="438">
        <v>0</v>
      </c>
      <c r="S1131" s="438">
        <v>0</v>
      </c>
      <c r="T1131" s="438">
        <v>0</v>
      </c>
      <c r="U1131" s="438">
        <v>1269</v>
      </c>
      <c r="V1131" s="438">
        <v>4537</v>
      </c>
    </row>
    <row r="1132" spans="1:22">
      <c r="A1132" s="375" t="s">
        <v>2674</v>
      </c>
      <c r="B1132" t="s">
        <v>2639</v>
      </c>
      <c r="C1132" t="s">
        <v>2675</v>
      </c>
      <c r="D1132" s="306">
        <v>26343</v>
      </c>
      <c r="E1132" s="306">
        <v>0</v>
      </c>
      <c r="F1132" s="306">
        <v>28877</v>
      </c>
      <c r="G1132" s="306">
        <v>0</v>
      </c>
      <c r="H1132" s="306">
        <v>28877</v>
      </c>
      <c r="I1132" s="306">
        <v>36390</v>
      </c>
      <c r="J1132" s="306">
        <v>27480</v>
      </c>
      <c r="K1132" s="306">
        <v>36390</v>
      </c>
      <c r="L1132" s="306">
        <v>0</v>
      </c>
      <c r="M1132" s="306">
        <v>3444</v>
      </c>
      <c r="N1132" s="306">
        <v>2268</v>
      </c>
      <c r="O1132" s="306">
        <v>1775</v>
      </c>
      <c r="P1132" s="306">
        <v>1669</v>
      </c>
      <c r="Q1132" s="306">
        <v>1029</v>
      </c>
      <c r="R1132" s="144">
        <v>0</v>
      </c>
      <c r="S1132" s="144">
        <v>0</v>
      </c>
      <c r="T1132" s="144">
        <v>0</v>
      </c>
      <c r="U1132" s="144">
        <v>1029</v>
      </c>
      <c r="V1132" s="144">
        <v>4855</v>
      </c>
    </row>
    <row r="1133" spans="1:22">
      <c r="A1133" s="375" t="s">
        <v>2676</v>
      </c>
      <c r="B1133" t="s">
        <v>2639</v>
      </c>
      <c r="C1133" t="s">
        <v>2677</v>
      </c>
      <c r="D1133" s="307">
        <v>26344</v>
      </c>
      <c r="E1133" s="307">
        <v>0</v>
      </c>
      <c r="F1133" s="307">
        <v>32049</v>
      </c>
      <c r="G1133" s="307">
        <v>0</v>
      </c>
      <c r="H1133" s="307">
        <v>32049</v>
      </c>
      <c r="I1133" s="307">
        <v>35065</v>
      </c>
      <c r="J1133" s="307">
        <v>22990</v>
      </c>
      <c r="K1133" s="307">
        <v>35065</v>
      </c>
      <c r="L1133" s="307">
        <v>0</v>
      </c>
      <c r="M1133" s="307">
        <v>3508</v>
      </c>
      <c r="N1133" s="307">
        <v>1888</v>
      </c>
      <c r="O1133" s="307">
        <v>3250</v>
      </c>
      <c r="P1133" s="307">
        <v>258</v>
      </c>
      <c r="Q1133" s="307">
        <v>1029</v>
      </c>
      <c r="R1133" s="438">
        <v>0</v>
      </c>
      <c r="S1133" s="438">
        <v>0</v>
      </c>
      <c r="T1133" s="438">
        <v>0</v>
      </c>
      <c r="U1133" s="438">
        <v>1029</v>
      </c>
      <c r="V1133" s="438">
        <v>5392</v>
      </c>
    </row>
    <row r="1134" spans="1:22">
      <c r="A1134" s="375" t="s">
        <v>2678</v>
      </c>
      <c r="B1134" t="s">
        <v>2639</v>
      </c>
      <c r="C1134" t="s">
        <v>2679</v>
      </c>
      <c r="D1134" s="306">
        <v>26364</v>
      </c>
      <c r="E1134" s="306">
        <v>0</v>
      </c>
      <c r="F1134" s="306">
        <v>9264</v>
      </c>
      <c r="G1134" s="306">
        <v>0</v>
      </c>
      <c r="H1134" s="306">
        <v>9264</v>
      </c>
      <c r="I1134" s="306">
        <v>6425</v>
      </c>
      <c r="J1134" s="306">
        <v>4970</v>
      </c>
      <c r="K1134" s="306">
        <v>6230</v>
      </c>
      <c r="L1134" s="306">
        <v>195</v>
      </c>
      <c r="M1134" s="306">
        <v>598</v>
      </c>
      <c r="N1134" s="306">
        <v>406</v>
      </c>
      <c r="O1134" s="306">
        <v>193</v>
      </c>
      <c r="P1134" s="306">
        <v>405</v>
      </c>
      <c r="Q1134" s="306">
        <v>789</v>
      </c>
      <c r="R1134" s="144">
        <v>0</v>
      </c>
      <c r="S1134" s="144">
        <v>0</v>
      </c>
      <c r="T1134" s="144">
        <v>0</v>
      </c>
      <c r="U1134" s="144">
        <v>789</v>
      </c>
      <c r="V1134" s="144">
        <v>1554</v>
      </c>
    </row>
    <row r="1135" spans="1:22">
      <c r="A1135" s="375" t="s">
        <v>2680</v>
      </c>
      <c r="B1135" t="s">
        <v>2639</v>
      </c>
      <c r="C1135" t="s">
        <v>2681</v>
      </c>
      <c r="D1135" s="307">
        <v>26365</v>
      </c>
      <c r="E1135" s="307">
        <v>0</v>
      </c>
      <c r="F1135" s="307">
        <v>23186</v>
      </c>
      <c r="G1135" s="307">
        <v>23186</v>
      </c>
      <c r="H1135" s="307">
        <v>0</v>
      </c>
      <c r="I1135" s="307">
        <v>18210</v>
      </c>
      <c r="J1135" s="307">
        <v>14130</v>
      </c>
      <c r="K1135" s="307">
        <v>18140</v>
      </c>
      <c r="L1135" s="307">
        <v>70</v>
      </c>
      <c r="M1135" s="307">
        <v>1703</v>
      </c>
      <c r="N1135" s="307">
        <v>1166</v>
      </c>
      <c r="O1135" s="307">
        <v>458</v>
      </c>
      <c r="P1135" s="307">
        <v>1245</v>
      </c>
      <c r="Q1135" s="307">
        <v>789</v>
      </c>
      <c r="R1135" s="438">
        <v>0</v>
      </c>
      <c r="S1135" s="438">
        <v>0</v>
      </c>
      <c r="T1135" s="438">
        <v>0</v>
      </c>
      <c r="U1135" s="438">
        <v>789</v>
      </c>
      <c r="V1135" s="438">
        <v>3898</v>
      </c>
    </row>
    <row r="1136" spans="1:22">
      <c r="A1136" s="375" t="s">
        <v>2682</v>
      </c>
      <c r="B1136" t="s">
        <v>2639</v>
      </c>
      <c r="C1136" t="s">
        <v>2683</v>
      </c>
      <c r="D1136" s="306">
        <v>26366</v>
      </c>
      <c r="E1136" s="306">
        <v>0</v>
      </c>
      <c r="F1136" s="306">
        <v>74011</v>
      </c>
      <c r="G1136" s="306">
        <v>74011</v>
      </c>
      <c r="H1136" s="306">
        <v>0</v>
      </c>
      <c r="I1136" s="306">
        <v>114555</v>
      </c>
      <c r="J1136" s="306">
        <v>64880</v>
      </c>
      <c r="K1136" s="306">
        <v>106000</v>
      </c>
      <c r="L1136" s="306">
        <v>8555</v>
      </c>
      <c r="M1136" s="306">
        <v>12076</v>
      </c>
      <c r="N1136" s="306">
        <v>5398</v>
      </c>
      <c r="O1136" s="306">
        <v>8795</v>
      </c>
      <c r="P1136" s="306">
        <v>3281</v>
      </c>
      <c r="Q1136" s="306">
        <v>1749</v>
      </c>
      <c r="R1136" s="144">
        <v>0</v>
      </c>
      <c r="S1136" s="144">
        <v>0</v>
      </c>
      <c r="T1136" s="144">
        <v>0</v>
      </c>
      <c r="U1136" s="144">
        <v>1749</v>
      </c>
      <c r="V1136" s="144">
        <v>12502</v>
      </c>
    </row>
    <row r="1137" spans="1:22">
      <c r="A1137" s="375" t="s">
        <v>2684</v>
      </c>
      <c r="B1137" t="s">
        <v>2639</v>
      </c>
      <c r="C1137" t="s">
        <v>2685</v>
      </c>
      <c r="D1137" s="307">
        <v>26367</v>
      </c>
      <c r="E1137" s="307">
        <v>0</v>
      </c>
      <c r="F1137" s="307">
        <v>16192</v>
      </c>
      <c r="G1137" s="307">
        <v>14692</v>
      </c>
      <c r="H1137" s="307">
        <v>1500</v>
      </c>
      <c r="I1137" s="307">
        <v>12190</v>
      </c>
      <c r="J1137" s="307">
        <v>9130</v>
      </c>
      <c r="K1137" s="307">
        <v>11800</v>
      </c>
      <c r="L1137" s="307">
        <v>390</v>
      </c>
      <c r="M1137" s="307">
        <v>1164</v>
      </c>
      <c r="N1137" s="307">
        <v>753</v>
      </c>
      <c r="O1137" s="307">
        <v>965</v>
      </c>
      <c r="P1137" s="307">
        <v>199</v>
      </c>
      <c r="Q1137" s="307">
        <v>789</v>
      </c>
      <c r="R1137" s="438">
        <v>0</v>
      </c>
      <c r="S1137" s="438">
        <v>0</v>
      </c>
      <c r="T1137" s="438">
        <v>0</v>
      </c>
      <c r="U1137" s="438">
        <v>789</v>
      </c>
      <c r="V1137" s="438">
        <v>2720</v>
      </c>
    </row>
    <row r="1138" spans="1:22">
      <c r="A1138" s="375" t="s">
        <v>2686</v>
      </c>
      <c r="B1138" t="s">
        <v>2639</v>
      </c>
      <c r="C1138" t="s">
        <v>2687</v>
      </c>
      <c r="D1138" s="306">
        <v>26407</v>
      </c>
      <c r="E1138" s="306">
        <v>0</v>
      </c>
      <c r="F1138" s="306">
        <v>57877</v>
      </c>
      <c r="G1138" s="306">
        <v>0</v>
      </c>
      <c r="H1138" s="306">
        <v>57877</v>
      </c>
      <c r="I1138" s="306">
        <v>65865</v>
      </c>
      <c r="J1138" s="306">
        <v>49760</v>
      </c>
      <c r="K1138" s="306">
        <v>65865</v>
      </c>
      <c r="L1138" s="306">
        <v>0</v>
      </c>
      <c r="M1138" s="306">
        <v>6241</v>
      </c>
      <c r="N1138" s="306">
        <v>4105</v>
      </c>
      <c r="O1138" s="306">
        <v>1231</v>
      </c>
      <c r="P1138" s="306">
        <v>5010</v>
      </c>
      <c r="Q1138" s="306">
        <v>1269</v>
      </c>
      <c r="R1138" s="144">
        <v>0</v>
      </c>
      <c r="S1138" s="144">
        <v>0</v>
      </c>
      <c r="T1138" s="144">
        <v>0</v>
      </c>
      <c r="U1138" s="144">
        <v>1269</v>
      </c>
      <c r="V1138" s="144">
        <v>9730</v>
      </c>
    </row>
    <row r="1139" spans="1:22">
      <c r="A1139" s="375" t="s">
        <v>2688</v>
      </c>
      <c r="B1139" t="s">
        <v>2639</v>
      </c>
      <c r="C1139" t="s">
        <v>2689</v>
      </c>
      <c r="D1139" s="307">
        <v>26463</v>
      </c>
      <c r="E1139" s="307">
        <v>0</v>
      </c>
      <c r="F1139" s="307">
        <v>16862</v>
      </c>
      <c r="G1139" s="307">
        <v>16862</v>
      </c>
      <c r="H1139" s="307">
        <v>0</v>
      </c>
      <c r="I1139" s="307">
        <v>8965</v>
      </c>
      <c r="J1139" s="307">
        <v>6610</v>
      </c>
      <c r="K1139" s="307">
        <v>8800</v>
      </c>
      <c r="L1139" s="307">
        <v>165</v>
      </c>
      <c r="M1139" s="307">
        <v>853</v>
      </c>
      <c r="N1139" s="307">
        <v>541</v>
      </c>
      <c r="O1139" s="307">
        <v>615</v>
      </c>
      <c r="P1139" s="307">
        <v>238</v>
      </c>
      <c r="Q1139" s="307">
        <v>789</v>
      </c>
      <c r="R1139" s="438">
        <v>0</v>
      </c>
      <c r="S1139" s="438">
        <v>0</v>
      </c>
      <c r="T1139" s="438">
        <v>0</v>
      </c>
      <c r="U1139" s="438">
        <v>789</v>
      </c>
      <c r="V1139" s="438">
        <v>2833</v>
      </c>
    </row>
    <row r="1140" spans="1:22">
      <c r="A1140" s="375" t="s">
        <v>2690</v>
      </c>
      <c r="B1140" t="s">
        <v>2639</v>
      </c>
      <c r="C1140" t="s">
        <v>2691</v>
      </c>
      <c r="D1140" s="306">
        <v>26465</v>
      </c>
      <c r="E1140" s="306">
        <v>0</v>
      </c>
      <c r="F1140" s="306">
        <v>84760</v>
      </c>
      <c r="G1140" s="306">
        <v>0</v>
      </c>
      <c r="H1140" s="306">
        <v>84760</v>
      </c>
      <c r="I1140" s="306">
        <v>84835</v>
      </c>
      <c r="J1140" s="306">
        <v>58970</v>
      </c>
      <c r="K1140" s="306">
        <v>78100</v>
      </c>
      <c r="L1140" s="306">
        <v>6735</v>
      </c>
      <c r="M1140" s="306">
        <v>8353</v>
      </c>
      <c r="N1140" s="306">
        <v>4906</v>
      </c>
      <c r="O1140" s="306">
        <v>4581</v>
      </c>
      <c r="P1140" s="306">
        <v>3772</v>
      </c>
      <c r="Q1140" s="306">
        <v>1269</v>
      </c>
      <c r="R1140" s="144">
        <v>0</v>
      </c>
      <c r="S1140" s="144">
        <v>0</v>
      </c>
      <c r="T1140" s="144">
        <v>0</v>
      </c>
      <c r="U1140" s="144">
        <v>1269</v>
      </c>
      <c r="V1140" s="144">
        <v>14283</v>
      </c>
    </row>
    <row r="1141" spans="1:22">
      <c r="A1141" s="375" t="s">
        <v>2692</v>
      </c>
      <c r="B1141" t="s">
        <v>2693</v>
      </c>
      <c r="C1141">
        <v>0</v>
      </c>
      <c r="D1141" s="307">
        <v>27000</v>
      </c>
      <c r="E1141" s="307">
        <v>0</v>
      </c>
      <c r="F1141" s="307">
        <v>16798573</v>
      </c>
      <c r="G1141" s="307">
        <v>2382065</v>
      </c>
      <c r="H1141" s="307">
        <v>14416508</v>
      </c>
      <c r="I1141" s="307">
        <v>0</v>
      </c>
      <c r="J1141" s="307">
        <v>0</v>
      </c>
      <c r="K1141" s="307">
        <v>0</v>
      </c>
      <c r="L1141" s="307">
        <v>0</v>
      </c>
      <c r="M1141" s="307">
        <v>0</v>
      </c>
      <c r="N1141" s="307">
        <v>0</v>
      </c>
      <c r="O1141" s="307">
        <v>0</v>
      </c>
      <c r="P1141" s="307">
        <v>0</v>
      </c>
      <c r="Q1141" s="307">
        <v>0</v>
      </c>
      <c r="R1141" s="438">
        <v>0</v>
      </c>
      <c r="S1141" s="438">
        <v>0</v>
      </c>
      <c r="T1141" s="438">
        <v>0</v>
      </c>
      <c r="U1141" s="438">
        <v>0</v>
      </c>
      <c r="V1141" s="438">
        <v>2905724</v>
      </c>
    </row>
    <row r="1142" spans="1:22">
      <c r="A1142" s="375" t="s">
        <v>2694</v>
      </c>
      <c r="B1142" t="s">
        <v>2693</v>
      </c>
      <c r="C1142" t="s">
        <v>2695</v>
      </c>
      <c r="D1142" s="306">
        <v>27100</v>
      </c>
      <c r="E1142" s="306">
        <v>0</v>
      </c>
      <c r="F1142" s="306">
        <v>4033723</v>
      </c>
      <c r="G1142" s="306">
        <v>4033723</v>
      </c>
      <c r="H1142" s="306">
        <v>0</v>
      </c>
      <c r="I1142" s="306">
        <v>16451955</v>
      </c>
      <c r="J1142" s="306">
        <v>12639800</v>
      </c>
      <c r="K1142" s="306">
        <v>16122000</v>
      </c>
      <c r="L1142" s="306">
        <v>329955</v>
      </c>
      <c r="M1142" s="306">
        <v>1559556</v>
      </c>
      <c r="N1142" s="306">
        <v>1046568</v>
      </c>
      <c r="O1142" s="306">
        <v>194594</v>
      </c>
      <c r="P1142" s="306">
        <v>1364962</v>
      </c>
      <c r="Q1142" s="306">
        <v>91509</v>
      </c>
      <c r="R1142" s="144">
        <v>0</v>
      </c>
      <c r="S1142" s="144">
        <v>0</v>
      </c>
      <c r="T1142" s="144">
        <v>0</v>
      </c>
      <c r="U1142" s="144">
        <v>91509</v>
      </c>
      <c r="V1142" s="144">
        <v>696883</v>
      </c>
    </row>
    <row r="1143" spans="1:22">
      <c r="A1143" s="375" t="s">
        <v>2696</v>
      </c>
      <c r="B1143" t="s">
        <v>2693</v>
      </c>
      <c r="C1143" t="s">
        <v>2697</v>
      </c>
      <c r="D1143" s="307">
        <v>27140</v>
      </c>
      <c r="E1143" s="307">
        <v>0</v>
      </c>
      <c r="F1143" s="307">
        <v>1467296</v>
      </c>
      <c r="G1143" s="307">
        <v>209770</v>
      </c>
      <c r="H1143" s="307">
        <v>1257526</v>
      </c>
      <c r="I1143" s="307">
        <v>3981975</v>
      </c>
      <c r="J1143" s="307">
        <v>2893660</v>
      </c>
      <c r="K1143" s="307">
        <v>3250000</v>
      </c>
      <c r="L1143" s="307">
        <v>731975</v>
      </c>
      <c r="M1143" s="307">
        <v>384161</v>
      </c>
      <c r="N1143" s="307">
        <v>238670</v>
      </c>
      <c r="O1143" s="307">
        <v>124309</v>
      </c>
      <c r="P1143" s="307">
        <v>259852</v>
      </c>
      <c r="Q1143" s="307">
        <v>24789</v>
      </c>
      <c r="R1143" s="438">
        <v>0</v>
      </c>
      <c r="S1143" s="438">
        <v>0</v>
      </c>
      <c r="T1143" s="438">
        <v>0</v>
      </c>
      <c r="U1143" s="438">
        <v>24789</v>
      </c>
      <c r="V1143" s="438">
        <v>255166</v>
      </c>
    </row>
    <row r="1144" spans="1:22">
      <c r="A1144" s="375" t="s">
        <v>2698</v>
      </c>
      <c r="B1144" t="s">
        <v>2693</v>
      </c>
      <c r="C1144" t="s">
        <v>2699</v>
      </c>
      <c r="D1144" s="306">
        <v>27202</v>
      </c>
      <c r="E1144" s="306">
        <v>0</v>
      </c>
      <c r="F1144" s="306">
        <v>432391</v>
      </c>
      <c r="G1144" s="306">
        <v>0</v>
      </c>
      <c r="H1144" s="306">
        <v>432391</v>
      </c>
      <c r="I1144" s="306">
        <v>948980</v>
      </c>
      <c r="J1144" s="306">
        <v>700530</v>
      </c>
      <c r="K1144" s="306">
        <v>549000</v>
      </c>
      <c r="L1144" s="306">
        <v>399980</v>
      </c>
      <c r="M1144" s="306">
        <v>90623</v>
      </c>
      <c r="N1144" s="306">
        <v>57458</v>
      </c>
      <c r="O1144" s="306">
        <v>3885</v>
      </c>
      <c r="P1144" s="306">
        <v>86738</v>
      </c>
      <c r="Q1144" s="306">
        <v>6549</v>
      </c>
      <c r="R1144" s="144">
        <v>0</v>
      </c>
      <c r="S1144" s="144">
        <v>0</v>
      </c>
      <c r="T1144" s="144">
        <v>0</v>
      </c>
      <c r="U1144" s="144">
        <v>6549</v>
      </c>
      <c r="V1144" s="144">
        <v>75101</v>
      </c>
    </row>
    <row r="1145" spans="1:22">
      <c r="A1145" s="375" t="s">
        <v>2700</v>
      </c>
      <c r="B1145" t="s">
        <v>2693</v>
      </c>
      <c r="C1145" t="s">
        <v>2701</v>
      </c>
      <c r="D1145" s="307">
        <v>27203</v>
      </c>
      <c r="E1145" s="307">
        <v>0</v>
      </c>
      <c r="F1145" s="307">
        <v>709382</v>
      </c>
      <c r="G1145" s="307">
        <v>709382</v>
      </c>
      <c r="H1145" s="307">
        <v>0</v>
      </c>
      <c r="I1145" s="307">
        <v>1741310</v>
      </c>
      <c r="J1145" s="307">
        <v>1190040</v>
      </c>
      <c r="K1145" s="307">
        <v>1488000</v>
      </c>
      <c r="L1145" s="307">
        <v>253310</v>
      </c>
      <c r="M1145" s="307">
        <v>173140</v>
      </c>
      <c r="N1145" s="307">
        <v>99043</v>
      </c>
      <c r="O1145" s="307">
        <v>10976</v>
      </c>
      <c r="P1145" s="307">
        <v>162164</v>
      </c>
      <c r="Q1145" s="307">
        <v>12629</v>
      </c>
      <c r="R1145" s="438">
        <v>0</v>
      </c>
      <c r="S1145" s="438">
        <v>0</v>
      </c>
      <c r="T1145" s="438">
        <v>0</v>
      </c>
      <c r="U1145" s="438">
        <v>12629</v>
      </c>
      <c r="V1145" s="438">
        <v>123512</v>
      </c>
    </row>
    <row r="1146" spans="1:22">
      <c r="A1146" s="375" t="s">
        <v>2702</v>
      </c>
      <c r="B1146" t="s">
        <v>2693</v>
      </c>
      <c r="C1146" t="s">
        <v>2703</v>
      </c>
      <c r="D1146" s="306">
        <v>27204</v>
      </c>
      <c r="E1146" s="306">
        <v>0</v>
      </c>
      <c r="F1146" s="306">
        <v>199700</v>
      </c>
      <c r="G1146" s="306">
        <v>0</v>
      </c>
      <c r="H1146" s="306">
        <v>199700</v>
      </c>
      <c r="I1146" s="306">
        <v>437860</v>
      </c>
      <c r="J1146" s="306">
        <v>295490</v>
      </c>
      <c r="K1146" s="306">
        <v>437000</v>
      </c>
      <c r="L1146" s="306">
        <v>860</v>
      </c>
      <c r="M1146" s="306">
        <v>43530</v>
      </c>
      <c r="N1146" s="306">
        <v>24423</v>
      </c>
      <c r="O1146" s="306">
        <v>43530</v>
      </c>
      <c r="P1146" s="306">
        <v>0</v>
      </c>
      <c r="Q1146" s="306">
        <v>4629</v>
      </c>
      <c r="R1146" s="144">
        <v>0</v>
      </c>
      <c r="S1146" s="144">
        <v>0</v>
      </c>
      <c r="T1146" s="144">
        <v>0</v>
      </c>
      <c r="U1146" s="144">
        <v>4629</v>
      </c>
      <c r="V1146" s="144">
        <v>34986</v>
      </c>
    </row>
    <row r="1147" spans="1:22">
      <c r="A1147" s="375" t="s">
        <v>2704</v>
      </c>
      <c r="B1147" t="s">
        <v>2693</v>
      </c>
      <c r="C1147" t="s">
        <v>2705</v>
      </c>
      <c r="D1147" s="307">
        <v>27205</v>
      </c>
      <c r="E1147" s="307">
        <v>0</v>
      </c>
      <c r="F1147" s="307">
        <v>598587</v>
      </c>
      <c r="G1147" s="307">
        <v>0</v>
      </c>
      <c r="H1147" s="307">
        <v>598587</v>
      </c>
      <c r="I1147" s="307">
        <v>1593310</v>
      </c>
      <c r="J1147" s="307">
        <v>1054260</v>
      </c>
      <c r="K1147" s="307">
        <v>1450000</v>
      </c>
      <c r="L1147" s="307">
        <v>143310</v>
      </c>
      <c r="M1147" s="307">
        <v>159887</v>
      </c>
      <c r="N1147" s="307">
        <v>87260</v>
      </c>
      <c r="O1147" s="307">
        <v>132121</v>
      </c>
      <c r="P1147" s="307">
        <v>27766</v>
      </c>
      <c r="Q1147" s="307">
        <v>11829</v>
      </c>
      <c r="R1147" s="438">
        <v>0</v>
      </c>
      <c r="S1147" s="438">
        <v>0</v>
      </c>
      <c r="T1147" s="438">
        <v>0</v>
      </c>
      <c r="U1147" s="438">
        <v>11829</v>
      </c>
      <c r="V1147" s="438">
        <v>104882</v>
      </c>
    </row>
    <row r="1148" spans="1:22">
      <c r="A1148" s="375" t="s">
        <v>2706</v>
      </c>
      <c r="B1148" t="s">
        <v>2693</v>
      </c>
      <c r="C1148" t="s">
        <v>2707</v>
      </c>
      <c r="D1148" s="306">
        <v>27206</v>
      </c>
      <c r="E1148" s="306">
        <v>0</v>
      </c>
      <c r="F1148" s="306">
        <v>159358</v>
      </c>
      <c r="G1148" s="306">
        <v>22325</v>
      </c>
      <c r="H1148" s="306">
        <v>137033</v>
      </c>
      <c r="I1148" s="306">
        <v>355045</v>
      </c>
      <c r="J1148" s="306">
        <v>255970</v>
      </c>
      <c r="K1148" s="306">
        <v>345000</v>
      </c>
      <c r="L1148" s="306">
        <v>10045</v>
      </c>
      <c r="M1148" s="306">
        <v>34404</v>
      </c>
      <c r="N1148" s="306">
        <v>21141</v>
      </c>
      <c r="O1148" s="306">
        <v>29250</v>
      </c>
      <c r="P1148" s="306">
        <v>5154</v>
      </c>
      <c r="Q1148" s="306">
        <v>3429</v>
      </c>
      <c r="R1148" s="144">
        <v>0</v>
      </c>
      <c r="S1148" s="144">
        <v>0</v>
      </c>
      <c r="T1148" s="144">
        <v>0</v>
      </c>
      <c r="U1148" s="144">
        <v>3429</v>
      </c>
      <c r="V1148" s="144">
        <v>27618</v>
      </c>
    </row>
    <row r="1149" spans="1:22">
      <c r="A1149" s="375" t="s">
        <v>2708</v>
      </c>
      <c r="B1149" t="s">
        <v>2693</v>
      </c>
      <c r="C1149" t="s">
        <v>2709</v>
      </c>
      <c r="D1149" s="307">
        <v>27207</v>
      </c>
      <c r="E1149" s="307">
        <v>0</v>
      </c>
      <c r="F1149" s="307">
        <v>647936</v>
      </c>
      <c r="G1149" s="307">
        <v>647936</v>
      </c>
      <c r="H1149" s="307">
        <v>0</v>
      </c>
      <c r="I1149" s="307">
        <v>1557665</v>
      </c>
      <c r="J1149" s="307">
        <v>1079070</v>
      </c>
      <c r="K1149" s="307">
        <v>1312000</v>
      </c>
      <c r="L1149" s="307">
        <v>245665</v>
      </c>
      <c r="M1149" s="307">
        <v>153481</v>
      </c>
      <c r="N1149" s="307">
        <v>89248</v>
      </c>
      <c r="O1149" s="307">
        <v>79011</v>
      </c>
      <c r="P1149" s="307">
        <v>74470</v>
      </c>
      <c r="Q1149" s="307">
        <v>10869</v>
      </c>
      <c r="R1149" s="438">
        <v>0</v>
      </c>
      <c r="S1149" s="438">
        <v>0</v>
      </c>
      <c r="T1149" s="438">
        <v>0</v>
      </c>
      <c r="U1149" s="438">
        <v>10869</v>
      </c>
      <c r="V1149" s="438">
        <v>113399</v>
      </c>
    </row>
    <row r="1150" spans="1:22">
      <c r="A1150" s="375" t="s">
        <v>2710</v>
      </c>
      <c r="B1150" t="s">
        <v>2693</v>
      </c>
      <c r="C1150" t="s">
        <v>2711</v>
      </c>
      <c r="D1150" s="306">
        <v>27208</v>
      </c>
      <c r="E1150" s="306">
        <v>0</v>
      </c>
      <c r="F1150" s="306">
        <v>191500</v>
      </c>
      <c r="G1150" s="306">
        <v>61500</v>
      </c>
      <c r="H1150" s="306">
        <v>130000</v>
      </c>
      <c r="I1150" s="306">
        <v>387810</v>
      </c>
      <c r="J1150" s="306">
        <v>278650</v>
      </c>
      <c r="K1150" s="306">
        <v>329800</v>
      </c>
      <c r="L1150" s="306">
        <v>58010</v>
      </c>
      <c r="M1150" s="306">
        <v>37390</v>
      </c>
      <c r="N1150" s="306">
        <v>22831</v>
      </c>
      <c r="O1150" s="306">
        <v>19609</v>
      </c>
      <c r="P1150" s="306">
        <v>17781</v>
      </c>
      <c r="Q1150" s="306">
        <v>3669</v>
      </c>
      <c r="R1150" s="144">
        <v>0</v>
      </c>
      <c r="S1150" s="144">
        <v>0</v>
      </c>
      <c r="T1150" s="144">
        <v>0</v>
      </c>
      <c r="U1150" s="144">
        <v>3669</v>
      </c>
      <c r="V1150" s="144">
        <v>33230</v>
      </c>
    </row>
    <row r="1151" spans="1:22">
      <c r="A1151" s="375" t="s">
        <v>2712</v>
      </c>
      <c r="B1151" t="s">
        <v>2693</v>
      </c>
      <c r="C1151" t="s">
        <v>2713</v>
      </c>
      <c r="D1151" s="307">
        <v>27209</v>
      </c>
      <c r="E1151" s="307">
        <v>0</v>
      </c>
      <c r="F1151" s="307">
        <v>306803</v>
      </c>
      <c r="G1151" s="307">
        <v>0</v>
      </c>
      <c r="H1151" s="307">
        <v>306803</v>
      </c>
      <c r="I1151" s="307">
        <v>758890</v>
      </c>
      <c r="J1151" s="307">
        <v>567430</v>
      </c>
      <c r="K1151" s="307">
        <v>529200</v>
      </c>
      <c r="L1151" s="307">
        <v>229690</v>
      </c>
      <c r="M1151" s="307">
        <v>72530</v>
      </c>
      <c r="N1151" s="307">
        <v>46883</v>
      </c>
      <c r="O1151" s="307">
        <v>46243</v>
      </c>
      <c r="P1151" s="307">
        <v>26287</v>
      </c>
      <c r="Q1151" s="307">
        <v>6229</v>
      </c>
      <c r="R1151" s="438">
        <v>0</v>
      </c>
      <c r="S1151" s="438">
        <v>0</v>
      </c>
      <c r="T1151" s="438">
        <v>0</v>
      </c>
      <c r="U1151" s="438">
        <v>6229</v>
      </c>
      <c r="V1151" s="438">
        <v>53169</v>
      </c>
    </row>
    <row r="1152" spans="1:22">
      <c r="A1152" s="375" t="s">
        <v>2714</v>
      </c>
      <c r="B1152" t="s">
        <v>2693</v>
      </c>
      <c r="C1152" t="s">
        <v>2715</v>
      </c>
      <c r="D1152" s="306">
        <v>27210</v>
      </c>
      <c r="E1152" s="306">
        <v>0</v>
      </c>
      <c r="F1152" s="306">
        <v>734450</v>
      </c>
      <c r="G1152" s="306">
        <v>408650</v>
      </c>
      <c r="H1152" s="306">
        <v>325800</v>
      </c>
      <c r="I1152" s="306">
        <v>1669015</v>
      </c>
      <c r="J1152" s="306">
        <v>1133660</v>
      </c>
      <c r="K1152" s="306">
        <v>1246120</v>
      </c>
      <c r="L1152" s="306">
        <v>422895</v>
      </c>
      <c r="M1152" s="306">
        <v>165287</v>
      </c>
      <c r="N1152" s="306">
        <v>93500</v>
      </c>
      <c r="O1152" s="306">
        <v>6621</v>
      </c>
      <c r="P1152" s="306">
        <v>158666</v>
      </c>
      <c r="Q1152" s="306">
        <v>11989</v>
      </c>
      <c r="R1152" s="144">
        <v>0</v>
      </c>
      <c r="S1152" s="144">
        <v>0</v>
      </c>
      <c r="T1152" s="144">
        <v>0</v>
      </c>
      <c r="U1152" s="144">
        <v>11989</v>
      </c>
      <c r="V1152" s="144">
        <v>128478</v>
      </c>
    </row>
    <row r="1153" spans="1:22">
      <c r="A1153" s="375" t="s">
        <v>2716</v>
      </c>
      <c r="B1153" t="s">
        <v>2693</v>
      </c>
      <c r="C1153" t="s">
        <v>2717</v>
      </c>
      <c r="D1153" s="307">
        <v>27211</v>
      </c>
      <c r="E1153" s="307">
        <v>0</v>
      </c>
      <c r="F1153" s="307">
        <v>451143</v>
      </c>
      <c r="G1153" s="307">
        <v>451143</v>
      </c>
      <c r="H1153" s="307">
        <v>0</v>
      </c>
      <c r="I1153" s="307">
        <v>1134825</v>
      </c>
      <c r="J1153" s="307">
        <v>733020</v>
      </c>
      <c r="K1153" s="307">
        <v>1134825</v>
      </c>
      <c r="L1153" s="307">
        <v>0</v>
      </c>
      <c r="M1153" s="307">
        <v>114674</v>
      </c>
      <c r="N1153" s="307">
        <v>60548</v>
      </c>
      <c r="O1153" s="307">
        <v>75000</v>
      </c>
      <c r="P1153" s="307">
        <v>39674</v>
      </c>
      <c r="Q1153" s="307">
        <v>8629</v>
      </c>
      <c r="R1153" s="438">
        <v>0</v>
      </c>
      <c r="S1153" s="438">
        <v>0</v>
      </c>
      <c r="T1153" s="438">
        <v>0</v>
      </c>
      <c r="U1153" s="438">
        <v>8629</v>
      </c>
      <c r="V1153" s="438">
        <v>79046</v>
      </c>
    </row>
    <row r="1154" spans="1:22">
      <c r="A1154" s="375" t="s">
        <v>2718</v>
      </c>
      <c r="B1154" t="s">
        <v>2693</v>
      </c>
      <c r="C1154" t="s">
        <v>2719</v>
      </c>
      <c r="D1154" s="306">
        <v>27212</v>
      </c>
      <c r="E1154" s="306">
        <v>0</v>
      </c>
      <c r="F1154" s="306">
        <v>563162</v>
      </c>
      <c r="G1154" s="306">
        <v>177433</v>
      </c>
      <c r="H1154" s="306">
        <v>385729</v>
      </c>
      <c r="I1154" s="306">
        <v>1323230</v>
      </c>
      <c r="J1154" s="306">
        <v>975100</v>
      </c>
      <c r="K1154" s="306">
        <v>1140000</v>
      </c>
      <c r="L1154" s="306">
        <v>183230</v>
      </c>
      <c r="M1154" s="306">
        <v>126976</v>
      </c>
      <c r="N1154" s="306">
        <v>80443</v>
      </c>
      <c r="O1154" s="306">
        <v>94000</v>
      </c>
      <c r="P1154" s="306">
        <v>32976</v>
      </c>
      <c r="Q1154" s="306">
        <v>8490</v>
      </c>
      <c r="R1154" s="144">
        <v>0</v>
      </c>
      <c r="S1154" s="144">
        <v>0</v>
      </c>
      <c r="T1154" s="144">
        <v>0</v>
      </c>
      <c r="U1154" s="144">
        <v>8490</v>
      </c>
      <c r="V1154" s="144">
        <v>97834</v>
      </c>
    </row>
    <row r="1155" spans="1:22">
      <c r="A1155" s="375" t="s">
        <v>2720</v>
      </c>
      <c r="B1155" t="s">
        <v>2693</v>
      </c>
      <c r="C1155" t="s">
        <v>2721</v>
      </c>
      <c r="D1155" s="307">
        <v>27213</v>
      </c>
      <c r="E1155" s="307">
        <v>0</v>
      </c>
      <c r="F1155" s="307">
        <v>177338</v>
      </c>
      <c r="G1155" s="307">
        <v>177338</v>
      </c>
      <c r="H1155" s="307">
        <v>0</v>
      </c>
      <c r="I1155" s="307">
        <v>486630</v>
      </c>
      <c r="J1155" s="307">
        <v>353210</v>
      </c>
      <c r="K1155" s="307">
        <v>482000</v>
      </c>
      <c r="L1155" s="307">
        <v>4630</v>
      </c>
      <c r="M1155" s="307">
        <v>46985</v>
      </c>
      <c r="N1155" s="307">
        <v>29123</v>
      </c>
      <c r="O1155" s="307">
        <v>46985</v>
      </c>
      <c r="P1155" s="307">
        <v>0</v>
      </c>
      <c r="Q1155" s="307">
        <v>4170</v>
      </c>
      <c r="R1155" s="438">
        <v>0</v>
      </c>
      <c r="S1155" s="438">
        <v>0</v>
      </c>
      <c r="T1155" s="438">
        <v>0</v>
      </c>
      <c r="U1155" s="438">
        <v>4170</v>
      </c>
      <c r="V1155" s="438">
        <v>30947</v>
      </c>
    </row>
    <row r="1156" spans="1:22">
      <c r="A1156" s="375" t="s">
        <v>2722</v>
      </c>
      <c r="B1156" t="s">
        <v>2693</v>
      </c>
      <c r="C1156" t="s">
        <v>2723</v>
      </c>
      <c r="D1156" s="306">
        <v>27214</v>
      </c>
      <c r="E1156" s="306">
        <v>0</v>
      </c>
      <c r="F1156" s="306">
        <v>246128</v>
      </c>
      <c r="G1156" s="306">
        <v>0</v>
      </c>
      <c r="H1156" s="306">
        <v>246128</v>
      </c>
      <c r="I1156" s="306">
        <v>538290</v>
      </c>
      <c r="J1156" s="306">
        <v>395420</v>
      </c>
      <c r="K1156" s="306">
        <v>332000</v>
      </c>
      <c r="L1156" s="306">
        <v>206290</v>
      </c>
      <c r="M1156" s="306">
        <v>51618</v>
      </c>
      <c r="N1156" s="306">
        <v>32523</v>
      </c>
      <c r="O1156" s="306">
        <v>1000</v>
      </c>
      <c r="P1156" s="306">
        <v>50618</v>
      </c>
      <c r="Q1156" s="306">
        <v>4869</v>
      </c>
      <c r="R1156" s="144">
        <v>0</v>
      </c>
      <c r="S1156" s="144">
        <v>0</v>
      </c>
      <c r="T1156" s="144">
        <v>0</v>
      </c>
      <c r="U1156" s="144">
        <v>4869</v>
      </c>
      <c r="V1156" s="144">
        <v>42827</v>
      </c>
    </row>
    <row r="1157" spans="1:22">
      <c r="A1157" s="375" t="s">
        <v>2724</v>
      </c>
      <c r="B1157" t="s">
        <v>2693</v>
      </c>
      <c r="C1157" t="s">
        <v>2725</v>
      </c>
      <c r="D1157" s="307">
        <v>27215</v>
      </c>
      <c r="E1157" s="307">
        <v>0</v>
      </c>
      <c r="F1157" s="307">
        <v>487902</v>
      </c>
      <c r="G1157" s="307">
        <v>475896</v>
      </c>
      <c r="H1157" s="307">
        <v>12006</v>
      </c>
      <c r="I1157" s="307">
        <v>1172650</v>
      </c>
      <c r="J1157" s="307">
        <v>872460</v>
      </c>
      <c r="K1157" s="307">
        <v>1172650</v>
      </c>
      <c r="L1157" s="307">
        <v>0</v>
      </c>
      <c r="M1157" s="307">
        <v>111961</v>
      </c>
      <c r="N1157" s="307">
        <v>71875</v>
      </c>
      <c r="O1157" s="307">
        <v>69106</v>
      </c>
      <c r="P1157" s="307">
        <v>42855</v>
      </c>
      <c r="Q1157" s="307">
        <v>7690</v>
      </c>
      <c r="R1157" s="438">
        <v>0</v>
      </c>
      <c r="S1157" s="438">
        <v>0</v>
      </c>
      <c r="T1157" s="438">
        <v>0</v>
      </c>
      <c r="U1157" s="438">
        <v>7690</v>
      </c>
      <c r="V1157" s="438">
        <v>84928</v>
      </c>
    </row>
    <row r="1158" spans="1:22">
      <c r="A1158" s="375" t="s">
        <v>2726</v>
      </c>
      <c r="B1158" t="s">
        <v>2693</v>
      </c>
      <c r="C1158" t="s">
        <v>2727</v>
      </c>
      <c r="D1158" s="306">
        <v>27216</v>
      </c>
      <c r="E1158" s="306">
        <v>0</v>
      </c>
      <c r="F1158" s="306">
        <v>232988</v>
      </c>
      <c r="G1158" s="306">
        <v>232988</v>
      </c>
      <c r="H1158" s="306">
        <v>0</v>
      </c>
      <c r="I1158" s="306">
        <v>445645</v>
      </c>
      <c r="J1158" s="306">
        <v>311190</v>
      </c>
      <c r="K1158" s="306">
        <v>403500</v>
      </c>
      <c r="L1158" s="306">
        <v>42145</v>
      </c>
      <c r="M1158" s="306">
        <v>43598</v>
      </c>
      <c r="N1158" s="306">
        <v>25613</v>
      </c>
      <c r="O1158" s="306">
        <v>33068</v>
      </c>
      <c r="P1158" s="306">
        <v>10530</v>
      </c>
      <c r="Q1158" s="306">
        <v>4389</v>
      </c>
      <c r="R1158" s="144">
        <v>0</v>
      </c>
      <c r="S1158" s="144">
        <v>0</v>
      </c>
      <c r="T1158" s="144">
        <v>0</v>
      </c>
      <c r="U1158" s="144">
        <v>4389</v>
      </c>
      <c r="V1158" s="144">
        <v>40585</v>
      </c>
    </row>
    <row r="1159" spans="1:22">
      <c r="A1159" s="375" t="s">
        <v>2728</v>
      </c>
      <c r="B1159" t="s">
        <v>2693</v>
      </c>
      <c r="C1159" t="s">
        <v>2729</v>
      </c>
      <c r="D1159" s="307">
        <v>27217</v>
      </c>
      <c r="E1159" s="307">
        <v>0</v>
      </c>
      <c r="F1159" s="307">
        <v>275503</v>
      </c>
      <c r="G1159" s="307">
        <v>275503</v>
      </c>
      <c r="H1159" s="307">
        <v>0</v>
      </c>
      <c r="I1159" s="307">
        <v>618130</v>
      </c>
      <c r="J1159" s="307">
        <v>466170</v>
      </c>
      <c r="K1159" s="307">
        <v>488000</v>
      </c>
      <c r="L1159" s="307">
        <v>130130</v>
      </c>
      <c r="M1159" s="307">
        <v>58660</v>
      </c>
      <c r="N1159" s="307">
        <v>38398</v>
      </c>
      <c r="O1159" s="307">
        <v>9793</v>
      </c>
      <c r="P1159" s="307">
        <v>48867</v>
      </c>
      <c r="Q1159" s="307">
        <v>5109</v>
      </c>
      <c r="R1159" s="438">
        <v>0</v>
      </c>
      <c r="S1159" s="438">
        <v>0</v>
      </c>
      <c r="T1159" s="438">
        <v>0</v>
      </c>
      <c r="U1159" s="438">
        <v>5109</v>
      </c>
      <c r="V1159" s="438">
        <v>47702</v>
      </c>
    </row>
    <row r="1160" spans="1:22">
      <c r="A1160" s="375" t="s">
        <v>2730</v>
      </c>
      <c r="B1160" t="s">
        <v>2693</v>
      </c>
      <c r="C1160" t="s">
        <v>2731</v>
      </c>
      <c r="D1160" s="306">
        <v>27218</v>
      </c>
      <c r="E1160" s="306">
        <v>0</v>
      </c>
      <c r="F1160" s="306">
        <v>241789</v>
      </c>
      <c r="G1160" s="306">
        <v>141000</v>
      </c>
      <c r="H1160" s="306">
        <v>100789</v>
      </c>
      <c r="I1160" s="306">
        <v>592595</v>
      </c>
      <c r="J1160" s="306">
        <v>434300</v>
      </c>
      <c r="K1160" s="306">
        <v>592595</v>
      </c>
      <c r="L1160" s="306">
        <v>0</v>
      </c>
      <c r="M1160" s="306">
        <v>56925</v>
      </c>
      <c r="N1160" s="306">
        <v>35745</v>
      </c>
      <c r="O1160" s="306">
        <v>56925</v>
      </c>
      <c r="P1160" s="306">
        <v>0</v>
      </c>
      <c r="Q1160" s="306">
        <v>4650</v>
      </c>
      <c r="R1160" s="144">
        <v>0</v>
      </c>
      <c r="S1160" s="144">
        <v>0</v>
      </c>
      <c r="T1160" s="144">
        <v>0</v>
      </c>
      <c r="U1160" s="144">
        <v>4650</v>
      </c>
      <c r="V1160" s="144">
        <v>42082</v>
      </c>
    </row>
    <row r="1161" spans="1:22">
      <c r="A1161" s="375" t="s">
        <v>2732</v>
      </c>
      <c r="B1161" t="s">
        <v>2693</v>
      </c>
      <c r="C1161" t="s">
        <v>2733</v>
      </c>
      <c r="D1161" s="307">
        <v>27219</v>
      </c>
      <c r="E1161" s="307">
        <v>0</v>
      </c>
      <c r="F1161" s="307">
        <v>379781</v>
      </c>
      <c r="G1161" s="307">
        <v>379781</v>
      </c>
      <c r="H1161" s="307">
        <v>0</v>
      </c>
      <c r="I1161" s="307">
        <v>795520</v>
      </c>
      <c r="J1161" s="307">
        <v>551540</v>
      </c>
      <c r="K1161" s="307">
        <v>770000</v>
      </c>
      <c r="L1161" s="307">
        <v>25520</v>
      </c>
      <c r="M1161" s="307">
        <v>77912</v>
      </c>
      <c r="N1161" s="307">
        <v>45275</v>
      </c>
      <c r="O1161" s="307">
        <v>27030</v>
      </c>
      <c r="P1161" s="307">
        <v>50882</v>
      </c>
      <c r="Q1161" s="307">
        <v>6549</v>
      </c>
      <c r="R1161" s="438">
        <v>0</v>
      </c>
      <c r="S1161" s="438">
        <v>0</v>
      </c>
      <c r="T1161" s="438">
        <v>0</v>
      </c>
      <c r="U1161" s="438">
        <v>6549</v>
      </c>
      <c r="V1161" s="438">
        <v>66223</v>
      </c>
    </row>
    <row r="1162" spans="1:22">
      <c r="A1162" s="375" t="s">
        <v>2734</v>
      </c>
      <c r="B1162" t="s">
        <v>2693</v>
      </c>
      <c r="C1162" t="s">
        <v>2735</v>
      </c>
      <c r="D1162" s="306">
        <v>27220</v>
      </c>
      <c r="E1162" s="306">
        <v>0</v>
      </c>
      <c r="F1162" s="306">
        <v>247432</v>
      </c>
      <c r="G1162" s="306">
        <v>0</v>
      </c>
      <c r="H1162" s="306">
        <v>247432</v>
      </c>
      <c r="I1162" s="306">
        <v>557540</v>
      </c>
      <c r="J1162" s="306">
        <v>371330</v>
      </c>
      <c r="K1162" s="306">
        <v>424720</v>
      </c>
      <c r="L1162" s="306">
        <v>132820</v>
      </c>
      <c r="M1162" s="306">
        <v>55663</v>
      </c>
      <c r="N1162" s="306">
        <v>30661</v>
      </c>
      <c r="O1162" s="306">
        <v>4965</v>
      </c>
      <c r="P1162" s="306">
        <v>50698</v>
      </c>
      <c r="Q1162" s="306">
        <v>5130</v>
      </c>
      <c r="R1162" s="144">
        <v>0</v>
      </c>
      <c r="S1162" s="144">
        <v>0</v>
      </c>
      <c r="T1162" s="144">
        <v>0</v>
      </c>
      <c r="U1162" s="144">
        <v>5130</v>
      </c>
      <c r="V1162" s="144">
        <v>43263</v>
      </c>
    </row>
    <row r="1163" spans="1:22">
      <c r="A1163" s="375" t="s">
        <v>2736</v>
      </c>
      <c r="B1163" t="s">
        <v>2693</v>
      </c>
      <c r="C1163" t="s">
        <v>2737</v>
      </c>
      <c r="D1163" s="307">
        <v>27221</v>
      </c>
      <c r="E1163" s="307">
        <v>0</v>
      </c>
      <c r="F1163" s="307">
        <v>156673</v>
      </c>
      <c r="G1163" s="307">
        <v>12530</v>
      </c>
      <c r="H1163" s="307">
        <v>144143</v>
      </c>
      <c r="I1163" s="307">
        <v>312980</v>
      </c>
      <c r="J1163" s="307">
        <v>222130</v>
      </c>
      <c r="K1163" s="307">
        <v>226000</v>
      </c>
      <c r="L1163" s="307">
        <v>86980</v>
      </c>
      <c r="M1163" s="307">
        <v>30506</v>
      </c>
      <c r="N1163" s="307">
        <v>18356</v>
      </c>
      <c r="O1163" s="307">
        <v>30</v>
      </c>
      <c r="P1163" s="307">
        <v>30476</v>
      </c>
      <c r="Q1163" s="307">
        <v>3189</v>
      </c>
      <c r="R1163" s="438">
        <v>0</v>
      </c>
      <c r="S1163" s="438">
        <v>0</v>
      </c>
      <c r="T1163" s="438">
        <v>0</v>
      </c>
      <c r="U1163" s="438">
        <v>3189</v>
      </c>
      <c r="V1163" s="438">
        <v>27215</v>
      </c>
    </row>
    <row r="1164" spans="1:22">
      <c r="A1164" s="375" t="s">
        <v>2738</v>
      </c>
      <c r="B1164" t="s">
        <v>2693</v>
      </c>
      <c r="C1164" t="s">
        <v>2739</v>
      </c>
      <c r="D1164" s="306">
        <v>27222</v>
      </c>
      <c r="E1164" s="306">
        <v>0</v>
      </c>
      <c r="F1164" s="306">
        <v>254845</v>
      </c>
      <c r="G1164" s="306">
        <v>254845</v>
      </c>
      <c r="H1164" s="306">
        <v>0</v>
      </c>
      <c r="I1164" s="306">
        <v>528715</v>
      </c>
      <c r="J1164" s="306">
        <v>386220</v>
      </c>
      <c r="K1164" s="306">
        <v>524000</v>
      </c>
      <c r="L1164" s="306">
        <v>4715</v>
      </c>
      <c r="M1164" s="306">
        <v>50861</v>
      </c>
      <c r="N1164" s="306">
        <v>31823</v>
      </c>
      <c r="O1164" s="306">
        <v>42290</v>
      </c>
      <c r="P1164" s="306">
        <v>8571</v>
      </c>
      <c r="Q1164" s="306">
        <v>4170</v>
      </c>
      <c r="R1164" s="144">
        <v>0</v>
      </c>
      <c r="S1164" s="144">
        <v>0</v>
      </c>
      <c r="T1164" s="144">
        <v>0</v>
      </c>
      <c r="U1164" s="144">
        <v>4170</v>
      </c>
      <c r="V1164" s="144">
        <v>44165</v>
      </c>
    </row>
    <row r="1165" spans="1:22">
      <c r="A1165" s="375" t="s">
        <v>2740</v>
      </c>
      <c r="B1165" t="s">
        <v>2693</v>
      </c>
      <c r="C1165" t="s">
        <v>2741</v>
      </c>
      <c r="D1165" s="307">
        <v>27223</v>
      </c>
      <c r="E1165" s="307">
        <v>0</v>
      </c>
      <c r="F1165" s="307">
        <v>248600</v>
      </c>
      <c r="G1165" s="307">
        <v>0</v>
      </c>
      <c r="H1165" s="307">
        <v>248600</v>
      </c>
      <c r="I1165" s="307">
        <v>693705</v>
      </c>
      <c r="J1165" s="307">
        <v>537150</v>
      </c>
      <c r="K1165" s="307">
        <v>580000</v>
      </c>
      <c r="L1165" s="307">
        <v>113705</v>
      </c>
      <c r="M1165" s="307">
        <v>65190</v>
      </c>
      <c r="N1165" s="307">
        <v>44283</v>
      </c>
      <c r="O1165" s="307">
        <v>0</v>
      </c>
      <c r="P1165" s="307">
        <v>65190</v>
      </c>
      <c r="Q1165" s="307">
        <v>5589</v>
      </c>
      <c r="R1165" s="438">
        <v>0</v>
      </c>
      <c r="S1165" s="438">
        <v>0</v>
      </c>
      <c r="T1165" s="438">
        <v>0</v>
      </c>
      <c r="U1165" s="438">
        <v>5589</v>
      </c>
      <c r="V1165" s="438">
        <v>43123</v>
      </c>
    </row>
    <row r="1166" spans="1:22">
      <c r="A1166" s="375" t="s">
        <v>2742</v>
      </c>
      <c r="B1166" t="s">
        <v>2693</v>
      </c>
      <c r="C1166" t="s">
        <v>2743</v>
      </c>
      <c r="D1166" s="306">
        <v>27224</v>
      </c>
      <c r="E1166" s="306">
        <v>0</v>
      </c>
      <c r="F1166" s="306">
        <v>148754</v>
      </c>
      <c r="G1166" s="306">
        <v>148754</v>
      </c>
      <c r="H1166" s="306">
        <v>0</v>
      </c>
      <c r="I1166" s="306">
        <v>396375</v>
      </c>
      <c r="J1166" s="306">
        <v>274210</v>
      </c>
      <c r="K1166" s="306">
        <v>303000</v>
      </c>
      <c r="L1166" s="306">
        <v>93375</v>
      </c>
      <c r="M1166" s="306">
        <v>39091</v>
      </c>
      <c r="N1166" s="306">
        <v>22633</v>
      </c>
      <c r="O1166" s="306">
        <v>19144</v>
      </c>
      <c r="P1166" s="306">
        <v>19947</v>
      </c>
      <c r="Q1166" s="306">
        <v>3909</v>
      </c>
      <c r="R1166" s="144">
        <v>0</v>
      </c>
      <c r="S1166" s="144">
        <v>0</v>
      </c>
      <c r="T1166" s="144">
        <v>0</v>
      </c>
      <c r="U1166" s="144">
        <v>3909</v>
      </c>
      <c r="V1166" s="144">
        <v>26029</v>
      </c>
    </row>
    <row r="1167" spans="1:22">
      <c r="A1167" s="375" t="s">
        <v>2744</v>
      </c>
      <c r="B1167" t="s">
        <v>2693</v>
      </c>
      <c r="C1167" t="s">
        <v>2745</v>
      </c>
      <c r="D1167" s="307">
        <v>27225</v>
      </c>
      <c r="E1167" s="307">
        <v>0</v>
      </c>
      <c r="F1167" s="307">
        <v>109409</v>
      </c>
      <c r="G1167" s="307">
        <v>54409</v>
      </c>
      <c r="H1167" s="307">
        <v>55000</v>
      </c>
      <c r="I1167" s="307">
        <v>260225</v>
      </c>
      <c r="J1167" s="307">
        <v>184600</v>
      </c>
      <c r="K1167" s="307">
        <v>217000</v>
      </c>
      <c r="L1167" s="307">
        <v>43225</v>
      </c>
      <c r="M1167" s="307">
        <v>25300</v>
      </c>
      <c r="N1167" s="307">
        <v>15145</v>
      </c>
      <c r="O1167" s="307">
        <v>8750</v>
      </c>
      <c r="P1167" s="307">
        <v>16550</v>
      </c>
      <c r="Q1167" s="307">
        <v>2709</v>
      </c>
      <c r="R1167" s="438">
        <v>0</v>
      </c>
      <c r="S1167" s="438">
        <v>0</v>
      </c>
      <c r="T1167" s="438">
        <v>0</v>
      </c>
      <c r="U1167" s="438">
        <v>2709</v>
      </c>
      <c r="V1167" s="438">
        <v>19070</v>
      </c>
    </row>
    <row r="1168" spans="1:22">
      <c r="A1168" s="375" t="s">
        <v>2746</v>
      </c>
      <c r="B1168" t="s">
        <v>2693</v>
      </c>
      <c r="C1168" t="s">
        <v>2747</v>
      </c>
      <c r="D1168" s="306">
        <v>27226</v>
      </c>
      <c r="E1168" s="306">
        <v>0</v>
      </c>
      <c r="F1168" s="306">
        <v>153134</v>
      </c>
      <c r="G1168" s="306">
        <v>0</v>
      </c>
      <c r="H1168" s="306">
        <v>153134</v>
      </c>
      <c r="I1168" s="306">
        <v>303500</v>
      </c>
      <c r="J1168" s="306">
        <v>218980</v>
      </c>
      <c r="K1168" s="306">
        <v>303500</v>
      </c>
      <c r="L1168" s="306">
        <v>0</v>
      </c>
      <c r="M1168" s="306">
        <v>29340</v>
      </c>
      <c r="N1168" s="306">
        <v>18030</v>
      </c>
      <c r="O1168" s="306">
        <v>29340</v>
      </c>
      <c r="P1168" s="306">
        <v>0</v>
      </c>
      <c r="Q1168" s="306">
        <v>2949</v>
      </c>
      <c r="R1168" s="144">
        <v>0</v>
      </c>
      <c r="S1168" s="144">
        <v>0</v>
      </c>
      <c r="T1168" s="144">
        <v>0</v>
      </c>
      <c r="U1168" s="144">
        <v>2949</v>
      </c>
      <c r="V1168" s="144">
        <v>26565</v>
      </c>
    </row>
    <row r="1169" spans="1:22">
      <c r="A1169" s="375" t="s">
        <v>2748</v>
      </c>
      <c r="B1169" t="s">
        <v>2693</v>
      </c>
      <c r="C1169" t="s">
        <v>2749</v>
      </c>
      <c r="D1169" s="307">
        <v>27227</v>
      </c>
      <c r="E1169" s="307">
        <v>0</v>
      </c>
      <c r="F1169" s="307">
        <v>1007080</v>
      </c>
      <c r="G1169" s="307">
        <v>1007080</v>
      </c>
      <c r="H1169" s="307">
        <v>0</v>
      </c>
      <c r="I1169" s="307">
        <v>2554745</v>
      </c>
      <c r="J1169" s="307">
        <v>1907660</v>
      </c>
      <c r="K1169" s="307">
        <v>2205000</v>
      </c>
      <c r="L1169" s="307">
        <v>349745</v>
      </c>
      <c r="M1169" s="307">
        <v>243827</v>
      </c>
      <c r="N1169" s="307">
        <v>157388</v>
      </c>
      <c r="O1169" s="307">
        <v>105719</v>
      </c>
      <c r="P1169" s="307">
        <v>138108</v>
      </c>
      <c r="Q1169" s="307">
        <v>15189</v>
      </c>
      <c r="R1169" s="438">
        <v>0</v>
      </c>
      <c r="S1169" s="438">
        <v>0</v>
      </c>
      <c r="T1169" s="438">
        <v>0</v>
      </c>
      <c r="U1169" s="438">
        <v>15189</v>
      </c>
      <c r="V1169" s="438">
        <v>174692</v>
      </c>
    </row>
    <row r="1170" spans="1:22">
      <c r="A1170" s="375" t="s">
        <v>2750</v>
      </c>
      <c r="B1170" t="s">
        <v>2693</v>
      </c>
      <c r="C1170" t="s">
        <v>2751</v>
      </c>
      <c r="D1170" s="306">
        <v>27228</v>
      </c>
      <c r="E1170" s="306">
        <v>0</v>
      </c>
      <c r="F1170" s="306">
        <v>130502</v>
      </c>
      <c r="G1170" s="306">
        <v>0</v>
      </c>
      <c r="H1170" s="306">
        <v>130502</v>
      </c>
      <c r="I1170" s="306">
        <v>300285</v>
      </c>
      <c r="J1170" s="306">
        <v>227250</v>
      </c>
      <c r="K1170" s="306">
        <v>300285</v>
      </c>
      <c r="L1170" s="306">
        <v>0</v>
      </c>
      <c r="M1170" s="306">
        <v>28297</v>
      </c>
      <c r="N1170" s="306">
        <v>18643</v>
      </c>
      <c r="O1170" s="306">
        <v>25308</v>
      </c>
      <c r="P1170" s="306">
        <v>2989</v>
      </c>
      <c r="Q1170" s="306">
        <v>2709</v>
      </c>
      <c r="R1170" s="144">
        <v>0</v>
      </c>
      <c r="S1170" s="144">
        <v>0</v>
      </c>
      <c r="T1170" s="144">
        <v>0</v>
      </c>
      <c r="U1170" s="144">
        <v>2709</v>
      </c>
      <c r="V1170" s="144">
        <v>22655</v>
      </c>
    </row>
    <row r="1171" spans="1:22">
      <c r="A1171" s="375" t="s">
        <v>2752</v>
      </c>
      <c r="B1171" t="s">
        <v>2693</v>
      </c>
      <c r="C1171" t="s">
        <v>2753</v>
      </c>
      <c r="D1171" s="307">
        <v>27229</v>
      </c>
      <c r="E1171" s="307">
        <v>0</v>
      </c>
      <c r="F1171" s="307">
        <v>129769</v>
      </c>
      <c r="G1171" s="307">
        <v>129769</v>
      </c>
      <c r="H1171" s="307">
        <v>0</v>
      </c>
      <c r="I1171" s="307">
        <v>237600</v>
      </c>
      <c r="J1171" s="307">
        <v>164000</v>
      </c>
      <c r="K1171" s="307">
        <v>9600</v>
      </c>
      <c r="L1171" s="307">
        <v>228000</v>
      </c>
      <c r="M1171" s="307">
        <v>23323</v>
      </c>
      <c r="N1171" s="307">
        <v>13468</v>
      </c>
      <c r="O1171" s="307">
        <v>1746</v>
      </c>
      <c r="P1171" s="307">
        <v>21577</v>
      </c>
      <c r="Q1171" s="307">
        <v>2469</v>
      </c>
      <c r="R1171" s="438">
        <v>0</v>
      </c>
      <c r="S1171" s="438">
        <v>0</v>
      </c>
      <c r="T1171" s="438">
        <v>0</v>
      </c>
      <c r="U1171" s="438">
        <v>2469</v>
      </c>
      <c r="V1171" s="438">
        <v>22481</v>
      </c>
    </row>
    <row r="1172" spans="1:22">
      <c r="A1172" s="375" t="s">
        <v>2754</v>
      </c>
      <c r="B1172" t="s">
        <v>2693</v>
      </c>
      <c r="C1172" t="s">
        <v>2755</v>
      </c>
      <c r="D1172" s="306">
        <v>27230</v>
      </c>
      <c r="E1172" s="306">
        <v>0</v>
      </c>
      <c r="F1172" s="306">
        <v>161830</v>
      </c>
      <c r="G1172" s="306">
        <v>0</v>
      </c>
      <c r="H1172" s="306">
        <v>161830</v>
      </c>
      <c r="I1172" s="306">
        <v>297540</v>
      </c>
      <c r="J1172" s="306">
        <v>192940</v>
      </c>
      <c r="K1172" s="306">
        <v>275000</v>
      </c>
      <c r="L1172" s="306">
        <v>22540</v>
      </c>
      <c r="M1172" s="306">
        <v>29998</v>
      </c>
      <c r="N1172" s="306">
        <v>15913</v>
      </c>
      <c r="O1172" s="306">
        <v>20750</v>
      </c>
      <c r="P1172" s="306">
        <v>9248</v>
      </c>
      <c r="Q1172" s="306">
        <v>3189</v>
      </c>
      <c r="R1172" s="144">
        <v>0</v>
      </c>
      <c r="S1172" s="144">
        <v>0</v>
      </c>
      <c r="T1172" s="144">
        <v>0</v>
      </c>
      <c r="U1172" s="144">
        <v>3189</v>
      </c>
      <c r="V1172" s="144">
        <v>28133</v>
      </c>
    </row>
    <row r="1173" spans="1:22">
      <c r="A1173" s="375" t="s">
        <v>2756</v>
      </c>
      <c r="B1173" t="s">
        <v>2693</v>
      </c>
      <c r="C1173" t="s">
        <v>2757</v>
      </c>
      <c r="D1173" s="307">
        <v>27231</v>
      </c>
      <c r="E1173" s="307">
        <v>0</v>
      </c>
      <c r="F1173" s="307">
        <v>136107</v>
      </c>
      <c r="G1173" s="307">
        <v>0</v>
      </c>
      <c r="H1173" s="307">
        <v>136107</v>
      </c>
      <c r="I1173" s="307">
        <v>234800</v>
      </c>
      <c r="J1173" s="307">
        <v>156450</v>
      </c>
      <c r="K1173" s="307">
        <v>234800</v>
      </c>
      <c r="L1173" s="307">
        <v>0</v>
      </c>
      <c r="M1173" s="307">
        <v>23355</v>
      </c>
      <c r="N1173" s="307">
        <v>12858</v>
      </c>
      <c r="O1173" s="307">
        <v>23105</v>
      </c>
      <c r="P1173" s="307">
        <v>250</v>
      </c>
      <c r="Q1173" s="307">
        <v>2709</v>
      </c>
      <c r="R1173" s="438">
        <v>0</v>
      </c>
      <c r="S1173" s="438">
        <v>0</v>
      </c>
      <c r="T1173" s="438">
        <v>0</v>
      </c>
      <c r="U1173" s="438">
        <v>2709</v>
      </c>
      <c r="V1173" s="438">
        <v>23682</v>
      </c>
    </row>
    <row r="1174" spans="1:22">
      <c r="A1174" s="375" t="s">
        <v>2758</v>
      </c>
      <c r="B1174" t="s">
        <v>2693</v>
      </c>
      <c r="C1174" t="s">
        <v>2759</v>
      </c>
      <c r="D1174" s="306">
        <v>27232</v>
      </c>
      <c r="E1174" s="306">
        <v>0</v>
      </c>
      <c r="F1174" s="306">
        <v>126626</v>
      </c>
      <c r="G1174" s="306">
        <v>0</v>
      </c>
      <c r="H1174" s="306">
        <v>126626</v>
      </c>
      <c r="I1174" s="306">
        <v>230470</v>
      </c>
      <c r="J1174" s="306">
        <v>164130</v>
      </c>
      <c r="K1174" s="306">
        <v>226000</v>
      </c>
      <c r="L1174" s="306">
        <v>4470</v>
      </c>
      <c r="M1174" s="306">
        <v>22395</v>
      </c>
      <c r="N1174" s="306">
        <v>13551</v>
      </c>
      <c r="O1174" s="306">
        <v>7073</v>
      </c>
      <c r="P1174" s="306">
        <v>15322</v>
      </c>
      <c r="Q1174" s="306">
        <v>2469</v>
      </c>
      <c r="R1174" s="144">
        <v>0</v>
      </c>
      <c r="S1174" s="144">
        <v>0</v>
      </c>
      <c r="T1174" s="144">
        <v>0</v>
      </c>
      <c r="U1174" s="144">
        <v>2469</v>
      </c>
      <c r="V1174" s="144">
        <v>21963</v>
      </c>
    </row>
    <row r="1175" spans="1:22">
      <c r="A1175" s="375" t="s">
        <v>2760</v>
      </c>
      <c r="B1175" t="s">
        <v>2693</v>
      </c>
      <c r="C1175" t="s">
        <v>2761</v>
      </c>
      <c r="D1175" s="307">
        <v>27301</v>
      </c>
      <c r="E1175" s="307">
        <v>0</v>
      </c>
      <c r="F1175" s="307">
        <v>67453</v>
      </c>
      <c r="G1175" s="307">
        <v>23000</v>
      </c>
      <c r="H1175" s="307">
        <v>44453</v>
      </c>
      <c r="I1175" s="307">
        <v>118965</v>
      </c>
      <c r="J1175" s="307">
        <v>75550</v>
      </c>
      <c r="K1175" s="307">
        <v>99000</v>
      </c>
      <c r="L1175" s="307">
        <v>19965</v>
      </c>
      <c r="M1175" s="307">
        <v>12119</v>
      </c>
      <c r="N1175" s="307">
        <v>6266</v>
      </c>
      <c r="O1175" s="307">
        <v>9268</v>
      </c>
      <c r="P1175" s="307">
        <v>2851</v>
      </c>
      <c r="Q1175" s="307">
        <v>1749</v>
      </c>
      <c r="R1175" s="438">
        <v>0</v>
      </c>
      <c r="S1175" s="438">
        <v>0</v>
      </c>
      <c r="T1175" s="438">
        <v>0</v>
      </c>
      <c r="U1175" s="438">
        <v>1749</v>
      </c>
      <c r="V1175" s="438">
        <v>11708</v>
      </c>
    </row>
    <row r="1176" spans="1:22">
      <c r="A1176" s="375" t="s">
        <v>2762</v>
      </c>
      <c r="B1176" t="s">
        <v>2693</v>
      </c>
      <c r="C1176" t="s">
        <v>2763</v>
      </c>
      <c r="D1176" s="306">
        <v>27321</v>
      </c>
      <c r="E1176" s="306">
        <v>0</v>
      </c>
      <c r="F1176" s="306">
        <v>56485</v>
      </c>
      <c r="G1176" s="306">
        <v>56485</v>
      </c>
      <c r="H1176" s="306">
        <v>0</v>
      </c>
      <c r="I1176" s="306">
        <v>73620</v>
      </c>
      <c r="J1176" s="306">
        <v>48540</v>
      </c>
      <c r="K1176" s="306">
        <v>39000</v>
      </c>
      <c r="L1176" s="306">
        <v>34620</v>
      </c>
      <c r="M1176" s="306">
        <v>7417</v>
      </c>
      <c r="N1176" s="306">
        <v>4045</v>
      </c>
      <c r="O1176" s="306">
        <v>2822</v>
      </c>
      <c r="P1176" s="306">
        <v>4595</v>
      </c>
      <c r="Q1176" s="306">
        <v>1509</v>
      </c>
      <c r="R1176" s="144">
        <v>0</v>
      </c>
      <c r="S1176" s="144">
        <v>0</v>
      </c>
      <c r="T1176" s="144">
        <v>0</v>
      </c>
      <c r="U1176" s="144">
        <v>1509</v>
      </c>
      <c r="V1176" s="144">
        <v>9756</v>
      </c>
    </row>
    <row r="1177" spans="1:22">
      <c r="A1177" s="375" t="s">
        <v>2764</v>
      </c>
      <c r="B1177" t="s">
        <v>2693</v>
      </c>
      <c r="C1177" t="s">
        <v>2765</v>
      </c>
      <c r="D1177" s="307">
        <v>27322</v>
      </c>
      <c r="E1177" s="307">
        <v>0</v>
      </c>
      <c r="F1177" s="307">
        <v>40564</v>
      </c>
      <c r="G1177" s="307">
        <v>40564</v>
      </c>
      <c r="H1177" s="307">
        <v>0</v>
      </c>
      <c r="I1177" s="307">
        <v>46645</v>
      </c>
      <c r="J1177" s="307">
        <v>34770</v>
      </c>
      <c r="K1177" s="307">
        <v>41700</v>
      </c>
      <c r="L1177" s="307">
        <v>4945</v>
      </c>
      <c r="M1177" s="307">
        <v>4440</v>
      </c>
      <c r="N1177" s="307">
        <v>2853</v>
      </c>
      <c r="O1177" s="307">
        <v>1212</v>
      </c>
      <c r="P1177" s="307">
        <v>3228</v>
      </c>
      <c r="Q1177" s="307">
        <v>1029</v>
      </c>
      <c r="R1177" s="438">
        <v>0</v>
      </c>
      <c r="S1177" s="438">
        <v>0</v>
      </c>
      <c r="T1177" s="438">
        <v>0</v>
      </c>
      <c r="U1177" s="438">
        <v>1029</v>
      </c>
      <c r="V1177" s="438">
        <v>6934</v>
      </c>
    </row>
    <row r="1178" spans="1:22">
      <c r="A1178" s="375" t="s">
        <v>2766</v>
      </c>
      <c r="B1178" t="s">
        <v>2693</v>
      </c>
      <c r="C1178" t="s">
        <v>2767</v>
      </c>
      <c r="D1178" s="306">
        <v>27341</v>
      </c>
      <c r="E1178" s="306">
        <v>0</v>
      </c>
      <c r="F1178" s="306">
        <v>44892</v>
      </c>
      <c r="G1178" s="306">
        <v>2058</v>
      </c>
      <c r="H1178" s="306">
        <v>42834</v>
      </c>
      <c r="I1178" s="306">
        <v>84110</v>
      </c>
      <c r="J1178" s="306">
        <v>62550</v>
      </c>
      <c r="K1178" s="306">
        <v>84110</v>
      </c>
      <c r="L1178" s="306">
        <v>0</v>
      </c>
      <c r="M1178" s="306">
        <v>8038</v>
      </c>
      <c r="N1178" s="306">
        <v>5158</v>
      </c>
      <c r="O1178" s="306">
        <v>8038</v>
      </c>
      <c r="P1178" s="306">
        <v>0</v>
      </c>
      <c r="Q1178" s="306">
        <v>1509</v>
      </c>
      <c r="R1178" s="144">
        <v>0</v>
      </c>
      <c r="S1178" s="144">
        <v>0</v>
      </c>
      <c r="T1178" s="144">
        <v>0</v>
      </c>
      <c r="U1178" s="144">
        <v>1509</v>
      </c>
      <c r="V1178" s="144">
        <v>7738</v>
      </c>
    </row>
    <row r="1179" spans="1:22">
      <c r="A1179" s="375" t="s">
        <v>2768</v>
      </c>
      <c r="B1179" t="s">
        <v>2693</v>
      </c>
      <c r="C1179" t="s">
        <v>2769</v>
      </c>
      <c r="D1179" s="307">
        <v>27361</v>
      </c>
      <c r="E1179" s="307">
        <v>0</v>
      </c>
      <c r="F1179" s="307">
        <v>108019</v>
      </c>
      <c r="G1179" s="307">
        <v>108019</v>
      </c>
      <c r="H1179" s="307">
        <v>0</v>
      </c>
      <c r="I1179" s="307">
        <v>175625</v>
      </c>
      <c r="J1179" s="307">
        <v>118460</v>
      </c>
      <c r="K1179" s="307">
        <v>99000</v>
      </c>
      <c r="L1179" s="307">
        <v>76625</v>
      </c>
      <c r="M1179" s="307">
        <v>17350</v>
      </c>
      <c r="N1179" s="307">
        <v>9718</v>
      </c>
      <c r="O1179" s="307">
        <v>3195</v>
      </c>
      <c r="P1179" s="307">
        <v>14155</v>
      </c>
      <c r="Q1179" s="307">
        <v>1989</v>
      </c>
      <c r="R1179" s="438">
        <v>0</v>
      </c>
      <c r="S1179" s="438">
        <v>0</v>
      </c>
      <c r="T1179" s="438">
        <v>0</v>
      </c>
      <c r="U1179" s="438">
        <v>1989</v>
      </c>
      <c r="V1179" s="438">
        <v>18767</v>
      </c>
    </row>
    <row r="1180" spans="1:22">
      <c r="A1180" s="375" t="s">
        <v>2770</v>
      </c>
      <c r="B1180" t="s">
        <v>2693</v>
      </c>
      <c r="C1180" t="s">
        <v>2771</v>
      </c>
      <c r="D1180" s="306">
        <v>27362</v>
      </c>
      <c r="E1180" s="306">
        <v>0</v>
      </c>
      <c r="F1180" s="306">
        <v>10974</v>
      </c>
      <c r="G1180" s="306">
        <v>10974</v>
      </c>
      <c r="H1180" s="306">
        <v>0</v>
      </c>
      <c r="I1180" s="306">
        <v>36525</v>
      </c>
      <c r="J1180" s="306">
        <v>25180</v>
      </c>
      <c r="K1180" s="306">
        <v>29200</v>
      </c>
      <c r="L1180" s="306">
        <v>7325</v>
      </c>
      <c r="M1180" s="306">
        <v>3611</v>
      </c>
      <c r="N1180" s="306">
        <v>2090</v>
      </c>
      <c r="O1180" s="306">
        <v>90</v>
      </c>
      <c r="P1180" s="306">
        <v>3521</v>
      </c>
      <c r="Q1180" s="306">
        <v>1029</v>
      </c>
      <c r="R1180" s="144">
        <v>0</v>
      </c>
      <c r="S1180" s="144">
        <v>0</v>
      </c>
      <c r="T1180" s="144">
        <v>0</v>
      </c>
      <c r="U1180" s="144">
        <v>1029</v>
      </c>
      <c r="V1180" s="144">
        <v>1920</v>
      </c>
    </row>
    <row r="1181" spans="1:22">
      <c r="A1181" s="375" t="s">
        <v>2772</v>
      </c>
      <c r="B1181" t="s">
        <v>2693</v>
      </c>
      <c r="C1181" t="s">
        <v>2773</v>
      </c>
      <c r="D1181" s="307">
        <v>27366</v>
      </c>
      <c r="E1181" s="307">
        <v>0</v>
      </c>
      <c r="F1181" s="307">
        <v>45270</v>
      </c>
      <c r="G1181" s="307">
        <v>0</v>
      </c>
      <c r="H1181" s="307">
        <v>45270</v>
      </c>
      <c r="I1181" s="307">
        <v>80525</v>
      </c>
      <c r="J1181" s="307">
        <v>61640</v>
      </c>
      <c r="K1181" s="307">
        <v>0</v>
      </c>
      <c r="L1181" s="307">
        <v>80525</v>
      </c>
      <c r="M1181" s="307">
        <v>7649</v>
      </c>
      <c r="N1181" s="307">
        <v>5135</v>
      </c>
      <c r="O1181" s="307">
        <v>4656</v>
      </c>
      <c r="P1181" s="307">
        <v>2993</v>
      </c>
      <c r="Q1181" s="307">
        <v>1269</v>
      </c>
      <c r="R1181" s="438">
        <v>0</v>
      </c>
      <c r="S1181" s="438">
        <v>0</v>
      </c>
      <c r="T1181" s="438">
        <v>0</v>
      </c>
      <c r="U1181" s="438">
        <v>1269</v>
      </c>
      <c r="V1181" s="438">
        <v>7798</v>
      </c>
    </row>
    <row r="1182" spans="1:22">
      <c r="A1182" s="375" t="s">
        <v>2774</v>
      </c>
      <c r="B1182" t="s">
        <v>2693</v>
      </c>
      <c r="C1182" t="s">
        <v>2775</v>
      </c>
      <c r="D1182" s="306">
        <v>27381</v>
      </c>
      <c r="E1182" s="306">
        <v>0</v>
      </c>
      <c r="F1182" s="306">
        <v>38457</v>
      </c>
      <c r="G1182" s="306">
        <v>0</v>
      </c>
      <c r="H1182" s="306">
        <v>38457</v>
      </c>
      <c r="I1182" s="306">
        <v>51950</v>
      </c>
      <c r="J1182" s="306">
        <v>34590</v>
      </c>
      <c r="K1182" s="306">
        <v>33540</v>
      </c>
      <c r="L1182" s="306">
        <v>18410</v>
      </c>
      <c r="M1182" s="306">
        <v>5150</v>
      </c>
      <c r="N1182" s="306">
        <v>2828</v>
      </c>
      <c r="O1182" s="306">
        <v>3200</v>
      </c>
      <c r="P1182" s="306">
        <v>1950</v>
      </c>
      <c r="Q1182" s="306">
        <v>1269</v>
      </c>
      <c r="R1182" s="144">
        <v>0</v>
      </c>
      <c r="S1182" s="144">
        <v>0</v>
      </c>
      <c r="T1182" s="144">
        <v>0</v>
      </c>
      <c r="U1182" s="144">
        <v>1269</v>
      </c>
      <c r="V1182" s="144">
        <v>6630</v>
      </c>
    </row>
    <row r="1183" spans="1:22">
      <c r="A1183" s="375" t="s">
        <v>2776</v>
      </c>
      <c r="B1183" t="s">
        <v>2693</v>
      </c>
      <c r="C1183" t="s">
        <v>2777</v>
      </c>
      <c r="D1183" s="307">
        <v>27382</v>
      </c>
      <c r="E1183" s="307">
        <v>0</v>
      </c>
      <c r="F1183" s="307">
        <v>47835</v>
      </c>
      <c r="G1183" s="307">
        <v>0</v>
      </c>
      <c r="H1183" s="307">
        <v>47835</v>
      </c>
      <c r="I1183" s="307">
        <v>64560</v>
      </c>
      <c r="J1183" s="307">
        <v>44840</v>
      </c>
      <c r="K1183" s="307">
        <v>48600</v>
      </c>
      <c r="L1183" s="307">
        <v>15960</v>
      </c>
      <c r="M1183" s="307">
        <v>6300</v>
      </c>
      <c r="N1183" s="307">
        <v>3678</v>
      </c>
      <c r="O1183" s="307">
        <v>1186</v>
      </c>
      <c r="P1183" s="307">
        <v>5114</v>
      </c>
      <c r="Q1183" s="307">
        <v>810</v>
      </c>
      <c r="R1183" s="438">
        <v>0</v>
      </c>
      <c r="S1183" s="438">
        <v>0</v>
      </c>
      <c r="T1183" s="438">
        <v>0</v>
      </c>
      <c r="U1183" s="438">
        <v>810</v>
      </c>
      <c r="V1183" s="438">
        <v>8244</v>
      </c>
    </row>
    <row r="1184" spans="1:22">
      <c r="A1184" s="375" t="s">
        <v>2778</v>
      </c>
      <c r="B1184" t="s">
        <v>2693</v>
      </c>
      <c r="C1184" t="s">
        <v>2779</v>
      </c>
      <c r="D1184" s="306">
        <v>27383</v>
      </c>
      <c r="E1184" s="306">
        <v>0</v>
      </c>
      <c r="F1184" s="306">
        <v>27274</v>
      </c>
      <c r="G1184" s="306">
        <v>26114</v>
      </c>
      <c r="H1184" s="306">
        <v>1160</v>
      </c>
      <c r="I1184" s="306">
        <v>21750</v>
      </c>
      <c r="J1184" s="306">
        <v>15490</v>
      </c>
      <c r="K1184" s="306">
        <v>21750</v>
      </c>
      <c r="L1184" s="306">
        <v>0</v>
      </c>
      <c r="M1184" s="306">
        <v>2097</v>
      </c>
      <c r="N1184" s="306">
        <v>1263</v>
      </c>
      <c r="O1184" s="306">
        <v>1828</v>
      </c>
      <c r="P1184" s="306">
        <v>269</v>
      </c>
      <c r="Q1184" s="306">
        <v>1029</v>
      </c>
      <c r="R1184" s="144">
        <v>0</v>
      </c>
      <c r="S1184" s="144">
        <v>0</v>
      </c>
      <c r="T1184" s="144">
        <v>0</v>
      </c>
      <c r="U1184" s="144">
        <v>1029</v>
      </c>
      <c r="V1184" s="144">
        <v>4647</v>
      </c>
    </row>
    <row r="1185" spans="1:22">
      <c r="A1185" s="375" t="s">
        <v>2780</v>
      </c>
      <c r="B1185" t="s">
        <v>2781</v>
      </c>
      <c r="C1185">
        <v>0</v>
      </c>
      <c r="D1185" s="307">
        <v>28000</v>
      </c>
      <c r="E1185" s="307">
        <v>0</v>
      </c>
      <c r="F1185" s="307">
        <v>12705259</v>
      </c>
      <c r="G1185" s="307">
        <v>4719176</v>
      </c>
      <c r="H1185" s="307">
        <v>7986083</v>
      </c>
      <c r="I1185" s="307">
        <v>0</v>
      </c>
      <c r="J1185" s="307">
        <v>0</v>
      </c>
      <c r="K1185" s="307">
        <v>0</v>
      </c>
      <c r="L1185" s="307">
        <v>0</v>
      </c>
      <c r="M1185" s="307">
        <v>0</v>
      </c>
      <c r="N1185" s="307">
        <v>0</v>
      </c>
      <c r="O1185" s="307">
        <v>0</v>
      </c>
      <c r="P1185" s="307">
        <v>0</v>
      </c>
      <c r="Q1185" s="307">
        <v>0</v>
      </c>
      <c r="R1185" s="438">
        <v>0</v>
      </c>
      <c r="S1185" s="438">
        <v>0</v>
      </c>
      <c r="T1185" s="438">
        <v>0</v>
      </c>
      <c r="U1185" s="438">
        <v>0</v>
      </c>
      <c r="V1185" s="438">
        <v>2141523</v>
      </c>
    </row>
    <row r="1186" spans="1:22">
      <c r="A1186" s="375" t="s">
        <v>2782</v>
      </c>
      <c r="B1186" t="s">
        <v>2781</v>
      </c>
      <c r="C1186" t="s">
        <v>2783</v>
      </c>
      <c r="D1186" s="306">
        <v>28100</v>
      </c>
      <c r="E1186" s="306">
        <v>0</v>
      </c>
      <c r="F1186" s="306">
        <v>2693185</v>
      </c>
      <c r="G1186" s="306">
        <v>0</v>
      </c>
      <c r="H1186" s="306">
        <v>2693185</v>
      </c>
      <c r="I1186" s="306">
        <v>7940105</v>
      </c>
      <c r="J1186" s="306">
        <v>5898610</v>
      </c>
      <c r="K1186" s="306">
        <v>7940105</v>
      </c>
      <c r="L1186" s="306">
        <v>0</v>
      </c>
      <c r="M1186" s="306">
        <v>761672</v>
      </c>
      <c r="N1186" s="306">
        <v>488171</v>
      </c>
      <c r="O1186" s="306">
        <v>625000</v>
      </c>
      <c r="P1186" s="306">
        <v>136672</v>
      </c>
      <c r="Q1186" s="306">
        <v>45749</v>
      </c>
      <c r="R1186" s="144">
        <v>0</v>
      </c>
      <c r="S1186" s="144">
        <v>0</v>
      </c>
      <c r="T1186" s="144">
        <v>0</v>
      </c>
      <c r="U1186" s="144">
        <v>45749</v>
      </c>
      <c r="V1186" s="144">
        <v>452827</v>
      </c>
    </row>
    <row r="1187" spans="1:22">
      <c r="A1187" s="375" t="s">
        <v>2784</v>
      </c>
      <c r="B1187" t="s">
        <v>2781</v>
      </c>
      <c r="C1187" t="s">
        <v>2785</v>
      </c>
      <c r="D1187" s="307">
        <v>28201</v>
      </c>
      <c r="E1187" s="307">
        <v>379</v>
      </c>
      <c r="F1187" s="307">
        <v>1001457</v>
      </c>
      <c r="G1187" s="307">
        <v>1001457</v>
      </c>
      <c r="H1187" s="307">
        <v>0</v>
      </c>
      <c r="I1187" s="307">
        <v>2364965</v>
      </c>
      <c r="J1187" s="307">
        <v>1649720</v>
      </c>
      <c r="K1187" s="307">
        <v>2364965</v>
      </c>
      <c r="L1187" s="307">
        <v>0</v>
      </c>
      <c r="M1187" s="307">
        <v>231619</v>
      </c>
      <c r="N1187" s="307">
        <v>135703</v>
      </c>
      <c r="O1187" s="307">
        <v>107000</v>
      </c>
      <c r="P1187" s="307">
        <v>124619</v>
      </c>
      <c r="Q1187" s="307">
        <v>15189</v>
      </c>
      <c r="R1187" s="438">
        <v>0</v>
      </c>
      <c r="S1187" s="438">
        <v>0</v>
      </c>
      <c r="T1187" s="438">
        <v>0</v>
      </c>
      <c r="U1187" s="438">
        <v>15189</v>
      </c>
      <c r="V1187" s="438">
        <v>169641</v>
      </c>
    </row>
    <row r="1188" spans="1:22">
      <c r="A1188" s="375" t="s">
        <v>2786</v>
      </c>
      <c r="B1188" t="s">
        <v>2781</v>
      </c>
      <c r="C1188" t="s">
        <v>2787</v>
      </c>
      <c r="D1188" s="306">
        <v>28202</v>
      </c>
      <c r="E1188" s="306">
        <v>0</v>
      </c>
      <c r="F1188" s="306">
        <v>812131</v>
      </c>
      <c r="G1188" s="306">
        <v>105000</v>
      </c>
      <c r="H1188" s="306">
        <v>707131</v>
      </c>
      <c r="I1188" s="306">
        <v>2485525</v>
      </c>
      <c r="J1188" s="306">
        <v>1855170</v>
      </c>
      <c r="K1188" s="306">
        <v>2485525</v>
      </c>
      <c r="L1188" s="306">
        <v>0</v>
      </c>
      <c r="M1188" s="306">
        <v>237985</v>
      </c>
      <c r="N1188" s="306">
        <v>153268</v>
      </c>
      <c r="O1188" s="306">
        <v>60184</v>
      </c>
      <c r="P1188" s="306">
        <v>177801</v>
      </c>
      <c r="Q1188" s="306">
        <v>14869</v>
      </c>
      <c r="R1188" s="144">
        <v>0</v>
      </c>
      <c r="S1188" s="144">
        <v>0</v>
      </c>
      <c r="T1188" s="144">
        <v>0</v>
      </c>
      <c r="U1188" s="144">
        <v>14869</v>
      </c>
      <c r="V1188" s="144">
        <v>137326</v>
      </c>
    </row>
    <row r="1189" spans="1:22">
      <c r="A1189" s="375" t="s">
        <v>2788</v>
      </c>
      <c r="B1189" t="s">
        <v>2781</v>
      </c>
      <c r="C1189" t="s">
        <v>2789</v>
      </c>
      <c r="D1189" s="307">
        <v>28203</v>
      </c>
      <c r="E1189" s="307">
        <v>0</v>
      </c>
      <c r="F1189" s="307">
        <v>624694</v>
      </c>
      <c r="G1189" s="307">
        <v>0</v>
      </c>
      <c r="H1189" s="307">
        <v>624694</v>
      </c>
      <c r="I1189" s="307">
        <v>1299345</v>
      </c>
      <c r="J1189" s="307">
        <v>884280</v>
      </c>
      <c r="K1189" s="307">
        <v>1200000</v>
      </c>
      <c r="L1189" s="307">
        <v>99345</v>
      </c>
      <c r="M1189" s="307">
        <v>128556</v>
      </c>
      <c r="N1189" s="307">
        <v>72795</v>
      </c>
      <c r="O1189" s="307">
        <v>76300</v>
      </c>
      <c r="P1189" s="307">
        <v>52256</v>
      </c>
      <c r="Q1189" s="307">
        <v>9749</v>
      </c>
      <c r="R1189" s="438">
        <v>0</v>
      </c>
      <c r="S1189" s="438">
        <v>0</v>
      </c>
      <c r="T1189" s="438">
        <v>0</v>
      </c>
      <c r="U1189" s="438">
        <v>9749</v>
      </c>
      <c r="V1189" s="438">
        <v>105889</v>
      </c>
    </row>
    <row r="1190" spans="1:22">
      <c r="A1190" s="375" t="s">
        <v>2790</v>
      </c>
      <c r="B1190" t="s">
        <v>2781</v>
      </c>
      <c r="C1190" t="s">
        <v>2791</v>
      </c>
      <c r="D1190" s="306">
        <v>28204</v>
      </c>
      <c r="E1190" s="306">
        <v>0</v>
      </c>
      <c r="F1190" s="306">
        <v>775287</v>
      </c>
      <c r="G1190" s="306">
        <v>118076</v>
      </c>
      <c r="H1190" s="306">
        <v>657211</v>
      </c>
      <c r="I1190" s="306">
        <v>1876970</v>
      </c>
      <c r="J1190" s="306">
        <v>1207990</v>
      </c>
      <c r="K1190" s="306">
        <v>1720000</v>
      </c>
      <c r="L1190" s="306">
        <v>156970</v>
      </c>
      <c r="M1190" s="306">
        <v>189939</v>
      </c>
      <c r="N1190" s="306">
        <v>99978</v>
      </c>
      <c r="O1190" s="306">
        <v>111794</v>
      </c>
      <c r="P1190" s="306">
        <v>78145</v>
      </c>
      <c r="Q1190" s="306">
        <v>13770</v>
      </c>
      <c r="R1190" s="144">
        <v>0</v>
      </c>
      <c r="S1190" s="144">
        <v>0</v>
      </c>
      <c r="T1190" s="144">
        <v>0</v>
      </c>
      <c r="U1190" s="144">
        <v>13770</v>
      </c>
      <c r="V1190" s="144">
        <v>131896</v>
      </c>
    </row>
    <row r="1191" spans="1:22">
      <c r="A1191" s="375" t="s">
        <v>2792</v>
      </c>
      <c r="B1191" t="s">
        <v>2781</v>
      </c>
      <c r="C1191" t="s">
        <v>2793</v>
      </c>
      <c r="D1191" s="307">
        <v>28205</v>
      </c>
      <c r="E1191" s="307">
        <v>0</v>
      </c>
      <c r="F1191" s="307">
        <v>138831</v>
      </c>
      <c r="G1191" s="307">
        <v>0</v>
      </c>
      <c r="H1191" s="307">
        <v>138831</v>
      </c>
      <c r="I1191" s="307">
        <v>193220</v>
      </c>
      <c r="J1191" s="307">
        <v>138880</v>
      </c>
      <c r="K1191" s="307">
        <v>193220</v>
      </c>
      <c r="L1191" s="307">
        <v>0</v>
      </c>
      <c r="M1191" s="307">
        <v>18821</v>
      </c>
      <c r="N1191" s="307">
        <v>11555</v>
      </c>
      <c r="O1191" s="307">
        <v>3260</v>
      </c>
      <c r="P1191" s="307">
        <v>15561</v>
      </c>
      <c r="Q1191" s="307">
        <v>2469</v>
      </c>
      <c r="R1191" s="438">
        <v>0</v>
      </c>
      <c r="S1191" s="438">
        <v>0</v>
      </c>
      <c r="T1191" s="438">
        <v>0</v>
      </c>
      <c r="U1191" s="438">
        <v>2469</v>
      </c>
      <c r="V1191" s="438">
        <v>23424</v>
      </c>
    </row>
    <row r="1192" spans="1:22">
      <c r="A1192" s="375" t="s">
        <v>2794</v>
      </c>
      <c r="B1192" t="s">
        <v>2781</v>
      </c>
      <c r="C1192" t="s">
        <v>2795</v>
      </c>
      <c r="D1192" s="306">
        <v>28206</v>
      </c>
      <c r="E1192" s="306">
        <v>0</v>
      </c>
      <c r="F1192" s="306">
        <v>134451</v>
      </c>
      <c r="G1192" s="306">
        <v>99451</v>
      </c>
      <c r="H1192" s="306">
        <v>35000</v>
      </c>
      <c r="I1192" s="306">
        <v>402980</v>
      </c>
      <c r="J1192" s="306">
        <v>270970</v>
      </c>
      <c r="K1192" s="306">
        <v>356000</v>
      </c>
      <c r="L1192" s="306">
        <v>46980</v>
      </c>
      <c r="M1192" s="306">
        <v>40344</v>
      </c>
      <c r="N1192" s="306">
        <v>22548</v>
      </c>
      <c r="O1192" s="306">
        <v>7955</v>
      </c>
      <c r="P1192" s="306">
        <v>32389</v>
      </c>
      <c r="Q1192" s="306">
        <v>4149</v>
      </c>
      <c r="R1192" s="144">
        <v>0</v>
      </c>
      <c r="S1192" s="144">
        <v>0</v>
      </c>
      <c r="T1192" s="144">
        <v>0</v>
      </c>
      <c r="U1192" s="144">
        <v>4149</v>
      </c>
      <c r="V1192" s="144">
        <v>22853</v>
      </c>
    </row>
    <row r="1193" spans="1:22">
      <c r="A1193" s="375" t="s">
        <v>2796</v>
      </c>
      <c r="B1193" t="s">
        <v>2781</v>
      </c>
      <c r="C1193" t="s">
        <v>2797</v>
      </c>
      <c r="D1193" s="307">
        <v>28207</v>
      </c>
      <c r="E1193" s="307">
        <v>0</v>
      </c>
      <c r="F1193" s="307">
        <v>375816</v>
      </c>
      <c r="G1193" s="307">
        <v>0</v>
      </c>
      <c r="H1193" s="307">
        <v>375816</v>
      </c>
      <c r="I1193" s="307">
        <v>871720</v>
      </c>
      <c r="J1193" s="307">
        <v>595540</v>
      </c>
      <c r="K1193" s="307">
        <v>773000</v>
      </c>
      <c r="L1193" s="307">
        <v>98720</v>
      </c>
      <c r="M1193" s="307">
        <v>86299</v>
      </c>
      <c r="N1193" s="307">
        <v>49105</v>
      </c>
      <c r="O1193" s="307">
        <v>55107</v>
      </c>
      <c r="P1193" s="307">
        <v>31192</v>
      </c>
      <c r="Q1193" s="307">
        <v>7189</v>
      </c>
      <c r="R1193" s="438">
        <v>0</v>
      </c>
      <c r="S1193" s="438">
        <v>0</v>
      </c>
      <c r="T1193" s="438">
        <v>0</v>
      </c>
      <c r="U1193" s="438">
        <v>7189</v>
      </c>
      <c r="V1193" s="438">
        <v>63611</v>
      </c>
    </row>
    <row r="1194" spans="1:22">
      <c r="A1194" s="375" t="s">
        <v>2798</v>
      </c>
      <c r="B1194" t="s">
        <v>2781</v>
      </c>
      <c r="C1194" t="s">
        <v>2799</v>
      </c>
      <c r="D1194" s="306">
        <v>28208</v>
      </c>
      <c r="E1194" s="306">
        <v>3444</v>
      </c>
      <c r="F1194" s="306">
        <v>76733</v>
      </c>
      <c r="G1194" s="306">
        <v>76733</v>
      </c>
      <c r="H1194" s="306">
        <v>0</v>
      </c>
      <c r="I1194" s="306">
        <v>127170</v>
      </c>
      <c r="J1194" s="306">
        <v>90900</v>
      </c>
      <c r="K1194" s="306">
        <v>119000</v>
      </c>
      <c r="L1194" s="306">
        <v>8170</v>
      </c>
      <c r="M1194" s="306">
        <v>12348</v>
      </c>
      <c r="N1194" s="306">
        <v>7518</v>
      </c>
      <c r="O1194" s="306">
        <v>8524</v>
      </c>
      <c r="P1194" s="306">
        <v>3824</v>
      </c>
      <c r="Q1194" s="306">
        <v>1989</v>
      </c>
      <c r="R1194" s="144">
        <v>0</v>
      </c>
      <c r="S1194" s="144">
        <v>0</v>
      </c>
      <c r="T1194" s="144">
        <v>0</v>
      </c>
      <c r="U1194" s="144">
        <v>1989</v>
      </c>
      <c r="V1194" s="144">
        <v>12977</v>
      </c>
    </row>
    <row r="1195" spans="1:22">
      <c r="A1195" s="375" t="s">
        <v>2800</v>
      </c>
      <c r="B1195" t="s">
        <v>2781</v>
      </c>
      <c r="C1195" t="s">
        <v>2801</v>
      </c>
      <c r="D1195" s="307">
        <v>28209</v>
      </c>
      <c r="E1195" s="307">
        <v>0</v>
      </c>
      <c r="F1195" s="307">
        <v>273189</v>
      </c>
      <c r="G1195" s="307">
        <v>273189</v>
      </c>
      <c r="H1195" s="307">
        <v>0</v>
      </c>
      <c r="I1195" s="307">
        <v>301355</v>
      </c>
      <c r="J1195" s="307">
        <v>197450</v>
      </c>
      <c r="K1195" s="307">
        <v>275000</v>
      </c>
      <c r="L1195" s="307">
        <v>26355</v>
      </c>
      <c r="M1195" s="307">
        <v>30149</v>
      </c>
      <c r="N1195" s="307">
        <v>16226</v>
      </c>
      <c r="O1195" s="307">
        <v>16402</v>
      </c>
      <c r="P1195" s="307">
        <v>13747</v>
      </c>
      <c r="Q1195" s="307">
        <v>3189</v>
      </c>
      <c r="R1195" s="438">
        <v>0</v>
      </c>
      <c r="S1195" s="438">
        <v>0</v>
      </c>
      <c r="T1195" s="438">
        <v>0</v>
      </c>
      <c r="U1195" s="438">
        <v>3189</v>
      </c>
      <c r="V1195" s="438">
        <v>46062</v>
      </c>
    </row>
    <row r="1196" spans="1:22">
      <c r="A1196" s="375" t="s">
        <v>2802</v>
      </c>
      <c r="B1196" t="s">
        <v>2781</v>
      </c>
      <c r="C1196" t="s">
        <v>2803</v>
      </c>
      <c r="D1196" s="306">
        <v>28210</v>
      </c>
      <c r="E1196" s="306">
        <v>0</v>
      </c>
      <c r="F1196" s="306">
        <v>485260</v>
      </c>
      <c r="G1196" s="306">
        <v>0</v>
      </c>
      <c r="H1196" s="306">
        <v>485260</v>
      </c>
      <c r="I1196" s="306">
        <v>1046610</v>
      </c>
      <c r="J1196" s="306">
        <v>690400</v>
      </c>
      <c r="K1196" s="306">
        <v>980000</v>
      </c>
      <c r="L1196" s="306">
        <v>66610</v>
      </c>
      <c r="M1196" s="306">
        <v>104740</v>
      </c>
      <c r="N1196" s="306">
        <v>56893</v>
      </c>
      <c r="O1196" s="306">
        <v>21514</v>
      </c>
      <c r="P1196" s="306">
        <v>83226</v>
      </c>
      <c r="Q1196" s="306">
        <v>7829</v>
      </c>
      <c r="R1196" s="144">
        <v>0</v>
      </c>
      <c r="S1196" s="144">
        <v>0</v>
      </c>
      <c r="T1196" s="144">
        <v>0</v>
      </c>
      <c r="U1196" s="144">
        <v>7829</v>
      </c>
      <c r="V1196" s="144">
        <v>82383</v>
      </c>
    </row>
    <row r="1197" spans="1:22">
      <c r="A1197" s="375" t="s">
        <v>2804</v>
      </c>
      <c r="B1197" t="s">
        <v>2781</v>
      </c>
      <c r="C1197" t="s">
        <v>2805</v>
      </c>
      <c r="D1197" s="307">
        <v>28212</v>
      </c>
      <c r="E1197" s="307">
        <v>0</v>
      </c>
      <c r="F1197" s="307">
        <v>105962</v>
      </c>
      <c r="G1197" s="307">
        <v>4200</v>
      </c>
      <c r="H1197" s="307">
        <v>101762</v>
      </c>
      <c r="I1197" s="307">
        <v>184300</v>
      </c>
      <c r="J1197" s="307">
        <v>123990</v>
      </c>
      <c r="K1197" s="307">
        <v>175000</v>
      </c>
      <c r="L1197" s="307">
        <v>9300</v>
      </c>
      <c r="M1197" s="307">
        <v>18304</v>
      </c>
      <c r="N1197" s="307">
        <v>10246</v>
      </c>
      <c r="O1197" s="307">
        <v>17700</v>
      </c>
      <c r="P1197" s="307">
        <v>604</v>
      </c>
      <c r="Q1197" s="307">
        <v>2709</v>
      </c>
      <c r="R1197" s="438">
        <v>0</v>
      </c>
      <c r="S1197" s="438">
        <v>0</v>
      </c>
      <c r="T1197" s="438">
        <v>0</v>
      </c>
      <c r="U1197" s="438">
        <v>2709</v>
      </c>
      <c r="V1197" s="438">
        <v>17951</v>
      </c>
    </row>
    <row r="1198" spans="1:22">
      <c r="A1198" s="375" t="s">
        <v>2806</v>
      </c>
      <c r="B1198" t="s">
        <v>2781</v>
      </c>
      <c r="C1198" t="s">
        <v>2807</v>
      </c>
      <c r="D1198" s="306">
        <v>28213</v>
      </c>
      <c r="E1198" s="306">
        <v>0</v>
      </c>
      <c r="F1198" s="306">
        <v>121399</v>
      </c>
      <c r="G1198" s="306">
        <v>15179</v>
      </c>
      <c r="H1198" s="306">
        <v>106220</v>
      </c>
      <c r="I1198" s="306">
        <v>164815</v>
      </c>
      <c r="J1198" s="306">
        <v>112850</v>
      </c>
      <c r="K1198" s="306">
        <v>147000</v>
      </c>
      <c r="L1198" s="306">
        <v>17815</v>
      </c>
      <c r="M1198" s="306">
        <v>16262</v>
      </c>
      <c r="N1198" s="306">
        <v>9296</v>
      </c>
      <c r="O1198" s="306">
        <v>5896</v>
      </c>
      <c r="P1198" s="306">
        <v>10366</v>
      </c>
      <c r="Q1198" s="306">
        <v>2229</v>
      </c>
      <c r="R1198" s="144">
        <v>0</v>
      </c>
      <c r="S1198" s="144">
        <v>0</v>
      </c>
      <c r="T1198" s="144">
        <v>0</v>
      </c>
      <c r="U1198" s="144">
        <v>2229</v>
      </c>
      <c r="V1198" s="144">
        <v>20484</v>
      </c>
    </row>
    <row r="1199" spans="1:22">
      <c r="A1199" s="375" t="s">
        <v>2808</v>
      </c>
      <c r="B1199" t="s">
        <v>2781</v>
      </c>
      <c r="C1199" t="s">
        <v>2809</v>
      </c>
      <c r="D1199" s="307">
        <v>28214</v>
      </c>
      <c r="E1199" s="307">
        <v>0</v>
      </c>
      <c r="F1199" s="307">
        <v>418966</v>
      </c>
      <c r="G1199" s="307">
        <v>0</v>
      </c>
      <c r="H1199" s="307">
        <v>418966</v>
      </c>
      <c r="I1199" s="307">
        <v>978215</v>
      </c>
      <c r="J1199" s="307">
        <v>667490</v>
      </c>
      <c r="K1199" s="307">
        <v>909200</v>
      </c>
      <c r="L1199" s="307">
        <v>69015</v>
      </c>
      <c r="M1199" s="307">
        <v>97004</v>
      </c>
      <c r="N1199" s="307">
        <v>55241</v>
      </c>
      <c r="O1199" s="307">
        <v>44714</v>
      </c>
      <c r="P1199" s="307">
        <v>52290</v>
      </c>
      <c r="Q1199" s="307">
        <v>7349</v>
      </c>
      <c r="R1199" s="438">
        <v>0</v>
      </c>
      <c r="S1199" s="438">
        <v>0</v>
      </c>
      <c r="T1199" s="438">
        <v>0</v>
      </c>
      <c r="U1199" s="438">
        <v>7349</v>
      </c>
      <c r="V1199" s="438">
        <v>71212</v>
      </c>
    </row>
    <row r="1200" spans="1:22">
      <c r="A1200" s="375" t="s">
        <v>2810</v>
      </c>
      <c r="B1200" t="s">
        <v>2781</v>
      </c>
      <c r="C1200" t="s">
        <v>2811</v>
      </c>
      <c r="D1200" s="306">
        <v>28215</v>
      </c>
      <c r="E1200" s="306">
        <v>0</v>
      </c>
      <c r="F1200" s="306">
        <v>182284</v>
      </c>
      <c r="G1200" s="306">
        <v>0</v>
      </c>
      <c r="H1200" s="306">
        <v>182284</v>
      </c>
      <c r="I1200" s="306">
        <v>303290</v>
      </c>
      <c r="J1200" s="306">
        <v>201940</v>
      </c>
      <c r="K1200" s="306">
        <v>303290</v>
      </c>
      <c r="L1200" s="306">
        <v>0</v>
      </c>
      <c r="M1200" s="306">
        <v>30185</v>
      </c>
      <c r="N1200" s="306">
        <v>16598</v>
      </c>
      <c r="O1200" s="306">
        <v>26000</v>
      </c>
      <c r="P1200" s="306">
        <v>4185</v>
      </c>
      <c r="Q1200" s="306">
        <v>3189</v>
      </c>
      <c r="R1200" s="144">
        <v>0</v>
      </c>
      <c r="S1200" s="144">
        <v>0</v>
      </c>
      <c r="T1200" s="144">
        <v>0</v>
      </c>
      <c r="U1200" s="144">
        <v>3189</v>
      </c>
      <c r="V1200" s="144">
        <v>30863</v>
      </c>
    </row>
    <row r="1201" spans="1:22">
      <c r="A1201" s="375" t="s">
        <v>2812</v>
      </c>
      <c r="B1201" t="s">
        <v>2781</v>
      </c>
      <c r="C1201" t="s">
        <v>2813</v>
      </c>
      <c r="D1201" s="307">
        <v>28216</v>
      </c>
      <c r="E1201" s="307">
        <v>0</v>
      </c>
      <c r="F1201" s="307">
        <v>171305</v>
      </c>
      <c r="G1201" s="307">
        <v>0</v>
      </c>
      <c r="H1201" s="307">
        <v>171305</v>
      </c>
      <c r="I1201" s="307">
        <v>377310</v>
      </c>
      <c r="J1201" s="307">
        <v>258890</v>
      </c>
      <c r="K1201" s="307">
        <v>290000</v>
      </c>
      <c r="L1201" s="307">
        <v>87310</v>
      </c>
      <c r="M1201" s="307">
        <v>37155</v>
      </c>
      <c r="N1201" s="307">
        <v>21273</v>
      </c>
      <c r="O1201" s="307">
        <v>9272</v>
      </c>
      <c r="P1201" s="307">
        <v>27883</v>
      </c>
      <c r="Q1201" s="307">
        <v>3669</v>
      </c>
      <c r="R1201" s="438">
        <v>0</v>
      </c>
      <c r="S1201" s="438">
        <v>0</v>
      </c>
      <c r="T1201" s="438">
        <v>0</v>
      </c>
      <c r="U1201" s="438">
        <v>3669</v>
      </c>
      <c r="V1201" s="438">
        <v>29061</v>
      </c>
    </row>
    <row r="1202" spans="1:22">
      <c r="A1202" s="375" t="s">
        <v>2814</v>
      </c>
      <c r="B1202" t="s">
        <v>2781</v>
      </c>
      <c r="C1202" t="s">
        <v>2815</v>
      </c>
      <c r="D1202" s="306">
        <v>28217</v>
      </c>
      <c r="E1202" s="306">
        <v>0</v>
      </c>
      <c r="F1202" s="306">
        <v>332718</v>
      </c>
      <c r="G1202" s="306">
        <v>167053</v>
      </c>
      <c r="H1202" s="306">
        <v>165665</v>
      </c>
      <c r="I1202" s="306">
        <v>642840</v>
      </c>
      <c r="J1202" s="306">
        <v>435520</v>
      </c>
      <c r="K1202" s="306">
        <v>612000</v>
      </c>
      <c r="L1202" s="306">
        <v>30840</v>
      </c>
      <c r="M1202" s="306">
        <v>63822</v>
      </c>
      <c r="N1202" s="306">
        <v>35985</v>
      </c>
      <c r="O1202" s="306">
        <v>33214</v>
      </c>
      <c r="P1202" s="306">
        <v>30608</v>
      </c>
      <c r="Q1202" s="306">
        <v>6069</v>
      </c>
      <c r="R1202" s="144">
        <v>0</v>
      </c>
      <c r="S1202" s="144">
        <v>0</v>
      </c>
      <c r="T1202" s="144">
        <v>0</v>
      </c>
      <c r="U1202" s="144">
        <v>6069</v>
      </c>
      <c r="V1202" s="144">
        <v>56249</v>
      </c>
    </row>
    <row r="1203" spans="1:22">
      <c r="A1203" s="375" t="s">
        <v>2816</v>
      </c>
      <c r="B1203" t="s">
        <v>2781</v>
      </c>
      <c r="C1203" t="s">
        <v>2817</v>
      </c>
      <c r="D1203" s="307">
        <v>28218</v>
      </c>
      <c r="E1203" s="307">
        <v>0</v>
      </c>
      <c r="F1203" s="307">
        <v>112197</v>
      </c>
      <c r="G1203" s="307">
        <v>95197</v>
      </c>
      <c r="H1203" s="307">
        <v>17000</v>
      </c>
      <c r="I1203" s="307">
        <v>173905</v>
      </c>
      <c r="J1203" s="307">
        <v>108830</v>
      </c>
      <c r="K1203" s="307">
        <v>148000</v>
      </c>
      <c r="L1203" s="307">
        <v>25905</v>
      </c>
      <c r="M1203" s="307">
        <v>17688</v>
      </c>
      <c r="N1203" s="307">
        <v>8943</v>
      </c>
      <c r="O1203" s="307">
        <v>10000</v>
      </c>
      <c r="P1203" s="307">
        <v>7688</v>
      </c>
      <c r="Q1203" s="307">
        <v>2709</v>
      </c>
      <c r="R1203" s="438">
        <v>0</v>
      </c>
      <c r="S1203" s="438">
        <v>0</v>
      </c>
      <c r="T1203" s="438">
        <v>0</v>
      </c>
      <c r="U1203" s="438">
        <v>2709</v>
      </c>
      <c r="V1203" s="438">
        <v>18939</v>
      </c>
    </row>
    <row r="1204" spans="1:22">
      <c r="A1204" s="375" t="s">
        <v>2818</v>
      </c>
      <c r="B1204" t="s">
        <v>2781</v>
      </c>
      <c r="C1204" t="s">
        <v>2819</v>
      </c>
      <c r="D1204" s="306">
        <v>28219</v>
      </c>
      <c r="E1204" s="306">
        <v>0</v>
      </c>
      <c r="F1204" s="306">
        <v>203488</v>
      </c>
      <c r="G1204" s="306">
        <v>0</v>
      </c>
      <c r="H1204" s="306">
        <v>203488</v>
      </c>
      <c r="I1204" s="306">
        <v>369900</v>
      </c>
      <c r="J1204" s="306">
        <v>218110</v>
      </c>
      <c r="K1204" s="306">
        <v>358000</v>
      </c>
      <c r="L1204" s="306">
        <v>11900</v>
      </c>
      <c r="M1204" s="306">
        <v>38409</v>
      </c>
      <c r="N1204" s="306">
        <v>17976</v>
      </c>
      <c r="O1204" s="306">
        <v>17640</v>
      </c>
      <c r="P1204" s="306">
        <v>20769</v>
      </c>
      <c r="Q1204" s="306">
        <v>3930</v>
      </c>
      <c r="R1204" s="144">
        <v>0</v>
      </c>
      <c r="S1204" s="144">
        <v>0</v>
      </c>
      <c r="T1204" s="144">
        <v>0</v>
      </c>
      <c r="U1204" s="144">
        <v>3930</v>
      </c>
      <c r="V1204" s="144">
        <v>34582</v>
      </c>
    </row>
    <row r="1205" spans="1:22">
      <c r="A1205" s="375" t="s">
        <v>2820</v>
      </c>
      <c r="B1205" t="s">
        <v>2781</v>
      </c>
      <c r="C1205" t="s">
        <v>2821</v>
      </c>
      <c r="D1205" s="307">
        <v>28220</v>
      </c>
      <c r="E1205" s="307">
        <v>0</v>
      </c>
      <c r="F1205" s="307">
        <v>106631</v>
      </c>
      <c r="G1205" s="307">
        <v>106631</v>
      </c>
      <c r="H1205" s="307">
        <v>0</v>
      </c>
      <c r="I1205" s="307">
        <v>165615</v>
      </c>
      <c r="J1205" s="307">
        <v>107760</v>
      </c>
      <c r="K1205" s="307">
        <v>137000</v>
      </c>
      <c r="L1205" s="307">
        <v>28615</v>
      </c>
      <c r="M1205" s="307">
        <v>16679</v>
      </c>
      <c r="N1205" s="307">
        <v>8915</v>
      </c>
      <c r="O1205" s="307">
        <v>10000</v>
      </c>
      <c r="P1205" s="307">
        <v>6679</v>
      </c>
      <c r="Q1205" s="307">
        <v>2469</v>
      </c>
      <c r="R1205" s="438">
        <v>0</v>
      </c>
      <c r="S1205" s="438">
        <v>0</v>
      </c>
      <c r="T1205" s="438">
        <v>0</v>
      </c>
      <c r="U1205" s="438">
        <v>2469</v>
      </c>
      <c r="V1205" s="438">
        <v>18026</v>
      </c>
    </row>
    <row r="1206" spans="1:22">
      <c r="A1206" s="375" t="s">
        <v>2822</v>
      </c>
      <c r="B1206" t="s">
        <v>2781</v>
      </c>
      <c r="C1206" t="s">
        <v>2823</v>
      </c>
      <c r="D1206" s="306">
        <v>28221</v>
      </c>
      <c r="E1206" s="306">
        <v>0</v>
      </c>
      <c r="F1206" s="306">
        <v>138042</v>
      </c>
      <c r="G1206" s="306">
        <v>26000</v>
      </c>
      <c r="H1206" s="306">
        <v>112042</v>
      </c>
      <c r="I1206" s="306">
        <v>158545</v>
      </c>
      <c r="J1206" s="306">
        <v>106000</v>
      </c>
      <c r="K1206" s="306">
        <v>154500</v>
      </c>
      <c r="L1206" s="306">
        <v>4045</v>
      </c>
      <c r="M1206" s="306">
        <v>15718</v>
      </c>
      <c r="N1206" s="306">
        <v>8683</v>
      </c>
      <c r="O1206" s="306">
        <v>7280</v>
      </c>
      <c r="P1206" s="306">
        <v>8438</v>
      </c>
      <c r="Q1206" s="306">
        <v>2469</v>
      </c>
      <c r="R1206" s="144">
        <v>0</v>
      </c>
      <c r="S1206" s="144">
        <v>0</v>
      </c>
      <c r="T1206" s="144">
        <v>0</v>
      </c>
      <c r="U1206" s="144">
        <v>2469</v>
      </c>
      <c r="V1206" s="144">
        <v>23288</v>
      </c>
    </row>
    <row r="1207" spans="1:22">
      <c r="A1207" s="375" t="s">
        <v>2824</v>
      </c>
      <c r="B1207" t="s">
        <v>2781</v>
      </c>
      <c r="C1207" t="s">
        <v>2825</v>
      </c>
      <c r="D1207" s="307">
        <v>28222</v>
      </c>
      <c r="E1207" s="307">
        <v>0</v>
      </c>
      <c r="F1207" s="307">
        <v>94652</v>
      </c>
      <c r="G1207" s="307">
        <v>94652</v>
      </c>
      <c r="H1207" s="307">
        <v>0</v>
      </c>
      <c r="I1207" s="307">
        <v>88360</v>
      </c>
      <c r="J1207" s="307">
        <v>60280</v>
      </c>
      <c r="K1207" s="307">
        <v>79000</v>
      </c>
      <c r="L1207" s="307">
        <v>9360</v>
      </c>
      <c r="M1207" s="307">
        <v>8675</v>
      </c>
      <c r="N1207" s="307">
        <v>4940</v>
      </c>
      <c r="O1207" s="307">
        <v>6033</v>
      </c>
      <c r="P1207" s="307">
        <v>2642</v>
      </c>
      <c r="Q1207" s="307">
        <v>1509</v>
      </c>
      <c r="R1207" s="438">
        <v>0</v>
      </c>
      <c r="S1207" s="438">
        <v>0</v>
      </c>
      <c r="T1207" s="438">
        <v>0</v>
      </c>
      <c r="U1207" s="438">
        <v>1509</v>
      </c>
      <c r="V1207" s="438">
        <v>15952</v>
      </c>
    </row>
    <row r="1208" spans="1:22">
      <c r="A1208" s="375" t="s">
        <v>2826</v>
      </c>
      <c r="B1208" t="s">
        <v>2781</v>
      </c>
      <c r="C1208" t="s">
        <v>2827</v>
      </c>
      <c r="D1208" s="306">
        <v>28223</v>
      </c>
      <c r="E1208" s="306">
        <v>0</v>
      </c>
      <c r="F1208" s="306">
        <v>203896</v>
      </c>
      <c r="G1208" s="306">
        <v>203896</v>
      </c>
      <c r="H1208" s="306">
        <v>0</v>
      </c>
      <c r="I1208" s="306">
        <v>231055</v>
      </c>
      <c r="J1208" s="306">
        <v>148490</v>
      </c>
      <c r="K1208" s="306">
        <v>138740</v>
      </c>
      <c r="L1208" s="306">
        <v>92315</v>
      </c>
      <c r="M1208" s="306">
        <v>23210</v>
      </c>
      <c r="N1208" s="306">
        <v>12146</v>
      </c>
      <c r="O1208" s="306">
        <v>3507</v>
      </c>
      <c r="P1208" s="306">
        <v>19703</v>
      </c>
      <c r="Q1208" s="306">
        <v>2709</v>
      </c>
      <c r="R1208" s="144">
        <v>0</v>
      </c>
      <c r="S1208" s="144">
        <v>0</v>
      </c>
      <c r="T1208" s="144">
        <v>0</v>
      </c>
      <c r="U1208" s="144">
        <v>2709</v>
      </c>
      <c r="V1208" s="144">
        <v>34409</v>
      </c>
    </row>
    <row r="1209" spans="1:22">
      <c r="A1209" s="375" t="s">
        <v>2828</v>
      </c>
      <c r="B1209" t="s">
        <v>2781</v>
      </c>
      <c r="C1209" t="s">
        <v>2829</v>
      </c>
      <c r="D1209" s="307">
        <v>28224</v>
      </c>
      <c r="E1209" s="307">
        <v>0</v>
      </c>
      <c r="F1209" s="307">
        <v>159798</v>
      </c>
      <c r="G1209" s="307">
        <v>114698</v>
      </c>
      <c r="H1209" s="307">
        <v>45100</v>
      </c>
      <c r="I1209" s="307">
        <v>190720</v>
      </c>
      <c r="J1209" s="307">
        <v>132110</v>
      </c>
      <c r="K1209" s="307">
        <v>189000</v>
      </c>
      <c r="L1209" s="307">
        <v>1720</v>
      </c>
      <c r="M1209" s="307">
        <v>18686</v>
      </c>
      <c r="N1209" s="307">
        <v>10841</v>
      </c>
      <c r="O1209" s="307">
        <v>10000</v>
      </c>
      <c r="P1209" s="307">
        <v>8686</v>
      </c>
      <c r="Q1209" s="307">
        <v>2469</v>
      </c>
      <c r="R1209" s="438">
        <v>0</v>
      </c>
      <c r="S1209" s="438">
        <v>0</v>
      </c>
      <c r="T1209" s="438">
        <v>0</v>
      </c>
      <c r="U1209" s="438">
        <v>2469</v>
      </c>
      <c r="V1209" s="438">
        <v>26917</v>
      </c>
    </row>
    <row r="1210" spans="1:22">
      <c r="A1210" s="375" t="s">
        <v>2830</v>
      </c>
      <c r="B1210" t="s">
        <v>2781</v>
      </c>
      <c r="C1210" t="s">
        <v>2831</v>
      </c>
      <c r="D1210" s="306">
        <v>28225</v>
      </c>
      <c r="E1210" s="306">
        <v>0</v>
      </c>
      <c r="F1210" s="306">
        <v>101834</v>
      </c>
      <c r="G1210" s="306">
        <v>29100</v>
      </c>
      <c r="H1210" s="306">
        <v>72734</v>
      </c>
      <c r="I1210" s="306">
        <v>110445</v>
      </c>
      <c r="J1210" s="306">
        <v>72250</v>
      </c>
      <c r="K1210" s="306">
        <v>94200</v>
      </c>
      <c r="L1210" s="306">
        <v>16245</v>
      </c>
      <c r="M1210" s="306">
        <v>11040</v>
      </c>
      <c r="N1210" s="306">
        <v>5931</v>
      </c>
      <c r="O1210" s="306">
        <v>7700</v>
      </c>
      <c r="P1210" s="306">
        <v>3340</v>
      </c>
      <c r="Q1210" s="306">
        <v>1749</v>
      </c>
      <c r="R1210" s="144">
        <v>0</v>
      </c>
      <c r="S1210" s="144">
        <v>0</v>
      </c>
      <c r="T1210" s="144">
        <v>0</v>
      </c>
      <c r="U1210" s="144">
        <v>1749</v>
      </c>
      <c r="V1210" s="144">
        <v>17204</v>
      </c>
    </row>
    <row r="1211" spans="1:22">
      <c r="A1211" s="375" t="s">
        <v>2832</v>
      </c>
      <c r="B1211" t="s">
        <v>2781</v>
      </c>
      <c r="C1211" t="s">
        <v>2833</v>
      </c>
      <c r="D1211" s="307">
        <v>28226</v>
      </c>
      <c r="E1211" s="307">
        <v>0</v>
      </c>
      <c r="F1211" s="307">
        <v>152706</v>
      </c>
      <c r="G1211" s="307">
        <v>15300</v>
      </c>
      <c r="H1211" s="307">
        <v>137406</v>
      </c>
      <c r="I1211" s="307">
        <v>202990</v>
      </c>
      <c r="J1211" s="307">
        <v>148860</v>
      </c>
      <c r="K1211" s="307">
        <v>202990</v>
      </c>
      <c r="L1211" s="307">
        <v>0</v>
      </c>
      <c r="M1211" s="307">
        <v>19500</v>
      </c>
      <c r="N1211" s="307">
        <v>12285</v>
      </c>
      <c r="O1211" s="307">
        <v>7000</v>
      </c>
      <c r="P1211" s="307">
        <v>12500</v>
      </c>
      <c r="Q1211" s="307">
        <v>2709</v>
      </c>
      <c r="R1211" s="438">
        <v>0</v>
      </c>
      <c r="S1211" s="438">
        <v>0</v>
      </c>
      <c r="T1211" s="438">
        <v>0</v>
      </c>
      <c r="U1211" s="438">
        <v>2709</v>
      </c>
      <c r="V1211" s="438">
        <v>25055</v>
      </c>
    </row>
    <row r="1212" spans="1:22">
      <c r="A1212" s="375" t="s">
        <v>2834</v>
      </c>
      <c r="B1212" t="s">
        <v>2781</v>
      </c>
      <c r="C1212" t="s">
        <v>2835</v>
      </c>
      <c r="D1212" s="306">
        <v>28227</v>
      </c>
      <c r="E1212" s="306">
        <v>16</v>
      </c>
      <c r="F1212" s="306">
        <v>130298</v>
      </c>
      <c r="G1212" s="306">
        <v>46652</v>
      </c>
      <c r="H1212" s="306">
        <v>83646</v>
      </c>
      <c r="I1212" s="306">
        <v>137415</v>
      </c>
      <c r="J1212" s="306">
        <v>90670</v>
      </c>
      <c r="K1212" s="306">
        <v>118500</v>
      </c>
      <c r="L1212" s="306">
        <v>18915</v>
      </c>
      <c r="M1212" s="306">
        <v>13785</v>
      </c>
      <c r="N1212" s="306">
        <v>7518</v>
      </c>
      <c r="O1212" s="306">
        <v>5839</v>
      </c>
      <c r="P1212" s="306">
        <v>7946</v>
      </c>
      <c r="Q1212" s="306">
        <v>1989</v>
      </c>
      <c r="R1212" s="144">
        <v>0</v>
      </c>
      <c r="S1212" s="144">
        <v>0</v>
      </c>
      <c r="T1212" s="144">
        <v>0</v>
      </c>
      <c r="U1212" s="144">
        <v>1989</v>
      </c>
      <c r="V1212" s="144">
        <v>21981</v>
      </c>
    </row>
    <row r="1213" spans="1:22">
      <c r="A1213" s="375" t="s">
        <v>2836</v>
      </c>
      <c r="B1213" t="s">
        <v>2781</v>
      </c>
      <c r="C1213" t="s">
        <v>2837</v>
      </c>
      <c r="D1213" s="307">
        <v>28228</v>
      </c>
      <c r="E1213" s="307">
        <v>0</v>
      </c>
      <c r="F1213" s="307">
        <v>98900</v>
      </c>
      <c r="G1213" s="307">
        <v>0</v>
      </c>
      <c r="H1213" s="307">
        <v>98900</v>
      </c>
      <c r="I1213" s="307">
        <v>142365</v>
      </c>
      <c r="J1213" s="307">
        <v>87250</v>
      </c>
      <c r="K1213" s="307">
        <v>142365</v>
      </c>
      <c r="L1213" s="307">
        <v>0</v>
      </c>
      <c r="M1213" s="307">
        <v>14554</v>
      </c>
      <c r="N1213" s="307">
        <v>7156</v>
      </c>
      <c r="O1213" s="307">
        <v>9647</v>
      </c>
      <c r="P1213" s="307">
        <v>4907</v>
      </c>
      <c r="Q1213" s="307">
        <v>2229</v>
      </c>
      <c r="R1213" s="438">
        <v>0</v>
      </c>
      <c r="S1213" s="438">
        <v>0</v>
      </c>
      <c r="T1213" s="438">
        <v>0</v>
      </c>
      <c r="U1213" s="438">
        <v>2229</v>
      </c>
      <c r="V1213" s="438">
        <v>16744</v>
      </c>
    </row>
    <row r="1214" spans="1:22">
      <c r="A1214" s="375" t="s">
        <v>2838</v>
      </c>
      <c r="B1214" t="s">
        <v>2781</v>
      </c>
      <c r="C1214" t="s">
        <v>2839</v>
      </c>
      <c r="D1214" s="306">
        <v>28229</v>
      </c>
      <c r="E1214" s="306">
        <v>0</v>
      </c>
      <c r="F1214" s="306">
        <v>198308</v>
      </c>
      <c r="G1214" s="306">
        <v>153562</v>
      </c>
      <c r="H1214" s="306">
        <v>44746</v>
      </c>
      <c r="I1214" s="306">
        <v>276900</v>
      </c>
      <c r="J1214" s="306">
        <v>178540</v>
      </c>
      <c r="K1214" s="306">
        <v>276900</v>
      </c>
      <c r="L1214" s="306">
        <v>0</v>
      </c>
      <c r="M1214" s="306">
        <v>27811</v>
      </c>
      <c r="N1214" s="306">
        <v>14653</v>
      </c>
      <c r="O1214" s="306">
        <v>13584</v>
      </c>
      <c r="P1214" s="306">
        <v>14227</v>
      </c>
      <c r="Q1214" s="306">
        <v>2949</v>
      </c>
      <c r="R1214" s="144">
        <v>0</v>
      </c>
      <c r="S1214" s="144">
        <v>0</v>
      </c>
      <c r="T1214" s="144">
        <v>0</v>
      </c>
      <c r="U1214" s="144">
        <v>2949</v>
      </c>
      <c r="V1214" s="144">
        <v>33545</v>
      </c>
    </row>
    <row r="1215" spans="1:22">
      <c r="A1215" s="375" t="s">
        <v>2840</v>
      </c>
      <c r="B1215" t="s">
        <v>2781</v>
      </c>
      <c r="C1215" t="s">
        <v>2841</v>
      </c>
      <c r="D1215" s="307">
        <v>28301</v>
      </c>
      <c r="E1215" s="307">
        <v>1880</v>
      </c>
      <c r="F1215" s="307">
        <v>70228</v>
      </c>
      <c r="G1215" s="307">
        <v>70228</v>
      </c>
      <c r="H1215" s="307">
        <v>0</v>
      </c>
      <c r="I1215" s="307">
        <v>102230</v>
      </c>
      <c r="J1215" s="307">
        <v>62760</v>
      </c>
      <c r="K1215" s="307">
        <v>84000</v>
      </c>
      <c r="L1215" s="307">
        <v>18230</v>
      </c>
      <c r="M1215" s="307">
        <v>10441</v>
      </c>
      <c r="N1215" s="307">
        <v>5158</v>
      </c>
      <c r="O1215" s="307">
        <v>4400</v>
      </c>
      <c r="P1215" s="307">
        <v>6041</v>
      </c>
      <c r="Q1215" s="307">
        <v>1509</v>
      </c>
      <c r="R1215" s="438">
        <v>0</v>
      </c>
      <c r="S1215" s="438">
        <v>0</v>
      </c>
      <c r="T1215" s="438">
        <v>0</v>
      </c>
      <c r="U1215" s="438">
        <v>1509</v>
      </c>
      <c r="V1215" s="438">
        <v>11755</v>
      </c>
    </row>
    <row r="1216" spans="1:22">
      <c r="A1216" s="375" t="s">
        <v>2842</v>
      </c>
      <c r="B1216" t="s">
        <v>2781</v>
      </c>
      <c r="C1216" t="s">
        <v>2843</v>
      </c>
      <c r="D1216" s="306">
        <v>28365</v>
      </c>
      <c r="E1216" s="306">
        <v>0</v>
      </c>
      <c r="F1216" s="306">
        <v>72711</v>
      </c>
      <c r="G1216" s="306">
        <v>0</v>
      </c>
      <c r="H1216" s="306">
        <v>72711</v>
      </c>
      <c r="I1216" s="306">
        <v>74845</v>
      </c>
      <c r="J1216" s="306">
        <v>49160</v>
      </c>
      <c r="K1216" s="306">
        <v>70400</v>
      </c>
      <c r="L1216" s="306">
        <v>4445</v>
      </c>
      <c r="M1216" s="306">
        <v>7519</v>
      </c>
      <c r="N1216" s="306">
        <v>4078</v>
      </c>
      <c r="O1216" s="306">
        <v>2880</v>
      </c>
      <c r="P1216" s="306">
        <v>4639</v>
      </c>
      <c r="Q1216" s="306">
        <v>1269</v>
      </c>
      <c r="R1216" s="144">
        <v>0</v>
      </c>
      <c r="S1216" s="144">
        <v>0</v>
      </c>
      <c r="T1216" s="144">
        <v>0</v>
      </c>
      <c r="U1216" s="144">
        <v>1269</v>
      </c>
      <c r="V1216" s="144">
        <v>12258</v>
      </c>
    </row>
    <row r="1217" spans="1:22">
      <c r="A1217" s="375" t="s">
        <v>2844</v>
      </c>
      <c r="B1217" t="s">
        <v>2781</v>
      </c>
      <c r="C1217" t="s">
        <v>2845</v>
      </c>
      <c r="D1217" s="307">
        <v>28381</v>
      </c>
      <c r="E1217" s="307">
        <v>0</v>
      </c>
      <c r="F1217" s="307">
        <v>72419</v>
      </c>
      <c r="G1217" s="307">
        <v>12419</v>
      </c>
      <c r="H1217" s="307">
        <v>60000</v>
      </c>
      <c r="I1217" s="307">
        <v>115320</v>
      </c>
      <c r="J1217" s="307">
        <v>74700</v>
      </c>
      <c r="K1217" s="307">
        <v>18600</v>
      </c>
      <c r="L1217" s="307">
        <v>96720</v>
      </c>
      <c r="M1217" s="307">
        <v>11575</v>
      </c>
      <c r="N1217" s="307">
        <v>6130</v>
      </c>
      <c r="O1217" s="307">
        <v>2139</v>
      </c>
      <c r="P1217" s="307">
        <v>9436</v>
      </c>
      <c r="Q1217" s="307">
        <v>1509</v>
      </c>
      <c r="R1217" s="438">
        <v>0</v>
      </c>
      <c r="S1217" s="438">
        <v>0</v>
      </c>
      <c r="T1217" s="438">
        <v>0</v>
      </c>
      <c r="U1217" s="438">
        <v>1509</v>
      </c>
      <c r="V1217" s="438">
        <v>12300</v>
      </c>
    </row>
    <row r="1218" spans="1:22">
      <c r="A1218" s="375" t="s">
        <v>2846</v>
      </c>
      <c r="B1218" t="s">
        <v>2781</v>
      </c>
      <c r="C1218" t="s">
        <v>2847</v>
      </c>
      <c r="D1218" s="306">
        <v>28382</v>
      </c>
      <c r="E1218" s="306">
        <v>0</v>
      </c>
      <c r="F1218" s="306">
        <v>70032</v>
      </c>
      <c r="G1218" s="306">
        <v>70032</v>
      </c>
      <c r="H1218" s="306">
        <v>0</v>
      </c>
      <c r="I1218" s="306">
        <v>138820</v>
      </c>
      <c r="J1218" s="306">
        <v>92540</v>
      </c>
      <c r="K1218" s="306">
        <v>133600</v>
      </c>
      <c r="L1218" s="306">
        <v>5220</v>
      </c>
      <c r="M1218" s="306">
        <v>13792</v>
      </c>
      <c r="N1218" s="306">
        <v>7570</v>
      </c>
      <c r="O1218" s="306">
        <v>6728</v>
      </c>
      <c r="P1218" s="306">
        <v>7064</v>
      </c>
      <c r="Q1218" s="306">
        <v>1749</v>
      </c>
      <c r="R1218" s="144">
        <v>0</v>
      </c>
      <c r="S1218" s="144">
        <v>0</v>
      </c>
      <c r="T1218" s="144">
        <v>0</v>
      </c>
      <c r="U1218" s="144">
        <v>1749</v>
      </c>
      <c r="V1218" s="144">
        <v>11902</v>
      </c>
    </row>
    <row r="1219" spans="1:22">
      <c r="A1219" s="375" t="s">
        <v>2848</v>
      </c>
      <c r="B1219" t="s">
        <v>2781</v>
      </c>
      <c r="C1219" t="s">
        <v>2849</v>
      </c>
      <c r="D1219" s="307">
        <v>28442</v>
      </c>
      <c r="E1219" s="307">
        <v>0</v>
      </c>
      <c r="F1219" s="307">
        <v>44291</v>
      </c>
      <c r="G1219" s="307">
        <v>0</v>
      </c>
      <c r="H1219" s="307">
        <v>44291</v>
      </c>
      <c r="I1219" s="307">
        <v>44995</v>
      </c>
      <c r="J1219" s="307">
        <v>30280</v>
      </c>
      <c r="K1219" s="307">
        <v>26000</v>
      </c>
      <c r="L1219" s="307">
        <v>18995</v>
      </c>
      <c r="M1219" s="307">
        <v>4443</v>
      </c>
      <c r="N1219" s="307">
        <v>2478</v>
      </c>
      <c r="O1219" s="307">
        <v>2125</v>
      </c>
      <c r="P1219" s="307">
        <v>2318</v>
      </c>
      <c r="Q1219" s="307">
        <v>1029</v>
      </c>
      <c r="R1219" s="438">
        <v>0</v>
      </c>
      <c r="S1219" s="438">
        <v>0</v>
      </c>
      <c r="T1219" s="438">
        <v>0</v>
      </c>
      <c r="U1219" s="438">
        <v>1029</v>
      </c>
      <c r="V1219" s="438">
        <v>7458</v>
      </c>
    </row>
    <row r="1220" spans="1:22">
      <c r="A1220" s="375" t="s">
        <v>2850</v>
      </c>
      <c r="B1220" t="s">
        <v>2781</v>
      </c>
      <c r="C1220" t="s">
        <v>2851</v>
      </c>
      <c r="D1220" s="306">
        <v>28443</v>
      </c>
      <c r="E1220" s="306">
        <v>0</v>
      </c>
      <c r="F1220" s="306">
        <v>50306</v>
      </c>
      <c r="G1220" s="306">
        <v>0</v>
      </c>
      <c r="H1220" s="306">
        <v>50306</v>
      </c>
      <c r="I1220" s="306">
        <v>71560</v>
      </c>
      <c r="J1220" s="306">
        <v>45640</v>
      </c>
      <c r="K1220" s="306">
        <v>6520</v>
      </c>
      <c r="L1220" s="306">
        <v>65040</v>
      </c>
      <c r="M1220" s="306">
        <v>7192</v>
      </c>
      <c r="N1220" s="306">
        <v>3718</v>
      </c>
      <c r="O1220" s="306">
        <v>370</v>
      </c>
      <c r="P1220" s="306">
        <v>6822</v>
      </c>
      <c r="Q1220" s="306">
        <v>1509</v>
      </c>
      <c r="R1220" s="144">
        <v>0</v>
      </c>
      <c r="S1220" s="144">
        <v>0</v>
      </c>
      <c r="T1220" s="144">
        <v>0</v>
      </c>
      <c r="U1220" s="144">
        <v>1509</v>
      </c>
      <c r="V1220" s="144">
        <v>8513</v>
      </c>
    </row>
    <row r="1221" spans="1:22">
      <c r="A1221" s="375" t="s">
        <v>2852</v>
      </c>
      <c r="B1221" t="s">
        <v>2781</v>
      </c>
      <c r="C1221" t="s">
        <v>2853</v>
      </c>
      <c r="D1221" s="307">
        <v>28446</v>
      </c>
      <c r="E1221" s="307">
        <v>0</v>
      </c>
      <c r="F1221" s="307">
        <v>43115</v>
      </c>
      <c r="G1221" s="307">
        <v>0</v>
      </c>
      <c r="H1221" s="307">
        <v>43115</v>
      </c>
      <c r="I1221" s="307">
        <v>38730</v>
      </c>
      <c r="J1221" s="307">
        <v>24800</v>
      </c>
      <c r="K1221" s="307">
        <v>38730</v>
      </c>
      <c r="L1221" s="307">
        <v>0</v>
      </c>
      <c r="M1221" s="307">
        <v>3903</v>
      </c>
      <c r="N1221" s="307">
        <v>2040</v>
      </c>
      <c r="O1221" s="307">
        <v>3903</v>
      </c>
      <c r="P1221" s="307">
        <v>0</v>
      </c>
      <c r="Q1221" s="307">
        <v>1029</v>
      </c>
      <c r="R1221" s="438">
        <v>0</v>
      </c>
      <c r="S1221" s="438">
        <v>0</v>
      </c>
      <c r="T1221" s="438">
        <v>0</v>
      </c>
      <c r="U1221" s="438">
        <v>1029</v>
      </c>
      <c r="V1221" s="438">
        <v>7242</v>
      </c>
    </row>
    <row r="1222" spans="1:22">
      <c r="A1222" s="375" t="s">
        <v>2854</v>
      </c>
      <c r="B1222" t="s">
        <v>2781</v>
      </c>
      <c r="C1222" t="s">
        <v>2775</v>
      </c>
      <c r="D1222" s="306">
        <v>28464</v>
      </c>
      <c r="E1222" s="306">
        <v>0</v>
      </c>
      <c r="F1222" s="306">
        <v>84446</v>
      </c>
      <c r="G1222" s="306">
        <v>47797</v>
      </c>
      <c r="H1222" s="306">
        <v>36649</v>
      </c>
      <c r="I1222" s="306">
        <v>117850</v>
      </c>
      <c r="J1222" s="306">
        <v>72120</v>
      </c>
      <c r="K1222" s="306">
        <v>83000</v>
      </c>
      <c r="L1222" s="306">
        <v>34850</v>
      </c>
      <c r="M1222" s="306">
        <v>12047</v>
      </c>
      <c r="N1222" s="306">
        <v>5903</v>
      </c>
      <c r="O1222" s="306">
        <v>4823</v>
      </c>
      <c r="P1222" s="306">
        <v>7224</v>
      </c>
      <c r="Q1222" s="306">
        <v>1290</v>
      </c>
      <c r="R1222" s="144">
        <v>0</v>
      </c>
      <c r="S1222" s="144">
        <v>0</v>
      </c>
      <c r="T1222" s="144">
        <v>0</v>
      </c>
      <c r="U1222" s="144">
        <v>1290</v>
      </c>
      <c r="V1222" s="144">
        <v>14281</v>
      </c>
    </row>
    <row r="1223" spans="1:22">
      <c r="A1223" s="375" t="s">
        <v>2855</v>
      </c>
      <c r="B1223" t="s">
        <v>2781</v>
      </c>
      <c r="C1223" t="s">
        <v>2856</v>
      </c>
      <c r="D1223" s="307">
        <v>28481</v>
      </c>
      <c r="E1223" s="307">
        <v>0</v>
      </c>
      <c r="F1223" s="307">
        <v>42831</v>
      </c>
      <c r="G1223" s="307">
        <v>42831</v>
      </c>
      <c r="H1223" s="307">
        <v>0</v>
      </c>
      <c r="I1223" s="307">
        <v>62690</v>
      </c>
      <c r="J1223" s="307">
        <v>44130</v>
      </c>
      <c r="K1223" s="307">
        <v>54800</v>
      </c>
      <c r="L1223" s="307">
        <v>7890</v>
      </c>
      <c r="M1223" s="307">
        <v>6130</v>
      </c>
      <c r="N1223" s="307">
        <v>3643</v>
      </c>
      <c r="O1223" s="307">
        <v>3122</v>
      </c>
      <c r="P1223" s="307">
        <v>3008</v>
      </c>
      <c r="Q1223" s="307">
        <v>810</v>
      </c>
      <c r="R1223" s="438">
        <v>0</v>
      </c>
      <c r="S1223" s="438">
        <v>0</v>
      </c>
      <c r="T1223" s="438">
        <v>0</v>
      </c>
      <c r="U1223" s="438">
        <v>810</v>
      </c>
      <c r="V1223" s="438">
        <v>7216</v>
      </c>
    </row>
    <row r="1224" spans="1:22">
      <c r="A1224" s="375" t="s">
        <v>2857</v>
      </c>
      <c r="B1224" t="s">
        <v>2781</v>
      </c>
      <c r="C1224" t="s">
        <v>2858</v>
      </c>
      <c r="D1224" s="306">
        <v>28501</v>
      </c>
      <c r="E1224" s="306">
        <v>0</v>
      </c>
      <c r="F1224" s="306">
        <v>67960</v>
      </c>
      <c r="G1224" s="306">
        <v>0</v>
      </c>
      <c r="H1224" s="306">
        <v>67960</v>
      </c>
      <c r="I1224" s="306">
        <v>71375</v>
      </c>
      <c r="J1224" s="306">
        <v>51980</v>
      </c>
      <c r="K1224" s="306">
        <v>71375</v>
      </c>
      <c r="L1224" s="306">
        <v>0</v>
      </c>
      <c r="M1224" s="306">
        <v>6848</v>
      </c>
      <c r="N1224" s="306">
        <v>4283</v>
      </c>
      <c r="O1224" s="306">
        <v>3501</v>
      </c>
      <c r="P1224" s="306">
        <v>3347</v>
      </c>
      <c r="Q1224" s="306">
        <v>1269</v>
      </c>
      <c r="R1224" s="144">
        <v>0</v>
      </c>
      <c r="S1224" s="144">
        <v>0</v>
      </c>
      <c r="T1224" s="144">
        <v>0</v>
      </c>
      <c r="U1224" s="144">
        <v>1269</v>
      </c>
      <c r="V1224" s="144">
        <v>11459</v>
      </c>
    </row>
    <row r="1225" spans="1:22">
      <c r="A1225" s="375" t="s">
        <v>2859</v>
      </c>
      <c r="B1225" t="s">
        <v>2781</v>
      </c>
      <c r="C1225" t="s">
        <v>2860</v>
      </c>
      <c r="D1225" s="307">
        <v>28585</v>
      </c>
      <c r="E1225" s="307">
        <v>0</v>
      </c>
      <c r="F1225" s="307">
        <v>77299</v>
      </c>
      <c r="G1225" s="307">
        <v>77299</v>
      </c>
      <c r="H1225" s="307">
        <v>0</v>
      </c>
      <c r="I1225" s="307">
        <v>61210</v>
      </c>
      <c r="J1225" s="307">
        <v>40980</v>
      </c>
      <c r="K1225" s="307">
        <v>40400</v>
      </c>
      <c r="L1225" s="307">
        <v>20810</v>
      </c>
      <c r="M1225" s="307">
        <v>6056</v>
      </c>
      <c r="N1225" s="307">
        <v>3365</v>
      </c>
      <c r="O1225" s="307">
        <v>730</v>
      </c>
      <c r="P1225" s="307">
        <v>5326</v>
      </c>
      <c r="Q1225" s="307">
        <v>1269</v>
      </c>
      <c r="R1225" s="438">
        <v>0</v>
      </c>
      <c r="S1225" s="438">
        <v>0</v>
      </c>
      <c r="T1225" s="438">
        <v>0</v>
      </c>
      <c r="U1225" s="438">
        <v>1269</v>
      </c>
      <c r="V1225" s="438">
        <v>13016</v>
      </c>
    </row>
    <row r="1226" spans="1:22">
      <c r="A1226" s="375" t="s">
        <v>2861</v>
      </c>
      <c r="B1226" t="s">
        <v>2781</v>
      </c>
      <c r="C1226" t="s">
        <v>2862</v>
      </c>
      <c r="D1226" s="306">
        <v>28586</v>
      </c>
      <c r="E1226" s="306">
        <v>0</v>
      </c>
      <c r="F1226" s="306">
        <v>61284</v>
      </c>
      <c r="G1226" s="306">
        <v>0</v>
      </c>
      <c r="H1226" s="306">
        <v>61284</v>
      </c>
      <c r="I1226" s="306">
        <v>52990</v>
      </c>
      <c r="J1226" s="306">
        <v>36330</v>
      </c>
      <c r="K1226" s="306">
        <v>39000</v>
      </c>
      <c r="L1226" s="306">
        <v>13990</v>
      </c>
      <c r="M1226" s="306">
        <v>5234</v>
      </c>
      <c r="N1226" s="306">
        <v>3023</v>
      </c>
      <c r="O1226" s="306">
        <v>2000</v>
      </c>
      <c r="P1226" s="306">
        <v>3234</v>
      </c>
      <c r="Q1226" s="306">
        <v>1269</v>
      </c>
      <c r="R1226" s="144">
        <v>0</v>
      </c>
      <c r="S1226" s="144">
        <v>0</v>
      </c>
      <c r="T1226" s="144">
        <v>0</v>
      </c>
      <c r="U1226" s="144">
        <v>1269</v>
      </c>
      <c r="V1226" s="144">
        <v>10323</v>
      </c>
    </row>
    <row r="1227" spans="1:22">
      <c r="A1227" s="375" t="s">
        <v>2863</v>
      </c>
      <c r="B1227" t="s">
        <v>2864</v>
      </c>
      <c r="C1227">
        <v>0</v>
      </c>
      <c r="D1227" s="307">
        <v>29000</v>
      </c>
      <c r="E1227" s="307">
        <v>0</v>
      </c>
      <c r="F1227" s="307">
        <v>4843230</v>
      </c>
      <c r="G1227" s="307">
        <v>2310230</v>
      </c>
      <c r="H1227" s="307">
        <v>2533000</v>
      </c>
      <c r="I1227" s="307">
        <v>0</v>
      </c>
      <c r="J1227" s="307">
        <v>0</v>
      </c>
      <c r="K1227" s="307">
        <v>0</v>
      </c>
      <c r="L1227" s="307">
        <v>0</v>
      </c>
      <c r="M1227" s="307">
        <v>0</v>
      </c>
      <c r="N1227" s="307">
        <v>0</v>
      </c>
      <c r="O1227" s="307">
        <v>0</v>
      </c>
      <c r="P1227" s="307">
        <v>0</v>
      </c>
      <c r="Q1227" s="307">
        <v>0</v>
      </c>
      <c r="R1227" s="438">
        <v>0</v>
      </c>
      <c r="S1227" s="438">
        <v>0</v>
      </c>
      <c r="T1227" s="438">
        <v>0</v>
      </c>
      <c r="U1227" s="438">
        <v>0</v>
      </c>
      <c r="V1227" s="438">
        <v>816759</v>
      </c>
    </row>
    <row r="1228" spans="1:22">
      <c r="A1228" s="375" t="s">
        <v>2865</v>
      </c>
      <c r="B1228" t="s">
        <v>2864</v>
      </c>
      <c r="C1228" t="s">
        <v>2866</v>
      </c>
      <c r="D1228" s="306">
        <v>29201</v>
      </c>
      <c r="E1228" s="306">
        <v>0</v>
      </c>
      <c r="F1228" s="306">
        <v>760811</v>
      </c>
      <c r="G1228" s="306">
        <v>0</v>
      </c>
      <c r="H1228" s="306">
        <v>760811</v>
      </c>
      <c r="I1228" s="306">
        <v>1570235</v>
      </c>
      <c r="J1228" s="306">
        <v>1096950</v>
      </c>
      <c r="K1228" s="306">
        <v>1370000</v>
      </c>
      <c r="L1228" s="306">
        <v>200235</v>
      </c>
      <c r="M1228" s="306">
        <v>154124</v>
      </c>
      <c r="N1228" s="306">
        <v>90743</v>
      </c>
      <c r="O1228" s="306">
        <v>63000</v>
      </c>
      <c r="P1228" s="306">
        <v>91124</v>
      </c>
      <c r="Q1228" s="306">
        <v>11029</v>
      </c>
      <c r="R1228" s="144">
        <v>0</v>
      </c>
      <c r="S1228" s="144">
        <v>0</v>
      </c>
      <c r="T1228" s="144">
        <v>0</v>
      </c>
      <c r="U1228" s="144">
        <v>11029</v>
      </c>
      <c r="V1228" s="144">
        <v>128864</v>
      </c>
    </row>
    <row r="1229" spans="1:22">
      <c r="A1229" s="375" t="s">
        <v>2867</v>
      </c>
      <c r="B1229" t="s">
        <v>2864</v>
      </c>
      <c r="C1229" t="s">
        <v>2868</v>
      </c>
      <c r="D1229" s="307">
        <v>29202</v>
      </c>
      <c r="E1229" s="307">
        <v>0</v>
      </c>
      <c r="F1229" s="307">
        <v>163666</v>
      </c>
      <c r="G1229" s="307">
        <v>0</v>
      </c>
      <c r="H1229" s="307">
        <v>163666</v>
      </c>
      <c r="I1229" s="307">
        <v>320745</v>
      </c>
      <c r="J1229" s="307">
        <v>240530</v>
      </c>
      <c r="K1229" s="307">
        <v>320745</v>
      </c>
      <c r="L1229" s="307">
        <v>0</v>
      </c>
      <c r="M1229" s="307">
        <v>30532</v>
      </c>
      <c r="N1229" s="307">
        <v>19828</v>
      </c>
      <c r="O1229" s="307">
        <v>23900</v>
      </c>
      <c r="P1229" s="307">
        <v>6632</v>
      </c>
      <c r="Q1229" s="307">
        <v>2949</v>
      </c>
      <c r="R1229" s="438">
        <v>0</v>
      </c>
      <c r="S1229" s="438">
        <v>0</v>
      </c>
      <c r="T1229" s="438">
        <v>0</v>
      </c>
      <c r="U1229" s="438">
        <v>2949</v>
      </c>
      <c r="V1229" s="438">
        <v>27649</v>
      </c>
    </row>
    <row r="1230" spans="1:22">
      <c r="A1230" s="375" t="s">
        <v>2869</v>
      </c>
      <c r="B1230" t="s">
        <v>2864</v>
      </c>
      <c r="C1230" t="s">
        <v>2870</v>
      </c>
      <c r="D1230" s="306">
        <v>29203</v>
      </c>
      <c r="E1230" s="306">
        <v>0</v>
      </c>
      <c r="F1230" s="306">
        <v>190622</v>
      </c>
      <c r="G1230" s="306">
        <v>190622</v>
      </c>
      <c r="H1230" s="306">
        <v>0</v>
      </c>
      <c r="I1230" s="306">
        <v>363555</v>
      </c>
      <c r="J1230" s="306">
        <v>253630</v>
      </c>
      <c r="K1230" s="306">
        <v>10500</v>
      </c>
      <c r="L1230" s="306">
        <v>353055</v>
      </c>
      <c r="M1230" s="306">
        <v>35616</v>
      </c>
      <c r="N1230" s="306">
        <v>20916</v>
      </c>
      <c r="O1230" s="306">
        <v>3704</v>
      </c>
      <c r="P1230" s="306">
        <v>31912</v>
      </c>
      <c r="Q1230" s="306">
        <v>3669</v>
      </c>
      <c r="R1230" s="144">
        <v>0</v>
      </c>
      <c r="S1230" s="144">
        <v>0</v>
      </c>
      <c r="T1230" s="144">
        <v>0</v>
      </c>
      <c r="U1230" s="144">
        <v>3669</v>
      </c>
      <c r="V1230" s="144">
        <v>32304</v>
      </c>
    </row>
    <row r="1231" spans="1:22">
      <c r="A1231" s="375" t="s">
        <v>2871</v>
      </c>
      <c r="B1231" t="s">
        <v>2864</v>
      </c>
      <c r="C1231" t="s">
        <v>2872</v>
      </c>
      <c r="D1231" s="307">
        <v>29204</v>
      </c>
      <c r="E1231" s="307">
        <v>0</v>
      </c>
      <c r="F1231" s="307">
        <v>160531</v>
      </c>
      <c r="G1231" s="307">
        <v>160531</v>
      </c>
      <c r="H1231" s="307">
        <v>0</v>
      </c>
      <c r="I1231" s="307">
        <v>284525</v>
      </c>
      <c r="J1231" s="307">
        <v>205830</v>
      </c>
      <c r="K1231" s="307">
        <v>284525</v>
      </c>
      <c r="L1231" s="307">
        <v>0</v>
      </c>
      <c r="M1231" s="307">
        <v>27575</v>
      </c>
      <c r="N1231" s="307">
        <v>17153</v>
      </c>
      <c r="O1231" s="307">
        <v>18343</v>
      </c>
      <c r="P1231" s="307">
        <v>9232</v>
      </c>
      <c r="Q1231" s="307">
        <v>2490</v>
      </c>
      <c r="R1231" s="438">
        <v>0</v>
      </c>
      <c r="S1231" s="438">
        <v>0</v>
      </c>
      <c r="T1231" s="438">
        <v>0</v>
      </c>
      <c r="U1231" s="438">
        <v>2490</v>
      </c>
      <c r="V1231" s="438">
        <v>26758</v>
      </c>
    </row>
    <row r="1232" spans="1:22">
      <c r="A1232" s="375" t="s">
        <v>2873</v>
      </c>
      <c r="B1232" t="s">
        <v>2864</v>
      </c>
      <c r="C1232" t="s">
        <v>2874</v>
      </c>
      <c r="D1232" s="306">
        <v>29205</v>
      </c>
      <c r="E1232" s="306">
        <v>0</v>
      </c>
      <c r="F1232" s="306">
        <v>268136</v>
      </c>
      <c r="G1232" s="306">
        <v>0</v>
      </c>
      <c r="H1232" s="306">
        <v>268136</v>
      </c>
      <c r="I1232" s="306">
        <v>504370</v>
      </c>
      <c r="J1232" s="306">
        <v>344170</v>
      </c>
      <c r="K1232" s="306">
        <v>461000</v>
      </c>
      <c r="L1232" s="306">
        <v>43370</v>
      </c>
      <c r="M1232" s="306">
        <v>49830</v>
      </c>
      <c r="N1232" s="306">
        <v>28401</v>
      </c>
      <c r="O1232" s="306">
        <v>30510</v>
      </c>
      <c r="P1232" s="306">
        <v>19320</v>
      </c>
      <c r="Q1232" s="306">
        <v>4650</v>
      </c>
      <c r="R1232" s="144">
        <v>0</v>
      </c>
      <c r="S1232" s="144">
        <v>0</v>
      </c>
      <c r="T1232" s="144">
        <v>0</v>
      </c>
      <c r="U1232" s="144">
        <v>4650</v>
      </c>
      <c r="V1232" s="144">
        <v>45288</v>
      </c>
    </row>
    <row r="1233" spans="1:22">
      <c r="A1233" s="375" t="s">
        <v>2875</v>
      </c>
      <c r="B1233" t="s">
        <v>2864</v>
      </c>
      <c r="C1233" t="s">
        <v>2876</v>
      </c>
      <c r="D1233" s="307">
        <v>29206</v>
      </c>
      <c r="E1233" s="307">
        <v>0</v>
      </c>
      <c r="F1233" s="307">
        <v>150860</v>
      </c>
      <c r="G1233" s="307">
        <v>0</v>
      </c>
      <c r="H1233" s="307">
        <v>150860</v>
      </c>
      <c r="I1233" s="307">
        <v>248680</v>
      </c>
      <c r="J1233" s="307">
        <v>178260</v>
      </c>
      <c r="K1233" s="307">
        <v>248680</v>
      </c>
      <c r="L1233" s="307">
        <v>0</v>
      </c>
      <c r="M1233" s="307">
        <v>24031</v>
      </c>
      <c r="N1233" s="307">
        <v>14650</v>
      </c>
      <c r="O1233" s="307">
        <v>19773</v>
      </c>
      <c r="P1233" s="307">
        <v>4258</v>
      </c>
      <c r="Q1233" s="307">
        <v>2709</v>
      </c>
      <c r="R1233" s="438">
        <v>0</v>
      </c>
      <c r="S1233" s="438">
        <v>0</v>
      </c>
      <c r="T1233" s="438">
        <v>0</v>
      </c>
      <c r="U1233" s="438">
        <v>2709</v>
      </c>
      <c r="V1233" s="438">
        <v>25501</v>
      </c>
    </row>
    <row r="1234" spans="1:22">
      <c r="A1234" s="375" t="s">
        <v>2877</v>
      </c>
      <c r="B1234" t="s">
        <v>2864</v>
      </c>
      <c r="C1234" t="s">
        <v>2878</v>
      </c>
      <c r="D1234" s="306">
        <v>29207</v>
      </c>
      <c r="E1234" s="306">
        <v>0</v>
      </c>
      <c r="F1234" s="306">
        <v>102784</v>
      </c>
      <c r="G1234" s="306">
        <v>102784</v>
      </c>
      <c r="H1234" s="306">
        <v>0</v>
      </c>
      <c r="I1234" s="306">
        <v>141525</v>
      </c>
      <c r="J1234" s="306">
        <v>107280</v>
      </c>
      <c r="K1234" s="306">
        <v>141525</v>
      </c>
      <c r="L1234" s="306">
        <v>0</v>
      </c>
      <c r="M1234" s="306">
        <v>13381</v>
      </c>
      <c r="N1234" s="306">
        <v>8848</v>
      </c>
      <c r="O1234" s="306">
        <v>9129</v>
      </c>
      <c r="P1234" s="306">
        <v>4252</v>
      </c>
      <c r="Q1234" s="306">
        <v>1989</v>
      </c>
      <c r="R1234" s="144">
        <v>0</v>
      </c>
      <c r="S1234" s="144">
        <v>0</v>
      </c>
      <c r="T1234" s="144">
        <v>0</v>
      </c>
      <c r="U1234" s="144">
        <v>1989</v>
      </c>
      <c r="V1234" s="144">
        <v>17321</v>
      </c>
    </row>
    <row r="1235" spans="1:22">
      <c r="A1235" s="375" t="s">
        <v>2879</v>
      </c>
      <c r="B1235" t="s">
        <v>2864</v>
      </c>
      <c r="C1235" t="s">
        <v>2880</v>
      </c>
      <c r="D1235" s="307">
        <v>29208</v>
      </c>
      <c r="E1235" s="307">
        <v>0</v>
      </c>
      <c r="F1235" s="307">
        <v>80770</v>
      </c>
      <c r="G1235" s="307">
        <v>14026</v>
      </c>
      <c r="H1235" s="307">
        <v>66744</v>
      </c>
      <c r="I1235" s="307">
        <v>139210</v>
      </c>
      <c r="J1235" s="307">
        <v>110800</v>
      </c>
      <c r="K1235" s="307">
        <v>139210</v>
      </c>
      <c r="L1235" s="307">
        <v>0</v>
      </c>
      <c r="M1235" s="307">
        <v>12798</v>
      </c>
      <c r="N1235" s="307">
        <v>9060</v>
      </c>
      <c r="O1235" s="307">
        <v>11950</v>
      </c>
      <c r="P1235" s="307">
        <v>848</v>
      </c>
      <c r="Q1235" s="307">
        <v>1749</v>
      </c>
      <c r="R1235" s="438">
        <v>0</v>
      </c>
      <c r="S1235" s="438">
        <v>0</v>
      </c>
      <c r="T1235" s="438">
        <v>0</v>
      </c>
      <c r="U1235" s="438">
        <v>1749</v>
      </c>
      <c r="V1235" s="438">
        <v>13622</v>
      </c>
    </row>
    <row r="1236" spans="1:22">
      <c r="A1236" s="375" t="s">
        <v>2881</v>
      </c>
      <c r="B1236" t="s">
        <v>2864</v>
      </c>
      <c r="C1236" t="s">
        <v>2882</v>
      </c>
      <c r="D1236" s="306">
        <v>29209</v>
      </c>
      <c r="E1236" s="306">
        <v>0</v>
      </c>
      <c r="F1236" s="306">
        <v>243752</v>
      </c>
      <c r="G1236" s="306">
        <v>243752</v>
      </c>
      <c r="H1236" s="306">
        <v>0</v>
      </c>
      <c r="I1236" s="306">
        <v>412735</v>
      </c>
      <c r="J1236" s="306">
        <v>253510</v>
      </c>
      <c r="K1236" s="306">
        <v>412735</v>
      </c>
      <c r="L1236" s="306">
        <v>0</v>
      </c>
      <c r="M1236" s="306">
        <v>42377</v>
      </c>
      <c r="N1236" s="306">
        <v>20993</v>
      </c>
      <c r="O1236" s="306">
        <v>42377</v>
      </c>
      <c r="P1236" s="306">
        <v>0</v>
      </c>
      <c r="Q1236" s="306">
        <v>4629</v>
      </c>
      <c r="R1236" s="144">
        <v>0</v>
      </c>
      <c r="S1236" s="144">
        <v>0</v>
      </c>
      <c r="T1236" s="144">
        <v>0</v>
      </c>
      <c r="U1236" s="144">
        <v>4629</v>
      </c>
      <c r="V1236" s="144">
        <v>41393</v>
      </c>
    </row>
    <row r="1237" spans="1:22">
      <c r="A1237" s="375" t="s">
        <v>2883</v>
      </c>
      <c r="B1237" t="s">
        <v>2864</v>
      </c>
      <c r="C1237" t="s">
        <v>2884</v>
      </c>
      <c r="D1237" s="307">
        <v>29210</v>
      </c>
      <c r="E1237" s="307">
        <v>0</v>
      </c>
      <c r="F1237" s="307">
        <v>176535</v>
      </c>
      <c r="G1237" s="307">
        <v>139698</v>
      </c>
      <c r="H1237" s="307">
        <v>36837</v>
      </c>
      <c r="I1237" s="307">
        <v>266185</v>
      </c>
      <c r="J1237" s="307">
        <v>162000</v>
      </c>
      <c r="K1237" s="307">
        <v>266185</v>
      </c>
      <c r="L1237" s="307">
        <v>0</v>
      </c>
      <c r="M1237" s="307">
        <v>27260</v>
      </c>
      <c r="N1237" s="307">
        <v>13310</v>
      </c>
      <c r="O1237" s="307">
        <v>13960</v>
      </c>
      <c r="P1237" s="307">
        <v>13300</v>
      </c>
      <c r="Q1237" s="307">
        <v>3189</v>
      </c>
      <c r="R1237" s="438">
        <v>0</v>
      </c>
      <c r="S1237" s="438">
        <v>0</v>
      </c>
      <c r="T1237" s="438">
        <v>0</v>
      </c>
      <c r="U1237" s="438">
        <v>3189</v>
      </c>
      <c r="V1237" s="438">
        <v>29898</v>
      </c>
    </row>
    <row r="1238" spans="1:22">
      <c r="A1238" s="375" t="s">
        <v>2885</v>
      </c>
      <c r="B1238" t="s">
        <v>2864</v>
      </c>
      <c r="C1238" t="s">
        <v>2886</v>
      </c>
      <c r="D1238" s="306">
        <v>29211</v>
      </c>
      <c r="E1238" s="306">
        <v>0</v>
      </c>
      <c r="F1238" s="306">
        <v>102532</v>
      </c>
      <c r="G1238" s="306">
        <v>102532</v>
      </c>
      <c r="H1238" s="306">
        <v>0</v>
      </c>
      <c r="I1238" s="306">
        <v>140565</v>
      </c>
      <c r="J1238" s="306">
        <v>93030</v>
      </c>
      <c r="K1238" s="306">
        <v>139000</v>
      </c>
      <c r="L1238" s="306">
        <v>1565</v>
      </c>
      <c r="M1238" s="306">
        <v>13892</v>
      </c>
      <c r="N1238" s="306">
        <v>7556</v>
      </c>
      <c r="O1238" s="306">
        <v>6331</v>
      </c>
      <c r="P1238" s="306">
        <v>7561</v>
      </c>
      <c r="Q1238" s="306">
        <v>2229</v>
      </c>
      <c r="R1238" s="144">
        <v>0</v>
      </c>
      <c r="S1238" s="144">
        <v>0</v>
      </c>
      <c r="T1238" s="144">
        <v>0</v>
      </c>
      <c r="U1238" s="144">
        <v>2229</v>
      </c>
      <c r="V1238" s="144">
        <v>17343</v>
      </c>
    </row>
    <row r="1239" spans="1:22">
      <c r="A1239" s="375" t="s">
        <v>2887</v>
      </c>
      <c r="B1239" t="s">
        <v>2864</v>
      </c>
      <c r="C1239" t="s">
        <v>2888</v>
      </c>
      <c r="D1239" s="307">
        <v>29212</v>
      </c>
      <c r="E1239" s="307">
        <v>0</v>
      </c>
      <c r="F1239" s="307">
        <v>103710</v>
      </c>
      <c r="G1239" s="307">
        <v>22126</v>
      </c>
      <c r="H1239" s="307">
        <v>81584</v>
      </c>
      <c r="I1239" s="307">
        <v>131345</v>
      </c>
      <c r="J1239" s="307">
        <v>97680</v>
      </c>
      <c r="K1239" s="307">
        <v>131345</v>
      </c>
      <c r="L1239" s="307">
        <v>0</v>
      </c>
      <c r="M1239" s="307">
        <v>12405</v>
      </c>
      <c r="N1239" s="307">
        <v>7965</v>
      </c>
      <c r="O1239" s="307">
        <v>11111</v>
      </c>
      <c r="P1239" s="307">
        <v>1294</v>
      </c>
      <c r="Q1239" s="307">
        <v>1749</v>
      </c>
      <c r="R1239" s="438">
        <v>0</v>
      </c>
      <c r="S1239" s="438">
        <v>0</v>
      </c>
      <c r="T1239" s="438">
        <v>0</v>
      </c>
      <c r="U1239" s="438">
        <v>1749</v>
      </c>
      <c r="V1239" s="438">
        <v>17493</v>
      </c>
    </row>
    <row r="1240" spans="1:22">
      <c r="A1240" s="375" t="s">
        <v>2889</v>
      </c>
      <c r="B1240" t="s">
        <v>2864</v>
      </c>
      <c r="C1240" t="s">
        <v>2890</v>
      </c>
      <c r="D1240" s="306">
        <v>29322</v>
      </c>
      <c r="E1240" s="306">
        <v>0</v>
      </c>
      <c r="F1240" s="306">
        <v>21243</v>
      </c>
      <c r="G1240" s="306">
        <v>1815</v>
      </c>
      <c r="H1240" s="306">
        <v>19428</v>
      </c>
      <c r="I1240" s="306">
        <v>12540</v>
      </c>
      <c r="J1240" s="306">
        <v>8630</v>
      </c>
      <c r="K1240" s="306">
        <v>9240</v>
      </c>
      <c r="L1240" s="306">
        <v>3300</v>
      </c>
      <c r="M1240" s="306">
        <v>1234</v>
      </c>
      <c r="N1240" s="306">
        <v>718</v>
      </c>
      <c r="O1240" s="306">
        <v>1234</v>
      </c>
      <c r="P1240" s="306">
        <v>0</v>
      </c>
      <c r="Q1240" s="306">
        <v>789</v>
      </c>
      <c r="R1240" s="144">
        <v>0</v>
      </c>
      <c r="S1240" s="144">
        <v>0</v>
      </c>
      <c r="T1240" s="144">
        <v>0</v>
      </c>
      <c r="U1240" s="144">
        <v>789</v>
      </c>
      <c r="V1240" s="144">
        <v>3577</v>
      </c>
    </row>
    <row r="1241" spans="1:22">
      <c r="A1241" s="375" t="s">
        <v>2891</v>
      </c>
      <c r="B1241" t="s">
        <v>2864</v>
      </c>
      <c r="C1241" t="s">
        <v>2892</v>
      </c>
      <c r="D1241" s="307">
        <v>29342</v>
      </c>
      <c r="E1241" s="307">
        <v>0</v>
      </c>
      <c r="F1241" s="307">
        <v>55097</v>
      </c>
      <c r="G1241" s="307">
        <v>55097</v>
      </c>
      <c r="H1241" s="307">
        <v>0</v>
      </c>
      <c r="I1241" s="307">
        <v>72060</v>
      </c>
      <c r="J1241" s="307">
        <v>47960</v>
      </c>
      <c r="K1241" s="307">
        <v>66000</v>
      </c>
      <c r="L1241" s="307">
        <v>6060</v>
      </c>
      <c r="M1241" s="307">
        <v>7186</v>
      </c>
      <c r="N1241" s="307">
        <v>3958</v>
      </c>
      <c r="O1241" s="307">
        <v>7186</v>
      </c>
      <c r="P1241" s="307">
        <v>0</v>
      </c>
      <c r="Q1241" s="307">
        <v>1509</v>
      </c>
      <c r="R1241" s="438">
        <v>0</v>
      </c>
      <c r="S1241" s="438">
        <v>0</v>
      </c>
      <c r="T1241" s="438">
        <v>0</v>
      </c>
      <c r="U1241" s="438">
        <v>1509</v>
      </c>
      <c r="V1241" s="438">
        <v>9306</v>
      </c>
    </row>
    <row r="1242" spans="1:22">
      <c r="A1242" s="375" t="s">
        <v>2893</v>
      </c>
      <c r="B1242" t="s">
        <v>2864</v>
      </c>
      <c r="C1242" t="s">
        <v>2894</v>
      </c>
      <c r="D1242" s="306">
        <v>29343</v>
      </c>
      <c r="E1242" s="306">
        <v>0</v>
      </c>
      <c r="F1242" s="306">
        <v>62022</v>
      </c>
      <c r="G1242" s="306">
        <v>62022</v>
      </c>
      <c r="H1242" s="306">
        <v>0</v>
      </c>
      <c r="I1242" s="306">
        <v>100400</v>
      </c>
      <c r="J1242" s="306">
        <v>70490</v>
      </c>
      <c r="K1242" s="306">
        <v>100400</v>
      </c>
      <c r="L1242" s="306">
        <v>0</v>
      </c>
      <c r="M1242" s="306">
        <v>9825</v>
      </c>
      <c r="N1242" s="306">
        <v>5838</v>
      </c>
      <c r="O1242" s="306">
        <v>1540</v>
      </c>
      <c r="P1242" s="306">
        <v>8285</v>
      </c>
      <c r="Q1242" s="306">
        <v>1509</v>
      </c>
      <c r="R1242" s="144">
        <v>0</v>
      </c>
      <c r="S1242" s="144">
        <v>0</v>
      </c>
      <c r="T1242" s="144">
        <v>0</v>
      </c>
      <c r="U1242" s="144">
        <v>1509</v>
      </c>
      <c r="V1242" s="144">
        <v>10485</v>
      </c>
    </row>
    <row r="1243" spans="1:22">
      <c r="A1243" s="375" t="s">
        <v>2895</v>
      </c>
      <c r="B1243" t="s">
        <v>2864</v>
      </c>
      <c r="C1243" t="s">
        <v>2896</v>
      </c>
      <c r="D1243" s="307">
        <v>29344</v>
      </c>
      <c r="E1243" s="307">
        <v>0</v>
      </c>
      <c r="F1243" s="307">
        <v>76746</v>
      </c>
      <c r="G1243" s="307">
        <v>76746</v>
      </c>
      <c r="H1243" s="307">
        <v>0</v>
      </c>
      <c r="I1243" s="307">
        <v>102905</v>
      </c>
      <c r="J1243" s="307">
        <v>66020</v>
      </c>
      <c r="K1243" s="307">
        <v>95000</v>
      </c>
      <c r="L1243" s="307">
        <v>7905</v>
      </c>
      <c r="M1243" s="307">
        <v>10346</v>
      </c>
      <c r="N1243" s="307">
        <v>5405</v>
      </c>
      <c r="O1243" s="307">
        <v>6698</v>
      </c>
      <c r="P1243" s="307">
        <v>3648</v>
      </c>
      <c r="Q1243" s="307">
        <v>1509</v>
      </c>
      <c r="R1243" s="438">
        <v>0</v>
      </c>
      <c r="S1243" s="438">
        <v>0</v>
      </c>
      <c r="T1243" s="438">
        <v>0</v>
      </c>
      <c r="U1243" s="438">
        <v>1509</v>
      </c>
      <c r="V1243" s="438">
        <v>12997</v>
      </c>
    </row>
    <row r="1244" spans="1:22">
      <c r="A1244" s="375" t="s">
        <v>2897</v>
      </c>
      <c r="B1244" t="s">
        <v>2864</v>
      </c>
      <c r="C1244" t="s">
        <v>2898</v>
      </c>
      <c r="D1244" s="306">
        <v>29345</v>
      </c>
      <c r="E1244" s="306">
        <v>0</v>
      </c>
      <c r="F1244" s="306">
        <v>26253</v>
      </c>
      <c r="G1244" s="306">
        <v>297</v>
      </c>
      <c r="H1244" s="306">
        <v>25956</v>
      </c>
      <c r="I1244" s="306">
        <v>35530</v>
      </c>
      <c r="J1244" s="306">
        <v>26390</v>
      </c>
      <c r="K1244" s="306">
        <v>35530</v>
      </c>
      <c r="L1244" s="306">
        <v>0</v>
      </c>
      <c r="M1244" s="306">
        <v>3398</v>
      </c>
      <c r="N1244" s="306">
        <v>2183</v>
      </c>
      <c r="O1244" s="306">
        <v>3398</v>
      </c>
      <c r="P1244" s="306">
        <v>0</v>
      </c>
      <c r="Q1244" s="306">
        <v>1029</v>
      </c>
      <c r="R1244" s="144">
        <v>0</v>
      </c>
      <c r="S1244" s="144">
        <v>0</v>
      </c>
      <c r="T1244" s="144">
        <v>0</v>
      </c>
      <c r="U1244" s="144">
        <v>1029</v>
      </c>
      <c r="V1244" s="144">
        <v>4420</v>
      </c>
    </row>
    <row r="1245" spans="1:22">
      <c r="A1245" s="375" t="s">
        <v>2899</v>
      </c>
      <c r="B1245" t="s">
        <v>2864</v>
      </c>
      <c r="C1245" t="s">
        <v>1125</v>
      </c>
      <c r="D1245" s="307">
        <v>29361</v>
      </c>
      <c r="E1245" s="307">
        <v>0</v>
      </c>
      <c r="F1245" s="307">
        <v>28254</v>
      </c>
      <c r="G1245" s="307">
        <v>28254</v>
      </c>
      <c r="H1245" s="307">
        <v>0</v>
      </c>
      <c r="I1245" s="307">
        <v>33330</v>
      </c>
      <c r="J1245" s="307">
        <v>23040</v>
      </c>
      <c r="K1245" s="307">
        <v>33000</v>
      </c>
      <c r="L1245" s="307">
        <v>330</v>
      </c>
      <c r="M1245" s="307">
        <v>3253</v>
      </c>
      <c r="N1245" s="307">
        <v>1885</v>
      </c>
      <c r="O1245" s="307">
        <v>2675</v>
      </c>
      <c r="P1245" s="307">
        <v>578</v>
      </c>
      <c r="Q1245" s="307">
        <v>1029</v>
      </c>
      <c r="R1245" s="438">
        <v>0</v>
      </c>
      <c r="S1245" s="438">
        <v>0</v>
      </c>
      <c r="T1245" s="438">
        <v>0</v>
      </c>
      <c r="U1245" s="438">
        <v>1029</v>
      </c>
      <c r="V1245" s="438">
        <v>4761</v>
      </c>
    </row>
    <row r="1246" spans="1:22">
      <c r="A1246" s="375" t="s">
        <v>2900</v>
      </c>
      <c r="B1246" t="s">
        <v>2864</v>
      </c>
      <c r="C1246" t="s">
        <v>2901</v>
      </c>
      <c r="D1246" s="306">
        <v>29362</v>
      </c>
      <c r="E1246" s="306">
        <v>0</v>
      </c>
      <c r="F1246" s="306">
        <v>29066</v>
      </c>
      <c r="G1246" s="306">
        <v>29066</v>
      </c>
      <c r="H1246" s="306">
        <v>0</v>
      </c>
      <c r="I1246" s="306">
        <v>32570</v>
      </c>
      <c r="J1246" s="306">
        <v>24390</v>
      </c>
      <c r="K1246" s="306">
        <v>32560</v>
      </c>
      <c r="L1246" s="306">
        <v>10</v>
      </c>
      <c r="M1246" s="306">
        <v>3102</v>
      </c>
      <c r="N1246" s="306">
        <v>2013</v>
      </c>
      <c r="O1246" s="306">
        <v>3102</v>
      </c>
      <c r="P1246" s="306">
        <v>0</v>
      </c>
      <c r="Q1246" s="306">
        <v>1029</v>
      </c>
      <c r="R1246" s="144">
        <v>0</v>
      </c>
      <c r="S1246" s="144">
        <v>0</v>
      </c>
      <c r="T1246" s="144">
        <v>0</v>
      </c>
      <c r="U1246" s="144">
        <v>1029</v>
      </c>
      <c r="V1246" s="144">
        <v>4895</v>
      </c>
    </row>
    <row r="1247" spans="1:22">
      <c r="A1247" s="375" t="s">
        <v>2902</v>
      </c>
      <c r="B1247" t="s">
        <v>2864</v>
      </c>
      <c r="C1247" t="s">
        <v>2903</v>
      </c>
      <c r="D1247" s="307">
        <v>29363</v>
      </c>
      <c r="E1247" s="307">
        <v>0</v>
      </c>
      <c r="F1247" s="307">
        <v>82454</v>
      </c>
      <c r="G1247" s="307">
        <v>69953</v>
      </c>
      <c r="H1247" s="307">
        <v>12501</v>
      </c>
      <c r="I1247" s="307">
        <v>119415</v>
      </c>
      <c r="J1247" s="307">
        <v>78500</v>
      </c>
      <c r="K1247" s="307">
        <v>108600</v>
      </c>
      <c r="L1247" s="307">
        <v>10815</v>
      </c>
      <c r="M1247" s="307">
        <v>11909</v>
      </c>
      <c r="N1247" s="307">
        <v>6440</v>
      </c>
      <c r="O1247" s="307">
        <v>8704</v>
      </c>
      <c r="P1247" s="307">
        <v>3205</v>
      </c>
      <c r="Q1247" s="307">
        <v>1509</v>
      </c>
      <c r="R1247" s="438">
        <v>0</v>
      </c>
      <c r="S1247" s="438">
        <v>0</v>
      </c>
      <c r="T1247" s="438">
        <v>0</v>
      </c>
      <c r="U1247" s="438">
        <v>1509</v>
      </c>
      <c r="V1247" s="438">
        <v>13955</v>
      </c>
    </row>
    <row r="1248" spans="1:22">
      <c r="A1248" s="375" t="s">
        <v>2904</v>
      </c>
      <c r="B1248" t="s">
        <v>2864</v>
      </c>
      <c r="C1248" t="s">
        <v>2905</v>
      </c>
      <c r="D1248" s="306">
        <v>29385</v>
      </c>
      <c r="E1248" s="306">
        <v>0</v>
      </c>
      <c r="F1248" s="306">
        <v>12867</v>
      </c>
      <c r="G1248" s="306">
        <v>12867</v>
      </c>
      <c r="H1248" s="306">
        <v>0</v>
      </c>
      <c r="I1248" s="306">
        <v>7585</v>
      </c>
      <c r="J1248" s="306">
        <v>6120</v>
      </c>
      <c r="K1248" s="306">
        <v>7585</v>
      </c>
      <c r="L1248" s="306">
        <v>0</v>
      </c>
      <c r="M1248" s="306">
        <v>695</v>
      </c>
      <c r="N1248" s="306">
        <v>503</v>
      </c>
      <c r="O1248" s="306">
        <v>350</v>
      </c>
      <c r="P1248" s="306">
        <v>345</v>
      </c>
      <c r="Q1248" s="306">
        <v>789</v>
      </c>
      <c r="R1248" s="144">
        <v>0</v>
      </c>
      <c r="S1248" s="144">
        <v>0</v>
      </c>
      <c r="T1248" s="144">
        <v>0</v>
      </c>
      <c r="U1248" s="144">
        <v>789</v>
      </c>
      <c r="V1248" s="144">
        <v>2161</v>
      </c>
    </row>
    <row r="1249" spans="1:22">
      <c r="A1249" s="375" t="s">
        <v>2906</v>
      </c>
      <c r="B1249" t="s">
        <v>2864</v>
      </c>
      <c r="C1249" t="s">
        <v>2907</v>
      </c>
      <c r="D1249" s="307">
        <v>29386</v>
      </c>
      <c r="E1249" s="307">
        <v>0</v>
      </c>
      <c r="F1249" s="307">
        <v>13280</v>
      </c>
      <c r="G1249" s="307">
        <v>13280</v>
      </c>
      <c r="H1249" s="307">
        <v>0</v>
      </c>
      <c r="I1249" s="307">
        <v>9580</v>
      </c>
      <c r="J1249" s="307">
        <v>8090</v>
      </c>
      <c r="K1249" s="307">
        <v>9580</v>
      </c>
      <c r="L1249" s="307">
        <v>0</v>
      </c>
      <c r="M1249" s="307">
        <v>860</v>
      </c>
      <c r="N1249" s="307">
        <v>668</v>
      </c>
      <c r="O1249" s="307">
        <v>310</v>
      </c>
      <c r="P1249" s="307">
        <v>550</v>
      </c>
      <c r="Q1249" s="307">
        <v>789</v>
      </c>
      <c r="R1249" s="438">
        <v>0</v>
      </c>
      <c r="S1249" s="438">
        <v>0</v>
      </c>
      <c r="T1249" s="438">
        <v>0</v>
      </c>
      <c r="U1249" s="438">
        <v>789</v>
      </c>
      <c r="V1249" s="438">
        <v>2191</v>
      </c>
    </row>
    <row r="1250" spans="1:22">
      <c r="A1250" s="375" t="s">
        <v>2908</v>
      </c>
      <c r="B1250" t="s">
        <v>2864</v>
      </c>
      <c r="C1250" t="s">
        <v>2909</v>
      </c>
      <c r="D1250" s="306">
        <v>29401</v>
      </c>
      <c r="E1250" s="306">
        <v>0</v>
      </c>
      <c r="F1250" s="306">
        <v>31801</v>
      </c>
      <c r="G1250" s="306">
        <v>10815</v>
      </c>
      <c r="H1250" s="306">
        <v>20986</v>
      </c>
      <c r="I1250" s="306">
        <v>30665</v>
      </c>
      <c r="J1250" s="306">
        <v>22780</v>
      </c>
      <c r="K1250" s="306">
        <v>30665</v>
      </c>
      <c r="L1250" s="306">
        <v>0</v>
      </c>
      <c r="M1250" s="306">
        <v>2928</v>
      </c>
      <c r="N1250" s="306">
        <v>1890</v>
      </c>
      <c r="O1250" s="306">
        <v>2928</v>
      </c>
      <c r="P1250" s="306">
        <v>0</v>
      </c>
      <c r="Q1250" s="306">
        <v>570</v>
      </c>
      <c r="R1250" s="144">
        <v>0</v>
      </c>
      <c r="S1250" s="144">
        <v>0</v>
      </c>
      <c r="T1250" s="144">
        <v>0</v>
      </c>
      <c r="U1250" s="144">
        <v>570</v>
      </c>
      <c r="V1250" s="144">
        <v>5354</v>
      </c>
    </row>
    <row r="1251" spans="1:22">
      <c r="A1251" s="375" t="s">
        <v>2910</v>
      </c>
      <c r="B1251" t="s">
        <v>2864</v>
      </c>
      <c r="C1251" t="s">
        <v>2911</v>
      </c>
      <c r="D1251" s="307">
        <v>29402</v>
      </c>
      <c r="E1251" s="307">
        <v>0</v>
      </c>
      <c r="F1251" s="307">
        <v>31020</v>
      </c>
      <c r="G1251" s="307">
        <v>0</v>
      </c>
      <c r="H1251" s="307">
        <v>31020</v>
      </c>
      <c r="I1251" s="307">
        <v>21055</v>
      </c>
      <c r="J1251" s="307">
        <v>14640</v>
      </c>
      <c r="K1251" s="307">
        <v>21055</v>
      </c>
      <c r="L1251" s="307">
        <v>0</v>
      </c>
      <c r="M1251" s="307">
        <v>2059</v>
      </c>
      <c r="N1251" s="307">
        <v>1210</v>
      </c>
      <c r="O1251" s="307">
        <v>2059</v>
      </c>
      <c r="P1251" s="307">
        <v>0</v>
      </c>
      <c r="Q1251" s="307">
        <v>789</v>
      </c>
      <c r="R1251" s="438">
        <v>0</v>
      </c>
      <c r="S1251" s="438">
        <v>0</v>
      </c>
      <c r="T1251" s="438">
        <v>0</v>
      </c>
      <c r="U1251" s="438">
        <v>789</v>
      </c>
      <c r="V1251" s="438">
        <v>5218</v>
      </c>
    </row>
    <row r="1252" spans="1:22">
      <c r="A1252" s="375" t="s">
        <v>2912</v>
      </c>
      <c r="B1252" t="s">
        <v>2864</v>
      </c>
      <c r="C1252" t="s">
        <v>2913</v>
      </c>
      <c r="D1252" s="306">
        <v>29424</v>
      </c>
      <c r="E1252" s="306">
        <v>0</v>
      </c>
      <c r="F1252" s="306">
        <v>57982</v>
      </c>
      <c r="G1252" s="306">
        <v>57982</v>
      </c>
      <c r="H1252" s="306">
        <v>0</v>
      </c>
      <c r="I1252" s="306">
        <v>95655</v>
      </c>
      <c r="J1252" s="306">
        <v>67890</v>
      </c>
      <c r="K1252" s="306">
        <v>95655</v>
      </c>
      <c r="L1252" s="306">
        <v>0</v>
      </c>
      <c r="M1252" s="306">
        <v>9267</v>
      </c>
      <c r="N1252" s="306">
        <v>5571</v>
      </c>
      <c r="O1252" s="306">
        <v>7231</v>
      </c>
      <c r="P1252" s="306">
        <v>2036</v>
      </c>
      <c r="Q1252" s="306">
        <v>1269</v>
      </c>
      <c r="R1252" s="144">
        <v>0</v>
      </c>
      <c r="S1252" s="144">
        <v>0</v>
      </c>
      <c r="T1252" s="144">
        <v>0</v>
      </c>
      <c r="U1252" s="144">
        <v>1269</v>
      </c>
      <c r="V1252" s="144">
        <v>9799</v>
      </c>
    </row>
    <row r="1253" spans="1:22">
      <c r="A1253" s="375" t="s">
        <v>2914</v>
      </c>
      <c r="B1253" t="s">
        <v>2864</v>
      </c>
      <c r="C1253" t="s">
        <v>2915</v>
      </c>
      <c r="D1253" s="307">
        <v>29425</v>
      </c>
      <c r="E1253" s="307">
        <v>0</v>
      </c>
      <c r="F1253" s="307">
        <v>65189</v>
      </c>
      <c r="G1253" s="307">
        <v>14000</v>
      </c>
      <c r="H1253" s="307">
        <v>51189</v>
      </c>
      <c r="I1253" s="307">
        <v>87915</v>
      </c>
      <c r="J1253" s="307">
        <v>55440</v>
      </c>
      <c r="K1253" s="307">
        <v>0</v>
      </c>
      <c r="L1253" s="307">
        <v>87915</v>
      </c>
      <c r="M1253" s="307">
        <v>8939</v>
      </c>
      <c r="N1253" s="307">
        <v>4583</v>
      </c>
      <c r="O1253" s="307">
        <v>0</v>
      </c>
      <c r="P1253" s="307">
        <v>8939</v>
      </c>
      <c r="Q1253" s="307">
        <v>1509</v>
      </c>
      <c r="R1253" s="438">
        <v>0</v>
      </c>
      <c r="S1253" s="438">
        <v>0</v>
      </c>
      <c r="T1253" s="438">
        <v>0</v>
      </c>
      <c r="U1253" s="438">
        <v>1509</v>
      </c>
      <c r="V1253" s="438">
        <v>11023</v>
      </c>
    </row>
    <row r="1254" spans="1:22">
      <c r="A1254" s="375" t="s">
        <v>2916</v>
      </c>
      <c r="B1254" t="s">
        <v>2864</v>
      </c>
      <c r="C1254" t="s">
        <v>2917</v>
      </c>
      <c r="D1254" s="306">
        <v>29426</v>
      </c>
      <c r="E1254" s="306">
        <v>0</v>
      </c>
      <c r="F1254" s="306">
        <v>87509</v>
      </c>
      <c r="G1254" s="306">
        <v>87509</v>
      </c>
      <c r="H1254" s="306">
        <v>0</v>
      </c>
      <c r="I1254" s="306">
        <v>114380</v>
      </c>
      <c r="J1254" s="306">
        <v>69100</v>
      </c>
      <c r="K1254" s="306">
        <v>103400</v>
      </c>
      <c r="L1254" s="306">
        <v>10980</v>
      </c>
      <c r="M1254" s="306">
        <v>11751</v>
      </c>
      <c r="N1254" s="306">
        <v>5685</v>
      </c>
      <c r="O1254" s="306">
        <v>6949</v>
      </c>
      <c r="P1254" s="306">
        <v>4802</v>
      </c>
      <c r="Q1254" s="306">
        <v>1749</v>
      </c>
      <c r="R1254" s="144">
        <v>0</v>
      </c>
      <c r="S1254" s="144">
        <v>0</v>
      </c>
      <c r="T1254" s="144">
        <v>0</v>
      </c>
      <c r="U1254" s="144">
        <v>1749</v>
      </c>
      <c r="V1254" s="144">
        <v>14819</v>
      </c>
    </row>
    <row r="1255" spans="1:22">
      <c r="A1255" s="375" t="s">
        <v>2918</v>
      </c>
      <c r="B1255" t="s">
        <v>2864</v>
      </c>
      <c r="C1255" t="s">
        <v>2919</v>
      </c>
      <c r="D1255" s="307">
        <v>29427</v>
      </c>
      <c r="E1255" s="307">
        <v>0</v>
      </c>
      <c r="F1255" s="307">
        <v>48653</v>
      </c>
      <c r="G1255" s="307">
        <v>48653</v>
      </c>
      <c r="H1255" s="307">
        <v>0</v>
      </c>
      <c r="I1255" s="307">
        <v>71210</v>
      </c>
      <c r="J1255" s="307">
        <v>48830</v>
      </c>
      <c r="K1255" s="307">
        <v>70500</v>
      </c>
      <c r="L1255" s="307">
        <v>710</v>
      </c>
      <c r="M1255" s="307">
        <v>7037</v>
      </c>
      <c r="N1255" s="307">
        <v>4046</v>
      </c>
      <c r="O1255" s="307">
        <v>6888</v>
      </c>
      <c r="P1255" s="307">
        <v>149</v>
      </c>
      <c r="Q1255" s="307">
        <v>1509</v>
      </c>
      <c r="R1255" s="438">
        <v>0</v>
      </c>
      <c r="S1255" s="438">
        <v>0</v>
      </c>
      <c r="T1255" s="438">
        <v>0</v>
      </c>
      <c r="U1255" s="438">
        <v>1509</v>
      </c>
      <c r="V1255" s="438">
        <v>8254</v>
      </c>
    </row>
    <row r="1256" spans="1:22">
      <c r="A1256" s="375" t="s">
        <v>2920</v>
      </c>
      <c r="B1256" t="s">
        <v>2864</v>
      </c>
      <c r="C1256" t="s">
        <v>2921</v>
      </c>
      <c r="D1256" s="306">
        <v>29441</v>
      </c>
      <c r="E1256" s="306">
        <v>0</v>
      </c>
      <c r="F1256" s="306">
        <v>38815</v>
      </c>
      <c r="G1256" s="306">
        <v>29672</v>
      </c>
      <c r="H1256" s="306">
        <v>9143</v>
      </c>
      <c r="I1256" s="306">
        <v>32290</v>
      </c>
      <c r="J1256" s="306">
        <v>25060</v>
      </c>
      <c r="K1256" s="306">
        <v>0</v>
      </c>
      <c r="L1256" s="306">
        <v>32290</v>
      </c>
      <c r="M1256" s="306">
        <v>3036</v>
      </c>
      <c r="N1256" s="306">
        <v>2085</v>
      </c>
      <c r="O1256" s="306">
        <v>1918</v>
      </c>
      <c r="P1256" s="306">
        <v>1118</v>
      </c>
      <c r="Q1256" s="306">
        <v>1029</v>
      </c>
      <c r="R1256" s="144">
        <v>0</v>
      </c>
      <c r="S1256" s="144">
        <v>0</v>
      </c>
      <c r="T1256" s="144">
        <v>0</v>
      </c>
      <c r="U1256" s="144">
        <v>1029</v>
      </c>
      <c r="V1256" s="144">
        <v>6520</v>
      </c>
    </row>
    <row r="1257" spans="1:22">
      <c r="A1257" s="375" t="s">
        <v>2922</v>
      </c>
      <c r="B1257" t="s">
        <v>2864</v>
      </c>
      <c r="C1257" t="s">
        <v>2923</v>
      </c>
      <c r="D1257" s="307">
        <v>29442</v>
      </c>
      <c r="E1257" s="307">
        <v>0</v>
      </c>
      <c r="F1257" s="307">
        <v>57027</v>
      </c>
      <c r="G1257" s="307">
        <v>57027</v>
      </c>
      <c r="H1257" s="307">
        <v>0</v>
      </c>
      <c r="I1257" s="307">
        <v>77315</v>
      </c>
      <c r="J1257" s="307">
        <v>56420</v>
      </c>
      <c r="K1257" s="307">
        <v>70600</v>
      </c>
      <c r="L1257" s="307">
        <v>6715</v>
      </c>
      <c r="M1257" s="307">
        <v>7433</v>
      </c>
      <c r="N1257" s="307">
        <v>4658</v>
      </c>
      <c r="O1257" s="307">
        <v>5165</v>
      </c>
      <c r="P1257" s="307">
        <v>2268</v>
      </c>
      <c r="Q1257" s="307">
        <v>1269</v>
      </c>
      <c r="R1257" s="438">
        <v>0</v>
      </c>
      <c r="S1257" s="438">
        <v>0</v>
      </c>
      <c r="T1257" s="438">
        <v>0</v>
      </c>
      <c r="U1257" s="438">
        <v>1269</v>
      </c>
      <c r="V1257" s="438">
        <v>9617</v>
      </c>
    </row>
    <row r="1258" spans="1:22">
      <c r="A1258" s="375" t="s">
        <v>2924</v>
      </c>
      <c r="B1258" t="s">
        <v>2864</v>
      </c>
      <c r="C1258" t="s">
        <v>2925</v>
      </c>
      <c r="D1258" s="306">
        <v>29443</v>
      </c>
      <c r="E1258" s="306">
        <v>0</v>
      </c>
      <c r="F1258" s="306">
        <v>31388</v>
      </c>
      <c r="G1258" s="306">
        <v>31388</v>
      </c>
      <c r="H1258" s="306">
        <v>0</v>
      </c>
      <c r="I1258" s="306">
        <v>27095</v>
      </c>
      <c r="J1258" s="306">
        <v>21320</v>
      </c>
      <c r="K1258" s="306">
        <v>27095</v>
      </c>
      <c r="L1258" s="306">
        <v>0</v>
      </c>
      <c r="M1258" s="306">
        <v>2524</v>
      </c>
      <c r="N1258" s="306">
        <v>1768</v>
      </c>
      <c r="O1258" s="306">
        <v>2385</v>
      </c>
      <c r="P1258" s="306">
        <v>139</v>
      </c>
      <c r="Q1258" s="306">
        <v>789</v>
      </c>
      <c r="R1258" s="144">
        <v>0</v>
      </c>
      <c r="S1258" s="144">
        <v>0</v>
      </c>
      <c r="T1258" s="144">
        <v>0</v>
      </c>
      <c r="U1258" s="144">
        <v>789</v>
      </c>
      <c r="V1258" s="144">
        <v>5279</v>
      </c>
    </row>
    <row r="1259" spans="1:22">
      <c r="A1259" s="375" t="s">
        <v>2926</v>
      </c>
      <c r="B1259" t="s">
        <v>2864</v>
      </c>
      <c r="C1259" t="s">
        <v>2927</v>
      </c>
      <c r="D1259" s="307">
        <v>29444</v>
      </c>
      <c r="E1259" s="307">
        <v>0</v>
      </c>
      <c r="F1259" s="307">
        <v>7672</v>
      </c>
      <c r="G1259" s="307">
        <v>0</v>
      </c>
      <c r="H1259" s="307">
        <v>7672</v>
      </c>
      <c r="I1259" s="307">
        <v>3950</v>
      </c>
      <c r="J1259" s="307">
        <v>3210</v>
      </c>
      <c r="K1259" s="307">
        <v>3950</v>
      </c>
      <c r="L1259" s="307">
        <v>0</v>
      </c>
      <c r="M1259" s="307">
        <v>362</v>
      </c>
      <c r="N1259" s="307">
        <v>266</v>
      </c>
      <c r="O1259" s="307">
        <v>362</v>
      </c>
      <c r="P1259" s="307">
        <v>0</v>
      </c>
      <c r="Q1259" s="307">
        <v>789</v>
      </c>
      <c r="R1259" s="438">
        <v>0</v>
      </c>
      <c r="S1259" s="438">
        <v>0</v>
      </c>
      <c r="T1259" s="438">
        <v>0</v>
      </c>
      <c r="U1259" s="438">
        <v>789</v>
      </c>
      <c r="V1259" s="438">
        <v>1287</v>
      </c>
    </row>
    <row r="1260" spans="1:22">
      <c r="A1260" s="375" t="s">
        <v>2928</v>
      </c>
      <c r="B1260" t="s">
        <v>2864</v>
      </c>
      <c r="C1260" t="s">
        <v>2929</v>
      </c>
      <c r="D1260" s="306">
        <v>29446</v>
      </c>
      <c r="E1260" s="306">
        <v>0</v>
      </c>
      <c r="F1260" s="306">
        <v>13595</v>
      </c>
      <c r="G1260" s="306">
        <v>13595</v>
      </c>
      <c r="H1260" s="306">
        <v>0</v>
      </c>
      <c r="I1260" s="306">
        <v>7865</v>
      </c>
      <c r="J1260" s="306">
        <v>6380</v>
      </c>
      <c r="K1260" s="306">
        <v>7865</v>
      </c>
      <c r="L1260" s="306">
        <v>0</v>
      </c>
      <c r="M1260" s="306">
        <v>721</v>
      </c>
      <c r="N1260" s="306">
        <v>523</v>
      </c>
      <c r="O1260" s="306">
        <v>721</v>
      </c>
      <c r="P1260" s="306">
        <v>0</v>
      </c>
      <c r="Q1260" s="306">
        <v>789</v>
      </c>
      <c r="R1260" s="144">
        <v>0</v>
      </c>
      <c r="S1260" s="144">
        <v>0</v>
      </c>
      <c r="T1260" s="144">
        <v>0</v>
      </c>
      <c r="U1260" s="144">
        <v>789</v>
      </c>
      <c r="V1260" s="144">
        <v>2251</v>
      </c>
    </row>
    <row r="1261" spans="1:22">
      <c r="A1261" s="375" t="s">
        <v>2930</v>
      </c>
      <c r="B1261" t="s">
        <v>2864</v>
      </c>
      <c r="C1261" t="s">
        <v>2931</v>
      </c>
      <c r="D1261" s="307">
        <v>29447</v>
      </c>
      <c r="E1261" s="307">
        <v>0</v>
      </c>
      <c r="F1261" s="307">
        <v>5885</v>
      </c>
      <c r="G1261" s="307">
        <v>5885</v>
      </c>
      <c r="H1261" s="307">
        <v>0</v>
      </c>
      <c r="I1261" s="307">
        <v>2475</v>
      </c>
      <c r="J1261" s="307">
        <v>2040</v>
      </c>
      <c r="K1261" s="307">
        <v>2475</v>
      </c>
      <c r="L1261" s="307">
        <v>0</v>
      </c>
      <c r="M1261" s="307">
        <v>227</v>
      </c>
      <c r="N1261" s="307">
        <v>170</v>
      </c>
      <c r="O1261" s="307">
        <v>227</v>
      </c>
      <c r="P1261" s="307">
        <v>0</v>
      </c>
      <c r="Q1261" s="307">
        <v>789</v>
      </c>
      <c r="R1261" s="438">
        <v>0</v>
      </c>
      <c r="S1261" s="438">
        <v>0</v>
      </c>
      <c r="T1261" s="438">
        <v>0</v>
      </c>
      <c r="U1261" s="438">
        <v>789</v>
      </c>
      <c r="V1261" s="438">
        <v>972</v>
      </c>
    </row>
    <row r="1262" spans="1:22">
      <c r="A1262" s="375" t="s">
        <v>2932</v>
      </c>
      <c r="B1262" t="s">
        <v>2864</v>
      </c>
      <c r="C1262" t="s">
        <v>2933</v>
      </c>
      <c r="D1262" s="306">
        <v>29449</v>
      </c>
      <c r="E1262" s="306">
        <v>0</v>
      </c>
      <c r="F1262" s="306">
        <v>20969</v>
      </c>
      <c r="G1262" s="306">
        <v>20969</v>
      </c>
      <c r="H1262" s="306">
        <v>0</v>
      </c>
      <c r="I1262" s="306">
        <v>18195</v>
      </c>
      <c r="J1262" s="306">
        <v>14670</v>
      </c>
      <c r="K1262" s="306">
        <v>18195</v>
      </c>
      <c r="L1262" s="306">
        <v>0</v>
      </c>
      <c r="M1262" s="306">
        <v>1677</v>
      </c>
      <c r="N1262" s="306">
        <v>1218</v>
      </c>
      <c r="O1262" s="306">
        <v>1677</v>
      </c>
      <c r="P1262" s="306">
        <v>0</v>
      </c>
      <c r="Q1262" s="306">
        <v>789</v>
      </c>
      <c r="R1262" s="144">
        <v>0</v>
      </c>
      <c r="S1262" s="144">
        <v>0</v>
      </c>
      <c r="T1262" s="144">
        <v>0</v>
      </c>
      <c r="U1262" s="144">
        <v>789</v>
      </c>
      <c r="V1262" s="144">
        <v>3521</v>
      </c>
    </row>
    <row r="1263" spans="1:22">
      <c r="A1263" s="375" t="s">
        <v>2934</v>
      </c>
      <c r="B1263" t="s">
        <v>2864</v>
      </c>
      <c r="C1263" t="s">
        <v>2935</v>
      </c>
      <c r="D1263" s="307">
        <v>29450</v>
      </c>
      <c r="E1263" s="307">
        <v>0</v>
      </c>
      <c r="F1263" s="307">
        <v>7804</v>
      </c>
      <c r="G1263" s="307">
        <v>7804</v>
      </c>
      <c r="H1263" s="307">
        <v>0</v>
      </c>
      <c r="I1263" s="307">
        <v>5420</v>
      </c>
      <c r="J1263" s="307">
        <v>4430</v>
      </c>
      <c r="K1263" s="307">
        <v>5420</v>
      </c>
      <c r="L1263" s="307">
        <v>0</v>
      </c>
      <c r="M1263" s="307">
        <v>503</v>
      </c>
      <c r="N1263" s="307">
        <v>371</v>
      </c>
      <c r="O1263" s="307">
        <v>503</v>
      </c>
      <c r="P1263" s="307">
        <v>0</v>
      </c>
      <c r="Q1263" s="307">
        <v>789</v>
      </c>
      <c r="R1263" s="438">
        <v>0</v>
      </c>
      <c r="S1263" s="438">
        <v>0</v>
      </c>
      <c r="T1263" s="438">
        <v>0</v>
      </c>
      <c r="U1263" s="438">
        <v>789</v>
      </c>
      <c r="V1263" s="438">
        <v>1310</v>
      </c>
    </row>
    <row r="1264" spans="1:22">
      <c r="A1264" s="375" t="s">
        <v>2936</v>
      </c>
      <c r="B1264" t="s">
        <v>2864</v>
      </c>
      <c r="C1264" t="s">
        <v>2937</v>
      </c>
      <c r="D1264" s="306">
        <v>29451</v>
      </c>
      <c r="E1264" s="306">
        <v>0</v>
      </c>
      <c r="F1264" s="306">
        <v>6904</v>
      </c>
      <c r="G1264" s="306">
        <v>0</v>
      </c>
      <c r="H1264" s="306">
        <v>6904</v>
      </c>
      <c r="I1264" s="306">
        <v>3095</v>
      </c>
      <c r="J1264" s="306">
        <v>2480</v>
      </c>
      <c r="K1264" s="306">
        <v>3095</v>
      </c>
      <c r="L1264" s="306">
        <v>0</v>
      </c>
      <c r="M1264" s="306">
        <v>289</v>
      </c>
      <c r="N1264" s="306">
        <v>205</v>
      </c>
      <c r="O1264" s="306">
        <v>39</v>
      </c>
      <c r="P1264" s="306">
        <v>250</v>
      </c>
      <c r="Q1264" s="306">
        <v>789</v>
      </c>
      <c r="R1264" s="144">
        <v>0</v>
      </c>
      <c r="S1264" s="144">
        <v>0</v>
      </c>
      <c r="T1264" s="144">
        <v>0</v>
      </c>
      <c r="U1264" s="144">
        <v>789</v>
      </c>
      <c r="V1264" s="144">
        <v>1158</v>
      </c>
    </row>
    <row r="1265" spans="1:22">
      <c r="A1265" s="375" t="s">
        <v>2938</v>
      </c>
      <c r="B1265" t="s">
        <v>2864</v>
      </c>
      <c r="C1265" t="s">
        <v>2166</v>
      </c>
      <c r="D1265" s="307">
        <v>29452</v>
      </c>
      <c r="E1265" s="307">
        <v>0</v>
      </c>
      <c r="F1265" s="307">
        <v>10583</v>
      </c>
      <c r="G1265" s="307">
        <v>1583</v>
      </c>
      <c r="H1265" s="307">
        <v>9000</v>
      </c>
      <c r="I1265" s="307">
        <v>8965</v>
      </c>
      <c r="J1265" s="307">
        <v>7630</v>
      </c>
      <c r="K1265" s="307">
        <v>0</v>
      </c>
      <c r="L1265" s="307">
        <v>8965</v>
      </c>
      <c r="M1265" s="307">
        <v>807</v>
      </c>
      <c r="N1265" s="307">
        <v>633</v>
      </c>
      <c r="O1265" s="307">
        <v>0</v>
      </c>
      <c r="P1265" s="307">
        <v>807</v>
      </c>
      <c r="Q1265" s="307">
        <v>789</v>
      </c>
      <c r="R1265" s="438">
        <v>0</v>
      </c>
      <c r="S1265" s="438">
        <v>0</v>
      </c>
      <c r="T1265" s="438">
        <v>0</v>
      </c>
      <c r="U1265" s="438">
        <v>789</v>
      </c>
      <c r="V1265" s="438">
        <v>1717</v>
      </c>
    </row>
    <row r="1266" spans="1:22">
      <c r="A1266" s="375" t="s">
        <v>2939</v>
      </c>
      <c r="B1266" t="s">
        <v>2864</v>
      </c>
      <c r="C1266" t="s">
        <v>2940</v>
      </c>
      <c r="D1266" s="306">
        <v>29453</v>
      </c>
      <c r="E1266" s="306">
        <v>0</v>
      </c>
      <c r="F1266" s="306">
        <v>14156</v>
      </c>
      <c r="G1266" s="306">
        <v>14156</v>
      </c>
      <c r="H1266" s="306">
        <v>0</v>
      </c>
      <c r="I1266" s="306">
        <v>11225</v>
      </c>
      <c r="J1266" s="306">
        <v>9560</v>
      </c>
      <c r="K1266" s="306">
        <v>11225</v>
      </c>
      <c r="L1266" s="306">
        <v>0</v>
      </c>
      <c r="M1266" s="306">
        <v>1001</v>
      </c>
      <c r="N1266" s="306">
        <v>785</v>
      </c>
      <c r="O1266" s="306">
        <v>1001</v>
      </c>
      <c r="P1266" s="306">
        <v>0</v>
      </c>
      <c r="Q1266" s="306">
        <v>789</v>
      </c>
      <c r="R1266" s="144">
        <v>0</v>
      </c>
      <c r="S1266" s="144">
        <v>0</v>
      </c>
      <c r="T1266" s="144">
        <v>0</v>
      </c>
      <c r="U1266" s="144">
        <v>789</v>
      </c>
      <c r="V1266" s="144">
        <v>2378</v>
      </c>
    </row>
    <row r="1267" spans="1:22">
      <c r="A1267" s="375" t="s">
        <v>2941</v>
      </c>
      <c r="B1267" t="s">
        <v>2942</v>
      </c>
      <c r="C1267">
        <v>0</v>
      </c>
      <c r="D1267" s="307">
        <v>30000</v>
      </c>
      <c r="E1267" s="307">
        <v>0</v>
      </c>
      <c r="F1267" s="307">
        <v>4301779</v>
      </c>
      <c r="G1267" s="307">
        <v>1158251</v>
      </c>
      <c r="H1267" s="307">
        <v>3143528</v>
      </c>
      <c r="I1267" s="307">
        <v>0</v>
      </c>
      <c r="J1267" s="307">
        <v>0</v>
      </c>
      <c r="K1267" s="307">
        <v>0</v>
      </c>
      <c r="L1267" s="307">
        <v>0</v>
      </c>
      <c r="M1267" s="307">
        <v>0</v>
      </c>
      <c r="N1267" s="307">
        <v>0</v>
      </c>
      <c r="O1267" s="307">
        <v>0</v>
      </c>
      <c r="P1267" s="307">
        <v>0</v>
      </c>
      <c r="Q1267" s="307">
        <v>0</v>
      </c>
      <c r="R1267" s="438">
        <v>0</v>
      </c>
      <c r="S1267" s="438">
        <v>0</v>
      </c>
      <c r="T1267" s="438">
        <v>0</v>
      </c>
      <c r="U1267" s="438">
        <v>0</v>
      </c>
      <c r="V1267" s="438">
        <v>722258</v>
      </c>
    </row>
    <row r="1268" spans="1:22">
      <c r="A1268" s="375" t="s">
        <v>2943</v>
      </c>
      <c r="B1268" t="s">
        <v>2942</v>
      </c>
      <c r="C1268" t="s">
        <v>2944</v>
      </c>
      <c r="D1268" s="306">
        <v>30201</v>
      </c>
      <c r="E1268" s="306">
        <v>0</v>
      </c>
      <c r="F1268" s="306">
        <v>708191</v>
      </c>
      <c r="G1268" s="306">
        <v>0</v>
      </c>
      <c r="H1268" s="306">
        <v>708191</v>
      </c>
      <c r="I1268" s="306">
        <v>1751505</v>
      </c>
      <c r="J1268" s="306">
        <v>1287270</v>
      </c>
      <c r="K1268" s="306">
        <v>1740000</v>
      </c>
      <c r="L1268" s="306">
        <v>11505</v>
      </c>
      <c r="M1268" s="306">
        <v>168297</v>
      </c>
      <c r="N1268" s="306">
        <v>106338</v>
      </c>
      <c r="O1268" s="306">
        <v>83863</v>
      </c>
      <c r="P1268" s="306">
        <v>84434</v>
      </c>
      <c r="Q1268" s="306">
        <v>11509</v>
      </c>
      <c r="R1268" s="144">
        <v>0</v>
      </c>
      <c r="S1268" s="144">
        <v>0</v>
      </c>
      <c r="T1268" s="144">
        <v>0</v>
      </c>
      <c r="U1268" s="144">
        <v>11509</v>
      </c>
      <c r="V1268" s="144">
        <v>120063</v>
      </c>
    </row>
    <row r="1269" spans="1:22">
      <c r="A1269" s="375" t="s">
        <v>2945</v>
      </c>
      <c r="B1269" t="s">
        <v>2942</v>
      </c>
      <c r="C1269" t="s">
        <v>2946</v>
      </c>
      <c r="D1269" s="307">
        <v>30202</v>
      </c>
      <c r="E1269" s="307">
        <v>0</v>
      </c>
      <c r="F1269" s="307">
        <v>147405</v>
      </c>
      <c r="G1269" s="307">
        <v>147405</v>
      </c>
      <c r="H1269" s="307">
        <v>0</v>
      </c>
      <c r="I1269" s="307">
        <v>218055</v>
      </c>
      <c r="J1269" s="307">
        <v>156430</v>
      </c>
      <c r="K1269" s="307">
        <v>204400</v>
      </c>
      <c r="L1269" s="307">
        <v>13655</v>
      </c>
      <c r="M1269" s="307">
        <v>21165</v>
      </c>
      <c r="N1269" s="307">
        <v>12963</v>
      </c>
      <c r="O1269" s="307">
        <v>9190</v>
      </c>
      <c r="P1269" s="307">
        <v>11975</v>
      </c>
      <c r="Q1269" s="307">
        <v>2709</v>
      </c>
      <c r="R1269" s="438">
        <v>0</v>
      </c>
      <c r="S1269" s="438">
        <v>0</v>
      </c>
      <c r="T1269" s="438">
        <v>0</v>
      </c>
      <c r="U1269" s="438">
        <v>2709</v>
      </c>
      <c r="V1269" s="438">
        <v>24862</v>
      </c>
    </row>
    <row r="1270" spans="1:22">
      <c r="A1270" s="375" t="s">
        <v>2947</v>
      </c>
      <c r="B1270" t="s">
        <v>2942</v>
      </c>
      <c r="C1270" t="s">
        <v>2948</v>
      </c>
      <c r="D1270" s="306">
        <v>30203</v>
      </c>
      <c r="E1270" s="306">
        <v>0</v>
      </c>
      <c r="F1270" s="306">
        <v>176357</v>
      </c>
      <c r="G1270" s="306">
        <v>0</v>
      </c>
      <c r="H1270" s="306">
        <v>176357</v>
      </c>
      <c r="I1270" s="306">
        <v>255915</v>
      </c>
      <c r="J1270" s="306">
        <v>177000</v>
      </c>
      <c r="K1270" s="306">
        <v>247000</v>
      </c>
      <c r="L1270" s="306">
        <v>8915</v>
      </c>
      <c r="M1270" s="306">
        <v>25075</v>
      </c>
      <c r="N1270" s="306">
        <v>14548</v>
      </c>
      <c r="O1270" s="306">
        <v>19533</v>
      </c>
      <c r="P1270" s="306">
        <v>5542</v>
      </c>
      <c r="Q1270" s="306">
        <v>2709</v>
      </c>
      <c r="R1270" s="144">
        <v>0</v>
      </c>
      <c r="S1270" s="144">
        <v>0</v>
      </c>
      <c r="T1270" s="144">
        <v>0</v>
      </c>
      <c r="U1270" s="144">
        <v>2709</v>
      </c>
      <c r="V1270" s="144">
        <v>29757</v>
      </c>
    </row>
    <row r="1271" spans="1:22">
      <c r="A1271" s="375" t="s">
        <v>2949</v>
      </c>
      <c r="B1271" t="s">
        <v>2942</v>
      </c>
      <c r="C1271" t="s">
        <v>2950</v>
      </c>
      <c r="D1271" s="307">
        <v>30204</v>
      </c>
      <c r="E1271" s="307">
        <v>0</v>
      </c>
      <c r="F1271" s="307">
        <v>86618</v>
      </c>
      <c r="G1271" s="307">
        <v>45618</v>
      </c>
      <c r="H1271" s="307">
        <v>41000</v>
      </c>
      <c r="I1271" s="307">
        <v>119060</v>
      </c>
      <c r="J1271" s="307">
        <v>86320</v>
      </c>
      <c r="K1271" s="307">
        <v>115000</v>
      </c>
      <c r="L1271" s="307">
        <v>4060</v>
      </c>
      <c r="M1271" s="307">
        <v>11461</v>
      </c>
      <c r="N1271" s="307">
        <v>7123</v>
      </c>
      <c r="O1271" s="307">
        <v>6688</v>
      </c>
      <c r="P1271" s="307">
        <v>4773</v>
      </c>
      <c r="Q1271" s="307">
        <v>1749</v>
      </c>
      <c r="R1271" s="438">
        <v>0</v>
      </c>
      <c r="S1271" s="438">
        <v>0</v>
      </c>
      <c r="T1271" s="438">
        <v>0</v>
      </c>
      <c r="U1271" s="438">
        <v>1749</v>
      </c>
      <c r="V1271" s="438">
        <v>14584</v>
      </c>
    </row>
    <row r="1272" spans="1:22">
      <c r="A1272" s="375" t="s">
        <v>2951</v>
      </c>
      <c r="B1272" t="s">
        <v>2942</v>
      </c>
      <c r="C1272" t="s">
        <v>2952</v>
      </c>
      <c r="D1272" s="306">
        <v>30205</v>
      </c>
      <c r="E1272" s="306">
        <v>0</v>
      </c>
      <c r="F1272" s="306">
        <v>83803</v>
      </c>
      <c r="G1272" s="306">
        <v>0</v>
      </c>
      <c r="H1272" s="306">
        <v>83803</v>
      </c>
      <c r="I1272" s="306">
        <v>120345</v>
      </c>
      <c r="J1272" s="306">
        <v>92470</v>
      </c>
      <c r="K1272" s="306">
        <v>120345</v>
      </c>
      <c r="L1272" s="306">
        <v>0</v>
      </c>
      <c r="M1272" s="306">
        <v>11273</v>
      </c>
      <c r="N1272" s="306">
        <v>7601</v>
      </c>
      <c r="O1272" s="306">
        <v>11273</v>
      </c>
      <c r="P1272" s="306">
        <v>0</v>
      </c>
      <c r="Q1272" s="306">
        <v>1749</v>
      </c>
      <c r="R1272" s="144">
        <v>0</v>
      </c>
      <c r="S1272" s="144">
        <v>0</v>
      </c>
      <c r="T1272" s="144">
        <v>0</v>
      </c>
      <c r="U1272" s="144">
        <v>1749</v>
      </c>
      <c r="V1272" s="144">
        <v>14114</v>
      </c>
    </row>
    <row r="1273" spans="1:22">
      <c r="A1273" s="375" t="s">
        <v>2953</v>
      </c>
      <c r="B1273" t="s">
        <v>2942</v>
      </c>
      <c r="C1273" t="s">
        <v>2954</v>
      </c>
      <c r="D1273" s="307">
        <v>30206</v>
      </c>
      <c r="E1273" s="307">
        <v>0</v>
      </c>
      <c r="F1273" s="307">
        <v>248807</v>
      </c>
      <c r="G1273" s="307">
        <v>248807</v>
      </c>
      <c r="H1273" s="307">
        <v>0</v>
      </c>
      <c r="I1273" s="307">
        <v>365545</v>
      </c>
      <c r="J1273" s="307">
        <v>276300</v>
      </c>
      <c r="K1273" s="307">
        <v>365545</v>
      </c>
      <c r="L1273" s="307">
        <v>0</v>
      </c>
      <c r="M1273" s="307">
        <v>34635</v>
      </c>
      <c r="N1273" s="307">
        <v>22755</v>
      </c>
      <c r="O1273" s="307">
        <v>27000</v>
      </c>
      <c r="P1273" s="307">
        <v>7635</v>
      </c>
      <c r="Q1273" s="307">
        <v>3189</v>
      </c>
      <c r="R1273" s="438">
        <v>0</v>
      </c>
      <c r="S1273" s="438">
        <v>0</v>
      </c>
      <c r="T1273" s="438">
        <v>0</v>
      </c>
      <c r="U1273" s="438">
        <v>3189</v>
      </c>
      <c r="V1273" s="438">
        <v>41953</v>
      </c>
    </row>
    <row r="1274" spans="1:22">
      <c r="A1274" s="375" t="s">
        <v>2955</v>
      </c>
      <c r="B1274" t="s">
        <v>2942</v>
      </c>
      <c r="C1274" t="s">
        <v>2956</v>
      </c>
      <c r="D1274" s="306">
        <v>30207</v>
      </c>
      <c r="E1274" s="306">
        <v>0</v>
      </c>
      <c r="F1274" s="306">
        <v>109854</v>
      </c>
      <c r="G1274" s="306">
        <v>0</v>
      </c>
      <c r="H1274" s="306">
        <v>109854</v>
      </c>
      <c r="I1274" s="306">
        <v>160675</v>
      </c>
      <c r="J1274" s="306">
        <v>127120</v>
      </c>
      <c r="K1274" s="306">
        <v>160675</v>
      </c>
      <c r="L1274" s="306">
        <v>0</v>
      </c>
      <c r="M1274" s="306">
        <v>15004</v>
      </c>
      <c r="N1274" s="306">
        <v>10558</v>
      </c>
      <c r="O1274" s="306">
        <v>8387</v>
      </c>
      <c r="P1274" s="306">
        <v>6617</v>
      </c>
      <c r="Q1274" s="306">
        <v>1989</v>
      </c>
      <c r="R1274" s="144">
        <v>0</v>
      </c>
      <c r="S1274" s="144">
        <v>0</v>
      </c>
      <c r="T1274" s="144">
        <v>0</v>
      </c>
      <c r="U1274" s="144">
        <v>1989</v>
      </c>
      <c r="V1274" s="144">
        <v>18486</v>
      </c>
    </row>
    <row r="1275" spans="1:22">
      <c r="A1275" s="375" t="s">
        <v>2957</v>
      </c>
      <c r="B1275" t="s">
        <v>2942</v>
      </c>
      <c r="C1275" t="s">
        <v>2958</v>
      </c>
      <c r="D1275" s="307">
        <v>30208</v>
      </c>
      <c r="E1275" s="307">
        <v>0</v>
      </c>
      <c r="F1275" s="307">
        <v>177630</v>
      </c>
      <c r="G1275" s="307">
        <v>0</v>
      </c>
      <c r="H1275" s="307">
        <v>177630</v>
      </c>
      <c r="I1275" s="307">
        <v>254650</v>
      </c>
      <c r="J1275" s="307">
        <v>178280</v>
      </c>
      <c r="K1275" s="307">
        <v>254650</v>
      </c>
      <c r="L1275" s="307">
        <v>0</v>
      </c>
      <c r="M1275" s="307">
        <v>24879</v>
      </c>
      <c r="N1275" s="307">
        <v>14688</v>
      </c>
      <c r="O1275" s="307">
        <v>19026</v>
      </c>
      <c r="P1275" s="307">
        <v>5853</v>
      </c>
      <c r="Q1275" s="307">
        <v>2709</v>
      </c>
      <c r="R1275" s="438">
        <v>0</v>
      </c>
      <c r="S1275" s="438">
        <v>0</v>
      </c>
      <c r="T1275" s="438">
        <v>0</v>
      </c>
      <c r="U1275" s="438">
        <v>2709</v>
      </c>
      <c r="V1275" s="438">
        <v>29961</v>
      </c>
    </row>
    <row r="1276" spans="1:22">
      <c r="A1276" s="375" t="s">
        <v>2959</v>
      </c>
      <c r="B1276" t="s">
        <v>2942</v>
      </c>
      <c r="C1276" t="s">
        <v>2960</v>
      </c>
      <c r="D1276" s="306">
        <v>30209</v>
      </c>
      <c r="E1276" s="306">
        <v>0</v>
      </c>
      <c r="F1276" s="306">
        <v>124924</v>
      </c>
      <c r="G1276" s="306">
        <v>124924</v>
      </c>
      <c r="H1276" s="306">
        <v>0</v>
      </c>
      <c r="I1276" s="306">
        <v>220600</v>
      </c>
      <c r="J1276" s="306">
        <v>148350</v>
      </c>
      <c r="K1276" s="306">
        <v>144600</v>
      </c>
      <c r="L1276" s="306">
        <v>76000</v>
      </c>
      <c r="M1276" s="306">
        <v>21841</v>
      </c>
      <c r="N1276" s="306">
        <v>12163</v>
      </c>
      <c r="O1276" s="306">
        <v>10590</v>
      </c>
      <c r="P1276" s="306">
        <v>11251</v>
      </c>
      <c r="Q1276" s="306">
        <v>2469</v>
      </c>
      <c r="R1276" s="144">
        <v>0</v>
      </c>
      <c r="S1276" s="144">
        <v>0</v>
      </c>
      <c r="T1276" s="144">
        <v>0</v>
      </c>
      <c r="U1276" s="144">
        <v>2469</v>
      </c>
      <c r="V1276" s="144">
        <v>21116</v>
      </c>
    </row>
    <row r="1277" spans="1:22">
      <c r="A1277" s="375" t="s">
        <v>2961</v>
      </c>
      <c r="B1277" t="s">
        <v>2942</v>
      </c>
      <c r="C1277" t="s">
        <v>2962</v>
      </c>
      <c r="D1277" s="307">
        <v>30304</v>
      </c>
      <c r="E1277" s="307">
        <v>0</v>
      </c>
      <c r="F1277" s="307">
        <v>44869</v>
      </c>
      <c r="G1277" s="307">
        <v>21600</v>
      </c>
      <c r="H1277" s="307">
        <v>23269</v>
      </c>
      <c r="I1277" s="307">
        <v>44860</v>
      </c>
      <c r="J1277" s="307">
        <v>35160</v>
      </c>
      <c r="K1277" s="307">
        <v>44860</v>
      </c>
      <c r="L1277" s="307">
        <v>0</v>
      </c>
      <c r="M1277" s="307">
        <v>4180</v>
      </c>
      <c r="N1277" s="307">
        <v>2905</v>
      </c>
      <c r="O1277" s="307">
        <v>1931</v>
      </c>
      <c r="P1277" s="307">
        <v>2249</v>
      </c>
      <c r="Q1277" s="307">
        <v>1029</v>
      </c>
      <c r="R1277" s="438">
        <v>0</v>
      </c>
      <c r="S1277" s="438">
        <v>0</v>
      </c>
      <c r="T1277" s="438">
        <v>0</v>
      </c>
      <c r="U1277" s="438">
        <v>1029</v>
      </c>
      <c r="V1277" s="438">
        <v>7548</v>
      </c>
    </row>
    <row r="1278" spans="1:22">
      <c r="A1278" s="375" t="s">
        <v>2963</v>
      </c>
      <c r="B1278" t="s">
        <v>2942</v>
      </c>
      <c r="C1278" t="s">
        <v>2964</v>
      </c>
      <c r="D1278" s="306">
        <v>30341</v>
      </c>
      <c r="E1278" s="306">
        <v>0</v>
      </c>
      <c r="F1278" s="306">
        <v>63155</v>
      </c>
      <c r="G1278" s="306">
        <v>63155</v>
      </c>
      <c r="H1278" s="306">
        <v>0</v>
      </c>
      <c r="I1278" s="306">
        <v>75155</v>
      </c>
      <c r="J1278" s="306">
        <v>55990</v>
      </c>
      <c r="K1278" s="306">
        <v>75155</v>
      </c>
      <c r="L1278" s="306">
        <v>0</v>
      </c>
      <c r="M1278" s="306">
        <v>7134</v>
      </c>
      <c r="N1278" s="306">
        <v>4608</v>
      </c>
      <c r="O1278" s="306">
        <v>7019</v>
      </c>
      <c r="P1278" s="306">
        <v>115</v>
      </c>
      <c r="Q1278" s="306">
        <v>1269</v>
      </c>
      <c r="R1278" s="144">
        <v>0</v>
      </c>
      <c r="S1278" s="144">
        <v>0</v>
      </c>
      <c r="T1278" s="144">
        <v>0</v>
      </c>
      <c r="U1278" s="144">
        <v>1269</v>
      </c>
      <c r="V1278" s="144">
        <v>10639</v>
      </c>
    </row>
    <row r="1279" spans="1:22">
      <c r="A1279" s="375" t="s">
        <v>2965</v>
      </c>
      <c r="B1279" t="s">
        <v>2942</v>
      </c>
      <c r="C1279" t="s">
        <v>2966</v>
      </c>
      <c r="D1279" s="307">
        <v>30343</v>
      </c>
      <c r="E1279" s="307">
        <v>0</v>
      </c>
      <c r="F1279" s="307">
        <v>24574</v>
      </c>
      <c r="G1279" s="307">
        <v>24574</v>
      </c>
      <c r="H1279" s="307">
        <v>0</v>
      </c>
      <c r="I1279" s="307">
        <v>18065</v>
      </c>
      <c r="J1279" s="307">
        <v>13400</v>
      </c>
      <c r="K1279" s="307">
        <v>18065</v>
      </c>
      <c r="L1279" s="307">
        <v>0</v>
      </c>
      <c r="M1279" s="307">
        <v>1716</v>
      </c>
      <c r="N1279" s="307">
        <v>1098</v>
      </c>
      <c r="O1279" s="307">
        <v>1716</v>
      </c>
      <c r="P1279" s="307">
        <v>0</v>
      </c>
      <c r="Q1279" s="307">
        <v>789</v>
      </c>
      <c r="R1279" s="438">
        <v>0</v>
      </c>
      <c r="S1279" s="438">
        <v>0</v>
      </c>
      <c r="T1279" s="438">
        <v>0</v>
      </c>
      <c r="U1279" s="438">
        <v>789</v>
      </c>
      <c r="V1279" s="438">
        <v>4131</v>
      </c>
    </row>
    <row r="1280" spans="1:22">
      <c r="A1280" s="375" t="s">
        <v>2967</v>
      </c>
      <c r="B1280" t="s">
        <v>2942</v>
      </c>
      <c r="C1280" t="s">
        <v>2968</v>
      </c>
      <c r="D1280" s="306">
        <v>30344</v>
      </c>
      <c r="E1280" s="306">
        <v>0</v>
      </c>
      <c r="F1280" s="306">
        <v>22863</v>
      </c>
      <c r="G1280" s="306">
        <v>0</v>
      </c>
      <c r="H1280" s="306">
        <v>22863</v>
      </c>
      <c r="I1280" s="306">
        <v>16390</v>
      </c>
      <c r="J1280" s="306">
        <v>12890</v>
      </c>
      <c r="K1280" s="306">
        <v>0</v>
      </c>
      <c r="L1280" s="306">
        <v>16390</v>
      </c>
      <c r="M1280" s="306">
        <v>1527</v>
      </c>
      <c r="N1280" s="306">
        <v>1068</v>
      </c>
      <c r="O1280" s="306">
        <v>0</v>
      </c>
      <c r="P1280" s="306">
        <v>1527</v>
      </c>
      <c r="Q1280" s="306">
        <v>789</v>
      </c>
      <c r="R1280" s="144">
        <v>0</v>
      </c>
      <c r="S1280" s="144">
        <v>0</v>
      </c>
      <c r="T1280" s="144">
        <v>0</v>
      </c>
      <c r="U1280" s="144">
        <v>789</v>
      </c>
      <c r="V1280" s="144">
        <v>3712</v>
      </c>
    </row>
    <row r="1281" spans="1:22">
      <c r="A1281" s="375" t="s">
        <v>2969</v>
      </c>
      <c r="B1281" t="s">
        <v>2942</v>
      </c>
      <c r="C1281" t="s">
        <v>2970</v>
      </c>
      <c r="D1281" s="307">
        <v>30361</v>
      </c>
      <c r="E1281" s="307">
        <v>0</v>
      </c>
      <c r="F1281" s="307">
        <v>52515</v>
      </c>
      <c r="G1281" s="307">
        <v>52515</v>
      </c>
      <c r="H1281" s="307">
        <v>0</v>
      </c>
      <c r="I1281" s="307">
        <v>59175</v>
      </c>
      <c r="J1281" s="307">
        <v>45970</v>
      </c>
      <c r="K1281" s="307">
        <v>59175</v>
      </c>
      <c r="L1281" s="307">
        <v>0</v>
      </c>
      <c r="M1281" s="307">
        <v>5516</v>
      </c>
      <c r="N1281" s="307">
        <v>3776</v>
      </c>
      <c r="O1281" s="307">
        <v>3929</v>
      </c>
      <c r="P1281" s="307">
        <v>1587</v>
      </c>
      <c r="Q1281" s="307">
        <v>1269</v>
      </c>
      <c r="R1281" s="438">
        <v>0</v>
      </c>
      <c r="S1281" s="438">
        <v>0</v>
      </c>
      <c r="T1281" s="438">
        <v>0</v>
      </c>
      <c r="U1281" s="438">
        <v>1269</v>
      </c>
      <c r="V1281" s="438">
        <v>8838</v>
      </c>
    </row>
    <row r="1282" spans="1:22">
      <c r="A1282" s="375" t="s">
        <v>2971</v>
      </c>
      <c r="B1282" t="s">
        <v>2942</v>
      </c>
      <c r="C1282" t="s">
        <v>2972</v>
      </c>
      <c r="D1282" s="306">
        <v>30362</v>
      </c>
      <c r="E1282" s="306">
        <v>0</v>
      </c>
      <c r="F1282" s="306">
        <v>32759</v>
      </c>
      <c r="G1282" s="306">
        <v>32759</v>
      </c>
      <c r="H1282" s="306">
        <v>0</v>
      </c>
      <c r="I1282" s="306">
        <v>29775</v>
      </c>
      <c r="J1282" s="306">
        <v>21860</v>
      </c>
      <c r="K1282" s="306">
        <v>29775</v>
      </c>
      <c r="L1282" s="306">
        <v>0</v>
      </c>
      <c r="M1282" s="306">
        <v>2841</v>
      </c>
      <c r="N1282" s="306">
        <v>1800</v>
      </c>
      <c r="O1282" s="306">
        <v>2841</v>
      </c>
      <c r="P1282" s="306">
        <v>0</v>
      </c>
      <c r="Q1282" s="306">
        <v>1029</v>
      </c>
      <c r="R1282" s="144">
        <v>0</v>
      </c>
      <c r="S1282" s="144">
        <v>0</v>
      </c>
      <c r="T1282" s="144">
        <v>0</v>
      </c>
      <c r="U1282" s="144">
        <v>1029</v>
      </c>
      <c r="V1282" s="144">
        <v>5509</v>
      </c>
    </row>
    <row r="1283" spans="1:22">
      <c r="A1283" s="375" t="s">
        <v>2973</v>
      </c>
      <c r="B1283" t="s">
        <v>2942</v>
      </c>
      <c r="C1283" t="s">
        <v>2974</v>
      </c>
      <c r="D1283" s="307">
        <v>30366</v>
      </c>
      <c r="E1283" s="307">
        <v>0</v>
      </c>
      <c r="F1283" s="307">
        <v>95640</v>
      </c>
      <c r="G1283" s="307">
        <v>95640</v>
      </c>
      <c r="H1283" s="307">
        <v>0</v>
      </c>
      <c r="I1283" s="307">
        <v>103740</v>
      </c>
      <c r="J1283" s="307">
        <v>71760</v>
      </c>
      <c r="K1283" s="307">
        <v>103740</v>
      </c>
      <c r="L1283" s="307">
        <v>0</v>
      </c>
      <c r="M1283" s="307">
        <v>10139</v>
      </c>
      <c r="N1283" s="307">
        <v>5885</v>
      </c>
      <c r="O1283" s="307">
        <v>10139</v>
      </c>
      <c r="P1283" s="307">
        <v>0</v>
      </c>
      <c r="Q1283" s="307">
        <v>1509</v>
      </c>
      <c r="R1283" s="438">
        <v>0</v>
      </c>
      <c r="S1283" s="438">
        <v>0</v>
      </c>
      <c r="T1283" s="438">
        <v>0</v>
      </c>
      <c r="U1283" s="438">
        <v>1509</v>
      </c>
      <c r="V1283" s="438">
        <v>16103</v>
      </c>
    </row>
    <row r="1284" spans="1:22">
      <c r="A1284" s="375" t="s">
        <v>2975</v>
      </c>
      <c r="B1284" t="s">
        <v>2942</v>
      </c>
      <c r="C1284" t="s">
        <v>2061</v>
      </c>
      <c r="D1284" s="306">
        <v>30381</v>
      </c>
      <c r="E1284" s="306">
        <v>0</v>
      </c>
      <c r="F1284" s="306">
        <v>34213</v>
      </c>
      <c r="G1284" s="306">
        <v>0</v>
      </c>
      <c r="H1284" s="306">
        <v>34213</v>
      </c>
      <c r="I1284" s="306">
        <v>34280</v>
      </c>
      <c r="J1284" s="306">
        <v>25680</v>
      </c>
      <c r="K1284" s="306">
        <v>34280</v>
      </c>
      <c r="L1284" s="306">
        <v>0</v>
      </c>
      <c r="M1284" s="306">
        <v>3268</v>
      </c>
      <c r="N1284" s="306">
        <v>2125</v>
      </c>
      <c r="O1284" s="306">
        <v>1880</v>
      </c>
      <c r="P1284" s="306">
        <v>1388</v>
      </c>
      <c r="Q1284" s="306">
        <v>1029</v>
      </c>
      <c r="R1284" s="144">
        <v>0</v>
      </c>
      <c r="S1284" s="144">
        <v>0</v>
      </c>
      <c r="T1284" s="144">
        <v>0</v>
      </c>
      <c r="U1284" s="144">
        <v>1029</v>
      </c>
      <c r="V1284" s="144">
        <v>5756</v>
      </c>
    </row>
    <row r="1285" spans="1:22">
      <c r="A1285" s="375" t="s">
        <v>2976</v>
      </c>
      <c r="B1285" t="s">
        <v>2942</v>
      </c>
      <c r="C1285" t="s">
        <v>721</v>
      </c>
      <c r="D1285" s="307">
        <v>30382</v>
      </c>
      <c r="E1285" s="307">
        <v>0</v>
      </c>
      <c r="F1285" s="307">
        <v>37113</v>
      </c>
      <c r="G1285" s="307">
        <v>0</v>
      </c>
      <c r="H1285" s="307">
        <v>37113</v>
      </c>
      <c r="I1285" s="307">
        <v>30400</v>
      </c>
      <c r="J1285" s="307">
        <v>20450</v>
      </c>
      <c r="K1285" s="307">
        <v>0</v>
      </c>
      <c r="L1285" s="307">
        <v>30400</v>
      </c>
      <c r="M1285" s="307">
        <v>3012</v>
      </c>
      <c r="N1285" s="307">
        <v>1683</v>
      </c>
      <c r="O1285" s="307">
        <v>0</v>
      </c>
      <c r="P1285" s="307">
        <v>3012</v>
      </c>
      <c r="Q1285" s="307">
        <v>1029</v>
      </c>
      <c r="R1285" s="438">
        <v>0</v>
      </c>
      <c r="S1285" s="438">
        <v>0</v>
      </c>
      <c r="T1285" s="438">
        <v>0</v>
      </c>
      <c r="U1285" s="438">
        <v>1029</v>
      </c>
      <c r="V1285" s="438">
        <v>6247</v>
      </c>
    </row>
    <row r="1286" spans="1:22">
      <c r="A1286" s="375" t="s">
        <v>2977</v>
      </c>
      <c r="B1286" t="s">
        <v>2942</v>
      </c>
      <c r="C1286" t="s">
        <v>2978</v>
      </c>
      <c r="D1286" s="306">
        <v>30383</v>
      </c>
      <c r="E1286" s="306">
        <v>0</v>
      </c>
      <c r="F1286" s="306">
        <v>30652</v>
      </c>
      <c r="G1286" s="306">
        <v>0</v>
      </c>
      <c r="H1286" s="306">
        <v>30652</v>
      </c>
      <c r="I1286" s="306">
        <v>30585</v>
      </c>
      <c r="J1286" s="306">
        <v>24270</v>
      </c>
      <c r="K1286" s="306">
        <v>30585</v>
      </c>
      <c r="L1286" s="306">
        <v>0</v>
      </c>
      <c r="M1286" s="306">
        <v>2824</v>
      </c>
      <c r="N1286" s="306">
        <v>1996</v>
      </c>
      <c r="O1286" s="306">
        <v>2824</v>
      </c>
      <c r="P1286" s="306">
        <v>0</v>
      </c>
      <c r="Q1286" s="306">
        <v>1029</v>
      </c>
      <c r="R1286" s="144">
        <v>0</v>
      </c>
      <c r="S1286" s="144">
        <v>0</v>
      </c>
      <c r="T1286" s="144">
        <v>0</v>
      </c>
      <c r="U1286" s="144">
        <v>1029</v>
      </c>
      <c r="V1286" s="144">
        <v>5154</v>
      </c>
    </row>
    <row r="1287" spans="1:22">
      <c r="A1287" s="375" t="s">
        <v>2979</v>
      </c>
      <c r="B1287" t="s">
        <v>2942</v>
      </c>
      <c r="C1287" t="s">
        <v>2980</v>
      </c>
      <c r="D1287" s="307">
        <v>30390</v>
      </c>
      <c r="E1287" s="307">
        <v>0</v>
      </c>
      <c r="F1287" s="307">
        <v>38066</v>
      </c>
      <c r="G1287" s="307">
        <v>38066</v>
      </c>
      <c r="H1287" s="307">
        <v>0</v>
      </c>
      <c r="I1287" s="307">
        <v>37640</v>
      </c>
      <c r="J1287" s="307">
        <v>28250</v>
      </c>
      <c r="K1287" s="307">
        <v>34310</v>
      </c>
      <c r="L1287" s="307">
        <v>3330</v>
      </c>
      <c r="M1287" s="307">
        <v>3558</v>
      </c>
      <c r="N1287" s="307">
        <v>2316</v>
      </c>
      <c r="O1287" s="307">
        <v>2116</v>
      </c>
      <c r="P1287" s="307">
        <v>1442</v>
      </c>
      <c r="Q1287" s="307">
        <v>1029</v>
      </c>
      <c r="R1287" s="438">
        <v>0</v>
      </c>
      <c r="S1287" s="438">
        <v>0</v>
      </c>
      <c r="T1287" s="438">
        <v>0</v>
      </c>
      <c r="U1287" s="438">
        <v>1029</v>
      </c>
      <c r="V1287" s="438">
        <v>6398</v>
      </c>
    </row>
    <row r="1288" spans="1:22">
      <c r="A1288" s="375" t="s">
        <v>2981</v>
      </c>
      <c r="B1288" t="s">
        <v>2942</v>
      </c>
      <c r="C1288" t="s">
        <v>2982</v>
      </c>
      <c r="D1288" s="306">
        <v>30391</v>
      </c>
      <c r="E1288" s="306">
        <v>0</v>
      </c>
      <c r="F1288" s="306">
        <v>50722</v>
      </c>
      <c r="G1288" s="306">
        <v>0</v>
      </c>
      <c r="H1288" s="306">
        <v>50722</v>
      </c>
      <c r="I1288" s="306">
        <v>46745</v>
      </c>
      <c r="J1288" s="306">
        <v>30910</v>
      </c>
      <c r="K1288" s="306">
        <v>46745</v>
      </c>
      <c r="L1288" s="306">
        <v>0</v>
      </c>
      <c r="M1288" s="306">
        <v>4654</v>
      </c>
      <c r="N1288" s="306">
        <v>2533</v>
      </c>
      <c r="O1288" s="306">
        <v>4654</v>
      </c>
      <c r="P1288" s="306">
        <v>0</v>
      </c>
      <c r="Q1288" s="306">
        <v>1029</v>
      </c>
      <c r="R1288" s="144">
        <v>0</v>
      </c>
      <c r="S1288" s="144">
        <v>0</v>
      </c>
      <c r="T1288" s="144">
        <v>0</v>
      </c>
      <c r="U1288" s="144">
        <v>1029</v>
      </c>
      <c r="V1288" s="144">
        <v>8545</v>
      </c>
    </row>
    <row r="1289" spans="1:22">
      <c r="A1289" s="375" t="s">
        <v>2983</v>
      </c>
      <c r="B1289" t="s">
        <v>2942</v>
      </c>
      <c r="C1289" t="s">
        <v>2984</v>
      </c>
      <c r="D1289" s="307">
        <v>30392</v>
      </c>
      <c r="E1289" s="307">
        <v>0</v>
      </c>
      <c r="F1289" s="307">
        <v>45319</v>
      </c>
      <c r="G1289" s="307">
        <v>6519</v>
      </c>
      <c r="H1289" s="307">
        <v>38800</v>
      </c>
      <c r="I1289" s="307">
        <v>41200</v>
      </c>
      <c r="J1289" s="307">
        <v>29960</v>
      </c>
      <c r="K1289" s="307">
        <v>0</v>
      </c>
      <c r="L1289" s="307">
        <v>41200</v>
      </c>
      <c r="M1289" s="307">
        <v>3978</v>
      </c>
      <c r="N1289" s="307">
        <v>2490</v>
      </c>
      <c r="O1289" s="307">
        <v>3978</v>
      </c>
      <c r="P1289" s="307">
        <v>0</v>
      </c>
      <c r="Q1289" s="307">
        <v>1029</v>
      </c>
      <c r="R1289" s="438">
        <v>0</v>
      </c>
      <c r="S1289" s="438">
        <v>0</v>
      </c>
      <c r="T1289" s="438">
        <v>0</v>
      </c>
      <c r="U1289" s="438">
        <v>1029</v>
      </c>
      <c r="V1289" s="438">
        <v>7623</v>
      </c>
    </row>
    <row r="1290" spans="1:22">
      <c r="A1290" s="375" t="s">
        <v>2985</v>
      </c>
      <c r="B1290" t="s">
        <v>2942</v>
      </c>
      <c r="C1290" t="s">
        <v>2986</v>
      </c>
      <c r="D1290" s="306">
        <v>30401</v>
      </c>
      <c r="E1290" s="306">
        <v>0</v>
      </c>
      <c r="F1290" s="306">
        <v>68825</v>
      </c>
      <c r="G1290" s="306">
        <v>68825</v>
      </c>
      <c r="H1290" s="306">
        <v>0</v>
      </c>
      <c r="I1290" s="306">
        <v>109220</v>
      </c>
      <c r="J1290" s="306">
        <v>82930</v>
      </c>
      <c r="K1290" s="306">
        <v>109220</v>
      </c>
      <c r="L1290" s="306">
        <v>0</v>
      </c>
      <c r="M1290" s="306">
        <v>10410</v>
      </c>
      <c r="N1290" s="306">
        <v>6903</v>
      </c>
      <c r="O1290" s="306">
        <v>6652</v>
      </c>
      <c r="P1290" s="306">
        <v>3758</v>
      </c>
      <c r="Q1290" s="306">
        <v>1050</v>
      </c>
      <c r="R1290" s="144">
        <v>0</v>
      </c>
      <c r="S1290" s="144">
        <v>0</v>
      </c>
      <c r="T1290" s="144">
        <v>0</v>
      </c>
      <c r="U1290" s="144">
        <v>1050</v>
      </c>
      <c r="V1290" s="144">
        <v>11346</v>
      </c>
    </row>
    <row r="1291" spans="1:22">
      <c r="A1291" s="375" t="s">
        <v>2987</v>
      </c>
      <c r="B1291" t="s">
        <v>2942</v>
      </c>
      <c r="C1291" t="s">
        <v>2988</v>
      </c>
      <c r="D1291" s="307">
        <v>30404</v>
      </c>
      <c r="E1291" s="307">
        <v>182</v>
      </c>
      <c r="F1291" s="307">
        <v>51326</v>
      </c>
      <c r="G1291" s="307">
        <v>51326</v>
      </c>
      <c r="H1291" s="307">
        <v>0</v>
      </c>
      <c r="I1291" s="307">
        <v>72835</v>
      </c>
      <c r="J1291" s="307">
        <v>52140</v>
      </c>
      <c r="K1291" s="307">
        <v>69000</v>
      </c>
      <c r="L1291" s="307">
        <v>3835</v>
      </c>
      <c r="M1291" s="307">
        <v>7046</v>
      </c>
      <c r="N1291" s="307">
        <v>4268</v>
      </c>
      <c r="O1291" s="307">
        <v>4300</v>
      </c>
      <c r="P1291" s="307">
        <v>2746</v>
      </c>
      <c r="Q1291" s="307">
        <v>1269</v>
      </c>
      <c r="R1291" s="438">
        <v>0</v>
      </c>
      <c r="S1291" s="438">
        <v>0</v>
      </c>
      <c r="T1291" s="438">
        <v>0</v>
      </c>
      <c r="U1291" s="438">
        <v>1269</v>
      </c>
      <c r="V1291" s="438">
        <v>8623</v>
      </c>
    </row>
    <row r="1292" spans="1:22">
      <c r="A1292" s="375" t="s">
        <v>2989</v>
      </c>
      <c r="B1292" t="s">
        <v>2942</v>
      </c>
      <c r="C1292" t="s">
        <v>2990</v>
      </c>
      <c r="D1292" s="306">
        <v>30406</v>
      </c>
      <c r="E1292" s="306">
        <v>0</v>
      </c>
      <c r="F1292" s="306">
        <v>25356</v>
      </c>
      <c r="G1292" s="306">
        <v>0</v>
      </c>
      <c r="H1292" s="306">
        <v>25356</v>
      </c>
      <c r="I1292" s="306">
        <v>24275</v>
      </c>
      <c r="J1292" s="306">
        <v>20010</v>
      </c>
      <c r="K1292" s="306">
        <v>24275</v>
      </c>
      <c r="L1292" s="306">
        <v>0</v>
      </c>
      <c r="M1292" s="306">
        <v>2209</v>
      </c>
      <c r="N1292" s="306">
        <v>1651</v>
      </c>
      <c r="O1292" s="306">
        <v>2209</v>
      </c>
      <c r="P1292" s="306">
        <v>0</v>
      </c>
      <c r="Q1292" s="306">
        <v>789</v>
      </c>
      <c r="R1292" s="144">
        <v>0</v>
      </c>
      <c r="S1292" s="144">
        <v>0</v>
      </c>
      <c r="T1292" s="144">
        <v>0</v>
      </c>
      <c r="U1292" s="144">
        <v>789</v>
      </c>
      <c r="V1292" s="144">
        <v>4247</v>
      </c>
    </row>
    <row r="1293" spans="1:22">
      <c r="A1293" s="375" t="s">
        <v>2991</v>
      </c>
      <c r="B1293" t="s">
        <v>2942</v>
      </c>
      <c r="C1293" t="s">
        <v>2992</v>
      </c>
      <c r="D1293" s="307">
        <v>30421</v>
      </c>
      <c r="E1293" s="307">
        <v>0</v>
      </c>
      <c r="F1293" s="307">
        <v>62813</v>
      </c>
      <c r="G1293" s="307">
        <v>4900</v>
      </c>
      <c r="H1293" s="307">
        <v>57913</v>
      </c>
      <c r="I1293" s="307">
        <v>86195</v>
      </c>
      <c r="J1293" s="307">
        <v>69610</v>
      </c>
      <c r="K1293" s="307">
        <v>86195</v>
      </c>
      <c r="L1293" s="307">
        <v>0</v>
      </c>
      <c r="M1293" s="307">
        <v>7922</v>
      </c>
      <c r="N1293" s="307">
        <v>5738</v>
      </c>
      <c r="O1293" s="307">
        <v>5273</v>
      </c>
      <c r="P1293" s="307">
        <v>2649</v>
      </c>
      <c r="Q1293" s="307">
        <v>1269</v>
      </c>
      <c r="R1293" s="438">
        <v>0</v>
      </c>
      <c r="S1293" s="438">
        <v>0</v>
      </c>
      <c r="T1293" s="438">
        <v>0</v>
      </c>
      <c r="U1293" s="438">
        <v>1269</v>
      </c>
      <c r="V1293" s="438">
        <v>10577</v>
      </c>
    </row>
    <row r="1294" spans="1:22">
      <c r="A1294" s="375" t="s">
        <v>2993</v>
      </c>
      <c r="B1294" t="s">
        <v>2942</v>
      </c>
      <c r="C1294" t="s">
        <v>2994</v>
      </c>
      <c r="D1294" s="306">
        <v>30422</v>
      </c>
      <c r="E1294" s="306">
        <v>0</v>
      </c>
      <c r="F1294" s="306">
        <v>19238</v>
      </c>
      <c r="G1294" s="306">
        <v>0</v>
      </c>
      <c r="H1294" s="306">
        <v>19238</v>
      </c>
      <c r="I1294" s="306">
        <v>17475</v>
      </c>
      <c r="J1294" s="306">
        <v>13880</v>
      </c>
      <c r="K1294" s="306">
        <v>17475</v>
      </c>
      <c r="L1294" s="306">
        <v>0</v>
      </c>
      <c r="M1294" s="306">
        <v>1617</v>
      </c>
      <c r="N1294" s="306">
        <v>1140</v>
      </c>
      <c r="O1294" s="306">
        <v>1617</v>
      </c>
      <c r="P1294" s="306">
        <v>0</v>
      </c>
      <c r="Q1294" s="306">
        <v>789</v>
      </c>
      <c r="R1294" s="144">
        <v>0</v>
      </c>
      <c r="S1294" s="144">
        <v>0</v>
      </c>
      <c r="T1294" s="144">
        <v>0</v>
      </c>
      <c r="U1294" s="144">
        <v>789</v>
      </c>
      <c r="V1294" s="144">
        <v>3232</v>
      </c>
    </row>
    <row r="1295" spans="1:22">
      <c r="A1295" s="375" t="s">
        <v>2995</v>
      </c>
      <c r="B1295" t="s">
        <v>2942</v>
      </c>
      <c r="C1295" t="s">
        <v>2996</v>
      </c>
      <c r="D1295" s="307">
        <v>30424</v>
      </c>
      <c r="E1295" s="307">
        <v>0</v>
      </c>
      <c r="F1295" s="307">
        <v>18650</v>
      </c>
      <c r="G1295" s="307">
        <v>0</v>
      </c>
      <c r="H1295" s="307">
        <v>18650</v>
      </c>
      <c r="I1295" s="307">
        <v>17765</v>
      </c>
      <c r="J1295" s="307">
        <v>15100</v>
      </c>
      <c r="K1295" s="307">
        <v>17765</v>
      </c>
      <c r="L1295" s="307">
        <v>0</v>
      </c>
      <c r="M1295" s="307">
        <v>1588</v>
      </c>
      <c r="N1295" s="307">
        <v>1243</v>
      </c>
      <c r="O1295" s="307">
        <v>885</v>
      </c>
      <c r="P1295" s="307">
        <v>703</v>
      </c>
      <c r="Q1295" s="307">
        <v>789</v>
      </c>
      <c r="R1295" s="438">
        <v>0</v>
      </c>
      <c r="S1295" s="438">
        <v>0</v>
      </c>
      <c r="T1295" s="438">
        <v>0</v>
      </c>
      <c r="U1295" s="438">
        <v>789</v>
      </c>
      <c r="V1295" s="438">
        <v>3134</v>
      </c>
    </row>
    <row r="1296" spans="1:22">
      <c r="A1296" s="375" t="s">
        <v>2997</v>
      </c>
      <c r="B1296" t="s">
        <v>2942</v>
      </c>
      <c r="C1296" t="s">
        <v>2998</v>
      </c>
      <c r="D1296" s="306">
        <v>30427</v>
      </c>
      <c r="E1296" s="306">
        <v>0</v>
      </c>
      <c r="F1296" s="306">
        <v>6017</v>
      </c>
      <c r="G1296" s="306">
        <v>0</v>
      </c>
      <c r="H1296" s="306">
        <v>6017</v>
      </c>
      <c r="I1296" s="306">
        <v>3175</v>
      </c>
      <c r="J1296" s="306">
        <v>2680</v>
      </c>
      <c r="K1296" s="306">
        <v>3175</v>
      </c>
      <c r="L1296" s="306">
        <v>0</v>
      </c>
      <c r="M1296" s="306">
        <v>281</v>
      </c>
      <c r="N1296" s="306">
        <v>215</v>
      </c>
      <c r="O1296" s="306">
        <v>100</v>
      </c>
      <c r="P1296" s="306">
        <v>181</v>
      </c>
      <c r="Q1296" s="306">
        <v>789</v>
      </c>
      <c r="R1296" s="144">
        <v>0</v>
      </c>
      <c r="S1296" s="144">
        <v>0</v>
      </c>
      <c r="T1296" s="144">
        <v>0</v>
      </c>
      <c r="U1296" s="144">
        <v>789</v>
      </c>
      <c r="V1296" s="144">
        <v>1008</v>
      </c>
    </row>
    <row r="1297" spans="1:22">
      <c r="A1297" s="375" t="s">
        <v>2999</v>
      </c>
      <c r="B1297" t="s">
        <v>2942</v>
      </c>
      <c r="C1297" t="s">
        <v>3000</v>
      </c>
      <c r="D1297" s="307">
        <v>30428</v>
      </c>
      <c r="E1297" s="307">
        <v>0</v>
      </c>
      <c r="F1297" s="307">
        <v>68177</v>
      </c>
      <c r="G1297" s="307">
        <v>68177</v>
      </c>
      <c r="H1297" s="307">
        <v>0</v>
      </c>
      <c r="I1297" s="307">
        <v>93580</v>
      </c>
      <c r="J1297" s="307">
        <v>76070</v>
      </c>
      <c r="K1297" s="307">
        <v>81000</v>
      </c>
      <c r="L1297" s="307">
        <v>12580</v>
      </c>
      <c r="M1297" s="307">
        <v>8607</v>
      </c>
      <c r="N1297" s="307">
        <v>6306</v>
      </c>
      <c r="O1297" s="307">
        <v>4840</v>
      </c>
      <c r="P1297" s="307">
        <v>3767</v>
      </c>
      <c r="Q1297" s="307">
        <v>1509</v>
      </c>
      <c r="R1297" s="438">
        <v>0</v>
      </c>
      <c r="S1297" s="438">
        <v>0</v>
      </c>
      <c r="T1297" s="438">
        <v>0</v>
      </c>
      <c r="U1297" s="438">
        <v>1509</v>
      </c>
      <c r="V1297" s="438">
        <v>11480</v>
      </c>
    </row>
    <row r="1298" spans="1:22">
      <c r="A1298" s="375" t="s">
        <v>3001</v>
      </c>
      <c r="B1298" t="s">
        <v>3002</v>
      </c>
      <c r="C1298">
        <v>0</v>
      </c>
      <c r="D1298" s="306">
        <v>31000</v>
      </c>
      <c r="E1298" s="306">
        <v>0</v>
      </c>
      <c r="F1298" s="306">
        <v>3604317</v>
      </c>
      <c r="G1298" s="306">
        <v>604317</v>
      </c>
      <c r="H1298" s="306">
        <v>3000000</v>
      </c>
      <c r="I1298" s="306">
        <v>0</v>
      </c>
      <c r="J1298" s="306">
        <v>0</v>
      </c>
      <c r="K1298" s="306">
        <v>0</v>
      </c>
      <c r="L1298" s="306">
        <v>0</v>
      </c>
      <c r="M1298" s="306">
        <v>0</v>
      </c>
      <c r="N1298" s="306">
        <v>0</v>
      </c>
      <c r="O1298" s="306">
        <v>0</v>
      </c>
      <c r="P1298" s="306">
        <v>0</v>
      </c>
      <c r="Q1298" s="306">
        <v>0</v>
      </c>
      <c r="R1298" s="144">
        <v>0</v>
      </c>
      <c r="S1298" s="144">
        <v>0</v>
      </c>
      <c r="T1298" s="144">
        <v>0</v>
      </c>
      <c r="U1298" s="144">
        <v>0</v>
      </c>
      <c r="V1298" s="144">
        <v>598534</v>
      </c>
    </row>
    <row r="1299" spans="1:22">
      <c r="A1299" s="375" t="s">
        <v>3003</v>
      </c>
      <c r="B1299" t="s">
        <v>3002</v>
      </c>
      <c r="C1299" t="s">
        <v>3004</v>
      </c>
      <c r="D1299" s="307">
        <v>31201</v>
      </c>
      <c r="E1299" s="307">
        <v>0</v>
      </c>
      <c r="F1299" s="307">
        <v>526068</v>
      </c>
      <c r="G1299" s="307">
        <v>20913</v>
      </c>
      <c r="H1299" s="307">
        <v>505155</v>
      </c>
      <c r="I1299" s="307">
        <v>790915</v>
      </c>
      <c r="J1299" s="307">
        <v>540040</v>
      </c>
      <c r="K1299" s="307">
        <v>712000</v>
      </c>
      <c r="L1299" s="307">
        <v>78915</v>
      </c>
      <c r="M1299" s="307">
        <v>78018</v>
      </c>
      <c r="N1299" s="307">
        <v>44433</v>
      </c>
      <c r="O1299" s="307">
        <v>17241</v>
      </c>
      <c r="P1299" s="307">
        <v>60777</v>
      </c>
      <c r="Q1299" s="307">
        <v>6549</v>
      </c>
      <c r="R1299" s="438">
        <v>0</v>
      </c>
      <c r="S1299" s="438">
        <v>0</v>
      </c>
      <c r="T1299" s="438">
        <v>0</v>
      </c>
      <c r="U1299" s="438">
        <v>6549</v>
      </c>
      <c r="V1299" s="438">
        <v>86787</v>
      </c>
    </row>
    <row r="1300" spans="1:22">
      <c r="A1300" s="375" t="s">
        <v>3005</v>
      </c>
      <c r="B1300" t="s">
        <v>3002</v>
      </c>
      <c r="C1300" t="s">
        <v>3006</v>
      </c>
      <c r="D1300" s="306">
        <v>31202</v>
      </c>
      <c r="E1300" s="306">
        <v>0</v>
      </c>
      <c r="F1300" s="306">
        <v>352917</v>
      </c>
      <c r="G1300" s="306">
        <v>292917</v>
      </c>
      <c r="H1300" s="306">
        <v>60000</v>
      </c>
      <c r="I1300" s="306">
        <v>626665</v>
      </c>
      <c r="J1300" s="306">
        <v>423310</v>
      </c>
      <c r="K1300" s="306">
        <v>580000</v>
      </c>
      <c r="L1300" s="306">
        <v>46665</v>
      </c>
      <c r="M1300" s="306">
        <v>62242</v>
      </c>
      <c r="N1300" s="306">
        <v>34891</v>
      </c>
      <c r="O1300" s="306">
        <v>11039</v>
      </c>
      <c r="P1300" s="306">
        <v>51203</v>
      </c>
      <c r="Q1300" s="306">
        <v>5909</v>
      </c>
      <c r="R1300" s="144">
        <v>0</v>
      </c>
      <c r="S1300" s="144">
        <v>0</v>
      </c>
      <c r="T1300" s="144">
        <v>0</v>
      </c>
      <c r="U1300" s="144">
        <v>5909</v>
      </c>
      <c r="V1300" s="144">
        <v>58113</v>
      </c>
    </row>
    <row r="1301" spans="1:22">
      <c r="A1301" s="375" t="s">
        <v>3007</v>
      </c>
      <c r="B1301" t="s">
        <v>3002</v>
      </c>
      <c r="C1301" t="s">
        <v>3008</v>
      </c>
      <c r="D1301" s="307">
        <v>31203</v>
      </c>
      <c r="E1301" s="307">
        <v>0</v>
      </c>
      <c r="F1301" s="307">
        <v>160487</v>
      </c>
      <c r="G1301" s="307">
        <v>160487</v>
      </c>
      <c r="H1301" s="307">
        <v>0</v>
      </c>
      <c r="I1301" s="307">
        <v>203795</v>
      </c>
      <c r="J1301" s="307">
        <v>143300</v>
      </c>
      <c r="K1301" s="307">
        <v>200000</v>
      </c>
      <c r="L1301" s="307">
        <v>3795</v>
      </c>
      <c r="M1301" s="307">
        <v>19793</v>
      </c>
      <c r="N1301" s="307">
        <v>11720</v>
      </c>
      <c r="O1301" s="307">
        <v>8200</v>
      </c>
      <c r="P1301" s="307">
        <v>11593</v>
      </c>
      <c r="Q1301" s="307">
        <v>2709</v>
      </c>
      <c r="R1301" s="438">
        <v>0</v>
      </c>
      <c r="S1301" s="438">
        <v>0</v>
      </c>
      <c r="T1301" s="438">
        <v>0</v>
      </c>
      <c r="U1301" s="438">
        <v>2709</v>
      </c>
      <c r="V1301" s="438">
        <v>26512</v>
      </c>
    </row>
    <row r="1302" spans="1:22">
      <c r="A1302" s="375" t="s">
        <v>3009</v>
      </c>
      <c r="B1302" t="s">
        <v>3002</v>
      </c>
      <c r="C1302" t="s">
        <v>3010</v>
      </c>
      <c r="D1302" s="306">
        <v>31204</v>
      </c>
      <c r="E1302" s="306">
        <v>0</v>
      </c>
      <c r="F1302" s="306">
        <v>92458</v>
      </c>
      <c r="G1302" s="306">
        <v>92458</v>
      </c>
      <c r="H1302" s="306">
        <v>0</v>
      </c>
      <c r="I1302" s="306">
        <v>142050</v>
      </c>
      <c r="J1302" s="306">
        <v>96590</v>
      </c>
      <c r="K1302" s="306">
        <v>138570</v>
      </c>
      <c r="L1302" s="306">
        <v>3480</v>
      </c>
      <c r="M1302" s="306">
        <v>14081</v>
      </c>
      <c r="N1302" s="306">
        <v>7961</v>
      </c>
      <c r="O1302" s="306">
        <v>7749</v>
      </c>
      <c r="P1302" s="306">
        <v>6332</v>
      </c>
      <c r="Q1302" s="306">
        <v>2229</v>
      </c>
      <c r="R1302" s="144">
        <v>0</v>
      </c>
      <c r="S1302" s="144">
        <v>0</v>
      </c>
      <c r="T1302" s="144">
        <v>0</v>
      </c>
      <c r="U1302" s="144">
        <v>2229</v>
      </c>
      <c r="V1302" s="144">
        <v>15228</v>
      </c>
    </row>
    <row r="1303" spans="1:22">
      <c r="A1303" s="375" t="s">
        <v>3011</v>
      </c>
      <c r="B1303" t="s">
        <v>3002</v>
      </c>
      <c r="C1303" t="s">
        <v>3012</v>
      </c>
      <c r="D1303" s="307">
        <v>31302</v>
      </c>
      <c r="E1303" s="307">
        <v>0</v>
      </c>
      <c r="F1303" s="307">
        <v>46831</v>
      </c>
      <c r="G1303" s="307">
        <v>46831</v>
      </c>
      <c r="H1303" s="307">
        <v>0</v>
      </c>
      <c r="I1303" s="307">
        <v>46010</v>
      </c>
      <c r="J1303" s="307">
        <v>32090</v>
      </c>
      <c r="K1303" s="307">
        <v>44400</v>
      </c>
      <c r="L1303" s="307">
        <v>1610</v>
      </c>
      <c r="M1303" s="307">
        <v>4492</v>
      </c>
      <c r="N1303" s="307">
        <v>2638</v>
      </c>
      <c r="O1303" s="307">
        <v>2093</v>
      </c>
      <c r="P1303" s="307">
        <v>2399</v>
      </c>
      <c r="Q1303" s="307">
        <v>1029</v>
      </c>
      <c r="R1303" s="438">
        <v>0</v>
      </c>
      <c r="S1303" s="438">
        <v>0</v>
      </c>
      <c r="T1303" s="438">
        <v>0</v>
      </c>
      <c r="U1303" s="438">
        <v>1029</v>
      </c>
      <c r="V1303" s="438">
        <v>7763</v>
      </c>
    </row>
    <row r="1304" spans="1:22">
      <c r="A1304" s="375" t="s">
        <v>3013</v>
      </c>
      <c r="B1304" t="s">
        <v>3002</v>
      </c>
      <c r="C1304" t="s">
        <v>3014</v>
      </c>
      <c r="D1304" s="306">
        <v>31325</v>
      </c>
      <c r="E1304" s="306">
        <v>0</v>
      </c>
      <c r="F1304" s="306">
        <v>20954</v>
      </c>
      <c r="G1304" s="306">
        <v>15233</v>
      </c>
      <c r="H1304" s="306">
        <v>5721</v>
      </c>
      <c r="I1304" s="306">
        <v>14670</v>
      </c>
      <c r="J1304" s="306">
        <v>11120</v>
      </c>
      <c r="K1304" s="306">
        <v>14670</v>
      </c>
      <c r="L1304" s="306">
        <v>0</v>
      </c>
      <c r="M1304" s="306">
        <v>1391</v>
      </c>
      <c r="N1304" s="306">
        <v>920</v>
      </c>
      <c r="O1304" s="306">
        <v>1260</v>
      </c>
      <c r="P1304" s="306">
        <v>131</v>
      </c>
      <c r="Q1304" s="306">
        <v>789</v>
      </c>
      <c r="R1304" s="144">
        <v>0</v>
      </c>
      <c r="S1304" s="144">
        <v>0</v>
      </c>
      <c r="T1304" s="144">
        <v>0</v>
      </c>
      <c r="U1304" s="144">
        <v>789</v>
      </c>
      <c r="V1304" s="144">
        <v>3488</v>
      </c>
    </row>
    <row r="1305" spans="1:22">
      <c r="A1305" s="375" t="s">
        <v>3015</v>
      </c>
      <c r="B1305" t="s">
        <v>3002</v>
      </c>
      <c r="C1305" t="s">
        <v>3016</v>
      </c>
      <c r="D1305" s="307">
        <v>31328</v>
      </c>
      <c r="E1305" s="307">
        <v>0</v>
      </c>
      <c r="F1305" s="307">
        <v>36808</v>
      </c>
      <c r="G1305" s="307">
        <v>36808</v>
      </c>
      <c r="H1305" s="307">
        <v>0</v>
      </c>
      <c r="I1305" s="307">
        <v>30055</v>
      </c>
      <c r="J1305" s="307">
        <v>22610</v>
      </c>
      <c r="K1305" s="307">
        <v>30055</v>
      </c>
      <c r="L1305" s="307">
        <v>0</v>
      </c>
      <c r="M1305" s="307">
        <v>2826</v>
      </c>
      <c r="N1305" s="307">
        <v>1851</v>
      </c>
      <c r="O1305" s="307">
        <v>2826</v>
      </c>
      <c r="P1305" s="307">
        <v>0</v>
      </c>
      <c r="Q1305" s="307">
        <v>1029</v>
      </c>
      <c r="R1305" s="438">
        <v>0</v>
      </c>
      <c r="S1305" s="438">
        <v>0</v>
      </c>
      <c r="T1305" s="438">
        <v>0</v>
      </c>
      <c r="U1305" s="438">
        <v>1029</v>
      </c>
      <c r="V1305" s="438">
        <v>6116</v>
      </c>
    </row>
    <row r="1306" spans="1:22">
      <c r="A1306" s="375" t="s">
        <v>3017</v>
      </c>
      <c r="B1306" t="s">
        <v>3002</v>
      </c>
      <c r="C1306" t="s">
        <v>3018</v>
      </c>
      <c r="D1306" s="306">
        <v>31329</v>
      </c>
      <c r="E1306" s="306">
        <v>0</v>
      </c>
      <c r="F1306" s="306">
        <v>65322</v>
      </c>
      <c r="G1306" s="306">
        <v>35322</v>
      </c>
      <c r="H1306" s="306">
        <v>30000</v>
      </c>
      <c r="I1306" s="306">
        <v>59955</v>
      </c>
      <c r="J1306" s="306">
        <v>39180</v>
      </c>
      <c r="K1306" s="306">
        <v>52000</v>
      </c>
      <c r="L1306" s="306">
        <v>7955</v>
      </c>
      <c r="M1306" s="306">
        <v>5980</v>
      </c>
      <c r="N1306" s="306">
        <v>3208</v>
      </c>
      <c r="O1306" s="306">
        <v>1968</v>
      </c>
      <c r="P1306" s="306">
        <v>4012</v>
      </c>
      <c r="Q1306" s="306">
        <v>1269</v>
      </c>
      <c r="R1306" s="144">
        <v>0</v>
      </c>
      <c r="S1306" s="144">
        <v>0</v>
      </c>
      <c r="T1306" s="144">
        <v>0</v>
      </c>
      <c r="U1306" s="144">
        <v>1269</v>
      </c>
      <c r="V1306" s="144">
        <v>10822</v>
      </c>
    </row>
    <row r="1307" spans="1:22">
      <c r="A1307" s="375" t="s">
        <v>3019</v>
      </c>
      <c r="B1307" t="s">
        <v>3002</v>
      </c>
      <c r="C1307" t="s">
        <v>3020</v>
      </c>
      <c r="D1307" s="307">
        <v>31364</v>
      </c>
      <c r="E1307" s="307">
        <v>0</v>
      </c>
      <c r="F1307" s="307">
        <v>32579</v>
      </c>
      <c r="G1307" s="307">
        <v>32579</v>
      </c>
      <c r="H1307" s="307">
        <v>0</v>
      </c>
      <c r="I1307" s="307">
        <v>26160</v>
      </c>
      <c r="J1307" s="307">
        <v>18580</v>
      </c>
      <c r="K1307" s="307">
        <v>26160</v>
      </c>
      <c r="L1307" s="307">
        <v>0</v>
      </c>
      <c r="M1307" s="307">
        <v>2533</v>
      </c>
      <c r="N1307" s="307">
        <v>1528</v>
      </c>
      <c r="O1307" s="307">
        <v>1719</v>
      </c>
      <c r="P1307" s="307">
        <v>814</v>
      </c>
      <c r="Q1307" s="307">
        <v>1029</v>
      </c>
      <c r="R1307" s="438">
        <v>0</v>
      </c>
      <c r="S1307" s="438">
        <v>0</v>
      </c>
      <c r="T1307" s="438">
        <v>0</v>
      </c>
      <c r="U1307" s="438">
        <v>1029</v>
      </c>
      <c r="V1307" s="438">
        <v>5411</v>
      </c>
    </row>
    <row r="1308" spans="1:22">
      <c r="A1308" s="375" t="s">
        <v>3021</v>
      </c>
      <c r="B1308" t="s">
        <v>3002</v>
      </c>
      <c r="C1308" t="s">
        <v>3022</v>
      </c>
      <c r="D1308" s="306">
        <v>31370</v>
      </c>
      <c r="E1308" s="306">
        <v>0</v>
      </c>
      <c r="F1308" s="306">
        <v>65372</v>
      </c>
      <c r="G1308" s="306">
        <v>57267</v>
      </c>
      <c r="H1308" s="306">
        <v>8105</v>
      </c>
      <c r="I1308" s="306">
        <v>62605</v>
      </c>
      <c r="J1308" s="306">
        <v>40980</v>
      </c>
      <c r="K1308" s="306">
        <v>56000</v>
      </c>
      <c r="L1308" s="306">
        <v>6605</v>
      </c>
      <c r="M1308" s="306">
        <v>6233</v>
      </c>
      <c r="N1308" s="306">
        <v>3335</v>
      </c>
      <c r="O1308" s="306">
        <v>1794</v>
      </c>
      <c r="P1308" s="306">
        <v>4439</v>
      </c>
      <c r="Q1308" s="306">
        <v>1269</v>
      </c>
      <c r="R1308" s="144">
        <v>0</v>
      </c>
      <c r="S1308" s="144">
        <v>0</v>
      </c>
      <c r="T1308" s="144">
        <v>0</v>
      </c>
      <c r="U1308" s="144">
        <v>1269</v>
      </c>
      <c r="V1308" s="144">
        <v>10825</v>
      </c>
    </row>
    <row r="1309" spans="1:22">
      <c r="A1309" s="375" t="s">
        <v>3023</v>
      </c>
      <c r="B1309" t="s">
        <v>3002</v>
      </c>
      <c r="C1309" t="s">
        <v>3024</v>
      </c>
      <c r="D1309" s="307">
        <v>31371</v>
      </c>
      <c r="E1309" s="307">
        <v>0</v>
      </c>
      <c r="F1309" s="307">
        <v>67467</v>
      </c>
      <c r="G1309" s="307">
        <v>60300</v>
      </c>
      <c r="H1309" s="307">
        <v>7167</v>
      </c>
      <c r="I1309" s="307">
        <v>63975</v>
      </c>
      <c r="J1309" s="307">
        <v>42920</v>
      </c>
      <c r="K1309" s="307">
        <v>54400</v>
      </c>
      <c r="L1309" s="307">
        <v>9575</v>
      </c>
      <c r="M1309" s="307">
        <v>6313</v>
      </c>
      <c r="N1309" s="307">
        <v>3508</v>
      </c>
      <c r="O1309" s="307">
        <v>3606</v>
      </c>
      <c r="P1309" s="307">
        <v>2707</v>
      </c>
      <c r="Q1309" s="307">
        <v>1269</v>
      </c>
      <c r="R1309" s="438">
        <v>0</v>
      </c>
      <c r="S1309" s="438">
        <v>0</v>
      </c>
      <c r="T1309" s="438">
        <v>0</v>
      </c>
      <c r="U1309" s="438">
        <v>1269</v>
      </c>
      <c r="V1309" s="438">
        <v>11175</v>
      </c>
    </row>
    <row r="1310" spans="1:22">
      <c r="A1310" s="375" t="s">
        <v>3025</v>
      </c>
      <c r="B1310" t="s">
        <v>3002</v>
      </c>
      <c r="C1310" t="s">
        <v>3026</v>
      </c>
      <c r="D1310" s="306">
        <v>31372</v>
      </c>
      <c r="E1310" s="306">
        <v>0</v>
      </c>
      <c r="F1310" s="306">
        <v>60080</v>
      </c>
      <c r="G1310" s="306">
        <v>27835</v>
      </c>
      <c r="H1310" s="306">
        <v>32245</v>
      </c>
      <c r="I1310" s="306">
        <v>50790</v>
      </c>
      <c r="J1310" s="306">
        <v>31570</v>
      </c>
      <c r="K1310" s="306">
        <v>47500</v>
      </c>
      <c r="L1310" s="306">
        <v>3290</v>
      </c>
      <c r="M1310" s="306">
        <v>5133</v>
      </c>
      <c r="N1310" s="306">
        <v>2556</v>
      </c>
      <c r="O1310" s="306">
        <v>2106</v>
      </c>
      <c r="P1310" s="306">
        <v>3027</v>
      </c>
      <c r="Q1310" s="306">
        <v>1269</v>
      </c>
      <c r="R1310" s="144">
        <v>0</v>
      </c>
      <c r="S1310" s="144">
        <v>0</v>
      </c>
      <c r="T1310" s="144">
        <v>0</v>
      </c>
      <c r="U1310" s="144">
        <v>1269</v>
      </c>
      <c r="V1310" s="144">
        <v>9952</v>
      </c>
    </row>
    <row r="1311" spans="1:22">
      <c r="A1311" s="375" t="s">
        <v>3027</v>
      </c>
      <c r="B1311" t="s">
        <v>3002</v>
      </c>
      <c r="C1311" t="s">
        <v>3028</v>
      </c>
      <c r="D1311" s="307">
        <v>31384</v>
      </c>
      <c r="E1311" s="307">
        <v>0</v>
      </c>
      <c r="F1311" s="307">
        <v>16537</v>
      </c>
      <c r="G1311" s="307">
        <v>8382</v>
      </c>
      <c r="H1311" s="307">
        <v>8155</v>
      </c>
      <c r="I1311" s="307">
        <v>9795</v>
      </c>
      <c r="J1311" s="307">
        <v>4740</v>
      </c>
      <c r="K1311" s="307">
        <v>6500</v>
      </c>
      <c r="L1311" s="307">
        <v>3295</v>
      </c>
      <c r="M1311" s="307">
        <v>1074</v>
      </c>
      <c r="N1311" s="307">
        <v>390</v>
      </c>
      <c r="O1311" s="307">
        <v>620</v>
      </c>
      <c r="P1311" s="307">
        <v>454</v>
      </c>
      <c r="Q1311" s="307">
        <v>789</v>
      </c>
      <c r="R1311" s="438">
        <v>0</v>
      </c>
      <c r="S1311" s="438">
        <v>0</v>
      </c>
      <c r="T1311" s="438">
        <v>0</v>
      </c>
      <c r="U1311" s="438">
        <v>789</v>
      </c>
      <c r="V1311" s="438">
        <v>2761</v>
      </c>
    </row>
    <row r="1312" spans="1:22">
      <c r="A1312" s="375" t="s">
        <v>3029</v>
      </c>
      <c r="B1312" t="s">
        <v>3002</v>
      </c>
      <c r="C1312" t="s">
        <v>3030</v>
      </c>
      <c r="D1312" s="306">
        <v>31386</v>
      </c>
      <c r="E1312" s="306">
        <v>0</v>
      </c>
      <c r="F1312" s="306">
        <v>63057</v>
      </c>
      <c r="G1312" s="306">
        <v>63057</v>
      </c>
      <c r="H1312" s="306">
        <v>0</v>
      </c>
      <c r="I1312" s="306">
        <v>57635</v>
      </c>
      <c r="J1312" s="306">
        <v>38640</v>
      </c>
      <c r="K1312" s="306">
        <v>55000</v>
      </c>
      <c r="L1312" s="306">
        <v>2635</v>
      </c>
      <c r="M1312" s="306">
        <v>5685</v>
      </c>
      <c r="N1312" s="306">
        <v>3168</v>
      </c>
      <c r="O1312" s="306">
        <v>2520</v>
      </c>
      <c r="P1312" s="306">
        <v>3165</v>
      </c>
      <c r="Q1312" s="306">
        <v>1269</v>
      </c>
      <c r="R1312" s="144">
        <v>0</v>
      </c>
      <c r="S1312" s="144">
        <v>0</v>
      </c>
      <c r="T1312" s="144">
        <v>0</v>
      </c>
      <c r="U1312" s="144">
        <v>1269</v>
      </c>
      <c r="V1312" s="144">
        <v>10442</v>
      </c>
    </row>
    <row r="1313" spans="1:22">
      <c r="A1313" s="375" t="s">
        <v>3031</v>
      </c>
      <c r="B1313" t="s">
        <v>3002</v>
      </c>
      <c r="C1313" t="s">
        <v>869</v>
      </c>
      <c r="D1313" s="307">
        <v>31389</v>
      </c>
      <c r="E1313" s="307">
        <v>0</v>
      </c>
      <c r="F1313" s="307">
        <v>45014</v>
      </c>
      <c r="G1313" s="307">
        <v>45014</v>
      </c>
      <c r="H1313" s="307">
        <v>0</v>
      </c>
      <c r="I1313" s="307">
        <v>37980</v>
      </c>
      <c r="J1313" s="307">
        <v>24490</v>
      </c>
      <c r="K1313" s="307">
        <v>36200</v>
      </c>
      <c r="L1313" s="307">
        <v>1780</v>
      </c>
      <c r="M1313" s="307">
        <v>3801</v>
      </c>
      <c r="N1313" s="307">
        <v>1998</v>
      </c>
      <c r="O1313" s="307">
        <v>2208</v>
      </c>
      <c r="P1313" s="307">
        <v>1593</v>
      </c>
      <c r="Q1313" s="307">
        <v>1029</v>
      </c>
      <c r="R1313" s="438">
        <v>0</v>
      </c>
      <c r="S1313" s="438">
        <v>0</v>
      </c>
      <c r="T1313" s="438">
        <v>0</v>
      </c>
      <c r="U1313" s="438">
        <v>1029</v>
      </c>
      <c r="V1313" s="438">
        <v>7462</v>
      </c>
    </row>
    <row r="1314" spans="1:22">
      <c r="A1314" s="375" t="s">
        <v>3032</v>
      </c>
      <c r="B1314" t="s">
        <v>3002</v>
      </c>
      <c r="C1314" t="s">
        <v>3033</v>
      </c>
      <c r="D1314" s="306">
        <v>31390</v>
      </c>
      <c r="E1314" s="306">
        <v>0</v>
      </c>
      <c r="F1314" s="306">
        <v>47037</v>
      </c>
      <c r="G1314" s="306">
        <v>47037</v>
      </c>
      <c r="H1314" s="306">
        <v>0</v>
      </c>
      <c r="I1314" s="306">
        <v>36770</v>
      </c>
      <c r="J1314" s="306">
        <v>23340</v>
      </c>
      <c r="K1314" s="306">
        <v>32000</v>
      </c>
      <c r="L1314" s="306">
        <v>4770</v>
      </c>
      <c r="M1314" s="306">
        <v>3690</v>
      </c>
      <c r="N1314" s="306">
        <v>1908</v>
      </c>
      <c r="O1314" s="306">
        <v>2500</v>
      </c>
      <c r="P1314" s="306">
        <v>1190</v>
      </c>
      <c r="Q1314" s="306">
        <v>1029</v>
      </c>
      <c r="R1314" s="144">
        <v>0</v>
      </c>
      <c r="S1314" s="144">
        <v>0</v>
      </c>
      <c r="T1314" s="144">
        <v>0</v>
      </c>
      <c r="U1314" s="144">
        <v>1029</v>
      </c>
      <c r="V1314" s="144">
        <v>7783</v>
      </c>
    </row>
    <row r="1315" spans="1:22">
      <c r="A1315" s="375" t="s">
        <v>3034</v>
      </c>
      <c r="B1315" t="s">
        <v>3002</v>
      </c>
      <c r="C1315" t="s">
        <v>3035</v>
      </c>
      <c r="D1315" s="307">
        <v>31401</v>
      </c>
      <c r="E1315" s="307">
        <v>0</v>
      </c>
      <c r="F1315" s="307">
        <v>29767</v>
      </c>
      <c r="G1315" s="307">
        <v>0</v>
      </c>
      <c r="H1315" s="307">
        <v>29767</v>
      </c>
      <c r="I1315" s="307">
        <v>20650</v>
      </c>
      <c r="J1315" s="307">
        <v>15680</v>
      </c>
      <c r="K1315" s="307">
        <v>20650</v>
      </c>
      <c r="L1315" s="307">
        <v>0</v>
      </c>
      <c r="M1315" s="307">
        <v>1957</v>
      </c>
      <c r="N1315" s="307">
        <v>1300</v>
      </c>
      <c r="O1315" s="307">
        <v>288</v>
      </c>
      <c r="P1315" s="307">
        <v>1669</v>
      </c>
      <c r="Q1315" s="307">
        <v>789</v>
      </c>
      <c r="R1315" s="438">
        <v>0</v>
      </c>
      <c r="S1315" s="438">
        <v>0</v>
      </c>
      <c r="T1315" s="438">
        <v>0</v>
      </c>
      <c r="U1315" s="438">
        <v>789</v>
      </c>
      <c r="V1315" s="438">
        <v>4829</v>
      </c>
    </row>
    <row r="1316" spans="1:22">
      <c r="A1316" s="375" t="s">
        <v>3036</v>
      </c>
      <c r="B1316" t="s">
        <v>3002</v>
      </c>
      <c r="C1316" t="s">
        <v>2627</v>
      </c>
      <c r="D1316" s="306">
        <v>31402</v>
      </c>
      <c r="E1316" s="306">
        <v>0</v>
      </c>
      <c r="F1316" s="306">
        <v>20826</v>
      </c>
      <c r="G1316" s="306">
        <v>20826</v>
      </c>
      <c r="H1316" s="306">
        <v>0</v>
      </c>
      <c r="I1316" s="306">
        <v>14710</v>
      </c>
      <c r="J1316" s="306">
        <v>11310</v>
      </c>
      <c r="K1316" s="306">
        <v>14710</v>
      </c>
      <c r="L1316" s="306">
        <v>0</v>
      </c>
      <c r="M1316" s="306">
        <v>1376</v>
      </c>
      <c r="N1316" s="306">
        <v>926</v>
      </c>
      <c r="O1316" s="306">
        <v>932</v>
      </c>
      <c r="P1316" s="306">
        <v>444</v>
      </c>
      <c r="Q1316" s="306">
        <v>789</v>
      </c>
      <c r="R1316" s="144">
        <v>0</v>
      </c>
      <c r="S1316" s="144">
        <v>0</v>
      </c>
      <c r="T1316" s="144">
        <v>0</v>
      </c>
      <c r="U1316" s="144">
        <v>789</v>
      </c>
      <c r="V1316" s="144">
        <v>3464</v>
      </c>
    </row>
    <row r="1317" spans="1:22">
      <c r="A1317" s="375" t="s">
        <v>3037</v>
      </c>
      <c r="B1317" t="s">
        <v>3002</v>
      </c>
      <c r="C1317" t="s">
        <v>3038</v>
      </c>
      <c r="D1317" s="307">
        <v>31403</v>
      </c>
      <c r="E1317" s="307">
        <v>0</v>
      </c>
      <c r="F1317" s="307">
        <v>16117</v>
      </c>
      <c r="G1317" s="307">
        <v>16117</v>
      </c>
      <c r="H1317" s="307">
        <v>0</v>
      </c>
      <c r="I1317" s="307">
        <v>10685</v>
      </c>
      <c r="J1317" s="307">
        <v>7520</v>
      </c>
      <c r="K1317" s="307">
        <v>10685</v>
      </c>
      <c r="L1317" s="307">
        <v>0</v>
      </c>
      <c r="M1317" s="307">
        <v>1032</v>
      </c>
      <c r="N1317" s="307">
        <v>615</v>
      </c>
      <c r="O1317" s="307">
        <v>1032</v>
      </c>
      <c r="P1317" s="307">
        <v>0</v>
      </c>
      <c r="Q1317" s="307">
        <v>789</v>
      </c>
      <c r="R1317" s="438">
        <v>0</v>
      </c>
      <c r="S1317" s="438">
        <v>0</v>
      </c>
      <c r="T1317" s="438">
        <v>0</v>
      </c>
      <c r="U1317" s="438">
        <v>789</v>
      </c>
      <c r="V1317" s="438">
        <v>2684</v>
      </c>
    </row>
    <row r="1318" spans="1:22">
      <c r="A1318" s="375" t="s">
        <v>3039</v>
      </c>
      <c r="B1318" t="s">
        <v>3040</v>
      </c>
      <c r="C1318">
        <v>0</v>
      </c>
      <c r="D1318" s="306">
        <v>32000</v>
      </c>
      <c r="E1318" s="306">
        <v>0</v>
      </c>
      <c r="F1318" s="306">
        <v>3802865</v>
      </c>
      <c r="G1318" s="306">
        <v>276250</v>
      </c>
      <c r="H1318" s="306">
        <v>3526615</v>
      </c>
      <c r="I1318" s="306">
        <v>0</v>
      </c>
      <c r="J1318" s="306">
        <v>0</v>
      </c>
      <c r="K1318" s="306">
        <v>0</v>
      </c>
      <c r="L1318" s="306">
        <v>0</v>
      </c>
      <c r="M1318" s="306">
        <v>0</v>
      </c>
      <c r="N1318" s="306">
        <v>0</v>
      </c>
      <c r="O1318" s="306">
        <v>0</v>
      </c>
      <c r="P1318" s="306">
        <v>0</v>
      </c>
      <c r="Q1318" s="306">
        <v>0</v>
      </c>
      <c r="R1318" s="144">
        <v>0</v>
      </c>
      <c r="S1318" s="144">
        <v>0</v>
      </c>
      <c r="T1318" s="144">
        <v>0</v>
      </c>
      <c r="U1318" s="144">
        <v>0</v>
      </c>
      <c r="V1318" s="144">
        <v>638733</v>
      </c>
    </row>
    <row r="1319" spans="1:22">
      <c r="A1319" s="375" t="s">
        <v>3041</v>
      </c>
      <c r="B1319" t="s">
        <v>3040</v>
      </c>
      <c r="C1319" t="s">
        <v>3042</v>
      </c>
      <c r="D1319" s="307">
        <v>32201</v>
      </c>
      <c r="E1319" s="307">
        <v>0</v>
      </c>
      <c r="F1319" s="307">
        <v>521466</v>
      </c>
      <c r="G1319" s="307">
        <v>0</v>
      </c>
      <c r="H1319" s="307">
        <v>521466</v>
      </c>
      <c r="I1319" s="307">
        <v>814335</v>
      </c>
      <c r="J1319" s="307">
        <v>532320</v>
      </c>
      <c r="K1319" s="307">
        <v>644000</v>
      </c>
      <c r="L1319" s="307">
        <v>170335</v>
      </c>
      <c r="M1319" s="307">
        <v>81883</v>
      </c>
      <c r="N1319" s="307">
        <v>43933</v>
      </c>
      <c r="O1319" s="307">
        <v>25304</v>
      </c>
      <c r="P1319" s="307">
        <v>56579</v>
      </c>
      <c r="Q1319" s="307">
        <v>7029</v>
      </c>
      <c r="R1319" s="438">
        <v>0</v>
      </c>
      <c r="S1319" s="438">
        <v>0</v>
      </c>
      <c r="T1319" s="438">
        <v>0</v>
      </c>
      <c r="U1319" s="438">
        <v>7029</v>
      </c>
      <c r="V1319" s="438">
        <v>88152</v>
      </c>
    </row>
    <row r="1320" spans="1:22">
      <c r="A1320" s="375" t="s">
        <v>3043</v>
      </c>
      <c r="B1320" t="s">
        <v>3040</v>
      </c>
      <c r="C1320" t="s">
        <v>3044</v>
      </c>
      <c r="D1320" s="306">
        <v>32202</v>
      </c>
      <c r="E1320" s="306">
        <v>0</v>
      </c>
      <c r="F1320" s="306">
        <v>181555</v>
      </c>
      <c r="G1320" s="306">
        <v>0</v>
      </c>
      <c r="H1320" s="306">
        <v>181555</v>
      </c>
      <c r="I1320" s="306">
        <v>240370</v>
      </c>
      <c r="J1320" s="306">
        <v>170960</v>
      </c>
      <c r="K1320" s="306">
        <v>240370</v>
      </c>
      <c r="L1320" s="306">
        <v>0</v>
      </c>
      <c r="M1320" s="306">
        <v>23345</v>
      </c>
      <c r="N1320" s="306">
        <v>14108</v>
      </c>
      <c r="O1320" s="306">
        <v>10877</v>
      </c>
      <c r="P1320" s="306">
        <v>12468</v>
      </c>
      <c r="Q1320" s="306">
        <v>2469</v>
      </c>
      <c r="R1320" s="144">
        <v>0</v>
      </c>
      <c r="S1320" s="144">
        <v>0</v>
      </c>
      <c r="T1320" s="144">
        <v>0</v>
      </c>
      <c r="U1320" s="144">
        <v>2469</v>
      </c>
      <c r="V1320" s="144">
        <v>30215</v>
      </c>
    </row>
    <row r="1321" spans="1:22">
      <c r="A1321" s="375" t="s">
        <v>3045</v>
      </c>
      <c r="B1321" t="s">
        <v>3040</v>
      </c>
      <c r="C1321" t="s">
        <v>3046</v>
      </c>
      <c r="D1321" s="307">
        <v>32203</v>
      </c>
      <c r="E1321" s="307">
        <v>0</v>
      </c>
      <c r="F1321" s="307">
        <v>467515</v>
      </c>
      <c r="G1321" s="307">
        <v>79000</v>
      </c>
      <c r="H1321" s="307">
        <v>388515</v>
      </c>
      <c r="I1321" s="307">
        <v>589635</v>
      </c>
      <c r="J1321" s="307">
        <v>345040</v>
      </c>
      <c r="K1321" s="307">
        <v>589635</v>
      </c>
      <c r="L1321" s="307">
        <v>0</v>
      </c>
      <c r="M1321" s="307">
        <v>61334</v>
      </c>
      <c r="N1321" s="307">
        <v>28328</v>
      </c>
      <c r="O1321" s="307">
        <v>40400</v>
      </c>
      <c r="P1321" s="307">
        <v>20934</v>
      </c>
      <c r="Q1321" s="307">
        <v>5909</v>
      </c>
      <c r="R1321" s="438">
        <v>0</v>
      </c>
      <c r="S1321" s="438">
        <v>0</v>
      </c>
      <c r="T1321" s="438">
        <v>0</v>
      </c>
      <c r="U1321" s="438">
        <v>5909</v>
      </c>
      <c r="V1321" s="438">
        <v>79023</v>
      </c>
    </row>
    <row r="1322" spans="1:22">
      <c r="A1322" s="375" t="s">
        <v>3047</v>
      </c>
      <c r="B1322" t="s">
        <v>3040</v>
      </c>
      <c r="C1322" t="s">
        <v>3048</v>
      </c>
      <c r="D1322" s="306">
        <v>32204</v>
      </c>
      <c r="E1322" s="306">
        <v>0</v>
      </c>
      <c r="F1322" s="306">
        <v>159883</v>
      </c>
      <c r="G1322" s="306">
        <v>136400</v>
      </c>
      <c r="H1322" s="306">
        <v>23483</v>
      </c>
      <c r="I1322" s="306">
        <v>201455</v>
      </c>
      <c r="J1322" s="306">
        <v>143030</v>
      </c>
      <c r="K1322" s="306">
        <v>0</v>
      </c>
      <c r="L1322" s="306">
        <v>201455</v>
      </c>
      <c r="M1322" s="306">
        <v>19560</v>
      </c>
      <c r="N1322" s="306">
        <v>11763</v>
      </c>
      <c r="O1322" s="306">
        <v>7184</v>
      </c>
      <c r="P1322" s="306">
        <v>12376</v>
      </c>
      <c r="Q1322" s="306">
        <v>2709</v>
      </c>
      <c r="R1322" s="144">
        <v>0</v>
      </c>
      <c r="S1322" s="144">
        <v>0</v>
      </c>
      <c r="T1322" s="144">
        <v>0</v>
      </c>
      <c r="U1322" s="144">
        <v>2709</v>
      </c>
      <c r="V1322" s="144">
        <v>26948</v>
      </c>
    </row>
    <row r="1323" spans="1:22">
      <c r="A1323" s="375" t="s">
        <v>3049</v>
      </c>
      <c r="B1323" t="s">
        <v>3040</v>
      </c>
      <c r="C1323" t="s">
        <v>3050</v>
      </c>
      <c r="D1323" s="307">
        <v>32205</v>
      </c>
      <c r="E1323" s="307">
        <v>0</v>
      </c>
      <c r="F1323" s="307">
        <v>129218</v>
      </c>
      <c r="G1323" s="307">
        <v>48000</v>
      </c>
      <c r="H1323" s="307">
        <v>81218</v>
      </c>
      <c r="I1323" s="307">
        <v>152430</v>
      </c>
      <c r="J1323" s="307">
        <v>110320</v>
      </c>
      <c r="K1323" s="307">
        <v>152430</v>
      </c>
      <c r="L1323" s="307">
        <v>0</v>
      </c>
      <c r="M1323" s="307">
        <v>14667</v>
      </c>
      <c r="N1323" s="307">
        <v>9060</v>
      </c>
      <c r="O1323" s="307">
        <v>14375</v>
      </c>
      <c r="P1323" s="307">
        <v>292</v>
      </c>
      <c r="Q1323" s="307">
        <v>2229</v>
      </c>
      <c r="R1323" s="438">
        <v>0</v>
      </c>
      <c r="S1323" s="438">
        <v>0</v>
      </c>
      <c r="T1323" s="438">
        <v>0</v>
      </c>
      <c r="U1323" s="438">
        <v>2229</v>
      </c>
      <c r="V1323" s="438">
        <v>21743</v>
      </c>
    </row>
    <row r="1324" spans="1:22">
      <c r="A1324" s="375" t="s">
        <v>3051</v>
      </c>
      <c r="B1324" t="s">
        <v>3040</v>
      </c>
      <c r="C1324" t="s">
        <v>3052</v>
      </c>
      <c r="D1324" s="306">
        <v>32206</v>
      </c>
      <c r="E1324" s="306">
        <v>0</v>
      </c>
      <c r="F1324" s="306">
        <v>126635</v>
      </c>
      <c r="G1324" s="306">
        <v>93860</v>
      </c>
      <c r="H1324" s="306">
        <v>32775</v>
      </c>
      <c r="I1324" s="306">
        <v>131545</v>
      </c>
      <c r="J1324" s="306">
        <v>82010</v>
      </c>
      <c r="K1324" s="306">
        <v>112000</v>
      </c>
      <c r="L1324" s="306">
        <v>19545</v>
      </c>
      <c r="M1324" s="306">
        <v>13384</v>
      </c>
      <c r="N1324" s="306">
        <v>6748</v>
      </c>
      <c r="O1324" s="306">
        <v>3950</v>
      </c>
      <c r="P1324" s="306">
        <v>9434</v>
      </c>
      <c r="Q1324" s="306">
        <v>1989</v>
      </c>
      <c r="R1324" s="144">
        <v>0</v>
      </c>
      <c r="S1324" s="144">
        <v>0</v>
      </c>
      <c r="T1324" s="144">
        <v>0</v>
      </c>
      <c r="U1324" s="144">
        <v>1989</v>
      </c>
      <c r="V1324" s="144">
        <v>21390</v>
      </c>
    </row>
    <row r="1325" spans="1:22">
      <c r="A1325" s="375" t="s">
        <v>3053</v>
      </c>
      <c r="B1325" t="s">
        <v>3040</v>
      </c>
      <c r="C1325" t="s">
        <v>3054</v>
      </c>
      <c r="D1325" s="307">
        <v>32207</v>
      </c>
      <c r="E1325" s="307">
        <v>0</v>
      </c>
      <c r="F1325" s="307">
        <v>84554</v>
      </c>
      <c r="G1325" s="307">
        <v>0</v>
      </c>
      <c r="H1325" s="307">
        <v>84554</v>
      </c>
      <c r="I1325" s="307">
        <v>114530</v>
      </c>
      <c r="J1325" s="307">
        <v>85090</v>
      </c>
      <c r="K1325" s="307">
        <v>93200</v>
      </c>
      <c r="L1325" s="307">
        <v>21330</v>
      </c>
      <c r="M1325" s="307">
        <v>10964</v>
      </c>
      <c r="N1325" s="307">
        <v>7043</v>
      </c>
      <c r="O1325" s="307">
        <v>5000</v>
      </c>
      <c r="P1325" s="307">
        <v>5964</v>
      </c>
      <c r="Q1325" s="307">
        <v>1290</v>
      </c>
      <c r="R1325" s="438">
        <v>0</v>
      </c>
      <c r="S1325" s="438">
        <v>0</v>
      </c>
      <c r="T1325" s="438">
        <v>0</v>
      </c>
      <c r="U1325" s="438">
        <v>1290</v>
      </c>
      <c r="V1325" s="438">
        <v>14243</v>
      </c>
    </row>
    <row r="1326" spans="1:22">
      <c r="A1326" s="375" t="s">
        <v>3055</v>
      </c>
      <c r="B1326" t="s">
        <v>3040</v>
      </c>
      <c r="C1326" t="s">
        <v>3056</v>
      </c>
      <c r="D1326" s="306">
        <v>32209</v>
      </c>
      <c r="E1326" s="306">
        <v>0</v>
      </c>
      <c r="F1326" s="306">
        <v>140388</v>
      </c>
      <c r="G1326" s="306">
        <v>0</v>
      </c>
      <c r="H1326" s="306">
        <v>140388</v>
      </c>
      <c r="I1326" s="306">
        <v>124085</v>
      </c>
      <c r="J1326" s="306">
        <v>76490</v>
      </c>
      <c r="K1326" s="306">
        <v>3200</v>
      </c>
      <c r="L1326" s="306">
        <v>120885</v>
      </c>
      <c r="M1326" s="306">
        <v>12679</v>
      </c>
      <c r="N1326" s="306">
        <v>6316</v>
      </c>
      <c r="O1326" s="306">
        <v>644</v>
      </c>
      <c r="P1326" s="306">
        <v>12035</v>
      </c>
      <c r="Q1326" s="306">
        <v>1989</v>
      </c>
      <c r="R1326" s="144">
        <v>0</v>
      </c>
      <c r="S1326" s="144">
        <v>0</v>
      </c>
      <c r="T1326" s="144">
        <v>0</v>
      </c>
      <c r="U1326" s="144">
        <v>1989</v>
      </c>
      <c r="V1326" s="144">
        <v>23663</v>
      </c>
    </row>
    <row r="1327" spans="1:22">
      <c r="A1327" s="375" t="s">
        <v>3057</v>
      </c>
      <c r="B1327" t="s">
        <v>3040</v>
      </c>
      <c r="C1327" t="s">
        <v>3058</v>
      </c>
      <c r="D1327" s="307">
        <v>32343</v>
      </c>
      <c r="E1327" s="307">
        <v>0</v>
      </c>
      <c r="F1327" s="307">
        <v>59550</v>
      </c>
      <c r="G1327" s="307">
        <v>13151</v>
      </c>
      <c r="H1327" s="307">
        <v>46399</v>
      </c>
      <c r="I1327" s="307">
        <v>44145</v>
      </c>
      <c r="J1327" s="307">
        <v>29710</v>
      </c>
      <c r="K1327" s="307">
        <v>44145</v>
      </c>
      <c r="L1327" s="307">
        <v>0</v>
      </c>
      <c r="M1327" s="307">
        <v>4374</v>
      </c>
      <c r="N1327" s="307">
        <v>2466</v>
      </c>
      <c r="O1327" s="307">
        <v>2602</v>
      </c>
      <c r="P1327" s="307">
        <v>1772</v>
      </c>
      <c r="Q1327" s="307">
        <v>1029</v>
      </c>
      <c r="R1327" s="438">
        <v>0</v>
      </c>
      <c r="S1327" s="438">
        <v>0</v>
      </c>
      <c r="T1327" s="438">
        <v>0</v>
      </c>
      <c r="U1327" s="438">
        <v>1029</v>
      </c>
      <c r="V1327" s="438">
        <v>10026</v>
      </c>
    </row>
    <row r="1328" spans="1:22">
      <c r="A1328" s="375" t="s">
        <v>3059</v>
      </c>
      <c r="B1328" t="s">
        <v>3040</v>
      </c>
      <c r="C1328" t="s">
        <v>3060</v>
      </c>
      <c r="D1328" s="306">
        <v>32386</v>
      </c>
      <c r="E1328" s="306">
        <v>0</v>
      </c>
      <c r="F1328" s="306">
        <v>32711</v>
      </c>
      <c r="G1328" s="306">
        <v>32711</v>
      </c>
      <c r="H1328" s="306">
        <v>0</v>
      </c>
      <c r="I1328" s="306">
        <v>20785</v>
      </c>
      <c r="J1328" s="306">
        <v>15410</v>
      </c>
      <c r="K1328" s="306">
        <v>20785</v>
      </c>
      <c r="L1328" s="306">
        <v>0</v>
      </c>
      <c r="M1328" s="306">
        <v>1979</v>
      </c>
      <c r="N1328" s="306">
        <v>1271</v>
      </c>
      <c r="O1328" s="306">
        <v>1979</v>
      </c>
      <c r="P1328" s="306">
        <v>0</v>
      </c>
      <c r="Q1328" s="306">
        <v>789</v>
      </c>
      <c r="R1328" s="144">
        <v>0</v>
      </c>
      <c r="S1328" s="144">
        <v>0</v>
      </c>
      <c r="T1328" s="144">
        <v>0</v>
      </c>
      <c r="U1328" s="144">
        <v>789</v>
      </c>
      <c r="V1328" s="144">
        <v>5378</v>
      </c>
    </row>
    <row r="1329" spans="1:22">
      <c r="A1329" s="375" t="s">
        <v>3061</v>
      </c>
      <c r="B1329" t="s">
        <v>3040</v>
      </c>
      <c r="C1329" t="s">
        <v>3062</v>
      </c>
      <c r="D1329" s="307">
        <v>32441</v>
      </c>
      <c r="E1329" s="307">
        <v>0</v>
      </c>
      <c r="F1329" s="307">
        <v>24661</v>
      </c>
      <c r="G1329" s="307">
        <v>24661</v>
      </c>
      <c r="H1329" s="307">
        <v>0</v>
      </c>
      <c r="I1329" s="307">
        <v>16225</v>
      </c>
      <c r="J1329" s="307">
        <v>12420</v>
      </c>
      <c r="K1329" s="307">
        <v>16225</v>
      </c>
      <c r="L1329" s="307">
        <v>0</v>
      </c>
      <c r="M1329" s="307">
        <v>1536</v>
      </c>
      <c r="N1329" s="307">
        <v>1035</v>
      </c>
      <c r="O1329" s="307">
        <v>640</v>
      </c>
      <c r="P1329" s="307">
        <v>896</v>
      </c>
      <c r="Q1329" s="307">
        <v>789</v>
      </c>
      <c r="R1329" s="438">
        <v>0</v>
      </c>
      <c r="S1329" s="438">
        <v>0</v>
      </c>
      <c r="T1329" s="438">
        <v>0</v>
      </c>
      <c r="U1329" s="438">
        <v>789</v>
      </c>
      <c r="V1329" s="438">
        <v>4144</v>
      </c>
    </row>
    <row r="1330" spans="1:22">
      <c r="A1330" s="375" t="s">
        <v>3063</v>
      </c>
      <c r="B1330" t="s">
        <v>3040</v>
      </c>
      <c r="C1330" t="s">
        <v>1061</v>
      </c>
      <c r="D1330" s="306">
        <v>32448</v>
      </c>
      <c r="E1330" s="306">
        <v>0</v>
      </c>
      <c r="F1330" s="306">
        <v>30839</v>
      </c>
      <c r="G1330" s="306">
        <v>30839</v>
      </c>
      <c r="H1330" s="306">
        <v>0</v>
      </c>
      <c r="I1330" s="306">
        <v>23550</v>
      </c>
      <c r="J1330" s="306">
        <v>18530</v>
      </c>
      <c r="K1330" s="306">
        <v>22200</v>
      </c>
      <c r="L1330" s="306">
        <v>1350</v>
      </c>
      <c r="M1330" s="306">
        <v>2193</v>
      </c>
      <c r="N1330" s="306">
        <v>1536</v>
      </c>
      <c r="O1330" s="306">
        <v>800</v>
      </c>
      <c r="P1330" s="306">
        <v>1393</v>
      </c>
      <c r="Q1330" s="306">
        <v>789</v>
      </c>
      <c r="R1330" s="144">
        <v>0</v>
      </c>
      <c r="S1330" s="144">
        <v>0</v>
      </c>
      <c r="T1330" s="144">
        <v>0</v>
      </c>
      <c r="U1330" s="144">
        <v>789</v>
      </c>
      <c r="V1330" s="144">
        <v>5185</v>
      </c>
    </row>
    <row r="1331" spans="1:22">
      <c r="A1331" s="375" t="s">
        <v>3064</v>
      </c>
      <c r="B1331" t="s">
        <v>3040</v>
      </c>
      <c r="C1331" t="s">
        <v>3065</v>
      </c>
      <c r="D1331" s="307">
        <v>32449</v>
      </c>
      <c r="E1331" s="307">
        <v>0</v>
      </c>
      <c r="F1331" s="307">
        <v>54844</v>
      </c>
      <c r="G1331" s="307">
        <v>0</v>
      </c>
      <c r="H1331" s="307">
        <v>54844</v>
      </c>
      <c r="I1331" s="307">
        <v>52460</v>
      </c>
      <c r="J1331" s="307">
        <v>40180</v>
      </c>
      <c r="K1331" s="307">
        <v>51410</v>
      </c>
      <c r="L1331" s="307">
        <v>1050</v>
      </c>
      <c r="M1331" s="307">
        <v>4943</v>
      </c>
      <c r="N1331" s="307">
        <v>3323</v>
      </c>
      <c r="O1331" s="307">
        <v>4172</v>
      </c>
      <c r="P1331" s="307">
        <v>771</v>
      </c>
      <c r="Q1331" s="307">
        <v>1029</v>
      </c>
      <c r="R1331" s="438">
        <v>0</v>
      </c>
      <c r="S1331" s="438">
        <v>0</v>
      </c>
      <c r="T1331" s="438">
        <v>0</v>
      </c>
      <c r="U1331" s="438">
        <v>1029</v>
      </c>
      <c r="V1331" s="438">
        <v>9232</v>
      </c>
    </row>
    <row r="1332" spans="1:22">
      <c r="A1332" s="375" t="s">
        <v>3066</v>
      </c>
      <c r="B1332" t="s">
        <v>3040</v>
      </c>
      <c r="C1332" t="s">
        <v>3067</v>
      </c>
      <c r="D1332" s="306">
        <v>32501</v>
      </c>
      <c r="E1332" s="306">
        <v>0</v>
      </c>
      <c r="F1332" s="306">
        <v>41572</v>
      </c>
      <c r="G1332" s="306">
        <v>0</v>
      </c>
      <c r="H1332" s="306">
        <v>41572</v>
      </c>
      <c r="I1332" s="306">
        <v>35435</v>
      </c>
      <c r="J1332" s="306">
        <v>27390</v>
      </c>
      <c r="K1332" s="306">
        <v>35435</v>
      </c>
      <c r="L1332" s="306">
        <v>0</v>
      </c>
      <c r="M1332" s="306">
        <v>3330</v>
      </c>
      <c r="N1332" s="306">
        <v>2271</v>
      </c>
      <c r="O1332" s="306">
        <v>650</v>
      </c>
      <c r="P1332" s="306">
        <v>2680</v>
      </c>
      <c r="Q1332" s="306">
        <v>1029</v>
      </c>
      <c r="R1332" s="144">
        <v>0</v>
      </c>
      <c r="S1332" s="144">
        <v>0</v>
      </c>
      <c r="T1332" s="144">
        <v>0</v>
      </c>
      <c r="U1332" s="144">
        <v>1029</v>
      </c>
      <c r="V1332" s="144">
        <v>6993</v>
      </c>
    </row>
    <row r="1333" spans="1:22">
      <c r="A1333" s="375" t="s">
        <v>3068</v>
      </c>
      <c r="B1333" t="s">
        <v>3040</v>
      </c>
      <c r="C1333" t="s">
        <v>3069</v>
      </c>
      <c r="D1333" s="307">
        <v>32505</v>
      </c>
      <c r="E1333" s="307">
        <v>0</v>
      </c>
      <c r="F1333" s="307">
        <v>36889</v>
      </c>
      <c r="G1333" s="307">
        <v>36889</v>
      </c>
      <c r="H1333" s="307">
        <v>0</v>
      </c>
      <c r="I1333" s="307">
        <v>31175</v>
      </c>
      <c r="J1333" s="307">
        <v>24030</v>
      </c>
      <c r="K1333" s="307">
        <v>31175</v>
      </c>
      <c r="L1333" s="307">
        <v>0</v>
      </c>
      <c r="M1333" s="307">
        <v>2945</v>
      </c>
      <c r="N1333" s="307">
        <v>2003</v>
      </c>
      <c r="O1333" s="307">
        <v>700</v>
      </c>
      <c r="P1333" s="307">
        <v>2245</v>
      </c>
      <c r="Q1333" s="307">
        <v>1029</v>
      </c>
      <c r="R1333" s="438">
        <v>0</v>
      </c>
      <c r="S1333" s="438">
        <v>0</v>
      </c>
      <c r="T1333" s="438">
        <v>0</v>
      </c>
      <c r="U1333" s="438">
        <v>1029</v>
      </c>
      <c r="V1333" s="438">
        <v>6204</v>
      </c>
    </row>
    <row r="1334" spans="1:22">
      <c r="A1334" s="375" t="s">
        <v>3070</v>
      </c>
      <c r="B1334" t="s">
        <v>3040</v>
      </c>
      <c r="C1334" t="s">
        <v>3071</v>
      </c>
      <c r="D1334" s="306">
        <v>32525</v>
      </c>
      <c r="E1334" s="306">
        <v>0</v>
      </c>
      <c r="F1334" s="306">
        <v>18463</v>
      </c>
      <c r="G1334" s="306">
        <v>18463</v>
      </c>
      <c r="H1334" s="306">
        <v>0</v>
      </c>
      <c r="I1334" s="306">
        <v>10000</v>
      </c>
      <c r="J1334" s="306">
        <v>7000</v>
      </c>
      <c r="K1334" s="306">
        <v>10000</v>
      </c>
      <c r="L1334" s="306">
        <v>0</v>
      </c>
      <c r="M1334" s="306">
        <v>979</v>
      </c>
      <c r="N1334" s="306">
        <v>580</v>
      </c>
      <c r="O1334" s="306">
        <v>0</v>
      </c>
      <c r="P1334" s="306">
        <v>979</v>
      </c>
      <c r="Q1334" s="306">
        <v>789</v>
      </c>
      <c r="R1334" s="144">
        <v>0</v>
      </c>
      <c r="S1334" s="144">
        <v>0</v>
      </c>
      <c r="T1334" s="144">
        <v>0</v>
      </c>
      <c r="U1334" s="144">
        <v>789</v>
      </c>
      <c r="V1334" s="144">
        <v>3102</v>
      </c>
    </row>
    <row r="1335" spans="1:22">
      <c r="A1335" s="375" t="s">
        <v>3072</v>
      </c>
      <c r="B1335" t="s">
        <v>3040</v>
      </c>
      <c r="C1335" t="s">
        <v>3073</v>
      </c>
      <c r="D1335" s="307">
        <v>32526</v>
      </c>
      <c r="E1335" s="307">
        <v>0</v>
      </c>
      <c r="F1335" s="307">
        <v>22284</v>
      </c>
      <c r="G1335" s="307">
        <v>22284</v>
      </c>
      <c r="H1335" s="307">
        <v>0</v>
      </c>
      <c r="I1335" s="307">
        <v>13765</v>
      </c>
      <c r="J1335" s="307">
        <v>10080</v>
      </c>
      <c r="K1335" s="307">
        <v>13765</v>
      </c>
      <c r="L1335" s="307">
        <v>0</v>
      </c>
      <c r="M1335" s="307">
        <v>1325</v>
      </c>
      <c r="N1335" s="307">
        <v>833</v>
      </c>
      <c r="O1335" s="307">
        <v>1325</v>
      </c>
      <c r="P1335" s="307">
        <v>0</v>
      </c>
      <c r="Q1335" s="307">
        <v>789</v>
      </c>
      <c r="R1335" s="438">
        <v>0</v>
      </c>
      <c r="S1335" s="438">
        <v>0</v>
      </c>
      <c r="T1335" s="438">
        <v>0</v>
      </c>
      <c r="U1335" s="438">
        <v>789</v>
      </c>
      <c r="V1335" s="438">
        <v>3745</v>
      </c>
    </row>
    <row r="1336" spans="1:22">
      <c r="A1336" s="375" t="s">
        <v>3074</v>
      </c>
      <c r="B1336" t="s">
        <v>3040</v>
      </c>
      <c r="C1336" t="s">
        <v>3075</v>
      </c>
      <c r="D1336" s="306">
        <v>32527</v>
      </c>
      <c r="E1336" s="306">
        <v>0</v>
      </c>
      <c r="F1336" s="306">
        <v>7566</v>
      </c>
      <c r="G1336" s="306">
        <v>0</v>
      </c>
      <c r="H1336" s="306">
        <v>7566</v>
      </c>
      <c r="I1336" s="306">
        <v>3220</v>
      </c>
      <c r="J1336" s="306">
        <v>2360</v>
      </c>
      <c r="K1336" s="306">
        <v>3220</v>
      </c>
      <c r="L1336" s="306">
        <v>0</v>
      </c>
      <c r="M1336" s="306">
        <v>309</v>
      </c>
      <c r="N1336" s="306">
        <v>195</v>
      </c>
      <c r="O1336" s="306">
        <v>0</v>
      </c>
      <c r="P1336" s="306">
        <v>309</v>
      </c>
      <c r="Q1336" s="306">
        <v>789</v>
      </c>
      <c r="R1336" s="144">
        <v>0</v>
      </c>
      <c r="S1336" s="144">
        <v>0</v>
      </c>
      <c r="T1336" s="144">
        <v>0</v>
      </c>
      <c r="U1336" s="144">
        <v>789</v>
      </c>
      <c r="V1336" s="144">
        <v>1270</v>
      </c>
    </row>
    <row r="1337" spans="1:22">
      <c r="A1337" s="375" t="s">
        <v>3076</v>
      </c>
      <c r="B1337" t="s">
        <v>3040</v>
      </c>
      <c r="C1337" t="s">
        <v>3077</v>
      </c>
      <c r="D1337" s="307">
        <v>32528</v>
      </c>
      <c r="E1337" s="307">
        <v>0</v>
      </c>
      <c r="F1337" s="307">
        <v>69247</v>
      </c>
      <c r="G1337" s="307">
        <v>0</v>
      </c>
      <c r="H1337" s="307">
        <v>69247</v>
      </c>
      <c r="I1337" s="307">
        <v>64575</v>
      </c>
      <c r="J1337" s="307">
        <v>46630</v>
      </c>
      <c r="K1337" s="307">
        <v>63900</v>
      </c>
      <c r="L1337" s="307">
        <v>675</v>
      </c>
      <c r="M1337" s="307">
        <v>6274</v>
      </c>
      <c r="N1337" s="307">
        <v>3871</v>
      </c>
      <c r="O1337" s="307">
        <v>5325</v>
      </c>
      <c r="P1337" s="307">
        <v>949</v>
      </c>
      <c r="Q1337" s="307">
        <v>1269</v>
      </c>
      <c r="R1337" s="438">
        <v>0</v>
      </c>
      <c r="S1337" s="438">
        <v>0</v>
      </c>
      <c r="T1337" s="438">
        <v>0</v>
      </c>
      <c r="U1337" s="438">
        <v>1269</v>
      </c>
      <c r="V1337" s="438">
        <v>11660</v>
      </c>
    </row>
    <row r="1338" spans="1:22">
      <c r="A1338" s="375" t="s">
        <v>3078</v>
      </c>
      <c r="B1338" t="s">
        <v>3079</v>
      </c>
      <c r="C1338">
        <v>0</v>
      </c>
      <c r="D1338" s="306">
        <v>33000</v>
      </c>
      <c r="E1338" s="306">
        <v>0</v>
      </c>
      <c r="F1338" s="306">
        <v>6024214</v>
      </c>
      <c r="G1338" s="306">
        <v>5567000</v>
      </c>
      <c r="H1338" s="306">
        <v>457214</v>
      </c>
      <c r="I1338" s="306">
        <v>0</v>
      </c>
      <c r="J1338" s="306">
        <v>0</v>
      </c>
      <c r="K1338" s="306">
        <v>0</v>
      </c>
      <c r="L1338" s="306">
        <v>0</v>
      </c>
      <c r="M1338" s="306">
        <v>0</v>
      </c>
      <c r="N1338" s="306">
        <v>0</v>
      </c>
      <c r="O1338" s="306">
        <v>0</v>
      </c>
      <c r="P1338" s="306">
        <v>0</v>
      </c>
      <c r="Q1338" s="306">
        <v>0</v>
      </c>
      <c r="R1338" s="144">
        <v>0</v>
      </c>
      <c r="S1338" s="144">
        <v>0</v>
      </c>
      <c r="T1338" s="144">
        <v>0</v>
      </c>
      <c r="U1338" s="144">
        <v>0</v>
      </c>
      <c r="V1338" s="144">
        <v>1016478</v>
      </c>
    </row>
    <row r="1339" spans="1:22">
      <c r="A1339" s="375" t="s">
        <v>3080</v>
      </c>
      <c r="B1339" t="s">
        <v>3079</v>
      </c>
      <c r="C1339" t="s">
        <v>3081</v>
      </c>
      <c r="D1339" s="307">
        <v>33100</v>
      </c>
      <c r="E1339" s="307">
        <v>0</v>
      </c>
      <c r="F1339" s="307">
        <v>1361658</v>
      </c>
      <c r="G1339" s="307">
        <v>1361658</v>
      </c>
      <c r="H1339" s="307">
        <v>0</v>
      </c>
      <c r="I1339" s="307">
        <v>3145640</v>
      </c>
      <c r="J1339" s="307">
        <v>2158160</v>
      </c>
      <c r="K1339" s="307">
        <v>3090000</v>
      </c>
      <c r="L1339" s="307">
        <v>55640</v>
      </c>
      <c r="M1339" s="307">
        <v>310806</v>
      </c>
      <c r="N1339" s="307">
        <v>178203</v>
      </c>
      <c r="O1339" s="307">
        <v>240000</v>
      </c>
      <c r="P1339" s="307">
        <v>70806</v>
      </c>
      <c r="Q1339" s="307">
        <v>21429</v>
      </c>
      <c r="R1339" s="438">
        <v>0</v>
      </c>
      <c r="S1339" s="438">
        <v>0</v>
      </c>
      <c r="T1339" s="438">
        <v>0</v>
      </c>
      <c r="U1339" s="438">
        <v>21429</v>
      </c>
      <c r="V1339" s="438">
        <v>230285</v>
      </c>
    </row>
    <row r="1340" spans="1:22">
      <c r="A1340" s="375" t="s">
        <v>3082</v>
      </c>
      <c r="B1340" t="s">
        <v>3079</v>
      </c>
      <c r="C1340" t="s">
        <v>3083</v>
      </c>
      <c r="D1340" s="306">
        <v>33202</v>
      </c>
      <c r="E1340" s="306">
        <v>0</v>
      </c>
      <c r="F1340" s="306">
        <v>873495</v>
      </c>
      <c r="G1340" s="306">
        <v>873495</v>
      </c>
      <c r="H1340" s="306">
        <v>0</v>
      </c>
      <c r="I1340" s="306">
        <v>2026710</v>
      </c>
      <c r="J1340" s="306">
        <v>1370100</v>
      </c>
      <c r="K1340" s="306">
        <v>1840000</v>
      </c>
      <c r="L1340" s="306">
        <v>186710</v>
      </c>
      <c r="M1340" s="306">
        <v>200902</v>
      </c>
      <c r="N1340" s="306">
        <v>112558</v>
      </c>
      <c r="O1340" s="306">
        <v>140000</v>
      </c>
      <c r="P1340" s="306">
        <v>60902</v>
      </c>
      <c r="Q1340" s="306">
        <v>13749</v>
      </c>
      <c r="R1340" s="144">
        <v>0</v>
      </c>
      <c r="S1340" s="144">
        <v>0</v>
      </c>
      <c r="T1340" s="144">
        <v>0</v>
      </c>
      <c r="U1340" s="144">
        <v>13749</v>
      </c>
      <c r="V1340" s="144">
        <v>148116</v>
      </c>
    </row>
    <row r="1341" spans="1:22">
      <c r="A1341" s="375" t="s">
        <v>3084</v>
      </c>
      <c r="B1341" t="s">
        <v>3079</v>
      </c>
      <c r="C1341" t="s">
        <v>3085</v>
      </c>
      <c r="D1341" s="307">
        <v>33203</v>
      </c>
      <c r="E1341" s="307">
        <v>0</v>
      </c>
      <c r="F1341" s="307">
        <v>282515</v>
      </c>
      <c r="G1341" s="307">
        <v>0</v>
      </c>
      <c r="H1341" s="307">
        <v>282515</v>
      </c>
      <c r="I1341" s="307">
        <v>427365</v>
      </c>
      <c r="J1341" s="307">
        <v>295420</v>
      </c>
      <c r="K1341" s="307">
        <v>403000</v>
      </c>
      <c r="L1341" s="307">
        <v>24365</v>
      </c>
      <c r="M1341" s="307">
        <v>41964</v>
      </c>
      <c r="N1341" s="307">
        <v>24318</v>
      </c>
      <c r="O1341" s="307">
        <v>13402</v>
      </c>
      <c r="P1341" s="307">
        <v>28562</v>
      </c>
      <c r="Q1341" s="307">
        <v>4149</v>
      </c>
      <c r="R1341" s="438">
        <v>0</v>
      </c>
      <c r="S1341" s="438">
        <v>0</v>
      </c>
      <c r="T1341" s="438">
        <v>0</v>
      </c>
      <c r="U1341" s="438">
        <v>4149</v>
      </c>
      <c r="V1341" s="438">
        <v>47684</v>
      </c>
    </row>
    <row r="1342" spans="1:22">
      <c r="A1342" s="375" t="s">
        <v>3086</v>
      </c>
      <c r="B1342" t="s">
        <v>3079</v>
      </c>
      <c r="C1342" t="s">
        <v>3087</v>
      </c>
      <c r="D1342" s="306">
        <v>33204</v>
      </c>
      <c r="E1342" s="306">
        <v>0</v>
      </c>
      <c r="F1342" s="306">
        <v>150844</v>
      </c>
      <c r="G1342" s="306">
        <v>1140</v>
      </c>
      <c r="H1342" s="306">
        <v>149704</v>
      </c>
      <c r="I1342" s="306">
        <v>262680</v>
      </c>
      <c r="J1342" s="306">
        <v>188590</v>
      </c>
      <c r="K1342" s="306">
        <v>237730</v>
      </c>
      <c r="L1342" s="306">
        <v>24950</v>
      </c>
      <c r="M1342" s="306">
        <v>25471</v>
      </c>
      <c r="N1342" s="306">
        <v>15571</v>
      </c>
      <c r="O1342" s="306">
        <v>12957</v>
      </c>
      <c r="P1342" s="306">
        <v>12514</v>
      </c>
      <c r="Q1342" s="306">
        <v>2709</v>
      </c>
      <c r="R1342" s="144">
        <v>0</v>
      </c>
      <c r="S1342" s="144">
        <v>0</v>
      </c>
      <c r="T1342" s="144">
        <v>0</v>
      </c>
      <c r="U1342" s="144">
        <v>2709</v>
      </c>
      <c r="V1342" s="144">
        <v>25560</v>
      </c>
    </row>
    <row r="1343" spans="1:22">
      <c r="A1343" s="375" t="s">
        <v>3088</v>
      </c>
      <c r="B1343" t="s">
        <v>3079</v>
      </c>
      <c r="C1343" t="s">
        <v>3089</v>
      </c>
      <c r="D1343" s="307">
        <v>33205</v>
      </c>
      <c r="E1343" s="307">
        <v>0</v>
      </c>
      <c r="F1343" s="307">
        <v>121847</v>
      </c>
      <c r="G1343" s="307">
        <v>0</v>
      </c>
      <c r="H1343" s="307">
        <v>121847</v>
      </c>
      <c r="I1343" s="307">
        <v>211925</v>
      </c>
      <c r="J1343" s="307">
        <v>151790</v>
      </c>
      <c r="K1343" s="307">
        <v>193000</v>
      </c>
      <c r="L1343" s="307">
        <v>18925</v>
      </c>
      <c r="M1343" s="307">
        <v>20294</v>
      </c>
      <c r="N1343" s="307">
        <v>12266</v>
      </c>
      <c r="O1343" s="307">
        <v>10889</v>
      </c>
      <c r="P1343" s="307">
        <v>9405</v>
      </c>
      <c r="Q1343" s="307">
        <v>2709</v>
      </c>
      <c r="R1343" s="438">
        <v>0</v>
      </c>
      <c r="S1343" s="438">
        <v>0</v>
      </c>
      <c r="T1343" s="438">
        <v>0</v>
      </c>
      <c r="U1343" s="438">
        <v>2709</v>
      </c>
      <c r="V1343" s="438">
        <v>20555</v>
      </c>
    </row>
    <row r="1344" spans="1:22">
      <c r="A1344" s="375" t="s">
        <v>3090</v>
      </c>
      <c r="B1344" t="s">
        <v>3079</v>
      </c>
      <c r="C1344" t="s">
        <v>3091</v>
      </c>
      <c r="D1344" s="306">
        <v>33207</v>
      </c>
      <c r="E1344" s="306">
        <v>0</v>
      </c>
      <c r="F1344" s="306">
        <v>119765</v>
      </c>
      <c r="G1344" s="306">
        <v>119765</v>
      </c>
      <c r="H1344" s="306">
        <v>0</v>
      </c>
      <c r="I1344" s="306">
        <v>157100</v>
      </c>
      <c r="J1344" s="306">
        <v>107180</v>
      </c>
      <c r="K1344" s="306">
        <v>156000</v>
      </c>
      <c r="L1344" s="306">
        <v>1100</v>
      </c>
      <c r="M1344" s="306">
        <v>15506</v>
      </c>
      <c r="N1344" s="306">
        <v>8843</v>
      </c>
      <c r="O1344" s="306">
        <v>6600</v>
      </c>
      <c r="P1344" s="306">
        <v>8906</v>
      </c>
      <c r="Q1344" s="306">
        <v>2229</v>
      </c>
      <c r="R1344" s="144">
        <v>0</v>
      </c>
      <c r="S1344" s="144">
        <v>0</v>
      </c>
      <c r="T1344" s="144">
        <v>0</v>
      </c>
      <c r="U1344" s="144">
        <v>2229</v>
      </c>
      <c r="V1344" s="144">
        <v>20205</v>
      </c>
    </row>
    <row r="1345" spans="1:22">
      <c r="A1345" s="375" t="s">
        <v>3092</v>
      </c>
      <c r="B1345" t="s">
        <v>3079</v>
      </c>
      <c r="C1345" t="s">
        <v>3093</v>
      </c>
      <c r="D1345" s="307">
        <v>33208</v>
      </c>
      <c r="E1345" s="307">
        <v>0</v>
      </c>
      <c r="F1345" s="307">
        <v>176865</v>
      </c>
      <c r="G1345" s="307">
        <v>0</v>
      </c>
      <c r="H1345" s="307">
        <v>176865</v>
      </c>
      <c r="I1345" s="307">
        <v>254920</v>
      </c>
      <c r="J1345" s="307">
        <v>160450</v>
      </c>
      <c r="K1345" s="307">
        <v>232000</v>
      </c>
      <c r="L1345" s="307">
        <v>22920</v>
      </c>
      <c r="M1345" s="307">
        <v>25861</v>
      </c>
      <c r="N1345" s="307">
        <v>13168</v>
      </c>
      <c r="O1345" s="307">
        <v>17312</v>
      </c>
      <c r="P1345" s="307">
        <v>8549</v>
      </c>
      <c r="Q1345" s="307">
        <v>2949</v>
      </c>
      <c r="R1345" s="438">
        <v>0</v>
      </c>
      <c r="S1345" s="438">
        <v>0</v>
      </c>
      <c r="T1345" s="438">
        <v>0</v>
      </c>
      <c r="U1345" s="438">
        <v>2949</v>
      </c>
      <c r="V1345" s="438">
        <v>29859</v>
      </c>
    </row>
    <row r="1346" spans="1:22">
      <c r="A1346" s="375" t="s">
        <v>3094</v>
      </c>
      <c r="B1346" t="s">
        <v>3079</v>
      </c>
      <c r="C1346" t="s">
        <v>3095</v>
      </c>
      <c r="D1346" s="306">
        <v>33209</v>
      </c>
      <c r="E1346" s="306">
        <v>0</v>
      </c>
      <c r="F1346" s="306">
        <v>108352</v>
      </c>
      <c r="G1346" s="306">
        <v>0</v>
      </c>
      <c r="H1346" s="306">
        <v>108352</v>
      </c>
      <c r="I1346" s="306">
        <v>135820</v>
      </c>
      <c r="J1346" s="306">
        <v>99940</v>
      </c>
      <c r="K1346" s="306">
        <v>128000</v>
      </c>
      <c r="L1346" s="306">
        <v>7820</v>
      </c>
      <c r="M1346" s="306">
        <v>12995</v>
      </c>
      <c r="N1346" s="306">
        <v>8240</v>
      </c>
      <c r="O1346" s="306">
        <v>12995</v>
      </c>
      <c r="P1346" s="306">
        <v>0</v>
      </c>
      <c r="Q1346" s="306">
        <v>1989</v>
      </c>
      <c r="R1346" s="144">
        <v>0</v>
      </c>
      <c r="S1346" s="144">
        <v>0</v>
      </c>
      <c r="T1346" s="144">
        <v>0</v>
      </c>
      <c r="U1346" s="144">
        <v>1989</v>
      </c>
      <c r="V1346" s="144">
        <v>18251</v>
      </c>
    </row>
    <row r="1347" spans="1:22">
      <c r="A1347" s="375" t="s">
        <v>3096</v>
      </c>
      <c r="B1347" t="s">
        <v>3079</v>
      </c>
      <c r="C1347" t="s">
        <v>3097</v>
      </c>
      <c r="D1347" s="307">
        <v>33210</v>
      </c>
      <c r="E1347" s="307">
        <v>0</v>
      </c>
      <c r="F1347" s="307">
        <v>108568</v>
      </c>
      <c r="G1347" s="307">
        <v>74651</v>
      </c>
      <c r="H1347" s="307">
        <v>33917</v>
      </c>
      <c r="I1347" s="307">
        <v>119070</v>
      </c>
      <c r="J1347" s="307">
        <v>83180</v>
      </c>
      <c r="K1347" s="307">
        <v>119070</v>
      </c>
      <c r="L1347" s="307">
        <v>0</v>
      </c>
      <c r="M1347" s="307">
        <v>11669</v>
      </c>
      <c r="N1347" s="307">
        <v>6890</v>
      </c>
      <c r="O1347" s="307">
        <v>7400</v>
      </c>
      <c r="P1347" s="307">
        <v>4269</v>
      </c>
      <c r="Q1347" s="307">
        <v>1749</v>
      </c>
      <c r="R1347" s="438">
        <v>0</v>
      </c>
      <c r="S1347" s="438">
        <v>0</v>
      </c>
      <c r="T1347" s="438">
        <v>0</v>
      </c>
      <c r="U1347" s="438">
        <v>1749</v>
      </c>
      <c r="V1347" s="438">
        <v>18244</v>
      </c>
    </row>
    <row r="1348" spans="1:22">
      <c r="A1348" s="375" t="s">
        <v>3098</v>
      </c>
      <c r="B1348" t="s">
        <v>3079</v>
      </c>
      <c r="C1348" t="s">
        <v>3099</v>
      </c>
      <c r="D1348" s="306">
        <v>33211</v>
      </c>
      <c r="E1348" s="306">
        <v>0</v>
      </c>
      <c r="F1348" s="306">
        <v>103450</v>
      </c>
      <c r="G1348" s="306">
        <v>103450</v>
      </c>
      <c r="H1348" s="306">
        <v>0</v>
      </c>
      <c r="I1348" s="306">
        <v>149445</v>
      </c>
      <c r="J1348" s="306">
        <v>107690</v>
      </c>
      <c r="K1348" s="306">
        <v>137200</v>
      </c>
      <c r="L1348" s="306">
        <v>12245</v>
      </c>
      <c r="M1348" s="306">
        <v>14484</v>
      </c>
      <c r="N1348" s="306">
        <v>8916</v>
      </c>
      <c r="O1348" s="306">
        <v>1872</v>
      </c>
      <c r="P1348" s="306">
        <v>12612</v>
      </c>
      <c r="Q1348" s="306">
        <v>2229</v>
      </c>
      <c r="R1348" s="144">
        <v>0</v>
      </c>
      <c r="S1348" s="144">
        <v>0</v>
      </c>
      <c r="T1348" s="144">
        <v>0</v>
      </c>
      <c r="U1348" s="144">
        <v>2229</v>
      </c>
      <c r="V1348" s="144">
        <v>17387</v>
      </c>
    </row>
    <row r="1349" spans="1:22">
      <c r="A1349" s="375" t="s">
        <v>3100</v>
      </c>
      <c r="B1349" t="s">
        <v>3079</v>
      </c>
      <c r="C1349" t="s">
        <v>3101</v>
      </c>
      <c r="D1349" s="307">
        <v>33212</v>
      </c>
      <c r="E1349" s="307">
        <v>0</v>
      </c>
      <c r="F1349" s="307">
        <v>98636</v>
      </c>
      <c r="G1349" s="307">
        <v>0</v>
      </c>
      <c r="H1349" s="307">
        <v>98636</v>
      </c>
      <c r="I1349" s="307">
        <v>144230</v>
      </c>
      <c r="J1349" s="307">
        <v>95300</v>
      </c>
      <c r="K1349" s="307">
        <v>130400</v>
      </c>
      <c r="L1349" s="307">
        <v>13830</v>
      </c>
      <c r="M1349" s="307">
        <v>14302</v>
      </c>
      <c r="N1349" s="307">
        <v>7735</v>
      </c>
      <c r="O1349" s="307">
        <v>8335</v>
      </c>
      <c r="P1349" s="307">
        <v>5967</v>
      </c>
      <c r="Q1349" s="307">
        <v>2229</v>
      </c>
      <c r="R1349" s="438">
        <v>0</v>
      </c>
      <c r="S1349" s="438">
        <v>0</v>
      </c>
      <c r="T1349" s="438">
        <v>0</v>
      </c>
      <c r="U1349" s="438">
        <v>2229</v>
      </c>
      <c r="V1349" s="438">
        <v>16753</v>
      </c>
    </row>
    <row r="1350" spans="1:22">
      <c r="A1350" s="375" t="s">
        <v>3102</v>
      </c>
      <c r="B1350" t="s">
        <v>3079</v>
      </c>
      <c r="C1350" t="s">
        <v>3103</v>
      </c>
      <c r="D1350" s="306">
        <v>33213</v>
      </c>
      <c r="E1350" s="306">
        <v>0</v>
      </c>
      <c r="F1350" s="306">
        <v>128812</v>
      </c>
      <c r="G1350" s="306">
        <v>0</v>
      </c>
      <c r="H1350" s="306">
        <v>128812</v>
      </c>
      <c r="I1350" s="306">
        <v>168455</v>
      </c>
      <c r="J1350" s="306">
        <v>111770</v>
      </c>
      <c r="K1350" s="306">
        <v>156000</v>
      </c>
      <c r="L1350" s="306">
        <v>12455</v>
      </c>
      <c r="M1350" s="306">
        <v>16718</v>
      </c>
      <c r="N1350" s="306">
        <v>9131</v>
      </c>
      <c r="O1350" s="306">
        <v>10650</v>
      </c>
      <c r="P1350" s="306">
        <v>6068</v>
      </c>
      <c r="Q1350" s="306">
        <v>2469</v>
      </c>
      <c r="R1350" s="144">
        <v>0</v>
      </c>
      <c r="S1350" s="144">
        <v>0</v>
      </c>
      <c r="T1350" s="144">
        <v>0</v>
      </c>
      <c r="U1350" s="144">
        <v>2469</v>
      </c>
      <c r="V1350" s="144">
        <v>21765</v>
      </c>
    </row>
    <row r="1351" spans="1:22">
      <c r="A1351" s="375" t="s">
        <v>3104</v>
      </c>
      <c r="B1351" t="s">
        <v>3079</v>
      </c>
      <c r="C1351" t="s">
        <v>3105</v>
      </c>
      <c r="D1351" s="307">
        <v>33214</v>
      </c>
      <c r="E1351" s="307">
        <v>1170</v>
      </c>
      <c r="F1351" s="307">
        <v>161532</v>
      </c>
      <c r="G1351" s="307">
        <v>110802</v>
      </c>
      <c r="H1351" s="307">
        <v>50730</v>
      </c>
      <c r="I1351" s="307">
        <v>160805</v>
      </c>
      <c r="J1351" s="307">
        <v>106060</v>
      </c>
      <c r="K1351" s="307">
        <v>160805</v>
      </c>
      <c r="L1351" s="307">
        <v>0</v>
      </c>
      <c r="M1351" s="307">
        <v>16120</v>
      </c>
      <c r="N1351" s="307">
        <v>8830</v>
      </c>
      <c r="O1351" s="307">
        <v>13703</v>
      </c>
      <c r="P1351" s="307">
        <v>2417</v>
      </c>
      <c r="Q1351" s="307">
        <v>2229</v>
      </c>
      <c r="R1351" s="438">
        <v>0</v>
      </c>
      <c r="S1351" s="438">
        <v>0</v>
      </c>
      <c r="T1351" s="438">
        <v>0</v>
      </c>
      <c r="U1351" s="438">
        <v>2229</v>
      </c>
      <c r="V1351" s="438">
        <v>27227</v>
      </c>
    </row>
    <row r="1352" spans="1:22">
      <c r="A1352" s="375" t="s">
        <v>3106</v>
      </c>
      <c r="B1352" t="s">
        <v>3079</v>
      </c>
      <c r="C1352" t="s">
        <v>3107</v>
      </c>
      <c r="D1352" s="306">
        <v>33215</v>
      </c>
      <c r="E1352" s="306">
        <v>0</v>
      </c>
      <c r="F1352" s="306">
        <v>97609</v>
      </c>
      <c r="G1352" s="306">
        <v>0</v>
      </c>
      <c r="H1352" s="306">
        <v>97609</v>
      </c>
      <c r="I1352" s="306">
        <v>122110</v>
      </c>
      <c r="J1352" s="306">
        <v>89770</v>
      </c>
      <c r="K1352" s="306">
        <v>122110</v>
      </c>
      <c r="L1352" s="306">
        <v>0</v>
      </c>
      <c r="M1352" s="306">
        <v>11753</v>
      </c>
      <c r="N1352" s="306">
        <v>7463</v>
      </c>
      <c r="O1352" s="306">
        <v>9082</v>
      </c>
      <c r="P1352" s="306">
        <v>2671</v>
      </c>
      <c r="Q1352" s="306">
        <v>1749</v>
      </c>
      <c r="R1352" s="144">
        <v>0</v>
      </c>
      <c r="S1352" s="144">
        <v>0</v>
      </c>
      <c r="T1352" s="144">
        <v>0</v>
      </c>
      <c r="U1352" s="144">
        <v>1749</v>
      </c>
      <c r="V1352" s="144">
        <v>16442</v>
      </c>
    </row>
    <row r="1353" spans="1:22">
      <c r="A1353" s="375" t="s">
        <v>3108</v>
      </c>
      <c r="B1353" t="s">
        <v>3079</v>
      </c>
      <c r="C1353" t="s">
        <v>3109</v>
      </c>
      <c r="D1353" s="307">
        <v>33216</v>
      </c>
      <c r="E1353" s="307">
        <v>0</v>
      </c>
      <c r="F1353" s="307">
        <v>94000</v>
      </c>
      <c r="G1353" s="307">
        <v>0</v>
      </c>
      <c r="H1353" s="307">
        <v>94000</v>
      </c>
      <c r="I1353" s="307">
        <v>129820</v>
      </c>
      <c r="J1353" s="307">
        <v>86000</v>
      </c>
      <c r="K1353" s="307">
        <v>128000</v>
      </c>
      <c r="L1353" s="307">
        <v>1820</v>
      </c>
      <c r="M1353" s="307">
        <v>12933</v>
      </c>
      <c r="N1353" s="307">
        <v>7065</v>
      </c>
      <c r="O1353" s="307">
        <v>6920</v>
      </c>
      <c r="P1353" s="307">
        <v>6013</v>
      </c>
      <c r="Q1353" s="307">
        <v>1989</v>
      </c>
      <c r="R1353" s="438">
        <v>0</v>
      </c>
      <c r="S1353" s="438">
        <v>0</v>
      </c>
      <c r="T1353" s="438">
        <v>0</v>
      </c>
      <c r="U1353" s="438">
        <v>1989</v>
      </c>
      <c r="V1353" s="438">
        <v>15868</v>
      </c>
    </row>
    <row r="1354" spans="1:22">
      <c r="A1354" s="375" t="s">
        <v>3110</v>
      </c>
      <c r="B1354" t="s">
        <v>3079</v>
      </c>
      <c r="C1354" t="s">
        <v>3111</v>
      </c>
      <c r="D1354" s="306">
        <v>33346</v>
      </c>
      <c r="E1354" s="306">
        <v>0</v>
      </c>
      <c r="F1354" s="306">
        <v>52017</v>
      </c>
      <c r="G1354" s="306">
        <v>0</v>
      </c>
      <c r="H1354" s="306">
        <v>52017</v>
      </c>
      <c r="I1354" s="306">
        <v>66645</v>
      </c>
      <c r="J1354" s="306">
        <v>49830</v>
      </c>
      <c r="K1354" s="306">
        <v>66645</v>
      </c>
      <c r="L1354" s="306">
        <v>0</v>
      </c>
      <c r="M1354" s="306">
        <v>6347</v>
      </c>
      <c r="N1354" s="306">
        <v>4118</v>
      </c>
      <c r="O1354" s="306">
        <v>4992</v>
      </c>
      <c r="P1354" s="306">
        <v>1355</v>
      </c>
      <c r="Q1354" s="306">
        <v>1269</v>
      </c>
      <c r="R1354" s="144">
        <v>0</v>
      </c>
      <c r="S1354" s="144">
        <v>0</v>
      </c>
      <c r="T1354" s="144">
        <v>0</v>
      </c>
      <c r="U1354" s="144">
        <v>1269</v>
      </c>
      <c r="V1354" s="144">
        <v>8721</v>
      </c>
    </row>
    <row r="1355" spans="1:22">
      <c r="A1355" s="375" t="s">
        <v>3112</v>
      </c>
      <c r="B1355" t="s">
        <v>3079</v>
      </c>
      <c r="C1355" t="s">
        <v>3113</v>
      </c>
      <c r="D1355" s="307">
        <v>33423</v>
      </c>
      <c r="E1355" s="307">
        <v>0</v>
      </c>
      <c r="F1355" s="307">
        <v>32770</v>
      </c>
      <c r="G1355" s="307">
        <v>0</v>
      </c>
      <c r="H1355" s="307">
        <v>32770</v>
      </c>
      <c r="I1355" s="307">
        <v>42590</v>
      </c>
      <c r="J1355" s="307">
        <v>25490</v>
      </c>
      <c r="K1355" s="307">
        <v>33400</v>
      </c>
      <c r="L1355" s="307">
        <v>9190</v>
      </c>
      <c r="M1355" s="307">
        <v>4389</v>
      </c>
      <c r="N1355" s="307">
        <v>2088</v>
      </c>
      <c r="O1355" s="307">
        <v>4043</v>
      </c>
      <c r="P1355" s="307">
        <v>346</v>
      </c>
      <c r="Q1355" s="307">
        <v>1269</v>
      </c>
      <c r="R1355" s="438">
        <v>0</v>
      </c>
      <c r="S1355" s="438">
        <v>0</v>
      </c>
      <c r="T1355" s="438">
        <v>0</v>
      </c>
      <c r="U1355" s="438">
        <v>1269</v>
      </c>
      <c r="V1355" s="438">
        <v>5557</v>
      </c>
    </row>
    <row r="1356" spans="1:22">
      <c r="A1356" s="375" t="s">
        <v>3114</v>
      </c>
      <c r="B1356" t="s">
        <v>3079</v>
      </c>
      <c r="C1356" t="s">
        <v>3115</v>
      </c>
      <c r="D1356" s="306">
        <v>33445</v>
      </c>
      <c r="E1356" s="306">
        <v>0</v>
      </c>
      <c r="F1356" s="306">
        <v>32229</v>
      </c>
      <c r="G1356" s="306">
        <v>2253</v>
      </c>
      <c r="H1356" s="306">
        <v>29976</v>
      </c>
      <c r="I1356" s="306">
        <v>39000</v>
      </c>
      <c r="J1356" s="306">
        <v>24020</v>
      </c>
      <c r="K1356" s="306">
        <v>31700</v>
      </c>
      <c r="L1356" s="306">
        <v>7300</v>
      </c>
      <c r="M1356" s="306">
        <v>3988</v>
      </c>
      <c r="N1356" s="306">
        <v>1978</v>
      </c>
      <c r="O1356" s="306">
        <v>2399</v>
      </c>
      <c r="P1356" s="306">
        <v>1589</v>
      </c>
      <c r="Q1356" s="306">
        <v>1029</v>
      </c>
      <c r="R1356" s="144">
        <v>0</v>
      </c>
      <c r="S1356" s="144">
        <v>0</v>
      </c>
      <c r="T1356" s="144">
        <v>0</v>
      </c>
      <c r="U1356" s="144">
        <v>1029</v>
      </c>
      <c r="V1356" s="144">
        <v>5450</v>
      </c>
    </row>
    <row r="1357" spans="1:22">
      <c r="A1357" s="375" t="s">
        <v>3116</v>
      </c>
      <c r="B1357" t="s">
        <v>3079</v>
      </c>
      <c r="C1357" t="s">
        <v>3117</v>
      </c>
      <c r="D1357" s="307">
        <v>33461</v>
      </c>
      <c r="E1357" s="307">
        <v>0</v>
      </c>
      <c r="F1357" s="307">
        <v>54236</v>
      </c>
      <c r="G1357" s="307">
        <v>0</v>
      </c>
      <c r="H1357" s="307">
        <v>54236</v>
      </c>
      <c r="I1357" s="307">
        <v>50665</v>
      </c>
      <c r="J1357" s="307">
        <v>33260</v>
      </c>
      <c r="K1357" s="307">
        <v>37290</v>
      </c>
      <c r="L1357" s="307">
        <v>13375</v>
      </c>
      <c r="M1357" s="307">
        <v>5032</v>
      </c>
      <c r="N1357" s="307">
        <v>2710</v>
      </c>
      <c r="O1357" s="307">
        <v>2517</v>
      </c>
      <c r="P1357" s="307">
        <v>2515</v>
      </c>
      <c r="Q1357" s="307">
        <v>1269</v>
      </c>
      <c r="R1357" s="438">
        <v>0</v>
      </c>
      <c r="S1357" s="438">
        <v>0</v>
      </c>
      <c r="T1357" s="438">
        <v>0</v>
      </c>
      <c r="U1357" s="438">
        <v>1269</v>
      </c>
      <c r="V1357" s="438">
        <v>9133</v>
      </c>
    </row>
    <row r="1358" spans="1:22">
      <c r="A1358" s="375" t="s">
        <v>3118</v>
      </c>
      <c r="B1358" t="s">
        <v>3079</v>
      </c>
      <c r="C1358" t="s">
        <v>3119</v>
      </c>
      <c r="D1358" s="306">
        <v>33586</v>
      </c>
      <c r="E1358" s="306">
        <v>0</v>
      </c>
      <c r="F1358" s="306">
        <v>7840</v>
      </c>
      <c r="G1358" s="306">
        <v>7840</v>
      </c>
      <c r="H1358" s="306">
        <v>0</v>
      </c>
      <c r="I1358" s="306">
        <v>4465</v>
      </c>
      <c r="J1358" s="306">
        <v>3520</v>
      </c>
      <c r="K1358" s="306">
        <v>3840</v>
      </c>
      <c r="L1358" s="306">
        <v>625</v>
      </c>
      <c r="M1358" s="306">
        <v>411</v>
      </c>
      <c r="N1358" s="306">
        <v>288</v>
      </c>
      <c r="O1358" s="306">
        <v>411</v>
      </c>
      <c r="P1358" s="306">
        <v>0</v>
      </c>
      <c r="Q1358" s="306">
        <v>789</v>
      </c>
      <c r="R1358" s="144">
        <v>0</v>
      </c>
      <c r="S1358" s="144">
        <v>0</v>
      </c>
      <c r="T1358" s="144">
        <v>0</v>
      </c>
      <c r="U1358" s="144">
        <v>789</v>
      </c>
      <c r="V1358" s="144">
        <v>1302</v>
      </c>
    </row>
    <row r="1359" spans="1:22">
      <c r="A1359" s="375" t="s">
        <v>3120</v>
      </c>
      <c r="B1359" t="s">
        <v>3079</v>
      </c>
      <c r="C1359" t="s">
        <v>3121</v>
      </c>
      <c r="D1359" s="307">
        <v>33606</v>
      </c>
      <c r="E1359" s="307">
        <v>0</v>
      </c>
      <c r="F1359" s="307">
        <v>49253</v>
      </c>
      <c r="G1359" s="307">
        <v>0</v>
      </c>
      <c r="H1359" s="307">
        <v>49253</v>
      </c>
      <c r="I1359" s="307">
        <v>54825</v>
      </c>
      <c r="J1359" s="307">
        <v>38970</v>
      </c>
      <c r="K1359" s="307">
        <v>31440</v>
      </c>
      <c r="L1359" s="307">
        <v>23385</v>
      </c>
      <c r="M1359" s="307">
        <v>5292</v>
      </c>
      <c r="N1359" s="307">
        <v>3171</v>
      </c>
      <c r="O1359" s="307">
        <v>4800</v>
      </c>
      <c r="P1359" s="307">
        <v>492</v>
      </c>
      <c r="Q1359" s="307">
        <v>1269</v>
      </c>
      <c r="R1359" s="438">
        <v>0</v>
      </c>
      <c r="S1359" s="438">
        <v>0</v>
      </c>
      <c r="T1359" s="438">
        <v>0</v>
      </c>
      <c r="U1359" s="438">
        <v>1269</v>
      </c>
      <c r="V1359" s="438">
        <v>8304</v>
      </c>
    </row>
    <row r="1360" spans="1:22">
      <c r="A1360" s="375" t="s">
        <v>3122</v>
      </c>
      <c r="B1360" t="s">
        <v>3079</v>
      </c>
      <c r="C1360" t="s">
        <v>3123</v>
      </c>
      <c r="D1360" s="306">
        <v>33622</v>
      </c>
      <c r="E1360" s="306">
        <v>0</v>
      </c>
      <c r="F1360" s="306">
        <v>37221</v>
      </c>
      <c r="G1360" s="306">
        <v>37221</v>
      </c>
      <c r="H1360" s="306">
        <v>0</v>
      </c>
      <c r="I1360" s="306">
        <v>44465</v>
      </c>
      <c r="J1360" s="306">
        <v>30140</v>
      </c>
      <c r="K1360" s="306">
        <v>39200</v>
      </c>
      <c r="L1360" s="306">
        <v>5265</v>
      </c>
      <c r="M1360" s="306">
        <v>4352</v>
      </c>
      <c r="N1360" s="306">
        <v>2438</v>
      </c>
      <c r="O1360" s="306">
        <v>1710</v>
      </c>
      <c r="P1360" s="306">
        <v>2642</v>
      </c>
      <c r="Q1360" s="306">
        <v>1029</v>
      </c>
      <c r="R1360" s="144">
        <v>0</v>
      </c>
      <c r="S1360" s="144">
        <v>0</v>
      </c>
      <c r="T1360" s="144">
        <v>0</v>
      </c>
      <c r="U1360" s="144">
        <v>1029</v>
      </c>
      <c r="V1360" s="144">
        <v>6290</v>
      </c>
    </row>
    <row r="1361" spans="1:22">
      <c r="A1361" s="375" t="s">
        <v>3124</v>
      </c>
      <c r="B1361" t="s">
        <v>3079</v>
      </c>
      <c r="C1361" t="s">
        <v>3125</v>
      </c>
      <c r="D1361" s="307">
        <v>33623</v>
      </c>
      <c r="E1361" s="307">
        <v>0</v>
      </c>
      <c r="F1361" s="307">
        <v>29556</v>
      </c>
      <c r="G1361" s="307">
        <v>29556</v>
      </c>
      <c r="H1361" s="307">
        <v>0</v>
      </c>
      <c r="I1361" s="307">
        <v>22685</v>
      </c>
      <c r="J1361" s="307">
        <v>15130</v>
      </c>
      <c r="K1361" s="307">
        <v>22200</v>
      </c>
      <c r="L1361" s="307">
        <v>485</v>
      </c>
      <c r="M1361" s="307">
        <v>2242</v>
      </c>
      <c r="N1361" s="307">
        <v>1228</v>
      </c>
      <c r="O1361" s="307">
        <v>2100</v>
      </c>
      <c r="P1361" s="307">
        <v>142</v>
      </c>
      <c r="Q1361" s="307">
        <v>1029</v>
      </c>
      <c r="R1361" s="438">
        <v>0</v>
      </c>
      <c r="S1361" s="438">
        <v>0</v>
      </c>
      <c r="T1361" s="438">
        <v>0</v>
      </c>
      <c r="U1361" s="438">
        <v>1029</v>
      </c>
      <c r="V1361" s="438">
        <v>4958</v>
      </c>
    </row>
    <row r="1362" spans="1:22">
      <c r="A1362" s="375" t="s">
        <v>3126</v>
      </c>
      <c r="B1362" t="s">
        <v>3079</v>
      </c>
      <c r="C1362" t="s">
        <v>3127</v>
      </c>
      <c r="D1362" s="306">
        <v>33643</v>
      </c>
      <c r="E1362" s="306">
        <v>0</v>
      </c>
      <c r="F1362" s="306">
        <v>12262</v>
      </c>
      <c r="G1362" s="306">
        <v>0</v>
      </c>
      <c r="H1362" s="306">
        <v>12262</v>
      </c>
      <c r="I1362" s="306">
        <v>6250</v>
      </c>
      <c r="J1362" s="306">
        <v>4550</v>
      </c>
      <c r="K1362" s="306">
        <v>6250</v>
      </c>
      <c r="L1362" s="306">
        <v>0</v>
      </c>
      <c r="M1362" s="306">
        <v>593</v>
      </c>
      <c r="N1362" s="306">
        <v>368</v>
      </c>
      <c r="O1362" s="306">
        <v>572</v>
      </c>
      <c r="P1362" s="306">
        <v>21</v>
      </c>
      <c r="Q1362" s="306">
        <v>789</v>
      </c>
      <c r="R1362" s="144">
        <v>0</v>
      </c>
      <c r="S1362" s="144">
        <v>0</v>
      </c>
      <c r="T1362" s="144">
        <v>0</v>
      </c>
      <c r="U1362" s="144">
        <v>789</v>
      </c>
      <c r="V1362" s="144">
        <v>2024</v>
      </c>
    </row>
    <row r="1363" spans="1:22">
      <c r="A1363" s="375" t="s">
        <v>3128</v>
      </c>
      <c r="B1363" t="s">
        <v>3079</v>
      </c>
      <c r="C1363" t="s">
        <v>3129</v>
      </c>
      <c r="D1363" s="307">
        <v>33663</v>
      </c>
      <c r="E1363" s="307">
        <v>0</v>
      </c>
      <c r="F1363" s="307">
        <v>26240</v>
      </c>
      <c r="G1363" s="307">
        <v>0</v>
      </c>
      <c r="H1363" s="307">
        <v>26240</v>
      </c>
      <c r="I1363" s="307">
        <v>25560</v>
      </c>
      <c r="J1363" s="307">
        <v>20170</v>
      </c>
      <c r="K1363" s="307">
        <v>25560</v>
      </c>
      <c r="L1363" s="307">
        <v>0</v>
      </c>
      <c r="M1363" s="307">
        <v>2387</v>
      </c>
      <c r="N1363" s="307">
        <v>1676</v>
      </c>
      <c r="O1363" s="307">
        <v>2387</v>
      </c>
      <c r="P1363" s="307">
        <v>0</v>
      </c>
      <c r="Q1363" s="307">
        <v>789</v>
      </c>
      <c r="R1363" s="438">
        <v>0</v>
      </c>
      <c r="S1363" s="438">
        <v>0</v>
      </c>
      <c r="T1363" s="438">
        <v>0</v>
      </c>
      <c r="U1363" s="438">
        <v>789</v>
      </c>
      <c r="V1363" s="438">
        <v>4414</v>
      </c>
    </row>
    <row r="1364" spans="1:22">
      <c r="A1364" s="375" t="s">
        <v>3130</v>
      </c>
      <c r="B1364" t="s">
        <v>3079</v>
      </c>
      <c r="C1364" t="s">
        <v>3131</v>
      </c>
      <c r="D1364" s="306">
        <v>33666</v>
      </c>
      <c r="E1364" s="306">
        <v>0</v>
      </c>
      <c r="F1364" s="306">
        <v>54258</v>
      </c>
      <c r="G1364" s="306">
        <v>5900</v>
      </c>
      <c r="H1364" s="306">
        <v>48358</v>
      </c>
      <c r="I1364" s="306">
        <v>64340</v>
      </c>
      <c r="J1364" s="306">
        <v>48390</v>
      </c>
      <c r="K1364" s="306">
        <v>57590</v>
      </c>
      <c r="L1364" s="306">
        <v>6750</v>
      </c>
      <c r="M1364" s="306">
        <v>6082</v>
      </c>
      <c r="N1364" s="306">
        <v>3973</v>
      </c>
      <c r="O1364" s="306">
        <v>6082</v>
      </c>
      <c r="P1364" s="306">
        <v>0</v>
      </c>
      <c r="Q1364" s="306">
        <v>1269</v>
      </c>
      <c r="R1364" s="144">
        <v>0</v>
      </c>
      <c r="S1364" s="144">
        <v>0</v>
      </c>
      <c r="T1364" s="144">
        <v>0</v>
      </c>
      <c r="U1364" s="144">
        <v>1269</v>
      </c>
      <c r="V1364" s="144">
        <v>9093</v>
      </c>
    </row>
    <row r="1365" spans="1:22">
      <c r="A1365" s="375" t="s">
        <v>3132</v>
      </c>
      <c r="B1365" t="s">
        <v>3079</v>
      </c>
      <c r="C1365" t="s">
        <v>3133</v>
      </c>
      <c r="D1365" s="307">
        <v>33681</v>
      </c>
      <c r="E1365" s="307">
        <v>0</v>
      </c>
      <c r="F1365" s="307">
        <v>49792</v>
      </c>
      <c r="G1365" s="307">
        <v>0</v>
      </c>
      <c r="H1365" s="307">
        <v>49792</v>
      </c>
      <c r="I1365" s="307">
        <v>54560</v>
      </c>
      <c r="J1365" s="307">
        <v>41780</v>
      </c>
      <c r="K1365" s="307">
        <v>52920</v>
      </c>
      <c r="L1365" s="307">
        <v>1640</v>
      </c>
      <c r="M1365" s="307">
        <v>5113</v>
      </c>
      <c r="N1365" s="307">
        <v>3430</v>
      </c>
      <c r="O1365" s="307">
        <v>3742</v>
      </c>
      <c r="P1365" s="307">
        <v>1371</v>
      </c>
      <c r="Q1365" s="307">
        <v>1029</v>
      </c>
      <c r="R1365" s="438">
        <v>0</v>
      </c>
      <c r="S1365" s="438">
        <v>0</v>
      </c>
      <c r="T1365" s="438">
        <v>0</v>
      </c>
      <c r="U1365" s="438">
        <v>1029</v>
      </c>
      <c r="V1365" s="438">
        <v>8130</v>
      </c>
    </row>
    <row r="1366" spans="1:22">
      <c r="A1366" s="375" t="s">
        <v>3134</v>
      </c>
      <c r="B1366" t="s">
        <v>3135</v>
      </c>
      <c r="C1366">
        <v>0</v>
      </c>
      <c r="D1366" s="306">
        <v>34000</v>
      </c>
      <c r="E1366" s="306">
        <v>0</v>
      </c>
      <c r="F1366" s="306">
        <v>7076219</v>
      </c>
      <c r="G1366" s="306">
        <v>5456736</v>
      </c>
      <c r="H1366" s="306">
        <v>1619483</v>
      </c>
      <c r="I1366" s="306">
        <v>0</v>
      </c>
      <c r="J1366" s="306">
        <v>0</v>
      </c>
      <c r="K1366" s="306">
        <v>0</v>
      </c>
      <c r="L1366" s="306">
        <v>0</v>
      </c>
      <c r="M1366" s="306">
        <v>0</v>
      </c>
      <c r="N1366" s="306">
        <v>0</v>
      </c>
      <c r="O1366" s="306">
        <v>0</v>
      </c>
      <c r="P1366" s="306">
        <v>0</v>
      </c>
      <c r="Q1366" s="306">
        <v>0</v>
      </c>
      <c r="R1366" s="144">
        <v>0</v>
      </c>
      <c r="S1366" s="144">
        <v>0</v>
      </c>
      <c r="T1366" s="144">
        <v>0</v>
      </c>
      <c r="U1366" s="144">
        <v>0</v>
      </c>
      <c r="V1366" s="144">
        <v>1216930</v>
      </c>
    </row>
    <row r="1367" spans="1:22">
      <c r="A1367" s="375" t="s">
        <v>3136</v>
      </c>
      <c r="B1367" t="s">
        <v>3135</v>
      </c>
      <c r="C1367" t="s">
        <v>3137</v>
      </c>
      <c r="D1367" s="307">
        <v>34100</v>
      </c>
      <c r="E1367" s="307">
        <v>0</v>
      </c>
      <c r="F1367" s="307">
        <v>2152075</v>
      </c>
      <c r="G1367" s="307">
        <v>2152075</v>
      </c>
      <c r="H1367" s="307">
        <v>0</v>
      </c>
      <c r="I1367" s="307">
        <v>5010360</v>
      </c>
      <c r="J1367" s="307">
        <v>3318370</v>
      </c>
      <c r="K1367" s="307">
        <v>4097520</v>
      </c>
      <c r="L1367" s="307">
        <v>912840</v>
      </c>
      <c r="M1367" s="307">
        <v>502463</v>
      </c>
      <c r="N1367" s="307">
        <v>274283</v>
      </c>
      <c r="O1367" s="307">
        <v>80095</v>
      </c>
      <c r="P1367" s="307">
        <v>422368</v>
      </c>
      <c r="Q1367" s="307">
        <v>34869</v>
      </c>
      <c r="R1367" s="438">
        <v>0</v>
      </c>
      <c r="S1367" s="438">
        <v>0</v>
      </c>
      <c r="T1367" s="438">
        <v>0</v>
      </c>
      <c r="U1367" s="438">
        <v>34869</v>
      </c>
      <c r="V1367" s="438">
        <v>374217</v>
      </c>
    </row>
    <row r="1368" spans="1:22">
      <c r="A1368" s="375" t="s">
        <v>3138</v>
      </c>
      <c r="B1368" t="s">
        <v>3135</v>
      </c>
      <c r="C1368" t="s">
        <v>3139</v>
      </c>
      <c r="D1368" s="306">
        <v>34202</v>
      </c>
      <c r="E1368" s="306">
        <v>0</v>
      </c>
      <c r="F1368" s="306">
        <v>532552</v>
      </c>
      <c r="G1368" s="306">
        <v>532552</v>
      </c>
      <c r="H1368" s="306">
        <v>0</v>
      </c>
      <c r="I1368" s="306">
        <v>1031860</v>
      </c>
      <c r="J1368" s="306">
        <v>744930</v>
      </c>
      <c r="K1368" s="306">
        <v>1014000</v>
      </c>
      <c r="L1368" s="306">
        <v>17860</v>
      </c>
      <c r="M1368" s="306">
        <v>100152</v>
      </c>
      <c r="N1368" s="306">
        <v>61716</v>
      </c>
      <c r="O1368" s="306">
        <v>48348</v>
      </c>
      <c r="P1368" s="306">
        <v>51804</v>
      </c>
      <c r="Q1368" s="306">
        <v>7829</v>
      </c>
      <c r="R1368" s="144">
        <v>0</v>
      </c>
      <c r="S1368" s="144">
        <v>0</v>
      </c>
      <c r="T1368" s="144">
        <v>0</v>
      </c>
      <c r="U1368" s="144">
        <v>7829</v>
      </c>
      <c r="V1368" s="144">
        <v>92211</v>
      </c>
    </row>
    <row r="1369" spans="1:22">
      <c r="A1369" s="375" t="s">
        <v>3140</v>
      </c>
      <c r="B1369" t="s">
        <v>3135</v>
      </c>
      <c r="C1369" t="s">
        <v>3141</v>
      </c>
      <c r="D1369" s="307">
        <v>34203</v>
      </c>
      <c r="E1369" s="307">
        <v>0</v>
      </c>
      <c r="F1369" s="307">
        <v>62458</v>
      </c>
      <c r="G1369" s="307">
        <v>62458</v>
      </c>
      <c r="H1369" s="307">
        <v>0</v>
      </c>
      <c r="I1369" s="307">
        <v>120185</v>
      </c>
      <c r="J1369" s="307">
        <v>89420</v>
      </c>
      <c r="K1369" s="307">
        <v>105400</v>
      </c>
      <c r="L1369" s="307">
        <v>14785</v>
      </c>
      <c r="M1369" s="307">
        <v>11513</v>
      </c>
      <c r="N1369" s="307">
        <v>7418</v>
      </c>
      <c r="O1369" s="307">
        <v>5946</v>
      </c>
      <c r="P1369" s="307">
        <v>5567</v>
      </c>
      <c r="Q1369" s="307">
        <v>1749</v>
      </c>
      <c r="R1369" s="438">
        <v>0</v>
      </c>
      <c r="S1369" s="438">
        <v>0</v>
      </c>
      <c r="T1369" s="438">
        <v>0</v>
      </c>
      <c r="U1369" s="438">
        <v>1749</v>
      </c>
      <c r="V1369" s="438">
        <v>10538</v>
      </c>
    </row>
    <row r="1370" spans="1:22">
      <c r="A1370" s="375" t="s">
        <v>3142</v>
      </c>
      <c r="B1370" t="s">
        <v>3135</v>
      </c>
      <c r="C1370" t="s">
        <v>3143</v>
      </c>
      <c r="D1370" s="306">
        <v>34204</v>
      </c>
      <c r="E1370" s="306">
        <v>0</v>
      </c>
      <c r="F1370" s="306">
        <v>253846</v>
      </c>
      <c r="G1370" s="306">
        <v>64000</v>
      </c>
      <c r="H1370" s="306">
        <v>189846</v>
      </c>
      <c r="I1370" s="306">
        <v>423325</v>
      </c>
      <c r="J1370" s="306">
        <v>303740</v>
      </c>
      <c r="K1370" s="306">
        <v>329600</v>
      </c>
      <c r="L1370" s="306">
        <v>93725</v>
      </c>
      <c r="M1370" s="306">
        <v>41013</v>
      </c>
      <c r="N1370" s="306">
        <v>25023</v>
      </c>
      <c r="O1370" s="306">
        <v>16001</v>
      </c>
      <c r="P1370" s="306">
        <v>25012</v>
      </c>
      <c r="Q1370" s="306">
        <v>3909</v>
      </c>
      <c r="R1370" s="144">
        <v>0</v>
      </c>
      <c r="S1370" s="144">
        <v>0</v>
      </c>
      <c r="T1370" s="144">
        <v>0</v>
      </c>
      <c r="U1370" s="144">
        <v>3909</v>
      </c>
      <c r="V1370" s="144">
        <v>43476</v>
      </c>
    </row>
    <row r="1371" spans="1:22">
      <c r="A1371" s="375" t="s">
        <v>3144</v>
      </c>
      <c r="B1371" t="s">
        <v>3135</v>
      </c>
      <c r="C1371" t="s">
        <v>3145</v>
      </c>
      <c r="D1371" s="307">
        <v>34205</v>
      </c>
      <c r="E1371" s="307">
        <v>0</v>
      </c>
      <c r="F1371" s="307">
        <v>382322</v>
      </c>
      <c r="G1371" s="307">
        <v>382322</v>
      </c>
      <c r="H1371" s="307">
        <v>0</v>
      </c>
      <c r="I1371" s="307">
        <v>670260</v>
      </c>
      <c r="J1371" s="307">
        <v>500600</v>
      </c>
      <c r="K1371" s="307">
        <v>670000</v>
      </c>
      <c r="L1371" s="307">
        <v>260</v>
      </c>
      <c r="M1371" s="307">
        <v>63989</v>
      </c>
      <c r="N1371" s="307">
        <v>41363</v>
      </c>
      <c r="O1371" s="307">
        <v>8317</v>
      </c>
      <c r="P1371" s="307">
        <v>55672</v>
      </c>
      <c r="Q1371" s="307">
        <v>5589</v>
      </c>
      <c r="R1371" s="438">
        <v>0</v>
      </c>
      <c r="S1371" s="438">
        <v>0</v>
      </c>
      <c r="T1371" s="438">
        <v>0</v>
      </c>
      <c r="U1371" s="438">
        <v>5589</v>
      </c>
      <c r="V1371" s="438">
        <v>65936</v>
      </c>
    </row>
    <row r="1372" spans="1:22">
      <c r="A1372" s="375" t="s">
        <v>3146</v>
      </c>
      <c r="B1372" t="s">
        <v>3135</v>
      </c>
      <c r="C1372" t="s">
        <v>3147</v>
      </c>
      <c r="D1372" s="306">
        <v>34207</v>
      </c>
      <c r="E1372" s="306">
        <v>0</v>
      </c>
      <c r="F1372" s="306">
        <v>962912</v>
      </c>
      <c r="G1372" s="306">
        <v>662912</v>
      </c>
      <c r="H1372" s="306">
        <v>300000</v>
      </c>
      <c r="I1372" s="306">
        <v>1958930</v>
      </c>
      <c r="J1372" s="306">
        <v>1324140</v>
      </c>
      <c r="K1372" s="306">
        <v>1958930</v>
      </c>
      <c r="L1372" s="306">
        <v>0</v>
      </c>
      <c r="M1372" s="306">
        <v>194312</v>
      </c>
      <c r="N1372" s="306">
        <v>108953</v>
      </c>
      <c r="O1372" s="306">
        <v>194312</v>
      </c>
      <c r="P1372" s="306">
        <v>0</v>
      </c>
      <c r="Q1372" s="306">
        <v>12970</v>
      </c>
      <c r="R1372" s="144">
        <v>0</v>
      </c>
      <c r="S1372" s="144">
        <v>0</v>
      </c>
      <c r="T1372" s="144">
        <v>0</v>
      </c>
      <c r="U1372" s="144">
        <v>12970</v>
      </c>
      <c r="V1372" s="144">
        <v>166995</v>
      </c>
    </row>
    <row r="1373" spans="1:22">
      <c r="A1373" s="375" t="s">
        <v>3148</v>
      </c>
      <c r="B1373" t="s">
        <v>3135</v>
      </c>
      <c r="C1373" t="s">
        <v>1765</v>
      </c>
      <c r="D1373" s="307">
        <v>34208</v>
      </c>
      <c r="E1373" s="307">
        <v>0</v>
      </c>
      <c r="F1373" s="307">
        <v>123532</v>
      </c>
      <c r="G1373" s="307">
        <v>123532</v>
      </c>
      <c r="H1373" s="307">
        <v>0</v>
      </c>
      <c r="I1373" s="307">
        <v>167090</v>
      </c>
      <c r="J1373" s="307">
        <v>117290</v>
      </c>
      <c r="K1373" s="307">
        <v>167090</v>
      </c>
      <c r="L1373" s="307">
        <v>0</v>
      </c>
      <c r="M1373" s="307">
        <v>16424</v>
      </c>
      <c r="N1373" s="307">
        <v>9761</v>
      </c>
      <c r="O1373" s="307">
        <v>7168</v>
      </c>
      <c r="P1373" s="307">
        <v>9256</v>
      </c>
      <c r="Q1373" s="307">
        <v>2229</v>
      </c>
      <c r="R1373" s="438">
        <v>0</v>
      </c>
      <c r="S1373" s="438">
        <v>0</v>
      </c>
      <c r="T1373" s="438">
        <v>0</v>
      </c>
      <c r="U1373" s="438">
        <v>2229</v>
      </c>
      <c r="V1373" s="438">
        <v>21216</v>
      </c>
    </row>
    <row r="1374" spans="1:22">
      <c r="A1374" s="375" t="s">
        <v>3149</v>
      </c>
      <c r="B1374" t="s">
        <v>3135</v>
      </c>
      <c r="C1374" t="s">
        <v>3150</v>
      </c>
      <c r="D1374" s="306">
        <v>34209</v>
      </c>
      <c r="E1374" s="306">
        <v>0</v>
      </c>
      <c r="F1374" s="306">
        <v>183989</v>
      </c>
      <c r="G1374" s="306">
        <v>183989</v>
      </c>
      <c r="H1374" s="306">
        <v>0</v>
      </c>
      <c r="I1374" s="306">
        <v>210440</v>
      </c>
      <c r="J1374" s="306">
        <v>142770</v>
      </c>
      <c r="K1374" s="306">
        <v>210440</v>
      </c>
      <c r="L1374" s="306">
        <v>0</v>
      </c>
      <c r="M1374" s="306">
        <v>20819</v>
      </c>
      <c r="N1374" s="306">
        <v>11756</v>
      </c>
      <c r="O1374" s="306">
        <v>12915</v>
      </c>
      <c r="P1374" s="306">
        <v>7904</v>
      </c>
      <c r="Q1374" s="306">
        <v>2469</v>
      </c>
      <c r="R1374" s="144">
        <v>0</v>
      </c>
      <c r="S1374" s="144">
        <v>0</v>
      </c>
      <c r="T1374" s="144">
        <v>0</v>
      </c>
      <c r="U1374" s="144">
        <v>2469</v>
      </c>
      <c r="V1374" s="144">
        <v>31517</v>
      </c>
    </row>
    <row r="1375" spans="1:22">
      <c r="A1375" s="375" t="s">
        <v>3151</v>
      </c>
      <c r="B1375" t="s">
        <v>3135</v>
      </c>
      <c r="C1375" t="s">
        <v>3152</v>
      </c>
      <c r="D1375" s="307">
        <v>34210</v>
      </c>
      <c r="E1375" s="307">
        <v>0</v>
      </c>
      <c r="F1375" s="307">
        <v>136483</v>
      </c>
      <c r="G1375" s="307">
        <v>136483</v>
      </c>
      <c r="H1375" s="307">
        <v>0</v>
      </c>
      <c r="I1375" s="307">
        <v>152925</v>
      </c>
      <c r="J1375" s="307">
        <v>110890</v>
      </c>
      <c r="K1375" s="307">
        <v>152925</v>
      </c>
      <c r="L1375" s="307">
        <v>0</v>
      </c>
      <c r="M1375" s="307">
        <v>14696</v>
      </c>
      <c r="N1375" s="307">
        <v>9116</v>
      </c>
      <c r="O1375" s="307">
        <v>8099</v>
      </c>
      <c r="P1375" s="307">
        <v>6597</v>
      </c>
      <c r="Q1375" s="307">
        <v>1989</v>
      </c>
      <c r="R1375" s="438">
        <v>0</v>
      </c>
      <c r="S1375" s="438">
        <v>0</v>
      </c>
      <c r="T1375" s="438">
        <v>0</v>
      </c>
      <c r="U1375" s="438">
        <v>1989</v>
      </c>
      <c r="V1375" s="438">
        <v>23389</v>
      </c>
    </row>
    <row r="1376" spans="1:22">
      <c r="A1376" s="375" t="s">
        <v>3153</v>
      </c>
      <c r="B1376" t="s">
        <v>3135</v>
      </c>
      <c r="C1376" t="s">
        <v>3154</v>
      </c>
      <c r="D1376" s="306">
        <v>34211</v>
      </c>
      <c r="E1376" s="306">
        <v>0</v>
      </c>
      <c r="F1376" s="306">
        <v>62005</v>
      </c>
      <c r="G1376" s="306">
        <v>0</v>
      </c>
      <c r="H1376" s="306">
        <v>62005</v>
      </c>
      <c r="I1376" s="306">
        <v>107115</v>
      </c>
      <c r="J1376" s="306">
        <v>71460</v>
      </c>
      <c r="K1376" s="306">
        <v>48200</v>
      </c>
      <c r="L1376" s="306">
        <v>58915</v>
      </c>
      <c r="M1376" s="306">
        <v>10682</v>
      </c>
      <c r="N1376" s="306">
        <v>5900</v>
      </c>
      <c r="O1376" s="306">
        <v>3197</v>
      </c>
      <c r="P1376" s="306">
        <v>7485</v>
      </c>
      <c r="Q1376" s="306">
        <v>1989</v>
      </c>
      <c r="R1376" s="144">
        <v>0</v>
      </c>
      <c r="S1376" s="144">
        <v>0</v>
      </c>
      <c r="T1376" s="144">
        <v>0</v>
      </c>
      <c r="U1376" s="144">
        <v>1989</v>
      </c>
      <c r="V1376" s="144">
        <v>10748</v>
      </c>
    </row>
    <row r="1377" spans="1:22">
      <c r="A1377" s="375" t="s">
        <v>3155</v>
      </c>
      <c r="B1377" t="s">
        <v>3135</v>
      </c>
      <c r="C1377" t="s">
        <v>3156</v>
      </c>
      <c r="D1377" s="307">
        <v>34212</v>
      </c>
      <c r="E1377" s="307">
        <v>2701</v>
      </c>
      <c r="F1377" s="307">
        <v>359195</v>
      </c>
      <c r="G1377" s="307">
        <v>136331</v>
      </c>
      <c r="H1377" s="307">
        <v>222864</v>
      </c>
      <c r="I1377" s="307">
        <v>755545</v>
      </c>
      <c r="J1377" s="307">
        <v>487420</v>
      </c>
      <c r="K1377" s="307">
        <v>726000</v>
      </c>
      <c r="L1377" s="307">
        <v>29545</v>
      </c>
      <c r="M1377" s="307">
        <v>76157</v>
      </c>
      <c r="N1377" s="307">
        <v>40148</v>
      </c>
      <c r="O1377" s="307">
        <v>53192</v>
      </c>
      <c r="P1377" s="307">
        <v>22965</v>
      </c>
      <c r="Q1377" s="307">
        <v>7029</v>
      </c>
      <c r="R1377" s="438">
        <v>0</v>
      </c>
      <c r="S1377" s="438">
        <v>0</v>
      </c>
      <c r="T1377" s="438">
        <v>0</v>
      </c>
      <c r="U1377" s="438">
        <v>7029</v>
      </c>
      <c r="V1377" s="438">
        <v>62761</v>
      </c>
    </row>
    <row r="1378" spans="1:22">
      <c r="A1378" s="375" t="s">
        <v>3157</v>
      </c>
      <c r="B1378" t="s">
        <v>3135</v>
      </c>
      <c r="C1378" t="s">
        <v>3158</v>
      </c>
      <c r="D1378" s="306">
        <v>34213</v>
      </c>
      <c r="E1378" s="306">
        <v>0</v>
      </c>
      <c r="F1378" s="306">
        <v>292194</v>
      </c>
      <c r="G1378" s="306">
        <v>167138</v>
      </c>
      <c r="H1378" s="306">
        <v>125056</v>
      </c>
      <c r="I1378" s="306">
        <v>456410</v>
      </c>
      <c r="J1378" s="306">
        <v>295420</v>
      </c>
      <c r="K1378" s="306">
        <v>361600</v>
      </c>
      <c r="L1378" s="306">
        <v>94810</v>
      </c>
      <c r="M1378" s="306">
        <v>46054</v>
      </c>
      <c r="N1378" s="306">
        <v>24340</v>
      </c>
      <c r="O1378" s="306">
        <v>3550</v>
      </c>
      <c r="P1378" s="306">
        <v>42504</v>
      </c>
      <c r="Q1378" s="306">
        <v>4869</v>
      </c>
      <c r="R1378" s="144">
        <v>0</v>
      </c>
      <c r="S1378" s="144">
        <v>0</v>
      </c>
      <c r="T1378" s="144">
        <v>0</v>
      </c>
      <c r="U1378" s="144">
        <v>4869</v>
      </c>
      <c r="V1378" s="144">
        <v>50590</v>
      </c>
    </row>
    <row r="1379" spans="1:22">
      <c r="A1379" s="375" t="s">
        <v>3159</v>
      </c>
      <c r="B1379" t="s">
        <v>3135</v>
      </c>
      <c r="C1379" t="s">
        <v>3160</v>
      </c>
      <c r="D1379" s="307">
        <v>34214</v>
      </c>
      <c r="E1379" s="307">
        <v>0</v>
      </c>
      <c r="F1379" s="307">
        <v>97941</v>
      </c>
      <c r="G1379" s="307">
        <v>86353</v>
      </c>
      <c r="H1379" s="307">
        <v>11588</v>
      </c>
      <c r="I1379" s="307">
        <v>132255</v>
      </c>
      <c r="J1379" s="307">
        <v>97280</v>
      </c>
      <c r="K1379" s="307">
        <v>127000</v>
      </c>
      <c r="L1379" s="307">
        <v>5255</v>
      </c>
      <c r="M1379" s="307">
        <v>12777</v>
      </c>
      <c r="N1379" s="307">
        <v>8100</v>
      </c>
      <c r="O1379" s="307">
        <v>5579</v>
      </c>
      <c r="P1379" s="307">
        <v>7198</v>
      </c>
      <c r="Q1379" s="307">
        <v>1989</v>
      </c>
      <c r="R1379" s="438">
        <v>0</v>
      </c>
      <c r="S1379" s="438">
        <v>0</v>
      </c>
      <c r="T1379" s="438">
        <v>0</v>
      </c>
      <c r="U1379" s="438">
        <v>1989</v>
      </c>
      <c r="V1379" s="438">
        <v>16782</v>
      </c>
    </row>
    <row r="1380" spans="1:22">
      <c r="A1380" s="375" t="s">
        <v>3161</v>
      </c>
      <c r="B1380" t="s">
        <v>3135</v>
      </c>
      <c r="C1380" t="s">
        <v>3162</v>
      </c>
      <c r="D1380" s="306">
        <v>34215</v>
      </c>
      <c r="E1380" s="306">
        <v>0</v>
      </c>
      <c r="F1380" s="306">
        <v>85652</v>
      </c>
      <c r="G1380" s="306">
        <v>17705</v>
      </c>
      <c r="H1380" s="306">
        <v>67947</v>
      </c>
      <c r="I1380" s="306">
        <v>117350</v>
      </c>
      <c r="J1380" s="306">
        <v>89070</v>
      </c>
      <c r="K1380" s="306">
        <v>102000</v>
      </c>
      <c r="L1380" s="306">
        <v>15350</v>
      </c>
      <c r="M1380" s="306">
        <v>11147</v>
      </c>
      <c r="N1380" s="306">
        <v>7376</v>
      </c>
      <c r="O1380" s="306">
        <v>2100</v>
      </c>
      <c r="P1380" s="306">
        <v>9047</v>
      </c>
      <c r="Q1380" s="306">
        <v>1749</v>
      </c>
      <c r="R1380" s="144">
        <v>0</v>
      </c>
      <c r="S1380" s="144">
        <v>0</v>
      </c>
      <c r="T1380" s="144">
        <v>0</v>
      </c>
      <c r="U1380" s="144">
        <v>1749</v>
      </c>
      <c r="V1380" s="144">
        <v>14680</v>
      </c>
    </row>
    <row r="1381" spans="1:22">
      <c r="A1381" s="375" t="s">
        <v>3163</v>
      </c>
      <c r="B1381" t="s">
        <v>3135</v>
      </c>
      <c r="C1381" t="s">
        <v>3164</v>
      </c>
      <c r="D1381" s="307">
        <v>34302</v>
      </c>
      <c r="E1381" s="307">
        <v>0</v>
      </c>
      <c r="F1381" s="307">
        <v>104707</v>
      </c>
      <c r="G1381" s="307">
        <v>0</v>
      </c>
      <c r="H1381" s="307">
        <v>104707</v>
      </c>
      <c r="I1381" s="307">
        <v>194500</v>
      </c>
      <c r="J1381" s="307">
        <v>119170</v>
      </c>
      <c r="K1381" s="307">
        <v>139200</v>
      </c>
      <c r="L1381" s="307">
        <v>55300</v>
      </c>
      <c r="M1381" s="307">
        <v>20010</v>
      </c>
      <c r="N1381" s="307">
        <v>9798</v>
      </c>
      <c r="O1381" s="307">
        <v>887</v>
      </c>
      <c r="P1381" s="307">
        <v>19123</v>
      </c>
      <c r="Q1381" s="307">
        <v>2469</v>
      </c>
      <c r="R1381" s="438">
        <v>0</v>
      </c>
      <c r="S1381" s="438">
        <v>0</v>
      </c>
      <c r="T1381" s="438">
        <v>0</v>
      </c>
      <c r="U1381" s="438">
        <v>2469</v>
      </c>
      <c r="V1381" s="438">
        <v>18300</v>
      </c>
    </row>
    <row r="1382" spans="1:22">
      <c r="A1382" s="375" t="s">
        <v>3165</v>
      </c>
      <c r="B1382" t="s">
        <v>3135</v>
      </c>
      <c r="C1382" t="s">
        <v>3166</v>
      </c>
      <c r="D1382" s="306">
        <v>34304</v>
      </c>
      <c r="E1382" s="306">
        <v>3977</v>
      </c>
      <c r="F1382" s="306">
        <v>65582</v>
      </c>
      <c r="G1382" s="306">
        <v>0</v>
      </c>
      <c r="H1382" s="306">
        <v>65582</v>
      </c>
      <c r="I1382" s="306">
        <v>105395</v>
      </c>
      <c r="J1382" s="306">
        <v>61450</v>
      </c>
      <c r="K1382" s="306">
        <v>5720</v>
      </c>
      <c r="L1382" s="306">
        <v>99675</v>
      </c>
      <c r="M1382" s="306">
        <v>11015</v>
      </c>
      <c r="N1382" s="306">
        <v>5051</v>
      </c>
      <c r="O1382" s="306">
        <v>1699</v>
      </c>
      <c r="P1382" s="306">
        <v>9316</v>
      </c>
      <c r="Q1382" s="306">
        <v>1749</v>
      </c>
      <c r="R1382" s="144">
        <v>0</v>
      </c>
      <c r="S1382" s="144">
        <v>0</v>
      </c>
      <c r="T1382" s="144">
        <v>0</v>
      </c>
      <c r="U1382" s="144">
        <v>1749</v>
      </c>
      <c r="V1382" s="144">
        <v>11358</v>
      </c>
    </row>
    <row r="1383" spans="1:22">
      <c r="A1383" s="375" t="s">
        <v>3167</v>
      </c>
      <c r="B1383" t="s">
        <v>3135</v>
      </c>
      <c r="C1383" t="s">
        <v>3168</v>
      </c>
      <c r="D1383" s="307">
        <v>34307</v>
      </c>
      <c r="E1383" s="307">
        <v>0</v>
      </c>
      <c r="F1383" s="307">
        <v>65068</v>
      </c>
      <c r="G1383" s="307">
        <v>26047</v>
      </c>
      <c r="H1383" s="307">
        <v>39021</v>
      </c>
      <c r="I1383" s="307">
        <v>91270</v>
      </c>
      <c r="J1383" s="307">
        <v>59800</v>
      </c>
      <c r="K1383" s="307">
        <v>69500</v>
      </c>
      <c r="L1383" s="307">
        <v>21770</v>
      </c>
      <c r="M1383" s="307">
        <v>9136</v>
      </c>
      <c r="N1383" s="307">
        <v>4903</v>
      </c>
      <c r="O1383" s="307">
        <v>811</v>
      </c>
      <c r="P1383" s="307">
        <v>8325</v>
      </c>
      <c r="Q1383" s="307">
        <v>1050</v>
      </c>
      <c r="R1383" s="438">
        <v>0</v>
      </c>
      <c r="S1383" s="438">
        <v>0</v>
      </c>
      <c r="T1383" s="438">
        <v>0</v>
      </c>
      <c r="U1383" s="438">
        <v>1050</v>
      </c>
      <c r="V1383" s="438">
        <v>11269</v>
      </c>
    </row>
    <row r="1384" spans="1:22">
      <c r="A1384" s="375" t="s">
        <v>3169</v>
      </c>
      <c r="B1384" t="s">
        <v>3135</v>
      </c>
      <c r="C1384" t="s">
        <v>3170</v>
      </c>
      <c r="D1384" s="306">
        <v>34309</v>
      </c>
      <c r="E1384" s="306">
        <v>0</v>
      </c>
      <c r="F1384" s="306">
        <v>33711</v>
      </c>
      <c r="G1384" s="306">
        <v>4051</v>
      </c>
      <c r="H1384" s="306">
        <v>29660</v>
      </c>
      <c r="I1384" s="306">
        <v>52905</v>
      </c>
      <c r="J1384" s="306">
        <v>35780</v>
      </c>
      <c r="K1384" s="306">
        <v>36400</v>
      </c>
      <c r="L1384" s="306">
        <v>16505</v>
      </c>
      <c r="M1384" s="306">
        <v>5244</v>
      </c>
      <c r="N1384" s="306">
        <v>2943</v>
      </c>
      <c r="O1384" s="306">
        <v>4070</v>
      </c>
      <c r="P1384" s="306">
        <v>1174</v>
      </c>
      <c r="Q1384" s="306">
        <v>1269</v>
      </c>
      <c r="R1384" s="144">
        <v>0</v>
      </c>
      <c r="S1384" s="144">
        <v>0</v>
      </c>
      <c r="T1384" s="144">
        <v>0</v>
      </c>
      <c r="U1384" s="144">
        <v>1269</v>
      </c>
      <c r="V1384" s="144">
        <v>5816</v>
      </c>
    </row>
    <row r="1385" spans="1:22">
      <c r="A1385" s="375" t="s">
        <v>3171</v>
      </c>
      <c r="B1385" t="s">
        <v>3135</v>
      </c>
      <c r="C1385" t="s">
        <v>3172</v>
      </c>
      <c r="D1385" s="307">
        <v>34368</v>
      </c>
      <c r="E1385" s="307">
        <v>0</v>
      </c>
      <c r="F1385" s="307">
        <v>37149</v>
      </c>
      <c r="G1385" s="307">
        <v>0</v>
      </c>
      <c r="H1385" s="307">
        <v>37149</v>
      </c>
      <c r="I1385" s="307">
        <v>31315</v>
      </c>
      <c r="J1385" s="307">
        <v>24410</v>
      </c>
      <c r="K1385" s="307">
        <v>31315</v>
      </c>
      <c r="L1385" s="307">
        <v>0</v>
      </c>
      <c r="M1385" s="307">
        <v>2948</v>
      </c>
      <c r="N1385" s="307">
        <v>2036</v>
      </c>
      <c r="O1385" s="307">
        <v>2948</v>
      </c>
      <c r="P1385" s="307">
        <v>0</v>
      </c>
      <c r="Q1385" s="307">
        <v>1029</v>
      </c>
      <c r="R1385" s="438">
        <v>0</v>
      </c>
      <c r="S1385" s="438">
        <v>0</v>
      </c>
      <c r="T1385" s="438">
        <v>0</v>
      </c>
      <c r="U1385" s="438">
        <v>1029</v>
      </c>
      <c r="V1385" s="438">
        <v>6314</v>
      </c>
    </row>
    <row r="1386" spans="1:22">
      <c r="A1386" s="375" t="s">
        <v>3173</v>
      </c>
      <c r="B1386" t="s">
        <v>3135</v>
      </c>
      <c r="C1386" t="s">
        <v>3174</v>
      </c>
      <c r="D1386" s="306">
        <v>34369</v>
      </c>
      <c r="E1386" s="306">
        <v>0</v>
      </c>
      <c r="F1386" s="306">
        <v>72030</v>
      </c>
      <c r="G1386" s="306">
        <v>0</v>
      </c>
      <c r="H1386" s="306">
        <v>72030</v>
      </c>
      <c r="I1386" s="306">
        <v>80705</v>
      </c>
      <c r="J1386" s="306">
        <v>57750</v>
      </c>
      <c r="K1386" s="306">
        <v>80705</v>
      </c>
      <c r="L1386" s="306">
        <v>0</v>
      </c>
      <c r="M1386" s="306">
        <v>7823</v>
      </c>
      <c r="N1386" s="306">
        <v>4763</v>
      </c>
      <c r="O1386" s="306">
        <v>7823</v>
      </c>
      <c r="P1386" s="306">
        <v>0</v>
      </c>
      <c r="Q1386" s="306">
        <v>1509</v>
      </c>
      <c r="R1386" s="144">
        <v>0</v>
      </c>
      <c r="S1386" s="144">
        <v>0</v>
      </c>
      <c r="T1386" s="144">
        <v>0</v>
      </c>
      <c r="U1386" s="144">
        <v>1509</v>
      </c>
      <c r="V1386" s="144">
        <v>12302</v>
      </c>
    </row>
    <row r="1387" spans="1:22">
      <c r="A1387" s="375" t="s">
        <v>3175</v>
      </c>
      <c r="B1387" t="s">
        <v>3135</v>
      </c>
      <c r="C1387" t="s">
        <v>3176</v>
      </c>
      <c r="D1387" s="307">
        <v>34431</v>
      </c>
      <c r="E1387" s="307">
        <v>0</v>
      </c>
      <c r="F1387" s="307">
        <v>39198</v>
      </c>
      <c r="G1387" s="307">
        <v>0</v>
      </c>
      <c r="H1387" s="307">
        <v>39198</v>
      </c>
      <c r="I1387" s="307">
        <v>34780</v>
      </c>
      <c r="J1387" s="307">
        <v>26640</v>
      </c>
      <c r="K1387" s="307">
        <v>34780</v>
      </c>
      <c r="L1387" s="307">
        <v>0</v>
      </c>
      <c r="M1387" s="307">
        <v>3288</v>
      </c>
      <c r="N1387" s="307">
        <v>2220</v>
      </c>
      <c r="O1387" s="307">
        <v>800</v>
      </c>
      <c r="P1387" s="307">
        <v>2488</v>
      </c>
      <c r="Q1387" s="307">
        <v>1029</v>
      </c>
      <c r="R1387" s="438">
        <v>0</v>
      </c>
      <c r="S1387" s="438">
        <v>0</v>
      </c>
      <c r="T1387" s="438">
        <v>0</v>
      </c>
      <c r="U1387" s="438">
        <v>1029</v>
      </c>
      <c r="V1387" s="438">
        <v>6707</v>
      </c>
    </row>
    <row r="1388" spans="1:22">
      <c r="A1388" s="375" t="s">
        <v>3177</v>
      </c>
      <c r="B1388" t="s">
        <v>3135</v>
      </c>
      <c r="C1388" t="s">
        <v>3178</v>
      </c>
      <c r="D1388" s="306">
        <v>34462</v>
      </c>
      <c r="E1388" s="306">
        <v>0</v>
      </c>
      <c r="F1388" s="306">
        <v>65975</v>
      </c>
      <c r="G1388" s="306">
        <v>24975</v>
      </c>
      <c r="H1388" s="306">
        <v>41000</v>
      </c>
      <c r="I1388" s="306">
        <v>64115</v>
      </c>
      <c r="J1388" s="306">
        <v>44900</v>
      </c>
      <c r="K1388" s="306">
        <v>64115</v>
      </c>
      <c r="L1388" s="306">
        <v>0</v>
      </c>
      <c r="M1388" s="306">
        <v>6244</v>
      </c>
      <c r="N1388" s="306">
        <v>3688</v>
      </c>
      <c r="O1388" s="306">
        <v>2293</v>
      </c>
      <c r="P1388" s="306">
        <v>3951</v>
      </c>
      <c r="Q1388" s="306">
        <v>1269</v>
      </c>
      <c r="R1388" s="144">
        <v>0</v>
      </c>
      <c r="S1388" s="144">
        <v>0</v>
      </c>
      <c r="T1388" s="144">
        <v>0</v>
      </c>
      <c r="U1388" s="144">
        <v>1269</v>
      </c>
      <c r="V1388" s="144">
        <v>11286</v>
      </c>
    </row>
    <row r="1389" spans="1:22">
      <c r="A1389" s="375" t="s">
        <v>3179</v>
      </c>
      <c r="B1389" t="s">
        <v>3135</v>
      </c>
      <c r="C1389" t="s">
        <v>3180</v>
      </c>
      <c r="D1389" s="307">
        <v>34545</v>
      </c>
      <c r="E1389" s="307">
        <v>0</v>
      </c>
      <c r="F1389" s="307">
        <v>47944</v>
      </c>
      <c r="G1389" s="307">
        <v>35544</v>
      </c>
      <c r="H1389" s="307">
        <v>12400</v>
      </c>
      <c r="I1389" s="307">
        <v>39995</v>
      </c>
      <c r="J1389" s="307">
        <v>29980</v>
      </c>
      <c r="K1389" s="307">
        <v>33490</v>
      </c>
      <c r="L1389" s="307">
        <v>6505</v>
      </c>
      <c r="M1389" s="307">
        <v>3803</v>
      </c>
      <c r="N1389" s="307">
        <v>2480</v>
      </c>
      <c r="O1389" s="307">
        <v>300</v>
      </c>
      <c r="P1389" s="307">
        <v>3503</v>
      </c>
      <c r="Q1389" s="307">
        <v>1029</v>
      </c>
      <c r="R1389" s="438">
        <v>0</v>
      </c>
      <c r="S1389" s="438">
        <v>0</v>
      </c>
      <c r="T1389" s="438">
        <v>0</v>
      </c>
      <c r="U1389" s="438">
        <v>1029</v>
      </c>
      <c r="V1389" s="438">
        <v>7956</v>
      </c>
    </row>
    <row r="1390" spans="1:22">
      <c r="A1390" s="375" t="s">
        <v>3181</v>
      </c>
      <c r="B1390" t="s">
        <v>3182</v>
      </c>
      <c r="C1390">
        <v>0</v>
      </c>
      <c r="D1390" s="306">
        <v>35000</v>
      </c>
      <c r="E1390" s="306">
        <v>0</v>
      </c>
      <c r="F1390" s="306">
        <v>4488848</v>
      </c>
      <c r="G1390" s="306">
        <v>1147848</v>
      </c>
      <c r="H1390" s="306">
        <v>3341000</v>
      </c>
      <c r="I1390" s="306">
        <v>0</v>
      </c>
      <c r="J1390" s="306">
        <v>0</v>
      </c>
      <c r="K1390" s="306">
        <v>0</v>
      </c>
      <c r="L1390" s="306">
        <v>0</v>
      </c>
      <c r="M1390" s="306">
        <v>0</v>
      </c>
      <c r="N1390" s="306">
        <v>0</v>
      </c>
      <c r="O1390" s="306">
        <v>0</v>
      </c>
      <c r="P1390" s="306">
        <v>0</v>
      </c>
      <c r="Q1390" s="306">
        <v>0</v>
      </c>
      <c r="R1390" s="144">
        <v>0</v>
      </c>
      <c r="S1390" s="144">
        <v>0</v>
      </c>
      <c r="T1390" s="144">
        <v>0</v>
      </c>
      <c r="U1390" s="144">
        <v>0</v>
      </c>
      <c r="V1390" s="144">
        <v>768186</v>
      </c>
    </row>
    <row r="1391" spans="1:22">
      <c r="A1391" s="375" t="s">
        <v>3183</v>
      </c>
      <c r="B1391" t="s">
        <v>3182</v>
      </c>
      <c r="C1391" t="s">
        <v>3184</v>
      </c>
      <c r="D1391" s="307">
        <v>35201</v>
      </c>
      <c r="E1391" s="307">
        <v>0</v>
      </c>
      <c r="F1391" s="307">
        <v>663601</v>
      </c>
      <c r="G1391" s="307">
        <v>613601</v>
      </c>
      <c r="H1391" s="307">
        <v>50000</v>
      </c>
      <c r="I1391" s="307">
        <v>1286455</v>
      </c>
      <c r="J1391" s="307">
        <v>954320</v>
      </c>
      <c r="K1391" s="307">
        <v>1280000</v>
      </c>
      <c r="L1391" s="307">
        <v>6455</v>
      </c>
      <c r="M1391" s="307">
        <v>123272</v>
      </c>
      <c r="N1391" s="307">
        <v>78938</v>
      </c>
      <c r="O1391" s="307">
        <v>120000</v>
      </c>
      <c r="P1391" s="307">
        <v>3272</v>
      </c>
      <c r="Q1391" s="307">
        <v>8949</v>
      </c>
      <c r="R1391" s="438">
        <v>0</v>
      </c>
      <c r="S1391" s="438">
        <v>0</v>
      </c>
      <c r="T1391" s="438">
        <v>0</v>
      </c>
      <c r="U1391" s="438">
        <v>8949</v>
      </c>
      <c r="V1391" s="438">
        <v>114891</v>
      </c>
    </row>
    <row r="1392" spans="1:22">
      <c r="A1392" s="375" t="s">
        <v>3185</v>
      </c>
      <c r="B1392" t="s">
        <v>3182</v>
      </c>
      <c r="C1392" t="s">
        <v>3186</v>
      </c>
      <c r="D1392" s="306">
        <v>35202</v>
      </c>
      <c r="E1392" s="306">
        <v>0</v>
      </c>
      <c r="F1392" s="306">
        <v>370269</v>
      </c>
      <c r="G1392" s="306">
        <v>87900</v>
      </c>
      <c r="H1392" s="306">
        <v>282369</v>
      </c>
      <c r="I1392" s="306">
        <v>742935</v>
      </c>
      <c r="J1392" s="306">
        <v>526250</v>
      </c>
      <c r="K1392" s="306">
        <v>742935</v>
      </c>
      <c r="L1392" s="306">
        <v>0</v>
      </c>
      <c r="M1392" s="306">
        <v>72449</v>
      </c>
      <c r="N1392" s="306">
        <v>43436</v>
      </c>
      <c r="O1392" s="306">
        <v>30939</v>
      </c>
      <c r="P1392" s="306">
        <v>41510</v>
      </c>
      <c r="Q1392" s="306">
        <v>5930</v>
      </c>
      <c r="R1392" s="144">
        <v>0</v>
      </c>
      <c r="S1392" s="144">
        <v>0</v>
      </c>
      <c r="T1392" s="144">
        <v>0</v>
      </c>
      <c r="U1392" s="144">
        <v>5930</v>
      </c>
      <c r="V1392" s="144">
        <v>64397</v>
      </c>
    </row>
    <row r="1393" spans="1:22">
      <c r="A1393" s="375" t="s">
        <v>3187</v>
      </c>
      <c r="B1393" t="s">
        <v>3182</v>
      </c>
      <c r="C1393" t="s">
        <v>3188</v>
      </c>
      <c r="D1393" s="307">
        <v>35203</v>
      </c>
      <c r="E1393" s="307">
        <v>0</v>
      </c>
      <c r="F1393" s="307">
        <v>469052</v>
      </c>
      <c r="G1393" s="307">
        <v>469052</v>
      </c>
      <c r="H1393" s="307">
        <v>0</v>
      </c>
      <c r="I1393" s="307">
        <v>795220</v>
      </c>
      <c r="J1393" s="307">
        <v>530700</v>
      </c>
      <c r="K1393" s="307">
        <v>720000</v>
      </c>
      <c r="L1393" s="307">
        <v>75220</v>
      </c>
      <c r="M1393" s="307">
        <v>79341</v>
      </c>
      <c r="N1393" s="307">
        <v>43818</v>
      </c>
      <c r="O1393" s="307">
        <v>22460</v>
      </c>
      <c r="P1393" s="307">
        <v>56881</v>
      </c>
      <c r="Q1393" s="307">
        <v>7029</v>
      </c>
      <c r="R1393" s="438">
        <v>0</v>
      </c>
      <c r="S1393" s="438">
        <v>0</v>
      </c>
      <c r="T1393" s="438">
        <v>0</v>
      </c>
      <c r="U1393" s="438">
        <v>7029</v>
      </c>
      <c r="V1393" s="438">
        <v>81360</v>
      </c>
    </row>
    <row r="1394" spans="1:22">
      <c r="A1394" s="375" t="s">
        <v>3189</v>
      </c>
      <c r="B1394" t="s">
        <v>3182</v>
      </c>
      <c r="C1394" t="s">
        <v>3190</v>
      </c>
      <c r="D1394" s="306">
        <v>35204</v>
      </c>
      <c r="E1394" s="306">
        <v>0</v>
      </c>
      <c r="F1394" s="306">
        <v>172813</v>
      </c>
      <c r="G1394" s="306">
        <v>172813</v>
      </c>
      <c r="H1394" s="306">
        <v>0</v>
      </c>
      <c r="I1394" s="306">
        <v>231720</v>
      </c>
      <c r="J1394" s="306">
        <v>175890</v>
      </c>
      <c r="K1394" s="306">
        <v>231720</v>
      </c>
      <c r="L1394" s="306">
        <v>0</v>
      </c>
      <c r="M1394" s="306">
        <v>21983</v>
      </c>
      <c r="N1394" s="306">
        <v>14573</v>
      </c>
      <c r="O1394" s="306">
        <v>9185</v>
      </c>
      <c r="P1394" s="306">
        <v>12798</v>
      </c>
      <c r="Q1394" s="306">
        <v>2709</v>
      </c>
      <c r="R1394" s="144">
        <v>0</v>
      </c>
      <c r="S1394" s="144">
        <v>0</v>
      </c>
      <c r="T1394" s="144">
        <v>0</v>
      </c>
      <c r="U1394" s="144">
        <v>2709</v>
      </c>
      <c r="V1394" s="144">
        <v>29643</v>
      </c>
    </row>
    <row r="1395" spans="1:22">
      <c r="A1395" s="375" t="s">
        <v>3191</v>
      </c>
      <c r="B1395" t="s">
        <v>3182</v>
      </c>
      <c r="C1395" t="s">
        <v>3192</v>
      </c>
      <c r="D1395" s="307">
        <v>35206</v>
      </c>
      <c r="E1395" s="307">
        <v>0</v>
      </c>
      <c r="F1395" s="307">
        <v>255224</v>
      </c>
      <c r="G1395" s="307">
        <v>255224</v>
      </c>
      <c r="H1395" s="307">
        <v>0</v>
      </c>
      <c r="I1395" s="307">
        <v>499060</v>
      </c>
      <c r="J1395" s="307">
        <v>340120</v>
      </c>
      <c r="K1395" s="307">
        <v>499060</v>
      </c>
      <c r="L1395" s="307">
        <v>0</v>
      </c>
      <c r="M1395" s="307">
        <v>49475</v>
      </c>
      <c r="N1395" s="307">
        <v>28070</v>
      </c>
      <c r="O1395" s="307">
        <v>49475</v>
      </c>
      <c r="P1395" s="307">
        <v>0</v>
      </c>
      <c r="Q1395" s="307">
        <v>4650</v>
      </c>
      <c r="R1395" s="438">
        <v>0</v>
      </c>
      <c r="S1395" s="438">
        <v>0</v>
      </c>
      <c r="T1395" s="438">
        <v>0</v>
      </c>
      <c r="U1395" s="438">
        <v>4650</v>
      </c>
      <c r="V1395" s="438">
        <v>44408</v>
      </c>
    </row>
    <row r="1396" spans="1:22">
      <c r="A1396" s="375" t="s">
        <v>3193</v>
      </c>
      <c r="B1396" t="s">
        <v>3182</v>
      </c>
      <c r="C1396" t="s">
        <v>3194</v>
      </c>
      <c r="D1396" s="306">
        <v>35207</v>
      </c>
      <c r="E1396" s="306">
        <v>0</v>
      </c>
      <c r="F1396" s="306">
        <v>111006</v>
      </c>
      <c r="G1396" s="306">
        <v>0</v>
      </c>
      <c r="H1396" s="306">
        <v>111006</v>
      </c>
      <c r="I1396" s="306">
        <v>207285</v>
      </c>
      <c r="J1396" s="306">
        <v>128280</v>
      </c>
      <c r="K1396" s="306">
        <v>207285</v>
      </c>
      <c r="L1396" s="306">
        <v>0</v>
      </c>
      <c r="M1396" s="306">
        <v>21232</v>
      </c>
      <c r="N1396" s="306">
        <v>10573</v>
      </c>
      <c r="O1396" s="306">
        <v>21232</v>
      </c>
      <c r="P1396" s="306">
        <v>0</v>
      </c>
      <c r="Q1396" s="306">
        <v>2709</v>
      </c>
      <c r="R1396" s="144">
        <v>0</v>
      </c>
      <c r="S1396" s="144">
        <v>0</v>
      </c>
      <c r="T1396" s="144">
        <v>0</v>
      </c>
      <c r="U1396" s="144">
        <v>2709</v>
      </c>
      <c r="V1396" s="144">
        <v>19336</v>
      </c>
    </row>
    <row r="1397" spans="1:22">
      <c r="A1397" s="375" t="s">
        <v>3195</v>
      </c>
      <c r="B1397" t="s">
        <v>3182</v>
      </c>
      <c r="C1397" t="s">
        <v>3196</v>
      </c>
      <c r="D1397" s="307">
        <v>35208</v>
      </c>
      <c r="E1397" s="307">
        <v>0</v>
      </c>
      <c r="F1397" s="307">
        <v>340297</v>
      </c>
      <c r="G1397" s="307">
        <v>340297</v>
      </c>
      <c r="H1397" s="307">
        <v>0</v>
      </c>
      <c r="I1397" s="307">
        <v>630205</v>
      </c>
      <c r="J1397" s="307">
        <v>457450</v>
      </c>
      <c r="K1397" s="307">
        <v>630205</v>
      </c>
      <c r="L1397" s="307">
        <v>0</v>
      </c>
      <c r="M1397" s="307">
        <v>60835</v>
      </c>
      <c r="N1397" s="307">
        <v>37693</v>
      </c>
      <c r="O1397" s="307">
        <v>60835</v>
      </c>
      <c r="P1397" s="307">
        <v>0</v>
      </c>
      <c r="Q1397" s="307">
        <v>5290</v>
      </c>
      <c r="R1397" s="438">
        <v>0</v>
      </c>
      <c r="S1397" s="438">
        <v>0</v>
      </c>
      <c r="T1397" s="438">
        <v>0</v>
      </c>
      <c r="U1397" s="438">
        <v>5290</v>
      </c>
      <c r="V1397" s="438">
        <v>58878</v>
      </c>
    </row>
    <row r="1398" spans="1:22">
      <c r="A1398" s="375" t="s">
        <v>3197</v>
      </c>
      <c r="B1398" t="s">
        <v>3182</v>
      </c>
      <c r="C1398" t="s">
        <v>3198</v>
      </c>
      <c r="D1398" s="306">
        <v>35210</v>
      </c>
      <c r="E1398" s="306">
        <v>0</v>
      </c>
      <c r="F1398" s="306">
        <v>123947</v>
      </c>
      <c r="G1398" s="306">
        <v>0</v>
      </c>
      <c r="H1398" s="306">
        <v>123947</v>
      </c>
      <c r="I1398" s="306">
        <v>206135</v>
      </c>
      <c r="J1398" s="306">
        <v>139120</v>
      </c>
      <c r="K1398" s="306">
        <v>206135</v>
      </c>
      <c r="L1398" s="306">
        <v>0</v>
      </c>
      <c r="M1398" s="306">
        <v>20480</v>
      </c>
      <c r="N1398" s="306">
        <v>11495</v>
      </c>
      <c r="O1398" s="306">
        <v>10072</v>
      </c>
      <c r="P1398" s="306">
        <v>10408</v>
      </c>
      <c r="Q1398" s="306">
        <v>2949</v>
      </c>
      <c r="R1398" s="144">
        <v>0</v>
      </c>
      <c r="S1398" s="144">
        <v>0</v>
      </c>
      <c r="T1398" s="144">
        <v>0</v>
      </c>
      <c r="U1398" s="144">
        <v>2949</v>
      </c>
      <c r="V1398" s="144">
        <v>21408</v>
      </c>
    </row>
    <row r="1399" spans="1:22">
      <c r="A1399" s="375" t="s">
        <v>3199</v>
      </c>
      <c r="B1399" t="s">
        <v>3182</v>
      </c>
      <c r="C1399" t="s">
        <v>3200</v>
      </c>
      <c r="D1399" s="307">
        <v>35211</v>
      </c>
      <c r="E1399" s="307">
        <v>0</v>
      </c>
      <c r="F1399" s="307">
        <v>122354</v>
      </c>
      <c r="G1399" s="307">
        <v>122354</v>
      </c>
      <c r="H1399" s="307">
        <v>0</v>
      </c>
      <c r="I1399" s="307">
        <v>155145</v>
      </c>
      <c r="J1399" s="307">
        <v>114300</v>
      </c>
      <c r="K1399" s="307">
        <v>155145</v>
      </c>
      <c r="L1399" s="307">
        <v>0</v>
      </c>
      <c r="M1399" s="307">
        <v>14882</v>
      </c>
      <c r="N1399" s="307">
        <v>9458</v>
      </c>
      <c r="O1399" s="307">
        <v>14882</v>
      </c>
      <c r="P1399" s="307">
        <v>0</v>
      </c>
      <c r="Q1399" s="307">
        <v>2229</v>
      </c>
      <c r="R1399" s="438">
        <v>0</v>
      </c>
      <c r="S1399" s="438">
        <v>0</v>
      </c>
      <c r="T1399" s="438">
        <v>0</v>
      </c>
      <c r="U1399" s="438">
        <v>2229</v>
      </c>
      <c r="V1399" s="438">
        <v>21012</v>
      </c>
    </row>
    <row r="1400" spans="1:22">
      <c r="A1400" s="375" t="s">
        <v>3201</v>
      </c>
      <c r="B1400" t="s">
        <v>3182</v>
      </c>
      <c r="C1400" t="s">
        <v>3202</v>
      </c>
      <c r="D1400" s="306">
        <v>35212</v>
      </c>
      <c r="E1400" s="306">
        <v>0</v>
      </c>
      <c r="F1400" s="306">
        <v>101551</v>
      </c>
      <c r="G1400" s="306">
        <v>101551</v>
      </c>
      <c r="H1400" s="306">
        <v>0</v>
      </c>
      <c r="I1400" s="306">
        <v>152205</v>
      </c>
      <c r="J1400" s="306">
        <v>112940</v>
      </c>
      <c r="K1400" s="306">
        <v>152205</v>
      </c>
      <c r="L1400" s="306">
        <v>0</v>
      </c>
      <c r="M1400" s="306">
        <v>14571</v>
      </c>
      <c r="N1400" s="306">
        <v>9345</v>
      </c>
      <c r="O1400" s="306">
        <v>7834</v>
      </c>
      <c r="P1400" s="306">
        <v>6737</v>
      </c>
      <c r="Q1400" s="306">
        <v>1989</v>
      </c>
      <c r="R1400" s="144">
        <v>0</v>
      </c>
      <c r="S1400" s="144">
        <v>0</v>
      </c>
      <c r="T1400" s="144">
        <v>0</v>
      </c>
      <c r="U1400" s="144">
        <v>1989</v>
      </c>
      <c r="V1400" s="144">
        <v>17458</v>
      </c>
    </row>
    <row r="1401" spans="1:22">
      <c r="A1401" s="375" t="s">
        <v>3203</v>
      </c>
      <c r="B1401" t="s">
        <v>3182</v>
      </c>
      <c r="C1401" t="s">
        <v>3204</v>
      </c>
      <c r="D1401" s="307">
        <v>35213</v>
      </c>
      <c r="E1401" s="307">
        <v>0</v>
      </c>
      <c r="F1401" s="307">
        <v>81774</v>
      </c>
      <c r="G1401" s="307">
        <v>81774</v>
      </c>
      <c r="H1401" s="307">
        <v>0</v>
      </c>
      <c r="I1401" s="307">
        <v>101785</v>
      </c>
      <c r="J1401" s="307">
        <v>72100</v>
      </c>
      <c r="K1401" s="307">
        <v>101785</v>
      </c>
      <c r="L1401" s="307">
        <v>0</v>
      </c>
      <c r="M1401" s="307">
        <v>9911</v>
      </c>
      <c r="N1401" s="307">
        <v>5960</v>
      </c>
      <c r="O1401" s="307">
        <v>9911</v>
      </c>
      <c r="P1401" s="307">
        <v>0</v>
      </c>
      <c r="Q1401" s="307">
        <v>1749</v>
      </c>
      <c r="R1401" s="438">
        <v>0</v>
      </c>
      <c r="S1401" s="438">
        <v>0</v>
      </c>
      <c r="T1401" s="438">
        <v>0</v>
      </c>
      <c r="U1401" s="438">
        <v>1749</v>
      </c>
      <c r="V1401" s="438">
        <v>13981</v>
      </c>
    </row>
    <row r="1402" spans="1:22">
      <c r="A1402" s="375" t="s">
        <v>3205</v>
      </c>
      <c r="B1402" t="s">
        <v>3182</v>
      </c>
      <c r="C1402" t="s">
        <v>3206</v>
      </c>
      <c r="D1402" s="306">
        <v>35215</v>
      </c>
      <c r="E1402" s="306">
        <v>0</v>
      </c>
      <c r="F1402" s="306">
        <v>297774</v>
      </c>
      <c r="G1402" s="306">
        <v>297774</v>
      </c>
      <c r="H1402" s="306">
        <v>0</v>
      </c>
      <c r="I1402" s="306">
        <v>600170</v>
      </c>
      <c r="J1402" s="306">
        <v>409980</v>
      </c>
      <c r="K1402" s="306">
        <v>600170</v>
      </c>
      <c r="L1402" s="306">
        <v>0</v>
      </c>
      <c r="M1402" s="306">
        <v>59447</v>
      </c>
      <c r="N1402" s="306">
        <v>33860</v>
      </c>
      <c r="O1402" s="306">
        <v>11305</v>
      </c>
      <c r="P1402" s="306">
        <v>48142</v>
      </c>
      <c r="Q1402" s="306">
        <v>5749</v>
      </c>
      <c r="R1402" s="144">
        <v>0</v>
      </c>
      <c r="S1402" s="144">
        <v>0</v>
      </c>
      <c r="T1402" s="144">
        <v>0</v>
      </c>
      <c r="U1402" s="144">
        <v>5749</v>
      </c>
      <c r="V1402" s="144">
        <v>51335</v>
      </c>
    </row>
    <row r="1403" spans="1:22">
      <c r="A1403" s="375" t="s">
        <v>3207</v>
      </c>
      <c r="B1403" t="s">
        <v>3182</v>
      </c>
      <c r="C1403" t="s">
        <v>3208</v>
      </c>
      <c r="D1403" s="307">
        <v>35216</v>
      </c>
      <c r="E1403" s="307">
        <v>0</v>
      </c>
      <c r="F1403" s="307">
        <v>148174</v>
      </c>
      <c r="G1403" s="307">
        <v>75000</v>
      </c>
      <c r="H1403" s="307">
        <v>73174</v>
      </c>
      <c r="I1403" s="307">
        <v>276790</v>
      </c>
      <c r="J1403" s="307">
        <v>195050</v>
      </c>
      <c r="K1403" s="307">
        <v>276790</v>
      </c>
      <c r="L1403" s="307">
        <v>0</v>
      </c>
      <c r="M1403" s="307">
        <v>27066</v>
      </c>
      <c r="N1403" s="307">
        <v>16098</v>
      </c>
      <c r="O1403" s="307">
        <v>11244</v>
      </c>
      <c r="P1403" s="307">
        <v>15822</v>
      </c>
      <c r="Q1403" s="307">
        <v>2949</v>
      </c>
      <c r="R1403" s="438">
        <v>0</v>
      </c>
      <c r="S1403" s="438">
        <v>0</v>
      </c>
      <c r="T1403" s="438">
        <v>0</v>
      </c>
      <c r="U1403" s="438">
        <v>2949</v>
      </c>
      <c r="V1403" s="438">
        <v>25616</v>
      </c>
    </row>
    <row r="1404" spans="1:22">
      <c r="A1404" s="375" t="s">
        <v>3209</v>
      </c>
      <c r="B1404" t="s">
        <v>3182</v>
      </c>
      <c r="C1404" t="s">
        <v>3210</v>
      </c>
      <c r="D1404" s="306">
        <v>35305</v>
      </c>
      <c r="E1404" s="306">
        <v>0</v>
      </c>
      <c r="F1404" s="306">
        <v>65856</v>
      </c>
      <c r="G1404" s="306">
        <v>65856</v>
      </c>
      <c r="H1404" s="306">
        <v>0</v>
      </c>
      <c r="I1404" s="306">
        <v>94350</v>
      </c>
      <c r="J1404" s="306">
        <v>78540</v>
      </c>
      <c r="K1404" s="306">
        <v>94350</v>
      </c>
      <c r="L1404" s="306">
        <v>0</v>
      </c>
      <c r="M1404" s="306">
        <v>8564</v>
      </c>
      <c r="N1404" s="306">
        <v>6515</v>
      </c>
      <c r="O1404" s="306">
        <v>7829</v>
      </c>
      <c r="P1404" s="306">
        <v>735</v>
      </c>
      <c r="Q1404" s="306">
        <v>1509</v>
      </c>
      <c r="R1404" s="144">
        <v>0</v>
      </c>
      <c r="S1404" s="144">
        <v>0</v>
      </c>
      <c r="T1404" s="144">
        <v>0</v>
      </c>
      <c r="U1404" s="144">
        <v>1509</v>
      </c>
      <c r="V1404" s="144">
        <v>11224</v>
      </c>
    </row>
    <row r="1405" spans="1:22">
      <c r="A1405" s="375" t="s">
        <v>3211</v>
      </c>
      <c r="B1405" t="s">
        <v>3182</v>
      </c>
      <c r="C1405" t="s">
        <v>3212</v>
      </c>
      <c r="D1405" s="307">
        <v>35321</v>
      </c>
      <c r="E1405" s="307">
        <v>0</v>
      </c>
      <c r="F1405" s="307">
        <v>17757</v>
      </c>
      <c r="G1405" s="307">
        <v>17757</v>
      </c>
      <c r="H1405" s="307">
        <v>0</v>
      </c>
      <c r="I1405" s="307">
        <v>21755</v>
      </c>
      <c r="J1405" s="307">
        <v>13800</v>
      </c>
      <c r="K1405" s="307">
        <v>20400</v>
      </c>
      <c r="L1405" s="307">
        <v>1355</v>
      </c>
      <c r="M1405" s="307">
        <v>2207</v>
      </c>
      <c r="N1405" s="307">
        <v>1145</v>
      </c>
      <c r="O1405" s="307">
        <v>2207</v>
      </c>
      <c r="P1405" s="307">
        <v>0</v>
      </c>
      <c r="Q1405" s="307">
        <v>1029</v>
      </c>
      <c r="R1405" s="438">
        <v>0</v>
      </c>
      <c r="S1405" s="438">
        <v>0</v>
      </c>
      <c r="T1405" s="438">
        <v>0</v>
      </c>
      <c r="U1405" s="438">
        <v>1029</v>
      </c>
      <c r="V1405" s="438">
        <v>3063</v>
      </c>
    </row>
    <row r="1406" spans="1:22">
      <c r="A1406" s="375" t="s">
        <v>3213</v>
      </c>
      <c r="B1406" t="s">
        <v>3182</v>
      </c>
      <c r="C1406" t="s">
        <v>3214</v>
      </c>
      <c r="D1406" s="306">
        <v>35341</v>
      </c>
      <c r="E1406" s="306">
        <v>0</v>
      </c>
      <c r="F1406" s="306">
        <v>20152</v>
      </c>
      <c r="G1406" s="306">
        <v>20152</v>
      </c>
      <c r="H1406" s="306">
        <v>0</v>
      </c>
      <c r="I1406" s="306">
        <v>17705</v>
      </c>
      <c r="J1406" s="306">
        <v>15230</v>
      </c>
      <c r="K1406" s="306">
        <v>17705</v>
      </c>
      <c r="L1406" s="306">
        <v>0</v>
      </c>
      <c r="M1406" s="306">
        <v>1584</v>
      </c>
      <c r="N1406" s="306">
        <v>1263</v>
      </c>
      <c r="O1406" s="306">
        <v>967</v>
      </c>
      <c r="P1406" s="306">
        <v>617</v>
      </c>
      <c r="Q1406" s="306">
        <v>789</v>
      </c>
      <c r="R1406" s="144">
        <v>0</v>
      </c>
      <c r="S1406" s="144">
        <v>0</v>
      </c>
      <c r="T1406" s="144">
        <v>0</v>
      </c>
      <c r="U1406" s="144">
        <v>789</v>
      </c>
      <c r="V1406" s="144">
        <v>3417</v>
      </c>
    </row>
    <row r="1407" spans="1:22">
      <c r="A1407" s="375" t="s">
        <v>3215</v>
      </c>
      <c r="B1407" t="s">
        <v>3182</v>
      </c>
      <c r="C1407" t="s">
        <v>3216</v>
      </c>
      <c r="D1407" s="307">
        <v>35343</v>
      </c>
      <c r="E1407" s="307">
        <v>0</v>
      </c>
      <c r="F1407" s="307">
        <v>48070</v>
      </c>
      <c r="G1407" s="307">
        <v>0</v>
      </c>
      <c r="H1407" s="307">
        <v>48070</v>
      </c>
      <c r="I1407" s="307">
        <v>64155</v>
      </c>
      <c r="J1407" s="307">
        <v>44630</v>
      </c>
      <c r="K1407" s="307">
        <v>56400</v>
      </c>
      <c r="L1407" s="307">
        <v>7755</v>
      </c>
      <c r="M1407" s="307">
        <v>6332</v>
      </c>
      <c r="N1407" s="307">
        <v>3713</v>
      </c>
      <c r="O1407" s="307">
        <v>4595</v>
      </c>
      <c r="P1407" s="307">
        <v>1737</v>
      </c>
      <c r="Q1407" s="307">
        <v>1269</v>
      </c>
      <c r="R1407" s="438">
        <v>0</v>
      </c>
      <c r="S1407" s="438">
        <v>0</v>
      </c>
      <c r="T1407" s="438">
        <v>0</v>
      </c>
      <c r="U1407" s="438">
        <v>1269</v>
      </c>
      <c r="V1407" s="438">
        <v>8276</v>
      </c>
    </row>
    <row r="1408" spans="1:22">
      <c r="A1408" s="375" t="s">
        <v>3217</v>
      </c>
      <c r="B1408" t="s">
        <v>3182</v>
      </c>
      <c r="C1408" t="s">
        <v>3218</v>
      </c>
      <c r="D1408" s="306">
        <v>35344</v>
      </c>
      <c r="E1408" s="306">
        <v>0</v>
      </c>
      <c r="F1408" s="306">
        <v>44506</v>
      </c>
      <c r="G1408" s="306">
        <v>8207</v>
      </c>
      <c r="H1408" s="306">
        <v>36299</v>
      </c>
      <c r="I1408" s="306">
        <v>49960</v>
      </c>
      <c r="J1408" s="306">
        <v>35000</v>
      </c>
      <c r="K1408" s="306">
        <v>49960</v>
      </c>
      <c r="L1408" s="306">
        <v>0</v>
      </c>
      <c r="M1408" s="306">
        <v>4879</v>
      </c>
      <c r="N1408" s="306">
        <v>2890</v>
      </c>
      <c r="O1408" s="306">
        <v>3784</v>
      </c>
      <c r="P1408" s="306">
        <v>1095</v>
      </c>
      <c r="Q1408" s="306">
        <v>1269</v>
      </c>
      <c r="R1408" s="144">
        <v>0</v>
      </c>
      <c r="S1408" s="144">
        <v>0</v>
      </c>
      <c r="T1408" s="144">
        <v>0</v>
      </c>
      <c r="U1408" s="144">
        <v>1269</v>
      </c>
      <c r="V1408" s="144">
        <v>7635</v>
      </c>
    </row>
    <row r="1409" spans="1:22">
      <c r="A1409" s="375" t="s">
        <v>3219</v>
      </c>
      <c r="B1409" t="s">
        <v>3182</v>
      </c>
      <c r="C1409" t="s">
        <v>3220</v>
      </c>
      <c r="D1409" s="307">
        <v>35502</v>
      </c>
      <c r="E1409" s="307">
        <v>0</v>
      </c>
      <c r="F1409" s="307">
        <v>21458</v>
      </c>
      <c r="G1409" s="307">
        <v>0</v>
      </c>
      <c r="H1409" s="307">
        <v>21458</v>
      </c>
      <c r="I1409" s="307">
        <v>17320</v>
      </c>
      <c r="J1409" s="307">
        <v>13750</v>
      </c>
      <c r="K1409" s="307">
        <v>17320</v>
      </c>
      <c r="L1409" s="307">
        <v>0</v>
      </c>
      <c r="M1409" s="307">
        <v>1606</v>
      </c>
      <c r="N1409" s="307">
        <v>1138</v>
      </c>
      <c r="O1409" s="307">
        <v>1606</v>
      </c>
      <c r="P1409" s="307">
        <v>0</v>
      </c>
      <c r="Q1409" s="307">
        <v>789</v>
      </c>
      <c r="R1409" s="438">
        <v>0</v>
      </c>
      <c r="S1409" s="438">
        <v>0</v>
      </c>
      <c r="T1409" s="438">
        <v>0</v>
      </c>
      <c r="U1409" s="438">
        <v>789</v>
      </c>
      <c r="V1409" s="438">
        <v>3647</v>
      </c>
    </row>
    <row r="1410" spans="1:22">
      <c r="A1410" s="375" t="s">
        <v>3221</v>
      </c>
      <c r="B1410" t="s">
        <v>3222</v>
      </c>
      <c r="C1410">
        <v>0</v>
      </c>
      <c r="D1410" s="306">
        <v>36000</v>
      </c>
      <c r="E1410" s="306">
        <v>0</v>
      </c>
      <c r="F1410" s="306">
        <v>3804566</v>
      </c>
      <c r="G1410" s="306">
        <v>3304566</v>
      </c>
      <c r="H1410" s="306">
        <v>500000</v>
      </c>
      <c r="I1410" s="306">
        <v>0</v>
      </c>
      <c r="J1410" s="306">
        <v>0</v>
      </c>
      <c r="K1410" s="306">
        <v>0</v>
      </c>
      <c r="L1410" s="306">
        <v>0</v>
      </c>
      <c r="M1410" s="306">
        <v>0</v>
      </c>
      <c r="N1410" s="306">
        <v>0</v>
      </c>
      <c r="O1410" s="306">
        <v>0</v>
      </c>
      <c r="P1410" s="306">
        <v>0</v>
      </c>
      <c r="Q1410" s="306">
        <v>0</v>
      </c>
      <c r="R1410" s="144">
        <v>0</v>
      </c>
      <c r="S1410" s="144">
        <v>0</v>
      </c>
      <c r="T1410" s="144">
        <v>0</v>
      </c>
      <c r="U1410" s="144">
        <v>0</v>
      </c>
      <c r="V1410" s="144">
        <v>638765</v>
      </c>
    </row>
    <row r="1411" spans="1:22">
      <c r="A1411" s="375" t="s">
        <v>3223</v>
      </c>
      <c r="B1411" t="s">
        <v>3222</v>
      </c>
      <c r="C1411" t="s">
        <v>3224</v>
      </c>
      <c r="D1411" s="307">
        <v>36201</v>
      </c>
      <c r="E1411" s="307">
        <v>0</v>
      </c>
      <c r="F1411" s="307">
        <v>553902</v>
      </c>
      <c r="G1411" s="307">
        <v>553902</v>
      </c>
      <c r="H1411" s="307">
        <v>0</v>
      </c>
      <c r="I1411" s="307">
        <v>1178560</v>
      </c>
      <c r="J1411" s="307">
        <v>844060</v>
      </c>
      <c r="K1411" s="307">
        <v>1166000</v>
      </c>
      <c r="L1411" s="307">
        <v>12560</v>
      </c>
      <c r="M1411" s="307">
        <v>114609</v>
      </c>
      <c r="N1411" s="307">
        <v>69855</v>
      </c>
      <c r="O1411" s="307">
        <v>114609</v>
      </c>
      <c r="P1411" s="307">
        <v>0</v>
      </c>
      <c r="Q1411" s="307">
        <v>8629</v>
      </c>
      <c r="R1411" s="438">
        <v>0</v>
      </c>
      <c r="S1411" s="438">
        <v>0</v>
      </c>
      <c r="T1411" s="438">
        <v>0</v>
      </c>
      <c r="U1411" s="438">
        <v>8629</v>
      </c>
      <c r="V1411" s="438">
        <v>93884</v>
      </c>
    </row>
    <row r="1412" spans="1:22">
      <c r="A1412" s="375" t="s">
        <v>3225</v>
      </c>
      <c r="B1412" t="s">
        <v>3222</v>
      </c>
      <c r="C1412" t="s">
        <v>3226</v>
      </c>
      <c r="D1412" s="306">
        <v>36202</v>
      </c>
      <c r="E1412" s="306">
        <v>0</v>
      </c>
      <c r="F1412" s="306">
        <v>148634</v>
      </c>
      <c r="G1412" s="306">
        <v>148634</v>
      </c>
      <c r="H1412" s="306">
        <v>0</v>
      </c>
      <c r="I1412" s="306">
        <v>264715</v>
      </c>
      <c r="J1412" s="306">
        <v>193540</v>
      </c>
      <c r="K1412" s="306">
        <v>245000</v>
      </c>
      <c r="L1412" s="306">
        <v>19715</v>
      </c>
      <c r="M1412" s="306">
        <v>25506</v>
      </c>
      <c r="N1412" s="306">
        <v>16005</v>
      </c>
      <c r="O1412" s="306">
        <v>5174</v>
      </c>
      <c r="P1412" s="306">
        <v>20332</v>
      </c>
      <c r="Q1412" s="306">
        <v>2709</v>
      </c>
      <c r="R1412" s="144">
        <v>0</v>
      </c>
      <c r="S1412" s="144">
        <v>0</v>
      </c>
      <c r="T1412" s="144">
        <v>0</v>
      </c>
      <c r="U1412" s="144">
        <v>2709</v>
      </c>
      <c r="V1412" s="144">
        <v>24827</v>
      </c>
    </row>
    <row r="1413" spans="1:22">
      <c r="A1413" s="375" t="s">
        <v>3227</v>
      </c>
      <c r="B1413" t="s">
        <v>3222</v>
      </c>
      <c r="C1413" t="s">
        <v>3228</v>
      </c>
      <c r="D1413" s="307">
        <v>36203</v>
      </c>
      <c r="E1413" s="307">
        <v>0</v>
      </c>
      <c r="F1413" s="307">
        <v>102688</v>
      </c>
      <c r="G1413" s="307">
        <v>0</v>
      </c>
      <c r="H1413" s="307">
        <v>102688</v>
      </c>
      <c r="I1413" s="307">
        <v>168790</v>
      </c>
      <c r="J1413" s="307">
        <v>121350</v>
      </c>
      <c r="K1413" s="307">
        <v>164600</v>
      </c>
      <c r="L1413" s="307">
        <v>4190</v>
      </c>
      <c r="M1413" s="307">
        <v>16385</v>
      </c>
      <c r="N1413" s="307">
        <v>10046</v>
      </c>
      <c r="O1413" s="307">
        <v>6300</v>
      </c>
      <c r="P1413" s="307">
        <v>10085</v>
      </c>
      <c r="Q1413" s="307">
        <v>2229</v>
      </c>
      <c r="R1413" s="438">
        <v>0</v>
      </c>
      <c r="S1413" s="438">
        <v>0</v>
      </c>
      <c r="T1413" s="438">
        <v>0</v>
      </c>
      <c r="U1413" s="438">
        <v>2229</v>
      </c>
      <c r="V1413" s="438">
        <v>17342</v>
      </c>
    </row>
    <row r="1414" spans="1:22">
      <c r="A1414" s="375" t="s">
        <v>3229</v>
      </c>
      <c r="B1414" t="s">
        <v>3222</v>
      </c>
      <c r="C1414" t="s">
        <v>3230</v>
      </c>
      <c r="D1414" s="306">
        <v>36204</v>
      </c>
      <c r="E1414" s="306">
        <v>0</v>
      </c>
      <c r="F1414" s="306">
        <v>164734</v>
      </c>
      <c r="G1414" s="306">
        <v>113659</v>
      </c>
      <c r="H1414" s="306">
        <v>51075</v>
      </c>
      <c r="I1414" s="306">
        <v>301155</v>
      </c>
      <c r="J1414" s="306">
        <v>210240</v>
      </c>
      <c r="K1414" s="306">
        <v>273000</v>
      </c>
      <c r="L1414" s="306">
        <v>28155</v>
      </c>
      <c r="M1414" s="306">
        <v>29477</v>
      </c>
      <c r="N1414" s="306">
        <v>17333</v>
      </c>
      <c r="O1414" s="306">
        <v>21424</v>
      </c>
      <c r="P1414" s="306">
        <v>8053</v>
      </c>
      <c r="Q1414" s="306">
        <v>2949</v>
      </c>
      <c r="R1414" s="144">
        <v>0</v>
      </c>
      <c r="S1414" s="144">
        <v>0</v>
      </c>
      <c r="T1414" s="144">
        <v>0</v>
      </c>
      <c r="U1414" s="144">
        <v>2949</v>
      </c>
      <c r="V1414" s="144">
        <v>27818</v>
      </c>
    </row>
    <row r="1415" spans="1:22">
      <c r="A1415" s="375" t="s">
        <v>3231</v>
      </c>
      <c r="B1415" t="s">
        <v>3222</v>
      </c>
      <c r="C1415" t="s">
        <v>3232</v>
      </c>
      <c r="D1415" s="307">
        <v>36205</v>
      </c>
      <c r="E1415" s="307">
        <v>0</v>
      </c>
      <c r="F1415" s="307">
        <v>133476</v>
      </c>
      <c r="G1415" s="307">
        <v>133476</v>
      </c>
      <c r="H1415" s="307">
        <v>0</v>
      </c>
      <c r="I1415" s="307">
        <v>186355</v>
      </c>
      <c r="J1415" s="307">
        <v>137830</v>
      </c>
      <c r="K1415" s="307">
        <v>186355</v>
      </c>
      <c r="L1415" s="307">
        <v>0</v>
      </c>
      <c r="M1415" s="307">
        <v>17829</v>
      </c>
      <c r="N1415" s="307">
        <v>11388</v>
      </c>
      <c r="O1415" s="307">
        <v>7400</v>
      </c>
      <c r="P1415" s="307">
        <v>10429</v>
      </c>
      <c r="Q1415" s="307">
        <v>2469</v>
      </c>
      <c r="R1415" s="438">
        <v>0</v>
      </c>
      <c r="S1415" s="438">
        <v>0</v>
      </c>
      <c r="T1415" s="438">
        <v>0</v>
      </c>
      <c r="U1415" s="438">
        <v>2469</v>
      </c>
      <c r="V1415" s="438">
        <v>22523</v>
      </c>
    </row>
    <row r="1416" spans="1:22">
      <c r="A1416" s="375" t="s">
        <v>3233</v>
      </c>
      <c r="B1416" t="s">
        <v>3222</v>
      </c>
      <c r="C1416" t="s">
        <v>3234</v>
      </c>
      <c r="D1416" s="306">
        <v>36206</v>
      </c>
      <c r="E1416" s="306">
        <v>0</v>
      </c>
      <c r="F1416" s="306">
        <v>118528</v>
      </c>
      <c r="G1416" s="306">
        <v>0</v>
      </c>
      <c r="H1416" s="306">
        <v>118528</v>
      </c>
      <c r="I1416" s="306">
        <v>156515</v>
      </c>
      <c r="J1416" s="306">
        <v>114150</v>
      </c>
      <c r="K1416" s="306">
        <v>156515</v>
      </c>
      <c r="L1416" s="306">
        <v>0</v>
      </c>
      <c r="M1416" s="306">
        <v>15027</v>
      </c>
      <c r="N1416" s="306">
        <v>9426</v>
      </c>
      <c r="O1416" s="306">
        <v>15027</v>
      </c>
      <c r="P1416" s="306">
        <v>0</v>
      </c>
      <c r="Q1416" s="306">
        <v>2229</v>
      </c>
      <c r="R1416" s="144">
        <v>0</v>
      </c>
      <c r="S1416" s="144">
        <v>0</v>
      </c>
      <c r="T1416" s="144">
        <v>0</v>
      </c>
      <c r="U1416" s="144">
        <v>2229</v>
      </c>
      <c r="V1416" s="144">
        <v>20000</v>
      </c>
    </row>
    <row r="1417" spans="1:22">
      <c r="A1417" s="375" t="s">
        <v>3235</v>
      </c>
      <c r="B1417" t="s">
        <v>3222</v>
      </c>
      <c r="C1417" t="s">
        <v>3236</v>
      </c>
      <c r="D1417" s="307">
        <v>36207</v>
      </c>
      <c r="E1417" s="307">
        <v>0</v>
      </c>
      <c r="F1417" s="307">
        <v>105321</v>
      </c>
      <c r="G1417" s="307">
        <v>100000</v>
      </c>
      <c r="H1417" s="307">
        <v>5321</v>
      </c>
      <c r="I1417" s="307">
        <v>133635</v>
      </c>
      <c r="J1417" s="307">
        <v>99110</v>
      </c>
      <c r="K1417" s="307">
        <v>131000</v>
      </c>
      <c r="L1417" s="307">
        <v>2635</v>
      </c>
      <c r="M1417" s="307">
        <v>12775</v>
      </c>
      <c r="N1417" s="307">
        <v>8203</v>
      </c>
      <c r="O1417" s="307">
        <v>10000</v>
      </c>
      <c r="P1417" s="307">
        <v>2775</v>
      </c>
      <c r="Q1417" s="307">
        <v>1749</v>
      </c>
      <c r="R1417" s="438">
        <v>0</v>
      </c>
      <c r="S1417" s="438">
        <v>0</v>
      </c>
      <c r="T1417" s="438">
        <v>0</v>
      </c>
      <c r="U1417" s="438">
        <v>1749</v>
      </c>
      <c r="V1417" s="438">
        <v>17680</v>
      </c>
    </row>
    <row r="1418" spans="1:22">
      <c r="A1418" s="375" t="s">
        <v>3237</v>
      </c>
      <c r="B1418" t="s">
        <v>3222</v>
      </c>
      <c r="C1418" t="s">
        <v>3238</v>
      </c>
      <c r="D1418" s="306">
        <v>36208</v>
      </c>
      <c r="E1418" s="306">
        <v>0</v>
      </c>
      <c r="F1418" s="306">
        <v>101928</v>
      </c>
      <c r="G1418" s="306">
        <v>101928</v>
      </c>
      <c r="H1418" s="306">
        <v>0</v>
      </c>
      <c r="I1418" s="306">
        <v>130620</v>
      </c>
      <c r="J1418" s="306">
        <v>101970</v>
      </c>
      <c r="K1418" s="306">
        <v>130620</v>
      </c>
      <c r="L1418" s="306">
        <v>0</v>
      </c>
      <c r="M1418" s="306">
        <v>12236</v>
      </c>
      <c r="N1418" s="306">
        <v>8453</v>
      </c>
      <c r="O1418" s="306">
        <v>3979</v>
      </c>
      <c r="P1418" s="306">
        <v>8257</v>
      </c>
      <c r="Q1418" s="306">
        <v>1749</v>
      </c>
      <c r="R1418" s="144">
        <v>0</v>
      </c>
      <c r="S1418" s="144">
        <v>0</v>
      </c>
      <c r="T1418" s="144">
        <v>0</v>
      </c>
      <c r="U1418" s="144">
        <v>1749</v>
      </c>
      <c r="V1418" s="144">
        <v>17179</v>
      </c>
    </row>
    <row r="1419" spans="1:22">
      <c r="A1419" s="375" t="s">
        <v>3239</v>
      </c>
      <c r="B1419" t="s">
        <v>3222</v>
      </c>
      <c r="C1419" t="s">
        <v>3240</v>
      </c>
      <c r="D1419" s="307">
        <v>36301</v>
      </c>
      <c r="E1419" s="307">
        <v>0</v>
      </c>
      <c r="F1419" s="307">
        <v>30183</v>
      </c>
      <c r="G1419" s="307">
        <v>11280</v>
      </c>
      <c r="H1419" s="307">
        <v>18903</v>
      </c>
      <c r="I1419" s="307">
        <v>22015</v>
      </c>
      <c r="J1419" s="307">
        <v>16140</v>
      </c>
      <c r="K1419" s="307">
        <v>21180</v>
      </c>
      <c r="L1419" s="307">
        <v>835</v>
      </c>
      <c r="M1419" s="307">
        <v>2115</v>
      </c>
      <c r="N1419" s="307">
        <v>1338</v>
      </c>
      <c r="O1419" s="307">
        <v>1692</v>
      </c>
      <c r="P1419" s="307">
        <v>423</v>
      </c>
      <c r="Q1419" s="307">
        <v>789</v>
      </c>
      <c r="R1419" s="438">
        <v>0</v>
      </c>
      <c r="S1419" s="438">
        <v>0</v>
      </c>
      <c r="T1419" s="438">
        <v>0</v>
      </c>
      <c r="U1419" s="438">
        <v>789</v>
      </c>
      <c r="V1419" s="438">
        <v>5077</v>
      </c>
    </row>
    <row r="1420" spans="1:22">
      <c r="A1420" s="375" t="s">
        <v>3241</v>
      </c>
      <c r="B1420" t="s">
        <v>3222</v>
      </c>
      <c r="C1420" t="s">
        <v>3242</v>
      </c>
      <c r="D1420" s="306">
        <v>36302</v>
      </c>
      <c r="E1420" s="306">
        <v>0</v>
      </c>
      <c r="F1420" s="306">
        <v>12507</v>
      </c>
      <c r="G1420" s="306">
        <v>0</v>
      </c>
      <c r="H1420" s="306">
        <v>12507</v>
      </c>
      <c r="I1420" s="306">
        <v>9765</v>
      </c>
      <c r="J1420" s="306">
        <v>8260</v>
      </c>
      <c r="K1420" s="306">
        <v>9765</v>
      </c>
      <c r="L1420" s="306">
        <v>0</v>
      </c>
      <c r="M1420" s="306">
        <v>880</v>
      </c>
      <c r="N1420" s="306">
        <v>688</v>
      </c>
      <c r="O1420" s="306">
        <v>200</v>
      </c>
      <c r="P1420" s="306">
        <v>680</v>
      </c>
      <c r="Q1420" s="306">
        <v>789</v>
      </c>
      <c r="R1420" s="144">
        <v>0</v>
      </c>
      <c r="S1420" s="144">
        <v>0</v>
      </c>
      <c r="T1420" s="144">
        <v>0</v>
      </c>
      <c r="U1420" s="144">
        <v>789</v>
      </c>
      <c r="V1420" s="144">
        <v>2101</v>
      </c>
    </row>
    <row r="1421" spans="1:22">
      <c r="A1421" s="375" t="s">
        <v>3243</v>
      </c>
      <c r="B1421" t="s">
        <v>3222</v>
      </c>
      <c r="C1421" t="s">
        <v>3244</v>
      </c>
      <c r="D1421" s="307">
        <v>36321</v>
      </c>
      <c r="E1421" s="307">
        <v>0</v>
      </c>
      <c r="F1421" s="307">
        <v>15390</v>
      </c>
      <c r="G1421" s="307">
        <v>15390</v>
      </c>
      <c r="H1421" s="307">
        <v>0</v>
      </c>
      <c r="I1421" s="307">
        <v>9430</v>
      </c>
      <c r="J1421" s="307">
        <v>6960</v>
      </c>
      <c r="K1421" s="307">
        <v>9430</v>
      </c>
      <c r="L1421" s="307">
        <v>0</v>
      </c>
      <c r="M1421" s="307">
        <v>902</v>
      </c>
      <c r="N1421" s="307">
        <v>578</v>
      </c>
      <c r="O1421" s="307">
        <v>902</v>
      </c>
      <c r="P1421" s="307">
        <v>0</v>
      </c>
      <c r="Q1421" s="307">
        <v>789</v>
      </c>
      <c r="R1421" s="438">
        <v>0</v>
      </c>
      <c r="S1421" s="438">
        <v>0</v>
      </c>
      <c r="T1421" s="438">
        <v>0</v>
      </c>
      <c r="U1421" s="438">
        <v>789</v>
      </c>
      <c r="V1421" s="438">
        <v>2587</v>
      </c>
    </row>
    <row r="1422" spans="1:22">
      <c r="A1422" s="375" t="s">
        <v>3245</v>
      </c>
      <c r="B1422" t="s">
        <v>3222</v>
      </c>
      <c r="C1422" t="s">
        <v>3246</v>
      </c>
      <c r="D1422" s="306">
        <v>36341</v>
      </c>
      <c r="E1422" s="306">
        <v>0</v>
      </c>
      <c r="F1422" s="306">
        <v>82081</v>
      </c>
      <c r="G1422" s="306">
        <v>0</v>
      </c>
      <c r="H1422" s="306">
        <v>82081</v>
      </c>
      <c r="I1422" s="306">
        <v>106380</v>
      </c>
      <c r="J1422" s="306">
        <v>73950</v>
      </c>
      <c r="K1422" s="306">
        <v>106380</v>
      </c>
      <c r="L1422" s="306">
        <v>0</v>
      </c>
      <c r="M1422" s="306">
        <v>10432</v>
      </c>
      <c r="N1422" s="306">
        <v>6103</v>
      </c>
      <c r="O1422" s="306">
        <v>10432</v>
      </c>
      <c r="P1422" s="306">
        <v>0</v>
      </c>
      <c r="Q1422" s="306">
        <v>1509</v>
      </c>
      <c r="R1422" s="144">
        <v>0</v>
      </c>
      <c r="S1422" s="144">
        <v>0</v>
      </c>
      <c r="T1422" s="144">
        <v>0</v>
      </c>
      <c r="U1422" s="144">
        <v>1509</v>
      </c>
      <c r="V1422" s="144">
        <v>13856</v>
      </c>
    </row>
    <row r="1423" spans="1:22">
      <c r="A1423" s="375" t="s">
        <v>3247</v>
      </c>
      <c r="B1423" t="s">
        <v>3222</v>
      </c>
      <c r="C1423" t="s">
        <v>3248</v>
      </c>
      <c r="D1423" s="307">
        <v>36342</v>
      </c>
      <c r="E1423" s="307">
        <v>0</v>
      </c>
      <c r="F1423" s="307">
        <v>30678</v>
      </c>
      <c r="G1423" s="307">
        <v>30678</v>
      </c>
      <c r="H1423" s="307">
        <v>0</v>
      </c>
      <c r="I1423" s="307">
        <v>30605</v>
      </c>
      <c r="J1423" s="307">
        <v>25370</v>
      </c>
      <c r="K1423" s="307">
        <v>30605</v>
      </c>
      <c r="L1423" s="307">
        <v>0</v>
      </c>
      <c r="M1423" s="307">
        <v>2782</v>
      </c>
      <c r="N1423" s="307">
        <v>2098</v>
      </c>
      <c r="O1423" s="307">
        <v>2782</v>
      </c>
      <c r="P1423" s="307">
        <v>0</v>
      </c>
      <c r="Q1423" s="307">
        <v>1029</v>
      </c>
      <c r="R1423" s="438">
        <v>0</v>
      </c>
      <c r="S1423" s="438">
        <v>0</v>
      </c>
      <c r="T1423" s="438">
        <v>0</v>
      </c>
      <c r="U1423" s="438">
        <v>1029</v>
      </c>
      <c r="V1423" s="438">
        <v>5159</v>
      </c>
    </row>
    <row r="1424" spans="1:22">
      <c r="A1424" s="375" t="s">
        <v>3249</v>
      </c>
      <c r="B1424" t="s">
        <v>3222</v>
      </c>
      <c r="C1424" t="s">
        <v>3250</v>
      </c>
      <c r="D1424" s="306">
        <v>36368</v>
      </c>
      <c r="E1424" s="306">
        <v>0</v>
      </c>
      <c r="F1424" s="306">
        <v>42339</v>
      </c>
      <c r="G1424" s="306">
        <v>42339</v>
      </c>
      <c r="H1424" s="306">
        <v>0</v>
      </c>
      <c r="I1424" s="306">
        <v>41380</v>
      </c>
      <c r="J1424" s="306">
        <v>32650</v>
      </c>
      <c r="K1424" s="306">
        <v>41380</v>
      </c>
      <c r="L1424" s="306">
        <v>0</v>
      </c>
      <c r="M1424" s="306">
        <v>3862</v>
      </c>
      <c r="N1424" s="306">
        <v>2713</v>
      </c>
      <c r="O1424" s="306">
        <v>3862</v>
      </c>
      <c r="P1424" s="306">
        <v>0</v>
      </c>
      <c r="Q1424" s="306">
        <v>1029</v>
      </c>
      <c r="R1424" s="144">
        <v>0</v>
      </c>
      <c r="S1424" s="144">
        <v>0</v>
      </c>
      <c r="T1424" s="144">
        <v>0</v>
      </c>
      <c r="U1424" s="144">
        <v>1029</v>
      </c>
      <c r="V1424" s="144">
        <v>7121</v>
      </c>
    </row>
    <row r="1425" spans="1:22">
      <c r="A1425" s="375" t="s">
        <v>3251</v>
      </c>
      <c r="B1425" t="s">
        <v>3222</v>
      </c>
      <c r="C1425" t="s">
        <v>3252</v>
      </c>
      <c r="D1425" s="307">
        <v>36383</v>
      </c>
      <c r="E1425" s="307">
        <v>0</v>
      </c>
      <c r="F1425" s="307">
        <v>27087</v>
      </c>
      <c r="G1425" s="307">
        <v>0</v>
      </c>
      <c r="H1425" s="307">
        <v>27087</v>
      </c>
      <c r="I1425" s="307">
        <v>23155</v>
      </c>
      <c r="J1425" s="307">
        <v>18860</v>
      </c>
      <c r="K1425" s="307">
        <v>23155</v>
      </c>
      <c r="L1425" s="307">
        <v>0</v>
      </c>
      <c r="M1425" s="307">
        <v>2126</v>
      </c>
      <c r="N1425" s="307">
        <v>1565</v>
      </c>
      <c r="O1425" s="307">
        <v>250</v>
      </c>
      <c r="P1425" s="307">
        <v>1876</v>
      </c>
      <c r="Q1425" s="307">
        <v>789</v>
      </c>
      <c r="R1425" s="438">
        <v>0</v>
      </c>
      <c r="S1425" s="438">
        <v>0</v>
      </c>
      <c r="T1425" s="438">
        <v>0</v>
      </c>
      <c r="U1425" s="438">
        <v>789</v>
      </c>
      <c r="V1425" s="438">
        <v>4554</v>
      </c>
    </row>
    <row r="1426" spans="1:22">
      <c r="A1426" s="375" t="s">
        <v>3253</v>
      </c>
      <c r="B1426" t="s">
        <v>3222</v>
      </c>
      <c r="C1426" t="s">
        <v>3254</v>
      </c>
      <c r="D1426" s="306">
        <v>36387</v>
      </c>
      <c r="E1426" s="306">
        <v>0</v>
      </c>
      <c r="F1426" s="306">
        <v>37968</v>
      </c>
      <c r="G1426" s="306">
        <v>0</v>
      </c>
      <c r="H1426" s="306">
        <v>37968</v>
      </c>
      <c r="I1426" s="306">
        <v>36035</v>
      </c>
      <c r="J1426" s="306">
        <v>28850</v>
      </c>
      <c r="K1426" s="306">
        <v>36035</v>
      </c>
      <c r="L1426" s="306">
        <v>0</v>
      </c>
      <c r="M1426" s="306">
        <v>3335</v>
      </c>
      <c r="N1426" s="306">
        <v>2393</v>
      </c>
      <c r="O1426" s="306">
        <v>1995</v>
      </c>
      <c r="P1426" s="306">
        <v>1340</v>
      </c>
      <c r="Q1426" s="306">
        <v>1029</v>
      </c>
      <c r="R1426" s="144">
        <v>0</v>
      </c>
      <c r="S1426" s="144">
        <v>0</v>
      </c>
      <c r="T1426" s="144">
        <v>0</v>
      </c>
      <c r="U1426" s="144">
        <v>1029</v>
      </c>
      <c r="V1426" s="144">
        <v>6387</v>
      </c>
    </row>
    <row r="1427" spans="1:22">
      <c r="A1427" s="375" t="s">
        <v>3255</v>
      </c>
      <c r="B1427" t="s">
        <v>3222</v>
      </c>
      <c r="C1427" t="s">
        <v>3256</v>
      </c>
      <c r="D1427" s="307">
        <v>36388</v>
      </c>
      <c r="E1427" s="307">
        <v>0</v>
      </c>
      <c r="F1427" s="307">
        <v>47021</v>
      </c>
      <c r="G1427" s="307">
        <v>1837</v>
      </c>
      <c r="H1427" s="307">
        <v>45184</v>
      </c>
      <c r="I1427" s="307">
        <v>53140</v>
      </c>
      <c r="J1427" s="307">
        <v>43340</v>
      </c>
      <c r="K1427" s="307">
        <v>53140</v>
      </c>
      <c r="L1427" s="307">
        <v>0</v>
      </c>
      <c r="M1427" s="307">
        <v>4872</v>
      </c>
      <c r="N1427" s="307">
        <v>3585</v>
      </c>
      <c r="O1427" s="307">
        <v>3456</v>
      </c>
      <c r="P1427" s="307">
        <v>1416</v>
      </c>
      <c r="Q1427" s="307">
        <v>1029</v>
      </c>
      <c r="R1427" s="438">
        <v>0</v>
      </c>
      <c r="S1427" s="438">
        <v>0</v>
      </c>
      <c r="T1427" s="438">
        <v>0</v>
      </c>
      <c r="U1427" s="438">
        <v>1029</v>
      </c>
      <c r="V1427" s="438">
        <v>7911</v>
      </c>
    </row>
    <row r="1428" spans="1:22">
      <c r="A1428" s="375" t="s">
        <v>3257</v>
      </c>
      <c r="B1428" t="s">
        <v>3222</v>
      </c>
      <c r="C1428" t="s">
        <v>3258</v>
      </c>
      <c r="D1428" s="306">
        <v>36401</v>
      </c>
      <c r="E1428" s="306">
        <v>0</v>
      </c>
      <c r="F1428" s="306">
        <v>34081</v>
      </c>
      <c r="G1428" s="306">
        <v>0</v>
      </c>
      <c r="H1428" s="306">
        <v>34081</v>
      </c>
      <c r="I1428" s="306">
        <v>64905</v>
      </c>
      <c r="J1428" s="306">
        <v>44200</v>
      </c>
      <c r="K1428" s="306">
        <v>64905</v>
      </c>
      <c r="L1428" s="306">
        <v>0</v>
      </c>
      <c r="M1428" s="306">
        <v>6419</v>
      </c>
      <c r="N1428" s="306">
        <v>3623</v>
      </c>
      <c r="O1428" s="306">
        <v>4058</v>
      </c>
      <c r="P1428" s="306">
        <v>2361</v>
      </c>
      <c r="Q1428" s="306">
        <v>1269</v>
      </c>
      <c r="R1428" s="144">
        <v>0</v>
      </c>
      <c r="S1428" s="144">
        <v>0</v>
      </c>
      <c r="T1428" s="144">
        <v>0</v>
      </c>
      <c r="U1428" s="144">
        <v>1269</v>
      </c>
      <c r="V1428" s="144">
        <v>5636</v>
      </c>
    </row>
    <row r="1429" spans="1:22">
      <c r="A1429" s="375" t="s">
        <v>3259</v>
      </c>
      <c r="B1429" t="s">
        <v>3222</v>
      </c>
      <c r="C1429" t="s">
        <v>3260</v>
      </c>
      <c r="D1429" s="307">
        <v>36402</v>
      </c>
      <c r="E1429" s="307">
        <v>0</v>
      </c>
      <c r="F1429" s="307">
        <v>57512</v>
      </c>
      <c r="G1429" s="307">
        <v>5000</v>
      </c>
      <c r="H1429" s="307">
        <v>52512</v>
      </c>
      <c r="I1429" s="307">
        <v>85085</v>
      </c>
      <c r="J1429" s="307">
        <v>52980</v>
      </c>
      <c r="K1429" s="307">
        <v>85085</v>
      </c>
      <c r="L1429" s="307">
        <v>0</v>
      </c>
      <c r="M1429" s="307">
        <v>8682</v>
      </c>
      <c r="N1429" s="307">
        <v>4353</v>
      </c>
      <c r="O1429" s="307">
        <v>8682</v>
      </c>
      <c r="P1429" s="307">
        <v>0</v>
      </c>
      <c r="Q1429" s="307">
        <v>1509</v>
      </c>
      <c r="R1429" s="438">
        <v>0</v>
      </c>
      <c r="S1429" s="438">
        <v>0</v>
      </c>
      <c r="T1429" s="438">
        <v>0</v>
      </c>
      <c r="U1429" s="438">
        <v>1509</v>
      </c>
      <c r="V1429" s="438">
        <v>9734</v>
      </c>
    </row>
    <row r="1430" spans="1:22">
      <c r="A1430" s="375" t="s">
        <v>3261</v>
      </c>
      <c r="B1430" t="s">
        <v>3222</v>
      </c>
      <c r="C1430" t="s">
        <v>3262</v>
      </c>
      <c r="D1430" s="306">
        <v>36403</v>
      </c>
      <c r="E1430" s="306">
        <v>0</v>
      </c>
      <c r="F1430" s="306">
        <v>89122</v>
      </c>
      <c r="G1430" s="306">
        <v>0</v>
      </c>
      <c r="H1430" s="306">
        <v>89122</v>
      </c>
      <c r="I1430" s="306">
        <v>137775</v>
      </c>
      <c r="J1430" s="306">
        <v>89670</v>
      </c>
      <c r="K1430" s="306">
        <v>125000</v>
      </c>
      <c r="L1430" s="306">
        <v>12775</v>
      </c>
      <c r="M1430" s="306">
        <v>13810</v>
      </c>
      <c r="N1430" s="306">
        <v>7351</v>
      </c>
      <c r="O1430" s="306">
        <v>6600</v>
      </c>
      <c r="P1430" s="306">
        <v>7210</v>
      </c>
      <c r="Q1430" s="306">
        <v>1749</v>
      </c>
      <c r="R1430" s="144">
        <v>0</v>
      </c>
      <c r="S1430" s="144">
        <v>0</v>
      </c>
      <c r="T1430" s="144">
        <v>0</v>
      </c>
      <c r="U1430" s="144">
        <v>1749</v>
      </c>
      <c r="V1430" s="144">
        <v>15100</v>
      </c>
    </row>
    <row r="1431" spans="1:22">
      <c r="A1431" s="375" t="s">
        <v>3263</v>
      </c>
      <c r="B1431" t="s">
        <v>3222</v>
      </c>
      <c r="C1431" t="s">
        <v>3264</v>
      </c>
      <c r="D1431" s="307">
        <v>36404</v>
      </c>
      <c r="E1431" s="307">
        <v>0</v>
      </c>
      <c r="F1431" s="307">
        <v>44646</v>
      </c>
      <c r="G1431" s="307">
        <v>0</v>
      </c>
      <c r="H1431" s="307">
        <v>44646</v>
      </c>
      <c r="I1431" s="307">
        <v>60615</v>
      </c>
      <c r="J1431" s="307">
        <v>44230</v>
      </c>
      <c r="K1431" s="307">
        <v>60615</v>
      </c>
      <c r="L1431" s="307">
        <v>0</v>
      </c>
      <c r="M1431" s="307">
        <v>5821</v>
      </c>
      <c r="N1431" s="307">
        <v>3646</v>
      </c>
      <c r="O1431" s="307">
        <v>2506</v>
      </c>
      <c r="P1431" s="307">
        <v>3315</v>
      </c>
      <c r="Q1431" s="307">
        <v>810</v>
      </c>
      <c r="R1431" s="438">
        <v>0</v>
      </c>
      <c r="S1431" s="438">
        <v>0</v>
      </c>
      <c r="T1431" s="438">
        <v>0</v>
      </c>
      <c r="U1431" s="438">
        <v>810</v>
      </c>
      <c r="V1431" s="438">
        <v>7519</v>
      </c>
    </row>
    <row r="1432" spans="1:22">
      <c r="A1432" s="375" t="s">
        <v>3265</v>
      </c>
      <c r="B1432" t="s">
        <v>3222</v>
      </c>
      <c r="C1432" t="s">
        <v>3266</v>
      </c>
      <c r="D1432" s="306">
        <v>36405</v>
      </c>
      <c r="E1432" s="306">
        <v>0</v>
      </c>
      <c r="F1432" s="306">
        <v>42173</v>
      </c>
      <c r="G1432" s="306">
        <v>8700</v>
      </c>
      <c r="H1432" s="306">
        <v>33473</v>
      </c>
      <c r="I1432" s="306">
        <v>52635</v>
      </c>
      <c r="J1432" s="306">
        <v>38660</v>
      </c>
      <c r="K1432" s="306">
        <v>38660</v>
      </c>
      <c r="L1432" s="306">
        <v>13975</v>
      </c>
      <c r="M1432" s="306">
        <v>5023</v>
      </c>
      <c r="N1432" s="306">
        <v>3175</v>
      </c>
      <c r="O1432" s="306">
        <v>1980</v>
      </c>
      <c r="P1432" s="306">
        <v>3043</v>
      </c>
      <c r="Q1432" s="306">
        <v>570</v>
      </c>
      <c r="R1432" s="144">
        <v>0</v>
      </c>
      <c r="S1432" s="144">
        <v>0</v>
      </c>
      <c r="T1432" s="144">
        <v>0</v>
      </c>
      <c r="U1432" s="144">
        <v>570</v>
      </c>
      <c r="V1432" s="144">
        <v>7112</v>
      </c>
    </row>
    <row r="1433" spans="1:22">
      <c r="A1433" s="375" t="s">
        <v>3267</v>
      </c>
      <c r="B1433" t="s">
        <v>3222</v>
      </c>
      <c r="C1433" t="s">
        <v>3268</v>
      </c>
      <c r="D1433" s="307">
        <v>36468</v>
      </c>
      <c r="E1433" s="307">
        <v>0</v>
      </c>
      <c r="F1433" s="307">
        <v>42108</v>
      </c>
      <c r="G1433" s="307">
        <v>42108</v>
      </c>
      <c r="H1433" s="307">
        <v>0</v>
      </c>
      <c r="I1433" s="307">
        <v>47985</v>
      </c>
      <c r="J1433" s="307">
        <v>38850</v>
      </c>
      <c r="K1433" s="307">
        <v>47985</v>
      </c>
      <c r="L1433" s="307">
        <v>0</v>
      </c>
      <c r="M1433" s="307">
        <v>4431</v>
      </c>
      <c r="N1433" s="307">
        <v>3228</v>
      </c>
      <c r="O1433" s="307">
        <v>2800</v>
      </c>
      <c r="P1433" s="307">
        <v>1631</v>
      </c>
      <c r="Q1433" s="307">
        <v>1029</v>
      </c>
      <c r="R1433" s="438">
        <v>0</v>
      </c>
      <c r="S1433" s="438">
        <v>0</v>
      </c>
      <c r="T1433" s="438">
        <v>0</v>
      </c>
      <c r="U1433" s="438">
        <v>1029</v>
      </c>
      <c r="V1433" s="438">
        <v>7086</v>
      </c>
    </row>
    <row r="1434" spans="1:22">
      <c r="A1434" s="375" t="s">
        <v>3269</v>
      </c>
      <c r="B1434" t="s">
        <v>3222</v>
      </c>
      <c r="C1434" t="s">
        <v>3270</v>
      </c>
      <c r="D1434" s="306">
        <v>36489</v>
      </c>
      <c r="E1434" s="306">
        <v>0</v>
      </c>
      <c r="F1434" s="306">
        <v>58782</v>
      </c>
      <c r="G1434" s="306">
        <v>0</v>
      </c>
      <c r="H1434" s="306">
        <v>58782</v>
      </c>
      <c r="I1434" s="306">
        <v>62975</v>
      </c>
      <c r="J1434" s="306">
        <v>45080</v>
      </c>
      <c r="K1434" s="306">
        <v>62975</v>
      </c>
      <c r="L1434" s="306">
        <v>0</v>
      </c>
      <c r="M1434" s="306">
        <v>6114</v>
      </c>
      <c r="N1434" s="306">
        <v>3723</v>
      </c>
      <c r="O1434" s="306">
        <v>4805</v>
      </c>
      <c r="P1434" s="306">
        <v>1309</v>
      </c>
      <c r="Q1434" s="306">
        <v>1269</v>
      </c>
      <c r="R1434" s="144">
        <v>0</v>
      </c>
      <c r="S1434" s="144">
        <v>0</v>
      </c>
      <c r="T1434" s="144">
        <v>0</v>
      </c>
      <c r="U1434" s="144">
        <v>1269</v>
      </c>
      <c r="V1434" s="144">
        <v>9905</v>
      </c>
    </row>
    <row r="1435" spans="1:22">
      <c r="A1435" s="375" t="s">
        <v>3271</v>
      </c>
      <c r="B1435" t="s">
        <v>3272</v>
      </c>
      <c r="C1435">
        <v>0</v>
      </c>
      <c r="D1435" s="307">
        <v>37000</v>
      </c>
      <c r="E1435" s="307">
        <v>0</v>
      </c>
      <c r="F1435" s="307">
        <v>3910552</v>
      </c>
      <c r="G1435" s="307">
        <v>3910552</v>
      </c>
      <c r="H1435" s="307">
        <v>0</v>
      </c>
      <c r="I1435" s="307">
        <v>0</v>
      </c>
      <c r="J1435" s="307">
        <v>0</v>
      </c>
      <c r="K1435" s="307">
        <v>0</v>
      </c>
      <c r="L1435" s="307">
        <v>0</v>
      </c>
      <c r="M1435" s="307">
        <v>0</v>
      </c>
      <c r="N1435" s="307">
        <v>0</v>
      </c>
      <c r="O1435" s="307">
        <v>0</v>
      </c>
      <c r="P1435" s="307">
        <v>0</v>
      </c>
      <c r="Q1435" s="307">
        <v>0</v>
      </c>
      <c r="R1435" s="438">
        <v>0</v>
      </c>
      <c r="S1435" s="438">
        <v>0</v>
      </c>
      <c r="T1435" s="438">
        <v>0</v>
      </c>
      <c r="U1435" s="438">
        <v>0</v>
      </c>
      <c r="V1435" s="438">
        <v>658135</v>
      </c>
    </row>
    <row r="1436" spans="1:22">
      <c r="A1436" s="375" t="s">
        <v>3273</v>
      </c>
      <c r="B1436" t="s">
        <v>3272</v>
      </c>
      <c r="C1436" t="s">
        <v>3274</v>
      </c>
      <c r="D1436" s="306">
        <v>37201</v>
      </c>
      <c r="E1436" s="306">
        <v>0</v>
      </c>
      <c r="F1436" s="306">
        <v>911377</v>
      </c>
      <c r="G1436" s="306">
        <v>366587</v>
      </c>
      <c r="H1436" s="306">
        <v>544790</v>
      </c>
      <c r="I1436" s="306">
        <v>1810100</v>
      </c>
      <c r="J1436" s="306">
        <v>1224210</v>
      </c>
      <c r="K1436" s="306">
        <v>1810100</v>
      </c>
      <c r="L1436" s="306">
        <v>0</v>
      </c>
      <c r="M1436" s="306">
        <v>180063</v>
      </c>
      <c r="N1436" s="306">
        <v>101091</v>
      </c>
      <c r="O1436" s="306">
        <v>155614</v>
      </c>
      <c r="P1436" s="306">
        <v>24449</v>
      </c>
      <c r="Q1436" s="306">
        <v>12789</v>
      </c>
      <c r="R1436" s="144">
        <v>0</v>
      </c>
      <c r="S1436" s="144">
        <v>0</v>
      </c>
      <c r="T1436" s="144">
        <v>0</v>
      </c>
      <c r="U1436" s="144">
        <v>12789</v>
      </c>
      <c r="V1436" s="144">
        <v>154479</v>
      </c>
    </row>
    <row r="1437" spans="1:22">
      <c r="A1437" s="375" t="s">
        <v>3275</v>
      </c>
      <c r="B1437" t="s">
        <v>3272</v>
      </c>
      <c r="C1437" t="s">
        <v>3276</v>
      </c>
      <c r="D1437" s="307">
        <v>37202</v>
      </c>
      <c r="E1437" s="307">
        <v>0</v>
      </c>
      <c r="F1437" s="307">
        <v>283900</v>
      </c>
      <c r="G1437" s="307">
        <v>283900</v>
      </c>
      <c r="H1437" s="307">
        <v>0</v>
      </c>
      <c r="I1437" s="307">
        <v>465590</v>
      </c>
      <c r="J1437" s="307">
        <v>312880</v>
      </c>
      <c r="K1437" s="307">
        <v>312880</v>
      </c>
      <c r="L1437" s="307">
        <v>152710</v>
      </c>
      <c r="M1437" s="307">
        <v>46316</v>
      </c>
      <c r="N1437" s="307">
        <v>25748</v>
      </c>
      <c r="O1437" s="307">
        <v>4900</v>
      </c>
      <c r="P1437" s="307">
        <v>41416</v>
      </c>
      <c r="Q1437" s="307">
        <v>4629</v>
      </c>
      <c r="R1437" s="438">
        <v>0</v>
      </c>
      <c r="S1437" s="438">
        <v>0</v>
      </c>
      <c r="T1437" s="438">
        <v>0</v>
      </c>
      <c r="U1437" s="438">
        <v>4629</v>
      </c>
      <c r="V1437" s="438">
        <v>48034</v>
      </c>
    </row>
    <row r="1438" spans="1:22">
      <c r="A1438" s="375" t="s">
        <v>3277</v>
      </c>
      <c r="B1438" t="s">
        <v>3272</v>
      </c>
      <c r="C1438" t="s">
        <v>3278</v>
      </c>
      <c r="D1438" s="306">
        <v>37203</v>
      </c>
      <c r="E1438" s="306">
        <v>0</v>
      </c>
      <c r="F1438" s="306">
        <v>121476</v>
      </c>
      <c r="G1438" s="306">
        <v>60000</v>
      </c>
      <c r="H1438" s="306">
        <v>61476</v>
      </c>
      <c r="I1438" s="306">
        <v>237735</v>
      </c>
      <c r="J1438" s="306">
        <v>168580</v>
      </c>
      <c r="K1438" s="306">
        <v>179780</v>
      </c>
      <c r="L1438" s="306">
        <v>57955</v>
      </c>
      <c r="M1438" s="306">
        <v>23211</v>
      </c>
      <c r="N1438" s="306">
        <v>13923</v>
      </c>
      <c r="O1438" s="306">
        <v>9500</v>
      </c>
      <c r="P1438" s="306">
        <v>13711</v>
      </c>
      <c r="Q1438" s="306">
        <v>2469</v>
      </c>
      <c r="R1438" s="144">
        <v>0</v>
      </c>
      <c r="S1438" s="144">
        <v>0</v>
      </c>
      <c r="T1438" s="144">
        <v>0</v>
      </c>
      <c r="U1438" s="144">
        <v>2469</v>
      </c>
      <c r="V1438" s="144">
        <v>20500</v>
      </c>
    </row>
    <row r="1439" spans="1:22">
      <c r="A1439" s="375" t="s">
        <v>3279</v>
      </c>
      <c r="B1439" t="s">
        <v>3272</v>
      </c>
      <c r="C1439" t="s">
        <v>3280</v>
      </c>
      <c r="D1439" s="307">
        <v>37204</v>
      </c>
      <c r="E1439" s="307">
        <v>0</v>
      </c>
      <c r="F1439" s="307">
        <v>92973</v>
      </c>
      <c r="G1439" s="307">
        <v>0</v>
      </c>
      <c r="H1439" s="307">
        <v>92973</v>
      </c>
      <c r="I1439" s="307">
        <v>137775</v>
      </c>
      <c r="J1439" s="307">
        <v>94840</v>
      </c>
      <c r="K1439" s="307">
        <v>108000</v>
      </c>
      <c r="L1439" s="307">
        <v>29775</v>
      </c>
      <c r="M1439" s="307">
        <v>13548</v>
      </c>
      <c r="N1439" s="307">
        <v>7788</v>
      </c>
      <c r="O1439" s="307">
        <v>4200</v>
      </c>
      <c r="P1439" s="307">
        <v>9348</v>
      </c>
      <c r="Q1439" s="307">
        <v>1989</v>
      </c>
      <c r="R1439" s="438">
        <v>0</v>
      </c>
      <c r="S1439" s="438">
        <v>0</v>
      </c>
      <c r="T1439" s="438">
        <v>0</v>
      </c>
      <c r="U1439" s="438">
        <v>1989</v>
      </c>
      <c r="V1439" s="438">
        <v>15703</v>
      </c>
    </row>
    <row r="1440" spans="1:22">
      <c r="A1440" s="375" t="s">
        <v>3281</v>
      </c>
      <c r="B1440" t="s">
        <v>3272</v>
      </c>
      <c r="C1440" t="s">
        <v>3282</v>
      </c>
      <c r="D1440" s="306">
        <v>37205</v>
      </c>
      <c r="E1440" s="306">
        <v>0</v>
      </c>
      <c r="F1440" s="306">
        <v>167450</v>
      </c>
      <c r="G1440" s="306">
        <v>167450</v>
      </c>
      <c r="H1440" s="306">
        <v>0</v>
      </c>
      <c r="I1440" s="306">
        <v>240685</v>
      </c>
      <c r="J1440" s="306">
        <v>161740</v>
      </c>
      <c r="K1440" s="306">
        <v>160000</v>
      </c>
      <c r="L1440" s="306">
        <v>80685</v>
      </c>
      <c r="M1440" s="306">
        <v>23927</v>
      </c>
      <c r="N1440" s="306">
        <v>13313</v>
      </c>
      <c r="O1440" s="306">
        <v>10000</v>
      </c>
      <c r="P1440" s="306">
        <v>13927</v>
      </c>
      <c r="Q1440" s="306">
        <v>2709</v>
      </c>
      <c r="R1440" s="144">
        <v>0</v>
      </c>
      <c r="S1440" s="144">
        <v>0</v>
      </c>
      <c r="T1440" s="144">
        <v>0</v>
      </c>
      <c r="U1440" s="144">
        <v>2709</v>
      </c>
      <c r="V1440" s="144">
        <v>28321</v>
      </c>
    </row>
    <row r="1441" spans="1:22">
      <c r="A1441" s="375" t="s">
        <v>3283</v>
      </c>
      <c r="B1441" t="s">
        <v>3272</v>
      </c>
      <c r="C1441" t="s">
        <v>3284</v>
      </c>
      <c r="D1441" s="307">
        <v>37206</v>
      </c>
      <c r="E1441" s="307">
        <v>0</v>
      </c>
      <c r="F1441" s="307">
        <v>152174</v>
      </c>
      <c r="G1441" s="307">
        <v>152174</v>
      </c>
      <c r="H1441" s="307">
        <v>0</v>
      </c>
      <c r="I1441" s="307">
        <v>208235</v>
      </c>
      <c r="J1441" s="307">
        <v>147280</v>
      </c>
      <c r="K1441" s="307">
        <v>208235</v>
      </c>
      <c r="L1441" s="307">
        <v>0</v>
      </c>
      <c r="M1441" s="307">
        <v>20298</v>
      </c>
      <c r="N1441" s="307">
        <v>12168</v>
      </c>
      <c r="O1441" s="307">
        <v>15427</v>
      </c>
      <c r="P1441" s="307">
        <v>4871</v>
      </c>
      <c r="Q1441" s="307">
        <v>2709</v>
      </c>
      <c r="R1441" s="438">
        <v>0</v>
      </c>
      <c r="S1441" s="438">
        <v>0</v>
      </c>
      <c r="T1441" s="438">
        <v>0</v>
      </c>
      <c r="U1441" s="438">
        <v>2709</v>
      </c>
      <c r="V1441" s="438">
        <v>25649</v>
      </c>
    </row>
    <row r="1442" spans="1:22">
      <c r="A1442" s="375" t="s">
        <v>3285</v>
      </c>
      <c r="B1442" t="s">
        <v>3272</v>
      </c>
      <c r="C1442" t="s">
        <v>3286</v>
      </c>
      <c r="D1442" s="306">
        <v>37207</v>
      </c>
      <c r="E1442" s="306">
        <v>0</v>
      </c>
      <c r="F1442" s="306">
        <v>103787</v>
      </c>
      <c r="G1442" s="306">
        <v>45000</v>
      </c>
      <c r="H1442" s="306">
        <v>58787</v>
      </c>
      <c r="I1442" s="306">
        <v>141005</v>
      </c>
      <c r="J1442" s="306">
        <v>105260</v>
      </c>
      <c r="K1442" s="306">
        <v>123600</v>
      </c>
      <c r="L1442" s="306">
        <v>17405</v>
      </c>
      <c r="M1442" s="306">
        <v>13469</v>
      </c>
      <c r="N1442" s="306">
        <v>8720</v>
      </c>
      <c r="O1442" s="306">
        <v>4353</v>
      </c>
      <c r="P1442" s="306">
        <v>9116</v>
      </c>
      <c r="Q1442" s="306">
        <v>1989</v>
      </c>
      <c r="R1442" s="144">
        <v>0</v>
      </c>
      <c r="S1442" s="144">
        <v>0</v>
      </c>
      <c r="T1442" s="144">
        <v>0</v>
      </c>
      <c r="U1442" s="144">
        <v>1989</v>
      </c>
      <c r="V1442" s="144">
        <v>17493</v>
      </c>
    </row>
    <row r="1443" spans="1:22">
      <c r="A1443" s="375" t="s">
        <v>3287</v>
      </c>
      <c r="B1443" t="s">
        <v>3272</v>
      </c>
      <c r="C1443" t="s">
        <v>3288</v>
      </c>
      <c r="D1443" s="307">
        <v>37208</v>
      </c>
      <c r="E1443" s="307">
        <v>0</v>
      </c>
      <c r="F1443" s="307">
        <v>199365</v>
      </c>
      <c r="G1443" s="307">
        <v>199365</v>
      </c>
      <c r="H1443" s="307">
        <v>0</v>
      </c>
      <c r="I1443" s="307">
        <v>242795</v>
      </c>
      <c r="J1443" s="307">
        <v>159450</v>
      </c>
      <c r="K1443" s="307">
        <v>162400</v>
      </c>
      <c r="L1443" s="307">
        <v>80395</v>
      </c>
      <c r="M1443" s="307">
        <v>24296</v>
      </c>
      <c r="N1443" s="307">
        <v>13121</v>
      </c>
      <c r="O1443" s="307">
        <v>11066</v>
      </c>
      <c r="P1443" s="307">
        <v>13230</v>
      </c>
      <c r="Q1443" s="307">
        <v>2709</v>
      </c>
      <c r="R1443" s="438">
        <v>0</v>
      </c>
      <c r="S1443" s="438">
        <v>0</v>
      </c>
      <c r="T1443" s="438">
        <v>0</v>
      </c>
      <c r="U1443" s="438">
        <v>2709</v>
      </c>
      <c r="V1443" s="438">
        <v>33653</v>
      </c>
    </row>
    <row r="1444" spans="1:22">
      <c r="A1444" s="375" t="s">
        <v>3289</v>
      </c>
      <c r="B1444" t="s">
        <v>3272</v>
      </c>
      <c r="C1444" t="s">
        <v>3290</v>
      </c>
      <c r="D1444" s="306">
        <v>37322</v>
      </c>
      <c r="E1444" s="306">
        <v>0</v>
      </c>
      <c r="F1444" s="306">
        <v>60161</v>
      </c>
      <c r="G1444" s="306">
        <v>60161</v>
      </c>
      <c r="H1444" s="306">
        <v>0</v>
      </c>
      <c r="I1444" s="306">
        <v>64630</v>
      </c>
      <c r="J1444" s="306">
        <v>47800</v>
      </c>
      <c r="K1444" s="306">
        <v>59190</v>
      </c>
      <c r="L1444" s="306">
        <v>5440</v>
      </c>
      <c r="M1444" s="306">
        <v>6200</v>
      </c>
      <c r="N1444" s="306">
        <v>3950</v>
      </c>
      <c r="O1444" s="306">
        <v>3899</v>
      </c>
      <c r="P1444" s="306">
        <v>2301</v>
      </c>
      <c r="Q1444" s="306">
        <v>1269</v>
      </c>
      <c r="R1444" s="144">
        <v>0</v>
      </c>
      <c r="S1444" s="144">
        <v>0</v>
      </c>
      <c r="T1444" s="144">
        <v>0</v>
      </c>
      <c r="U1444" s="144">
        <v>1269</v>
      </c>
      <c r="V1444" s="144">
        <v>10134</v>
      </c>
    </row>
    <row r="1445" spans="1:22">
      <c r="A1445" s="375" t="s">
        <v>3291</v>
      </c>
      <c r="B1445" t="s">
        <v>3272</v>
      </c>
      <c r="C1445" t="s">
        <v>3292</v>
      </c>
      <c r="D1445" s="307">
        <v>37324</v>
      </c>
      <c r="E1445" s="307">
        <v>0</v>
      </c>
      <c r="F1445" s="307">
        <v>63258</v>
      </c>
      <c r="G1445" s="307">
        <v>5350</v>
      </c>
      <c r="H1445" s="307">
        <v>57908</v>
      </c>
      <c r="I1445" s="307">
        <v>69885</v>
      </c>
      <c r="J1445" s="307">
        <v>52120</v>
      </c>
      <c r="K1445" s="307">
        <v>63440</v>
      </c>
      <c r="L1445" s="307">
        <v>6445</v>
      </c>
      <c r="M1445" s="307">
        <v>6682</v>
      </c>
      <c r="N1445" s="307">
        <v>4315</v>
      </c>
      <c r="O1445" s="307">
        <v>5721</v>
      </c>
      <c r="P1445" s="307">
        <v>961</v>
      </c>
      <c r="Q1445" s="307">
        <v>1269</v>
      </c>
      <c r="R1445" s="438">
        <v>0</v>
      </c>
      <c r="S1445" s="438">
        <v>0</v>
      </c>
      <c r="T1445" s="438">
        <v>0</v>
      </c>
      <c r="U1445" s="438">
        <v>1269</v>
      </c>
      <c r="V1445" s="438">
        <v>10656</v>
      </c>
    </row>
    <row r="1446" spans="1:22">
      <c r="A1446" s="375" t="s">
        <v>3293</v>
      </c>
      <c r="B1446" t="s">
        <v>3272</v>
      </c>
      <c r="C1446" t="s">
        <v>3294</v>
      </c>
      <c r="D1446" s="306">
        <v>37341</v>
      </c>
      <c r="E1446" s="306">
        <v>0</v>
      </c>
      <c r="F1446" s="306">
        <v>78767</v>
      </c>
      <c r="G1446" s="306">
        <v>0</v>
      </c>
      <c r="H1446" s="306">
        <v>78767</v>
      </c>
      <c r="I1446" s="306">
        <v>110060</v>
      </c>
      <c r="J1446" s="306">
        <v>73720</v>
      </c>
      <c r="K1446" s="306">
        <v>89600</v>
      </c>
      <c r="L1446" s="306">
        <v>20460</v>
      </c>
      <c r="M1446" s="306">
        <v>10975</v>
      </c>
      <c r="N1446" s="306">
        <v>6100</v>
      </c>
      <c r="O1446" s="306">
        <v>2442</v>
      </c>
      <c r="P1446" s="306">
        <v>8533</v>
      </c>
      <c r="Q1446" s="306">
        <v>1509</v>
      </c>
      <c r="R1446" s="144">
        <v>0</v>
      </c>
      <c r="S1446" s="144">
        <v>0</v>
      </c>
      <c r="T1446" s="144">
        <v>0</v>
      </c>
      <c r="U1446" s="144">
        <v>1509</v>
      </c>
      <c r="V1446" s="144">
        <v>13310</v>
      </c>
    </row>
    <row r="1447" spans="1:22">
      <c r="A1447" s="375" t="s">
        <v>3295</v>
      </c>
      <c r="B1447" t="s">
        <v>3272</v>
      </c>
      <c r="C1447" t="s">
        <v>3296</v>
      </c>
      <c r="D1447" s="307">
        <v>37364</v>
      </c>
      <c r="E1447" s="307">
        <v>0</v>
      </c>
      <c r="F1447" s="307">
        <v>16169</v>
      </c>
      <c r="G1447" s="307">
        <v>16169</v>
      </c>
      <c r="H1447" s="307">
        <v>0</v>
      </c>
      <c r="I1447" s="307">
        <v>10295</v>
      </c>
      <c r="J1447" s="307">
        <v>5930</v>
      </c>
      <c r="K1447" s="307">
        <v>9340</v>
      </c>
      <c r="L1447" s="307">
        <v>955</v>
      </c>
      <c r="M1447" s="307">
        <v>1084</v>
      </c>
      <c r="N1447" s="307">
        <v>496</v>
      </c>
      <c r="O1447" s="307">
        <v>227</v>
      </c>
      <c r="P1447" s="307">
        <v>857</v>
      </c>
      <c r="Q1447" s="307">
        <v>789</v>
      </c>
      <c r="R1447" s="438">
        <v>0</v>
      </c>
      <c r="S1447" s="438">
        <v>0</v>
      </c>
      <c r="T1447" s="438">
        <v>0</v>
      </c>
      <c r="U1447" s="438">
        <v>789</v>
      </c>
      <c r="V1447" s="438">
        <v>2717</v>
      </c>
    </row>
    <row r="1448" spans="1:22">
      <c r="A1448" s="375" t="s">
        <v>3297</v>
      </c>
      <c r="B1448" t="s">
        <v>3272</v>
      </c>
      <c r="C1448" t="s">
        <v>3298</v>
      </c>
      <c r="D1448" s="306">
        <v>37386</v>
      </c>
      <c r="E1448" s="306">
        <v>0</v>
      </c>
      <c r="F1448" s="306">
        <v>41937</v>
      </c>
      <c r="G1448" s="306">
        <v>11000</v>
      </c>
      <c r="H1448" s="306">
        <v>30937</v>
      </c>
      <c r="I1448" s="306">
        <v>78550</v>
      </c>
      <c r="J1448" s="306">
        <v>52440</v>
      </c>
      <c r="K1448" s="306">
        <v>77000</v>
      </c>
      <c r="L1448" s="306">
        <v>1550</v>
      </c>
      <c r="M1448" s="306">
        <v>7821</v>
      </c>
      <c r="N1448" s="306">
        <v>4305</v>
      </c>
      <c r="O1448" s="306">
        <v>2630</v>
      </c>
      <c r="P1448" s="306">
        <v>5191</v>
      </c>
      <c r="Q1448" s="306">
        <v>1509</v>
      </c>
      <c r="R1448" s="144">
        <v>0</v>
      </c>
      <c r="S1448" s="144">
        <v>0</v>
      </c>
      <c r="T1448" s="144">
        <v>0</v>
      </c>
      <c r="U1448" s="144">
        <v>1509</v>
      </c>
      <c r="V1448" s="144">
        <v>7098</v>
      </c>
    </row>
    <row r="1449" spans="1:22">
      <c r="A1449" s="375" t="s">
        <v>3299</v>
      </c>
      <c r="B1449" t="s">
        <v>3272</v>
      </c>
      <c r="C1449" t="s">
        <v>3300</v>
      </c>
      <c r="D1449" s="307">
        <v>37387</v>
      </c>
      <c r="E1449" s="307">
        <v>0</v>
      </c>
      <c r="F1449" s="307">
        <v>76253</v>
      </c>
      <c r="G1449" s="307">
        <v>28813</v>
      </c>
      <c r="H1449" s="307">
        <v>47440</v>
      </c>
      <c r="I1449" s="307">
        <v>88725</v>
      </c>
      <c r="J1449" s="307">
        <v>57520</v>
      </c>
      <c r="K1449" s="307">
        <v>53500</v>
      </c>
      <c r="L1449" s="307">
        <v>35225</v>
      </c>
      <c r="M1449" s="307">
        <v>8952</v>
      </c>
      <c r="N1449" s="307">
        <v>4758</v>
      </c>
      <c r="O1449" s="307">
        <v>3400</v>
      </c>
      <c r="P1449" s="307">
        <v>5552</v>
      </c>
      <c r="Q1449" s="307">
        <v>1269</v>
      </c>
      <c r="R1449" s="438">
        <v>0</v>
      </c>
      <c r="S1449" s="438">
        <v>0</v>
      </c>
      <c r="T1449" s="438">
        <v>0</v>
      </c>
      <c r="U1449" s="438">
        <v>1269</v>
      </c>
      <c r="V1449" s="438">
        <v>12876</v>
      </c>
    </row>
    <row r="1450" spans="1:22">
      <c r="A1450" s="375" t="s">
        <v>3301</v>
      </c>
      <c r="B1450" t="s">
        <v>3272</v>
      </c>
      <c r="C1450" t="s">
        <v>3302</v>
      </c>
      <c r="D1450" s="306">
        <v>37403</v>
      </c>
      <c r="E1450" s="306">
        <v>0</v>
      </c>
      <c r="F1450" s="306">
        <v>41543</v>
      </c>
      <c r="G1450" s="306">
        <v>3811</v>
      </c>
      <c r="H1450" s="306">
        <v>37732</v>
      </c>
      <c r="I1450" s="306">
        <v>43385</v>
      </c>
      <c r="J1450" s="306">
        <v>32210</v>
      </c>
      <c r="K1450" s="306">
        <v>39300</v>
      </c>
      <c r="L1450" s="306">
        <v>4085</v>
      </c>
      <c r="M1450" s="306">
        <v>4152</v>
      </c>
      <c r="N1450" s="306">
        <v>2658</v>
      </c>
      <c r="O1450" s="306">
        <v>3514</v>
      </c>
      <c r="P1450" s="306">
        <v>638</v>
      </c>
      <c r="Q1450" s="306">
        <v>1029</v>
      </c>
      <c r="R1450" s="144">
        <v>0</v>
      </c>
      <c r="S1450" s="144">
        <v>0</v>
      </c>
      <c r="T1450" s="144">
        <v>0</v>
      </c>
      <c r="U1450" s="144">
        <v>1029</v>
      </c>
      <c r="V1450" s="144">
        <v>6985</v>
      </c>
    </row>
    <row r="1451" spans="1:22">
      <c r="A1451" s="375" t="s">
        <v>3303</v>
      </c>
      <c r="B1451" t="s">
        <v>3272</v>
      </c>
      <c r="C1451" t="s">
        <v>3304</v>
      </c>
      <c r="D1451" s="307">
        <v>37404</v>
      </c>
      <c r="E1451" s="307">
        <v>0</v>
      </c>
      <c r="F1451" s="307">
        <v>61248</v>
      </c>
      <c r="G1451" s="307">
        <v>43198</v>
      </c>
      <c r="H1451" s="307">
        <v>18050</v>
      </c>
      <c r="I1451" s="307">
        <v>103690</v>
      </c>
      <c r="J1451" s="307">
        <v>73570</v>
      </c>
      <c r="K1451" s="307">
        <v>97920</v>
      </c>
      <c r="L1451" s="307">
        <v>5770</v>
      </c>
      <c r="M1451" s="307">
        <v>10103</v>
      </c>
      <c r="N1451" s="307">
        <v>6068</v>
      </c>
      <c r="O1451" s="307">
        <v>5573</v>
      </c>
      <c r="P1451" s="307">
        <v>4530</v>
      </c>
      <c r="Q1451" s="307">
        <v>1509</v>
      </c>
      <c r="R1451" s="438">
        <v>0</v>
      </c>
      <c r="S1451" s="438">
        <v>0</v>
      </c>
      <c r="T1451" s="438">
        <v>0</v>
      </c>
      <c r="U1451" s="438">
        <v>1509</v>
      </c>
      <c r="V1451" s="438">
        <v>10353</v>
      </c>
    </row>
    <row r="1452" spans="1:22">
      <c r="A1452" s="375" t="s">
        <v>3305</v>
      </c>
      <c r="B1452" t="s">
        <v>3272</v>
      </c>
      <c r="C1452" t="s">
        <v>3306</v>
      </c>
      <c r="D1452" s="306">
        <v>37406</v>
      </c>
      <c r="E1452" s="306">
        <v>0</v>
      </c>
      <c r="F1452" s="306">
        <v>69382</v>
      </c>
      <c r="G1452" s="306">
        <v>69382</v>
      </c>
      <c r="H1452" s="306">
        <v>0</v>
      </c>
      <c r="I1452" s="306">
        <v>69390</v>
      </c>
      <c r="J1452" s="306">
        <v>46650</v>
      </c>
      <c r="K1452" s="306">
        <v>69390</v>
      </c>
      <c r="L1452" s="306">
        <v>0</v>
      </c>
      <c r="M1452" s="306">
        <v>6844</v>
      </c>
      <c r="N1452" s="306">
        <v>3808</v>
      </c>
      <c r="O1452" s="306">
        <v>4493</v>
      </c>
      <c r="P1452" s="306">
        <v>2351</v>
      </c>
      <c r="Q1452" s="306">
        <v>1269</v>
      </c>
      <c r="R1452" s="144">
        <v>0</v>
      </c>
      <c r="S1452" s="144">
        <v>0</v>
      </c>
      <c r="T1452" s="144">
        <v>0</v>
      </c>
      <c r="U1452" s="144">
        <v>1269</v>
      </c>
      <c r="V1452" s="144">
        <v>11689</v>
      </c>
    </row>
    <row r="1453" spans="1:22">
      <c r="A1453" s="375" t="s">
        <v>3307</v>
      </c>
      <c r="B1453" t="s">
        <v>3308</v>
      </c>
      <c r="C1453">
        <v>0</v>
      </c>
      <c r="D1453" s="307">
        <v>38000</v>
      </c>
      <c r="E1453" s="307">
        <v>0</v>
      </c>
      <c r="F1453" s="307">
        <v>5492377</v>
      </c>
      <c r="G1453" s="307">
        <v>5492377</v>
      </c>
      <c r="H1453" s="307">
        <v>0</v>
      </c>
      <c r="I1453" s="307">
        <v>0</v>
      </c>
      <c r="J1453" s="307">
        <v>0</v>
      </c>
      <c r="K1453" s="307">
        <v>0</v>
      </c>
      <c r="L1453" s="307">
        <v>0</v>
      </c>
      <c r="M1453" s="307">
        <v>0</v>
      </c>
      <c r="N1453" s="307">
        <v>0</v>
      </c>
      <c r="O1453" s="307">
        <v>0</v>
      </c>
      <c r="P1453" s="307">
        <v>0</v>
      </c>
      <c r="Q1453" s="307">
        <v>0</v>
      </c>
      <c r="R1453" s="438">
        <v>0</v>
      </c>
      <c r="S1453" s="438">
        <v>0</v>
      </c>
      <c r="T1453" s="438">
        <v>0</v>
      </c>
      <c r="U1453" s="438">
        <v>0</v>
      </c>
      <c r="V1453" s="438">
        <v>909267</v>
      </c>
    </row>
    <row r="1454" spans="1:22">
      <c r="A1454" s="375" t="s">
        <v>3309</v>
      </c>
      <c r="B1454" t="s">
        <v>3308</v>
      </c>
      <c r="C1454" t="s">
        <v>3310</v>
      </c>
      <c r="D1454" s="306">
        <v>38201</v>
      </c>
      <c r="E1454" s="306">
        <v>0</v>
      </c>
      <c r="F1454" s="306">
        <v>1077671</v>
      </c>
      <c r="G1454" s="306">
        <v>0</v>
      </c>
      <c r="H1454" s="306">
        <v>1077671</v>
      </c>
      <c r="I1454" s="306">
        <v>2513925</v>
      </c>
      <c r="J1454" s="306">
        <v>1846910</v>
      </c>
      <c r="K1454" s="306">
        <v>2030000</v>
      </c>
      <c r="L1454" s="306">
        <v>483925</v>
      </c>
      <c r="M1454" s="306">
        <v>241628</v>
      </c>
      <c r="N1454" s="306">
        <v>152573</v>
      </c>
      <c r="O1454" s="306">
        <v>151464</v>
      </c>
      <c r="P1454" s="306">
        <v>90164</v>
      </c>
      <c r="Q1454" s="306">
        <v>15509</v>
      </c>
      <c r="R1454" s="144">
        <v>0</v>
      </c>
      <c r="S1454" s="144">
        <v>0</v>
      </c>
      <c r="T1454" s="144">
        <v>0</v>
      </c>
      <c r="U1454" s="144">
        <v>15509</v>
      </c>
      <c r="V1454" s="144">
        <v>177428</v>
      </c>
    </row>
    <row r="1455" spans="1:22">
      <c r="A1455" s="375" t="s">
        <v>3311</v>
      </c>
      <c r="B1455" t="s">
        <v>3308</v>
      </c>
      <c r="C1455" t="s">
        <v>3312</v>
      </c>
      <c r="D1455" s="307">
        <v>38202</v>
      </c>
      <c r="E1455" s="307">
        <v>0</v>
      </c>
      <c r="F1455" s="307">
        <v>439293</v>
      </c>
      <c r="G1455" s="307">
        <v>401693</v>
      </c>
      <c r="H1455" s="307">
        <v>37600</v>
      </c>
      <c r="I1455" s="307">
        <v>776355</v>
      </c>
      <c r="J1455" s="307">
        <v>588720</v>
      </c>
      <c r="K1455" s="307">
        <v>776355</v>
      </c>
      <c r="L1455" s="307">
        <v>0</v>
      </c>
      <c r="M1455" s="307">
        <v>73490</v>
      </c>
      <c r="N1455" s="307">
        <v>48623</v>
      </c>
      <c r="O1455" s="307">
        <v>38000</v>
      </c>
      <c r="P1455" s="307">
        <v>35490</v>
      </c>
      <c r="Q1455" s="307">
        <v>6229</v>
      </c>
      <c r="R1455" s="438">
        <v>0</v>
      </c>
      <c r="S1455" s="438">
        <v>0</v>
      </c>
      <c r="T1455" s="438">
        <v>0</v>
      </c>
      <c r="U1455" s="438">
        <v>6229</v>
      </c>
      <c r="V1455" s="438">
        <v>72514</v>
      </c>
    </row>
    <row r="1456" spans="1:22">
      <c r="A1456" s="375" t="s">
        <v>3313</v>
      </c>
      <c r="B1456" t="s">
        <v>3308</v>
      </c>
      <c r="C1456" t="s">
        <v>3314</v>
      </c>
      <c r="D1456" s="306">
        <v>38203</v>
      </c>
      <c r="E1456" s="306">
        <v>0</v>
      </c>
      <c r="F1456" s="306">
        <v>267151</v>
      </c>
      <c r="G1456" s="306">
        <v>267151</v>
      </c>
      <c r="H1456" s="306">
        <v>0</v>
      </c>
      <c r="I1456" s="306">
        <v>388615</v>
      </c>
      <c r="J1456" s="306">
        <v>302330</v>
      </c>
      <c r="K1456" s="306">
        <v>333000</v>
      </c>
      <c r="L1456" s="306">
        <v>55615</v>
      </c>
      <c r="M1456" s="306">
        <v>36392</v>
      </c>
      <c r="N1456" s="306">
        <v>24983</v>
      </c>
      <c r="O1456" s="306">
        <v>13000</v>
      </c>
      <c r="P1456" s="306">
        <v>23392</v>
      </c>
      <c r="Q1456" s="306">
        <v>3429</v>
      </c>
      <c r="R1456" s="144">
        <v>0</v>
      </c>
      <c r="S1456" s="144">
        <v>0</v>
      </c>
      <c r="T1456" s="144">
        <v>0</v>
      </c>
      <c r="U1456" s="144">
        <v>3429</v>
      </c>
      <c r="V1456" s="144">
        <v>44188</v>
      </c>
    </row>
    <row r="1457" spans="1:22">
      <c r="A1457" s="375" t="s">
        <v>3315</v>
      </c>
      <c r="B1457" t="s">
        <v>3308</v>
      </c>
      <c r="C1457" t="s">
        <v>3316</v>
      </c>
      <c r="D1457" s="307">
        <v>38204</v>
      </c>
      <c r="E1457" s="307">
        <v>0</v>
      </c>
      <c r="F1457" s="307">
        <v>126834</v>
      </c>
      <c r="G1457" s="307">
        <v>126834</v>
      </c>
      <c r="H1457" s="307">
        <v>0</v>
      </c>
      <c r="I1457" s="307">
        <v>161980</v>
      </c>
      <c r="J1457" s="307">
        <v>122610</v>
      </c>
      <c r="K1457" s="307">
        <v>161980</v>
      </c>
      <c r="L1457" s="307">
        <v>0</v>
      </c>
      <c r="M1457" s="307">
        <v>15352</v>
      </c>
      <c r="N1457" s="307">
        <v>10138</v>
      </c>
      <c r="O1457" s="307">
        <v>3633</v>
      </c>
      <c r="P1457" s="307">
        <v>11719</v>
      </c>
      <c r="Q1457" s="307">
        <v>2229</v>
      </c>
      <c r="R1457" s="438">
        <v>0</v>
      </c>
      <c r="S1457" s="438">
        <v>0</v>
      </c>
      <c r="T1457" s="438">
        <v>0</v>
      </c>
      <c r="U1457" s="438">
        <v>2229</v>
      </c>
      <c r="V1457" s="438">
        <v>21009</v>
      </c>
    </row>
    <row r="1458" spans="1:22">
      <c r="A1458" s="375" t="s">
        <v>3317</v>
      </c>
      <c r="B1458" t="s">
        <v>3308</v>
      </c>
      <c r="C1458" t="s">
        <v>3318</v>
      </c>
      <c r="D1458" s="306">
        <v>38205</v>
      </c>
      <c r="E1458" s="306">
        <v>0</v>
      </c>
      <c r="F1458" s="306">
        <v>261144</v>
      </c>
      <c r="G1458" s="306">
        <v>35000</v>
      </c>
      <c r="H1458" s="306">
        <v>226144</v>
      </c>
      <c r="I1458" s="306">
        <v>552230</v>
      </c>
      <c r="J1458" s="306">
        <v>397820</v>
      </c>
      <c r="K1458" s="306">
        <v>552230</v>
      </c>
      <c r="L1458" s="306">
        <v>0</v>
      </c>
      <c r="M1458" s="306">
        <v>53501</v>
      </c>
      <c r="N1458" s="306">
        <v>32828</v>
      </c>
      <c r="O1458" s="306">
        <v>16299</v>
      </c>
      <c r="P1458" s="306">
        <v>37202</v>
      </c>
      <c r="Q1458" s="306">
        <v>4650</v>
      </c>
      <c r="R1458" s="144">
        <v>0</v>
      </c>
      <c r="S1458" s="144">
        <v>0</v>
      </c>
      <c r="T1458" s="144">
        <v>0</v>
      </c>
      <c r="U1458" s="144">
        <v>4650</v>
      </c>
      <c r="V1458" s="144">
        <v>42938</v>
      </c>
    </row>
    <row r="1459" spans="1:22">
      <c r="A1459" s="375" t="s">
        <v>3319</v>
      </c>
      <c r="B1459" t="s">
        <v>3308</v>
      </c>
      <c r="C1459" t="s">
        <v>3320</v>
      </c>
      <c r="D1459" s="307">
        <v>38206</v>
      </c>
      <c r="E1459" s="307">
        <v>0</v>
      </c>
      <c r="F1459" s="307">
        <v>281955</v>
      </c>
      <c r="G1459" s="307">
        <v>60000</v>
      </c>
      <c r="H1459" s="307">
        <v>221955</v>
      </c>
      <c r="I1459" s="307">
        <v>502545</v>
      </c>
      <c r="J1459" s="307">
        <v>365600</v>
      </c>
      <c r="K1459" s="307">
        <v>502545</v>
      </c>
      <c r="L1459" s="307">
        <v>0</v>
      </c>
      <c r="M1459" s="307">
        <v>48408</v>
      </c>
      <c r="N1459" s="307">
        <v>30123</v>
      </c>
      <c r="O1459" s="307">
        <v>36664</v>
      </c>
      <c r="P1459" s="307">
        <v>11744</v>
      </c>
      <c r="Q1459" s="307">
        <v>4629</v>
      </c>
      <c r="R1459" s="438">
        <v>0</v>
      </c>
      <c r="S1459" s="438">
        <v>0</v>
      </c>
      <c r="T1459" s="438">
        <v>0</v>
      </c>
      <c r="U1459" s="438">
        <v>4629</v>
      </c>
      <c r="V1459" s="438">
        <v>46520</v>
      </c>
    </row>
    <row r="1460" spans="1:22">
      <c r="A1460" s="375" t="s">
        <v>3321</v>
      </c>
      <c r="B1460" t="s">
        <v>3308</v>
      </c>
      <c r="C1460" t="s">
        <v>3322</v>
      </c>
      <c r="D1460" s="306">
        <v>38207</v>
      </c>
      <c r="E1460" s="306">
        <v>0</v>
      </c>
      <c r="F1460" s="306">
        <v>153064</v>
      </c>
      <c r="G1460" s="306">
        <v>153064</v>
      </c>
      <c r="H1460" s="306">
        <v>0</v>
      </c>
      <c r="I1460" s="306">
        <v>209620</v>
      </c>
      <c r="J1460" s="306">
        <v>158690</v>
      </c>
      <c r="K1460" s="306">
        <v>209620</v>
      </c>
      <c r="L1460" s="306">
        <v>0</v>
      </c>
      <c r="M1460" s="306">
        <v>19820</v>
      </c>
      <c r="N1460" s="306">
        <v>13058</v>
      </c>
      <c r="O1460" s="306">
        <v>5166</v>
      </c>
      <c r="P1460" s="306">
        <v>14654</v>
      </c>
      <c r="Q1460" s="306">
        <v>2469</v>
      </c>
      <c r="R1460" s="144">
        <v>0</v>
      </c>
      <c r="S1460" s="144">
        <v>0</v>
      </c>
      <c r="T1460" s="144">
        <v>0</v>
      </c>
      <c r="U1460" s="144">
        <v>2469</v>
      </c>
      <c r="V1460" s="144">
        <v>25322</v>
      </c>
    </row>
    <row r="1461" spans="1:22">
      <c r="A1461" s="375" t="s">
        <v>3323</v>
      </c>
      <c r="B1461" t="s">
        <v>3308</v>
      </c>
      <c r="C1461" t="s">
        <v>3324</v>
      </c>
      <c r="D1461" s="307">
        <v>38210</v>
      </c>
      <c r="E1461" s="307">
        <v>0</v>
      </c>
      <c r="F1461" s="307">
        <v>120978</v>
      </c>
      <c r="G1461" s="307">
        <v>0</v>
      </c>
      <c r="H1461" s="307">
        <v>120978</v>
      </c>
      <c r="I1461" s="307">
        <v>156940</v>
      </c>
      <c r="J1461" s="307">
        <v>111920</v>
      </c>
      <c r="K1461" s="307">
        <v>144900</v>
      </c>
      <c r="L1461" s="307">
        <v>12040</v>
      </c>
      <c r="M1461" s="307">
        <v>15202</v>
      </c>
      <c r="N1461" s="307">
        <v>9205</v>
      </c>
      <c r="O1461" s="307">
        <v>8672</v>
      </c>
      <c r="P1461" s="307">
        <v>6530</v>
      </c>
      <c r="Q1461" s="307">
        <v>2229</v>
      </c>
      <c r="R1461" s="438">
        <v>0</v>
      </c>
      <c r="S1461" s="438">
        <v>0</v>
      </c>
      <c r="T1461" s="438">
        <v>0</v>
      </c>
      <c r="U1461" s="438">
        <v>2229</v>
      </c>
      <c r="V1461" s="438">
        <v>20006</v>
      </c>
    </row>
    <row r="1462" spans="1:22">
      <c r="A1462" s="375" t="s">
        <v>3325</v>
      </c>
      <c r="B1462" t="s">
        <v>3308</v>
      </c>
      <c r="C1462" t="s">
        <v>3326</v>
      </c>
      <c r="D1462" s="306">
        <v>38213</v>
      </c>
      <c r="E1462" s="306">
        <v>0</v>
      </c>
      <c r="F1462" s="306">
        <v>193663</v>
      </c>
      <c r="G1462" s="306">
        <v>193663</v>
      </c>
      <c r="H1462" s="306">
        <v>0</v>
      </c>
      <c r="I1462" s="306">
        <v>353880</v>
      </c>
      <c r="J1462" s="306">
        <v>238940</v>
      </c>
      <c r="K1462" s="306">
        <v>270000</v>
      </c>
      <c r="L1462" s="306">
        <v>83880</v>
      </c>
      <c r="M1462" s="306">
        <v>35157</v>
      </c>
      <c r="N1462" s="306">
        <v>19683</v>
      </c>
      <c r="O1462" s="306">
        <v>14429</v>
      </c>
      <c r="P1462" s="306">
        <v>20728</v>
      </c>
      <c r="Q1462" s="306">
        <v>3669</v>
      </c>
      <c r="R1462" s="144">
        <v>0</v>
      </c>
      <c r="S1462" s="144">
        <v>0</v>
      </c>
      <c r="T1462" s="144">
        <v>0</v>
      </c>
      <c r="U1462" s="144">
        <v>3669</v>
      </c>
      <c r="V1462" s="144">
        <v>31891</v>
      </c>
    </row>
    <row r="1463" spans="1:22">
      <c r="A1463" s="375" t="s">
        <v>3327</v>
      </c>
      <c r="B1463" t="s">
        <v>3308</v>
      </c>
      <c r="C1463" t="s">
        <v>3328</v>
      </c>
      <c r="D1463" s="307">
        <v>38214</v>
      </c>
      <c r="E1463" s="307">
        <v>0</v>
      </c>
      <c r="F1463" s="307">
        <v>146386</v>
      </c>
      <c r="G1463" s="307">
        <v>146386</v>
      </c>
      <c r="H1463" s="307">
        <v>0</v>
      </c>
      <c r="I1463" s="307">
        <v>198610</v>
      </c>
      <c r="J1463" s="307">
        <v>157650</v>
      </c>
      <c r="K1463" s="307">
        <v>198610</v>
      </c>
      <c r="L1463" s="307">
        <v>0</v>
      </c>
      <c r="M1463" s="307">
        <v>18376</v>
      </c>
      <c r="N1463" s="307">
        <v>13003</v>
      </c>
      <c r="O1463" s="307">
        <v>3283</v>
      </c>
      <c r="P1463" s="307">
        <v>15093</v>
      </c>
      <c r="Q1463" s="307">
        <v>2229</v>
      </c>
      <c r="R1463" s="438">
        <v>0</v>
      </c>
      <c r="S1463" s="438">
        <v>0</v>
      </c>
      <c r="T1463" s="438">
        <v>0</v>
      </c>
      <c r="U1463" s="438">
        <v>2229</v>
      </c>
      <c r="V1463" s="438">
        <v>24244</v>
      </c>
    </row>
    <row r="1464" spans="1:22">
      <c r="A1464" s="375" t="s">
        <v>3329</v>
      </c>
      <c r="B1464" t="s">
        <v>3308</v>
      </c>
      <c r="C1464" t="s">
        <v>3330</v>
      </c>
      <c r="D1464" s="306">
        <v>38215</v>
      </c>
      <c r="E1464" s="306">
        <v>0</v>
      </c>
      <c r="F1464" s="306">
        <v>102627</v>
      </c>
      <c r="G1464" s="306">
        <v>40465</v>
      </c>
      <c r="H1464" s="306">
        <v>62162</v>
      </c>
      <c r="I1464" s="306">
        <v>153445</v>
      </c>
      <c r="J1464" s="306">
        <v>110940</v>
      </c>
      <c r="K1464" s="306">
        <v>153445</v>
      </c>
      <c r="L1464" s="306">
        <v>0</v>
      </c>
      <c r="M1464" s="306">
        <v>14803</v>
      </c>
      <c r="N1464" s="306">
        <v>9160</v>
      </c>
      <c r="O1464" s="306">
        <v>4846</v>
      </c>
      <c r="P1464" s="306">
        <v>9957</v>
      </c>
      <c r="Q1464" s="306">
        <v>2229</v>
      </c>
      <c r="R1464" s="144">
        <v>0</v>
      </c>
      <c r="S1464" s="144">
        <v>0</v>
      </c>
      <c r="T1464" s="144">
        <v>0</v>
      </c>
      <c r="U1464" s="144">
        <v>2229</v>
      </c>
      <c r="V1464" s="144">
        <v>16951</v>
      </c>
    </row>
    <row r="1465" spans="1:22">
      <c r="A1465" s="375" t="s">
        <v>3331</v>
      </c>
      <c r="B1465" t="s">
        <v>3308</v>
      </c>
      <c r="C1465" t="s">
        <v>3332</v>
      </c>
      <c r="D1465" s="307">
        <v>38356</v>
      </c>
      <c r="E1465" s="307">
        <v>0</v>
      </c>
      <c r="F1465" s="307">
        <v>38176</v>
      </c>
      <c r="G1465" s="307">
        <v>38176</v>
      </c>
      <c r="H1465" s="307">
        <v>0</v>
      </c>
      <c r="I1465" s="307">
        <v>33035</v>
      </c>
      <c r="J1465" s="307">
        <v>25770</v>
      </c>
      <c r="K1465" s="307">
        <v>33035</v>
      </c>
      <c r="L1465" s="307">
        <v>0</v>
      </c>
      <c r="M1465" s="307">
        <v>3089</v>
      </c>
      <c r="N1465" s="307">
        <v>2138</v>
      </c>
      <c r="O1465" s="307">
        <v>2512</v>
      </c>
      <c r="P1465" s="307">
        <v>577</v>
      </c>
      <c r="Q1465" s="307">
        <v>1029</v>
      </c>
      <c r="R1465" s="438">
        <v>0</v>
      </c>
      <c r="S1465" s="438">
        <v>0</v>
      </c>
      <c r="T1465" s="438">
        <v>0</v>
      </c>
      <c r="U1465" s="438">
        <v>1029</v>
      </c>
      <c r="V1465" s="438">
        <v>6347</v>
      </c>
    </row>
    <row r="1466" spans="1:22">
      <c r="A1466" s="375" t="s">
        <v>3333</v>
      </c>
      <c r="B1466" t="s">
        <v>3308</v>
      </c>
      <c r="C1466" t="s">
        <v>3334</v>
      </c>
      <c r="D1466" s="306">
        <v>38386</v>
      </c>
      <c r="E1466" s="306">
        <v>0</v>
      </c>
      <c r="F1466" s="306">
        <v>43017</v>
      </c>
      <c r="G1466" s="306">
        <v>43017</v>
      </c>
      <c r="H1466" s="306">
        <v>0</v>
      </c>
      <c r="I1466" s="306">
        <v>49780</v>
      </c>
      <c r="J1466" s="306">
        <v>41740</v>
      </c>
      <c r="K1466" s="306">
        <v>49780</v>
      </c>
      <c r="L1466" s="306">
        <v>0</v>
      </c>
      <c r="M1466" s="306">
        <v>4474</v>
      </c>
      <c r="N1466" s="306">
        <v>3430</v>
      </c>
      <c r="O1466" s="306">
        <v>2262</v>
      </c>
      <c r="P1466" s="306">
        <v>2212</v>
      </c>
      <c r="Q1466" s="306">
        <v>1029</v>
      </c>
      <c r="R1466" s="144">
        <v>0</v>
      </c>
      <c r="S1466" s="144">
        <v>0</v>
      </c>
      <c r="T1466" s="144">
        <v>0</v>
      </c>
      <c r="U1466" s="144">
        <v>1029</v>
      </c>
      <c r="V1466" s="144">
        <v>7137</v>
      </c>
    </row>
    <row r="1467" spans="1:22">
      <c r="A1467" s="375" t="s">
        <v>3335</v>
      </c>
      <c r="B1467" t="s">
        <v>3308</v>
      </c>
      <c r="C1467" t="s">
        <v>509</v>
      </c>
      <c r="D1467" s="307">
        <v>38401</v>
      </c>
      <c r="E1467" s="307">
        <v>0</v>
      </c>
      <c r="F1467" s="307">
        <v>75482</v>
      </c>
      <c r="G1467" s="307">
        <v>0</v>
      </c>
      <c r="H1467" s="307">
        <v>75482</v>
      </c>
      <c r="I1467" s="307">
        <v>129235</v>
      </c>
      <c r="J1467" s="307">
        <v>90270</v>
      </c>
      <c r="K1467" s="307">
        <v>129235</v>
      </c>
      <c r="L1467" s="307">
        <v>0</v>
      </c>
      <c r="M1467" s="307">
        <v>12622</v>
      </c>
      <c r="N1467" s="307">
        <v>7411</v>
      </c>
      <c r="O1467" s="307">
        <v>4019</v>
      </c>
      <c r="P1467" s="307">
        <v>8603</v>
      </c>
      <c r="Q1467" s="307">
        <v>1749</v>
      </c>
      <c r="R1467" s="438">
        <v>0</v>
      </c>
      <c r="S1467" s="438">
        <v>0</v>
      </c>
      <c r="T1467" s="438">
        <v>0</v>
      </c>
      <c r="U1467" s="438">
        <v>1749</v>
      </c>
      <c r="V1467" s="438">
        <v>12478</v>
      </c>
    </row>
    <row r="1468" spans="1:22">
      <c r="A1468" s="375" t="s">
        <v>3336</v>
      </c>
      <c r="B1468" t="s">
        <v>3308</v>
      </c>
      <c r="C1468" t="s">
        <v>3337</v>
      </c>
      <c r="D1468" s="306">
        <v>38402</v>
      </c>
      <c r="E1468" s="306">
        <v>0</v>
      </c>
      <c r="F1468" s="306">
        <v>72580</v>
      </c>
      <c r="G1468" s="306">
        <v>0</v>
      </c>
      <c r="H1468" s="306">
        <v>72580</v>
      </c>
      <c r="I1468" s="306">
        <v>92980</v>
      </c>
      <c r="J1468" s="306">
        <v>67190</v>
      </c>
      <c r="K1468" s="306">
        <v>92980</v>
      </c>
      <c r="L1468" s="306">
        <v>0</v>
      </c>
      <c r="M1468" s="306">
        <v>8949</v>
      </c>
      <c r="N1468" s="306">
        <v>5523</v>
      </c>
      <c r="O1468" s="306">
        <v>3691</v>
      </c>
      <c r="P1468" s="306">
        <v>5258</v>
      </c>
      <c r="Q1468" s="306">
        <v>1269</v>
      </c>
      <c r="R1468" s="144">
        <v>0</v>
      </c>
      <c r="S1468" s="144">
        <v>0</v>
      </c>
      <c r="T1468" s="144">
        <v>0</v>
      </c>
      <c r="U1468" s="144">
        <v>1269</v>
      </c>
      <c r="V1468" s="144">
        <v>12007</v>
      </c>
    </row>
    <row r="1469" spans="1:22">
      <c r="A1469" s="375" t="s">
        <v>3338</v>
      </c>
      <c r="B1469" t="s">
        <v>3308</v>
      </c>
      <c r="C1469" t="s">
        <v>3339</v>
      </c>
      <c r="D1469" s="307">
        <v>38422</v>
      </c>
      <c r="E1469" s="307">
        <v>0</v>
      </c>
      <c r="F1469" s="307">
        <v>68245</v>
      </c>
      <c r="G1469" s="307">
        <v>0</v>
      </c>
      <c r="H1469" s="307">
        <v>68245</v>
      </c>
      <c r="I1469" s="307">
        <v>76935</v>
      </c>
      <c r="J1469" s="307">
        <v>58960</v>
      </c>
      <c r="K1469" s="307">
        <v>76935</v>
      </c>
      <c r="L1469" s="307">
        <v>0</v>
      </c>
      <c r="M1469" s="307">
        <v>7204</v>
      </c>
      <c r="N1469" s="307">
        <v>4843</v>
      </c>
      <c r="O1469" s="307">
        <v>1541</v>
      </c>
      <c r="P1469" s="307">
        <v>5663</v>
      </c>
      <c r="Q1469" s="307">
        <v>1269</v>
      </c>
      <c r="R1469" s="438">
        <v>0</v>
      </c>
      <c r="S1469" s="438">
        <v>0</v>
      </c>
      <c r="T1469" s="438">
        <v>0</v>
      </c>
      <c r="U1469" s="438">
        <v>1269</v>
      </c>
      <c r="V1469" s="438">
        <v>11314</v>
      </c>
    </row>
    <row r="1470" spans="1:22">
      <c r="A1470" s="375" t="s">
        <v>3340</v>
      </c>
      <c r="B1470" t="s">
        <v>3308</v>
      </c>
      <c r="C1470" t="s">
        <v>3341</v>
      </c>
      <c r="D1470" s="306">
        <v>38442</v>
      </c>
      <c r="E1470" s="306">
        <v>0</v>
      </c>
      <c r="F1470" s="306">
        <v>31520</v>
      </c>
      <c r="G1470" s="306">
        <v>31520</v>
      </c>
      <c r="H1470" s="306">
        <v>0</v>
      </c>
      <c r="I1470" s="306">
        <v>50280</v>
      </c>
      <c r="J1470" s="306">
        <v>41050</v>
      </c>
      <c r="K1470" s="306">
        <v>50280</v>
      </c>
      <c r="L1470" s="306">
        <v>0</v>
      </c>
      <c r="M1470" s="306">
        <v>4583</v>
      </c>
      <c r="N1470" s="306">
        <v>3383</v>
      </c>
      <c r="O1470" s="306">
        <v>1735</v>
      </c>
      <c r="P1470" s="306">
        <v>2848</v>
      </c>
      <c r="Q1470" s="306">
        <v>1029</v>
      </c>
      <c r="R1470" s="144">
        <v>0</v>
      </c>
      <c r="S1470" s="144">
        <v>0</v>
      </c>
      <c r="T1470" s="144">
        <v>0</v>
      </c>
      <c r="U1470" s="144">
        <v>1029</v>
      </c>
      <c r="V1470" s="144">
        <v>5234</v>
      </c>
    </row>
    <row r="1471" spans="1:22">
      <c r="A1471" s="375" t="s">
        <v>3342</v>
      </c>
      <c r="B1471" t="s">
        <v>3308</v>
      </c>
      <c r="C1471" t="s">
        <v>3343</v>
      </c>
      <c r="D1471" s="307">
        <v>38484</v>
      </c>
      <c r="E1471" s="307">
        <v>0</v>
      </c>
      <c r="F1471" s="307">
        <v>24503</v>
      </c>
      <c r="G1471" s="307">
        <v>24503</v>
      </c>
      <c r="H1471" s="307">
        <v>0</v>
      </c>
      <c r="I1471" s="307">
        <v>25040</v>
      </c>
      <c r="J1471" s="307">
        <v>21070</v>
      </c>
      <c r="K1471" s="307">
        <v>25040</v>
      </c>
      <c r="L1471" s="307">
        <v>0</v>
      </c>
      <c r="M1471" s="307">
        <v>2259</v>
      </c>
      <c r="N1471" s="307">
        <v>1743</v>
      </c>
      <c r="O1471" s="307">
        <v>2259</v>
      </c>
      <c r="P1471" s="307">
        <v>0</v>
      </c>
      <c r="Q1471" s="307">
        <v>789</v>
      </c>
      <c r="R1471" s="438">
        <v>0</v>
      </c>
      <c r="S1471" s="438">
        <v>0</v>
      </c>
      <c r="T1471" s="438">
        <v>0</v>
      </c>
      <c r="U1471" s="438">
        <v>789</v>
      </c>
      <c r="V1471" s="438">
        <v>4075</v>
      </c>
    </row>
    <row r="1472" spans="1:22">
      <c r="A1472" s="375" t="s">
        <v>3344</v>
      </c>
      <c r="B1472" t="s">
        <v>3308</v>
      </c>
      <c r="C1472" t="s">
        <v>3345</v>
      </c>
      <c r="D1472" s="306">
        <v>38488</v>
      </c>
      <c r="E1472" s="306">
        <v>0</v>
      </c>
      <c r="F1472" s="306">
        <v>49692</v>
      </c>
      <c r="G1472" s="306">
        <v>46269</v>
      </c>
      <c r="H1472" s="306">
        <v>3423</v>
      </c>
      <c r="I1472" s="306">
        <v>57590</v>
      </c>
      <c r="J1472" s="306">
        <v>46370</v>
      </c>
      <c r="K1472" s="306">
        <v>57590</v>
      </c>
      <c r="L1472" s="306">
        <v>0</v>
      </c>
      <c r="M1472" s="306">
        <v>5306</v>
      </c>
      <c r="N1472" s="306">
        <v>3833</v>
      </c>
      <c r="O1472" s="306">
        <v>1731</v>
      </c>
      <c r="P1472" s="306">
        <v>3575</v>
      </c>
      <c r="Q1472" s="306">
        <v>1269</v>
      </c>
      <c r="R1472" s="144">
        <v>0</v>
      </c>
      <c r="S1472" s="144">
        <v>0</v>
      </c>
      <c r="T1472" s="144">
        <v>0</v>
      </c>
      <c r="U1472" s="144">
        <v>1269</v>
      </c>
      <c r="V1472" s="144">
        <v>8247</v>
      </c>
    </row>
    <row r="1473" spans="1:22">
      <c r="A1473" s="375" t="s">
        <v>3346</v>
      </c>
      <c r="B1473" t="s">
        <v>3308</v>
      </c>
      <c r="C1473" t="s">
        <v>3347</v>
      </c>
      <c r="D1473" s="307">
        <v>38506</v>
      </c>
      <c r="E1473" s="307">
        <v>0</v>
      </c>
      <c r="F1473" s="307">
        <v>87228</v>
      </c>
      <c r="G1473" s="307">
        <v>87228</v>
      </c>
      <c r="H1473" s="307">
        <v>0</v>
      </c>
      <c r="I1473" s="307">
        <v>119240</v>
      </c>
      <c r="J1473" s="307">
        <v>96780</v>
      </c>
      <c r="K1473" s="307">
        <v>119240</v>
      </c>
      <c r="L1473" s="307">
        <v>0</v>
      </c>
      <c r="M1473" s="307">
        <v>10918</v>
      </c>
      <c r="N1473" s="307">
        <v>7978</v>
      </c>
      <c r="O1473" s="307">
        <v>1642</v>
      </c>
      <c r="P1473" s="307">
        <v>9276</v>
      </c>
      <c r="Q1473" s="307">
        <v>1509</v>
      </c>
      <c r="R1473" s="438">
        <v>0</v>
      </c>
      <c r="S1473" s="438">
        <v>0</v>
      </c>
      <c r="T1473" s="438">
        <v>0</v>
      </c>
      <c r="U1473" s="438">
        <v>1509</v>
      </c>
      <c r="V1473" s="438">
        <v>14463</v>
      </c>
    </row>
    <row r="1474" spans="1:22">
      <c r="A1474" s="375" t="s">
        <v>3348</v>
      </c>
      <c r="B1474" t="s">
        <v>3349</v>
      </c>
      <c r="C1474">
        <v>0</v>
      </c>
      <c r="D1474" s="306">
        <v>39000</v>
      </c>
      <c r="E1474" s="306">
        <v>0</v>
      </c>
      <c r="F1474" s="306">
        <v>4096871</v>
      </c>
      <c r="G1474" s="306">
        <v>660380</v>
      </c>
      <c r="H1474" s="306">
        <v>3436491</v>
      </c>
      <c r="I1474" s="306">
        <v>0</v>
      </c>
      <c r="J1474" s="306">
        <v>0</v>
      </c>
      <c r="K1474" s="306">
        <v>0</v>
      </c>
      <c r="L1474" s="306">
        <v>0</v>
      </c>
      <c r="M1474" s="306">
        <v>0</v>
      </c>
      <c r="N1474" s="306">
        <v>0</v>
      </c>
      <c r="O1474" s="306">
        <v>0</v>
      </c>
      <c r="P1474" s="306">
        <v>0</v>
      </c>
      <c r="Q1474" s="306">
        <v>0</v>
      </c>
      <c r="R1474" s="144">
        <v>0</v>
      </c>
      <c r="S1474" s="144">
        <v>0</v>
      </c>
      <c r="T1474" s="144">
        <v>0</v>
      </c>
      <c r="U1474" s="144">
        <v>0</v>
      </c>
      <c r="V1474" s="144">
        <v>689039</v>
      </c>
    </row>
    <row r="1475" spans="1:22">
      <c r="A1475" s="375" t="s">
        <v>3350</v>
      </c>
      <c r="B1475" t="s">
        <v>3349</v>
      </c>
      <c r="C1475" t="s">
        <v>3351</v>
      </c>
      <c r="D1475" s="307">
        <v>39201</v>
      </c>
      <c r="E1475" s="307">
        <v>0</v>
      </c>
      <c r="F1475" s="307">
        <v>812064</v>
      </c>
      <c r="G1475" s="307">
        <v>647181</v>
      </c>
      <c r="H1475" s="307">
        <v>164883</v>
      </c>
      <c r="I1475" s="307">
        <v>1674165</v>
      </c>
      <c r="J1475" s="307">
        <v>1232640</v>
      </c>
      <c r="K1475" s="307">
        <v>1606000</v>
      </c>
      <c r="L1475" s="307">
        <v>68165</v>
      </c>
      <c r="M1475" s="307">
        <v>161067</v>
      </c>
      <c r="N1475" s="307">
        <v>101835</v>
      </c>
      <c r="O1475" s="307">
        <v>161067</v>
      </c>
      <c r="P1475" s="307">
        <v>0</v>
      </c>
      <c r="Q1475" s="307">
        <v>10410</v>
      </c>
      <c r="R1475" s="438">
        <v>0</v>
      </c>
      <c r="S1475" s="438">
        <v>0</v>
      </c>
      <c r="T1475" s="438">
        <v>0</v>
      </c>
      <c r="U1475" s="438">
        <v>10410</v>
      </c>
      <c r="V1475" s="438">
        <v>137322</v>
      </c>
    </row>
    <row r="1476" spans="1:22">
      <c r="A1476" s="375" t="s">
        <v>3352</v>
      </c>
      <c r="B1476" t="s">
        <v>3349</v>
      </c>
      <c r="C1476" t="s">
        <v>3353</v>
      </c>
      <c r="D1476" s="306">
        <v>39202</v>
      </c>
      <c r="E1476" s="306">
        <v>0</v>
      </c>
      <c r="F1476" s="306">
        <v>57981</v>
      </c>
      <c r="G1476" s="306">
        <v>57981</v>
      </c>
      <c r="H1476" s="306">
        <v>0</v>
      </c>
      <c r="I1476" s="306">
        <v>88455</v>
      </c>
      <c r="J1476" s="306">
        <v>75320</v>
      </c>
      <c r="K1476" s="306">
        <v>88455</v>
      </c>
      <c r="L1476" s="306">
        <v>0</v>
      </c>
      <c r="M1476" s="306">
        <v>7946</v>
      </c>
      <c r="N1476" s="306">
        <v>6233</v>
      </c>
      <c r="O1476" s="306">
        <v>7946</v>
      </c>
      <c r="P1476" s="306">
        <v>0</v>
      </c>
      <c r="Q1476" s="306">
        <v>1269</v>
      </c>
      <c r="R1476" s="144">
        <v>0</v>
      </c>
      <c r="S1476" s="144">
        <v>0</v>
      </c>
      <c r="T1476" s="144">
        <v>0</v>
      </c>
      <c r="U1476" s="144">
        <v>1269</v>
      </c>
      <c r="V1476" s="144">
        <v>9764</v>
      </c>
    </row>
    <row r="1477" spans="1:22">
      <c r="A1477" s="375" t="s">
        <v>3354</v>
      </c>
      <c r="B1477" t="s">
        <v>3349</v>
      </c>
      <c r="C1477" t="s">
        <v>3355</v>
      </c>
      <c r="D1477" s="307">
        <v>39203</v>
      </c>
      <c r="E1477" s="307">
        <v>0</v>
      </c>
      <c r="F1477" s="307">
        <v>68735</v>
      </c>
      <c r="G1477" s="307">
        <v>65735</v>
      </c>
      <c r="H1477" s="307">
        <v>3000</v>
      </c>
      <c r="I1477" s="307">
        <v>85465</v>
      </c>
      <c r="J1477" s="307">
        <v>65080</v>
      </c>
      <c r="K1477" s="307">
        <v>85465</v>
      </c>
      <c r="L1477" s="307">
        <v>0</v>
      </c>
      <c r="M1477" s="307">
        <v>8079</v>
      </c>
      <c r="N1477" s="307">
        <v>5373</v>
      </c>
      <c r="O1477" s="307">
        <v>3302</v>
      </c>
      <c r="P1477" s="307">
        <v>4777</v>
      </c>
      <c r="Q1477" s="307">
        <v>1509</v>
      </c>
      <c r="R1477" s="438">
        <v>0</v>
      </c>
      <c r="S1477" s="438">
        <v>0</v>
      </c>
      <c r="T1477" s="438">
        <v>0</v>
      </c>
      <c r="U1477" s="438">
        <v>1509</v>
      </c>
      <c r="V1477" s="438">
        <v>11578</v>
      </c>
    </row>
    <row r="1478" spans="1:22">
      <c r="A1478" s="375" t="s">
        <v>3356</v>
      </c>
      <c r="B1478" t="s">
        <v>3349</v>
      </c>
      <c r="C1478" t="s">
        <v>3357</v>
      </c>
      <c r="D1478" s="306">
        <v>39204</v>
      </c>
      <c r="E1478" s="306">
        <v>0</v>
      </c>
      <c r="F1478" s="306">
        <v>131158</v>
      </c>
      <c r="G1478" s="306">
        <v>0</v>
      </c>
      <c r="H1478" s="306">
        <v>131158</v>
      </c>
      <c r="I1478" s="306">
        <v>214130</v>
      </c>
      <c r="J1478" s="306">
        <v>152170</v>
      </c>
      <c r="K1478" s="306">
        <v>214130</v>
      </c>
      <c r="L1478" s="306">
        <v>0</v>
      </c>
      <c r="M1478" s="306">
        <v>20808</v>
      </c>
      <c r="N1478" s="306">
        <v>12516</v>
      </c>
      <c r="O1478" s="306">
        <v>20808</v>
      </c>
      <c r="P1478" s="306">
        <v>0</v>
      </c>
      <c r="Q1478" s="306">
        <v>2709</v>
      </c>
      <c r="R1478" s="144">
        <v>0</v>
      </c>
      <c r="S1478" s="144">
        <v>0</v>
      </c>
      <c r="T1478" s="144">
        <v>0</v>
      </c>
      <c r="U1478" s="144">
        <v>2709</v>
      </c>
      <c r="V1478" s="144">
        <v>22181</v>
      </c>
    </row>
    <row r="1479" spans="1:22">
      <c r="A1479" s="375" t="s">
        <v>3358</v>
      </c>
      <c r="B1479" t="s">
        <v>3349</v>
      </c>
      <c r="C1479" t="s">
        <v>3359</v>
      </c>
      <c r="D1479" s="307">
        <v>39205</v>
      </c>
      <c r="E1479" s="307">
        <v>0</v>
      </c>
      <c r="F1479" s="307">
        <v>83414</v>
      </c>
      <c r="G1479" s="307">
        <v>0</v>
      </c>
      <c r="H1479" s="307">
        <v>83414</v>
      </c>
      <c r="I1479" s="307">
        <v>135615</v>
      </c>
      <c r="J1479" s="307">
        <v>102800</v>
      </c>
      <c r="K1479" s="307">
        <v>135615</v>
      </c>
      <c r="L1479" s="307">
        <v>0</v>
      </c>
      <c r="M1479" s="307">
        <v>12803</v>
      </c>
      <c r="N1479" s="307">
        <v>8435</v>
      </c>
      <c r="O1479" s="307">
        <v>734</v>
      </c>
      <c r="P1479" s="307">
        <v>12069</v>
      </c>
      <c r="Q1479" s="307">
        <v>1749</v>
      </c>
      <c r="R1479" s="438">
        <v>0</v>
      </c>
      <c r="S1479" s="438">
        <v>0</v>
      </c>
      <c r="T1479" s="438">
        <v>0</v>
      </c>
      <c r="U1479" s="438">
        <v>1749</v>
      </c>
      <c r="V1479" s="438">
        <v>14084</v>
      </c>
    </row>
    <row r="1480" spans="1:22">
      <c r="A1480" s="375" t="s">
        <v>3360</v>
      </c>
      <c r="B1480" t="s">
        <v>3349</v>
      </c>
      <c r="C1480" t="s">
        <v>3361</v>
      </c>
      <c r="D1480" s="306">
        <v>39206</v>
      </c>
      <c r="E1480" s="306">
        <v>0</v>
      </c>
      <c r="F1480" s="306">
        <v>76297</v>
      </c>
      <c r="G1480" s="306">
        <v>0</v>
      </c>
      <c r="H1480" s="306">
        <v>76297</v>
      </c>
      <c r="I1480" s="306">
        <v>116355</v>
      </c>
      <c r="J1480" s="306">
        <v>92010</v>
      </c>
      <c r="K1480" s="306">
        <v>116355</v>
      </c>
      <c r="L1480" s="306">
        <v>0</v>
      </c>
      <c r="M1480" s="306">
        <v>10795</v>
      </c>
      <c r="N1480" s="306">
        <v>7591</v>
      </c>
      <c r="O1480" s="306">
        <v>10795</v>
      </c>
      <c r="P1480" s="306">
        <v>0</v>
      </c>
      <c r="Q1480" s="306">
        <v>1749</v>
      </c>
      <c r="R1480" s="144">
        <v>0</v>
      </c>
      <c r="S1480" s="144">
        <v>0</v>
      </c>
      <c r="T1480" s="144">
        <v>0</v>
      </c>
      <c r="U1480" s="144">
        <v>1749</v>
      </c>
      <c r="V1480" s="144">
        <v>12859</v>
      </c>
    </row>
    <row r="1481" spans="1:22">
      <c r="A1481" s="375" t="s">
        <v>3362</v>
      </c>
      <c r="B1481" t="s">
        <v>3349</v>
      </c>
      <c r="C1481" t="s">
        <v>3363</v>
      </c>
      <c r="D1481" s="307">
        <v>39208</v>
      </c>
      <c r="E1481" s="307">
        <v>0</v>
      </c>
      <c r="F1481" s="307">
        <v>80297</v>
      </c>
      <c r="G1481" s="307">
        <v>0</v>
      </c>
      <c r="H1481" s="307">
        <v>80297</v>
      </c>
      <c r="I1481" s="307">
        <v>111125</v>
      </c>
      <c r="J1481" s="307">
        <v>87800</v>
      </c>
      <c r="K1481" s="307">
        <v>111125</v>
      </c>
      <c r="L1481" s="307">
        <v>0</v>
      </c>
      <c r="M1481" s="307">
        <v>10307</v>
      </c>
      <c r="N1481" s="307">
        <v>7220</v>
      </c>
      <c r="O1481" s="307">
        <v>2778</v>
      </c>
      <c r="P1481" s="307">
        <v>7529</v>
      </c>
      <c r="Q1481" s="307">
        <v>1509</v>
      </c>
      <c r="R1481" s="438">
        <v>0</v>
      </c>
      <c r="S1481" s="438">
        <v>0</v>
      </c>
      <c r="T1481" s="438">
        <v>0</v>
      </c>
      <c r="U1481" s="438">
        <v>1509</v>
      </c>
      <c r="V1481" s="438">
        <v>13528</v>
      </c>
    </row>
    <row r="1482" spans="1:22">
      <c r="A1482" s="375" t="s">
        <v>3364</v>
      </c>
      <c r="B1482" t="s">
        <v>3349</v>
      </c>
      <c r="C1482" t="s">
        <v>3365</v>
      </c>
      <c r="D1482" s="306">
        <v>39209</v>
      </c>
      <c r="E1482" s="306">
        <v>0</v>
      </c>
      <c r="F1482" s="306">
        <v>61921</v>
      </c>
      <c r="G1482" s="306">
        <v>0</v>
      </c>
      <c r="H1482" s="306">
        <v>61921</v>
      </c>
      <c r="I1482" s="306">
        <v>84340</v>
      </c>
      <c r="J1482" s="306">
        <v>70420</v>
      </c>
      <c r="K1482" s="306">
        <v>84340</v>
      </c>
      <c r="L1482" s="306">
        <v>0</v>
      </c>
      <c r="M1482" s="306">
        <v>7640</v>
      </c>
      <c r="N1482" s="306">
        <v>5825</v>
      </c>
      <c r="O1482" s="306">
        <v>3768</v>
      </c>
      <c r="P1482" s="306">
        <v>3872</v>
      </c>
      <c r="Q1482" s="306">
        <v>1269</v>
      </c>
      <c r="R1482" s="144">
        <v>0</v>
      </c>
      <c r="S1482" s="144">
        <v>0</v>
      </c>
      <c r="T1482" s="144">
        <v>0</v>
      </c>
      <c r="U1482" s="144">
        <v>1269</v>
      </c>
      <c r="V1482" s="144">
        <v>10427</v>
      </c>
    </row>
    <row r="1483" spans="1:22">
      <c r="A1483" s="375" t="s">
        <v>3366</v>
      </c>
      <c r="B1483" t="s">
        <v>3349</v>
      </c>
      <c r="C1483" t="s">
        <v>3367</v>
      </c>
      <c r="D1483" s="307">
        <v>39210</v>
      </c>
      <c r="E1483" s="307">
        <v>0</v>
      </c>
      <c r="F1483" s="307">
        <v>132037</v>
      </c>
      <c r="G1483" s="307">
        <v>0</v>
      </c>
      <c r="H1483" s="307">
        <v>132037</v>
      </c>
      <c r="I1483" s="307">
        <v>178330</v>
      </c>
      <c r="J1483" s="307">
        <v>136620</v>
      </c>
      <c r="K1483" s="307">
        <v>177000</v>
      </c>
      <c r="L1483" s="307">
        <v>1330</v>
      </c>
      <c r="M1483" s="307">
        <v>16846</v>
      </c>
      <c r="N1483" s="307">
        <v>11293</v>
      </c>
      <c r="O1483" s="307">
        <v>8343</v>
      </c>
      <c r="P1483" s="307">
        <v>8503</v>
      </c>
      <c r="Q1483" s="307">
        <v>2229</v>
      </c>
      <c r="R1483" s="438">
        <v>0</v>
      </c>
      <c r="S1483" s="438">
        <v>0</v>
      </c>
      <c r="T1483" s="438">
        <v>0</v>
      </c>
      <c r="U1483" s="438">
        <v>2229</v>
      </c>
      <c r="V1483" s="438">
        <v>22239</v>
      </c>
    </row>
    <row r="1484" spans="1:22">
      <c r="A1484" s="375" t="s">
        <v>3368</v>
      </c>
      <c r="B1484" t="s">
        <v>3349</v>
      </c>
      <c r="C1484" t="s">
        <v>3369</v>
      </c>
      <c r="D1484" s="306">
        <v>39211</v>
      </c>
      <c r="E1484" s="306">
        <v>0</v>
      </c>
      <c r="F1484" s="306">
        <v>111396</v>
      </c>
      <c r="G1484" s="306">
        <v>49778</v>
      </c>
      <c r="H1484" s="306">
        <v>61618</v>
      </c>
      <c r="I1484" s="306">
        <v>153210</v>
      </c>
      <c r="J1484" s="306">
        <v>109740</v>
      </c>
      <c r="K1484" s="306">
        <v>151000</v>
      </c>
      <c r="L1484" s="306">
        <v>2210</v>
      </c>
      <c r="M1484" s="306">
        <v>14875</v>
      </c>
      <c r="N1484" s="306">
        <v>9043</v>
      </c>
      <c r="O1484" s="306">
        <v>3248</v>
      </c>
      <c r="P1484" s="306">
        <v>11627</v>
      </c>
      <c r="Q1484" s="306">
        <v>2229</v>
      </c>
      <c r="R1484" s="144">
        <v>0</v>
      </c>
      <c r="S1484" s="144">
        <v>0</v>
      </c>
      <c r="T1484" s="144">
        <v>0</v>
      </c>
      <c r="U1484" s="144">
        <v>2229</v>
      </c>
      <c r="V1484" s="144">
        <v>18795</v>
      </c>
    </row>
    <row r="1485" spans="1:22">
      <c r="A1485" s="375" t="s">
        <v>3370</v>
      </c>
      <c r="B1485" t="s">
        <v>3349</v>
      </c>
      <c r="C1485" t="s">
        <v>3371</v>
      </c>
      <c r="D1485" s="307">
        <v>39212</v>
      </c>
      <c r="E1485" s="307">
        <v>0</v>
      </c>
      <c r="F1485" s="307">
        <v>98167</v>
      </c>
      <c r="G1485" s="307">
        <v>0</v>
      </c>
      <c r="H1485" s="307">
        <v>98167</v>
      </c>
      <c r="I1485" s="307">
        <v>143840</v>
      </c>
      <c r="J1485" s="307">
        <v>112600</v>
      </c>
      <c r="K1485" s="307">
        <v>143840</v>
      </c>
      <c r="L1485" s="307">
        <v>0</v>
      </c>
      <c r="M1485" s="307">
        <v>13388</v>
      </c>
      <c r="N1485" s="307">
        <v>9278</v>
      </c>
      <c r="O1485" s="307">
        <v>6042</v>
      </c>
      <c r="P1485" s="307">
        <v>7346</v>
      </c>
      <c r="Q1485" s="307">
        <v>1989</v>
      </c>
      <c r="R1485" s="438">
        <v>0</v>
      </c>
      <c r="S1485" s="438">
        <v>0</v>
      </c>
      <c r="T1485" s="438">
        <v>0</v>
      </c>
      <c r="U1485" s="438">
        <v>1989</v>
      </c>
      <c r="V1485" s="438">
        <v>16560</v>
      </c>
    </row>
    <row r="1486" spans="1:22">
      <c r="A1486" s="375" t="s">
        <v>3372</v>
      </c>
      <c r="B1486" t="s">
        <v>3349</v>
      </c>
      <c r="C1486" t="s">
        <v>3373</v>
      </c>
      <c r="D1486" s="306">
        <v>39301</v>
      </c>
      <c r="E1486" s="306">
        <v>0</v>
      </c>
      <c r="F1486" s="306">
        <v>17275</v>
      </c>
      <c r="G1486" s="306">
        <v>0</v>
      </c>
      <c r="H1486" s="306">
        <v>17275</v>
      </c>
      <c r="I1486" s="306">
        <v>18780</v>
      </c>
      <c r="J1486" s="306">
        <v>16480</v>
      </c>
      <c r="K1486" s="306">
        <v>18780</v>
      </c>
      <c r="L1486" s="306">
        <v>0</v>
      </c>
      <c r="M1486" s="306">
        <v>1667</v>
      </c>
      <c r="N1486" s="306">
        <v>1370</v>
      </c>
      <c r="O1486" s="306">
        <v>1667</v>
      </c>
      <c r="P1486" s="306">
        <v>0</v>
      </c>
      <c r="Q1486" s="306">
        <v>789</v>
      </c>
      <c r="R1486" s="144">
        <v>0</v>
      </c>
      <c r="S1486" s="144">
        <v>0</v>
      </c>
      <c r="T1486" s="144">
        <v>0</v>
      </c>
      <c r="U1486" s="144">
        <v>789</v>
      </c>
      <c r="V1486" s="144">
        <v>2902</v>
      </c>
    </row>
    <row r="1487" spans="1:22">
      <c r="A1487" s="375" t="s">
        <v>3374</v>
      </c>
      <c r="B1487" t="s">
        <v>3349</v>
      </c>
      <c r="C1487" t="s">
        <v>3375</v>
      </c>
      <c r="D1487" s="307">
        <v>39302</v>
      </c>
      <c r="E1487" s="307">
        <v>0</v>
      </c>
      <c r="F1487" s="307">
        <v>22198</v>
      </c>
      <c r="G1487" s="307">
        <v>0</v>
      </c>
      <c r="H1487" s="307">
        <v>22198</v>
      </c>
      <c r="I1487" s="307">
        <v>20325</v>
      </c>
      <c r="J1487" s="307">
        <v>17020</v>
      </c>
      <c r="K1487" s="307">
        <v>20325</v>
      </c>
      <c r="L1487" s="307">
        <v>0</v>
      </c>
      <c r="M1487" s="307">
        <v>1850</v>
      </c>
      <c r="N1487" s="307">
        <v>1418</v>
      </c>
      <c r="O1487" s="307">
        <v>570</v>
      </c>
      <c r="P1487" s="307">
        <v>1280</v>
      </c>
      <c r="Q1487" s="307">
        <v>789</v>
      </c>
      <c r="R1487" s="438">
        <v>0</v>
      </c>
      <c r="S1487" s="438">
        <v>0</v>
      </c>
      <c r="T1487" s="438">
        <v>0</v>
      </c>
      <c r="U1487" s="438">
        <v>789</v>
      </c>
      <c r="V1487" s="438">
        <v>3731</v>
      </c>
    </row>
    <row r="1488" spans="1:22">
      <c r="A1488" s="375" t="s">
        <v>3376</v>
      </c>
      <c r="B1488" t="s">
        <v>3349</v>
      </c>
      <c r="C1488" t="s">
        <v>3377</v>
      </c>
      <c r="D1488" s="306">
        <v>39303</v>
      </c>
      <c r="E1488" s="306">
        <v>0</v>
      </c>
      <c r="F1488" s="306">
        <v>18355</v>
      </c>
      <c r="G1488" s="306">
        <v>0</v>
      </c>
      <c r="H1488" s="306">
        <v>18355</v>
      </c>
      <c r="I1488" s="306">
        <v>14365</v>
      </c>
      <c r="J1488" s="306">
        <v>11280</v>
      </c>
      <c r="K1488" s="306">
        <v>0</v>
      </c>
      <c r="L1488" s="306">
        <v>14365</v>
      </c>
      <c r="M1488" s="306">
        <v>1341</v>
      </c>
      <c r="N1488" s="306">
        <v>930</v>
      </c>
      <c r="O1488" s="306">
        <v>0</v>
      </c>
      <c r="P1488" s="306">
        <v>1341</v>
      </c>
      <c r="Q1488" s="306">
        <v>789</v>
      </c>
      <c r="R1488" s="144">
        <v>0</v>
      </c>
      <c r="S1488" s="144">
        <v>0</v>
      </c>
      <c r="T1488" s="144">
        <v>0</v>
      </c>
      <c r="U1488" s="144">
        <v>789</v>
      </c>
      <c r="V1488" s="144">
        <v>3085</v>
      </c>
    </row>
    <row r="1489" spans="1:22">
      <c r="A1489" s="375" t="s">
        <v>3378</v>
      </c>
      <c r="B1489" t="s">
        <v>3349</v>
      </c>
      <c r="C1489" t="s">
        <v>3379</v>
      </c>
      <c r="D1489" s="307">
        <v>39304</v>
      </c>
      <c r="E1489" s="307">
        <v>0</v>
      </c>
      <c r="F1489" s="307">
        <v>16963</v>
      </c>
      <c r="G1489" s="307">
        <v>0</v>
      </c>
      <c r="H1489" s="307">
        <v>16963</v>
      </c>
      <c r="I1489" s="307">
        <v>13910</v>
      </c>
      <c r="J1489" s="307">
        <v>11150</v>
      </c>
      <c r="K1489" s="307">
        <v>0</v>
      </c>
      <c r="L1489" s="307">
        <v>13910</v>
      </c>
      <c r="M1489" s="307">
        <v>1279</v>
      </c>
      <c r="N1489" s="307">
        <v>916</v>
      </c>
      <c r="O1489" s="307">
        <v>0</v>
      </c>
      <c r="P1489" s="307">
        <v>1279</v>
      </c>
      <c r="Q1489" s="307">
        <v>789</v>
      </c>
      <c r="R1489" s="438">
        <v>0</v>
      </c>
      <c r="S1489" s="438">
        <v>0</v>
      </c>
      <c r="T1489" s="438">
        <v>0</v>
      </c>
      <c r="U1489" s="438">
        <v>789</v>
      </c>
      <c r="V1489" s="438">
        <v>2851</v>
      </c>
    </row>
    <row r="1490" spans="1:22">
      <c r="A1490" s="375" t="s">
        <v>3380</v>
      </c>
      <c r="B1490" t="s">
        <v>3349</v>
      </c>
      <c r="C1490" t="s">
        <v>3381</v>
      </c>
      <c r="D1490" s="306">
        <v>39305</v>
      </c>
      <c r="E1490" s="306">
        <v>0</v>
      </c>
      <c r="F1490" s="306">
        <v>9135</v>
      </c>
      <c r="G1490" s="306">
        <v>44</v>
      </c>
      <c r="H1490" s="306">
        <v>9091</v>
      </c>
      <c r="I1490" s="306">
        <v>6975</v>
      </c>
      <c r="J1490" s="306">
        <v>5550</v>
      </c>
      <c r="K1490" s="306">
        <v>6975</v>
      </c>
      <c r="L1490" s="306">
        <v>0</v>
      </c>
      <c r="M1490" s="306">
        <v>645</v>
      </c>
      <c r="N1490" s="306">
        <v>456</v>
      </c>
      <c r="O1490" s="306">
        <v>645</v>
      </c>
      <c r="P1490" s="306">
        <v>0</v>
      </c>
      <c r="Q1490" s="306">
        <v>789</v>
      </c>
      <c r="R1490" s="144">
        <v>0</v>
      </c>
      <c r="S1490" s="144">
        <v>0</v>
      </c>
      <c r="T1490" s="144">
        <v>0</v>
      </c>
      <c r="U1490" s="144">
        <v>789</v>
      </c>
      <c r="V1490" s="144">
        <v>1536</v>
      </c>
    </row>
    <row r="1491" spans="1:22">
      <c r="A1491" s="375" t="s">
        <v>3382</v>
      </c>
      <c r="B1491" t="s">
        <v>3349</v>
      </c>
      <c r="C1491" t="s">
        <v>3383</v>
      </c>
      <c r="D1491" s="307">
        <v>39306</v>
      </c>
      <c r="E1491" s="307">
        <v>0</v>
      </c>
      <c r="F1491" s="307">
        <v>7662</v>
      </c>
      <c r="G1491" s="307">
        <v>7662</v>
      </c>
      <c r="H1491" s="307">
        <v>0</v>
      </c>
      <c r="I1491" s="307">
        <v>3845</v>
      </c>
      <c r="J1491" s="307">
        <v>2660</v>
      </c>
      <c r="K1491" s="307">
        <v>2430</v>
      </c>
      <c r="L1491" s="307">
        <v>1415</v>
      </c>
      <c r="M1491" s="307">
        <v>379</v>
      </c>
      <c r="N1491" s="307">
        <v>220</v>
      </c>
      <c r="O1491" s="307">
        <v>10</v>
      </c>
      <c r="P1491" s="307">
        <v>369</v>
      </c>
      <c r="Q1491" s="307">
        <v>789</v>
      </c>
      <c r="R1491" s="438">
        <v>0</v>
      </c>
      <c r="S1491" s="438">
        <v>0</v>
      </c>
      <c r="T1491" s="438">
        <v>0</v>
      </c>
      <c r="U1491" s="438">
        <v>789</v>
      </c>
      <c r="V1491" s="438">
        <v>1288</v>
      </c>
    </row>
    <row r="1492" spans="1:22">
      <c r="A1492" s="375" t="s">
        <v>3384</v>
      </c>
      <c r="B1492" t="s">
        <v>3349</v>
      </c>
      <c r="C1492" t="s">
        <v>3385</v>
      </c>
      <c r="D1492" s="306">
        <v>39307</v>
      </c>
      <c r="E1492" s="306">
        <v>0</v>
      </c>
      <c r="F1492" s="306">
        <v>22531</v>
      </c>
      <c r="G1492" s="306">
        <v>0</v>
      </c>
      <c r="H1492" s="306">
        <v>22531</v>
      </c>
      <c r="I1492" s="306">
        <v>18890</v>
      </c>
      <c r="J1492" s="306">
        <v>14280</v>
      </c>
      <c r="K1492" s="306">
        <v>18890</v>
      </c>
      <c r="L1492" s="306">
        <v>0</v>
      </c>
      <c r="M1492" s="306">
        <v>1792</v>
      </c>
      <c r="N1492" s="306">
        <v>1183</v>
      </c>
      <c r="O1492" s="306">
        <v>1792</v>
      </c>
      <c r="P1492" s="306">
        <v>0</v>
      </c>
      <c r="Q1492" s="306">
        <v>789</v>
      </c>
      <c r="R1492" s="144">
        <v>0</v>
      </c>
      <c r="S1492" s="144">
        <v>0</v>
      </c>
      <c r="T1492" s="144">
        <v>0</v>
      </c>
      <c r="U1492" s="144">
        <v>789</v>
      </c>
      <c r="V1492" s="144">
        <v>3789</v>
      </c>
    </row>
    <row r="1493" spans="1:22">
      <c r="A1493" s="375" t="s">
        <v>3386</v>
      </c>
      <c r="B1493" t="s">
        <v>3349</v>
      </c>
      <c r="C1493" t="s">
        <v>3387</v>
      </c>
      <c r="D1493" s="307">
        <v>39341</v>
      </c>
      <c r="E1493" s="307">
        <v>0</v>
      </c>
      <c r="F1493" s="307">
        <v>23058</v>
      </c>
      <c r="G1493" s="307">
        <v>23058</v>
      </c>
      <c r="H1493" s="307">
        <v>0</v>
      </c>
      <c r="I1493" s="307">
        <v>20700</v>
      </c>
      <c r="J1493" s="307">
        <v>16730</v>
      </c>
      <c r="K1493" s="307">
        <v>20700</v>
      </c>
      <c r="L1493" s="307">
        <v>0</v>
      </c>
      <c r="M1493" s="307">
        <v>1911</v>
      </c>
      <c r="N1493" s="307">
        <v>1386</v>
      </c>
      <c r="O1493" s="307">
        <v>1911</v>
      </c>
      <c r="P1493" s="307">
        <v>0</v>
      </c>
      <c r="Q1493" s="307">
        <v>789</v>
      </c>
      <c r="R1493" s="438">
        <v>0</v>
      </c>
      <c r="S1493" s="438">
        <v>0</v>
      </c>
      <c r="T1493" s="438">
        <v>0</v>
      </c>
      <c r="U1493" s="438">
        <v>789</v>
      </c>
      <c r="V1493" s="438">
        <v>3876</v>
      </c>
    </row>
    <row r="1494" spans="1:22">
      <c r="A1494" s="375" t="s">
        <v>3388</v>
      </c>
      <c r="B1494" t="s">
        <v>3349</v>
      </c>
      <c r="C1494" t="s">
        <v>3389</v>
      </c>
      <c r="D1494" s="306">
        <v>39344</v>
      </c>
      <c r="E1494" s="306">
        <v>0</v>
      </c>
      <c r="F1494" s="306">
        <v>23953</v>
      </c>
      <c r="G1494" s="306">
        <v>23953</v>
      </c>
      <c r="H1494" s="306">
        <v>0</v>
      </c>
      <c r="I1494" s="306">
        <v>25590</v>
      </c>
      <c r="J1494" s="306">
        <v>22130</v>
      </c>
      <c r="K1494" s="306">
        <v>25590</v>
      </c>
      <c r="L1494" s="306">
        <v>0</v>
      </c>
      <c r="M1494" s="306">
        <v>2280</v>
      </c>
      <c r="N1494" s="306">
        <v>1833</v>
      </c>
      <c r="O1494" s="306">
        <v>1742</v>
      </c>
      <c r="P1494" s="306">
        <v>538</v>
      </c>
      <c r="Q1494" s="306">
        <v>789</v>
      </c>
      <c r="R1494" s="144">
        <v>0</v>
      </c>
      <c r="S1494" s="144">
        <v>0</v>
      </c>
      <c r="T1494" s="144">
        <v>0</v>
      </c>
      <c r="U1494" s="144">
        <v>789</v>
      </c>
      <c r="V1494" s="144">
        <v>4022</v>
      </c>
    </row>
    <row r="1495" spans="1:22">
      <c r="A1495" s="375" t="s">
        <v>3390</v>
      </c>
      <c r="B1495" t="s">
        <v>3349</v>
      </c>
      <c r="C1495" t="s">
        <v>3391</v>
      </c>
      <c r="D1495" s="307">
        <v>39363</v>
      </c>
      <c r="E1495" s="307">
        <v>0</v>
      </c>
      <c r="F1495" s="307">
        <v>25823</v>
      </c>
      <c r="G1495" s="307">
        <v>25823</v>
      </c>
      <c r="H1495" s="307">
        <v>0</v>
      </c>
      <c r="I1495" s="307">
        <v>19820</v>
      </c>
      <c r="J1495" s="307">
        <v>15300</v>
      </c>
      <c r="K1495" s="307">
        <v>19820</v>
      </c>
      <c r="L1495" s="307">
        <v>0</v>
      </c>
      <c r="M1495" s="307">
        <v>1862</v>
      </c>
      <c r="N1495" s="307">
        <v>1265</v>
      </c>
      <c r="O1495" s="307">
        <v>1862</v>
      </c>
      <c r="P1495" s="307">
        <v>0</v>
      </c>
      <c r="Q1495" s="307">
        <v>789</v>
      </c>
      <c r="R1495" s="438">
        <v>0</v>
      </c>
      <c r="S1495" s="438">
        <v>0</v>
      </c>
      <c r="T1495" s="438">
        <v>0</v>
      </c>
      <c r="U1495" s="438">
        <v>789</v>
      </c>
      <c r="V1495" s="438">
        <v>4342</v>
      </c>
    </row>
    <row r="1496" spans="1:22">
      <c r="A1496" s="375" t="s">
        <v>3392</v>
      </c>
      <c r="B1496" t="s">
        <v>3349</v>
      </c>
      <c r="C1496" t="s">
        <v>3393</v>
      </c>
      <c r="D1496" s="306">
        <v>39364</v>
      </c>
      <c r="E1496" s="306">
        <v>0</v>
      </c>
      <c r="F1496" s="306">
        <v>5461</v>
      </c>
      <c r="G1496" s="306">
        <v>0</v>
      </c>
      <c r="H1496" s="306">
        <v>5461</v>
      </c>
      <c r="I1496" s="306">
        <v>1855</v>
      </c>
      <c r="J1496" s="306">
        <v>1390</v>
      </c>
      <c r="K1496" s="306">
        <v>1855</v>
      </c>
      <c r="L1496" s="306">
        <v>0</v>
      </c>
      <c r="M1496" s="306">
        <v>181</v>
      </c>
      <c r="N1496" s="306">
        <v>118</v>
      </c>
      <c r="O1496" s="306">
        <v>0</v>
      </c>
      <c r="P1496" s="306">
        <v>181</v>
      </c>
      <c r="Q1496" s="306">
        <v>789</v>
      </c>
      <c r="R1496" s="144">
        <v>0</v>
      </c>
      <c r="S1496" s="144">
        <v>0</v>
      </c>
      <c r="T1496" s="144">
        <v>0</v>
      </c>
      <c r="U1496" s="144">
        <v>789</v>
      </c>
      <c r="V1496" s="144">
        <v>916</v>
      </c>
    </row>
    <row r="1497" spans="1:22">
      <c r="A1497" s="375" t="s">
        <v>3394</v>
      </c>
      <c r="B1497" t="s">
        <v>3349</v>
      </c>
      <c r="C1497" t="s">
        <v>3395</v>
      </c>
      <c r="D1497" s="307">
        <v>39386</v>
      </c>
      <c r="E1497" s="307">
        <v>0</v>
      </c>
      <c r="F1497" s="307">
        <v>79362</v>
      </c>
      <c r="G1497" s="307">
        <v>22500</v>
      </c>
      <c r="H1497" s="307">
        <v>56862</v>
      </c>
      <c r="I1497" s="307">
        <v>105285</v>
      </c>
      <c r="J1497" s="307">
        <v>77430</v>
      </c>
      <c r="K1497" s="307">
        <v>99900</v>
      </c>
      <c r="L1497" s="307">
        <v>5385</v>
      </c>
      <c r="M1497" s="307">
        <v>10091</v>
      </c>
      <c r="N1497" s="307">
        <v>6371</v>
      </c>
      <c r="O1497" s="307">
        <v>3000</v>
      </c>
      <c r="P1497" s="307">
        <v>7091</v>
      </c>
      <c r="Q1497" s="307">
        <v>1509</v>
      </c>
      <c r="R1497" s="438">
        <v>0</v>
      </c>
      <c r="S1497" s="438">
        <v>0</v>
      </c>
      <c r="T1497" s="438">
        <v>0</v>
      </c>
      <c r="U1497" s="438">
        <v>1509</v>
      </c>
      <c r="V1497" s="438">
        <v>13401</v>
      </c>
    </row>
    <row r="1498" spans="1:22">
      <c r="A1498" s="375" t="s">
        <v>3396</v>
      </c>
      <c r="B1498" t="s">
        <v>3349</v>
      </c>
      <c r="C1498" t="s">
        <v>3397</v>
      </c>
      <c r="D1498" s="306">
        <v>39387</v>
      </c>
      <c r="E1498" s="306">
        <v>0</v>
      </c>
      <c r="F1498" s="306">
        <v>32346</v>
      </c>
      <c r="G1498" s="306">
        <v>3304</v>
      </c>
      <c r="H1498" s="306">
        <v>29042</v>
      </c>
      <c r="I1498" s="306">
        <v>35555</v>
      </c>
      <c r="J1498" s="306">
        <v>30520</v>
      </c>
      <c r="K1498" s="306">
        <v>35555</v>
      </c>
      <c r="L1498" s="306">
        <v>0</v>
      </c>
      <c r="M1498" s="306">
        <v>3176</v>
      </c>
      <c r="N1498" s="306">
        <v>2525</v>
      </c>
      <c r="O1498" s="306">
        <v>3176</v>
      </c>
      <c r="P1498" s="306">
        <v>0</v>
      </c>
      <c r="Q1498" s="306">
        <v>1029</v>
      </c>
      <c r="R1498" s="144">
        <v>0</v>
      </c>
      <c r="S1498" s="144">
        <v>0</v>
      </c>
      <c r="T1498" s="144">
        <v>0</v>
      </c>
      <c r="U1498" s="144">
        <v>1029</v>
      </c>
      <c r="V1498" s="144">
        <v>5439</v>
      </c>
    </row>
    <row r="1499" spans="1:22">
      <c r="A1499" s="375" t="s">
        <v>3398</v>
      </c>
      <c r="B1499" t="s">
        <v>3349</v>
      </c>
      <c r="C1499" t="s">
        <v>3399</v>
      </c>
      <c r="D1499" s="307">
        <v>39401</v>
      </c>
      <c r="E1499" s="307">
        <v>0</v>
      </c>
      <c r="F1499" s="307">
        <v>35654</v>
      </c>
      <c r="G1499" s="307">
        <v>35654</v>
      </c>
      <c r="H1499" s="307">
        <v>0</v>
      </c>
      <c r="I1499" s="307">
        <v>39735</v>
      </c>
      <c r="J1499" s="307">
        <v>32900</v>
      </c>
      <c r="K1499" s="307">
        <v>39735</v>
      </c>
      <c r="L1499" s="307">
        <v>0</v>
      </c>
      <c r="M1499" s="307">
        <v>3627</v>
      </c>
      <c r="N1499" s="307">
        <v>2730</v>
      </c>
      <c r="O1499" s="307">
        <v>3627</v>
      </c>
      <c r="P1499" s="307">
        <v>0</v>
      </c>
      <c r="Q1499" s="307">
        <v>1029</v>
      </c>
      <c r="R1499" s="438">
        <v>0</v>
      </c>
      <c r="S1499" s="438">
        <v>0</v>
      </c>
      <c r="T1499" s="438">
        <v>0</v>
      </c>
      <c r="U1499" s="438">
        <v>1029</v>
      </c>
      <c r="V1499" s="438">
        <v>5998</v>
      </c>
    </row>
    <row r="1500" spans="1:22">
      <c r="A1500" s="375" t="s">
        <v>3400</v>
      </c>
      <c r="B1500" t="s">
        <v>3349</v>
      </c>
      <c r="C1500" t="s">
        <v>3401</v>
      </c>
      <c r="D1500" s="306">
        <v>39402</v>
      </c>
      <c r="E1500" s="306">
        <v>0</v>
      </c>
      <c r="F1500" s="306">
        <v>52829</v>
      </c>
      <c r="G1500" s="306">
        <v>0</v>
      </c>
      <c r="H1500" s="306">
        <v>52829</v>
      </c>
      <c r="I1500" s="306">
        <v>65460</v>
      </c>
      <c r="J1500" s="306">
        <v>50020</v>
      </c>
      <c r="K1500" s="306">
        <v>65460</v>
      </c>
      <c r="L1500" s="306">
        <v>0</v>
      </c>
      <c r="M1500" s="306">
        <v>6165</v>
      </c>
      <c r="N1500" s="306">
        <v>4113</v>
      </c>
      <c r="O1500" s="306">
        <v>5523</v>
      </c>
      <c r="P1500" s="306">
        <v>642</v>
      </c>
      <c r="Q1500" s="306">
        <v>1269</v>
      </c>
      <c r="R1500" s="144">
        <v>0</v>
      </c>
      <c r="S1500" s="144">
        <v>0</v>
      </c>
      <c r="T1500" s="144">
        <v>0</v>
      </c>
      <c r="U1500" s="144">
        <v>1269</v>
      </c>
      <c r="V1500" s="144">
        <v>8903</v>
      </c>
    </row>
    <row r="1501" spans="1:22">
      <c r="A1501" s="375" t="s">
        <v>3402</v>
      </c>
      <c r="B1501" t="s">
        <v>3349</v>
      </c>
      <c r="C1501" t="s">
        <v>3403</v>
      </c>
      <c r="D1501" s="307">
        <v>39403</v>
      </c>
      <c r="E1501" s="307">
        <v>0</v>
      </c>
      <c r="F1501" s="307">
        <v>32245</v>
      </c>
      <c r="G1501" s="307">
        <v>0</v>
      </c>
      <c r="H1501" s="307">
        <v>32245</v>
      </c>
      <c r="I1501" s="307">
        <v>31250</v>
      </c>
      <c r="J1501" s="307">
        <v>25240</v>
      </c>
      <c r="K1501" s="307">
        <v>31250</v>
      </c>
      <c r="L1501" s="307">
        <v>0</v>
      </c>
      <c r="M1501" s="307">
        <v>2877</v>
      </c>
      <c r="N1501" s="307">
        <v>2088</v>
      </c>
      <c r="O1501" s="307">
        <v>2336</v>
      </c>
      <c r="P1501" s="307">
        <v>541</v>
      </c>
      <c r="Q1501" s="307">
        <v>1029</v>
      </c>
      <c r="R1501" s="438">
        <v>0</v>
      </c>
      <c r="S1501" s="438">
        <v>0</v>
      </c>
      <c r="T1501" s="438">
        <v>0</v>
      </c>
      <c r="U1501" s="438">
        <v>1029</v>
      </c>
      <c r="V1501" s="438">
        <v>5424</v>
      </c>
    </row>
    <row r="1502" spans="1:22">
      <c r="A1502" s="375" t="s">
        <v>3404</v>
      </c>
      <c r="B1502" t="s">
        <v>3349</v>
      </c>
      <c r="C1502" t="s">
        <v>3405</v>
      </c>
      <c r="D1502" s="306">
        <v>39405</v>
      </c>
      <c r="E1502" s="306">
        <v>165</v>
      </c>
      <c r="F1502" s="306">
        <v>24693</v>
      </c>
      <c r="G1502" s="306">
        <v>0</v>
      </c>
      <c r="H1502" s="306">
        <v>24693</v>
      </c>
      <c r="I1502" s="306">
        <v>20725</v>
      </c>
      <c r="J1502" s="306">
        <v>16910</v>
      </c>
      <c r="K1502" s="306">
        <v>20725</v>
      </c>
      <c r="L1502" s="306">
        <v>0</v>
      </c>
      <c r="M1502" s="306">
        <v>1899</v>
      </c>
      <c r="N1502" s="306">
        <v>1401</v>
      </c>
      <c r="O1502" s="306">
        <v>1899</v>
      </c>
      <c r="P1502" s="306">
        <v>0</v>
      </c>
      <c r="Q1502" s="306">
        <v>789</v>
      </c>
      <c r="R1502" s="144">
        <v>0</v>
      </c>
      <c r="S1502" s="144">
        <v>0</v>
      </c>
      <c r="T1502" s="144">
        <v>0</v>
      </c>
      <c r="U1502" s="144">
        <v>789</v>
      </c>
      <c r="V1502" s="144">
        <v>4152</v>
      </c>
    </row>
    <row r="1503" spans="1:22">
      <c r="A1503" s="375" t="s">
        <v>3406</v>
      </c>
      <c r="B1503" t="s">
        <v>3349</v>
      </c>
      <c r="C1503" t="s">
        <v>3407</v>
      </c>
      <c r="D1503" s="307">
        <v>39410</v>
      </c>
      <c r="E1503" s="307">
        <v>0</v>
      </c>
      <c r="F1503" s="307">
        <v>25724</v>
      </c>
      <c r="G1503" s="307">
        <v>25724</v>
      </c>
      <c r="H1503" s="307">
        <v>0</v>
      </c>
      <c r="I1503" s="307">
        <v>27420</v>
      </c>
      <c r="J1503" s="307">
        <v>21440</v>
      </c>
      <c r="K1503" s="307">
        <v>26520</v>
      </c>
      <c r="L1503" s="307">
        <v>900</v>
      </c>
      <c r="M1503" s="307">
        <v>2555</v>
      </c>
      <c r="N1503" s="307">
        <v>1763</v>
      </c>
      <c r="O1503" s="307">
        <v>1300</v>
      </c>
      <c r="P1503" s="307">
        <v>1255</v>
      </c>
      <c r="Q1503" s="307">
        <v>1029</v>
      </c>
      <c r="R1503" s="438">
        <v>0</v>
      </c>
      <c r="S1503" s="438">
        <v>0</v>
      </c>
      <c r="T1503" s="438">
        <v>0</v>
      </c>
      <c r="U1503" s="438">
        <v>1029</v>
      </c>
      <c r="V1503" s="438">
        <v>4330</v>
      </c>
    </row>
    <row r="1504" spans="1:22">
      <c r="A1504" s="375" t="s">
        <v>3408</v>
      </c>
      <c r="B1504" t="s">
        <v>3349</v>
      </c>
      <c r="C1504" t="s">
        <v>3409</v>
      </c>
      <c r="D1504" s="306">
        <v>39411</v>
      </c>
      <c r="E1504" s="306">
        <v>0</v>
      </c>
      <c r="F1504" s="306">
        <v>32730</v>
      </c>
      <c r="G1504" s="306">
        <v>32730</v>
      </c>
      <c r="H1504" s="306">
        <v>0</v>
      </c>
      <c r="I1504" s="306">
        <v>30535</v>
      </c>
      <c r="J1504" s="306">
        <v>24080</v>
      </c>
      <c r="K1504" s="306">
        <v>30500</v>
      </c>
      <c r="L1504" s="306">
        <v>35</v>
      </c>
      <c r="M1504" s="306">
        <v>2845</v>
      </c>
      <c r="N1504" s="306">
        <v>1993</v>
      </c>
      <c r="O1504" s="306">
        <v>2845</v>
      </c>
      <c r="P1504" s="306">
        <v>0</v>
      </c>
      <c r="Q1504" s="306">
        <v>1029</v>
      </c>
      <c r="R1504" s="144">
        <v>0</v>
      </c>
      <c r="S1504" s="144">
        <v>0</v>
      </c>
      <c r="T1504" s="144">
        <v>0</v>
      </c>
      <c r="U1504" s="144">
        <v>1029</v>
      </c>
      <c r="V1504" s="144">
        <v>5507</v>
      </c>
    </row>
    <row r="1505" spans="1:22">
      <c r="A1505" s="375" t="s">
        <v>3410</v>
      </c>
      <c r="B1505" t="s">
        <v>3349</v>
      </c>
      <c r="C1505" t="s">
        <v>3411</v>
      </c>
      <c r="D1505" s="307">
        <v>39412</v>
      </c>
      <c r="E1505" s="307">
        <v>0</v>
      </c>
      <c r="F1505" s="307">
        <v>73762</v>
      </c>
      <c r="G1505" s="307">
        <v>43000</v>
      </c>
      <c r="H1505" s="307">
        <v>30762</v>
      </c>
      <c r="I1505" s="307">
        <v>94365</v>
      </c>
      <c r="J1505" s="307">
        <v>76160</v>
      </c>
      <c r="K1505" s="307">
        <v>94365</v>
      </c>
      <c r="L1505" s="307">
        <v>0</v>
      </c>
      <c r="M1505" s="307">
        <v>8734</v>
      </c>
      <c r="N1505" s="307">
        <v>6343</v>
      </c>
      <c r="O1505" s="307">
        <v>8734</v>
      </c>
      <c r="P1505" s="307">
        <v>0</v>
      </c>
      <c r="Q1505" s="307">
        <v>1509</v>
      </c>
      <c r="R1505" s="438">
        <v>0</v>
      </c>
      <c r="S1505" s="438">
        <v>0</v>
      </c>
      <c r="T1505" s="438">
        <v>0</v>
      </c>
      <c r="U1505" s="438">
        <v>1509</v>
      </c>
      <c r="V1505" s="438">
        <v>12426</v>
      </c>
    </row>
    <row r="1506" spans="1:22">
      <c r="A1506" s="375" t="s">
        <v>3412</v>
      </c>
      <c r="B1506" t="s">
        <v>3349</v>
      </c>
      <c r="C1506" t="s">
        <v>3413</v>
      </c>
      <c r="D1506" s="306">
        <v>39424</v>
      </c>
      <c r="E1506" s="306">
        <v>0</v>
      </c>
      <c r="F1506" s="306">
        <v>29356</v>
      </c>
      <c r="G1506" s="306">
        <v>0</v>
      </c>
      <c r="H1506" s="306">
        <v>29356</v>
      </c>
      <c r="I1506" s="306">
        <v>31815</v>
      </c>
      <c r="J1506" s="306">
        <v>26840</v>
      </c>
      <c r="K1506" s="306">
        <v>31815</v>
      </c>
      <c r="L1506" s="306">
        <v>0</v>
      </c>
      <c r="M1506" s="306">
        <v>2868</v>
      </c>
      <c r="N1506" s="306">
        <v>2220</v>
      </c>
      <c r="O1506" s="306">
        <v>2868</v>
      </c>
      <c r="P1506" s="306">
        <v>0</v>
      </c>
      <c r="Q1506" s="306">
        <v>1029</v>
      </c>
      <c r="R1506" s="144">
        <v>0</v>
      </c>
      <c r="S1506" s="144">
        <v>0</v>
      </c>
      <c r="T1506" s="144">
        <v>0</v>
      </c>
      <c r="U1506" s="144">
        <v>1029</v>
      </c>
      <c r="V1506" s="144">
        <v>4935</v>
      </c>
    </row>
    <row r="1507" spans="1:22">
      <c r="A1507" s="375" t="s">
        <v>3414</v>
      </c>
      <c r="B1507" t="s">
        <v>3349</v>
      </c>
      <c r="C1507" t="s">
        <v>3415</v>
      </c>
      <c r="D1507" s="307">
        <v>39427</v>
      </c>
      <c r="E1507" s="307">
        <v>0</v>
      </c>
      <c r="F1507" s="307">
        <v>12424</v>
      </c>
      <c r="G1507" s="307">
        <v>0</v>
      </c>
      <c r="H1507" s="307">
        <v>12424</v>
      </c>
      <c r="I1507" s="307">
        <v>8530</v>
      </c>
      <c r="J1507" s="307">
        <v>6860</v>
      </c>
      <c r="K1507" s="307">
        <v>8530</v>
      </c>
      <c r="L1507" s="307">
        <v>0</v>
      </c>
      <c r="M1507" s="307">
        <v>787</v>
      </c>
      <c r="N1507" s="307">
        <v>568</v>
      </c>
      <c r="O1507" s="307">
        <v>787</v>
      </c>
      <c r="P1507" s="307">
        <v>0</v>
      </c>
      <c r="Q1507" s="307">
        <v>789</v>
      </c>
      <c r="R1507" s="438">
        <v>0</v>
      </c>
      <c r="S1507" s="438">
        <v>0</v>
      </c>
      <c r="T1507" s="438">
        <v>0</v>
      </c>
      <c r="U1507" s="438">
        <v>789</v>
      </c>
      <c r="V1507" s="438">
        <v>2086</v>
      </c>
    </row>
    <row r="1508" spans="1:22">
      <c r="A1508" s="375" t="s">
        <v>3416</v>
      </c>
      <c r="B1508" t="s">
        <v>3349</v>
      </c>
      <c r="C1508" t="s">
        <v>3417</v>
      </c>
      <c r="D1508" s="306">
        <v>39428</v>
      </c>
      <c r="E1508" s="306">
        <v>0</v>
      </c>
      <c r="F1508" s="306">
        <v>52434</v>
      </c>
      <c r="G1508" s="306">
        <v>0</v>
      </c>
      <c r="H1508" s="306">
        <v>52434</v>
      </c>
      <c r="I1508" s="306">
        <v>62835</v>
      </c>
      <c r="J1508" s="306">
        <v>50960</v>
      </c>
      <c r="K1508" s="306">
        <v>62835</v>
      </c>
      <c r="L1508" s="306">
        <v>0</v>
      </c>
      <c r="M1508" s="306">
        <v>5770</v>
      </c>
      <c r="N1508" s="306">
        <v>4210</v>
      </c>
      <c r="O1508" s="306">
        <v>3893</v>
      </c>
      <c r="P1508" s="306">
        <v>1877</v>
      </c>
      <c r="Q1508" s="306">
        <v>1269</v>
      </c>
      <c r="R1508" s="144">
        <v>0</v>
      </c>
      <c r="S1508" s="144">
        <v>0</v>
      </c>
      <c r="T1508" s="144">
        <v>0</v>
      </c>
      <c r="U1508" s="144">
        <v>1269</v>
      </c>
      <c r="V1508" s="144">
        <v>8828</v>
      </c>
    </row>
    <row r="1509" spans="1:22">
      <c r="A1509" s="375" t="s">
        <v>3418</v>
      </c>
      <c r="B1509" t="s">
        <v>3419</v>
      </c>
      <c r="C1509">
        <v>0</v>
      </c>
      <c r="D1509" s="307">
        <v>40000</v>
      </c>
      <c r="E1509" s="307">
        <v>0</v>
      </c>
      <c r="F1509" s="307">
        <v>14227934</v>
      </c>
      <c r="G1509" s="307">
        <v>13599458</v>
      </c>
      <c r="H1509" s="307">
        <v>628476</v>
      </c>
      <c r="I1509" s="307">
        <v>0</v>
      </c>
      <c r="J1509" s="307">
        <v>0</v>
      </c>
      <c r="K1509" s="307">
        <v>0</v>
      </c>
      <c r="L1509" s="307">
        <v>0</v>
      </c>
      <c r="M1509" s="307">
        <v>0</v>
      </c>
      <c r="N1509" s="307">
        <v>0</v>
      </c>
      <c r="O1509" s="307">
        <v>0</v>
      </c>
      <c r="P1509" s="307">
        <v>0</v>
      </c>
      <c r="Q1509" s="307">
        <v>0</v>
      </c>
      <c r="R1509" s="438">
        <v>0</v>
      </c>
      <c r="S1509" s="438">
        <v>0</v>
      </c>
      <c r="T1509" s="438">
        <v>0</v>
      </c>
      <c r="U1509" s="438">
        <v>0</v>
      </c>
      <c r="V1509" s="438">
        <v>2404300</v>
      </c>
    </row>
    <row r="1510" spans="1:22">
      <c r="A1510" s="375" t="s">
        <v>3420</v>
      </c>
      <c r="B1510" t="s">
        <v>3419</v>
      </c>
      <c r="C1510" t="s">
        <v>3421</v>
      </c>
      <c r="D1510" s="306">
        <v>40100</v>
      </c>
      <c r="E1510" s="306">
        <v>0</v>
      </c>
      <c r="F1510" s="306">
        <v>1944064</v>
      </c>
      <c r="G1510" s="306">
        <v>944064</v>
      </c>
      <c r="H1510" s="306">
        <v>1000000</v>
      </c>
      <c r="I1510" s="306">
        <v>5095775</v>
      </c>
      <c r="J1510" s="306">
        <v>3869040</v>
      </c>
      <c r="K1510" s="306">
        <v>5095775</v>
      </c>
      <c r="L1510" s="306">
        <v>0</v>
      </c>
      <c r="M1510" s="306">
        <v>482592</v>
      </c>
      <c r="N1510" s="306">
        <v>318780</v>
      </c>
      <c r="O1510" s="306">
        <v>482592</v>
      </c>
      <c r="P1510" s="306">
        <v>0</v>
      </c>
      <c r="Q1510" s="306">
        <v>29749</v>
      </c>
      <c r="R1510" s="144">
        <v>0</v>
      </c>
      <c r="S1510" s="144">
        <v>0</v>
      </c>
      <c r="T1510" s="144">
        <v>0</v>
      </c>
      <c r="U1510" s="144">
        <v>29749</v>
      </c>
      <c r="V1510" s="144">
        <v>329114</v>
      </c>
    </row>
    <row r="1511" spans="1:22">
      <c r="A1511" s="375" t="s">
        <v>3422</v>
      </c>
      <c r="B1511" t="s">
        <v>3419</v>
      </c>
      <c r="C1511" t="s">
        <v>3423</v>
      </c>
      <c r="D1511" s="307">
        <v>40130</v>
      </c>
      <c r="E1511" s="307">
        <v>0</v>
      </c>
      <c r="F1511" s="307">
        <v>2624652</v>
      </c>
      <c r="G1511" s="307">
        <v>2301043</v>
      </c>
      <c r="H1511" s="307">
        <v>323609</v>
      </c>
      <c r="I1511" s="307">
        <v>7885890</v>
      </c>
      <c r="J1511" s="307">
        <v>5642900</v>
      </c>
      <c r="K1511" s="307">
        <v>7650000</v>
      </c>
      <c r="L1511" s="307">
        <v>235890</v>
      </c>
      <c r="M1511" s="307">
        <v>767528</v>
      </c>
      <c r="N1511" s="307">
        <v>465530</v>
      </c>
      <c r="O1511" s="307">
        <v>767528</v>
      </c>
      <c r="P1511" s="307">
        <v>0</v>
      </c>
      <c r="Q1511" s="307">
        <v>49930</v>
      </c>
      <c r="R1511" s="438">
        <v>49930</v>
      </c>
      <c r="S1511" s="438">
        <v>21976</v>
      </c>
      <c r="T1511" s="438">
        <v>27954</v>
      </c>
      <c r="U1511" s="438">
        <v>0</v>
      </c>
      <c r="V1511" s="438">
        <v>443309</v>
      </c>
    </row>
    <row r="1512" spans="1:22">
      <c r="A1512" s="375" t="s">
        <v>3424</v>
      </c>
      <c r="B1512" t="s">
        <v>3419</v>
      </c>
      <c r="C1512" t="s">
        <v>3425</v>
      </c>
      <c r="D1512" s="306">
        <v>40202</v>
      </c>
      <c r="E1512" s="306">
        <v>0</v>
      </c>
      <c r="F1512" s="306">
        <v>322552</v>
      </c>
      <c r="G1512" s="306">
        <v>20000</v>
      </c>
      <c r="H1512" s="306">
        <v>302552</v>
      </c>
      <c r="I1512" s="306">
        <v>642130</v>
      </c>
      <c r="J1512" s="306">
        <v>508000</v>
      </c>
      <c r="K1512" s="306">
        <v>587200</v>
      </c>
      <c r="L1512" s="306">
        <v>54930</v>
      </c>
      <c r="M1512" s="306">
        <v>59499</v>
      </c>
      <c r="N1512" s="306">
        <v>41793</v>
      </c>
      <c r="O1512" s="306">
        <v>55750</v>
      </c>
      <c r="P1512" s="306">
        <v>3749</v>
      </c>
      <c r="Q1512" s="306">
        <v>4869</v>
      </c>
      <c r="R1512" s="144">
        <v>0</v>
      </c>
      <c r="S1512" s="144">
        <v>0</v>
      </c>
      <c r="T1512" s="144">
        <v>0</v>
      </c>
      <c r="U1512" s="144">
        <v>4869</v>
      </c>
      <c r="V1512" s="144">
        <v>54436</v>
      </c>
    </row>
    <row r="1513" spans="1:22">
      <c r="A1513" s="375" t="s">
        <v>3426</v>
      </c>
      <c r="B1513" t="s">
        <v>3419</v>
      </c>
      <c r="C1513" t="s">
        <v>3427</v>
      </c>
      <c r="D1513" s="307">
        <v>40203</v>
      </c>
      <c r="E1513" s="307">
        <v>0</v>
      </c>
      <c r="F1513" s="307">
        <v>717947</v>
      </c>
      <c r="G1513" s="307">
        <v>207575</v>
      </c>
      <c r="H1513" s="307">
        <v>510372</v>
      </c>
      <c r="I1513" s="307">
        <v>1365020</v>
      </c>
      <c r="J1513" s="307">
        <v>966580</v>
      </c>
      <c r="K1513" s="307">
        <v>1158000</v>
      </c>
      <c r="L1513" s="307">
        <v>207020</v>
      </c>
      <c r="M1513" s="307">
        <v>132479</v>
      </c>
      <c r="N1513" s="307">
        <v>79235</v>
      </c>
      <c r="O1513" s="307">
        <v>33000</v>
      </c>
      <c r="P1513" s="307">
        <v>99479</v>
      </c>
      <c r="Q1513" s="307">
        <v>9589</v>
      </c>
      <c r="R1513" s="438">
        <v>0</v>
      </c>
      <c r="S1513" s="438">
        <v>0</v>
      </c>
      <c r="T1513" s="438">
        <v>0</v>
      </c>
      <c r="U1513" s="438">
        <v>9589</v>
      </c>
      <c r="V1513" s="438">
        <v>121579</v>
      </c>
    </row>
    <row r="1514" spans="1:22">
      <c r="A1514" s="375" t="s">
        <v>3428</v>
      </c>
      <c r="B1514" t="s">
        <v>3419</v>
      </c>
      <c r="C1514" t="s">
        <v>3429</v>
      </c>
      <c r="D1514" s="306">
        <v>40204</v>
      </c>
      <c r="E1514" s="306">
        <v>0</v>
      </c>
      <c r="F1514" s="306">
        <v>158282</v>
      </c>
      <c r="G1514" s="306">
        <v>100520</v>
      </c>
      <c r="H1514" s="306">
        <v>57762</v>
      </c>
      <c r="I1514" s="306">
        <v>300755</v>
      </c>
      <c r="J1514" s="306">
        <v>229880</v>
      </c>
      <c r="K1514" s="306">
        <v>300755</v>
      </c>
      <c r="L1514" s="306">
        <v>0</v>
      </c>
      <c r="M1514" s="306">
        <v>28165</v>
      </c>
      <c r="N1514" s="306">
        <v>18748</v>
      </c>
      <c r="O1514" s="306">
        <v>11523</v>
      </c>
      <c r="P1514" s="306">
        <v>16642</v>
      </c>
      <c r="Q1514" s="306">
        <v>2709</v>
      </c>
      <c r="R1514" s="144">
        <v>0</v>
      </c>
      <c r="S1514" s="144">
        <v>0</v>
      </c>
      <c r="T1514" s="144">
        <v>0</v>
      </c>
      <c r="U1514" s="144">
        <v>2709</v>
      </c>
      <c r="V1514" s="144">
        <v>26734</v>
      </c>
    </row>
    <row r="1515" spans="1:22">
      <c r="A1515" s="375" t="s">
        <v>3430</v>
      </c>
      <c r="B1515" t="s">
        <v>3419</v>
      </c>
      <c r="C1515" t="s">
        <v>3431</v>
      </c>
      <c r="D1515" s="307">
        <v>40205</v>
      </c>
      <c r="E1515" s="307">
        <v>0</v>
      </c>
      <c r="F1515" s="307">
        <v>365906</v>
      </c>
      <c r="G1515" s="307">
        <v>365906</v>
      </c>
      <c r="H1515" s="307">
        <v>0</v>
      </c>
      <c r="I1515" s="307">
        <v>683290</v>
      </c>
      <c r="J1515" s="307">
        <v>522670</v>
      </c>
      <c r="K1515" s="307">
        <v>683290</v>
      </c>
      <c r="L1515" s="307">
        <v>0</v>
      </c>
      <c r="M1515" s="307">
        <v>64189</v>
      </c>
      <c r="N1515" s="307">
        <v>42823</v>
      </c>
      <c r="O1515" s="307">
        <v>25338</v>
      </c>
      <c r="P1515" s="307">
        <v>38851</v>
      </c>
      <c r="Q1515" s="307">
        <v>5589</v>
      </c>
      <c r="R1515" s="438">
        <v>0</v>
      </c>
      <c r="S1515" s="438">
        <v>0</v>
      </c>
      <c r="T1515" s="438">
        <v>0</v>
      </c>
      <c r="U1515" s="438">
        <v>5589</v>
      </c>
      <c r="V1515" s="438">
        <v>61811</v>
      </c>
    </row>
    <row r="1516" spans="1:22">
      <c r="A1516" s="375" t="s">
        <v>3432</v>
      </c>
      <c r="B1516" t="s">
        <v>3419</v>
      </c>
      <c r="C1516" t="s">
        <v>3433</v>
      </c>
      <c r="D1516" s="306">
        <v>40206</v>
      </c>
      <c r="E1516" s="306">
        <v>0</v>
      </c>
      <c r="F1516" s="306">
        <v>152345</v>
      </c>
      <c r="G1516" s="306">
        <v>0</v>
      </c>
      <c r="H1516" s="306">
        <v>152345</v>
      </c>
      <c r="I1516" s="306">
        <v>298600</v>
      </c>
      <c r="J1516" s="306">
        <v>243100</v>
      </c>
      <c r="K1516" s="306">
        <v>298600</v>
      </c>
      <c r="L1516" s="306">
        <v>0</v>
      </c>
      <c r="M1516" s="306">
        <v>27083</v>
      </c>
      <c r="N1516" s="306">
        <v>19760</v>
      </c>
      <c r="O1516" s="306">
        <v>7951</v>
      </c>
      <c r="P1516" s="306">
        <v>19132</v>
      </c>
      <c r="Q1516" s="306">
        <v>2949</v>
      </c>
      <c r="R1516" s="144">
        <v>0</v>
      </c>
      <c r="S1516" s="144">
        <v>0</v>
      </c>
      <c r="T1516" s="144">
        <v>0</v>
      </c>
      <c r="U1516" s="144">
        <v>2949</v>
      </c>
      <c r="V1516" s="144">
        <v>25642</v>
      </c>
    </row>
    <row r="1517" spans="1:22">
      <c r="A1517" s="375" t="s">
        <v>3434</v>
      </c>
      <c r="B1517" t="s">
        <v>3419</v>
      </c>
      <c r="C1517" t="s">
        <v>3435</v>
      </c>
      <c r="D1517" s="307">
        <v>40207</v>
      </c>
      <c r="E1517" s="307">
        <v>0</v>
      </c>
      <c r="F1517" s="307">
        <v>208263</v>
      </c>
      <c r="G1517" s="307">
        <v>105879</v>
      </c>
      <c r="H1517" s="307">
        <v>102384</v>
      </c>
      <c r="I1517" s="307">
        <v>275975</v>
      </c>
      <c r="J1517" s="307">
        <v>195820</v>
      </c>
      <c r="K1517" s="307">
        <v>275975</v>
      </c>
      <c r="L1517" s="307">
        <v>0</v>
      </c>
      <c r="M1517" s="307">
        <v>26619</v>
      </c>
      <c r="N1517" s="307">
        <v>15990</v>
      </c>
      <c r="O1517" s="307">
        <v>21100</v>
      </c>
      <c r="P1517" s="307">
        <v>5519</v>
      </c>
      <c r="Q1517" s="307">
        <v>2250</v>
      </c>
      <c r="R1517" s="438">
        <v>0</v>
      </c>
      <c r="S1517" s="438">
        <v>0</v>
      </c>
      <c r="T1517" s="438">
        <v>0</v>
      </c>
      <c r="U1517" s="438">
        <v>2250</v>
      </c>
      <c r="V1517" s="438">
        <v>35100</v>
      </c>
    </row>
    <row r="1518" spans="1:22">
      <c r="A1518" s="375" t="s">
        <v>3436</v>
      </c>
      <c r="B1518" t="s">
        <v>3419</v>
      </c>
      <c r="C1518" t="s">
        <v>3437</v>
      </c>
      <c r="D1518" s="306">
        <v>40210</v>
      </c>
      <c r="E1518" s="306">
        <v>0</v>
      </c>
      <c r="F1518" s="306">
        <v>214762</v>
      </c>
      <c r="G1518" s="306">
        <v>141762</v>
      </c>
      <c r="H1518" s="306">
        <v>73000</v>
      </c>
      <c r="I1518" s="306">
        <v>268830</v>
      </c>
      <c r="J1518" s="306">
        <v>192560</v>
      </c>
      <c r="K1518" s="306">
        <v>244290</v>
      </c>
      <c r="L1518" s="306">
        <v>24540</v>
      </c>
      <c r="M1518" s="306">
        <v>25859</v>
      </c>
      <c r="N1518" s="306">
        <v>15728</v>
      </c>
      <c r="O1518" s="306">
        <v>7531</v>
      </c>
      <c r="P1518" s="306">
        <v>18328</v>
      </c>
      <c r="Q1518" s="306">
        <v>2709</v>
      </c>
      <c r="R1518" s="144">
        <v>0</v>
      </c>
      <c r="S1518" s="144">
        <v>0</v>
      </c>
      <c r="T1518" s="144">
        <v>0</v>
      </c>
      <c r="U1518" s="144">
        <v>2709</v>
      </c>
      <c r="V1518" s="144">
        <v>36251</v>
      </c>
    </row>
    <row r="1519" spans="1:22">
      <c r="A1519" s="375" t="s">
        <v>3438</v>
      </c>
      <c r="B1519" t="s">
        <v>3419</v>
      </c>
      <c r="C1519" t="s">
        <v>3439</v>
      </c>
      <c r="D1519" s="307">
        <v>40211</v>
      </c>
      <c r="E1519" s="307">
        <v>0</v>
      </c>
      <c r="F1519" s="307">
        <v>125280</v>
      </c>
      <c r="G1519" s="307">
        <v>95280</v>
      </c>
      <c r="H1519" s="307">
        <v>30000</v>
      </c>
      <c r="I1519" s="307">
        <v>190005</v>
      </c>
      <c r="J1519" s="307">
        <v>123510</v>
      </c>
      <c r="K1519" s="307">
        <v>163000</v>
      </c>
      <c r="L1519" s="307">
        <v>27005</v>
      </c>
      <c r="M1519" s="307">
        <v>18999</v>
      </c>
      <c r="N1519" s="307">
        <v>10071</v>
      </c>
      <c r="O1519" s="307">
        <v>4399</v>
      </c>
      <c r="P1519" s="307">
        <v>14600</v>
      </c>
      <c r="Q1519" s="307">
        <v>2709</v>
      </c>
      <c r="R1519" s="438">
        <v>0</v>
      </c>
      <c r="S1519" s="438">
        <v>0</v>
      </c>
      <c r="T1519" s="438">
        <v>0</v>
      </c>
      <c r="U1519" s="438">
        <v>2709</v>
      </c>
      <c r="V1519" s="438">
        <v>21160</v>
      </c>
    </row>
    <row r="1520" spans="1:22">
      <c r="A1520" s="375" t="s">
        <v>3440</v>
      </c>
      <c r="B1520" t="s">
        <v>3419</v>
      </c>
      <c r="C1520" t="s">
        <v>3441</v>
      </c>
      <c r="D1520" s="306">
        <v>40212</v>
      </c>
      <c r="E1520" s="306">
        <v>0</v>
      </c>
      <c r="F1520" s="306">
        <v>112128</v>
      </c>
      <c r="G1520" s="306">
        <v>14297</v>
      </c>
      <c r="H1520" s="306">
        <v>97831</v>
      </c>
      <c r="I1520" s="306">
        <v>143395</v>
      </c>
      <c r="J1520" s="306">
        <v>102550</v>
      </c>
      <c r="K1520" s="306">
        <v>143395</v>
      </c>
      <c r="L1520" s="306">
        <v>0</v>
      </c>
      <c r="M1520" s="306">
        <v>13805</v>
      </c>
      <c r="N1520" s="306">
        <v>8393</v>
      </c>
      <c r="O1520" s="306">
        <v>6470</v>
      </c>
      <c r="P1520" s="306">
        <v>7335</v>
      </c>
      <c r="Q1520" s="306">
        <v>1989</v>
      </c>
      <c r="R1520" s="144">
        <v>0</v>
      </c>
      <c r="S1520" s="144">
        <v>0</v>
      </c>
      <c r="T1520" s="144">
        <v>0</v>
      </c>
      <c r="U1520" s="144">
        <v>1989</v>
      </c>
      <c r="V1520" s="144">
        <v>18912</v>
      </c>
    </row>
    <row r="1521" spans="1:22">
      <c r="A1521" s="375" t="s">
        <v>3442</v>
      </c>
      <c r="B1521" t="s">
        <v>3419</v>
      </c>
      <c r="C1521" t="s">
        <v>3443</v>
      </c>
      <c r="D1521" s="307">
        <v>40213</v>
      </c>
      <c r="E1521" s="307">
        <v>0</v>
      </c>
      <c r="F1521" s="307">
        <v>181028</v>
      </c>
      <c r="G1521" s="307">
        <v>5000</v>
      </c>
      <c r="H1521" s="307">
        <v>176028</v>
      </c>
      <c r="I1521" s="307">
        <v>315010</v>
      </c>
      <c r="J1521" s="307">
        <v>217830</v>
      </c>
      <c r="K1521" s="307">
        <v>260000</v>
      </c>
      <c r="L1521" s="307">
        <v>55010</v>
      </c>
      <c r="M1521" s="307">
        <v>30895</v>
      </c>
      <c r="N1521" s="307">
        <v>17848</v>
      </c>
      <c r="O1521" s="307">
        <v>7147</v>
      </c>
      <c r="P1521" s="307">
        <v>23748</v>
      </c>
      <c r="Q1521" s="307">
        <v>3189</v>
      </c>
      <c r="R1521" s="438">
        <v>0</v>
      </c>
      <c r="S1521" s="438">
        <v>0</v>
      </c>
      <c r="T1521" s="438">
        <v>0</v>
      </c>
      <c r="U1521" s="438">
        <v>3189</v>
      </c>
      <c r="V1521" s="438">
        <v>30614</v>
      </c>
    </row>
    <row r="1522" spans="1:22">
      <c r="A1522" s="375" t="s">
        <v>3444</v>
      </c>
      <c r="B1522" t="s">
        <v>3419</v>
      </c>
      <c r="C1522" t="s">
        <v>3445</v>
      </c>
      <c r="D1522" s="306">
        <v>40214</v>
      </c>
      <c r="E1522" s="306">
        <v>0</v>
      </c>
      <c r="F1522" s="306">
        <v>76736</v>
      </c>
      <c r="G1522" s="306">
        <v>76736</v>
      </c>
      <c r="H1522" s="306">
        <v>0</v>
      </c>
      <c r="I1522" s="306">
        <v>127460</v>
      </c>
      <c r="J1522" s="306">
        <v>96410</v>
      </c>
      <c r="K1522" s="306">
        <v>112980</v>
      </c>
      <c r="L1522" s="306">
        <v>14480</v>
      </c>
      <c r="M1522" s="306">
        <v>12034</v>
      </c>
      <c r="N1522" s="306">
        <v>7903</v>
      </c>
      <c r="O1522" s="306">
        <v>6000</v>
      </c>
      <c r="P1522" s="306">
        <v>6034</v>
      </c>
      <c r="Q1522" s="306">
        <v>1749</v>
      </c>
      <c r="R1522" s="144">
        <v>0</v>
      </c>
      <c r="S1522" s="144">
        <v>0</v>
      </c>
      <c r="T1522" s="144">
        <v>0</v>
      </c>
      <c r="U1522" s="144">
        <v>1749</v>
      </c>
      <c r="V1522" s="144">
        <v>12915</v>
      </c>
    </row>
    <row r="1523" spans="1:22">
      <c r="A1523" s="375" t="s">
        <v>3446</v>
      </c>
      <c r="B1523" t="s">
        <v>3419</v>
      </c>
      <c r="C1523" t="s">
        <v>3447</v>
      </c>
      <c r="D1523" s="307">
        <v>40215</v>
      </c>
      <c r="E1523" s="307">
        <v>0</v>
      </c>
      <c r="F1523" s="307">
        <v>117781</v>
      </c>
      <c r="G1523" s="307">
        <v>0</v>
      </c>
      <c r="H1523" s="307">
        <v>117781</v>
      </c>
      <c r="I1523" s="307">
        <v>227035</v>
      </c>
      <c r="J1523" s="307">
        <v>177520</v>
      </c>
      <c r="K1523" s="307">
        <v>207500</v>
      </c>
      <c r="L1523" s="307">
        <v>19535</v>
      </c>
      <c r="M1523" s="307">
        <v>21095</v>
      </c>
      <c r="N1523" s="307">
        <v>14540</v>
      </c>
      <c r="O1523" s="307">
        <v>7112</v>
      </c>
      <c r="P1523" s="307">
        <v>13983</v>
      </c>
      <c r="Q1523" s="307">
        <v>2709</v>
      </c>
      <c r="R1523" s="438">
        <v>0</v>
      </c>
      <c r="S1523" s="438">
        <v>0</v>
      </c>
      <c r="T1523" s="438">
        <v>0</v>
      </c>
      <c r="U1523" s="438">
        <v>2709</v>
      </c>
      <c r="V1523" s="438">
        <v>19908</v>
      </c>
    </row>
    <row r="1524" spans="1:22">
      <c r="A1524" s="375" t="s">
        <v>3448</v>
      </c>
      <c r="B1524" t="s">
        <v>3419</v>
      </c>
      <c r="C1524" t="s">
        <v>3449</v>
      </c>
      <c r="D1524" s="306">
        <v>40216</v>
      </c>
      <c r="E1524" s="306">
        <v>0</v>
      </c>
      <c r="F1524" s="306">
        <v>139443</v>
      </c>
      <c r="G1524" s="306">
        <v>0</v>
      </c>
      <c r="H1524" s="306">
        <v>139443</v>
      </c>
      <c r="I1524" s="306">
        <v>227875</v>
      </c>
      <c r="J1524" s="306">
        <v>148150</v>
      </c>
      <c r="K1524" s="306">
        <v>162000</v>
      </c>
      <c r="L1524" s="306">
        <v>65875</v>
      </c>
      <c r="M1524" s="306">
        <v>22812</v>
      </c>
      <c r="N1524" s="306">
        <v>12126</v>
      </c>
      <c r="O1524" s="306">
        <v>12016</v>
      </c>
      <c r="P1524" s="306">
        <v>10796</v>
      </c>
      <c r="Q1524" s="306">
        <v>2709</v>
      </c>
      <c r="R1524" s="144">
        <v>0</v>
      </c>
      <c r="S1524" s="144">
        <v>0</v>
      </c>
      <c r="T1524" s="144">
        <v>0</v>
      </c>
      <c r="U1524" s="144">
        <v>2709</v>
      </c>
      <c r="V1524" s="144">
        <v>23629</v>
      </c>
    </row>
    <row r="1525" spans="1:22">
      <c r="A1525" s="375" t="s">
        <v>3450</v>
      </c>
      <c r="B1525" t="s">
        <v>3419</v>
      </c>
      <c r="C1525" t="s">
        <v>3451</v>
      </c>
      <c r="D1525" s="307">
        <v>40217</v>
      </c>
      <c r="E1525" s="307">
        <v>0</v>
      </c>
      <c r="F1525" s="307">
        <v>231103</v>
      </c>
      <c r="G1525" s="307">
        <v>0</v>
      </c>
      <c r="H1525" s="307">
        <v>231103</v>
      </c>
      <c r="I1525" s="307">
        <v>424110</v>
      </c>
      <c r="J1525" s="307">
        <v>280160</v>
      </c>
      <c r="K1525" s="307">
        <v>344000</v>
      </c>
      <c r="L1525" s="307">
        <v>80110</v>
      </c>
      <c r="M1525" s="307">
        <v>42484</v>
      </c>
      <c r="N1525" s="307">
        <v>23098</v>
      </c>
      <c r="O1525" s="307">
        <v>8427</v>
      </c>
      <c r="P1525" s="307">
        <v>34057</v>
      </c>
      <c r="Q1525" s="307">
        <v>4389</v>
      </c>
      <c r="R1525" s="438">
        <v>0</v>
      </c>
      <c r="S1525" s="438">
        <v>0</v>
      </c>
      <c r="T1525" s="438">
        <v>0</v>
      </c>
      <c r="U1525" s="438">
        <v>4389</v>
      </c>
      <c r="V1525" s="438">
        <v>38253</v>
      </c>
    </row>
    <row r="1526" spans="1:22">
      <c r="A1526" s="375" t="s">
        <v>3452</v>
      </c>
      <c r="B1526" t="s">
        <v>3419</v>
      </c>
      <c r="C1526" t="s">
        <v>3453</v>
      </c>
      <c r="D1526" s="306">
        <v>40218</v>
      </c>
      <c r="E1526" s="306">
        <v>0</v>
      </c>
      <c r="F1526" s="306">
        <v>242275</v>
      </c>
      <c r="G1526" s="306">
        <v>0</v>
      </c>
      <c r="H1526" s="306">
        <v>242275</v>
      </c>
      <c r="I1526" s="306">
        <v>438805</v>
      </c>
      <c r="J1526" s="306">
        <v>286380</v>
      </c>
      <c r="K1526" s="306">
        <v>430000</v>
      </c>
      <c r="L1526" s="306">
        <v>8805</v>
      </c>
      <c r="M1526" s="306">
        <v>44035</v>
      </c>
      <c r="N1526" s="306">
        <v>23545</v>
      </c>
      <c r="O1526" s="306">
        <v>17199</v>
      </c>
      <c r="P1526" s="306">
        <v>26836</v>
      </c>
      <c r="Q1526" s="306">
        <v>4629</v>
      </c>
      <c r="R1526" s="144">
        <v>0</v>
      </c>
      <c r="S1526" s="144">
        <v>0</v>
      </c>
      <c r="T1526" s="144">
        <v>0</v>
      </c>
      <c r="U1526" s="144">
        <v>4629</v>
      </c>
      <c r="V1526" s="144">
        <v>40858</v>
      </c>
    </row>
    <row r="1527" spans="1:22">
      <c r="A1527" s="375" t="s">
        <v>3454</v>
      </c>
      <c r="B1527" t="s">
        <v>3419</v>
      </c>
      <c r="C1527" t="s">
        <v>3455</v>
      </c>
      <c r="D1527" s="307">
        <v>40219</v>
      </c>
      <c r="E1527" s="307">
        <v>0</v>
      </c>
      <c r="F1527" s="307">
        <v>219264</v>
      </c>
      <c r="G1527" s="307">
        <v>9883</v>
      </c>
      <c r="H1527" s="307">
        <v>209381</v>
      </c>
      <c r="I1527" s="307">
        <v>391000</v>
      </c>
      <c r="J1527" s="307">
        <v>248400</v>
      </c>
      <c r="K1527" s="307">
        <v>370000</v>
      </c>
      <c r="L1527" s="307">
        <v>21000</v>
      </c>
      <c r="M1527" s="307">
        <v>39624</v>
      </c>
      <c r="N1527" s="307">
        <v>20415</v>
      </c>
      <c r="O1527" s="307">
        <v>13629</v>
      </c>
      <c r="P1527" s="307">
        <v>25995</v>
      </c>
      <c r="Q1527" s="307">
        <v>4389</v>
      </c>
      <c r="R1527" s="438">
        <v>0</v>
      </c>
      <c r="S1527" s="438">
        <v>0</v>
      </c>
      <c r="T1527" s="438">
        <v>0</v>
      </c>
      <c r="U1527" s="438">
        <v>4389</v>
      </c>
      <c r="V1527" s="438">
        <v>37163</v>
      </c>
    </row>
    <row r="1528" spans="1:22">
      <c r="A1528" s="375" t="s">
        <v>3456</v>
      </c>
      <c r="B1528" t="s">
        <v>3419</v>
      </c>
      <c r="C1528" t="s">
        <v>3457</v>
      </c>
      <c r="D1528" s="306">
        <v>40220</v>
      </c>
      <c r="E1528" s="306">
        <v>0</v>
      </c>
      <c r="F1528" s="306">
        <v>250164</v>
      </c>
      <c r="G1528" s="306">
        <v>11778</v>
      </c>
      <c r="H1528" s="306">
        <v>238386</v>
      </c>
      <c r="I1528" s="306">
        <v>394360</v>
      </c>
      <c r="J1528" s="306">
        <v>265230</v>
      </c>
      <c r="K1528" s="306">
        <v>394360</v>
      </c>
      <c r="L1528" s="306">
        <v>0</v>
      </c>
      <c r="M1528" s="306">
        <v>39027</v>
      </c>
      <c r="N1528" s="306">
        <v>21741</v>
      </c>
      <c r="O1528" s="306">
        <v>33112</v>
      </c>
      <c r="P1528" s="306">
        <v>5915</v>
      </c>
      <c r="Q1528" s="306">
        <v>4149</v>
      </c>
      <c r="R1528" s="144">
        <v>0</v>
      </c>
      <c r="S1528" s="144">
        <v>0</v>
      </c>
      <c r="T1528" s="144">
        <v>0</v>
      </c>
      <c r="U1528" s="144">
        <v>4149</v>
      </c>
      <c r="V1528" s="144">
        <v>42250</v>
      </c>
    </row>
    <row r="1529" spans="1:22">
      <c r="A1529" s="375" t="s">
        <v>3458</v>
      </c>
      <c r="B1529" t="s">
        <v>3419</v>
      </c>
      <c r="C1529" t="s">
        <v>3459</v>
      </c>
      <c r="D1529" s="307">
        <v>40221</v>
      </c>
      <c r="E1529" s="307">
        <v>0</v>
      </c>
      <c r="F1529" s="307">
        <v>174524</v>
      </c>
      <c r="G1529" s="307">
        <v>5947</v>
      </c>
      <c r="H1529" s="307">
        <v>168577</v>
      </c>
      <c r="I1529" s="307">
        <v>293530</v>
      </c>
      <c r="J1529" s="307">
        <v>197570</v>
      </c>
      <c r="K1529" s="307">
        <v>293530</v>
      </c>
      <c r="L1529" s="307">
        <v>0</v>
      </c>
      <c r="M1529" s="307">
        <v>29017</v>
      </c>
      <c r="N1529" s="307">
        <v>16198</v>
      </c>
      <c r="O1529" s="307">
        <v>23450</v>
      </c>
      <c r="P1529" s="307">
        <v>5567</v>
      </c>
      <c r="Q1529" s="307">
        <v>3189</v>
      </c>
      <c r="R1529" s="438">
        <v>0</v>
      </c>
      <c r="S1529" s="438">
        <v>0</v>
      </c>
      <c r="T1529" s="438">
        <v>0</v>
      </c>
      <c r="U1529" s="438">
        <v>3189</v>
      </c>
      <c r="V1529" s="438">
        <v>29544</v>
      </c>
    </row>
    <row r="1530" spans="1:22">
      <c r="A1530" s="375" t="s">
        <v>3460</v>
      </c>
      <c r="B1530" t="s">
        <v>3419</v>
      </c>
      <c r="C1530" t="s">
        <v>3461</v>
      </c>
      <c r="D1530" s="306">
        <v>40223</v>
      </c>
      <c r="E1530" s="306">
        <v>0</v>
      </c>
      <c r="F1530" s="306">
        <v>142301</v>
      </c>
      <c r="G1530" s="306">
        <v>8301</v>
      </c>
      <c r="H1530" s="306">
        <v>134000</v>
      </c>
      <c r="I1530" s="306">
        <v>239660</v>
      </c>
      <c r="J1530" s="306">
        <v>159900</v>
      </c>
      <c r="K1530" s="306">
        <v>215000</v>
      </c>
      <c r="L1530" s="306">
        <v>24660</v>
      </c>
      <c r="M1530" s="306">
        <v>23817</v>
      </c>
      <c r="N1530" s="306">
        <v>13113</v>
      </c>
      <c r="O1530" s="306">
        <v>23817</v>
      </c>
      <c r="P1530" s="306">
        <v>0</v>
      </c>
      <c r="Q1530" s="306">
        <v>2709</v>
      </c>
      <c r="R1530" s="144">
        <v>0</v>
      </c>
      <c r="S1530" s="144">
        <v>0</v>
      </c>
      <c r="T1530" s="144">
        <v>0</v>
      </c>
      <c r="U1530" s="144">
        <v>2709</v>
      </c>
      <c r="V1530" s="144">
        <v>24083</v>
      </c>
    </row>
    <row r="1531" spans="1:22">
      <c r="A1531" s="375" t="s">
        <v>3462</v>
      </c>
      <c r="B1531" t="s">
        <v>3419</v>
      </c>
      <c r="C1531" t="s">
        <v>3463</v>
      </c>
      <c r="D1531" s="307">
        <v>40224</v>
      </c>
      <c r="E1531" s="307">
        <v>0</v>
      </c>
      <c r="F1531" s="307">
        <v>180969</v>
      </c>
      <c r="G1531" s="307">
        <v>115969</v>
      </c>
      <c r="H1531" s="307">
        <v>65000</v>
      </c>
      <c r="I1531" s="307">
        <v>246930</v>
      </c>
      <c r="J1531" s="307">
        <v>157650</v>
      </c>
      <c r="K1531" s="307">
        <v>203000</v>
      </c>
      <c r="L1531" s="307">
        <v>43930</v>
      </c>
      <c r="M1531" s="307">
        <v>24825</v>
      </c>
      <c r="N1531" s="307">
        <v>12873</v>
      </c>
      <c r="O1531" s="307">
        <v>11366</v>
      </c>
      <c r="P1531" s="307">
        <v>13459</v>
      </c>
      <c r="Q1531" s="307">
        <v>2949</v>
      </c>
      <c r="R1531" s="438">
        <v>0</v>
      </c>
      <c r="S1531" s="438">
        <v>0</v>
      </c>
      <c r="T1531" s="438">
        <v>0</v>
      </c>
      <c r="U1531" s="438">
        <v>2949</v>
      </c>
      <c r="V1531" s="438">
        <v>30635</v>
      </c>
    </row>
    <row r="1532" spans="1:22">
      <c r="A1532" s="375" t="s">
        <v>3464</v>
      </c>
      <c r="B1532" t="s">
        <v>3419</v>
      </c>
      <c r="C1532" t="s">
        <v>3465</v>
      </c>
      <c r="D1532" s="306">
        <v>40225</v>
      </c>
      <c r="E1532" s="306">
        <v>0</v>
      </c>
      <c r="F1532" s="306">
        <v>100698</v>
      </c>
      <c r="G1532" s="306">
        <v>38453</v>
      </c>
      <c r="H1532" s="306">
        <v>62245</v>
      </c>
      <c r="I1532" s="306">
        <v>109925</v>
      </c>
      <c r="J1532" s="306">
        <v>74240</v>
      </c>
      <c r="K1532" s="306">
        <v>109900</v>
      </c>
      <c r="L1532" s="306">
        <v>25</v>
      </c>
      <c r="M1532" s="306">
        <v>10879</v>
      </c>
      <c r="N1532" s="306">
        <v>6130</v>
      </c>
      <c r="O1532" s="306">
        <v>3299</v>
      </c>
      <c r="P1532" s="306">
        <v>7580</v>
      </c>
      <c r="Q1532" s="306">
        <v>1749</v>
      </c>
      <c r="R1532" s="144">
        <v>0</v>
      </c>
      <c r="S1532" s="144">
        <v>0</v>
      </c>
      <c r="T1532" s="144">
        <v>0</v>
      </c>
      <c r="U1532" s="144">
        <v>1749</v>
      </c>
      <c r="V1532" s="144">
        <v>16990</v>
      </c>
    </row>
    <row r="1533" spans="1:22">
      <c r="A1533" s="375" t="s">
        <v>3466</v>
      </c>
      <c r="B1533" t="s">
        <v>3419</v>
      </c>
      <c r="C1533" t="s">
        <v>3467</v>
      </c>
      <c r="D1533" s="307">
        <v>40226</v>
      </c>
      <c r="E1533" s="307">
        <v>0</v>
      </c>
      <c r="F1533" s="307">
        <v>69289</v>
      </c>
      <c r="G1533" s="307">
        <v>0</v>
      </c>
      <c r="H1533" s="307">
        <v>69289</v>
      </c>
      <c r="I1533" s="307">
        <v>138425</v>
      </c>
      <c r="J1533" s="307">
        <v>105270</v>
      </c>
      <c r="K1533" s="307">
        <v>138425</v>
      </c>
      <c r="L1533" s="307">
        <v>0</v>
      </c>
      <c r="M1533" s="307">
        <v>13155</v>
      </c>
      <c r="N1533" s="307">
        <v>8748</v>
      </c>
      <c r="O1533" s="307">
        <v>8917</v>
      </c>
      <c r="P1533" s="307">
        <v>4238</v>
      </c>
      <c r="Q1533" s="307">
        <v>1989</v>
      </c>
      <c r="R1533" s="438">
        <v>0</v>
      </c>
      <c r="S1533" s="438">
        <v>0</v>
      </c>
      <c r="T1533" s="438">
        <v>0</v>
      </c>
      <c r="U1533" s="438">
        <v>1989</v>
      </c>
      <c r="V1533" s="438">
        <v>11780</v>
      </c>
    </row>
    <row r="1534" spans="1:22">
      <c r="A1534" s="375" t="s">
        <v>3468</v>
      </c>
      <c r="B1534" t="s">
        <v>3419</v>
      </c>
      <c r="C1534" t="s">
        <v>3469</v>
      </c>
      <c r="D1534" s="306">
        <v>40227</v>
      </c>
      <c r="E1534" s="306">
        <v>0</v>
      </c>
      <c r="F1534" s="306">
        <v>122677</v>
      </c>
      <c r="G1534" s="306">
        <v>15436</v>
      </c>
      <c r="H1534" s="306">
        <v>107241</v>
      </c>
      <c r="I1534" s="306">
        <v>232640</v>
      </c>
      <c r="J1534" s="306">
        <v>192760</v>
      </c>
      <c r="K1534" s="306">
        <v>232640</v>
      </c>
      <c r="L1534" s="306">
        <v>0</v>
      </c>
      <c r="M1534" s="306">
        <v>20921</v>
      </c>
      <c r="N1534" s="306">
        <v>15713</v>
      </c>
      <c r="O1534" s="306">
        <v>20921</v>
      </c>
      <c r="P1534" s="306">
        <v>0</v>
      </c>
      <c r="Q1534" s="306">
        <v>2469</v>
      </c>
      <c r="R1534" s="144">
        <v>0</v>
      </c>
      <c r="S1534" s="144">
        <v>0</v>
      </c>
      <c r="T1534" s="144">
        <v>0</v>
      </c>
      <c r="U1534" s="144">
        <v>2469</v>
      </c>
      <c r="V1534" s="144">
        <v>20710</v>
      </c>
    </row>
    <row r="1535" spans="1:22">
      <c r="A1535" s="375" t="s">
        <v>3470</v>
      </c>
      <c r="B1535" t="s">
        <v>3419</v>
      </c>
      <c r="C1535" t="s">
        <v>3471</v>
      </c>
      <c r="D1535" s="307">
        <v>40228</v>
      </c>
      <c r="E1535" s="307">
        <v>0</v>
      </c>
      <c r="F1535" s="307">
        <v>160953</v>
      </c>
      <c r="G1535" s="307">
        <v>4325</v>
      </c>
      <c r="H1535" s="307">
        <v>156628</v>
      </c>
      <c r="I1535" s="307">
        <v>209100</v>
      </c>
      <c r="J1535" s="307">
        <v>143260</v>
      </c>
      <c r="K1535" s="307">
        <v>185000</v>
      </c>
      <c r="L1535" s="307">
        <v>24100</v>
      </c>
      <c r="M1535" s="307">
        <v>20474</v>
      </c>
      <c r="N1535" s="307">
        <v>11678</v>
      </c>
      <c r="O1535" s="307">
        <v>10700</v>
      </c>
      <c r="P1535" s="307">
        <v>9774</v>
      </c>
      <c r="Q1535" s="307">
        <v>2229</v>
      </c>
      <c r="R1535" s="438">
        <v>0</v>
      </c>
      <c r="S1535" s="438">
        <v>0</v>
      </c>
      <c r="T1535" s="438">
        <v>0</v>
      </c>
      <c r="U1535" s="438">
        <v>2229</v>
      </c>
      <c r="V1535" s="438">
        <v>27130</v>
      </c>
    </row>
    <row r="1536" spans="1:22">
      <c r="A1536" s="375" t="s">
        <v>3472</v>
      </c>
      <c r="B1536" t="s">
        <v>3419</v>
      </c>
      <c r="C1536" t="s">
        <v>3473</v>
      </c>
      <c r="D1536" s="306">
        <v>40229</v>
      </c>
      <c r="E1536" s="306">
        <v>0</v>
      </c>
      <c r="F1536" s="306">
        <v>124952</v>
      </c>
      <c r="G1536" s="306">
        <v>4998</v>
      </c>
      <c r="H1536" s="306">
        <v>119954</v>
      </c>
      <c r="I1536" s="306">
        <v>151885</v>
      </c>
      <c r="J1536" s="306">
        <v>107730</v>
      </c>
      <c r="K1536" s="306">
        <v>114400</v>
      </c>
      <c r="L1536" s="306">
        <v>37485</v>
      </c>
      <c r="M1536" s="306">
        <v>14721</v>
      </c>
      <c r="N1536" s="306">
        <v>8871</v>
      </c>
      <c r="O1536" s="306">
        <v>8424</v>
      </c>
      <c r="P1536" s="306">
        <v>6297</v>
      </c>
      <c r="Q1536" s="306">
        <v>1989</v>
      </c>
      <c r="R1536" s="144">
        <v>0</v>
      </c>
      <c r="S1536" s="144">
        <v>0</v>
      </c>
      <c r="T1536" s="144">
        <v>0</v>
      </c>
      <c r="U1536" s="144">
        <v>1989</v>
      </c>
      <c r="V1536" s="144">
        <v>21090</v>
      </c>
    </row>
    <row r="1537" spans="1:22">
      <c r="A1537" s="375" t="s">
        <v>3474</v>
      </c>
      <c r="B1537" t="s">
        <v>3419</v>
      </c>
      <c r="C1537" t="s">
        <v>3475</v>
      </c>
      <c r="D1537" s="307">
        <v>40230</v>
      </c>
      <c r="E1537" s="307">
        <v>0</v>
      </c>
      <c r="F1537" s="307">
        <v>276281</v>
      </c>
      <c r="G1537" s="307">
        <v>108872</v>
      </c>
      <c r="H1537" s="307">
        <v>167409</v>
      </c>
      <c r="I1537" s="307">
        <v>430390</v>
      </c>
      <c r="J1537" s="307">
        <v>300250</v>
      </c>
      <c r="K1537" s="307">
        <v>430390</v>
      </c>
      <c r="L1537" s="307">
        <v>0</v>
      </c>
      <c r="M1537" s="307">
        <v>41820</v>
      </c>
      <c r="N1537" s="307">
        <v>24426</v>
      </c>
      <c r="O1537" s="307">
        <v>34181</v>
      </c>
      <c r="P1537" s="307">
        <v>7639</v>
      </c>
      <c r="Q1537" s="307">
        <v>4149</v>
      </c>
      <c r="R1537" s="438">
        <v>0</v>
      </c>
      <c r="S1537" s="438">
        <v>0</v>
      </c>
      <c r="T1537" s="438">
        <v>0</v>
      </c>
      <c r="U1537" s="438">
        <v>4149</v>
      </c>
      <c r="V1537" s="438">
        <v>46718</v>
      </c>
    </row>
    <row r="1538" spans="1:22">
      <c r="A1538" s="375" t="s">
        <v>3476</v>
      </c>
      <c r="B1538" t="s">
        <v>3419</v>
      </c>
      <c r="C1538" t="s">
        <v>3477</v>
      </c>
      <c r="D1538" s="306">
        <v>40231</v>
      </c>
      <c r="E1538" s="306">
        <v>0</v>
      </c>
      <c r="F1538" s="306">
        <v>125603</v>
      </c>
      <c r="G1538" s="306">
        <v>125603</v>
      </c>
      <c r="H1538" s="306">
        <v>0</v>
      </c>
      <c r="I1538" s="306">
        <v>201640</v>
      </c>
      <c r="J1538" s="306">
        <v>135900</v>
      </c>
      <c r="K1538" s="306">
        <v>201640</v>
      </c>
      <c r="L1538" s="306">
        <v>0</v>
      </c>
      <c r="M1538" s="306">
        <v>19696</v>
      </c>
      <c r="N1538" s="306">
        <v>10915</v>
      </c>
      <c r="O1538" s="306">
        <v>19696</v>
      </c>
      <c r="P1538" s="306">
        <v>0</v>
      </c>
      <c r="Q1538" s="306">
        <v>2229</v>
      </c>
      <c r="R1538" s="144">
        <v>0</v>
      </c>
      <c r="S1538" s="144">
        <v>0</v>
      </c>
      <c r="T1538" s="144">
        <v>0</v>
      </c>
      <c r="U1538" s="144">
        <v>2229</v>
      </c>
      <c r="V1538" s="144">
        <v>21175</v>
      </c>
    </row>
    <row r="1539" spans="1:22">
      <c r="A1539" s="375" t="s">
        <v>3478</v>
      </c>
      <c r="B1539" t="s">
        <v>3419</v>
      </c>
      <c r="C1539" t="s">
        <v>3479</v>
      </c>
      <c r="D1539" s="307">
        <v>40341</v>
      </c>
      <c r="E1539" s="307">
        <v>0</v>
      </c>
      <c r="F1539" s="307">
        <v>101325</v>
      </c>
      <c r="G1539" s="307">
        <v>0</v>
      </c>
      <c r="H1539" s="307">
        <v>101325</v>
      </c>
      <c r="I1539" s="307">
        <v>162170</v>
      </c>
      <c r="J1539" s="307">
        <v>113660</v>
      </c>
      <c r="K1539" s="307">
        <v>118400</v>
      </c>
      <c r="L1539" s="307">
        <v>43770</v>
      </c>
      <c r="M1539" s="307">
        <v>15738</v>
      </c>
      <c r="N1539" s="307">
        <v>9273</v>
      </c>
      <c r="O1539" s="307">
        <v>1913</v>
      </c>
      <c r="P1539" s="307">
        <v>13825</v>
      </c>
      <c r="Q1539" s="307">
        <v>1749</v>
      </c>
      <c r="R1539" s="438">
        <v>0</v>
      </c>
      <c r="S1539" s="438">
        <v>0</v>
      </c>
      <c r="T1539" s="438">
        <v>0</v>
      </c>
      <c r="U1539" s="438">
        <v>1749</v>
      </c>
      <c r="V1539" s="438">
        <v>17138</v>
      </c>
    </row>
    <row r="1540" spans="1:22">
      <c r="A1540" s="375" t="s">
        <v>3480</v>
      </c>
      <c r="B1540" t="s">
        <v>3419</v>
      </c>
      <c r="C1540" t="s">
        <v>3481</v>
      </c>
      <c r="D1540" s="306">
        <v>40342</v>
      </c>
      <c r="E1540" s="306">
        <v>0</v>
      </c>
      <c r="F1540" s="306">
        <v>75747</v>
      </c>
      <c r="G1540" s="306">
        <v>20950</v>
      </c>
      <c r="H1540" s="306">
        <v>54797</v>
      </c>
      <c r="I1540" s="306">
        <v>123870</v>
      </c>
      <c r="J1540" s="306">
        <v>81770</v>
      </c>
      <c r="K1540" s="306">
        <v>123870</v>
      </c>
      <c r="L1540" s="306">
        <v>0</v>
      </c>
      <c r="M1540" s="306">
        <v>12334</v>
      </c>
      <c r="N1540" s="306">
        <v>6688</v>
      </c>
      <c r="O1540" s="306">
        <v>4819</v>
      </c>
      <c r="P1540" s="306">
        <v>7515</v>
      </c>
      <c r="Q1540" s="306">
        <v>1749</v>
      </c>
      <c r="R1540" s="144">
        <v>0</v>
      </c>
      <c r="S1540" s="144">
        <v>0</v>
      </c>
      <c r="T1540" s="144">
        <v>0</v>
      </c>
      <c r="U1540" s="144">
        <v>1749</v>
      </c>
      <c r="V1540" s="144">
        <v>12817</v>
      </c>
    </row>
    <row r="1541" spans="1:22">
      <c r="A1541" s="375" t="s">
        <v>3482</v>
      </c>
      <c r="B1541" t="s">
        <v>3419</v>
      </c>
      <c r="C1541" t="s">
        <v>3483</v>
      </c>
      <c r="D1541" s="307">
        <v>40343</v>
      </c>
      <c r="E1541" s="307">
        <v>0</v>
      </c>
      <c r="F1541" s="307">
        <v>110152</v>
      </c>
      <c r="G1541" s="307">
        <v>0</v>
      </c>
      <c r="H1541" s="307">
        <v>110152</v>
      </c>
      <c r="I1541" s="307">
        <v>187515</v>
      </c>
      <c r="J1541" s="307">
        <v>124900</v>
      </c>
      <c r="K1541" s="307">
        <v>161000</v>
      </c>
      <c r="L1541" s="307">
        <v>26515</v>
      </c>
      <c r="M1541" s="307">
        <v>18580</v>
      </c>
      <c r="N1541" s="307">
        <v>10183</v>
      </c>
      <c r="O1541" s="307">
        <v>6661</v>
      </c>
      <c r="P1541" s="307">
        <v>11919</v>
      </c>
      <c r="Q1541" s="307">
        <v>2229</v>
      </c>
      <c r="R1541" s="438">
        <v>0</v>
      </c>
      <c r="S1541" s="438">
        <v>0</v>
      </c>
      <c r="T1541" s="438">
        <v>0</v>
      </c>
      <c r="U1541" s="438">
        <v>2229</v>
      </c>
      <c r="V1541" s="438">
        <v>18592</v>
      </c>
    </row>
    <row r="1542" spans="1:22">
      <c r="A1542" s="375" t="s">
        <v>3484</v>
      </c>
      <c r="B1542" t="s">
        <v>3419</v>
      </c>
      <c r="C1542" t="s">
        <v>3485</v>
      </c>
      <c r="D1542" s="306">
        <v>40344</v>
      </c>
      <c r="E1542" s="306">
        <v>0</v>
      </c>
      <c r="F1542" s="306">
        <v>78962</v>
      </c>
      <c r="G1542" s="306">
        <v>0</v>
      </c>
      <c r="H1542" s="306">
        <v>78962</v>
      </c>
      <c r="I1542" s="306">
        <v>118380</v>
      </c>
      <c r="J1542" s="306">
        <v>80710</v>
      </c>
      <c r="K1542" s="306">
        <v>101500</v>
      </c>
      <c r="L1542" s="306">
        <v>16880</v>
      </c>
      <c r="M1542" s="306">
        <v>11563</v>
      </c>
      <c r="N1542" s="306">
        <v>6526</v>
      </c>
      <c r="O1542" s="306">
        <v>3500</v>
      </c>
      <c r="P1542" s="306">
        <v>8063</v>
      </c>
      <c r="Q1542" s="306">
        <v>1509</v>
      </c>
      <c r="R1542" s="144">
        <v>0</v>
      </c>
      <c r="S1542" s="144">
        <v>0</v>
      </c>
      <c r="T1542" s="144">
        <v>0</v>
      </c>
      <c r="U1542" s="144">
        <v>1509</v>
      </c>
      <c r="V1542" s="144">
        <v>13340</v>
      </c>
    </row>
    <row r="1543" spans="1:22">
      <c r="A1543" s="375" t="s">
        <v>3486</v>
      </c>
      <c r="B1543" t="s">
        <v>3419</v>
      </c>
      <c r="C1543" t="s">
        <v>3487</v>
      </c>
      <c r="D1543" s="307">
        <v>40345</v>
      </c>
      <c r="E1543" s="307">
        <v>0</v>
      </c>
      <c r="F1543" s="307">
        <v>74677</v>
      </c>
      <c r="G1543" s="307">
        <v>1537</v>
      </c>
      <c r="H1543" s="307">
        <v>73140</v>
      </c>
      <c r="I1543" s="307">
        <v>106380</v>
      </c>
      <c r="J1543" s="307">
        <v>61770</v>
      </c>
      <c r="K1543" s="307">
        <v>18000</v>
      </c>
      <c r="L1543" s="307">
        <v>88380</v>
      </c>
      <c r="M1543" s="307">
        <v>11008</v>
      </c>
      <c r="N1543" s="307">
        <v>5023</v>
      </c>
      <c r="O1543" s="307">
        <v>1205</v>
      </c>
      <c r="P1543" s="307">
        <v>9803</v>
      </c>
      <c r="Q1543" s="307">
        <v>1749</v>
      </c>
      <c r="R1543" s="438">
        <v>0</v>
      </c>
      <c r="S1543" s="438">
        <v>0</v>
      </c>
      <c r="T1543" s="438">
        <v>0</v>
      </c>
      <c r="U1543" s="438">
        <v>1749</v>
      </c>
      <c r="V1543" s="438">
        <v>12627</v>
      </c>
    </row>
    <row r="1544" spans="1:22">
      <c r="A1544" s="375" t="s">
        <v>3488</v>
      </c>
      <c r="B1544" t="s">
        <v>3419</v>
      </c>
      <c r="C1544" t="s">
        <v>3489</v>
      </c>
      <c r="D1544" s="306">
        <v>40348</v>
      </c>
      <c r="E1544" s="306">
        <v>0</v>
      </c>
      <c r="F1544" s="306">
        <v>25130</v>
      </c>
      <c r="G1544" s="306">
        <v>0</v>
      </c>
      <c r="H1544" s="306">
        <v>25130</v>
      </c>
      <c r="I1544" s="306">
        <v>33205</v>
      </c>
      <c r="J1544" s="306">
        <v>20970</v>
      </c>
      <c r="K1544" s="306">
        <v>33200</v>
      </c>
      <c r="L1544" s="306">
        <v>5</v>
      </c>
      <c r="M1544" s="306">
        <v>3347</v>
      </c>
      <c r="N1544" s="306">
        <v>1706</v>
      </c>
      <c r="O1544" s="306">
        <v>1360</v>
      </c>
      <c r="P1544" s="306">
        <v>1987</v>
      </c>
      <c r="Q1544" s="306">
        <v>1029</v>
      </c>
      <c r="R1544" s="144">
        <v>0</v>
      </c>
      <c r="S1544" s="144">
        <v>0</v>
      </c>
      <c r="T1544" s="144">
        <v>0</v>
      </c>
      <c r="U1544" s="144">
        <v>1029</v>
      </c>
      <c r="V1544" s="144">
        <v>4240</v>
      </c>
    </row>
    <row r="1545" spans="1:22">
      <c r="A1545" s="375" t="s">
        <v>3490</v>
      </c>
      <c r="B1545" t="s">
        <v>3419</v>
      </c>
      <c r="C1545" t="s">
        <v>3491</v>
      </c>
      <c r="D1545" s="307">
        <v>40349</v>
      </c>
      <c r="E1545" s="307">
        <v>0</v>
      </c>
      <c r="F1545" s="307">
        <v>98045</v>
      </c>
      <c r="G1545" s="307">
        <v>545</v>
      </c>
      <c r="H1545" s="307">
        <v>97500</v>
      </c>
      <c r="I1545" s="307">
        <v>165650</v>
      </c>
      <c r="J1545" s="307">
        <v>96430</v>
      </c>
      <c r="K1545" s="307">
        <v>140000</v>
      </c>
      <c r="L1545" s="307">
        <v>25650</v>
      </c>
      <c r="M1545" s="307">
        <v>17235</v>
      </c>
      <c r="N1545" s="307">
        <v>7878</v>
      </c>
      <c r="O1545" s="307">
        <v>5956</v>
      </c>
      <c r="P1545" s="307">
        <v>11279</v>
      </c>
      <c r="Q1545" s="307">
        <v>2229</v>
      </c>
      <c r="R1545" s="438">
        <v>0</v>
      </c>
      <c r="S1545" s="438">
        <v>0</v>
      </c>
      <c r="T1545" s="438">
        <v>0</v>
      </c>
      <c r="U1545" s="438">
        <v>2229</v>
      </c>
      <c r="V1545" s="438">
        <v>16575</v>
      </c>
    </row>
    <row r="1546" spans="1:22">
      <c r="A1546" s="375" t="s">
        <v>3492</v>
      </c>
      <c r="B1546" t="s">
        <v>3419</v>
      </c>
      <c r="C1546" t="s">
        <v>3493</v>
      </c>
      <c r="D1546" s="306">
        <v>40381</v>
      </c>
      <c r="E1546" s="306">
        <v>0</v>
      </c>
      <c r="F1546" s="306">
        <v>49756</v>
      </c>
      <c r="G1546" s="306">
        <v>49756</v>
      </c>
      <c r="H1546" s="306">
        <v>0</v>
      </c>
      <c r="I1546" s="306">
        <v>61795</v>
      </c>
      <c r="J1546" s="306">
        <v>44590</v>
      </c>
      <c r="K1546" s="306">
        <v>0</v>
      </c>
      <c r="L1546" s="306">
        <v>61795</v>
      </c>
      <c r="M1546" s="306">
        <v>5982</v>
      </c>
      <c r="N1546" s="306">
        <v>3696</v>
      </c>
      <c r="O1546" s="306">
        <v>3531</v>
      </c>
      <c r="P1546" s="306">
        <v>2451</v>
      </c>
      <c r="Q1546" s="306">
        <v>1269</v>
      </c>
      <c r="R1546" s="144">
        <v>0</v>
      </c>
      <c r="S1546" s="144">
        <v>0</v>
      </c>
      <c r="T1546" s="144">
        <v>0</v>
      </c>
      <c r="U1546" s="144">
        <v>1269</v>
      </c>
      <c r="V1546" s="144">
        <v>8391</v>
      </c>
    </row>
    <row r="1547" spans="1:22">
      <c r="A1547" s="375" t="s">
        <v>3494</v>
      </c>
      <c r="B1547" t="s">
        <v>3419</v>
      </c>
      <c r="C1547" t="s">
        <v>3495</v>
      </c>
      <c r="D1547" s="307">
        <v>40382</v>
      </c>
      <c r="E1547" s="307">
        <v>0</v>
      </c>
      <c r="F1547" s="307">
        <v>78729</v>
      </c>
      <c r="G1547" s="307">
        <v>78729</v>
      </c>
      <c r="H1547" s="307">
        <v>0</v>
      </c>
      <c r="I1547" s="307">
        <v>146365</v>
      </c>
      <c r="J1547" s="307">
        <v>110840</v>
      </c>
      <c r="K1547" s="307">
        <v>143500</v>
      </c>
      <c r="L1547" s="307">
        <v>2865</v>
      </c>
      <c r="M1547" s="307">
        <v>13767</v>
      </c>
      <c r="N1547" s="307">
        <v>9048</v>
      </c>
      <c r="O1547" s="307">
        <v>10500</v>
      </c>
      <c r="P1547" s="307">
        <v>3267</v>
      </c>
      <c r="Q1547" s="307">
        <v>1749</v>
      </c>
      <c r="R1547" s="438">
        <v>0</v>
      </c>
      <c r="S1547" s="438">
        <v>0</v>
      </c>
      <c r="T1547" s="438">
        <v>0</v>
      </c>
      <c r="U1547" s="438">
        <v>1749</v>
      </c>
      <c r="V1547" s="438">
        <v>13312</v>
      </c>
    </row>
    <row r="1548" spans="1:22">
      <c r="A1548" s="375" t="s">
        <v>3496</v>
      </c>
      <c r="B1548" t="s">
        <v>3419</v>
      </c>
      <c r="C1548" t="s">
        <v>3497</v>
      </c>
      <c r="D1548" s="306">
        <v>40383</v>
      </c>
      <c r="E1548" s="306">
        <v>0</v>
      </c>
      <c r="F1548" s="306">
        <v>84726</v>
      </c>
      <c r="G1548" s="306">
        <v>54726</v>
      </c>
      <c r="H1548" s="306">
        <v>30000</v>
      </c>
      <c r="I1548" s="306">
        <v>136225</v>
      </c>
      <c r="J1548" s="306">
        <v>96010</v>
      </c>
      <c r="K1548" s="306">
        <v>136225</v>
      </c>
      <c r="L1548" s="306">
        <v>0</v>
      </c>
      <c r="M1548" s="306">
        <v>13205</v>
      </c>
      <c r="N1548" s="306">
        <v>7841</v>
      </c>
      <c r="O1548" s="306">
        <v>13205</v>
      </c>
      <c r="P1548" s="306">
        <v>0</v>
      </c>
      <c r="Q1548" s="306">
        <v>1749</v>
      </c>
      <c r="R1548" s="144">
        <v>0</v>
      </c>
      <c r="S1548" s="144">
        <v>0</v>
      </c>
      <c r="T1548" s="144">
        <v>0</v>
      </c>
      <c r="U1548" s="144">
        <v>1749</v>
      </c>
      <c r="V1548" s="144">
        <v>14331</v>
      </c>
    </row>
    <row r="1549" spans="1:22">
      <c r="A1549" s="375" t="s">
        <v>3498</v>
      </c>
      <c r="B1549" t="s">
        <v>3419</v>
      </c>
      <c r="C1549" t="s">
        <v>3499</v>
      </c>
      <c r="D1549" s="307">
        <v>40384</v>
      </c>
      <c r="E1549" s="307">
        <v>0</v>
      </c>
      <c r="F1549" s="307">
        <v>58818</v>
      </c>
      <c r="G1549" s="307">
        <v>2818</v>
      </c>
      <c r="H1549" s="307">
        <v>56000</v>
      </c>
      <c r="I1549" s="307">
        <v>84125</v>
      </c>
      <c r="J1549" s="307">
        <v>59110</v>
      </c>
      <c r="K1549" s="307">
        <v>82000</v>
      </c>
      <c r="L1549" s="307">
        <v>2125</v>
      </c>
      <c r="M1549" s="307">
        <v>8172</v>
      </c>
      <c r="N1549" s="307">
        <v>4821</v>
      </c>
      <c r="O1549" s="307">
        <v>6750</v>
      </c>
      <c r="P1549" s="307">
        <v>1422</v>
      </c>
      <c r="Q1549" s="307">
        <v>1509</v>
      </c>
      <c r="R1549" s="438">
        <v>0</v>
      </c>
      <c r="S1549" s="438">
        <v>0</v>
      </c>
      <c r="T1549" s="438">
        <v>0</v>
      </c>
      <c r="U1549" s="438">
        <v>1509</v>
      </c>
      <c r="V1549" s="438">
        <v>9936</v>
      </c>
    </row>
    <row r="1550" spans="1:22">
      <c r="A1550" s="375" t="s">
        <v>3500</v>
      </c>
      <c r="B1550" t="s">
        <v>3419</v>
      </c>
      <c r="C1550" t="s">
        <v>3501</v>
      </c>
      <c r="D1550" s="306">
        <v>40401</v>
      </c>
      <c r="E1550" s="306">
        <v>0</v>
      </c>
      <c r="F1550" s="306">
        <v>31456</v>
      </c>
      <c r="G1550" s="306">
        <v>0</v>
      </c>
      <c r="H1550" s="306">
        <v>31456</v>
      </c>
      <c r="I1550" s="306">
        <v>42065</v>
      </c>
      <c r="J1550" s="306">
        <v>33400</v>
      </c>
      <c r="K1550" s="306">
        <v>42065</v>
      </c>
      <c r="L1550" s="306">
        <v>0</v>
      </c>
      <c r="M1550" s="306">
        <v>3889</v>
      </c>
      <c r="N1550" s="306">
        <v>2743</v>
      </c>
      <c r="O1550" s="306">
        <v>3889</v>
      </c>
      <c r="P1550" s="306">
        <v>0</v>
      </c>
      <c r="Q1550" s="306">
        <v>1029</v>
      </c>
      <c r="R1550" s="144">
        <v>0</v>
      </c>
      <c r="S1550" s="144">
        <v>0</v>
      </c>
      <c r="T1550" s="144">
        <v>0</v>
      </c>
      <c r="U1550" s="144">
        <v>1029</v>
      </c>
      <c r="V1550" s="144">
        <v>5295</v>
      </c>
    </row>
    <row r="1551" spans="1:22">
      <c r="A1551" s="375" t="s">
        <v>3502</v>
      </c>
      <c r="B1551" t="s">
        <v>3419</v>
      </c>
      <c r="C1551" t="s">
        <v>3503</v>
      </c>
      <c r="D1551" s="307">
        <v>40402</v>
      </c>
      <c r="E1551" s="307">
        <v>0</v>
      </c>
      <c r="F1551" s="307">
        <v>54563</v>
      </c>
      <c r="G1551" s="307">
        <v>13200</v>
      </c>
      <c r="H1551" s="307">
        <v>41363</v>
      </c>
      <c r="I1551" s="307">
        <v>84305</v>
      </c>
      <c r="J1551" s="307">
        <v>65690</v>
      </c>
      <c r="K1551" s="307">
        <v>84305</v>
      </c>
      <c r="L1551" s="307">
        <v>0</v>
      </c>
      <c r="M1551" s="307">
        <v>7839</v>
      </c>
      <c r="N1551" s="307">
        <v>5373</v>
      </c>
      <c r="O1551" s="307">
        <v>3454</v>
      </c>
      <c r="P1551" s="307">
        <v>4385</v>
      </c>
      <c r="Q1551" s="307">
        <v>1269</v>
      </c>
      <c r="R1551" s="438">
        <v>0</v>
      </c>
      <c r="S1551" s="438">
        <v>0</v>
      </c>
      <c r="T1551" s="438">
        <v>0</v>
      </c>
      <c r="U1551" s="438">
        <v>1269</v>
      </c>
      <c r="V1551" s="438">
        <v>9208</v>
      </c>
    </row>
    <row r="1552" spans="1:22">
      <c r="A1552" s="375" t="s">
        <v>3504</v>
      </c>
      <c r="B1552" t="s">
        <v>3419</v>
      </c>
      <c r="C1552" t="s">
        <v>3505</v>
      </c>
      <c r="D1552" s="306">
        <v>40421</v>
      </c>
      <c r="E1552" s="306">
        <v>0</v>
      </c>
      <c r="F1552" s="306">
        <v>42255</v>
      </c>
      <c r="G1552" s="306">
        <v>0</v>
      </c>
      <c r="H1552" s="306">
        <v>42255</v>
      </c>
      <c r="I1552" s="306">
        <v>68025</v>
      </c>
      <c r="J1552" s="306">
        <v>51920</v>
      </c>
      <c r="K1552" s="306">
        <v>68025</v>
      </c>
      <c r="L1552" s="306">
        <v>0</v>
      </c>
      <c r="M1552" s="306">
        <v>6379</v>
      </c>
      <c r="N1552" s="306">
        <v>4243</v>
      </c>
      <c r="O1552" s="306">
        <v>5682</v>
      </c>
      <c r="P1552" s="306">
        <v>697</v>
      </c>
      <c r="Q1552" s="306">
        <v>1269</v>
      </c>
      <c r="R1552" s="144">
        <v>0</v>
      </c>
      <c r="S1552" s="144">
        <v>0</v>
      </c>
      <c r="T1552" s="144">
        <v>0</v>
      </c>
      <c r="U1552" s="144">
        <v>1269</v>
      </c>
      <c r="V1552" s="144">
        <v>7135</v>
      </c>
    </row>
    <row r="1553" spans="1:22">
      <c r="A1553" s="375" t="s">
        <v>3506</v>
      </c>
      <c r="B1553" t="s">
        <v>3419</v>
      </c>
      <c r="C1553" t="s">
        <v>3507</v>
      </c>
      <c r="D1553" s="307">
        <v>40447</v>
      </c>
      <c r="E1553" s="307">
        <v>0</v>
      </c>
      <c r="F1553" s="307">
        <v>87149</v>
      </c>
      <c r="G1553" s="307">
        <v>500</v>
      </c>
      <c r="H1553" s="307">
        <v>86649</v>
      </c>
      <c r="I1553" s="307">
        <v>110925</v>
      </c>
      <c r="J1553" s="307">
        <v>71270</v>
      </c>
      <c r="K1553" s="307">
        <v>110925</v>
      </c>
      <c r="L1553" s="307">
        <v>0</v>
      </c>
      <c r="M1553" s="307">
        <v>11089</v>
      </c>
      <c r="N1553" s="307">
        <v>5776</v>
      </c>
      <c r="O1553" s="307">
        <v>11089</v>
      </c>
      <c r="P1553" s="307">
        <v>0</v>
      </c>
      <c r="Q1553" s="307">
        <v>1509</v>
      </c>
      <c r="R1553" s="438">
        <v>0</v>
      </c>
      <c r="S1553" s="438">
        <v>0</v>
      </c>
      <c r="T1553" s="438">
        <v>0</v>
      </c>
      <c r="U1553" s="438">
        <v>1509</v>
      </c>
      <c r="V1553" s="438">
        <v>14732</v>
      </c>
    </row>
    <row r="1554" spans="1:22">
      <c r="A1554" s="375" t="s">
        <v>3508</v>
      </c>
      <c r="B1554" t="s">
        <v>3419</v>
      </c>
      <c r="C1554" t="s">
        <v>3509</v>
      </c>
      <c r="D1554" s="306">
        <v>40448</v>
      </c>
      <c r="E1554" s="306">
        <v>0</v>
      </c>
      <c r="F1554" s="306">
        <v>16749</v>
      </c>
      <c r="G1554" s="306">
        <v>16749</v>
      </c>
      <c r="H1554" s="306">
        <v>0</v>
      </c>
      <c r="I1554" s="306">
        <v>9635</v>
      </c>
      <c r="J1554" s="306">
        <v>7580</v>
      </c>
      <c r="K1554" s="306">
        <v>9635</v>
      </c>
      <c r="L1554" s="306">
        <v>0</v>
      </c>
      <c r="M1554" s="306">
        <v>887</v>
      </c>
      <c r="N1554" s="306">
        <v>620</v>
      </c>
      <c r="O1554" s="306">
        <v>887</v>
      </c>
      <c r="P1554" s="306">
        <v>0</v>
      </c>
      <c r="Q1554" s="306">
        <v>789</v>
      </c>
      <c r="R1554" s="144">
        <v>0</v>
      </c>
      <c r="S1554" s="144">
        <v>0</v>
      </c>
      <c r="T1554" s="144">
        <v>0</v>
      </c>
      <c r="U1554" s="144">
        <v>789</v>
      </c>
      <c r="V1554" s="144">
        <v>2814</v>
      </c>
    </row>
    <row r="1555" spans="1:22">
      <c r="A1555" s="375" t="s">
        <v>3510</v>
      </c>
      <c r="B1555" t="s">
        <v>3419</v>
      </c>
      <c r="C1555" t="s">
        <v>3511</v>
      </c>
      <c r="D1555" s="307">
        <v>40503</v>
      </c>
      <c r="E1555" s="307">
        <v>0</v>
      </c>
      <c r="F1555" s="307">
        <v>52266</v>
      </c>
      <c r="G1555" s="307">
        <v>52266</v>
      </c>
      <c r="H1555" s="307">
        <v>0</v>
      </c>
      <c r="I1555" s="307">
        <v>62105</v>
      </c>
      <c r="J1555" s="307">
        <v>41210</v>
      </c>
      <c r="K1555" s="307">
        <v>62105</v>
      </c>
      <c r="L1555" s="307">
        <v>0</v>
      </c>
      <c r="M1555" s="307">
        <v>6168</v>
      </c>
      <c r="N1555" s="307">
        <v>3366</v>
      </c>
      <c r="O1555" s="307">
        <v>6168</v>
      </c>
      <c r="P1555" s="307">
        <v>0</v>
      </c>
      <c r="Q1555" s="307">
        <v>1269</v>
      </c>
      <c r="R1555" s="438">
        <v>0</v>
      </c>
      <c r="S1555" s="438">
        <v>0</v>
      </c>
      <c r="T1555" s="438">
        <v>0</v>
      </c>
      <c r="U1555" s="438">
        <v>1269</v>
      </c>
      <c r="V1555" s="438">
        <v>8825</v>
      </c>
    </row>
    <row r="1556" spans="1:22">
      <c r="A1556" s="375" t="s">
        <v>3512</v>
      </c>
      <c r="B1556" t="s">
        <v>3419</v>
      </c>
      <c r="C1556" t="s">
        <v>3513</v>
      </c>
      <c r="D1556" s="306">
        <v>40522</v>
      </c>
      <c r="E1556" s="306">
        <v>0</v>
      </c>
      <c r="F1556" s="306">
        <v>47396</v>
      </c>
      <c r="G1556" s="306">
        <v>1900</v>
      </c>
      <c r="H1556" s="306">
        <v>45496</v>
      </c>
      <c r="I1556" s="306">
        <v>48335</v>
      </c>
      <c r="J1556" s="306">
        <v>30180</v>
      </c>
      <c r="K1556" s="306">
        <v>39600</v>
      </c>
      <c r="L1556" s="306">
        <v>8735</v>
      </c>
      <c r="M1556" s="306">
        <v>4847</v>
      </c>
      <c r="N1556" s="306">
        <v>2420</v>
      </c>
      <c r="O1556" s="306">
        <v>2135</v>
      </c>
      <c r="P1556" s="306">
        <v>2712</v>
      </c>
      <c r="Q1556" s="306">
        <v>1269</v>
      </c>
      <c r="R1556" s="144">
        <v>0</v>
      </c>
      <c r="S1556" s="144">
        <v>0</v>
      </c>
      <c r="T1556" s="144">
        <v>0</v>
      </c>
      <c r="U1556" s="144">
        <v>1269</v>
      </c>
      <c r="V1556" s="144">
        <v>8000</v>
      </c>
    </row>
    <row r="1557" spans="1:22">
      <c r="A1557" s="375" t="s">
        <v>3514</v>
      </c>
      <c r="B1557" t="s">
        <v>3419</v>
      </c>
      <c r="C1557" t="s">
        <v>2972</v>
      </c>
      <c r="D1557" s="307">
        <v>40544</v>
      </c>
      <c r="E1557" s="307">
        <v>0</v>
      </c>
      <c r="F1557" s="307">
        <v>57534</v>
      </c>
      <c r="G1557" s="307">
        <v>316</v>
      </c>
      <c r="H1557" s="307">
        <v>57218</v>
      </c>
      <c r="I1557" s="307">
        <v>73810</v>
      </c>
      <c r="J1557" s="307">
        <v>48030</v>
      </c>
      <c r="K1557" s="307">
        <v>73810</v>
      </c>
      <c r="L1557" s="307">
        <v>0</v>
      </c>
      <c r="M1557" s="307">
        <v>7424</v>
      </c>
      <c r="N1557" s="307">
        <v>3986</v>
      </c>
      <c r="O1557" s="307">
        <v>5329</v>
      </c>
      <c r="P1557" s="307">
        <v>2095</v>
      </c>
      <c r="Q1557" s="307">
        <v>1509</v>
      </c>
      <c r="R1557" s="438">
        <v>0</v>
      </c>
      <c r="S1557" s="438">
        <v>0</v>
      </c>
      <c r="T1557" s="438">
        <v>0</v>
      </c>
      <c r="U1557" s="438">
        <v>1509</v>
      </c>
      <c r="V1557" s="438">
        <v>9712</v>
      </c>
    </row>
    <row r="1558" spans="1:22">
      <c r="A1558" s="375" t="s">
        <v>3515</v>
      </c>
      <c r="B1558" t="s">
        <v>3419</v>
      </c>
      <c r="C1558" t="s">
        <v>3516</v>
      </c>
      <c r="D1558" s="306">
        <v>40601</v>
      </c>
      <c r="E1558" s="306">
        <v>0</v>
      </c>
      <c r="F1558" s="306">
        <v>41358</v>
      </c>
      <c r="G1558" s="306">
        <v>14502</v>
      </c>
      <c r="H1558" s="306">
        <v>26856</v>
      </c>
      <c r="I1558" s="306">
        <v>68120</v>
      </c>
      <c r="J1558" s="306">
        <v>56230</v>
      </c>
      <c r="K1558" s="306">
        <v>66000</v>
      </c>
      <c r="L1558" s="306">
        <v>2120</v>
      </c>
      <c r="M1558" s="306">
        <v>6128</v>
      </c>
      <c r="N1558" s="306">
        <v>4568</v>
      </c>
      <c r="O1558" s="306">
        <v>3243</v>
      </c>
      <c r="P1558" s="306">
        <v>2885</v>
      </c>
      <c r="Q1558" s="306">
        <v>1269</v>
      </c>
      <c r="R1558" s="144">
        <v>0</v>
      </c>
      <c r="S1558" s="144">
        <v>0</v>
      </c>
      <c r="T1558" s="144">
        <v>0</v>
      </c>
      <c r="U1558" s="144">
        <v>1269</v>
      </c>
      <c r="V1558" s="144">
        <v>6976</v>
      </c>
    </row>
    <row r="1559" spans="1:22">
      <c r="A1559" s="375" t="s">
        <v>3517</v>
      </c>
      <c r="B1559" t="s">
        <v>3419</v>
      </c>
      <c r="C1559" t="s">
        <v>3518</v>
      </c>
      <c r="D1559" s="307">
        <v>40602</v>
      </c>
      <c r="E1559" s="307">
        <v>0</v>
      </c>
      <c r="F1559" s="307">
        <v>43527</v>
      </c>
      <c r="G1559" s="307">
        <v>0</v>
      </c>
      <c r="H1559" s="307">
        <v>43527</v>
      </c>
      <c r="I1559" s="307">
        <v>57500</v>
      </c>
      <c r="J1559" s="307">
        <v>47640</v>
      </c>
      <c r="K1559" s="307">
        <v>49600</v>
      </c>
      <c r="L1559" s="307">
        <v>7900</v>
      </c>
      <c r="M1559" s="307">
        <v>5185</v>
      </c>
      <c r="N1559" s="307">
        <v>3898</v>
      </c>
      <c r="O1559" s="307">
        <v>2490</v>
      </c>
      <c r="P1559" s="307">
        <v>2695</v>
      </c>
      <c r="Q1559" s="307">
        <v>1029</v>
      </c>
      <c r="R1559" s="438">
        <v>0</v>
      </c>
      <c r="S1559" s="438">
        <v>0</v>
      </c>
      <c r="T1559" s="438">
        <v>0</v>
      </c>
      <c r="U1559" s="438">
        <v>1029</v>
      </c>
      <c r="V1559" s="438">
        <v>7330</v>
      </c>
    </row>
    <row r="1560" spans="1:22">
      <c r="A1560" s="375" t="s">
        <v>3519</v>
      </c>
      <c r="B1560" t="s">
        <v>3419</v>
      </c>
      <c r="C1560" t="s">
        <v>3520</v>
      </c>
      <c r="D1560" s="306">
        <v>40604</v>
      </c>
      <c r="E1560" s="306">
        <v>0</v>
      </c>
      <c r="F1560" s="306">
        <v>36198</v>
      </c>
      <c r="G1560" s="306">
        <v>0</v>
      </c>
      <c r="H1560" s="306">
        <v>36198</v>
      </c>
      <c r="I1560" s="306">
        <v>62275</v>
      </c>
      <c r="J1560" s="306">
        <v>53060</v>
      </c>
      <c r="K1560" s="306">
        <v>62275</v>
      </c>
      <c r="L1560" s="306">
        <v>0</v>
      </c>
      <c r="M1560" s="306">
        <v>5475</v>
      </c>
      <c r="N1560" s="306">
        <v>4278</v>
      </c>
      <c r="O1560" s="306">
        <v>2944</v>
      </c>
      <c r="P1560" s="306">
        <v>2531</v>
      </c>
      <c r="Q1560" s="306">
        <v>1029</v>
      </c>
      <c r="R1560" s="144">
        <v>0</v>
      </c>
      <c r="S1560" s="144">
        <v>0</v>
      </c>
      <c r="T1560" s="144">
        <v>0</v>
      </c>
      <c r="U1560" s="144">
        <v>1029</v>
      </c>
      <c r="V1560" s="144">
        <v>6102</v>
      </c>
    </row>
    <row r="1561" spans="1:22">
      <c r="A1561" s="375" t="s">
        <v>3521</v>
      </c>
      <c r="B1561" t="s">
        <v>3419</v>
      </c>
      <c r="C1561" t="s">
        <v>983</v>
      </c>
      <c r="D1561" s="307">
        <v>40605</v>
      </c>
      <c r="E1561" s="307">
        <v>0</v>
      </c>
      <c r="F1561" s="307">
        <v>58039</v>
      </c>
      <c r="G1561" s="307">
        <v>0</v>
      </c>
      <c r="H1561" s="307">
        <v>58039</v>
      </c>
      <c r="I1561" s="307">
        <v>126175</v>
      </c>
      <c r="J1561" s="307">
        <v>110170</v>
      </c>
      <c r="K1561" s="307">
        <v>126175</v>
      </c>
      <c r="L1561" s="307">
        <v>0</v>
      </c>
      <c r="M1561" s="307">
        <v>10963</v>
      </c>
      <c r="N1561" s="307">
        <v>8896</v>
      </c>
      <c r="O1561" s="307">
        <v>2451</v>
      </c>
      <c r="P1561" s="307">
        <v>8512</v>
      </c>
      <c r="Q1561" s="307">
        <v>1509</v>
      </c>
      <c r="R1561" s="438">
        <v>0</v>
      </c>
      <c r="S1561" s="438">
        <v>0</v>
      </c>
      <c r="T1561" s="438">
        <v>0</v>
      </c>
      <c r="U1561" s="438">
        <v>1509</v>
      </c>
      <c r="V1561" s="438">
        <v>9789</v>
      </c>
    </row>
    <row r="1562" spans="1:22">
      <c r="A1562" s="375" t="s">
        <v>3522</v>
      </c>
      <c r="B1562" t="s">
        <v>3419</v>
      </c>
      <c r="C1562" t="s">
        <v>3523</v>
      </c>
      <c r="D1562" s="306">
        <v>40608</v>
      </c>
      <c r="E1562" s="306">
        <v>0</v>
      </c>
      <c r="F1562" s="306">
        <v>27524</v>
      </c>
      <c r="G1562" s="306">
        <v>0</v>
      </c>
      <c r="H1562" s="306">
        <v>27524</v>
      </c>
      <c r="I1562" s="306">
        <v>36365</v>
      </c>
      <c r="J1562" s="306">
        <v>30800</v>
      </c>
      <c r="K1562" s="306">
        <v>27000</v>
      </c>
      <c r="L1562" s="306">
        <v>9365</v>
      </c>
      <c r="M1562" s="306">
        <v>3226</v>
      </c>
      <c r="N1562" s="306">
        <v>2500</v>
      </c>
      <c r="O1562" s="306">
        <v>1903</v>
      </c>
      <c r="P1562" s="306">
        <v>1323</v>
      </c>
      <c r="Q1562" s="306">
        <v>1029</v>
      </c>
      <c r="R1562" s="144">
        <v>0</v>
      </c>
      <c r="S1562" s="144">
        <v>0</v>
      </c>
      <c r="T1562" s="144">
        <v>0</v>
      </c>
      <c r="U1562" s="144">
        <v>1029</v>
      </c>
      <c r="V1562" s="144">
        <v>4634</v>
      </c>
    </row>
    <row r="1563" spans="1:22">
      <c r="A1563" s="375" t="s">
        <v>3524</v>
      </c>
      <c r="B1563" t="s">
        <v>3419</v>
      </c>
      <c r="C1563" t="s">
        <v>3525</v>
      </c>
      <c r="D1563" s="307">
        <v>40609</v>
      </c>
      <c r="E1563" s="307">
        <v>0</v>
      </c>
      <c r="F1563" s="307">
        <v>19687</v>
      </c>
      <c r="G1563" s="307">
        <v>0</v>
      </c>
      <c r="H1563" s="307">
        <v>19687</v>
      </c>
      <c r="I1563" s="307">
        <v>19765</v>
      </c>
      <c r="J1563" s="307">
        <v>16690</v>
      </c>
      <c r="K1563" s="307">
        <v>19765</v>
      </c>
      <c r="L1563" s="307">
        <v>0</v>
      </c>
      <c r="M1563" s="307">
        <v>1748</v>
      </c>
      <c r="N1563" s="307">
        <v>1346</v>
      </c>
      <c r="O1563" s="307">
        <v>1748</v>
      </c>
      <c r="P1563" s="307">
        <v>0</v>
      </c>
      <c r="Q1563" s="307">
        <v>789</v>
      </c>
      <c r="R1563" s="438">
        <v>0</v>
      </c>
      <c r="S1563" s="438">
        <v>0</v>
      </c>
      <c r="T1563" s="438">
        <v>0</v>
      </c>
      <c r="U1563" s="438">
        <v>789</v>
      </c>
      <c r="V1563" s="438">
        <v>3311</v>
      </c>
    </row>
    <row r="1564" spans="1:22">
      <c r="A1564" s="375" t="s">
        <v>3526</v>
      </c>
      <c r="B1564" t="s">
        <v>3419</v>
      </c>
      <c r="C1564" t="s">
        <v>3527</v>
      </c>
      <c r="D1564" s="306">
        <v>40610</v>
      </c>
      <c r="E1564" s="306">
        <v>0</v>
      </c>
      <c r="F1564" s="306">
        <v>75339</v>
      </c>
      <c r="G1564" s="306">
        <v>0</v>
      </c>
      <c r="H1564" s="306">
        <v>75339</v>
      </c>
      <c r="I1564" s="306">
        <v>151310</v>
      </c>
      <c r="J1564" s="306">
        <v>127480</v>
      </c>
      <c r="K1564" s="306">
        <v>151310</v>
      </c>
      <c r="L1564" s="306">
        <v>0</v>
      </c>
      <c r="M1564" s="306">
        <v>13418</v>
      </c>
      <c r="N1564" s="306">
        <v>10313</v>
      </c>
      <c r="O1564" s="306">
        <v>7825</v>
      </c>
      <c r="P1564" s="306">
        <v>5593</v>
      </c>
      <c r="Q1564" s="306">
        <v>1749</v>
      </c>
      <c r="R1564" s="144">
        <v>0</v>
      </c>
      <c r="S1564" s="144">
        <v>0</v>
      </c>
      <c r="T1564" s="144">
        <v>0</v>
      </c>
      <c r="U1564" s="144">
        <v>1749</v>
      </c>
      <c r="V1564" s="144">
        <v>12716</v>
      </c>
    </row>
    <row r="1565" spans="1:22">
      <c r="A1565" s="375" t="s">
        <v>3528</v>
      </c>
      <c r="B1565" t="s">
        <v>3419</v>
      </c>
      <c r="C1565" t="s">
        <v>3529</v>
      </c>
      <c r="D1565" s="307">
        <v>40621</v>
      </c>
      <c r="E1565" s="307">
        <v>0</v>
      </c>
      <c r="F1565" s="307">
        <v>51390</v>
      </c>
      <c r="G1565" s="307">
        <v>0</v>
      </c>
      <c r="H1565" s="307">
        <v>51390</v>
      </c>
      <c r="I1565" s="307">
        <v>163045</v>
      </c>
      <c r="J1565" s="307">
        <v>110430</v>
      </c>
      <c r="K1565" s="307">
        <v>150000</v>
      </c>
      <c r="L1565" s="307">
        <v>13045</v>
      </c>
      <c r="M1565" s="307">
        <v>16172</v>
      </c>
      <c r="N1565" s="307">
        <v>9086</v>
      </c>
      <c r="O1565" s="307">
        <v>4748</v>
      </c>
      <c r="P1565" s="307">
        <v>11424</v>
      </c>
      <c r="Q1565" s="307">
        <v>1989</v>
      </c>
      <c r="R1565" s="438">
        <v>0</v>
      </c>
      <c r="S1565" s="438">
        <v>0</v>
      </c>
      <c r="T1565" s="438">
        <v>0</v>
      </c>
      <c r="U1565" s="438">
        <v>1989</v>
      </c>
      <c r="V1565" s="438">
        <v>8631</v>
      </c>
    </row>
    <row r="1566" spans="1:22">
      <c r="A1566" s="375" t="s">
        <v>3530</v>
      </c>
      <c r="B1566" t="s">
        <v>3419</v>
      </c>
      <c r="C1566" t="s">
        <v>3531</v>
      </c>
      <c r="D1566" s="306">
        <v>40625</v>
      </c>
      <c r="E1566" s="306">
        <v>0</v>
      </c>
      <c r="F1566" s="306">
        <v>70005</v>
      </c>
      <c r="G1566" s="306">
        <v>43270</v>
      </c>
      <c r="H1566" s="306">
        <v>26735</v>
      </c>
      <c r="I1566" s="306">
        <v>90430</v>
      </c>
      <c r="J1566" s="306">
        <v>67550</v>
      </c>
      <c r="K1566" s="306">
        <v>90430</v>
      </c>
      <c r="L1566" s="306">
        <v>0</v>
      </c>
      <c r="M1566" s="306">
        <v>8570</v>
      </c>
      <c r="N1566" s="306">
        <v>5546</v>
      </c>
      <c r="O1566" s="306">
        <v>4168</v>
      </c>
      <c r="P1566" s="306">
        <v>4402</v>
      </c>
      <c r="Q1566" s="306">
        <v>1509</v>
      </c>
      <c r="R1566" s="144">
        <v>0</v>
      </c>
      <c r="S1566" s="144">
        <v>0</v>
      </c>
      <c r="T1566" s="144">
        <v>0</v>
      </c>
      <c r="U1566" s="144">
        <v>1509</v>
      </c>
      <c r="V1566" s="144">
        <v>11792</v>
      </c>
    </row>
    <row r="1567" spans="1:22">
      <c r="A1567" s="375" t="s">
        <v>3532</v>
      </c>
      <c r="B1567" t="s">
        <v>3419</v>
      </c>
      <c r="C1567" t="s">
        <v>3533</v>
      </c>
      <c r="D1567" s="307">
        <v>40642</v>
      </c>
      <c r="E1567" s="307">
        <v>0</v>
      </c>
      <c r="F1567" s="307">
        <v>25553</v>
      </c>
      <c r="G1567" s="307">
        <v>16237</v>
      </c>
      <c r="H1567" s="307">
        <v>9316</v>
      </c>
      <c r="I1567" s="307">
        <v>30580</v>
      </c>
      <c r="J1567" s="307">
        <v>21970</v>
      </c>
      <c r="K1567" s="307">
        <v>30580</v>
      </c>
      <c r="L1567" s="307">
        <v>0</v>
      </c>
      <c r="M1567" s="307">
        <v>2932</v>
      </c>
      <c r="N1567" s="307">
        <v>1783</v>
      </c>
      <c r="O1567" s="307">
        <v>2932</v>
      </c>
      <c r="P1567" s="307">
        <v>0</v>
      </c>
      <c r="Q1567" s="307">
        <v>1029</v>
      </c>
      <c r="R1567" s="438">
        <v>0</v>
      </c>
      <c r="S1567" s="438">
        <v>0</v>
      </c>
      <c r="T1567" s="438">
        <v>0</v>
      </c>
      <c r="U1567" s="438">
        <v>1029</v>
      </c>
      <c r="V1567" s="438">
        <v>4313</v>
      </c>
    </row>
    <row r="1568" spans="1:22">
      <c r="A1568" s="375" t="s">
        <v>3534</v>
      </c>
      <c r="B1568" t="s">
        <v>3419</v>
      </c>
      <c r="C1568" t="s">
        <v>3535</v>
      </c>
      <c r="D1568" s="306">
        <v>40646</v>
      </c>
      <c r="E1568" s="306">
        <v>0</v>
      </c>
      <c r="F1568" s="306">
        <v>35134</v>
      </c>
      <c r="G1568" s="306">
        <v>0</v>
      </c>
      <c r="H1568" s="306">
        <v>35134</v>
      </c>
      <c r="I1568" s="306">
        <v>34765</v>
      </c>
      <c r="J1568" s="306">
        <v>25400</v>
      </c>
      <c r="K1568" s="306">
        <v>34760</v>
      </c>
      <c r="L1568" s="306">
        <v>5</v>
      </c>
      <c r="M1568" s="306">
        <v>3296</v>
      </c>
      <c r="N1568" s="306">
        <v>2048</v>
      </c>
      <c r="O1568" s="306">
        <v>942</v>
      </c>
      <c r="P1568" s="306">
        <v>2354</v>
      </c>
      <c r="Q1568" s="306">
        <v>1029</v>
      </c>
      <c r="R1568" s="144">
        <v>0</v>
      </c>
      <c r="S1568" s="144">
        <v>0</v>
      </c>
      <c r="T1568" s="144">
        <v>0</v>
      </c>
      <c r="U1568" s="144">
        <v>1029</v>
      </c>
      <c r="V1568" s="144">
        <v>5918</v>
      </c>
    </row>
    <row r="1569" spans="1:22">
      <c r="A1569" s="375" t="s">
        <v>3536</v>
      </c>
      <c r="B1569" t="s">
        <v>3419</v>
      </c>
      <c r="C1569" t="s">
        <v>3537</v>
      </c>
      <c r="D1569" s="307">
        <v>40647</v>
      </c>
      <c r="E1569" s="307">
        <v>0</v>
      </c>
      <c r="F1569" s="307">
        <v>65739</v>
      </c>
      <c r="G1569" s="307">
        <v>196</v>
      </c>
      <c r="H1569" s="307">
        <v>65543</v>
      </c>
      <c r="I1569" s="307">
        <v>89365</v>
      </c>
      <c r="J1569" s="307">
        <v>67590</v>
      </c>
      <c r="K1569" s="307">
        <v>89365</v>
      </c>
      <c r="L1569" s="307">
        <v>0</v>
      </c>
      <c r="M1569" s="307">
        <v>8426</v>
      </c>
      <c r="N1569" s="307">
        <v>5531</v>
      </c>
      <c r="O1569" s="307">
        <v>2590</v>
      </c>
      <c r="P1569" s="307">
        <v>5836</v>
      </c>
      <c r="Q1569" s="307">
        <v>1509</v>
      </c>
      <c r="R1569" s="438">
        <v>0</v>
      </c>
      <c r="S1569" s="438">
        <v>0</v>
      </c>
      <c r="T1569" s="438">
        <v>0</v>
      </c>
      <c r="U1569" s="438">
        <v>1509</v>
      </c>
      <c r="V1569" s="438">
        <v>11086</v>
      </c>
    </row>
    <row r="1570" spans="1:22">
      <c r="A1570" s="375" t="s">
        <v>3538</v>
      </c>
      <c r="B1570" t="s">
        <v>3539</v>
      </c>
      <c r="C1570">
        <v>0</v>
      </c>
      <c r="D1570" s="306">
        <v>41000</v>
      </c>
      <c r="E1570" s="306">
        <v>0</v>
      </c>
      <c r="F1570" s="306">
        <v>4308580</v>
      </c>
      <c r="G1570" s="306">
        <v>2557367</v>
      </c>
      <c r="H1570" s="306">
        <v>1751213</v>
      </c>
      <c r="I1570" s="306">
        <v>0</v>
      </c>
      <c r="J1570" s="306">
        <v>0</v>
      </c>
      <c r="K1570" s="306">
        <v>0</v>
      </c>
      <c r="L1570" s="306">
        <v>0</v>
      </c>
      <c r="M1570" s="306">
        <v>0</v>
      </c>
      <c r="N1570" s="306">
        <v>0</v>
      </c>
      <c r="O1570" s="306">
        <v>0</v>
      </c>
      <c r="P1570" s="306">
        <v>0</v>
      </c>
      <c r="Q1570" s="306">
        <v>0</v>
      </c>
      <c r="R1570" s="144">
        <v>0</v>
      </c>
      <c r="S1570" s="144">
        <v>0</v>
      </c>
      <c r="T1570" s="144">
        <v>0</v>
      </c>
      <c r="U1570" s="144">
        <v>0</v>
      </c>
      <c r="V1570" s="144">
        <v>724368</v>
      </c>
    </row>
    <row r="1571" spans="1:22">
      <c r="A1571" s="375" t="s">
        <v>3540</v>
      </c>
      <c r="B1571" t="s">
        <v>3539</v>
      </c>
      <c r="C1571" t="s">
        <v>3541</v>
      </c>
      <c r="D1571" s="307">
        <v>41201</v>
      </c>
      <c r="E1571" s="307">
        <v>0</v>
      </c>
      <c r="F1571" s="307">
        <v>598241</v>
      </c>
      <c r="G1571" s="307">
        <v>282992</v>
      </c>
      <c r="H1571" s="307">
        <v>315249</v>
      </c>
      <c r="I1571" s="307">
        <v>933300</v>
      </c>
      <c r="J1571" s="307">
        <v>619720</v>
      </c>
      <c r="K1571" s="307">
        <v>835000</v>
      </c>
      <c r="L1571" s="307">
        <v>98300</v>
      </c>
      <c r="M1571" s="307">
        <v>92908</v>
      </c>
      <c r="N1571" s="307">
        <v>50875</v>
      </c>
      <c r="O1571" s="307">
        <v>43244</v>
      </c>
      <c r="P1571" s="307">
        <v>49664</v>
      </c>
      <c r="Q1571" s="307">
        <v>7189</v>
      </c>
      <c r="R1571" s="438">
        <v>0</v>
      </c>
      <c r="S1571" s="438">
        <v>0</v>
      </c>
      <c r="T1571" s="438">
        <v>0</v>
      </c>
      <c r="U1571" s="438">
        <v>7189</v>
      </c>
      <c r="V1571" s="438">
        <v>100208</v>
      </c>
    </row>
    <row r="1572" spans="1:22">
      <c r="A1572" s="375" t="s">
        <v>3542</v>
      </c>
      <c r="B1572" t="s">
        <v>3539</v>
      </c>
      <c r="C1572" t="s">
        <v>3543</v>
      </c>
      <c r="D1572" s="306">
        <v>41202</v>
      </c>
      <c r="E1572" s="306">
        <v>0</v>
      </c>
      <c r="F1572" s="306">
        <v>383180</v>
      </c>
      <c r="G1572" s="306">
        <v>0</v>
      </c>
      <c r="H1572" s="306">
        <v>383180</v>
      </c>
      <c r="I1572" s="306">
        <v>513170</v>
      </c>
      <c r="J1572" s="306">
        <v>363600</v>
      </c>
      <c r="K1572" s="306">
        <v>449140</v>
      </c>
      <c r="L1572" s="306">
        <v>64030</v>
      </c>
      <c r="M1572" s="306">
        <v>49505</v>
      </c>
      <c r="N1572" s="306">
        <v>29600</v>
      </c>
      <c r="O1572" s="306">
        <v>40815</v>
      </c>
      <c r="P1572" s="306">
        <v>8690</v>
      </c>
      <c r="Q1572" s="306">
        <v>4629</v>
      </c>
      <c r="R1572" s="144">
        <v>0</v>
      </c>
      <c r="S1572" s="144">
        <v>0</v>
      </c>
      <c r="T1572" s="144">
        <v>0</v>
      </c>
      <c r="U1572" s="144">
        <v>4629</v>
      </c>
      <c r="V1572" s="144">
        <v>64664</v>
      </c>
    </row>
    <row r="1573" spans="1:22">
      <c r="A1573" s="375" t="s">
        <v>3544</v>
      </c>
      <c r="B1573" t="s">
        <v>3539</v>
      </c>
      <c r="C1573" t="s">
        <v>3545</v>
      </c>
      <c r="D1573" s="307">
        <v>41203</v>
      </c>
      <c r="E1573" s="307">
        <v>0</v>
      </c>
      <c r="F1573" s="307">
        <v>140243</v>
      </c>
      <c r="G1573" s="307">
        <v>78500</v>
      </c>
      <c r="H1573" s="307">
        <v>61743</v>
      </c>
      <c r="I1573" s="307">
        <v>263820</v>
      </c>
      <c r="J1573" s="307">
        <v>160040</v>
      </c>
      <c r="K1573" s="307">
        <v>230000</v>
      </c>
      <c r="L1573" s="307">
        <v>33820</v>
      </c>
      <c r="M1573" s="307">
        <v>27138</v>
      </c>
      <c r="N1573" s="307">
        <v>13155</v>
      </c>
      <c r="O1573" s="307">
        <v>18950</v>
      </c>
      <c r="P1573" s="307">
        <v>8188</v>
      </c>
      <c r="Q1573" s="307">
        <v>2730</v>
      </c>
      <c r="R1573" s="438">
        <v>0</v>
      </c>
      <c r="S1573" s="438">
        <v>0</v>
      </c>
      <c r="T1573" s="438">
        <v>0</v>
      </c>
      <c r="U1573" s="438">
        <v>2730</v>
      </c>
      <c r="V1573" s="438">
        <v>23791</v>
      </c>
    </row>
    <row r="1574" spans="1:22">
      <c r="A1574" s="375" t="s">
        <v>3546</v>
      </c>
      <c r="B1574" t="s">
        <v>3539</v>
      </c>
      <c r="C1574" t="s">
        <v>3547</v>
      </c>
      <c r="D1574" s="306">
        <v>41204</v>
      </c>
      <c r="E1574" s="306">
        <v>0</v>
      </c>
      <c r="F1574" s="306">
        <v>70628</v>
      </c>
      <c r="G1574" s="306">
        <v>0</v>
      </c>
      <c r="H1574" s="306">
        <v>70628</v>
      </c>
      <c r="I1574" s="306">
        <v>80850</v>
      </c>
      <c r="J1574" s="306">
        <v>57830</v>
      </c>
      <c r="K1574" s="306">
        <v>80850</v>
      </c>
      <c r="L1574" s="306">
        <v>0</v>
      </c>
      <c r="M1574" s="306">
        <v>7795</v>
      </c>
      <c r="N1574" s="306">
        <v>4738</v>
      </c>
      <c r="O1574" s="306">
        <v>4919</v>
      </c>
      <c r="P1574" s="306">
        <v>2876</v>
      </c>
      <c r="Q1574" s="306">
        <v>1509</v>
      </c>
      <c r="R1574" s="144">
        <v>0</v>
      </c>
      <c r="S1574" s="144">
        <v>0</v>
      </c>
      <c r="T1574" s="144">
        <v>0</v>
      </c>
      <c r="U1574" s="144">
        <v>1509</v>
      </c>
      <c r="V1574" s="144">
        <v>11911</v>
      </c>
    </row>
    <row r="1575" spans="1:22">
      <c r="A1575" s="375" t="s">
        <v>3548</v>
      </c>
      <c r="B1575" t="s">
        <v>3539</v>
      </c>
      <c r="C1575" t="s">
        <v>3549</v>
      </c>
      <c r="D1575" s="307">
        <v>41205</v>
      </c>
      <c r="E1575" s="307">
        <v>0</v>
      </c>
      <c r="F1575" s="307">
        <v>160771</v>
      </c>
      <c r="G1575" s="307">
        <v>940</v>
      </c>
      <c r="H1575" s="307">
        <v>159831</v>
      </c>
      <c r="I1575" s="307">
        <v>220080</v>
      </c>
      <c r="J1575" s="307">
        <v>149950</v>
      </c>
      <c r="K1575" s="307">
        <v>150500</v>
      </c>
      <c r="L1575" s="307">
        <v>69580</v>
      </c>
      <c r="M1575" s="307">
        <v>21623</v>
      </c>
      <c r="N1575" s="307">
        <v>12233</v>
      </c>
      <c r="O1575" s="307">
        <v>4360</v>
      </c>
      <c r="P1575" s="307">
        <v>17263</v>
      </c>
      <c r="Q1575" s="307">
        <v>2469</v>
      </c>
      <c r="R1575" s="438">
        <v>0</v>
      </c>
      <c r="S1575" s="438">
        <v>0</v>
      </c>
      <c r="T1575" s="438">
        <v>0</v>
      </c>
      <c r="U1575" s="438">
        <v>2469</v>
      </c>
      <c r="V1575" s="438">
        <v>27042</v>
      </c>
    </row>
    <row r="1576" spans="1:22">
      <c r="A1576" s="375" t="s">
        <v>3550</v>
      </c>
      <c r="B1576" t="s">
        <v>3539</v>
      </c>
      <c r="C1576" t="s">
        <v>3551</v>
      </c>
      <c r="D1576" s="306">
        <v>41206</v>
      </c>
      <c r="E1576" s="306">
        <v>0</v>
      </c>
      <c r="F1576" s="306">
        <v>156080</v>
      </c>
      <c r="G1576" s="306">
        <v>0</v>
      </c>
      <c r="H1576" s="306">
        <v>156080</v>
      </c>
      <c r="I1576" s="306">
        <v>173775</v>
      </c>
      <c r="J1576" s="306">
        <v>110740</v>
      </c>
      <c r="K1576" s="306">
        <v>138000</v>
      </c>
      <c r="L1576" s="306">
        <v>35775</v>
      </c>
      <c r="M1576" s="306">
        <v>17427</v>
      </c>
      <c r="N1576" s="306">
        <v>9003</v>
      </c>
      <c r="O1576" s="306">
        <v>8997</v>
      </c>
      <c r="P1576" s="306">
        <v>8430</v>
      </c>
      <c r="Q1576" s="306">
        <v>2469</v>
      </c>
      <c r="R1576" s="144">
        <v>0</v>
      </c>
      <c r="S1576" s="144">
        <v>0</v>
      </c>
      <c r="T1576" s="144">
        <v>0</v>
      </c>
      <c r="U1576" s="144">
        <v>2469</v>
      </c>
      <c r="V1576" s="144">
        <v>26261</v>
      </c>
    </row>
    <row r="1577" spans="1:22">
      <c r="A1577" s="375" t="s">
        <v>3552</v>
      </c>
      <c r="B1577" t="s">
        <v>3539</v>
      </c>
      <c r="C1577" t="s">
        <v>3553</v>
      </c>
      <c r="D1577" s="307">
        <v>41207</v>
      </c>
      <c r="E1577" s="307">
        <v>0</v>
      </c>
      <c r="F1577" s="307">
        <v>95827</v>
      </c>
      <c r="G1577" s="307">
        <v>93321</v>
      </c>
      <c r="H1577" s="307">
        <v>2506</v>
      </c>
      <c r="I1577" s="307">
        <v>101670</v>
      </c>
      <c r="J1577" s="307">
        <v>64860</v>
      </c>
      <c r="K1577" s="307">
        <v>92000</v>
      </c>
      <c r="L1577" s="307">
        <v>9670</v>
      </c>
      <c r="M1577" s="307">
        <v>10310</v>
      </c>
      <c r="N1577" s="307">
        <v>5390</v>
      </c>
      <c r="O1577" s="307">
        <v>8262</v>
      </c>
      <c r="P1577" s="307">
        <v>2048</v>
      </c>
      <c r="Q1577" s="307">
        <v>1749</v>
      </c>
      <c r="R1577" s="438">
        <v>0</v>
      </c>
      <c r="S1577" s="438">
        <v>0</v>
      </c>
      <c r="T1577" s="438">
        <v>0</v>
      </c>
      <c r="U1577" s="438">
        <v>1749</v>
      </c>
      <c r="V1577" s="438">
        <v>16165</v>
      </c>
    </row>
    <row r="1578" spans="1:22">
      <c r="A1578" s="375" t="s">
        <v>3554</v>
      </c>
      <c r="B1578" t="s">
        <v>3539</v>
      </c>
      <c r="C1578" t="s">
        <v>3555</v>
      </c>
      <c r="D1578" s="306">
        <v>41208</v>
      </c>
      <c r="E1578" s="306">
        <v>0</v>
      </c>
      <c r="F1578" s="306">
        <v>137198</v>
      </c>
      <c r="G1578" s="306">
        <v>4235</v>
      </c>
      <c r="H1578" s="306">
        <v>132963</v>
      </c>
      <c r="I1578" s="306">
        <v>146895</v>
      </c>
      <c r="J1578" s="306">
        <v>86360</v>
      </c>
      <c r="K1578" s="306">
        <v>131200</v>
      </c>
      <c r="L1578" s="306">
        <v>15695</v>
      </c>
      <c r="M1578" s="306">
        <v>15184</v>
      </c>
      <c r="N1578" s="306">
        <v>7045</v>
      </c>
      <c r="O1578" s="306">
        <v>7850</v>
      </c>
      <c r="P1578" s="306">
        <v>7334</v>
      </c>
      <c r="Q1578" s="306">
        <v>1770</v>
      </c>
      <c r="R1578" s="144">
        <v>0</v>
      </c>
      <c r="S1578" s="144">
        <v>0</v>
      </c>
      <c r="T1578" s="144">
        <v>0</v>
      </c>
      <c r="U1578" s="144">
        <v>1770</v>
      </c>
      <c r="V1578" s="144">
        <v>23170</v>
      </c>
    </row>
    <row r="1579" spans="1:22">
      <c r="A1579" s="375" t="s">
        <v>3556</v>
      </c>
      <c r="B1579" t="s">
        <v>3539</v>
      </c>
      <c r="C1579" t="s">
        <v>3557</v>
      </c>
      <c r="D1579" s="307">
        <v>41209</v>
      </c>
      <c r="E1579" s="307">
        <v>581</v>
      </c>
      <c r="F1579" s="307">
        <v>90944</v>
      </c>
      <c r="G1579" s="307">
        <v>0</v>
      </c>
      <c r="H1579" s="307">
        <v>90944</v>
      </c>
      <c r="I1579" s="307">
        <v>93795</v>
      </c>
      <c r="J1579" s="307">
        <v>60880</v>
      </c>
      <c r="K1579" s="307">
        <v>93795</v>
      </c>
      <c r="L1579" s="307">
        <v>0</v>
      </c>
      <c r="M1579" s="307">
        <v>9360</v>
      </c>
      <c r="N1579" s="307">
        <v>4980</v>
      </c>
      <c r="O1579" s="307">
        <v>5639</v>
      </c>
      <c r="P1579" s="307">
        <v>3721</v>
      </c>
      <c r="Q1579" s="307">
        <v>1509</v>
      </c>
      <c r="R1579" s="438">
        <v>0</v>
      </c>
      <c r="S1579" s="438">
        <v>0</v>
      </c>
      <c r="T1579" s="438">
        <v>0</v>
      </c>
      <c r="U1579" s="438">
        <v>1509</v>
      </c>
      <c r="V1579" s="438">
        <v>15351</v>
      </c>
    </row>
    <row r="1580" spans="1:22">
      <c r="A1580" s="375" t="s">
        <v>3558</v>
      </c>
      <c r="B1580" t="s">
        <v>3539</v>
      </c>
      <c r="C1580" t="s">
        <v>3559</v>
      </c>
      <c r="D1580" s="306">
        <v>41210</v>
      </c>
      <c r="E1580" s="306">
        <v>0</v>
      </c>
      <c r="F1580" s="306">
        <v>99450</v>
      </c>
      <c r="G1580" s="306">
        <v>99450</v>
      </c>
      <c r="H1580" s="306">
        <v>0</v>
      </c>
      <c r="I1580" s="306">
        <v>109955</v>
      </c>
      <c r="J1580" s="306">
        <v>67700</v>
      </c>
      <c r="K1580" s="306">
        <v>87800</v>
      </c>
      <c r="L1580" s="306">
        <v>22155</v>
      </c>
      <c r="M1580" s="306">
        <v>11213</v>
      </c>
      <c r="N1580" s="306">
        <v>5540</v>
      </c>
      <c r="O1580" s="306">
        <v>9536</v>
      </c>
      <c r="P1580" s="306">
        <v>1677</v>
      </c>
      <c r="Q1580" s="306">
        <v>1749</v>
      </c>
      <c r="R1580" s="144">
        <v>0</v>
      </c>
      <c r="S1580" s="144">
        <v>0</v>
      </c>
      <c r="T1580" s="144">
        <v>0</v>
      </c>
      <c r="U1580" s="144">
        <v>1749</v>
      </c>
      <c r="V1580" s="144">
        <v>16805</v>
      </c>
    </row>
    <row r="1581" spans="1:22">
      <c r="A1581" s="375" t="s">
        <v>3560</v>
      </c>
      <c r="B1581" t="s">
        <v>3539</v>
      </c>
      <c r="C1581" t="s">
        <v>3561</v>
      </c>
      <c r="D1581" s="307">
        <v>41327</v>
      </c>
      <c r="E1581" s="307">
        <v>0</v>
      </c>
      <c r="F1581" s="307">
        <v>47263</v>
      </c>
      <c r="G1581" s="307">
        <v>0</v>
      </c>
      <c r="H1581" s="307">
        <v>47263</v>
      </c>
      <c r="I1581" s="307">
        <v>54890</v>
      </c>
      <c r="J1581" s="307">
        <v>32180</v>
      </c>
      <c r="K1581" s="307">
        <v>0</v>
      </c>
      <c r="L1581" s="307">
        <v>54890</v>
      </c>
      <c r="M1581" s="307">
        <v>5688</v>
      </c>
      <c r="N1581" s="307">
        <v>2628</v>
      </c>
      <c r="O1581" s="307">
        <v>0</v>
      </c>
      <c r="P1581" s="307">
        <v>5688</v>
      </c>
      <c r="Q1581" s="307">
        <v>1269</v>
      </c>
      <c r="R1581" s="438">
        <v>0</v>
      </c>
      <c r="S1581" s="438">
        <v>0</v>
      </c>
      <c r="T1581" s="438">
        <v>0</v>
      </c>
      <c r="U1581" s="438">
        <v>1269</v>
      </c>
      <c r="V1581" s="438">
        <v>7979</v>
      </c>
    </row>
    <row r="1582" spans="1:22">
      <c r="A1582" s="375" t="s">
        <v>3562</v>
      </c>
      <c r="B1582" t="s">
        <v>3539</v>
      </c>
      <c r="C1582" t="s">
        <v>3563</v>
      </c>
      <c r="D1582" s="306">
        <v>41341</v>
      </c>
      <c r="E1582" s="306">
        <v>0</v>
      </c>
      <c r="F1582" s="306">
        <v>46628</v>
      </c>
      <c r="G1582" s="306">
        <v>0</v>
      </c>
      <c r="H1582" s="306">
        <v>46628</v>
      </c>
      <c r="I1582" s="306">
        <v>58275</v>
      </c>
      <c r="J1582" s="306">
        <v>34250</v>
      </c>
      <c r="K1582" s="306">
        <v>48500</v>
      </c>
      <c r="L1582" s="306">
        <v>9775</v>
      </c>
      <c r="M1582" s="306">
        <v>6058</v>
      </c>
      <c r="N1582" s="306">
        <v>2821</v>
      </c>
      <c r="O1582" s="306">
        <v>2113</v>
      </c>
      <c r="P1582" s="306">
        <v>3945</v>
      </c>
      <c r="Q1582" s="306">
        <v>810</v>
      </c>
      <c r="R1582" s="144">
        <v>0</v>
      </c>
      <c r="S1582" s="144">
        <v>0</v>
      </c>
      <c r="T1582" s="144">
        <v>0</v>
      </c>
      <c r="U1582" s="144">
        <v>810</v>
      </c>
      <c r="V1582" s="144">
        <v>7884</v>
      </c>
    </row>
    <row r="1583" spans="1:22">
      <c r="A1583" s="375" t="s">
        <v>3564</v>
      </c>
      <c r="B1583" t="s">
        <v>3539</v>
      </c>
      <c r="C1583" t="s">
        <v>3565</v>
      </c>
      <c r="D1583" s="307">
        <v>41345</v>
      </c>
      <c r="E1583" s="307">
        <v>0</v>
      </c>
      <c r="F1583" s="307">
        <v>30502</v>
      </c>
      <c r="G1583" s="307">
        <v>30502</v>
      </c>
      <c r="H1583" s="307">
        <v>0</v>
      </c>
      <c r="I1583" s="307">
        <v>31140</v>
      </c>
      <c r="J1583" s="307">
        <v>17820</v>
      </c>
      <c r="K1583" s="307">
        <v>0</v>
      </c>
      <c r="L1583" s="307">
        <v>31140</v>
      </c>
      <c r="M1583" s="307">
        <v>3240</v>
      </c>
      <c r="N1583" s="307">
        <v>1440</v>
      </c>
      <c r="O1583" s="307">
        <v>0</v>
      </c>
      <c r="P1583" s="307">
        <v>3240</v>
      </c>
      <c r="Q1583" s="307">
        <v>1029</v>
      </c>
      <c r="R1583" s="438">
        <v>0</v>
      </c>
      <c r="S1583" s="438">
        <v>0</v>
      </c>
      <c r="T1583" s="438">
        <v>0</v>
      </c>
      <c r="U1583" s="438">
        <v>1029</v>
      </c>
      <c r="V1583" s="438">
        <v>5145</v>
      </c>
    </row>
    <row r="1584" spans="1:22">
      <c r="A1584" s="375" t="s">
        <v>3566</v>
      </c>
      <c r="B1584" t="s">
        <v>3539</v>
      </c>
      <c r="C1584" t="s">
        <v>3567</v>
      </c>
      <c r="D1584" s="306">
        <v>41346</v>
      </c>
      <c r="E1584" s="306">
        <v>0</v>
      </c>
      <c r="F1584" s="306">
        <v>80998</v>
      </c>
      <c r="G1584" s="306">
        <v>0</v>
      </c>
      <c r="H1584" s="306">
        <v>80998</v>
      </c>
      <c r="I1584" s="306">
        <v>94825</v>
      </c>
      <c r="J1584" s="306">
        <v>60920</v>
      </c>
      <c r="K1584" s="306">
        <v>0</v>
      </c>
      <c r="L1584" s="306">
        <v>94825</v>
      </c>
      <c r="M1584" s="306">
        <v>9519</v>
      </c>
      <c r="N1584" s="306">
        <v>4980</v>
      </c>
      <c r="O1584" s="306">
        <v>0</v>
      </c>
      <c r="P1584" s="306">
        <v>9519</v>
      </c>
      <c r="Q1584" s="306">
        <v>1509</v>
      </c>
      <c r="R1584" s="144">
        <v>0</v>
      </c>
      <c r="S1584" s="144">
        <v>0</v>
      </c>
      <c r="T1584" s="144">
        <v>0</v>
      </c>
      <c r="U1584" s="144">
        <v>1509</v>
      </c>
      <c r="V1584" s="144">
        <v>13690</v>
      </c>
    </row>
    <row r="1585" spans="1:22">
      <c r="A1585" s="375" t="s">
        <v>3568</v>
      </c>
      <c r="B1585" t="s">
        <v>3539</v>
      </c>
      <c r="C1585" t="s">
        <v>3569</v>
      </c>
      <c r="D1585" s="307">
        <v>41387</v>
      </c>
      <c r="E1585" s="307">
        <v>0</v>
      </c>
      <c r="F1585" s="307">
        <v>9901</v>
      </c>
      <c r="G1585" s="307">
        <v>9901</v>
      </c>
      <c r="H1585" s="307">
        <v>0</v>
      </c>
      <c r="I1585" s="307">
        <v>20010</v>
      </c>
      <c r="J1585" s="307">
        <v>13220</v>
      </c>
      <c r="K1585" s="307">
        <v>18200</v>
      </c>
      <c r="L1585" s="307">
        <v>1810</v>
      </c>
      <c r="M1585" s="307">
        <v>1958</v>
      </c>
      <c r="N1585" s="307">
        <v>1058</v>
      </c>
      <c r="O1585" s="307">
        <v>1958</v>
      </c>
      <c r="P1585" s="307">
        <v>0</v>
      </c>
      <c r="Q1585" s="307">
        <v>789</v>
      </c>
      <c r="R1585" s="438">
        <v>0</v>
      </c>
      <c r="S1585" s="438">
        <v>0</v>
      </c>
      <c r="T1585" s="438">
        <v>0</v>
      </c>
      <c r="U1585" s="438">
        <v>789</v>
      </c>
      <c r="V1585" s="438">
        <v>1676</v>
      </c>
    </row>
    <row r="1586" spans="1:22">
      <c r="A1586" s="375" t="s">
        <v>3570</v>
      </c>
      <c r="B1586" t="s">
        <v>3539</v>
      </c>
      <c r="C1586" t="s">
        <v>3571</v>
      </c>
      <c r="D1586" s="306">
        <v>41401</v>
      </c>
      <c r="E1586" s="306">
        <v>0</v>
      </c>
      <c r="F1586" s="306">
        <v>77601</v>
      </c>
      <c r="G1586" s="306">
        <v>11649</v>
      </c>
      <c r="H1586" s="306">
        <v>65952</v>
      </c>
      <c r="I1586" s="306">
        <v>76180</v>
      </c>
      <c r="J1586" s="306">
        <v>51310</v>
      </c>
      <c r="K1586" s="306">
        <v>74530</v>
      </c>
      <c r="L1586" s="306">
        <v>1650</v>
      </c>
      <c r="M1586" s="306">
        <v>7522</v>
      </c>
      <c r="N1586" s="306">
        <v>4198</v>
      </c>
      <c r="O1586" s="306">
        <v>2608</v>
      </c>
      <c r="P1586" s="306">
        <v>4914</v>
      </c>
      <c r="Q1586" s="306">
        <v>1509</v>
      </c>
      <c r="R1586" s="144">
        <v>0</v>
      </c>
      <c r="S1586" s="144">
        <v>0</v>
      </c>
      <c r="T1586" s="144">
        <v>0</v>
      </c>
      <c r="U1586" s="144">
        <v>1509</v>
      </c>
      <c r="V1586" s="144">
        <v>13083</v>
      </c>
    </row>
    <row r="1587" spans="1:22">
      <c r="A1587" s="375" t="s">
        <v>3572</v>
      </c>
      <c r="B1587" t="s">
        <v>3539</v>
      </c>
      <c r="C1587" t="s">
        <v>3573</v>
      </c>
      <c r="D1587" s="307">
        <v>41423</v>
      </c>
      <c r="E1587" s="307">
        <v>0</v>
      </c>
      <c r="F1587" s="307">
        <v>31353</v>
      </c>
      <c r="G1587" s="307">
        <v>0</v>
      </c>
      <c r="H1587" s="307">
        <v>31353</v>
      </c>
      <c r="I1587" s="307">
        <v>28840</v>
      </c>
      <c r="J1587" s="307">
        <v>21270</v>
      </c>
      <c r="K1587" s="307">
        <v>28840</v>
      </c>
      <c r="L1587" s="307">
        <v>0</v>
      </c>
      <c r="M1587" s="307">
        <v>2737</v>
      </c>
      <c r="N1587" s="307">
        <v>1738</v>
      </c>
      <c r="O1587" s="307">
        <v>1611</v>
      </c>
      <c r="P1587" s="307">
        <v>1126</v>
      </c>
      <c r="Q1587" s="307">
        <v>1029</v>
      </c>
      <c r="R1587" s="438">
        <v>0</v>
      </c>
      <c r="S1587" s="438">
        <v>0</v>
      </c>
      <c r="T1587" s="438">
        <v>0</v>
      </c>
      <c r="U1587" s="438">
        <v>1029</v>
      </c>
      <c r="V1587" s="438">
        <v>5270</v>
      </c>
    </row>
    <row r="1588" spans="1:22">
      <c r="A1588" s="375" t="s">
        <v>3574</v>
      </c>
      <c r="B1588" t="s">
        <v>3539</v>
      </c>
      <c r="C1588" t="s">
        <v>3575</v>
      </c>
      <c r="D1588" s="306">
        <v>41424</v>
      </c>
      <c r="E1588" s="306">
        <v>0</v>
      </c>
      <c r="F1588" s="306">
        <v>42804</v>
      </c>
      <c r="G1588" s="306">
        <v>3800</v>
      </c>
      <c r="H1588" s="306">
        <v>39004</v>
      </c>
      <c r="I1588" s="306">
        <v>32475</v>
      </c>
      <c r="J1588" s="306">
        <v>19600</v>
      </c>
      <c r="K1588" s="306">
        <v>25500</v>
      </c>
      <c r="L1588" s="306">
        <v>6975</v>
      </c>
      <c r="M1588" s="306">
        <v>3295</v>
      </c>
      <c r="N1588" s="306">
        <v>1570</v>
      </c>
      <c r="O1588" s="306">
        <v>1860</v>
      </c>
      <c r="P1588" s="306">
        <v>1435</v>
      </c>
      <c r="Q1588" s="306">
        <v>1029</v>
      </c>
      <c r="R1588" s="144">
        <v>0</v>
      </c>
      <c r="S1588" s="144">
        <v>0</v>
      </c>
      <c r="T1588" s="144">
        <v>0</v>
      </c>
      <c r="U1588" s="144">
        <v>1029</v>
      </c>
      <c r="V1588" s="144">
        <v>7203</v>
      </c>
    </row>
    <row r="1589" spans="1:22">
      <c r="A1589" s="375" t="s">
        <v>3576</v>
      </c>
      <c r="B1589" t="s">
        <v>3539</v>
      </c>
      <c r="C1589" t="s">
        <v>3577</v>
      </c>
      <c r="D1589" s="307">
        <v>41425</v>
      </c>
      <c r="E1589" s="307">
        <v>0</v>
      </c>
      <c r="F1589" s="307">
        <v>83830</v>
      </c>
      <c r="G1589" s="307">
        <v>0</v>
      </c>
      <c r="H1589" s="307">
        <v>83830</v>
      </c>
      <c r="I1589" s="307">
        <v>70940</v>
      </c>
      <c r="J1589" s="307">
        <v>41270</v>
      </c>
      <c r="K1589" s="307">
        <v>57000</v>
      </c>
      <c r="L1589" s="307">
        <v>13940</v>
      </c>
      <c r="M1589" s="307">
        <v>7333</v>
      </c>
      <c r="N1589" s="307">
        <v>3358</v>
      </c>
      <c r="O1589" s="307">
        <v>4392</v>
      </c>
      <c r="P1589" s="307">
        <v>2941</v>
      </c>
      <c r="Q1589" s="307">
        <v>1269</v>
      </c>
      <c r="R1589" s="438">
        <v>0</v>
      </c>
      <c r="S1589" s="438">
        <v>0</v>
      </c>
      <c r="T1589" s="438">
        <v>0</v>
      </c>
      <c r="U1589" s="438">
        <v>1269</v>
      </c>
      <c r="V1589" s="438">
        <v>14136</v>
      </c>
    </row>
    <row r="1590" spans="1:22">
      <c r="A1590" s="375" t="s">
        <v>3578</v>
      </c>
      <c r="B1590" t="s">
        <v>3539</v>
      </c>
      <c r="C1590" t="s">
        <v>3579</v>
      </c>
      <c r="D1590" s="306">
        <v>41441</v>
      </c>
      <c r="E1590" s="306">
        <v>0</v>
      </c>
      <c r="F1590" s="306">
        <v>41607</v>
      </c>
      <c r="G1590" s="306">
        <v>41607</v>
      </c>
      <c r="H1590" s="306">
        <v>0</v>
      </c>
      <c r="I1590" s="306">
        <v>36080</v>
      </c>
      <c r="J1590" s="306">
        <v>26540</v>
      </c>
      <c r="K1590" s="306">
        <v>25200</v>
      </c>
      <c r="L1590" s="306">
        <v>10880</v>
      </c>
      <c r="M1590" s="306">
        <v>3402</v>
      </c>
      <c r="N1590" s="306">
        <v>2148</v>
      </c>
      <c r="O1590" s="306">
        <v>2083</v>
      </c>
      <c r="P1590" s="306">
        <v>1319</v>
      </c>
      <c r="Q1590" s="306">
        <v>1029</v>
      </c>
      <c r="R1590" s="144">
        <v>0</v>
      </c>
      <c r="S1590" s="144">
        <v>0</v>
      </c>
      <c r="T1590" s="144">
        <v>0</v>
      </c>
      <c r="U1590" s="144">
        <v>1029</v>
      </c>
      <c r="V1590" s="144">
        <v>7004</v>
      </c>
    </row>
    <row r="1591" spans="1:22">
      <c r="A1591" s="375" t="s">
        <v>3580</v>
      </c>
      <c r="B1591" t="s">
        <v>3581</v>
      </c>
      <c r="C1591">
        <v>0</v>
      </c>
      <c r="D1591" s="307">
        <v>42000</v>
      </c>
      <c r="E1591" s="307">
        <v>0</v>
      </c>
      <c r="F1591" s="307">
        <v>5882827</v>
      </c>
      <c r="G1591" s="307">
        <v>4920673</v>
      </c>
      <c r="H1591" s="307">
        <v>962154</v>
      </c>
      <c r="I1591" s="307">
        <v>0</v>
      </c>
      <c r="J1591" s="307">
        <v>0</v>
      </c>
      <c r="K1591" s="307">
        <v>0</v>
      </c>
      <c r="L1591" s="307">
        <v>0</v>
      </c>
      <c r="M1591" s="307">
        <v>0</v>
      </c>
      <c r="N1591" s="307">
        <v>0</v>
      </c>
      <c r="O1591" s="307">
        <v>0</v>
      </c>
      <c r="P1591" s="307">
        <v>0</v>
      </c>
      <c r="Q1591" s="307">
        <v>0</v>
      </c>
      <c r="R1591" s="438">
        <v>0</v>
      </c>
      <c r="S1591" s="438">
        <v>0</v>
      </c>
      <c r="T1591" s="438">
        <v>0</v>
      </c>
      <c r="U1591" s="438">
        <v>0</v>
      </c>
      <c r="V1591" s="438">
        <v>990590</v>
      </c>
    </row>
    <row r="1592" spans="1:22">
      <c r="A1592" s="375" t="s">
        <v>3582</v>
      </c>
      <c r="B1592" t="s">
        <v>3581</v>
      </c>
      <c r="C1592" t="s">
        <v>3583</v>
      </c>
      <c r="D1592" s="306">
        <v>42201</v>
      </c>
      <c r="E1592" s="306">
        <v>0</v>
      </c>
      <c r="F1592" s="306">
        <v>1027659</v>
      </c>
      <c r="G1592" s="306">
        <v>647659</v>
      </c>
      <c r="H1592" s="306">
        <v>380000</v>
      </c>
      <c r="I1592" s="306">
        <v>2140895</v>
      </c>
      <c r="J1592" s="306">
        <v>1614260</v>
      </c>
      <c r="K1592" s="306">
        <v>2113670</v>
      </c>
      <c r="L1592" s="306">
        <v>27225</v>
      </c>
      <c r="M1592" s="306">
        <v>203228</v>
      </c>
      <c r="N1592" s="306">
        <v>133043</v>
      </c>
      <c r="O1592" s="306">
        <v>175633</v>
      </c>
      <c r="P1592" s="306">
        <v>27595</v>
      </c>
      <c r="Q1592" s="306">
        <v>12949</v>
      </c>
      <c r="R1592" s="144">
        <v>0</v>
      </c>
      <c r="S1592" s="144">
        <v>0</v>
      </c>
      <c r="T1592" s="144">
        <v>0</v>
      </c>
      <c r="U1592" s="144">
        <v>12949</v>
      </c>
      <c r="V1592" s="144">
        <v>173228</v>
      </c>
    </row>
    <row r="1593" spans="1:22">
      <c r="A1593" s="375" t="s">
        <v>3584</v>
      </c>
      <c r="B1593" t="s">
        <v>3581</v>
      </c>
      <c r="C1593" t="s">
        <v>3585</v>
      </c>
      <c r="D1593" s="307">
        <v>42202</v>
      </c>
      <c r="E1593" s="307">
        <v>0</v>
      </c>
      <c r="F1593" s="307">
        <v>663109</v>
      </c>
      <c r="G1593" s="307">
        <v>352557</v>
      </c>
      <c r="H1593" s="307">
        <v>310552</v>
      </c>
      <c r="I1593" s="307">
        <v>1238555</v>
      </c>
      <c r="J1593" s="307">
        <v>922840</v>
      </c>
      <c r="K1593" s="307">
        <v>1238555</v>
      </c>
      <c r="L1593" s="307">
        <v>0</v>
      </c>
      <c r="M1593" s="307">
        <v>117938</v>
      </c>
      <c r="N1593" s="307">
        <v>75815</v>
      </c>
      <c r="O1593" s="307">
        <v>51968</v>
      </c>
      <c r="P1593" s="307">
        <v>65970</v>
      </c>
      <c r="Q1593" s="307">
        <v>8629</v>
      </c>
      <c r="R1593" s="438">
        <v>0</v>
      </c>
      <c r="S1593" s="438">
        <v>0</v>
      </c>
      <c r="T1593" s="438">
        <v>0</v>
      </c>
      <c r="U1593" s="438">
        <v>8629</v>
      </c>
      <c r="V1593" s="438">
        <v>111661</v>
      </c>
    </row>
    <row r="1594" spans="1:22">
      <c r="A1594" s="375" t="s">
        <v>3586</v>
      </c>
      <c r="B1594" t="s">
        <v>3581</v>
      </c>
      <c r="C1594" t="s">
        <v>3587</v>
      </c>
      <c r="D1594" s="306">
        <v>42203</v>
      </c>
      <c r="E1594" s="306">
        <v>0</v>
      </c>
      <c r="F1594" s="306">
        <v>160795</v>
      </c>
      <c r="G1594" s="306">
        <v>0</v>
      </c>
      <c r="H1594" s="306">
        <v>160795</v>
      </c>
      <c r="I1594" s="306">
        <v>216680</v>
      </c>
      <c r="J1594" s="306">
        <v>164610</v>
      </c>
      <c r="K1594" s="306">
        <v>216680</v>
      </c>
      <c r="L1594" s="306">
        <v>0</v>
      </c>
      <c r="M1594" s="306">
        <v>20334</v>
      </c>
      <c r="N1594" s="306">
        <v>13461</v>
      </c>
      <c r="O1594" s="306">
        <v>6402</v>
      </c>
      <c r="P1594" s="306">
        <v>13932</v>
      </c>
      <c r="Q1594" s="306">
        <v>2469</v>
      </c>
      <c r="R1594" s="144">
        <v>0</v>
      </c>
      <c r="S1594" s="144">
        <v>0</v>
      </c>
      <c r="T1594" s="144">
        <v>0</v>
      </c>
      <c r="U1594" s="144">
        <v>2469</v>
      </c>
      <c r="V1594" s="144">
        <v>27130</v>
      </c>
    </row>
    <row r="1595" spans="1:22">
      <c r="A1595" s="375" t="s">
        <v>3588</v>
      </c>
      <c r="B1595" t="s">
        <v>3581</v>
      </c>
      <c r="C1595" t="s">
        <v>3589</v>
      </c>
      <c r="D1595" s="307">
        <v>42204</v>
      </c>
      <c r="E1595" s="307">
        <v>0</v>
      </c>
      <c r="F1595" s="307">
        <v>372540</v>
      </c>
      <c r="G1595" s="307">
        <v>372540</v>
      </c>
      <c r="H1595" s="307">
        <v>0</v>
      </c>
      <c r="I1595" s="307">
        <v>566610</v>
      </c>
      <c r="J1595" s="307">
        <v>389210</v>
      </c>
      <c r="K1595" s="307">
        <v>566610</v>
      </c>
      <c r="L1595" s="307">
        <v>0</v>
      </c>
      <c r="M1595" s="307">
        <v>55566</v>
      </c>
      <c r="N1595" s="307">
        <v>31833</v>
      </c>
      <c r="O1595" s="307">
        <v>1200</v>
      </c>
      <c r="P1595" s="307">
        <v>54366</v>
      </c>
      <c r="Q1595" s="307">
        <v>5589</v>
      </c>
      <c r="R1595" s="438">
        <v>0</v>
      </c>
      <c r="S1595" s="438">
        <v>0</v>
      </c>
      <c r="T1595" s="438">
        <v>0</v>
      </c>
      <c r="U1595" s="438">
        <v>5589</v>
      </c>
      <c r="V1595" s="438">
        <v>62696</v>
      </c>
    </row>
    <row r="1596" spans="1:22">
      <c r="A1596" s="375" t="s">
        <v>3590</v>
      </c>
      <c r="B1596" t="s">
        <v>3581</v>
      </c>
      <c r="C1596" t="s">
        <v>3591</v>
      </c>
      <c r="D1596" s="306">
        <v>42205</v>
      </c>
      <c r="E1596" s="306">
        <v>0</v>
      </c>
      <c r="F1596" s="306">
        <v>239149</v>
      </c>
      <c r="G1596" s="306">
        <v>239149</v>
      </c>
      <c r="H1596" s="306">
        <v>0</v>
      </c>
      <c r="I1596" s="306">
        <v>394660</v>
      </c>
      <c r="J1596" s="306">
        <v>263260</v>
      </c>
      <c r="K1596" s="306">
        <v>394660</v>
      </c>
      <c r="L1596" s="306">
        <v>0</v>
      </c>
      <c r="M1596" s="306">
        <v>39065</v>
      </c>
      <c r="N1596" s="306">
        <v>21395</v>
      </c>
      <c r="O1596" s="306">
        <v>39065</v>
      </c>
      <c r="P1596" s="306">
        <v>0</v>
      </c>
      <c r="Q1596" s="306">
        <v>4149</v>
      </c>
      <c r="R1596" s="144">
        <v>0</v>
      </c>
      <c r="S1596" s="144">
        <v>0</v>
      </c>
      <c r="T1596" s="144">
        <v>0</v>
      </c>
      <c r="U1596" s="144">
        <v>4149</v>
      </c>
      <c r="V1596" s="144">
        <v>40364</v>
      </c>
    </row>
    <row r="1597" spans="1:22">
      <c r="A1597" s="375" t="s">
        <v>3592</v>
      </c>
      <c r="B1597" t="s">
        <v>3581</v>
      </c>
      <c r="C1597" t="s">
        <v>3593</v>
      </c>
      <c r="D1597" s="307">
        <v>42207</v>
      </c>
      <c r="E1597" s="307">
        <v>0</v>
      </c>
      <c r="F1597" s="307">
        <v>126191</v>
      </c>
      <c r="G1597" s="307">
        <v>126191</v>
      </c>
      <c r="H1597" s="307">
        <v>0</v>
      </c>
      <c r="I1597" s="307">
        <v>153570</v>
      </c>
      <c r="J1597" s="307">
        <v>118780</v>
      </c>
      <c r="K1597" s="307">
        <v>20800</v>
      </c>
      <c r="L1597" s="307">
        <v>132770</v>
      </c>
      <c r="M1597" s="307">
        <v>14271</v>
      </c>
      <c r="N1597" s="307">
        <v>9690</v>
      </c>
      <c r="O1597" s="307">
        <v>3243</v>
      </c>
      <c r="P1597" s="307">
        <v>11028</v>
      </c>
      <c r="Q1597" s="307">
        <v>1989</v>
      </c>
      <c r="R1597" s="438">
        <v>0</v>
      </c>
      <c r="S1597" s="438">
        <v>0</v>
      </c>
      <c r="T1597" s="438">
        <v>0</v>
      </c>
      <c r="U1597" s="438">
        <v>1989</v>
      </c>
      <c r="V1597" s="438">
        <v>21274</v>
      </c>
    </row>
    <row r="1598" spans="1:22">
      <c r="A1598" s="375" t="s">
        <v>3594</v>
      </c>
      <c r="B1598" t="s">
        <v>3581</v>
      </c>
      <c r="C1598" t="s">
        <v>3595</v>
      </c>
      <c r="D1598" s="306">
        <v>42208</v>
      </c>
      <c r="E1598" s="306">
        <v>0</v>
      </c>
      <c r="F1598" s="306">
        <v>67641</v>
      </c>
      <c r="G1598" s="306">
        <v>42641</v>
      </c>
      <c r="H1598" s="306">
        <v>25000</v>
      </c>
      <c r="I1598" s="306">
        <v>106230</v>
      </c>
      <c r="J1598" s="306">
        <v>79530</v>
      </c>
      <c r="K1598" s="306">
        <v>103400</v>
      </c>
      <c r="L1598" s="306">
        <v>2830</v>
      </c>
      <c r="M1598" s="306">
        <v>10086</v>
      </c>
      <c r="N1598" s="306">
        <v>6543</v>
      </c>
      <c r="O1598" s="306">
        <v>5838</v>
      </c>
      <c r="P1598" s="306">
        <v>4248</v>
      </c>
      <c r="Q1598" s="306">
        <v>1509</v>
      </c>
      <c r="R1598" s="144">
        <v>0</v>
      </c>
      <c r="S1598" s="144">
        <v>0</v>
      </c>
      <c r="T1598" s="144">
        <v>0</v>
      </c>
      <c r="U1598" s="144">
        <v>1509</v>
      </c>
      <c r="V1598" s="144">
        <v>11585</v>
      </c>
    </row>
    <row r="1599" spans="1:22">
      <c r="A1599" s="375" t="s">
        <v>3596</v>
      </c>
      <c r="B1599" t="s">
        <v>3581</v>
      </c>
      <c r="C1599" t="s">
        <v>3597</v>
      </c>
      <c r="D1599" s="307">
        <v>42209</v>
      </c>
      <c r="E1599" s="307">
        <v>0</v>
      </c>
      <c r="F1599" s="307">
        <v>128501</v>
      </c>
      <c r="G1599" s="307">
        <v>12000</v>
      </c>
      <c r="H1599" s="307">
        <v>116501</v>
      </c>
      <c r="I1599" s="307">
        <v>154670</v>
      </c>
      <c r="J1599" s="307">
        <v>119070</v>
      </c>
      <c r="K1599" s="307">
        <v>154670</v>
      </c>
      <c r="L1599" s="307">
        <v>0</v>
      </c>
      <c r="M1599" s="307">
        <v>14510</v>
      </c>
      <c r="N1599" s="307">
        <v>9788</v>
      </c>
      <c r="O1599" s="307">
        <v>3375</v>
      </c>
      <c r="P1599" s="307">
        <v>11135</v>
      </c>
      <c r="Q1599" s="307">
        <v>1989</v>
      </c>
      <c r="R1599" s="438">
        <v>0</v>
      </c>
      <c r="S1599" s="438">
        <v>0</v>
      </c>
      <c r="T1599" s="438">
        <v>0</v>
      </c>
      <c r="U1599" s="438">
        <v>1989</v>
      </c>
      <c r="V1599" s="438">
        <v>21650</v>
      </c>
    </row>
    <row r="1600" spans="1:22">
      <c r="A1600" s="375" t="s">
        <v>3598</v>
      </c>
      <c r="B1600" t="s">
        <v>3581</v>
      </c>
      <c r="C1600" t="s">
        <v>3599</v>
      </c>
      <c r="D1600" s="306">
        <v>42210</v>
      </c>
      <c r="E1600" s="306">
        <v>0</v>
      </c>
      <c r="F1600" s="306">
        <v>111505</v>
      </c>
      <c r="G1600" s="306">
        <v>111505</v>
      </c>
      <c r="H1600" s="306">
        <v>0</v>
      </c>
      <c r="I1600" s="306">
        <v>127485</v>
      </c>
      <c r="J1600" s="306">
        <v>98870</v>
      </c>
      <c r="K1600" s="306">
        <v>127485</v>
      </c>
      <c r="L1600" s="306">
        <v>0</v>
      </c>
      <c r="M1600" s="306">
        <v>11808</v>
      </c>
      <c r="N1600" s="306">
        <v>8058</v>
      </c>
      <c r="O1600" s="306">
        <v>7300</v>
      </c>
      <c r="P1600" s="306">
        <v>4508</v>
      </c>
      <c r="Q1600" s="306">
        <v>1749</v>
      </c>
      <c r="R1600" s="144">
        <v>0</v>
      </c>
      <c r="S1600" s="144">
        <v>0</v>
      </c>
      <c r="T1600" s="144">
        <v>0</v>
      </c>
      <c r="U1600" s="144">
        <v>1749</v>
      </c>
      <c r="V1600" s="144">
        <v>18791</v>
      </c>
    </row>
    <row r="1601" spans="1:22">
      <c r="A1601" s="375" t="s">
        <v>3600</v>
      </c>
      <c r="B1601" t="s">
        <v>3581</v>
      </c>
      <c r="C1601" t="s">
        <v>3601</v>
      </c>
      <c r="D1601" s="307">
        <v>42211</v>
      </c>
      <c r="E1601" s="307">
        <v>0</v>
      </c>
      <c r="F1601" s="307">
        <v>149598</v>
      </c>
      <c r="G1601" s="307">
        <v>24388</v>
      </c>
      <c r="H1601" s="307">
        <v>125210</v>
      </c>
      <c r="I1601" s="307">
        <v>221970</v>
      </c>
      <c r="J1601" s="307">
        <v>180310</v>
      </c>
      <c r="K1601" s="307">
        <v>221970</v>
      </c>
      <c r="L1601" s="307">
        <v>0</v>
      </c>
      <c r="M1601" s="307">
        <v>20308</v>
      </c>
      <c r="N1601" s="307">
        <v>14803</v>
      </c>
      <c r="O1601" s="307">
        <v>3891</v>
      </c>
      <c r="P1601" s="307">
        <v>16417</v>
      </c>
      <c r="Q1601" s="307">
        <v>2469</v>
      </c>
      <c r="R1601" s="438">
        <v>0</v>
      </c>
      <c r="S1601" s="438">
        <v>0</v>
      </c>
      <c r="T1601" s="438">
        <v>0</v>
      </c>
      <c r="U1601" s="438">
        <v>2469</v>
      </c>
      <c r="V1601" s="438">
        <v>25211</v>
      </c>
    </row>
    <row r="1602" spans="1:22">
      <c r="A1602" s="375" t="s">
        <v>3602</v>
      </c>
      <c r="B1602" t="s">
        <v>3581</v>
      </c>
      <c r="C1602" t="s">
        <v>3603</v>
      </c>
      <c r="D1602" s="306">
        <v>42212</v>
      </c>
      <c r="E1602" s="306">
        <v>0</v>
      </c>
      <c r="F1602" s="306">
        <v>97902</v>
      </c>
      <c r="G1602" s="306">
        <v>49886</v>
      </c>
      <c r="H1602" s="306">
        <v>48016</v>
      </c>
      <c r="I1602" s="306">
        <v>135085</v>
      </c>
      <c r="J1602" s="306">
        <v>102650</v>
      </c>
      <c r="K1602" s="306">
        <v>120000</v>
      </c>
      <c r="L1602" s="306">
        <v>15085</v>
      </c>
      <c r="M1602" s="306">
        <v>12737</v>
      </c>
      <c r="N1602" s="306">
        <v>8441</v>
      </c>
      <c r="O1602" s="306">
        <v>4224</v>
      </c>
      <c r="P1602" s="306">
        <v>8513</v>
      </c>
      <c r="Q1602" s="306">
        <v>1749</v>
      </c>
      <c r="R1602" s="144">
        <v>0</v>
      </c>
      <c r="S1602" s="144">
        <v>0</v>
      </c>
      <c r="T1602" s="144">
        <v>0</v>
      </c>
      <c r="U1602" s="144">
        <v>1749</v>
      </c>
      <c r="V1602" s="144">
        <v>16514</v>
      </c>
    </row>
    <row r="1603" spans="1:22">
      <c r="A1603" s="375" t="s">
        <v>3604</v>
      </c>
      <c r="B1603" t="s">
        <v>3581</v>
      </c>
      <c r="C1603" t="s">
        <v>3605</v>
      </c>
      <c r="D1603" s="307">
        <v>42213</v>
      </c>
      <c r="E1603" s="307">
        <v>0</v>
      </c>
      <c r="F1603" s="307">
        <v>156000</v>
      </c>
      <c r="G1603" s="307">
        <v>228</v>
      </c>
      <c r="H1603" s="307">
        <v>155772</v>
      </c>
      <c r="I1603" s="307">
        <v>184480</v>
      </c>
      <c r="J1603" s="307">
        <v>134590</v>
      </c>
      <c r="K1603" s="307">
        <v>174000</v>
      </c>
      <c r="L1603" s="307">
        <v>10480</v>
      </c>
      <c r="M1603" s="307">
        <v>17565</v>
      </c>
      <c r="N1603" s="307">
        <v>10971</v>
      </c>
      <c r="O1603" s="307">
        <v>15139</v>
      </c>
      <c r="P1603" s="307">
        <v>2426</v>
      </c>
      <c r="Q1603" s="307">
        <v>2229</v>
      </c>
      <c r="R1603" s="438">
        <v>0</v>
      </c>
      <c r="S1603" s="438">
        <v>0</v>
      </c>
      <c r="T1603" s="438">
        <v>0</v>
      </c>
      <c r="U1603" s="438">
        <v>2229</v>
      </c>
      <c r="V1603" s="438">
        <v>26312</v>
      </c>
    </row>
    <row r="1604" spans="1:22">
      <c r="A1604" s="375" t="s">
        <v>3606</v>
      </c>
      <c r="B1604" t="s">
        <v>3581</v>
      </c>
      <c r="C1604" t="s">
        <v>3607</v>
      </c>
      <c r="D1604" s="306">
        <v>42214</v>
      </c>
      <c r="E1604" s="306">
        <v>0</v>
      </c>
      <c r="F1604" s="306">
        <v>171305</v>
      </c>
      <c r="G1604" s="306">
        <v>0</v>
      </c>
      <c r="H1604" s="306">
        <v>171305</v>
      </c>
      <c r="I1604" s="306">
        <v>204455</v>
      </c>
      <c r="J1604" s="306">
        <v>155780</v>
      </c>
      <c r="K1604" s="306">
        <v>201400</v>
      </c>
      <c r="L1604" s="306">
        <v>3055</v>
      </c>
      <c r="M1604" s="306">
        <v>19109</v>
      </c>
      <c r="N1604" s="306">
        <v>12728</v>
      </c>
      <c r="O1604" s="306">
        <v>8558</v>
      </c>
      <c r="P1604" s="306">
        <v>10551</v>
      </c>
      <c r="Q1604" s="306">
        <v>2469</v>
      </c>
      <c r="R1604" s="144">
        <v>0</v>
      </c>
      <c r="S1604" s="144">
        <v>0</v>
      </c>
      <c r="T1604" s="144">
        <v>0</v>
      </c>
      <c r="U1604" s="144">
        <v>2469</v>
      </c>
      <c r="V1604" s="144">
        <v>28886</v>
      </c>
    </row>
    <row r="1605" spans="1:22">
      <c r="A1605" s="375" t="s">
        <v>3608</v>
      </c>
      <c r="B1605" t="s">
        <v>3581</v>
      </c>
      <c r="C1605" t="s">
        <v>3609</v>
      </c>
      <c r="D1605" s="307">
        <v>42307</v>
      </c>
      <c r="E1605" s="307">
        <v>0</v>
      </c>
      <c r="F1605" s="307">
        <v>100634</v>
      </c>
      <c r="G1605" s="307">
        <v>2997</v>
      </c>
      <c r="H1605" s="307">
        <v>97637</v>
      </c>
      <c r="I1605" s="307">
        <v>134355</v>
      </c>
      <c r="J1605" s="307">
        <v>79280</v>
      </c>
      <c r="K1605" s="307">
        <v>82200</v>
      </c>
      <c r="L1605" s="307">
        <v>52155</v>
      </c>
      <c r="M1605" s="307">
        <v>13846</v>
      </c>
      <c r="N1605" s="307">
        <v>6460</v>
      </c>
      <c r="O1605" s="307">
        <v>4461</v>
      </c>
      <c r="P1605" s="307">
        <v>9385</v>
      </c>
      <c r="Q1605" s="307">
        <v>1530</v>
      </c>
      <c r="R1605" s="438">
        <v>0</v>
      </c>
      <c r="S1605" s="438">
        <v>0</v>
      </c>
      <c r="T1605" s="438">
        <v>0</v>
      </c>
      <c r="U1605" s="438">
        <v>1530</v>
      </c>
      <c r="V1605" s="438">
        <v>17033</v>
      </c>
    </row>
    <row r="1606" spans="1:22">
      <c r="A1606" s="375" t="s">
        <v>3610</v>
      </c>
      <c r="B1606" t="s">
        <v>3581</v>
      </c>
      <c r="C1606" t="s">
        <v>3611</v>
      </c>
      <c r="D1606" s="306">
        <v>42308</v>
      </c>
      <c r="E1606" s="306">
        <v>0</v>
      </c>
      <c r="F1606" s="306">
        <v>76217</v>
      </c>
      <c r="G1606" s="306">
        <v>76217</v>
      </c>
      <c r="H1606" s="306">
        <v>0</v>
      </c>
      <c r="I1606" s="306">
        <v>112330</v>
      </c>
      <c r="J1606" s="306">
        <v>73850</v>
      </c>
      <c r="K1606" s="306">
        <v>112330</v>
      </c>
      <c r="L1606" s="306">
        <v>0</v>
      </c>
      <c r="M1606" s="306">
        <v>11193</v>
      </c>
      <c r="N1606" s="306">
        <v>6051</v>
      </c>
      <c r="O1606" s="306">
        <v>11193</v>
      </c>
      <c r="P1606" s="306">
        <v>0</v>
      </c>
      <c r="Q1606" s="306">
        <v>1509</v>
      </c>
      <c r="R1606" s="144">
        <v>0</v>
      </c>
      <c r="S1606" s="144">
        <v>0</v>
      </c>
      <c r="T1606" s="144">
        <v>0</v>
      </c>
      <c r="U1606" s="144">
        <v>1509</v>
      </c>
      <c r="V1606" s="144">
        <v>12898</v>
      </c>
    </row>
    <row r="1607" spans="1:22">
      <c r="A1607" s="375" t="s">
        <v>3612</v>
      </c>
      <c r="B1607" t="s">
        <v>3581</v>
      </c>
      <c r="C1607" t="s">
        <v>3613</v>
      </c>
      <c r="D1607" s="307">
        <v>42321</v>
      </c>
      <c r="E1607" s="307">
        <v>0</v>
      </c>
      <c r="F1607" s="307">
        <v>37775</v>
      </c>
      <c r="G1607" s="307">
        <v>37775</v>
      </c>
      <c r="H1607" s="307">
        <v>0</v>
      </c>
      <c r="I1607" s="307">
        <v>34195</v>
      </c>
      <c r="J1607" s="307">
        <v>24820</v>
      </c>
      <c r="K1607" s="307">
        <v>34195</v>
      </c>
      <c r="L1607" s="307">
        <v>0</v>
      </c>
      <c r="M1607" s="307">
        <v>3276</v>
      </c>
      <c r="N1607" s="307">
        <v>2040</v>
      </c>
      <c r="O1607" s="307">
        <v>3276</v>
      </c>
      <c r="P1607" s="307">
        <v>0</v>
      </c>
      <c r="Q1607" s="307">
        <v>1029</v>
      </c>
      <c r="R1607" s="438">
        <v>0</v>
      </c>
      <c r="S1607" s="438">
        <v>0</v>
      </c>
      <c r="T1607" s="438">
        <v>0</v>
      </c>
      <c r="U1607" s="438">
        <v>1029</v>
      </c>
      <c r="V1607" s="438">
        <v>6355</v>
      </c>
    </row>
    <row r="1608" spans="1:22">
      <c r="A1608" s="375" t="s">
        <v>3614</v>
      </c>
      <c r="B1608" t="s">
        <v>3581</v>
      </c>
      <c r="C1608" t="s">
        <v>3615</v>
      </c>
      <c r="D1608" s="306">
        <v>42322</v>
      </c>
      <c r="E1608" s="306">
        <v>20</v>
      </c>
      <c r="F1608" s="306">
        <v>47376</v>
      </c>
      <c r="G1608" s="306">
        <v>13759</v>
      </c>
      <c r="H1608" s="306">
        <v>33617</v>
      </c>
      <c r="I1608" s="306">
        <v>55555</v>
      </c>
      <c r="J1608" s="306">
        <v>38280</v>
      </c>
      <c r="K1608" s="306">
        <v>55000</v>
      </c>
      <c r="L1608" s="306">
        <v>555</v>
      </c>
      <c r="M1608" s="306">
        <v>5489</v>
      </c>
      <c r="N1608" s="306">
        <v>3185</v>
      </c>
      <c r="O1608" s="306">
        <v>4294</v>
      </c>
      <c r="P1608" s="306">
        <v>1195</v>
      </c>
      <c r="Q1608" s="306">
        <v>1269</v>
      </c>
      <c r="R1608" s="144">
        <v>0</v>
      </c>
      <c r="S1608" s="144">
        <v>0</v>
      </c>
      <c r="T1608" s="144">
        <v>0</v>
      </c>
      <c r="U1608" s="144">
        <v>1269</v>
      </c>
      <c r="V1608" s="144">
        <v>7994</v>
      </c>
    </row>
    <row r="1609" spans="1:22">
      <c r="A1609" s="375" t="s">
        <v>3616</v>
      </c>
      <c r="B1609" t="s">
        <v>3581</v>
      </c>
      <c r="C1609" t="s">
        <v>3617</v>
      </c>
      <c r="D1609" s="307">
        <v>42323</v>
      </c>
      <c r="E1609" s="307">
        <v>0</v>
      </c>
      <c r="F1609" s="307">
        <v>56391</v>
      </c>
      <c r="G1609" s="307">
        <v>56391</v>
      </c>
      <c r="H1609" s="307">
        <v>0</v>
      </c>
      <c r="I1609" s="307">
        <v>47755</v>
      </c>
      <c r="J1609" s="307">
        <v>29260</v>
      </c>
      <c r="K1609" s="307">
        <v>41000</v>
      </c>
      <c r="L1609" s="307">
        <v>6755</v>
      </c>
      <c r="M1609" s="307">
        <v>4866</v>
      </c>
      <c r="N1609" s="307">
        <v>2400</v>
      </c>
      <c r="O1609" s="307">
        <v>4020</v>
      </c>
      <c r="P1609" s="307">
        <v>846</v>
      </c>
      <c r="Q1609" s="307">
        <v>1269</v>
      </c>
      <c r="R1609" s="438">
        <v>1269</v>
      </c>
      <c r="S1609" s="438">
        <v>1269</v>
      </c>
      <c r="T1609" s="438">
        <v>0</v>
      </c>
      <c r="U1609" s="438">
        <v>0</v>
      </c>
      <c r="V1609" s="438">
        <v>9509</v>
      </c>
    </row>
    <row r="1610" spans="1:22">
      <c r="A1610" s="375" t="s">
        <v>3618</v>
      </c>
      <c r="B1610" t="s">
        <v>3581</v>
      </c>
      <c r="C1610" t="s">
        <v>3619</v>
      </c>
      <c r="D1610" s="306">
        <v>42383</v>
      </c>
      <c r="E1610" s="306">
        <v>26</v>
      </c>
      <c r="F1610" s="306">
        <v>18575</v>
      </c>
      <c r="G1610" s="306">
        <v>4372</v>
      </c>
      <c r="H1610" s="306">
        <v>14203</v>
      </c>
      <c r="I1610" s="306">
        <v>14245</v>
      </c>
      <c r="J1610" s="306">
        <v>11800</v>
      </c>
      <c r="K1610" s="306">
        <v>0</v>
      </c>
      <c r="L1610" s="306">
        <v>14245</v>
      </c>
      <c r="M1610" s="306">
        <v>1285</v>
      </c>
      <c r="N1610" s="306">
        <v>970</v>
      </c>
      <c r="O1610" s="306">
        <v>0</v>
      </c>
      <c r="P1610" s="306">
        <v>1285</v>
      </c>
      <c r="Q1610" s="306">
        <v>789</v>
      </c>
      <c r="R1610" s="144">
        <v>0</v>
      </c>
      <c r="S1610" s="144">
        <v>0</v>
      </c>
      <c r="T1610" s="144">
        <v>0</v>
      </c>
      <c r="U1610" s="144">
        <v>789</v>
      </c>
      <c r="V1610" s="144">
        <v>3122</v>
      </c>
    </row>
    <row r="1611" spans="1:22">
      <c r="A1611" s="375" t="s">
        <v>3620</v>
      </c>
      <c r="B1611" t="s">
        <v>3581</v>
      </c>
      <c r="C1611" t="s">
        <v>3621</v>
      </c>
      <c r="D1611" s="307">
        <v>42391</v>
      </c>
      <c r="E1611" s="307">
        <v>0</v>
      </c>
      <c r="F1611" s="307">
        <v>51850</v>
      </c>
      <c r="G1611" s="307">
        <v>51850</v>
      </c>
      <c r="H1611" s="307">
        <v>0</v>
      </c>
      <c r="I1611" s="307">
        <v>56015</v>
      </c>
      <c r="J1611" s="307">
        <v>37220</v>
      </c>
      <c r="K1611" s="307">
        <v>50400</v>
      </c>
      <c r="L1611" s="307">
        <v>5615</v>
      </c>
      <c r="M1611" s="307">
        <v>5565</v>
      </c>
      <c r="N1611" s="307">
        <v>3045</v>
      </c>
      <c r="O1611" s="307">
        <v>4176</v>
      </c>
      <c r="P1611" s="307">
        <v>1389</v>
      </c>
      <c r="Q1611" s="307">
        <v>1269</v>
      </c>
      <c r="R1611" s="438">
        <v>0</v>
      </c>
      <c r="S1611" s="438">
        <v>0</v>
      </c>
      <c r="T1611" s="438">
        <v>0</v>
      </c>
      <c r="U1611" s="438">
        <v>1269</v>
      </c>
      <c r="V1611" s="438">
        <v>8742</v>
      </c>
    </row>
    <row r="1612" spans="1:22">
      <c r="A1612" s="375" t="s">
        <v>3622</v>
      </c>
      <c r="B1612" t="s">
        <v>3581</v>
      </c>
      <c r="C1612" t="s">
        <v>3623</v>
      </c>
      <c r="D1612" s="306">
        <v>42411</v>
      </c>
      <c r="E1612" s="306">
        <v>0</v>
      </c>
      <c r="F1612" s="306">
        <v>80746</v>
      </c>
      <c r="G1612" s="306">
        <v>80746</v>
      </c>
      <c r="H1612" s="306">
        <v>0</v>
      </c>
      <c r="I1612" s="306">
        <v>103970</v>
      </c>
      <c r="J1612" s="306">
        <v>82760</v>
      </c>
      <c r="K1612" s="306">
        <v>103970</v>
      </c>
      <c r="L1612" s="306">
        <v>0</v>
      </c>
      <c r="M1612" s="306">
        <v>9635</v>
      </c>
      <c r="N1612" s="306">
        <v>6830</v>
      </c>
      <c r="O1612" s="306">
        <v>5156</v>
      </c>
      <c r="P1612" s="306">
        <v>4479</v>
      </c>
      <c r="Q1612" s="306">
        <v>1509</v>
      </c>
      <c r="R1612" s="144">
        <v>0</v>
      </c>
      <c r="S1612" s="144">
        <v>0</v>
      </c>
      <c r="T1612" s="144">
        <v>0</v>
      </c>
      <c r="U1612" s="144">
        <v>1509</v>
      </c>
      <c r="V1612" s="144">
        <v>13590</v>
      </c>
    </row>
    <row r="1613" spans="1:22">
      <c r="A1613" s="375" t="s">
        <v>3624</v>
      </c>
      <c r="B1613" t="s">
        <v>3625</v>
      </c>
      <c r="C1613">
        <v>0</v>
      </c>
      <c r="D1613" s="307">
        <v>43000</v>
      </c>
      <c r="E1613" s="307">
        <v>0</v>
      </c>
      <c r="F1613" s="307">
        <v>6749379</v>
      </c>
      <c r="G1613" s="307">
        <v>6149379</v>
      </c>
      <c r="H1613" s="307">
        <v>600000</v>
      </c>
      <c r="I1613" s="307">
        <v>0</v>
      </c>
      <c r="J1613" s="307">
        <v>0</v>
      </c>
      <c r="K1613" s="307">
        <v>0</v>
      </c>
      <c r="L1613" s="307">
        <v>0</v>
      </c>
      <c r="M1613" s="307">
        <v>0</v>
      </c>
      <c r="N1613" s="307">
        <v>0</v>
      </c>
      <c r="O1613" s="307">
        <v>0</v>
      </c>
      <c r="P1613" s="307">
        <v>0</v>
      </c>
      <c r="Q1613" s="307">
        <v>0</v>
      </c>
      <c r="R1613" s="438">
        <v>0</v>
      </c>
      <c r="S1613" s="438">
        <v>0</v>
      </c>
      <c r="T1613" s="438">
        <v>0</v>
      </c>
      <c r="U1613" s="438">
        <v>0</v>
      </c>
      <c r="V1613" s="438">
        <v>1138205</v>
      </c>
    </row>
    <row r="1614" spans="1:22">
      <c r="A1614" s="375" t="s">
        <v>3626</v>
      </c>
      <c r="B1614" t="s">
        <v>3625</v>
      </c>
      <c r="C1614" t="s">
        <v>3627</v>
      </c>
      <c r="D1614" s="306">
        <v>43100</v>
      </c>
      <c r="E1614" s="306">
        <v>0</v>
      </c>
      <c r="F1614" s="306">
        <v>1544794</v>
      </c>
      <c r="G1614" s="306">
        <v>564132</v>
      </c>
      <c r="H1614" s="306">
        <v>980662</v>
      </c>
      <c r="I1614" s="306">
        <v>3405980</v>
      </c>
      <c r="J1614" s="306">
        <v>2406370</v>
      </c>
      <c r="K1614" s="306">
        <v>3194000</v>
      </c>
      <c r="L1614" s="306">
        <v>211980</v>
      </c>
      <c r="M1614" s="306">
        <v>331907</v>
      </c>
      <c r="N1614" s="306">
        <v>197798</v>
      </c>
      <c r="O1614" s="306">
        <v>175700</v>
      </c>
      <c r="P1614" s="306">
        <v>156207</v>
      </c>
      <c r="Q1614" s="306">
        <v>22389</v>
      </c>
      <c r="R1614" s="144">
        <v>0</v>
      </c>
      <c r="S1614" s="144">
        <v>0</v>
      </c>
      <c r="T1614" s="144">
        <v>0</v>
      </c>
      <c r="U1614" s="144">
        <v>22389</v>
      </c>
      <c r="V1614" s="144">
        <v>260942</v>
      </c>
    </row>
    <row r="1615" spans="1:22">
      <c r="A1615" s="375" t="s">
        <v>3628</v>
      </c>
      <c r="B1615" t="s">
        <v>3625</v>
      </c>
      <c r="C1615" t="s">
        <v>3629</v>
      </c>
      <c r="D1615" s="307">
        <v>43202</v>
      </c>
      <c r="E1615" s="307">
        <v>0</v>
      </c>
      <c r="F1615" s="307">
        <v>375582</v>
      </c>
      <c r="G1615" s="307">
        <v>0</v>
      </c>
      <c r="H1615" s="307">
        <v>375582</v>
      </c>
      <c r="I1615" s="307">
        <v>579765</v>
      </c>
      <c r="J1615" s="307">
        <v>424490</v>
      </c>
      <c r="K1615" s="307">
        <v>579765</v>
      </c>
      <c r="L1615" s="307">
        <v>0</v>
      </c>
      <c r="M1615" s="307">
        <v>55445</v>
      </c>
      <c r="N1615" s="307">
        <v>34811</v>
      </c>
      <c r="O1615" s="307">
        <v>55445</v>
      </c>
      <c r="P1615" s="307">
        <v>0</v>
      </c>
      <c r="Q1615" s="307">
        <v>5109</v>
      </c>
      <c r="R1615" s="438">
        <v>0</v>
      </c>
      <c r="S1615" s="438">
        <v>0</v>
      </c>
      <c r="T1615" s="438">
        <v>0</v>
      </c>
      <c r="U1615" s="438">
        <v>5109</v>
      </c>
      <c r="V1615" s="438">
        <v>63337</v>
      </c>
    </row>
    <row r="1616" spans="1:22">
      <c r="A1616" s="375" t="s">
        <v>3630</v>
      </c>
      <c r="B1616" t="s">
        <v>3625</v>
      </c>
      <c r="C1616" t="s">
        <v>3631</v>
      </c>
      <c r="D1616" s="306">
        <v>43203</v>
      </c>
      <c r="E1616" s="306">
        <v>0</v>
      </c>
      <c r="F1616" s="306">
        <v>117661</v>
      </c>
      <c r="G1616" s="306">
        <v>117661</v>
      </c>
      <c r="H1616" s="306">
        <v>0</v>
      </c>
      <c r="I1616" s="306">
        <v>160860</v>
      </c>
      <c r="J1616" s="306">
        <v>122360</v>
      </c>
      <c r="K1616" s="306">
        <v>156400</v>
      </c>
      <c r="L1616" s="306">
        <v>4460</v>
      </c>
      <c r="M1616" s="306">
        <v>15078</v>
      </c>
      <c r="N1616" s="306">
        <v>9975</v>
      </c>
      <c r="O1616" s="306">
        <v>5965</v>
      </c>
      <c r="P1616" s="306">
        <v>9113</v>
      </c>
      <c r="Q1616" s="306">
        <v>1989</v>
      </c>
      <c r="R1616" s="144">
        <v>0</v>
      </c>
      <c r="S1616" s="144">
        <v>0</v>
      </c>
      <c r="T1616" s="144">
        <v>0</v>
      </c>
      <c r="U1616" s="144">
        <v>1989</v>
      </c>
      <c r="V1616" s="144">
        <v>19799</v>
      </c>
    </row>
    <row r="1617" spans="1:22">
      <c r="A1617" s="375" t="s">
        <v>3632</v>
      </c>
      <c r="B1617" t="s">
        <v>3625</v>
      </c>
      <c r="C1617" t="s">
        <v>3633</v>
      </c>
      <c r="D1617" s="307">
        <v>43204</v>
      </c>
      <c r="E1617" s="307">
        <v>0</v>
      </c>
      <c r="F1617" s="307">
        <v>144273</v>
      </c>
      <c r="G1617" s="307">
        <v>12313</v>
      </c>
      <c r="H1617" s="307">
        <v>131960</v>
      </c>
      <c r="I1617" s="307">
        <v>260885</v>
      </c>
      <c r="J1617" s="307">
        <v>198380</v>
      </c>
      <c r="K1617" s="307">
        <v>260885</v>
      </c>
      <c r="L1617" s="307">
        <v>0</v>
      </c>
      <c r="M1617" s="307">
        <v>24555</v>
      </c>
      <c r="N1617" s="307">
        <v>16278</v>
      </c>
      <c r="O1617" s="307">
        <v>23154</v>
      </c>
      <c r="P1617" s="307">
        <v>1401</v>
      </c>
      <c r="Q1617" s="307">
        <v>2469</v>
      </c>
      <c r="R1617" s="438">
        <v>0</v>
      </c>
      <c r="S1617" s="438">
        <v>0</v>
      </c>
      <c r="T1617" s="438">
        <v>0</v>
      </c>
      <c r="U1617" s="438">
        <v>2469</v>
      </c>
      <c r="V1617" s="438">
        <v>24398</v>
      </c>
    </row>
    <row r="1618" spans="1:22">
      <c r="A1618" s="375" t="s">
        <v>3634</v>
      </c>
      <c r="B1618" t="s">
        <v>3625</v>
      </c>
      <c r="C1618" t="s">
        <v>3635</v>
      </c>
      <c r="D1618" s="306">
        <v>43205</v>
      </c>
      <c r="E1618" s="306">
        <v>0</v>
      </c>
      <c r="F1618" s="306">
        <v>87593</v>
      </c>
      <c r="G1618" s="306">
        <v>60648</v>
      </c>
      <c r="H1618" s="306">
        <v>26945</v>
      </c>
      <c r="I1618" s="306">
        <v>126140</v>
      </c>
      <c r="J1618" s="306">
        <v>98220</v>
      </c>
      <c r="K1618" s="306">
        <v>126140</v>
      </c>
      <c r="L1618" s="306">
        <v>0</v>
      </c>
      <c r="M1618" s="306">
        <v>11793</v>
      </c>
      <c r="N1618" s="306">
        <v>8115</v>
      </c>
      <c r="O1618" s="306">
        <v>4826</v>
      </c>
      <c r="P1618" s="306">
        <v>6967</v>
      </c>
      <c r="Q1618" s="306">
        <v>1749</v>
      </c>
      <c r="R1618" s="144">
        <v>0</v>
      </c>
      <c r="S1618" s="144">
        <v>0</v>
      </c>
      <c r="T1618" s="144">
        <v>0</v>
      </c>
      <c r="U1618" s="144">
        <v>1749</v>
      </c>
      <c r="V1618" s="144">
        <v>14688</v>
      </c>
    </row>
    <row r="1619" spans="1:22">
      <c r="A1619" s="375" t="s">
        <v>3636</v>
      </c>
      <c r="B1619" t="s">
        <v>3625</v>
      </c>
      <c r="C1619" t="s">
        <v>3637</v>
      </c>
      <c r="D1619" s="307">
        <v>43206</v>
      </c>
      <c r="E1619" s="307">
        <v>0</v>
      </c>
      <c r="F1619" s="307">
        <v>206323</v>
      </c>
      <c r="G1619" s="307">
        <v>206323</v>
      </c>
      <c r="H1619" s="307">
        <v>0</v>
      </c>
      <c r="I1619" s="307">
        <v>284200</v>
      </c>
      <c r="J1619" s="307">
        <v>202850</v>
      </c>
      <c r="K1619" s="307">
        <v>284200</v>
      </c>
      <c r="L1619" s="307">
        <v>0</v>
      </c>
      <c r="M1619" s="307">
        <v>27456</v>
      </c>
      <c r="N1619" s="307">
        <v>16638</v>
      </c>
      <c r="O1619" s="307">
        <v>20456</v>
      </c>
      <c r="P1619" s="307">
        <v>7000</v>
      </c>
      <c r="Q1619" s="307">
        <v>2709</v>
      </c>
      <c r="R1619" s="438">
        <v>0</v>
      </c>
      <c r="S1619" s="438">
        <v>0</v>
      </c>
      <c r="T1619" s="438">
        <v>0</v>
      </c>
      <c r="U1619" s="438">
        <v>2709</v>
      </c>
      <c r="V1619" s="438">
        <v>34808</v>
      </c>
    </row>
    <row r="1620" spans="1:22">
      <c r="A1620" s="375" t="s">
        <v>3638</v>
      </c>
      <c r="B1620" t="s">
        <v>3625</v>
      </c>
      <c r="C1620" t="s">
        <v>3639</v>
      </c>
      <c r="D1620" s="306">
        <v>43208</v>
      </c>
      <c r="E1620" s="306">
        <v>0</v>
      </c>
      <c r="F1620" s="306">
        <v>176780</v>
      </c>
      <c r="G1620" s="306">
        <v>126000</v>
      </c>
      <c r="H1620" s="306">
        <v>50780</v>
      </c>
      <c r="I1620" s="306">
        <v>247765</v>
      </c>
      <c r="J1620" s="306">
        <v>186330</v>
      </c>
      <c r="K1620" s="306">
        <v>245000</v>
      </c>
      <c r="L1620" s="306">
        <v>2765</v>
      </c>
      <c r="M1620" s="306">
        <v>23413</v>
      </c>
      <c r="N1620" s="306">
        <v>15256</v>
      </c>
      <c r="O1620" s="306">
        <v>18492</v>
      </c>
      <c r="P1620" s="306">
        <v>4921</v>
      </c>
      <c r="Q1620" s="306">
        <v>2709</v>
      </c>
      <c r="R1620" s="144">
        <v>0</v>
      </c>
      <c r="S1620" s="144">
        <v>0</v>
      </c>
      <c r="T1620" s="144">
        <v>0</v>
      </c>
      <c r="U1620" s="144">
        <v>2709</v>
      </c>
      <c r="V1620" s="144">
        <v>29835</v>
      </c>
    </row>
    <row r="1621" spans="1:22">
      <c r="A1621" s="375" t="s">
        <v>3640</v>
      </c>
      <c r="B1621" t="s">
        <v>3625</v>
      </c>
      <c r="C1621" t="s">
        <v>3641</v>
      </c>
      <c r="D1621" s="307">
        <v>43210</v>
      </c>
      <c r="E1621" s="307">
        <v>0</v>
      </c>
      <c r="F1621" s="307">
        <v>151364</v>
      </c>
      <c r="G1621" s="307">
        <v>151364</v>
      </c>
      <c r="H1621" s="307">
        <v>0</v>
      </c>
      <c r="I1621" s="307">
        <v>212115</v>
      </c>
      <c r="J1621" s="307">
        <v>153280</v>
      </c>
      <c r="K1621" s="307">
        <v>167200</v>
      </c>
      <c r="L1621" s="307">
        <v>44915</v>
      </c>
      <c r="M1621" s="307">
        <v>20292</v>
      </c>
      <c r="N1621" s="307">
        <v>12468</v>
      </c>
      <c r="O1621" s="307">
        <v>7357</v>
      </c>
      <c r="P1621" s="307">
        <v>12935</v>
      </c>
      <c r="Q1621" s="307">
        <v>2469</v>
      </c>
      <c r="R1621" s="438">
        <v>0</v>
      </c>
      <c r="S1621" s="438">
        <v>0</v>
      </c>
      <c r="T1621" s="438">
        <v>0</v>
      </c>
      <c r="U1621" s="438">
        <v>2469</v>
      </c>
      <c r="V1621" s="438">
        <v>25494</v>
      </c>
    </row>
    <row r="1622" spans="1:22">
      <c r="A1622" s="375" t="s">
        <v>3642</v>
      </c>
      <c r="B1622" t="s">
        <v>3625</v>
      </c>
      <c r="C1622" t="s">
        <v>3643</v>
      </c>
      <c r="D1622" s="306">
        <v>43211</v>
      </c>
      <c r="E1622" s="306">
        <v>0</v>
      </c>
      <c r="F1622" s="306">
        <v>112736</v>
      </c>
      <c r="G1622" s="306">
        <v>112736</v>
      </c>
      <c r="H1622" s="306">
        <v>0</v>
      </c>
      <c r="I1622" s="306">
        <v>158095</v>
      </c>
      <c r="J1622" s="306">
        <v>111010</v>
      </c>
      <c r="K1622" s="306">
        <v>120000</v>
      </c>
      <c r="L1622" s="306">
        <v>38095</v>
      </c>
      <c r="M1622" s="306">
        <v>15351</v>
      </c>
      <c r="N1622" s="306">
        <v>9063</v>
      </c>
      <c r="O1622" s="306">
        <v>4580</v>
      </c>
      <c r="P1622" s="306">
        <v>10771</v>
      </c>
      <c r="Q1622" s="306">
        <v>2229</v>
      </c>
      <c r="R1622" s="144">
        <v>0</v>
      </c>
      <c r="S1622" s="144">
        <v>0</v>
      </c>
      <c r="T1622" s="144">
        <v>0</v>
      </c>
      <c r="U1622" s="144">
        <v>2229</v>
      </c>
      <c r="V1622" s="144">
        <v>19039</v>
      </c>
    </row>
    <row r="1623" spans="1:22">
      <c r="A1623" s="375" t="s">
        <v>3644</v>
      </c>
      <c r="B1623" t="s">
        <v>3625</v>
      </c>
      <c r="C1623" t="s">
        <v>3645</v>
      </c>
      <c r="D1623" s="307">
        <v>43212</v>
      </c>
      <c r="E1623" s="307">
        <v>0</v>
      </c>
      <c r="F1623" s="307">
        <v>107098</v>
      </c>
      <c r="G1623" s="307">
        <v>100098</v>
      </c>
      <c r="H1623" s="307">
        <v>7000</v>
      </c>
      <c r="I1623" s="307">
        <v>126105</v>
      </c>
      <c r="J1623" s="307">
        <v>96980</v>
      </c>
      <c r="K1623" s="307">
        <v>126105</v>
      </c>
      <c r="L1623" s="307">
        <v>0</v>
      </c>
      <c r="M1623" s="307">
        <v>11792</v>
      </c>
      <c r="N1623" s="307">
        <v>7958</v>
      </c>
      <c r="O1623" s="307">
        <v>6824</v>
      </c>
      <c r="P1623" s="307">
        <v>4968</v>
      </c>
      <c r="Q1623" s="307">
        <v>1749</v>
      </c>
      <c r="R1623" s="438">
        <v>0</v>
      </c>
      <c r="S1623" s="438">
        <v>0</v>
      </c>
      <c r="T1623" s="438">
        <v>0</v>
      </c>
      <c r="U1623" s="438">
        <v>1749</v>
      </c>
      <c r="V1623" s="438">
        <v>18050</v>
      </c>
    </row>
    <row r="1624" spans="1:22">
      <c r="A1624" s="375" t="s">
        <v>3646</v>
      </c>
      <c r="B1624" t="s">
        <v>3625</v>
      </c>
      <c r="C1624" t="s">
        <v>3647</v>
      </c>
      <c r="D1624" s="306">
        <v>43213</v>
      </c>
      <c r="E1624" s="306">
        <v>0</v>
      </c>
      <c r="F1624" s="306">
        <v>190542</v>
      </c>
      <c r="G1624" s="306">
        <v>0</v>
      </c>
      <c r="H1624" s="306">
        <v>190542</v>
      </c>
      <c r="I1624" s="306">
        <v>249300</v>
      </c>
      <c r="J1624" s="306">
        <v>175980</v>
      </c>
      <c r="K1624" s="306">
        <v>220000</v>
      </c>
      <c r="L1624" s="306">
        <v>29300</v>
      </c>
      <c r="M1624" s="306">
        <v>24163</v>
      </c>
      <c r="N1624" s="306">
        <v>14395</v>
      </c>
      <c r="O1624" s="306">
        <v>8607</v>
      </c>
      <c r="P1624" s="306">
        <v>15556</v>
      </c>
      <c r="Q1624" s="306">
        <v>2469</v>
      </c>
      <c r="R1624" s="144">
        <v>0</v>
      </c>
      <c r="S1624" s="144">
        <v>0</v>
      </c>
      <c r="T1624" s="144">
        <v>0</v>
      </c>
      <c r="U1624" s="144">
        <v>2469</v>
      </c>
      <c r="V1624" s="144">
        <v>32170</v>
      </c>
    </row>
    <row r="1625" spans="1:22">
      <c r="A1625" s="375" t="s">
        <v>3648</v>
      </c>
      <c r="B1625" t="s">
        <v>3625</v>
      </c>
      <c r="C1625" t="s">
        <v>3649</v>
      </c>
      <c r="D1625" s="307">
        <v>43214</v>
      </c>
      <c r="E1625" s="307">
        <v>0</v>
      </c>
      <c r="F1625" s="307">
        <v>98149</v>
      </c>
      <c r="G1625" s="307">
        <v>98149</v>
      </c>
      <c r="H1625" s="307">
        <v>0</v>
      </c>
      <c r="I1625" s="307">
        <v>122705</v>
      </c>
      <c r="J1625" s="307">
        <v>91150</v>
      </c>
      <c r="K1625" s="307">
        <v>122705</v>
      </c>
      <c r="L1625" s="307">
        <v>0</v>
      </c>
      <c r="M1625" s="307">
        <v>11693</v>
      </c>
      <c r="N1625" s="307">
        <v>7496</v>
      </c>
      <c r="O1625" s="307">
        <v>11693</v>
      </c>
      <c r="P1625" s="307">
        <v>0</v>
      </c>
      <c r="Q1625" s="307">
        <v>1749</v>
      </c>
      <c r="R1625" s="438">
        <v>0</v>
      </c>
      <c r="S1625" s="438">
        <v>0</v>
      </c>
      <c r="T1625" s="438">
        <v>0</v>
      </c>
      <c r="U1625" s="438">
        <v>1749</v>
      </c>
      <c r="V1625" s="438">
        <v>16526</v>
      </c>
    </row>
    <row r="1626" spans="1:22">
      <c r="A1626" s="375" t="s">
        <v>3650</v>
      </c>
      <c r="B1626" t="s">
        <v>3625</v>
      </c>
      <c r="C1626" t="s">
        <v>3651</v>
      </c>
      <c r="D1626" s="306">
        <v>43215</v>
      </c>
      <c r="E1626" s="306">
        <v>0</v>
      </c>
      <c r="F1626" s="306">
        <v>299804</v>
      </c>
      <c r="G1626" s="306">
        <v>299804</v>
      </c>
      <c r="H1626" s="306">
        <v>0</v>
      </c>
      <c r="I1626" s="306">
        <v>406355</v>
      </c>
      <c r="J1626" s="306">
        <v>316870</v>
      </c>
      <c r="K1626" s="306">
        <v>406355</v>
      </c>
      <c r="L1626" s="306">
        <v>0</v>
      </c>
      <c r="M1626" s="306">
        <v>37779</v>
      </c>
      <c r="N1626" s="306">
        <v>26001</v>
      </c>
      <c r="O1626" s="306">
        <v>13813</v>
      </c>
      <c r="P1626" s="306">
        <v>23966</v>
      </c>
      <c r="Q1626" s="306">
        <v>3429</v>
      </c>
      <c r="R1626" s="144">
        <v>0</v>
      </c>
      <c r="S1626" s="144">
        <v>0</v>
      </c>
      <c r="T1626" s="144">
        <v>0</v>
      </c>
      <c r="U1626" s="144">
        <v>3429</v>
      </c>
      <c r="V1626" s="144">
        <v>50565</v>
      </c>
    </row>
    <row r="1627" spans="1:22">
      <c r="A1627" s="375" t="s">
        <v>3652</v>
      </c>
      <c r="B1627" t="s">
        <v>3625</v>
      </c>
      <c r="C1627" t="s">
        <v>3653</v>
      </c>
      <c r="D1627" s="307">
        <v>43216</v>
      </c>
      <c r="E1627" s="307">
        <v>0</v>
      </c>
      <c r="F1627" s="307">
        <v>155468</v>
      </c>
      <c r="G1627" s="307">
        <v>42889</v>
      </c>
      <c r="H1627" s="307">
        <v>112579</v>
      </c>
      <c r="I1627" s="307">
        <v>226915</v>
      </c>
      <c r="J1627" s="307">
        <v>142440</v>
      </c>
      <c r="K1627" s="307">
        <v>193000</v>
      </c>
      <c r="L1627" s="307">
        <v>33915</v>
      </c>
      <c r="M1627" s="307">
        <v>22889</v>
      </c>
      <c r="N1627" s="307">
        <v>11540</v>
      </c>
      <c r="O1627" s="307">
        <v>8387</v>
      </c>
      <c r="P1627" s="307">
        <v>14502</v>
      </c>
      <c r="Q1627" s="307">
        <v>2709</v>
      </c>
      <c r="R1627" s="438">
        <v>0</v>
      </c>
      <c r="S1627" s="438">
        <v>0</v>
      </c>
      <c r="T1627" s="438">
        <v>0</v>
      </c>
      <c r="U1627" s="438">
        <v>2709</v>
      </c>
      <c r="V1627" s="438">
        <v>26370</v>
      </c>
    </row>
    <row r="1628" spans="1:22">
      <c r="A1628" s="375" t="s">
        <v>3654</v>
      </c>
      <c r="B1628" t="s">
        <v>3625</v>
      </c>
      <c r="C1628" t="s">
        <v>1009</v>
      </c>
      <c r="D1628" s="306">
        <v>43348</v>
      </c>
      <c r="E1628" s="306">
        <v>0</v>
      </c>
      <c r="F1628" s="306">
        <v>46293</v>
      </c>
      <c r="G1628" s="306">
        <v>46293</v>
      </c>
      <c r="H1628" s="306">
        <v>0</v>
      </c>
      <c r="I1628" s="306">
        <v>47665</v>
      </c>
      <c r="J1628" s="306">
        <v>37230</v>
      </c>
      <c r="K1628" s="306">
        <v>47000</v>
      </c>
      <c r="L1628" s="306">
        <v>665</v>
      </c>
      <c r="M1628" s="306">
        <v>4442</v>
      </c>
      <c r="N1628" s="306">
        <v>3083</v>
      </c>
      <c r="O1628" s="306">
        <v>4056</v>
      </c>
      <c r="P1628" s="306">
        <v>386</v>
      </c>
      <c r="Q1628" s="306">
        <v>1029</v>
      </c>
      <c r="R1628" s="144">
        <v>0</v>
      </c>
      <c r="S1628" s="144">
        <v>0</v>
      </c>
      <c r="T1628" s="144">
        <v>0</v>
      </c>
      <c r="U1628" s="144">
        <v>1029</v>
      </c>
      <c r="V1628" s="144">
        <v>7795</v>
      </c>
    </row>
    <row r="1629" spans="1:22">
      <c r="A1629" s="375" t="s">
        <v>3655</v>
      </c>
      <c r="B1629" t="s">
        <v>3625</v>
      </c>
      <c r="C1629" t="s">
        <v>3656</v>
      </c>
      <c r="D1629" s="307">
        <v>43364</v>
      </c>
      <c r="E1629" s="307">
        <v>0</v>
      </c>
      <c r="F1629" s="307">
        <v>29705</v>
      </c>
      <c r="G1629" s="307">
        <v>29705</v>
      </c>
      <c r="H1629" s="307">
        <v>0</v>
      </c>
      <c r="I1629" s="307">
        <v>22635</v>
      </c>
      <c r="J1629" s="307">
        <v>16410</v>
      </c>
      <c r="K1629" s="307">
        <v>22635</v>
      </c>
      <c r="L1629" s="307">
        <v>0</v>
      </c>
      <c r="M1629" s="307">
        <v>2153</v>
      </c>
      <c r="N1629" s="307">
        <v>1328</v>
      </c>
      <c r="O1629" s="307">
        <v>997</v>
      </c>
      <c r="P1629" s="307">
        <v>1156</v>
      </c>
      <c r="Q1629" s="307">
        <v>789</v>
      </c>
      <c r="R1629" s="438">
        <v>0</v>
      </c>
      <c r="S1629" s="438">
        <v>0</v>
      </c>
      <c r="T1629" s="438">
        <v>0</v>
      </c>
      <c r="U1629" s="438">
        <v>789</v>
      </c>
      <c r="V1629" s="438">
        <v>4210</v>
      </c>
    </row>
    <row r="1630" spans="1:22">
      <c r="A1630" s="375" t="s">
        <v>3657</v>
      </c>
      <c r="B1630" t="s">
        <v>3625</v>
      </c>
      <c r="C1630" t="s">
        <v>3658</v>
      </c>
      <c r="D1630" s="306">
        <v>43367</v>
      </c>
      <c r="E1630" s="306">
        <v>0</v>
      </c>
      <c r="F1630" s="306">
        <v>40463</v>
      </c>
      <c r="G1630" s="306">
        <v>40463</v>
      </c>
      <c r="H1630" s="306">
        <v>0</v>
      </c>
      <c r="I1630" s="306">
        <v>46760</v>
      </c>
      <c r="J1630" s="306">
        <v>36200</v>
      </c>
      <c r="K1630" s="306">
        <v>46760</v>
      </c>
      <c r="L1630" s="306">
        <v>0</v>
      </c>
      <c r="M1630" s="306">
        <v>4352</v>
      </c>
      <c r="N1630" s="306">
        <v>2963</v>
      </c>
      <c r="O1630" s="306">
        <v>4352</v>
      </c>
      <c r="P1630" s="306">
        <v>0</v>
      </c>
      <c r="Q1630" s="306">
        <v>1029</v>
      </c>
      <c r="R1630" s="144">
        <v>0</v>
      </c>
      <c r="S1630" s="144">
        <v>0</v>
      </c>
      <c r="T1630" s="144">
        <v>0</v>
      </c>
      <c r="U1630" s="144">
        <v>1029</v>
      </c>
      <c r="V1630" s="144">
        <v>6798</v>
      </c>
    </row>
    <row r="1631" spans="1:22">
      <c r="A1631" s="375" t="s">
        <v>3659</v>
      </c>
      <c r="B1631" t="s">
        <v>3625</v>
      </c>
      <c r="C1631" t="s">
        <v>3660</v>
      </c>
      <c r="D1631" s="307">
        <v>43368</v>
      </c>
      <c r="E1631" s="307">
        <v>0</v>
      </c>
      <c r="F1631" s="307">
        <v>46156</v>
      </c>
      <c r="G1631" s="307">
        <v>39134</v>
      </c>
      <c r="H1631" s="307">
        <v>7022</v>
      </c>
      <c r="I1631" s="307">
        <v>79435</v>
      </c>
      <c r="J1631" s="307">
        <v>60410</v>
      </c>
      <c r="K1631" s="307">
        <v>76400</v>
      </c>
      <c r="L1631" s="307">
        <v>3035</v>
      </c>
      <c r="M1631" s="307">
        <v>7479</v>
      </c>
      <c r="N1631" s="307">
        <v>4956</v>
      </c>
      <c r="O1631" s="307">
        <v>5254</v>
      </c>
      <c r="P1631" s="307">
        <v>2225</v>
      </c>
      <c r="Q1631" s="307">
        <v>1269</v>
      </c>
      <c r="R1631" s="438">
        <v>0</v>
      </c>
      <c r="S1631" s="438">
        <v>0</v>
      </c>
      <c r="T1631" s="438">
        <v>0</v>
      </c>
      <c r="U1631" s="438">
        <v>1269</v>
      </c>
      <c r="V1631" s="438">
        <v>7804</v>
      </c>
    </row>
    <row r="1632" spans="1:22">
      <c r="A1632" s="375" t="s">
        <v>3661</v>
      </c>
      <c r="B1632" t="s">
        <v>3625</v>
      </c>
      <c r="C1632" t="s">
        <v>3662</v>
      </c>
      <c r="D1632" s="306">
        <v>43369</v>
      </c>
      <c r="E1632" s="306">
        <v>0</v>
      </c>
      <c r="F1632" s="306">
        <v>45676</v>
      </c>
      <c r="G1632" s="306">
        <v>45676</v>
      </c>
      <c r="H1632" s="306">
        <v>0</v>
      </c>
      <c r="I1632" s="306">
        <v>42905</v>
      </c>
      <c r="J1632" s="306">
        <v>31970</v>
      </c>
      <c r="K1632" s="306">
        <v>42905</v>
      </c>
      <c r="L1632" s="306">
        <v>0</v>
      </c>
      <c r="M1632" s="306">
        <v>4048</v>
      </c>
      <c r="N1632" s="306">
        <v>2611</v>
      </c>
      <c r="O1632" s="306">
        <v>3844</v>
      </c>
      <c r="P1632" s="306">
        <v>204</v>
      </c>
      <c r="Q1632" s="306">
        <v>1029</v>
      </c>
      <c r="R1632" s="144">
        <v>0</v>
      </c>
      <c r="S1632" s="144">
        <v>0</v>
      </c>
      <c r="T1632" s="144">
        <v>0</v>
      </c>
      <c r="U1632" s="144">
        <v>1029</v>
      </c>
      <c r="V1632" s="144">
        <v>7694</v>
      </c>
    </row>
    <row r="1633" spans="1:22">
      <c r="A1633" s="375" t="s">
        <v>3663</v>
      </c>
      <c r="B1633" t="s">
        <v>3625</v>
      </c>
      <c r="C1633" t="s">
        <v>3664</v>
      </c>
      <c r="D1633" s="307">
        <v>43403</v>
      </c>
      <c r="E1633" s="307">
        <v>0</v>
      </c>
      <c r="F1633" s="307">
        <v>89122</v>
      </c>
      <c r="G1633" s="307">
        <v>0</v>
      </c>
      <c r="H1633" s="307">
        <v>89122</v>
      </c>
      <c r="I1633" s="307">
        <v>138390</v>
      </c>
      <c r="J1633" s="307">
        <v>88930</v>
      </c>
      <c r="K1633" s="307">
        <v>138390</v>
      </c>
      <c r="L1633" s="307">
        <v>0</v>
      </c>
      <c r="M1633" s="307">
        <v>13885</v>
      </c>
      <c r="N1633" s="307">
        <v>7216</v>
      </c>
      <c r="O1633" s="307">
        <v>5894</v>
      </c>
      <c r="P1633" s="307">
        <v>7991</v>
      </c>
      <c r="Q1633" s="307">
        <v>1749</v>
      </c>
      <c r="R1633" s="438">
        <v>0</v>
      </c>
      <c r="S1633" s="438">
        <v>0</v>
      </c>
      <c r="T1633" s="438">
        <v>0</v>
      </c>
      <c r="U1633" s="438">
        <v>1749</v>
      </c>
      <c r="V1633" s="438">
        <v>15055</v>
      </c>
    </row>
    <row r="1634" spans="1:22">
      <c r="A1634" s="375" t="s">
        <v>3665</v>
      </c>
      <c r="B1634" t="s">
        <v>3625</v>
      </c>
      <c r="C1634" t="s">
        <v>3666</v>
      </c>
      <c r="D1634" s="306">
        <v>43404</v>
      </c>
      <c r="E1634" s="306">
        <v>0</v>
      </c>
      <c r="F1634" s="306">
        <v>84318</v>
      </c>
      <c r="G1634" s="306">
        <v>0</v>
      </c>
      <c r="H1634" s="306">
        <v>84318</v>
      </c>
      <c r="I1634" s="306">
        <v>151990</v>
      </c>
      <c r="J1634" s="306">
        <v>90980</v>
      </c>
      <c r="K1634" s="306">
        <v>126700</v>
      </c>
      <c r="L1634" s="306">
        <v>25290</v>
      </c>
      <c r="M1634" s="306">
        <v>15784</v>
      </c>
      <c r="N1634" s="306">
        <v>7555</v>
      </c>
      <c r="O1634" s="306">
        <v>13293</v>
      </c>
      <c r="P1634" s="306">
        <v>2491</v>
      </c>
      <c r="Q1634" s="306">
        <v>1989</v>
      </c>
      <c r="R1634" s="144">
        <v>0</v>
      </c>
      <c r="S1634" s="144">
        <v>0</v>
      </c>
      <c r="T1634" s="144">
        <v>0</v>
      </c>
      <c r="U1634" s="144">
        <v>1989</v>
      </c>
      <c r="V1634" s="144">
        <v>14359</v>
      </c>
    </row>
    <row r="1635" spans="1:22">
      <c r="A1635" s="375" t="s">
        <v>3667</v>
      </c>
      <c r="B1635" t="s">
        <v>3625</v>
      </c>
      <c r="C1635" t="s">
        <v>3668</v>
      </c>
      <c r="D1635" s="307">
        <v>43423</v>
      </c>
      <c r="E1635" s="307">
        <v>0</v>
      </c>
      <c r="F1635" s="307">
        <v>26807</v>
      </c>
      <c r="G1635" s="307">
        <v>26807</v>
      </c>
      <c r="H1635" s="307">
        <v>0</v>
      </c>
      <c r="I1635" s="307">
        <v>19015</v>
      </c>
      <c r="J1635" s="307">
        <v>14420</v>
      </c>
      <c r="K1635" s="307">
        <v>19015</v>
      </c>
      <c r="L1635" s="307">
        <v>0</v>
      </c>
      <c r="M1635" s="307">
        <v>1784</v>
      </c>
      <c r="N1635" s="307">
        <v>1175</v>
      </c>
      <c r="O1635" s="307">
        <v>1784</v>
      </c>
      <c r="P1635" s="307">
        <v>0</v>
      </c>
      <c r="Q1635" s="307">
        <v>789</v>
      </c>
      <c r="R1635" s="438">
        <v>0</v>
      </c>
      <c r="S1635" s="438">
        <v>0</v>
      </c>
      <c r="T1635" s="438">
        <v>0</v>
      </c>
      <c r="U1635" s="438">
        <v>789</v>
      </c>
      <c r="V1635" s="438">
        <v>4506</v>
      </c>
    </row>
    <row r="1636" spans="1:22">
      <c r="A1636" s="375" t="s">
        <v>3669</v>
      </c>
      <c r="B1636" t="s">
        <v>3625</v>
      </c>
      <c r="C1636" t="s">
        <v>1127</v>
      </c>
      <c r="D1636" s="306">
        <v>43424</v>
      </c>
      <c r="E1636" s="306">
        <v>0</v>
      </c>
      <c r="F1636" s="306">
        <v>39838</v>
      </c>
      <c r="G1636" s="306">
        <v>39838</v>
      </c>
      <c r="H1636" s="306">
        <v>0</v>
      </c>
      <c r="I1636" s="306">
        <v>33840</v>
      </c>
      <c r="J1636" s="306">
        <v>25860</v>
      </c>
      <c r="K1636" s="306">
        <v>33840</v>
      </c>
      <c r="L1636" s="306">
        <v>0</v>
      </c>
      <c r="M1636" s="306">
        <v>3186</v>
      </c>
      <c r="N1636" s="306">
        <v>2133</v>
      </c>
      <c r="O1636" s="306">
        <v>0</v>
      </c>
      <c r="P1636" s="306">
        <v>3186</v>
      </c>
      <c r="Q1636" s="306">
        <v>1029</v>
      </c>
      <c r="R1636" s="144">
        <v>0</v>
      </c>
      <c r="S1636" s="144">
        <v>0</v>
      </c>
      <c r="T1636" s="144">
        <v>0</v>
      </c>
      <c r="U1636" s="144">
        <v>1029</v>
      </c>
      <c r="V1636" s="144">
        <v>6701</v>
      </c>
    </row>
    <row r="1637" spans="1:22">
      <c r="A1637" s="375" t="s">
        <v>3670</v>
      </c>
      <c r="B1637" t="s">
        <v>3625</v>
      </c>
      <c r="C1637" t="s">
        <v>3671</v>
      </c>
      <c r="D1637" s="307">
        <v>43425</v>
      </c>
      <c r="E1637" s="307">
        <v>0</v>
      </c>
      <c r="F1637" s="307">
        <v>11547</v>
      </c>
      <c r="G1637" s="307">
        <v>0</v>
      </c>
      <c r="H1637" s="307">
        <v>11547</v>
      </c>
      <c r="I1637" s="307">
        <v>7730</v>
      </c>
      <c r="J1637" s="307">
        <v>6180</v>
      </c>
      <c r="K1637" s="307">
        <v>7500</v>
      </c>
      <c r="L1637" s="307">
        <v>230</v>
      </c>
      <c r="M1637" s="307">
        <v>704</v>
      </c>
      <c r="N1637" s="307">
        <v>503</v>
      </c>
      <c r="O1637" s="307">
        <v>704</v>
      </c>
      <c r="P1637" s="307">
        <v>0</v>
      </c>
      <c r="Q1637" s="307">
        <v>789</v>
      </c>
      <c r="R1637" s="438">
        <v>0</v>
      </c>
      <c r="S1637" s="438">
        <v>0</v>
      </c>
      <c r="T1637" s="438">
        <v>0</v>
      </c>
      <c r="U1637" s="438">
        <v>789</v>
      </c>
      <c r="V1637" s="438">
        <v>1940</v>
      </c>
    </row>
    <row r="1638" spans="1:22">
      <c r="A1638" s="375" t="s">
        <v>3672</v>
      </c>
      <c r="B1638" t="s">
        <v>3625</v>
      </c>
      <c r="C1638" t="s">
        <v>2205</v>
      </c>
      <c r="D1638" s="306">
        <v>43428</v>
      </c>
      <c r="E1638" s="306">
        <v>0</v>
      </c>
      <c r="F1638" s="306">
        <v>34368</v>
      </c>
      <c r="G1638" s="306">
        <v>0</v>
      </c>
      <c r="H1638" s="306">
        <v>34368</v>
      </c>
      <c r="I1638" s="306">
        <v>32895</v>
      </c>
      <c r="J1638" s="306">
        <v>25920</v>
      </c>
      <c r="K1638" s="306">
        <v>32895</v>
      </c>
      <c r="L1638" s="306">
        <v>0</v>
      </c>
      <c r="M1638" s="306">
        <v>3041</v>
      </c>
      <c r="N1638" s="306">
        <v>2120</v>
      </c>
      <c r="O1638" s="306">
        <v>3041</v>
      </c>
      <c r="P1638" s="306">
        <v>0</v>
      </c>
      <c r="Q1638" s="306">
        <v>1029</v>
      </c>
      <c r="R1638" s="144">
        <v>0</v>
      </c>
      <c r="S1638" s="144">
        <v>0</v>
      </c>
      <c r="T1638" s="144">
        <v>0</v>
      </c>
      <c r="U1638" s="144">
        <v>1029</v>
      </c>
      <c r="V1638" s="144">
        <v>5778</v>
      </c>
    </row>
    <row r="1639" spans="1:22">
      <c r="A1639" s="375" t="s">
        <v>3673</v>
      </c>
      <c r="B1639" t="s">
        <v>3625</v>
      </c>
      <c r="C1639" t="s">
        <v>3674</v>
      </c>
      <c r="D1639" s="307">
        <v>43432</v>
      </c>
      <c r="E1639" s="307">
        <v>0</v>
      </c>
      <c r="F1639" s="307">
        <v>32320</v>
      </c>
      <c r="G1639" s="307">
        <v>8000</v>
      </c>
      <c r="H1639" s="307">
        <v>24320</v>
      </c>
      <c r="I1639" s="307">
        <v>28000</v>
      </c>
      <c r="J1639" s="307">
        <v>19220</v>
      </c>
      <c r="K1639" s="307">
        <v>28000</v>
      </c>
      <c r="L1639" s="307">
        <v>0</v>
      </c>
      <c r="M1639" s="307">
        <v>2749</v>
      </c>
      <c r="N1639" s="307">
        <v>1570</v>
      </c>
      <c r="O1639" s="307">
        <v>2749</v>
      </c>
      <c r="P1639" s="307">
        <v>0</v>
      </c>
      <c r="Q1639" s="307">
        <v>1029</v>
      </c>
      <c r="R1639" s="438">
        <v>0</v>
      </c>
      <c r="S1639" s="438">
        <v>0</v>
      </c>
      <c r="T1639" s="438">
        <v>0</v>
      </c>
      <c r="U1639" s="438">
        <v>1029</v>
      </c>
      <c r="V1639" s="438">
        <v>5424</v>
      </c>
    </row>
    <row r="1640" spans="1:22">
      <c r="A1640" s="375" t="s">
        <v>3675</v>
      </c>
      <c r="B1640" t="s">
        <v>3625</v>
      </c>
      <c r="C1640" t="s">
        <v>3676</v>
      </c>
      <c r="D1640" s="306">
        <v>43433</v>
      </c>
      <c r="E1640" s="306">
        <v>0</v>
      </c>
      <c r="F1640" s="306">
        <v>51003</v>
      </c>
      <c r="G1640" s="306">
        <v>2914</v>
      </c>
      <c r="H1640" s="306">
        <v>48089</v>
      </c>
      <c r="I1640" s="306">
        <v>51665</v>
      </c>
      <c r="J1640" s="306">
        <v>39880</v>
      </c>
      <c r="K1640" s="306">
        <v>51665</v>
      </c>
      <c r="L1640" s="306">
        <v>0</v>
      </c>
      <c r="M1640" s="306">
        <v>4807</v>
      </c>
      <c r="N1640" s="306">
        <v>3253</v>
      </c>
      <c r="O1640" s="306">
        <v>1850</v>
      </c>
      <c r="P1640" s="306">
        <v>2957</v>
      </c>
      <c r="Q1640" s="306">
        <v>1269</v>
      </c>
      <c r="R1640" s="144">
        <v>0</v>
      </c>
      <c r="S1640" s="144">
        <v>0</v>
      </c>
      <c r="T1640" s="144">
        <v>0</v>
      </c>
      <c r="U1640" s="144">
        <v>1269</v>
      </c>
      <c r="V1640" s="144">
        <v>8574</v>
      </c>
    </row>
    <row r="1641" spans="1:22">
      <c r="A1641" s="375" t="s">
        <v>3677</v>
      </c>
      <c r="B1641" t="s">
        <v>3625</v>
      </c>
      <c r="C1641" t="s">
        <v>3678</v>
      </c>
      <c r="D1641" s="307">
        <v>43441</v>
      </c>
      <c r="E1641" s="307">
        <v>0</v>
      </c>
      <c r="F1641" s="307">
        <v>61058</v>
      </c>
      <c r="G1641" s="307">
        <v>0</v>
      </c>
      <c r="H1641" s="307">
        <v>61058</v>
      </c>
      <c r="I1641" s="307">
        <v>78300</v>
      </c>
      <c r="J1641" s="307">
        <v>57120</v>
      </c>
      <c r="K1641" s="307">
        <v>74800</v>
      </c>
      <c r="L1641" s="307">
        <v>3500</v>
      </c>
      <c r="M1641" s="307">
        <v>7494</v>
      </c>
      <c r="N1641" s="307">
        <v>4668</v>
      </c>
      <c r="O1641" s="307">
        <v>5156</v>
      </c>
      <c r="P1641" s="307">
        <v>2338</v>
      </c>
      <c r="Q1641" s="307">
        <v>1269</v>
      </c>
      <c r="R1641" s="438">
        <v>0</v>
      </c>
      <c r="S1641" s="438">
        <v>0</v>
      </c>
      <c r="T1641" s="438">
        <v>0</v>
      </c>
      <c r="U1641" s="438">
        <v>1269</v>
      </c>
      <c r="V1641" s="438">
        <v>10304</v>
      </c>
    </row>
    <row r="1642" spans="1:22">
      <c r="A1642" s="375" t="s">
        <v>3679</v>
      </c>
      <c r="B1642" t="s">
        <v>3625</v>
      </c>
      <c r="C1642" t="s">
        <v>3680</v>
      </c>
      <c r="D1642" s="306">
        <v>43442</v>
      </c>
      <c r="E1642" s="306">
        <v>0</v>
      </c>
      <c r="F1642" s="306">
        <v>36279</v>
      </c>
      <c r="G1642" s="306">
        <v>550</v>
      </c>
      <c r="H1642" s="306">
        <v>35729</v>
      </c>
      <c r="I1642" s="306">
        <v>36630</v>
      </c>
      <c r="J1642" s="306">
        <v>23230</v>
      </c>
      <c r="K1642" s="306">
        <v>36630</v>
      </c>
      <c r="L1642" s="306">
        <v>0</v>
      </c>
      <c r="M1642" s="306">
        <v>3677</v>
      </c>
      <c r="N1642" s="306">
        <v>1871</v>
      </c>
      <c r="O1642" s="306">
        <v>1620</v>
      </c>
      <c r="P1642" s="306">
        <v>2057</v>
      </c>
      <c r="Q1642" s="306">
        <v>1029</v>
      </c>
      <c r="R1642" s="144">
        <v>0</v>
      </c>
      <c r="S1642" s="144">
        <v>0</v>
      </c>
      <c r="T1642" s="144">
        <v>0</v>
      </c>
      <c r="U1642" s="144">
        <v>1029</v>
      </c>
      <c r="V1642" s="144">
        <v>6127</v>
      </c>
    </row>
    <row r="1643" spans="1:22">
      <c r="A1643" s="375" t="s">
        <v>3681</v>
      </c>
      <c r="B1643" t="s">
        <v>3625</v>
      </c>
      <c r="C1643" t="s">
        <v>3682</v>
      </c>
      <c r="D1643" s="307">
        <v>43443</v>
      </c>
      <c r="E1643" s="307">
        <v>0</v>
      </c>
      <c r="F1643" s="307">
        <v>97933</v>
      </c>
      <c r="G1643" s="307">
        <v>17786</v>
      </c>
      <c r="H1643" s="307">
        <v>80147</v>
      </c>
      <c r="I1643" s="307">
        <v>135145</v>
      </c>
      <c r="J1643" s="307">
        <v>92410</v>
      </c>
      <c r="K1643" s="307">
        <v>113000</v>
      </c>
      <c r="L1643" s="307">
        <v>22145</v>
      </c>
      <c r="M1643" s="307">
        <v>13187</v>
      </c>
      <c r="N1643" s="307">
        <v>7478</v>
      </c>
      <c r="O1643" s="307">
        <v>7936</v>
      </c>
      <c r="P1643" s="307">
        <v>5251</v>
      </c>
      <c r="Q1643" s="307">
        <v>1749</v>
      </c>
      <c r="R1643" s="438">
        <v>0</v>
      </c>
      <c r="S1643" s="438">
        <v>0</v>
      </c>
      <c r="T1643" s="438">
        <v>0</v>
      </c>
      <c r="U1643" s="438">
        <v>1749</v>
      </c>
      <c r="V1643" s="438">
        <v>16558</v>
      </c>
    </row>
    <row r="1644" spans="1:22">
      <c r="A1644" s="375" t="s">
        <v>3683</v>
      </c>
      <c r="B1644" t="s">
        <v>3625</v>
      </c>
      <c r="C1644" t="s">
        <v>3684</v>
      </c>
      <c r="D1644" s="306">
        <v>43444</v>
      </c>
      <c r="E1644" s="306">
        <v>0</v>
      </c>
      <c r="F1644" s="306">
        <v>49063</v>
      </c>
      <c r="G1644" s="306">
        <v>3136</v>
      </c>
      <c r="H1644" s="306">
        <v>45927</v>
      </c>
      <c r="I1644" s="306">
        <v>50150</v>
      </c>
      <c r="J1644" s="306">
        <v>38030</v>
      </c>
      <c r="K1644" s="306">
        <v>0</v>
      </c>
      <c r="L1644" s="306">
        <v>50150</v>
      </c>
      <c r="M1644" s="306">
        <v>4707</v>
      </c>
      <c r="N1644" s="306">
        <v>3108</v>
      </c>
      <c r="O1644" s="306">
        <v>3521</v>
      </c>
      <c r="P1644" s="306">
        <v>1186</v>
      </c>
      <c r="Q1644" s="306">
        <v>1029</v>
      </c>
      <c r="R1644" s="144">
        <v>0</v>
      </c>
      <c r="S1644" s="144">
        <v>0</v>
      </c>
      <c r="T1644" s="144">
        <v>0</v>
      </c>
      <c r="U1644" s="144">
        <v>1029</v>
      </c>
      <c r="V1644" s="144">
        <v>8265</v>
      </c>
    </row>
    <row r="1645" spans="1:22">
      <c r="A1645" s="375" t="s">
        <v>3685</v>
      </c>
      <c r="B1645" t="s">
        <v>3625</v>
      </c>
      <c r="C1645" t="s">
        <v>3686</v>
      </c>
      <c r="D1645" s="307">
        <v>43447</v>
      </c>
      <c r="E1645" s="307">
        <v>0</v>
      </c>
      <c r="F1645" s="307">
        <v>65143</v>
      </c>
      <c r="G1645" s="307">
        <v>0</v>
      </c>
      <c r="H1645" s="307">
        <v>65143</v>
      </c>
      <c r="I1645" s="307">
        <v>74435</v>
      </c>
      <c r="J1645" s="307">
        <v>59730</v>
      </c>
      <c r="K1645" s="307">
        <v>74435</v>
      </c>
      <c r="L1645" s="307">
        <v>0</v>
      </c>
      <c r="M1645" s="307">
        <v>6842</v>
      </c>
      <c r="N1645" s="307">
        <v>4928</v>
      </c>
      <c r="O1645" s="307">
        <v>6842</v>
      </c>
      <c r="P1645" s="307">
        <v>0</v>
      </c>
      <c r="Q1645" s="307">
        <v>1269</v>
      </c>
      <c r="R1645" s="438">
        <v>0</v>
      </c>
      <c r="S1645" s="438">
        <v>0</v>
      </c>
      <c r="T1645" s="438">
        <v>0</v>
      </c>
      <c r="U1645" s="438">
        <v>1269</v>
      </c>
      <c r="V1645" s="438">
        <v>10976</v>
      </c>
    </row>
    <row r="1646" spans="1:22">
      <c r="A1646" s="375" t="s">
        <v>3687</v>
      </c>
      <c r="B1646" t="s">
        <v>3625</v>
      </c>
      <c r="C1646" t="s">
        <v>3688</v>
      </c>
      <c r="D1646" s="306">
        <v>43468</v>
      </c>
      <c r="E1646" s="306">
        <v>0</v>
      </c>
      <c r="F1646" s="306">
        <v>50534</v>
      </c>
      <c r="G1646" s="306">
        <v>32583</v>
      </c>
      <c r="H1646" s="306">
        <v>17951</v>
      </c>
      <c r="I1646" s="306">
        <v>46270</v>
      </c>
      <c r="J1646" s="306">
        <v>32630</v>
      </c>
      <c r="K1646" s="306">
        <v>46270</v>
      </c>
      <c r="L1646" s="306">
        <v>0</v>
      </c>
      <c r="M1646" s="306">
        <v>4502</v>
      </c>
      <c r="N1646" s="306">
        <v>2696</v>
      </c>
      <c r="O1646" s="306">
        <v>4369</v>
      </c>
      <c r="P1646" s="306">
        <v>133</v>
      </c>
      <c r="Q1646" s="306">
        <v>1029</v>
      </c>
      <c r="R1646" s="144">
        <v>0</v>
      </c>
      <c r="S1646" s="144">
        <v>0</v>
      </c>
      <c r="T1646" s="144">
        <v>0</v>
      </c>
      <c r="U1646" s="144">
        <v>1029</v>
      </c>
      <c r="V1646" s="144">
        <v>8513</v>
      </c>
    </row>
    <row r="1647" spans="1:22">
      <c r="A1647" s="375" t="s">
        <v>3689</v>
      </c>
      <c r="B1647" t="s">
        <v>3625</v>
      </c>
      <c r="C1647" t="s">
        <v>3690</v>
      </c>
      <c r="D1647" s="307">
        <v>43482</v>
      </c>
      <c r="E1647" s="307">
        <v>0</v>
      </c>
      <c r="F1647" s="307">
        <v>62812</v>
      </c>
      <c r="G1647" s="307">
        <v>62812</v>
      </c>
      <c r="H1647" s="307">
        <v>0</v>
      </c>
      <c r="I1647" s="307">
        <v>74215</v>
      </c>
      <c r="J1647" s="307">
        <v>56580</v>
      </c>
      <c r="K1647" s="307">
        <v>74215</v>
      </c>
      <c r="L1647" s="307">
        <v>0</v>
      </c>
      <c r="M1647" s="307">
        <v>6957</v>
      </c>
      <c r="N1647" s="307">
        <v>4653</v>
      </c>
      <c r="O1647" s="307">
        <v>6088</v>
      </c>
      <c r="P1647" s="307">
        <v>869</v>
      </c>
      <c r="Q1647" s="307">
        <v>1269</v>
      </c>
      <c r="R1647" s="438">
        <v>0</v>
      </c>
      <c r="S1647" s="438">
        <v>0</v>
      </c>
      <c r="T1647" s="438">
        <v>0</v>
      </c>
      <c r="U1647" s="438">
        <v>1269</v>
      </c>
      <c r="V1647" s="438">
        <v>10539</v>
      </c>
    </row>
    <row r="1648" spans="1:22">
      <c r="A1648" s="375" t="s">
        <v>3691</v>
      </c>
      <c r="B1648" t="s">
        <v>3625</v>
      </c>
      <c r="C1648" t="s">
        <v>3692</v>
      </c>
      <c r="D1648" s="306">
        <v>43484</v>
      </c>
      <c r="E1648" s="306">
        <v>0</v>
      </c>
      <c r="F1648" s="306">
        <v>25532</v>
      </c>
      <c r="G1648" s="306">
        <v>25532</v>
      </c>
      <c r="H1648" s="306">
        <v>0</v>
      </c>
      <c r="I1648" s="306">
        <v>22170</v>
      </c>
      <c r="J1648" s="306">
        <v>17310</v>
      </c>
      <c r="K1648" s="306">
        <v>22170</v>
      </c>
      <c r="L1648" s="306">
        <v>0</v>
      </c>
      <c r="M1648" s="306">
        <v>2064</v>
      </c>
      <c r="N1648" s="306">
        <v>1428</v>
      </c>
      <c r="O1648" s="306">
        <v>2064</v>
      </c>
      <c r="P1648" s="306">
        <v>0</v>
      </c>
      <c r="Q1648" s="306">
        <v>789</v>
      </c>
      <c r="R1648" s="144">
        <v>0</v>
      </c>
      <c r="S1648" s="144">
        <v>0</v>
      </c>
      <c r="T1648" s="144">
        <v>0</v>
      </c>
      <c r="U1648" s="144">
        <v>789</v>
      </c>
      <c r="V1648" s="144">
        <v>4295</v>
      </c>
    </row>
    <row r="1649" spans="1:22">
      <c r="A1649" s="375" t="s">
        <v>3693</v>
      </c>
      <c r="B1649" t="s">
        <v>3625</v>
      </c>
      <c r="C1649" t="s">
        <v>3694</v>
      </c>
      <c r="D1649" s="307">
        <v>43501</v>
      </c>
      <c r="E1649" s="307">
        <v>0</v>
      </c>
      <c r="F1649" s="307">
        <v>41789</v>
      </c>
      <c r="G1649" s="307">
        <v>41789</v>
      </c>
      <c r="H1649" s="307">
        <v>0</v>
      </c>
      <c r="I1649" s="307">
        <v>37455</v>
      </c>
      <c r="J1649" s="307">
        <v>24520</v>
      </c>
      <c r="K1649" s="307">
        <v>37455</v>
      </c>
      <c r="L1649" s="307">
        <v>0</v>
      </c>
      <c r="M1649" s="307">
        <v>3747</v>
      </c>
      <c r="N1649" s="307">
        <v>2028</v>
      </c>
      <c r="O1649" s="307">
        <v>1763</v>
      </c>
      <c r="P1649" s="307">
        <v>1984</v>
      </c>
      <c r="Q1649" s="307">
        <v>1029</v>
      </c>
      <c r="R1649" s="438">
        <v>0</v>
      </c>
      <c r="S1649" s="438">
        <v>0</v>
      </c>
      <c r="T1649" s="438">
        <v>0</v>
      </c>
      <c r="U1649" s="438">
        <v>1029</v>
      </c>
      <c r="V1649" s="438">
        <v>7026</v>
      </c>
    </row>
    <row r="1650" spans="1:22">
      <c r="A1650" s="375" t="s">
        <v>3695</v>
      </c>
      <c r="B1650" t="s">
        <v>3625</v>
      </c>
      <c r="C1650" t="s">
        <v>3696</v>
      </c>
      <c r="D1650" s="306">
        <v>43505</v>
      </c>
      <c r="E1650" s="306">
        <v>0</v>
      </c>
      <c r="F1650" s="306">
        <v>47633</v>
      </c>
      <c r="G1650" s="306">
        <v>782</v>
      </c>
      <c r="H1650" s="306">
        <v>46851</v>
      </c>
      <c r="I1650" s="306">
        <v>39885</v>
      </c>
      <c r="J1650" s="306">
        <v>29090</v>
      </c>
      <c r="K1650" s="306">
        <v>38500</v>
      </c>
      <c r="L1650" s="306">
        <v>1385</v>
      </c>
      <c r="M1650" s="306">
        <v>3796</v>
      </c>
      <c r="N1650" s="306">
        <v>2371</v>
      </c>
      <c r="O1650" s="306">
        <v>3796</v>
      </c>
      <c r="P1650" s="306">
        <v>0</v>
      </c>
      <c r="Q1650" s="306">
        <v>1029</v>
      </c>
      <c r="R1650" s="144">
        <v>0</v>
      </c>
      <c r="S1650" s="144">
        <v>0</v>
      </c>
      <c r="T1650" s="144">
        <v>0</v>
      </c>
      <c r="U1650" s="144">
        <v>1029</v>
      </c>
      <c r="V1650" s="144">
        <v>8020</v>
      </c>
    </row>
    <row r="1651" spans="1:22">
      <c r="A1651" s="375" t="s">
        <v>3697</v>
      </c>
      <c r="B1651" t="s">
        <v>3625</v>
      </c>
      <c r="C1651" t="s">
        <v>3698</v>
      </c>
      <c r="D1651" s="307">
        <v>43506</v>
      </c>
      <c r="E1651" s="307">
        <v>0</v>
      </c>
      <c r="F1651" s="307">
        <v>25152</v>
      </c>
      <c r="G1651" s="307">
        <v>368</v>
      </c>
      <c r="H1651" s="307">
        <v>24784</v>
      </c>
      <c r="I1651" s="307">
        <v>16730</v>
      </c>
      <c r="J1651" s="307">
        <v>12460</v>
      </c>
      <c r="K1651" s="307">
        <v>16730</v>
      </c>
      <c r="L1651" s="307">
        <v>0</v>
      </c>
      <c r="M1651" s="307">
        <v>1589</v>
      </c>
      <c r="N1651" s="307">
        <v>1028</v>
      </c>
      <c r="O1651" s="307">
        <v>1589</v>
      </c>
      <c r="P1651" s="307">
        <v>0</v>
      </c>
      <c r="Q1651" s="307">
        <v>789</v>
      </c>
      <c r="R1651" s="438">
        <v>0</v>
      </c>
      <c r="S1651" s="438">
        <v>0</v>
      </c>
      <c r="T1651" s="438">
        <v>0</v>
      </c>
      <c r="U1651" s="438">
        <v>789</v>
      </c>
      <c r="V1651" s="438">
        <v>4229</v>
      </c>
    </row>
    <row r="1652" spans="1:22">
      <c r="A1652" s="375" t="s">
        <v>3699</v>
      </c>
      <c r="B1652" t="s">
        <v>3625</v>
      </c>
      <c r="C1652" t="s">
        <v>3700</v>
      </c>
      <c r="D1652" s="306">
        <v>43507</v>
      </c>
      <c r="E1652" s="306">
        <v>0</v>
      </c>
      <c r="F1652" s="306">
        <v>15288</v>
      </c>
      <c r="G1652" s="306">
        <v>0</v>
      </c>
      <c r="H1652" s="306">
        <v>15288</v>
      </c>
      <c r="I1652" s="306">
        <v>9785</v>
      </c>
      <c r="J1652" s="306">
        <v>7510</v>
      </c>
      <c r="K1652" s="306">
        <v>9785</v>
      </c>
      <c r="L1652" s="306">
        <v>0</v>
      </c>
      <c r="M1652" s="306">
        <v>900</v>
      </c>
      <c r="N1652" s="306">
        <v>606</v>
      </c>
      <c r="O1652" s="306">
        <v>900</v>
      </c>
      <c r="P1652" s="306">
        <v>0</v>
      </c>
      <c r="Q1652" s="306">
        <v>789</v>
      </c>
      <c r="R1652" s="144">
        <v>0</v>
      </c>
      <c r="S1652" s="144">
        <v>0</v>
      </c>
      <c r="T1652" s="144">
        <v>0</v>
      </c>
      <c r="U1652" s="144">
        <v>789</v>
      </c>
      <c r="V1652" s="144">
        <v>2561</v>
      </c>
    </row>
    <row r="1653" spans="1:22">
      <c r="A1653" s="375" t="s">
        <v>3701</v>
      </c>
      <c r="B1653" t="s">
        <v>3625</v>
      </c>
      <c r="C1653" t="s">
        <v>3702</v>
      </c>
      <c r="D1653" s="307">
        <v>43510</v>
      </c>
      <c r="E1653" s="307">
        <v>0</v>
      </c>
      <c r="F1653" s="307">
        <v>26798</v>
      </c>
      <c r="G1653" s="307">
        <v>26798</v>
      </c>
      <c r="H1653" s="307">
        <v>0</v>
      </c>
      <c r="I1653" s="307">
        <v>16685</v>
      </c>
      <c r="J1653" s="307">
        <v>11860</v>
      </c>
      <c r="K1653" s="307">
        <v>14950</v>
      </c>
      <c r="L1653" s="307">
        <v>1735</v>
      </c>
      <c r="M1653" s="307">
        <v>1616</v>
      </c>
      <c r="N1653" s="307">
        <v>980</v>
      </c>
      <c r="O1653" s="307">
        <v>1616</v>
      </c>
      <c r="P1653" s="307">
        <v>0</v>
      </c>
      <c r="Q1653" s="307">
        <v>789</v>
      </c>
      <c r="R1653" s="438">
        <v>0</v>
      </c>
      <c r="S1653" s="438">
        <v>0</v>
      </c>
      <c r="T1653" s="438">
        <v>0</v>
      </c>
      <c r="U1653" s="438">
        <v>789</v>
      </c>
      <c r="V1653" s="438">
        <v>4507</v>
      </c>
    </row>
    <row r="1654" spans="1:22">
      <c r="A1654" s="375" t="s">
        <v>3703</v>
      </c>
      <c r="B1654" t="s">
        <v>3625</v>
      </c>
      <c r="C1654" t="s">
        <v>3704</v>
      </c>
      <c r="D1654" s="306">
        <v>43511</v>
      </c>
      <c r="E1654" s="306">
        <v>0</v>
      </c>
      <c r="F1654" s="306">
        <v>8146</v>
      </c>
      <c r="G1654" s="306">
        <v>8146</v>
      </c>
      <c r="H1654" s="306">
        <v>0</v>
      </c>
      <c r="I1654" s="306">
        <v>5085</v>
      </c>
      <c r="J1654" s="306">
        <v>3890</v>
      </c>
      <c r="K1654" s="306">
        <v>4860</v>
      </c>
      <c r="L1654" s="306">
        <v>225</v>
      </c>
      <c r="M1654" s="306">
        <v>485</v>
      </c>
      <c r="N1654" s="306">
        <v>323</v>
      </c>
      <c r="O1654" s="306">
        <v>408</v>
      </c>
      <c r="P1654" s="306">
        <v>77</v>
      </c>
      <c r="Q1654" s="306">
        <v>789</v>
      </c>
      <c r="R1654" s="144">
        <v>0</v>
      </c>
      <c r="S1654" s="144">
        <v>0</v>
      </c>
      <c r="T1654" s="144">
        <v>0</v>
      </c>
      <c r="U1654" s="144">
        <v>789</v>
      </c>
      <c r="V1654" s="144">
        <v>1368</v>
      </c>
    </row>
    <row r="1655" spans="1:22">
      <c r="A1655" s="375" t="s">
        <v>3705</v>
      </c>
      <c r="B1655" t="s">
        <v>3625</v>
      </c>
      <c r="C1655" t="s">
        <v>3706</v>
      </c>
      <c r="D1655" s="307">
        <v>43512</v>
      </c>
      <c r="E1655" s="307">
        <v>0</v>
      </c>
      <c r="F1655" s="307">
        <v>21250</v>
      </c>
      <c r="G1655" s="307">
        <v>21250</v>
      </c>
      <c r="H1655" s="307">
        <v>0</v>
      </c>
      <c r="I1655" s="307">
        <v>12605</v>
      </c>
      <c r="J1655" s="307">
        <v>8740</v>
      </c>
      <c r="K1655" s="307">
        <v>10400</v>
      </c>
      <c r="L1655" s="307">
        <v>2205</v>
      </c>
      <c r="M1655" s="307">
        <v>1218</v>
      </c>
      <c r="N1655" s="307">
        <v>708</v>
      </c>
      <c r="O1655" s="307">
        <v>1218</v>
      </c>
      <c r="P1655" s="307">
        <v>0</v>
      </c>
      <c r="Q1655" s="307">
        <v>789</v>
      </c>
      <c r="R1655" s="438">
        <v>0</v>
      </c>
      <c r="S1655" s="438">
        <v>0</v>
      </c>
      <c r="T1655" s="438">
        <v>0</v>
      </c>
      <c r="U1655" s="438">
        <v>789</v>
      </c>
      <c r="V1655" s="438">
        <v>3574</v>
      </c>
    </row>
    <row r="1656" spans="1:22">
      <c r="A1656" s="375" t="s">
        <v>3707</v>
      </c>
      <c r="B1656" t="s">
        <v>3625</v>
      </c>
      <c r="C1656" t="s">
        <v>3708</v>
      </c>
      <c r="D1656" s="306">
        <v>43513</v>
      </c>
      <c r="E1656" s="306">
        <v>0</v>
      </c>
      <c r="F1656" s="306">
        <v>20468</v>
      </c>
      <c r="G1656" s="306">
        <v>20468</v>
      </c>
      <c r="H1656" s="306">
        <v>0</v>
      </c>
      <c r="I1656" s="306">
        <v>14940</v>
      </c>
      <c r="J1656" s="306">
        <v>12080</v>
      </c>
      <c r="K1656" s="306">
        <v>14940</v>
      </c>
      <c r="L1656" s="306">
        <v>0</v>
      </c>
      <c r="M1656" s="306">
        <v>1360</v>
      </c>
      <c r="N1656" s="306">
        <v>985</v>
      </c>
      <c r="O1656" s="306">
        <v>1360</v>
      </c>
      <c r="P1656" s="306">
        <v>0</v>
      </c>
      <c r="Q1656" s="306">
        <v>789</v>
      </c>
      <c r="R1656" s="144">
        <v>0</v>
      </c>
      <c r="S1656" s="144">
        <v>0</v>
      </c>
      <c r="T1656" s="144">
        <v>0</v>
      </c>
      <c r="U1656" s="144">
        <v>789</v>
      </c>
      <c r="V1656" s="144">
        <v>3442</v>
      </c>
    </row>
    <row r="1657" spans="1:22">
      <c r="A1657" s="375" t="s">
        <v>3709</v>
      </c>
      <c r="B1657" t="s">
        <v>3625</v>
      </c>
      <c r="C1657" t="s">
        <v>3710</v>
      </c>
      <c r="D1657" s="307">
        <v>43514</v>
      </c>
      <c r="E1657" s="307">
        <v>0</v>
      </c>
      <c r="F1657" s="307">
        <v>63734</v>
      </c>
      <c r="G1657" s="307">
        <v>12664</v>
      </c>
      <c r="H1657" s="307">
        <v>51070</v>
      </c>
      <c r="I1657" s="307">
        <v>64725</v>
      </c>
      <c r="J1657" s="307">
        <v>46680</v>
      </c>
      <c r="K1657" s="307">
        <v>61320</v>
      </c>
      <c r="L1657" s="307">
        <v>3405</v>
      </c>
      <c r="M1657" s="307">
        <v>6186</v>
      </c>
      <c r="N1657" s="307">
        <v>3798</v>
      </c>
      <c r="O1657" s="307">
        <v>6186</v>
      </c>
      <c r="P1657" s="307">
        <v>0</v>
      </c>
      <c r="Q1657" s="307">
        <v>1269</v>
      </c>
      <c r="R1657" s="438">
        <v>0</v>
      </c>
      <c r="S1657" s="438">
        <v>0</v>
      </c>
      <c r="T1657" s="438">
        <v>0</v>
      </c>
      <c r="U1657" s="438">
        <v>1269</v>
      </c>
      <c r="V1657" s="438">
        <v>10744</v>
      </c>
    </row>
    <row r="1658" spans="1:22">
      <c r="A1658" s="375" t="s">
        <v>3711</v>
      </c>
      <c r="B1658" t="s">
        <v>3625</v>
      </c>
      <c r="C1658" t="s">
        <v>3712</v>
      </c>
      <c r="D1658" s="306">
        <v>43531</v>
      </c>
      <c r="E1658" s="306">
        <v>0</v>
      </c>
      <c r="F1658" s="306">
        <v>32607</v>
      </c>
      <c r="G1658" s="306">
        <v>14707</v>
      </c>
      <c r="H1658" s="306">
        <v>17900</v>
      </c>
      <c r="I1658" s="306">
        <v>35435</v>
      </c>
      <c r="J1658" s="306">
        <v>27910</v>
      </c>
      <c r="K1658" s="306">
        <v>30300</v>
      </c>
      <c r="L1658" s="306">
        <v>5135</v>
      </c>
      <c r="M1658" s="306">
        <v>3263</v>
      </c>
      <c r="N1658" s="306">
        <v>2288</v>
      </c>
      <c r="O1658" s="306">
        <v>1566</v>
      </c>
      <c r="P1658" s="306">
        <v>1697</v>
      </c>
      <c r="Q1658" s="306">
        <v>1029</v>
      </c>
      <c r="R1658" s="144">
        <v>0</v>
      </c>
      <c r="S1658" s="144">
        <v>0</v>
      </c>
      <c r="T1658" s="144">
        <v>0</v>
      </c>
      <c r="U1658" s="144">
        <v>1029</v>
      </c>
      <c r="V1658" s="144">
        <v>5505</v>
      </c>
    </row>
    <row r="1659" spans="1:22">
      <c r="A1659" s="375" t="s">
        <v>3713</v>
      </c>
      <c r="B1659" t="s">
        <v>3714</v>
      </c>
      <c r="C1659">
        <v>0</v>
      </c>
      <c r="D1659" s="307">
        <v>44000</v>
      </c>
      <c r="E1659" s="307">
        <v>0</v>
      </c>
      <c r="F1659" s="307">
        <v>5023767</v>
      </c>
      <c r="G1659" s="307">
        <v>2277542</v>
      </c>
      <c r="H1659" s="307">
        <v>2746225</v>
      </c>
      <c r="I1659" s="307">
        <v>0</v>
      </c>
      <c r="J1659" s="307">
        <v>0</v>
      </c>
      <c r="K1659" s="307">
        <v>0</v>
      </c>
      <c r="L1659" s="307">
        <v>0</v>
      </c>
      <c r="M1659" s="307">
        <v>0</v>
      </c>
      <c r="N1659" s="307">
        <v>0</v>
      </c>
      <c r="O1659" s="307">
        <v>0</v>
      </c>
      <c r="P1659" s="307">
        <v>0</v>
      </c>
      <c r="Q1659" s="307">
        <v>0</v>
      </c>
      <c r="R1659" s="438">
        <v>0</v>
      </c>
      <c r="S1659" s="438">
        <v>0</v>
      </c>
      <c r="T1659" s="438">
        <v>0</v>
      </c>
      <c r="U1659" s="438">
        <v>0</v>
      </c>
      <c r="V1659" s="438">
        <v>859325</v>
      </c>
    </row>
    <row r="1660" spans="1:22">
      <c r="A1660" s="375" t="s">
        <v>3715</v>
      </c>
      <c r="B1660" t="s">
        <v>3714</v>
      </c>
      <c r="C1660" t="s">
        <v>3716</v>
      </c>
      <c r="D1660" s="306">
        <v>44201</v>
      </c>
      <c r="E1660" s="306">
        <v>0</v>
      </c>
      <c r="F1660" s="306">
        <v>896204</v>
      </c>
      <c r="G1660" s="306">
        <v>0</v>
      </c>
      <c r="H1660" s="306">
        <v>896204</v>
      </c>
      <c r="I1660" s="306">
        <v>2057870</v>
      </c>
      <c r="J1660" s="306">
        <v>1405710</v>
      </c>
      <c r="K1660" s="306">
        <v>1760000</v>
      </c>
      <c r="L1660" s="306">
        <v>297870</v>
      </c>
      <c r="M1660" s="306">
        <v>203448</v>
      </c>
      <c r="N1660" s="306">
        <v>115803</v>
      </c>
      <c r="O1660" s="306">
        <v>90750</v>
      </c>
      <c r="P1660" s="306">
        <v>112698</v>
      </c>
      <c r="Q1660" s="306">
        <v>14229</v>
      </c>
      <c r="R1660" s="144">
        <v>0</v>
      </c>
      <c r="S1660" s="144">
        <v>0</v>
      </c>
      <c r="T1660" s="144">
        <v>0</v>
      </c>
      <c r="U1660" s="144">
        <v>14229</v>
      </c>
      <c r="V1660" s="144">
        <v>156689</v>
      </c>
    </row>
    <row r="1661" spans="1:22">
      <c r="A1661" s="375" t="s">
        <v>3717</v>
      </c>
      <c r="B1661" t="s">
        <v>3714</v>
      </c>
      <c r="C1661" t="s">
        <v>3718</v>
      </c>
      <c r="D1661" s="307">
        <v>44202</v>
      </c>
      <c r="E1661" s="307">
        <v>464</v>
      </c>
      <c r="F1661" s="307">
        <v>308412</v>
      </c>
      <c r="G1661" s="307">
        <v>150496</v>
      </c>
      <c r="H1661" s="307">
        <v>157916</v>
      </c>
      <c r="I1661" s="307">
        <v>710350</v>
      </c>
      <c r="J1661" s="307">
        <v>565440</v>
      </c>
      <c r="K1661" s="307">
        <v>710350</v>
      </c>
      <c r="L1661" s="307">
        <v>0</v>
      </c>
      <c r="M1661" s="307">
        <v>65993</v>
      </c>
      <c r="N1661" s="307">
        <v>46745</v>
      </c>
      <c r="O1661" s="307">
        <v>41504</v>
      </c>
      <c r="P1661" s="307">
        <v>24489</v>
      </c>
      <c r="Q1661" s="307">
        <v>5589</v>
      </c>
      <c r="R1661" s="438">
        <v>0</v>
      </c>
      <c r="S1661" s="438">
        <v>0</v>
      </c>
      <c r="T1661" s="438">
        <v>0</v>
      </c>
      <c r="U1661" s="438">
        <v>5589</v>
      </c>
      <c r="V1661" s="438">
        <v>52022</v>
      </c>
    </row>
    <row r="1662" spans="1:22">
      <c r="A1662" s="375" t="s">
        <v>3719</v>
      </c>
      <c r="B1662" t="s">
        <v>3714</v>
      </c>
      <c r="C1662" t="s">
        <v>3720</v>
      </c>
      <c r="D1662" s="306">
        <v>44203</v>
      </c>
      <c r="E1662" s="306">
        <v>0</v>
      </c>
      <c r="F1662" s="306">
        <v>237662</v>
      </c>
      <c r="G1662" s="306">
        <v>16662</v>
      </c>
      <c r="H1662" s="306">
        <v>221000</v>
      </c>
      <c r="I1662" s="306">
        <v>404440</v>
      </c>
      <c r="J1662" s="306">
        <v>294080</v>
      </c>
      <c r="K1662" s="306">
        <v>384000</v>
      </c>
      <c r="L1662" s="306">
        <v>20440</v>
      </c>
      <c r="M1662" s="306">
        <v>38868</v>
      </c>
      <c r="N1662" s="306">
        <v>24093</v>
      </c>
      <c r="O1662" s="306">
        <v>10956</v>
      </c>
      <c r="P1662" s="306">
        <v>27912</v>
      </c>
      <c r="Q1662" s="306">
        <v>3669</v>
      </c>
      <c r="R1662" s="144">
        <v>0</v>
      </c>
      <c r="S1662" s="144">
        <v>0</v>
      </c>
      <c r="T1662" s="144">
        <v>0</v>
      </c>
      <c r="U1662" s="144">
        <v>3669</v>
      </c>
      <c r="V1662" s="144">
        <v>40902</v>
      </c>
    </row>
    <row r="1663" spans="1:22">
      <c r="A1663" s="375" t="s">
        <v>3721</v>
      </c>
      <c r="B1663" t="s">
        <v>3714</v>
      </c>
      <c r="C1663" t="s">
        <v>3722</v>
      </c>
      <c r="D1663" s="307">
        <v>44204</v>
      </c>
      <c r="E1663" s="307">
        <v>0</v>
      </c>
      <c r="F1663" s="307">
        <v>223162</v>
      </c>
      <c r="G1663" s="307">
        <v>0</v>
      </c>
      <c r="H1663" s="307">
        <v>223162</v>
      </c>
      <c r="I1663" s="307">
        <v>275495</v>
      </c>
      <c r="J1663" s="307">
        <v>195690</v>
      </c>
      <c r="K1663" s="307">
        <v>248000</v>
      </c>
      <c r="L1663" s="307">
        <v>27495</v>
      </c>
      <c r="M1663" s="307">
        <v>26598</v>
      </c>
      <c r="N1663" s="307">
        <v>15978</v>
      </c>
      <c r="O1663" s="307">
        <v>7579</v>
      </c>
      <c r="P1663" s="307">
        <v>19019</v>
      </c>
      <c r="Q1663" s="307">
        <v>2709</v>
      </c>
      <c r="R1663" s="438">
        <v>0</v>
      </c>
      <c r="S1663" s="438">
        <v>0</v>
      </c>
      <c r="T1663" s="438">
        <v>0</v>
      </c>
      <c r="U1663" s="438">
        <v>2709</v>
      </c>
      <c r="V1663" s="438">
        <v>38321</v>
      </c>
    </row>
    <row r="1664" spans="1:22">
      <c r="A1664" s="375" t="s">
        <v>3723</v>
      </c>
      <c r="B1664" t="s">
        <v>3714</v>
      </c>
      <c r="C1664" t="s">
        <v>3724</v>
      </c>
      <c r="D1664" s="306">
        <v>44205</v>
      </c>
      <c r="E1664" s="306">
        <v>0</v>
      </c>
      <c r="F1664" s="306">
        <v>239598</v>
      </c>
      <c r="G1664" s="306">
        <v>0</v>
      </c>
      <c r="H1664" s="306">
        <v>239598</v>
      </c>
      <c r="I1664" s="306">
        <v>343440</v>
      </c>
      <c r="J1664" s="306">
        <v>261920</v>
      </c>
      <c r="K1664" s="306">
        <v>0</v>
      </c>
      <c r="L1664" s="306">
        <v>343440</v>
      </c>
      <c r="M1664" s="306">
        <v>32375</v>
      </c>
      <c r="N1664" s="306">
        <v>21593</v>
      </c>
      <c r="O1664" s="306">
        <v>2080</v>
      </c>
      <c r="P1664" s="306">
        <v>30295</v>
      </c>
      <c r="Q1664" s="306">
        <v>3189</v>
      </c>
      <c r="R1664" s="144">
        <v>0</v>
      </c>
      <c r="S1664" s="144">
        <v>0</v>
      </c>
      <c r="T1664" s="144">
        <v>0</v>
      </c>
      <c r="U1664" s="144">
        <v>3189</v>
      </c>
      <c r="V1664" s="144">
        <v>41111</v>
      </c>
    </row>
    <row r="1665" spans="1:22">
      <c r="A1665" s="375" t="s">
        <v>3725</v>
      </c>
      <c r="B1665" t="s">
        <v>3714</v>
      </c>
      <c r="C1665" t="s">
        <v>3726</v>
      </c>
      <c r="D1665" s="307">
        <v>44206</v>
      </c>
      <c r="E1665" s="307">
        <v>0</v>
      </c>
      <c r="F1665" s="307">
        <v>127099</v>
      </c>
      <c r="G1665" s="307">
        <v>0</v>
      </c>
      <c r="H1665" s="307">
        <v>127099</v>
      </c>
      <c r="I1665" s="307">
        <v>175970</v>
      </c>
      <c r="J1665" s="307">
        <v>131020</v>
      </c>
      <c r="K1665" s="307">
        <v>0</v>
      </c>
      <c r="L1665" s="307">
        <v>175970</v>
      </c>
      <c r="M1665" s="307">
        <v>16714</v>
      </c>
      <c r="N1665" s="307">
        <v>10753</v>
      </c>
      <c r="O1665" s="307">
        <v>1370</v>
      </c>
      <c r="P1665" s="307">
        <v>15344</v>
      </c>
      <c r="Q1665" s="307">
        <v>2229</v>
      </c>
      <c r="R1665" s="438">
        <v>0</v>
      </c>
      <c r="S1665" s="438">
        <v>0</v>
      </c>
      <c r="T1665" s="438">
        <v>0</v>
      </c>
      <c r="U1665" s="438">
        <v>2229</v>
      </c>
      <c r="V1665" s="438">
        <v>21851</v>
      </c>
    </row>
    <row r="1666" spans="1:22">
      <c r="A1666" s="375" t="s">
        <v>3727</v>
      </c>
      <c r="B1666" t="s">
        <v>3714</v>
      </c>
      <c r="C1666" t="s">
        <v>3728</v>
      </c>
      <c r="D1666" s="306">
        <v>44207</v>
      </c>
      <c r="E1666" s="306">
        <v>0</v>
      </c>
      <c r="F1666" s="306">
        <v>63322</v>
      </c>
      <c r="G1666" s="306">
        <v>12022</v>
      </c>
      <c r="H1666" s="306">
        <v>51300</v>
      </c>
      <c r="I1666" s="306">
        <v>81685</v>
      </c>
      <c r="J1666" s="306">
        <v>62270</v>
      </c>
      <c r="K1666" s="306">
        <v>81685</v>
      </c>
      <c r="L1666" s="306">
        <v>0</v>
      </c>
      <c r="M1666" s="306">
        <v>7715</v>
      </c>
      <c r="N1666" s="306">
        <v>5153</v>
      </c>
      <c r="O1666" s="306">
        <v>7715</v>
      </c>
      <c r="P1666" s="306">
        <v>0</v>
      </c>
      <c r="Q1666" s="306">
        <v>1269</v>
      </c>
      <c r="R1666" s="144">
        <v>0</v>
      </c>
      <c r="S1666" s="144">
        <v>0</v>
      </c>
      <c r="T1666" s="144">
        <v>0</v>
      </c>
      <c r="U1666" s="144">
        <v>1269</v>
      </c>
      <c r="V1666" s="144">
        <v>10846</v>
      </c>
    </row>
    <row r="1667" spans="1:22">
      <c r="A1667" s="375" t="s">
        <v>3729</v>
      </c>
      <c r="B1667" t="s">
        <v>3714</v>
      </c>
      <c r="C1667" t="s">
        <v>3730</v>
      </c>
      <c r="D1667" s="307">
        <v>44208</v>
      </c>
      <c r="E1667" s="307">
        <v>0</v>
      </c>
      <c r="F1667" s="307">
        <v>90827</v>
      </c>
      <c r="G1667" s="307">
        <v>90827</v>
      </c>
      <c r="H1667" s="307">
        <v>0</v>
      </c>
      <c r="I1667" s="307">
        <v>114395</v>
      </c>
      <c r="J1667" s="307">
        <v>91690</v>
      </c>
      <c r="K1667" s="307">
        <v>114395</v>
      </c>
      <c r="L1667" s="307">
        <v>0</v>
      </c>
      <c r="M1667" s="307">
        <v>10540</v>
      </c>
      <c r="N1667" s="307">
        <v>7576</v>
      </c>
      <c r="O1667" s="307">
        <v>7540</v>
      </c>
      <c r="P1667" s="307">
        <v>3000</v>
      </c>
      <c r="Q1667" s="307">
        <v>1509</v>
      </c>
      <c r="R1667" s="438">
        <v>0</v>
      </c>
      <c r="S1667" s="438">
        <v>0</v>
      </c>
      <c r="T1667" s="438">
        <v>0</v>
      </c>
      <c r="U1667" s="438">
        <v>1509</v>
      </c>
      <c r="V1667" s="438">
        <v>15562</v>
      </c>
    </row>
    <row r="1668" spans="1:22">
      <c r="A1668" s="375" t="s">
        <v>3731</v>
      </c>
      <c r="B1668" t="s">
        <v>3714</v>
      </c>
      <c r="C1668" t="s">
        <v>3732</v>
      </c>
      <c r="D1668" s="306">
        <v>44209</v>
      </c>
      <c r="E1668" s="306">
        <v>0</v>
      </c>
      <c r="F1668" s="306">
        <v>87961</v>
      </c>
      <c r="G1668" s="306">
        <v>87961</v>
      </c>
      <c r="H1668" s="306">
        <v>0</v>
      </c>
      <c r="I1668" s="306">
        <v>124770</v>
      </c>
      <c r="J1668" s="306">
        <v>97590</v>
      </c>
      <c r="K1668" s="306">
        <v>124770</v>
      </c>
      <c r="L1668" s="306">
        <v>0</v>
      </c>
      <c r="M1668" s="306">
        <v>11603</v>
      </c>
      <c r="N1668" s="306">
        <v>8003</v>
      </c>
      <c r="O1668" s="306">
        <v>3598</v>
      </c>
      <c r="P1668" s="306">
        <v>8005</v>
      </c>
      <c r="Q1668" s="306">
        <v>1749</v>
      </c>
      <c r="R1668" s="144">
        <v>0</v>
      </c>
      <c r="S1668" s="144">
        <v>0</v>
      </c>
      <c r="T1668" s="144">
        <v>0</v>
      </c>
      <c r="U1668" s="144">
        <v>1749</v>
      </c>
      <c r="V1668" s="144">
        <v>15092</v>
      </c>
    </row>
    <row r="1669" spans="1:22">
      <c r="A1669" s="375" t="s">
        <v>3733</v>
      </c>
      <c r="B1669" t="s">
        <v>3714</v>
      </c>
      <c r="C1669" t="s">
        <v>3734</v>
      </c>
      <c r="D1669" s="307">
        <v>44210</v>
      </c>
      <c r="E1669" s="307">
        <v>0</v>
      </c>
      <c r="F1669" s="307">
        <v>100948</v>
      </c>
      <c r="G1669" s="307">
        <v>100948</v>
      </c>
      <c r="H1669" s="307">
        <v>0</v>
      </c>
      <c r="I1669" s="307">
        <v>140135</v>
      </c>
      <c r="J1669" s="307">
        <v>106000</v>
      </c>
      <c r="K1669" s="307">
        <v>136000</v>
      </c>
      <c r="L1669" s="307">
        <v>4135</v>
      </c>
      <c r="M1669" s="307">
        <v>13230</v>
      </c>
      <c r="N1669" s="307">
        <v>8715</v>
      </c>
      <c r="O1669" s="307">
        <v>5355</v>
      </c>
      <c r="P1669" s="307">
        <v>7875</v>
      </c>
      <c r="Q1669" s="307">
        <v>1989</v>
      </c>
      <c r="R1669" s="438">
        <v>0</v>
      </c>
      <c r="S1669" s="438">
        <v>0</v>
      </c>
      <c r="T1669" s="438">
        <v>0</v>
      </c>
      <c r="U1669" s="438">
        <v>1989</v>
      </c>
      <c r="V1669" s="438">
        <v>17347</v>
      </c>
    </row>
    <row r="1670" spans="1:22">
      <c r="A1670" s="375" t="s">
        <v>3735</v>
      </c>
      <c r="B1670" t="s">
        <v>3714</v>
      </c>
      <c r="C1670" t="s">
        <v>3736</v>
      </c>
      <c r="D1670" s="306">
        <v>44211</v>
      </c>
      <c r="E1670" s="306">
        <v>0</v>
      </c>
      <c r="F1670" s="306">
        <v>176140</v>
      </c>
      <c r="G1670" s="306">
        <v>2000</v>
      </c>
      <c r="H1670" s="306">
        <v>174140</v>
      </c>
      <c r="I1670" s="306">
        <v>270685</v>
      </c>
      <c r="J1670" s="306">
        <v>203230</v>
      </c>
      <c r="K1670" s="306">
        <v>270685</v>
      </c>
      <c r="L1670" s="306">
        <v>0</v>
      </c>
      <c r="M1670" s="306">
        <v>25695</v>
      </c>
      <c r="N1670" s="306">
        <v>16713</v>
      </c>
      <c r="O1670" s="306">
        <v>11600</v>
      </c>
      <c r="P1670" s="306">
        <v>14095</v>
      </c>
      <c r="Q1670" s="306">
        <v>2709</v>
      </c>
      <c r="R1670" s="144">
        <v>0</v>
      </c>
      <c r="S1670" s="144">
        <v>0</v>
      </c>
      <c r="T1670" s="144">
        <v>0</v>
      </c>
      <c r="U1670" s="144">
        <v>2709</v>
      </c>
      <c r="V1670" s="144">
        <v>30324</v>
      </c>
    </row>
    <row r="1671" spans="1:22">
      <c r="A1671" s="375" t="s">
        <v>3737</v>
      </c>
      <c r="B1671" t="s">
        <v>3714</v>
      </c>
      <c r="C1671" t="s">
        <v>3738</v>
      </c>
      <c r="D1671" s="307">
        <v>44212</v>
      </c>
      <c r="E1671" s="307">
        <v>0</v>
      </c>
      <c r="F1671" s="307">
        <v>128413</v>
      </c>
      <c r="G1671" s="307">
        <v>128413</v>
      </c>
      <c r="H1671" s="307">
        <v>0</v>
      </c>
      <c r="I1671" s="307">
        <v>180260</v>
      </c>
      <c r="J1671" s="307">
        <v>140360</v>
      </c>
      <c r="K1671" s="307">
        <v>180260</v>
      </c>
      <c r="L1671" s="307">
        <v>0</v>
      </c>
      <c r="M1671" s="307">
        <v>16773</v>
      </c>
      <c r="N1671" s="307">
        <v>11520</v>
      </c>
      <c r="O1671" s="307">
        <v>15382</v>
      </c>
      <c r="P1671" s="307">
        <v>1391</v>
      </c>
      <c r="Q1671" s="307">
        <v>2229</v>
      </c>
      <c r="R1671" s="438">
        <v>0</v>
      </c>
      <c r="S1671" s="438">
        <v>0</v>
      </c>
      <c r="T1671" s="438">
        <v>0</v>
      </c>
      <c r="U1671" s="438">
        <v>2229</v>
      </c>
      <c r="V1671" s="438">
        <v>22075</v>
      </c>
    </row>
    <row r="1672" spans="1:22">
      <c r="A1672" s="375" t="s">
        <v>3739</v>
      </c>
      <c r="B1672" t="s">
        <v>3714</v>
      </c>
      <c r="C1672" t="s">
        <v>3740</v>
      </c>
      <c r="D1672" s="306">
        <v>44213</v>
      </c>
      <c r="E1672" s="306">
        <v>0</v>
      </c>
      <c r="F1672" s="306">
        <v>112154</v>
      </c>
      <c r="G1672" s="306">
        <v>0</v>
      </c>
      <c r="H1672" s="306">
        <v>112154</v>
      </c>
      <c r="I1672" s="306">
        <v>151850</v>
      </c>
      <c r="J1672" s="306">
        <v>108720</v>
      </c>
      <c r="K1672" s="306">
        <v>133200</v>
      </c>
      <c r="L1672" s="306">
        <v>18650</v>
      </c>
      <c r="M1672" s="306">
        <v>14681</v>
      </c>
      <c r="N1672" s="306">
        <v>8918</v>
      </c>
      <c r="O1672" s="306">
        <v>10965</v>
      </c>
      <c r="P1672" s="306">
        <v>3716</v>
      </c>
      <c r="Q1672" s="306">
        <v>2229</v>
      </c>
      <c r="R1672" s="144">
        <v>0</v>
      </c>
      <c r="S1672" s="144">
        <v>0</v>
      </c>
      <c r="T1672" s="144">
        <v>0</v>
      </c>
      <c r="U1672" s="144">
        <v>2229</v>
      </c>
      <c r="V1672" s="144">
        <v>19284</v>
      </c>
    </row>
    <row r="1673" spans="1:22">
      <c r="A1673" s="375" t="s">
        <v>3741</v>
      </c>
      <c r="B1673" t="s">
        <v>3714</v>
      </c>
      <c r="C1673" t="s">
        <v>3742</v>
      </c>
      <c r="D1673" s="307">
        <v>44214</v>
      </c>
      <c r="E1673" s="307">
        <v>0</v>
      </c>
      <c r="F1673" s="307">
        <v>101101</v>
      </c>
      <c r="G1673" s="307">
        <v>0</v>
      </c>
      <c r="H1673" s="307">
        <v>101101</v>
      </c>
      <c r="I1673" s="307">
        <v>139905</v>
      </c>
      <c r="J1673" s="307">
        <v>107650</v>
      </c>
      <c r="K1673" s="307">
        <v>47400</v>
      </c>
      <c r="L1673" s="307">
        <v>92505</v>
      </c>
      <c r="M1673" s="307">
        <v>13135</v>
      </c>
      <c r="N1673" s="307">
        <v>8866</v>
      </c>
      <c r="O1673" s="307">
        <v>5000</v>
      </c>
      <c r="P1673" s="307">
        <v>8135</v>
      </c>
      <c r="Q1673" s="307">
        <v>1989</v>
      </c>
      <c r="R1673" s="438">
        <v>0</v>
      </c>
      <c r="S1673" s="438">
        <v>0</v>
      </c>
      <c r="T1673" s="438">
        <v>0</v>
      </c>
      <c r="U1673" s="438">
        <v>1989</v>
      </c>
      <c r="V1673" s="438">
        <v>17320</v>
      </c>
    </row>
    <row r="1674" spans="1:22">
      <c r="A1674" s="375" t="s">
        <v>3743</v>
      </c>
      <c r="B1674" t="s">
        <v>3714</v>
      </c>
      <c r="C1674" t="s">
        <v>3744</v>
      </c>
      <c r="D1674" s="306">
        <v>44322</v>
      </c>
      <c r="E1674" s="306">
        <v>0</v>
      </c>
      <c r="F1674" s="306">
        <v>14456</v>
      </c>
      <c r="G1674" s="306">
        <v>0</v>
      </c>
      <c r="H1674" s="306">
        <v>14456</v>
      </c>
      <c r="I1674" s="306">
        <v>10160</v>
      </c>
      <c r="J1674" s="306">
        <v>8260</v>
      </c>
      <c r="K1674" s="306">
        <v>10160</v>
      </c>
      <c r="L1674" s="306">
        <v>0</v>
      </c>
      <c r="M1674" s="306">
        <v>937</v>
      </c>
      <c r="N1674" s="306">
        <v>688</v>
      </c>
      <c r="O1674" s="306">
        <v>937</v>
      </c>
      <c r="P1674" s="306">
        <v>0</v>
      </c>
      <c r="Q1674" s="306">
        <v>789</v>
      </c>
      <c r="R1674" s="144">
        <v>0</v>
      </c>
      <c r="S1674" s="144">
        <v>0</v>
      </c>
      <c r="T1674" s="144">
        <v>0</v>
      </c>
      <c r="U1674" s="144">
        <v>789</v>
      </c>
      <c r="V1674" s="144">
        <v>2452</v>
      </c>
    </row>
    <row r="1675" spans="1:22">
      <c r="A1675" s="375" t="s">
        <v>3745</v>
      </c>
      <c r="B1675" t="s">
        <v>3714</v>
      </c>
      <c r="C1675" t="s">
        <v>3746</v>
      </c>
      <c r="D1675" s="307">
        <v>44341</v>
      </c>
      <c r="E1675" s="307">
        <v>0</v>
      </c>
      <c r="F1675" s="307">
        <v>79701</v>
      </c>
      <c r="G1675" s="307">
        <v>79701</v>
      </c>
      <c r="H1675" s="307">
        <v>0</v>
      </c>
      <c r="I1675" s="307">
        <v>117400</v>
      </c>
      <c r="J1675" s="307">
        <v>80400</v>
      </c>
      <c r="K1675" s="307">
        <v>115000</v>
      </c>
      <c r="L1675" s="307">
        <v>2400</v>
      </c>
      <c r="M1675" s="307">
        <v>11559</v>
      </c>
      <c r="N1675" s="307">
        <v>6603</v>
      </c>
      <c r="O1675" s="307">
        <v>6230</v>
      </c>
      <c r="P1675" s="307">
        <v>5329</v>
      </c>
      <c r="Q1675" s="307">
        <v>1509</v>
      </c>
      <c r="R1675" s="438">
        <v>0</v>
      </c>
      <c r="S1675" s="438">
        <v>0</v>
      </c>
      <c r="T1675" s="438">
        <v>0</v>
      </c>
      <c r="U1675" s="438">
        <v>1509</v>
      </c>
      <c r="V1675" s="438">
        <v>13752</v>
      </c>
    </row>
    <row r="1676" spans="1:22">
      <c r="A1676" s="375" t="s">
        <v>3747</v>
      </c>
      <c r="B1676" t="s">
        <v>3714</v>
      </c>
      <c r="C1676" t="s">
        <v>3748</v>
      </c>
      <c r="D1676" s="306">
        <v>44461</v>
      </c>
      <c r="E1676" s="306">
        <v>0</v>
      </c>
      <c r="F1676" s="306">
        <v>43606</v>
      </c>
      <c r="G1676" s="306">
        <v>43606</v>
      </c>
      <c r="H1676" s="306">
        <v>0</v>
      </c>
      <c r="I1676" s="306">
        <v>43910</v>
      </c>
      <c r="J1676" s="306">
        <v>33980</v>
      </c>
      <c r="K1676" s="306">
        <v>14100</v>
      </c>
      <c r="L1676" s="306">
        <v>29810</v>
      </c>
      <c r="M1676" s="306">
        <v>4093</v>
      </c>
      <c r="N1676" s="306">
        <v>2788</v>
      </c>
      <c r="O1676" s="306">
        <v>1075</v>
      </c>
      <c r="P1676" s="306">
        <v>3018</v>
      </c>
      <c r="Q1676" s="306">
        <v>1029</v>
      </c>
      <c r="R1676" s="144">
        <v>0</v>
      </c>
      <c r="S1676" s="144">
        <v>0</v>
      </c>
      <c r="T1676" s="144">
        <v>0</v>
      </c>
      <c r="U1676" s="144">
        <v>1029</v>
      </c>
      <c r="V1676" s="144">
        <v>7433</v>
      </c>
    </row>
    <row r="1677" spans="1:22">
      <c r="A1677" s="375" t="s">
        <v>3749</v>
      </c>
      <c r="B1677" t="s">
        <v>3714</v>
      </c>
      <c r="C1677" t="s">
        <v>3750</v>
      </c>
      <c r="D1677" s="307">
        <v>44462</v>
      </c>
      <c r="E1677" s="307">
        <v>0</v>
      </c>
      <c r="F1677" s="307">
        <v>61267</v>
      </c>
      <c r="G1677" s="307">
        <v>26445</v>
      </c>
      <c r="H1677" s="307">
        <v>34822</v>
      </c>
      <c r="I1677" s="307">
        <v>66070</v>
      </c>
      <c r="J1677" s="307">
        <v>47980</v>
      </c>
      <c r="K1677" s="307">
        <v>59000</v>
      </c>
      <c r="L1677" s="307">
        <v>7070</v>
      </c>
      <c r="M1677" s="307">
        <v>6353</v>
      </c>
      <c r="N1677" s="307">
        <v>3950</v>
      </c>
      <c r="O1677" s="307">
        <v>3896</v>
      </c>
      <c r="P1677" s="307">
        <v>2457</v>
      </c>
      <c r="Q1677" s="307">
        <v>1269</v>
      </c>
      <c r="R1677" s="438">
        <v>0</v>
      </c>
      <c r="S1677" s="438">
        <v>0</v>
      </c>
      <c r="T1677" s="438">
        <v>0</v>
      </c>
      <c r="U1677" s="438">
        <v>1269</v>
      </c>
      <c r="V1677" s="438">
        <v>10465</v>
      </c>
    </row>
    <row r="1678" spans="1:22">
      <c r="A1678" s="375" t="s">
        <v>3751</v>
      </c>
      <c r="B1678" t="s">
        <v>3752</v>
      </c>
      <c r="C1678">
        <v>0</v>
      </c>
      <c r="D1678" s="306">
        <v>45000</v>
      </c>
      <c r="E1678" s="306">
        <v>0</v>
      </c>
      <c r="F1678" s="306">
        <v>5168217</v>
      </c>
      <c r="G1678" s="306">
        <v>5168217</v>
      </c>
      <c r="H1678" s="306">
        <v>0</v>
      </c>
      <c r="I1678" s="306">
        <v>0</v>
      </c>
      <c r="J1678" s="306">
        <v>0</v>
      </c>
      <c r="K1678" s="306">
        <v>0</v>
      </c>
      <c r="L1678" s="306">
        <v>0</v>
      </c>
      <c r="M1678" s="306">
        <v>0</v>
      </c>
      <c r="N1678" s="306">
        <v>0</v>
      </c>
      <c r="O1678" s="306">
        <v>0</v>
      </c>
      <c r="P1678" s="306">
        <v>0</v>
      </c>
      <c r="Q1678" s="306">
        <v>0</v>
      </c>
      <c r="R1678" s="144">
        <v>0</v>
      </c>
      <c r="S1678" s="144">
        <v>0</v>
      </c>
      <c r="T1678" s="144">
        <v>0</v>
      </c>
      <c r="U1678" s="144">
        <v>0</v>
      </c>
      <c r="V1678" s="144">
        <v>869735</v>
      </c>
    </row>
    <row r="1679" spans="1:22">
      <c r="A1679" s="375" t="s">
        <v>3753</v>
      </c>
      <c r="B1679" t="s">
        <v>3752</v>
      </c>
      <c r="C1679" t="s">
        <v>3754</v>
      </c>
      <c r="D1679" s="307">
        <v>45201</v>
      </c>
      <c r="E1679" s="307">
        <v>0</v>
      </c>
      <c r="F1679" s="307">
        <v>931406</v>
      </c>
      <c r="G1679" s="307">
        <v>0</v>
      </c>
      <c r="H1679" s="307">
        <v>931406</v>
      </c>
      <c r="I1679" s="307">
        <v>1982165</v>
      </c>
      <c r="J1679" s="307">
        <v>1448330</v>
      </c>
      <c r="K1679" s="307">
        <v>1770000</v>
      </c>
      <c r="L1679" s="307">
        <v>212165</v>
      </c>
      <c r="M1679" s="307">
        <v>190733</v>
      </c>
      <c r="N1679" s="307">
        <v>119273</v>
      </c>
      <c r="O1679" s="307">
        <v>10499</v>
      </c>
      <c r="P1679" s="307">
        <v>180234</v>
      </c>
      <c r="Q1679" s="307">
        <v>12789</v>
      </c>
      <c r="R1679" s="438">
        <v>0</v>
      </c>
      <c r="S1679" s="438">
        <v>0</v>
      </c>
      <c r="T1679" s="438">
        <v>0</v>
      </c>
      <c r="U1679" s="438">
        <v>12789</v>
      </c>
      <c r="V1679" s="438">
        <v>156827</v>
      </c>
    </row>
    <row r="1680" spans="1:22">
      <c r="A1680" s="375" t="s">
        <v>3755</v>
      </c>
      <c r="B1680" t="s">
        <v>3752</v>
      </c>
      <c r="C1680" t="s">
        <v>3756</v>
      </c>
      <c r="D1680" s="306">
        <v>45202</v>
      </c>
      <c r="E1680" s="306">
        <v>0</v>
      </c>
      <c r="F1680" s="306">
        <v>485800</v>
      </c>
      <c r="G1680" s="306">
        <v>121309</v>
      </c>
      <c r="H1680" s="306">
        <v>364491</v>
      </c>
      <c r="I1680" s="306">
        <v>837705</v>
      </c>
      <c r="J1680" s="306">
        <v>631280</v>
      </c>
      <c r="K1680" s="306">
        <v>837705</v>
      </c>
      <c r="L1680" s="306">
        <v>0</v>
      </c>
      <c r="M1680" s="306">
        <v>79024</v>
      </c>
      <c r="N1680" s="306">
        <v>51523</v>
      </c>
      <c r="O1680" s="306">
        <v>29950</v>
      </c>
      <c r="P1680" s="306">
        <v>49074</v>
      </c>
      <c r="Q1680" s="306">
        <v>6090</v>
      </c>
      <c r="R1680" s="144">
        <v>6090</v>
      </c>
      <c r="S1680" s="144">
        <v>1452</v>
      </c>
      <c r="T1680" s="144">
        <v>4638</v>
      </c>
      <c r="U1680" s="144">
        <v>0</v>
      </c>
      <c r="V1680" s="144">
        <v>82075</v>
      </c>
    </row>
    <row r="1681" spans="1:22">
      <c r="A1681" s="375" t="s">
        <v>3757</v>
      </c>
      <c r="B1681" t="s">
        <v>3752</v>
      </c>
      <c r="C1681" t="s">
        <v>3758</v>
      </c>
      <c r="D1681" s="307">
        <v>45203</v>
      </c>
      <c r="E1681" s="307">
        <v>0</v>
      </c>
      <c r="F1681" s="307">
        <v>357254</v>
      </c>
      <c r="G1681" s="307">
        <v>357254</v>
      </c>
      <c r="H1681" s="307">
        <v>0</v>
      </c>
      <c r="I1681" s="307">
        <v>626735</v>
      </c>
      <c r="J1681" s="307">
        <v>474760</v>
      </c>
      <c r="K1681" s="307">
        <v>623000</v>
      </c>
      <c r="L1681" s="307">
        <v>3735</v>
      </c>
      <c r="M1681" s="307">
        <v>59262</v>
      </c>
      <c r="N1681" s="307">
        <v>39018</v>
      </c>
      <c r="O1681" s="307">
        <v>40410</v>
      </c>
      <c r="P1681" s="307">
        <v>18852</v>
      </c>
      <c r="Q1681" s="307">
        <v>5349</v>
      </c>
      <c r="R1681" s="438">
        <v>0</v>
      </c>
      <c r="S1681" s="438">
        <v>0</v>
      </c>
      <c r="T1681" s="438">
        <v>0</v>
      </c>
      <c r="U1681" s="438">
        <v>5349</v>
      </c>
      <c r="V1681" s="438">
        <v>60192</v>
      </c>
    </row>
    <row r="1682" spans="1:22">
      <c r="A1682" s="375" t="s">
        <v>3759</v>
      </c>
      <c r="B1682" t="s">
        <v>3752</v>
      </c>
      <c r="C1682" t="s">
        <v>3760</v>
      </c>
      <c r="D1682" s="306">
        <v>45204</v>
      </c>
      <c r="E1682" s="306">
        <v>0</v>
      </c>
      <c r="F1682" s="306">
        <v>181051</v>
      </c>
      <c r="G1682" s="306">
        <v>181051</v>
      </c>
      <c r="H1682" s="306">
        <v>0</v>
      </c>
      <c r="I1682" s="306">
        <v>287185</v>
      </c>
      <c r="J1682" s="306">
        <v>225700</v>
      </c>
      <c r="K1682" s="306">
        <v>287185</v>
      </c>
      <c r="L1682" s="306">
        <v>0</v>
      </c>
      <c r="M1682" s="306">
        <v>26724</v>
      </c>
      <c r="N1682" s="306">
        <v>18600</v>
      </c>
      <c r="O1682" s="306">
        <v>6578</v>
      </c>
      <c r="P1682" s="306">
        <v>20146</v>
      </c>
      <c r="Q1682" s="306">
        <v>2709</v>
      </c>
      <c r="R1682" s="144">
        <v>0</v>
      </c>
      <c r="S1682" s="144">
        <v>0</v>
      </c>
      <c r="T1682" s="144">
        <v>0</v>
      </c>
      <c r="U1682" s="144">
        <v>2709</v>
      </c>
      <c r="V1682" s="144">
        <v>30538</v>
      </c>
    </row>
    <row r="1683" spans="1:22">
      <c r="A1683" s="375" t="s">
        <v>3761</v>
      </c>
      <c r="B1683" t="s">
        <v>3752</v>
      </c>
      <c r="C1683" t="s">
        <v>3762</v>
      </c>
      <c r="D1683" s="307">
        <v>45205</v>
      </c>
      <c r="E1683" s="307">
        <v>0</v>
      </c>
      <c r="F1683" s="307">
        <v>160694</v>
      </c>
      <c r="G1683" s="307">
        <v>85000</v>
      </c>
      <c r="H1683" s="307">
        <v>75694</v>
      </c>
      <c r="I1683" s="307">
        <v>247260</v>
      </c>
      <c r="J1683" s="307">
        <v>193600</v>
      </c>
      <c r="K1683" s="307">
        <v>247260</v>
      </c>
      <c r="L1683" s="307">
        <v>0</v>
      </c>
      <c r="M1683" s="307">
        <v>23007</v>
      </c>
      <c r="N1683" s="307">
        <v>15903</v>
      </c>
      <c r="O1683" s="307">
        <v>12733</v>
      </c>
      <c r="P1683" s="307">
        <v>10274</v>
      </c>
      <c r="Q1683" s="307">
        <v>2709</v>
      </c>
      <c r="R1683" s="438">
        <v>0</v>
      </c>
      <c r="S1683" s="438">
        <v>0</v>
      </c>
      <c r="T1683" s="438">
        <v>0</v>
      </c>
      <c r="U1683" s="438">
        <v>2709</v>
      </c>
      <c r="V1683" s="438">
        <v>27081</v>
      </c>
    </row>
    <row r="1684" spans="1:22">
      <c r="A1684" s="375" t="s">
        <v>3763</v>
      </c>
      <c r="B1684" t="s">
        <v>3752</v>
      </c>
      <c r="C1684" t="s">
        <v>3764</v>
      </c>
      <c r="D1684" s="306">
        <v>45206</v>
      </c>
      <c r="E1684" s="306">
        <v>0</v>
      </c>
      <c r="F1684" s="306">
        <v>187440</v>
      </c>
      <c r="G1684" s="306">
        <v>183440</v>
      </c>
      <c r="H1684" s="306">
        <v>4000</v>
      </c>
      <c r="I1684" s="306">
        <v>301885</v>
      </c>
      <c r="J1684" s="306">
        <v>225230</v>
      </c>
      <c r="K1684" s="306">
        <v>290100</v>
      </c>
      <c r="L1684" s="306">
        <v>11785</v>
      </c>
      <c r="M1684" s="306">
        <v>28673</v>
      </c>
      <c r="N1684" s="306">
        <v>18458</v>
      </c>
      <c r="O1684" s="306">
        <v>9000</v>
      </c>
      <c r="P1684" s="306">
        <v>19673</v>
      </c>
      <c r="Q1684" s="306">
        <v>2949</v>
      </c>
      <c r="R1684" s="144">
        <v>0</v>
      </c>
      <c r="S1684" s="144">
        <v>0</v>
      </c>
      <c r="T1684" s="144">
        <v>0</v>
      </c>
      <c r="U1684" s="144">
        <v>2949</v>
      </c>
      <c r="V1684" s="144">
        <v>31545</v>
      </c>
    </row>
    <row r="1685" spans="1:22">
      <c r="A1685" s="375" t="s">
        <v>3765</v>
      </c>
      <c r="B1685" t="s">
        <v>3752</v>
      </c>
      <c r="C1685" t="s">
        <v>3766</v>
      </c>
      <c r="D1685" s="307">
        <v>45207</v>
      </c>
      <c r="E1685" s="307">
        <v>0</v>
      </c>
      <c r="F1685" s="307">
        <v>71897</v>
      </c>
      <c r="G1685" s="307">
        <v>71897</v>
      </c>
      <c r="H1685" s="307">
        <v>0</v>
      </c>
      <c r="I1685" s="307">
        <v>104460</v>
      </c>
      <c r="J1685" s="307">
        <v>84950</v>
      </c>
      <c r="K1685" s="307">
        <v>104460</v>
      </c>
      <c r="L1685" s="307">
        <v>0</v>
      </c>
      <c r="M1685" s="307">
        <v>9498</v>
      </c>
      <c r="N1685" s="307">
        <v>6936</v>
      </c>
      <c r="O1685" s="307">
        <v>2584</v>
      </c>
      <c r="P1685" s="307">
        <v>6914</v>
      </c>
      <c r="Q1685" s="307">
        <v>1050</v>
      </c>
      <c r="R1685" s="438">
        <v>0</v>
      </c>
      <c r="S1685" s="438">
        <v>0</v>
      </c>
      <c r="T1685" s="438">
        <v>0</v>
      </c>
      <c r="U1685" s="438">
        <v>1050</v>
      </c>
      <c r="V1685" s="438">
        <v>12076</v>
      </c>
    </row>
    <row r="1686" spans="1:22">
      <c r="A1686" s="375" t="s">
        <v>3767</v>
      </c>
      <c r="B1686" t="s">
        <v>3752</v>
      </c>
      <c r="C1686" t="s">
        <v>3768</v>
      </c>
      <c r="D1686" s="306">
        <v>45208</v>
      </c>
      <c r="E1686" s="306">
        <v>0</v>
      </c>
      <c r="F1686" s="306">
        <v>104739</v>
      </c>
      <c r="G1686" s="306">
        <v>104739</v>
      </c>
      <c r="H1686" s="306">
        <v>0</v>
      </c>
      <c r="I1686" s="306">
        <v>150345</v>
      </c>
      <c r="J1686" s="306">
        <v>114520</v>
      </c>
      <c r="K1686" s="306">
        <v>114000</v>
      </c>
      <c r="L1686" s="306">
        <v>36345</v>
      </c>
      <c r="M1686" s="306">
        <v>14098</v>
      </c>
      <c r="N1686" s="306">
        <v>9343</v>
      </c>
      <c r="O1686" s="306">
        <v>2591</v>
      </c>
      <c r="P1686" s="306">
        <v>11507</v>
      </c>
      <c r="Q1686" s="306">
        <v>1530</v>
      </c>
      <c r="R1686" s="144">
        <v>0</v>
      </c>
      <c r="S1686" s="144">
        <v>0</v>
      </c>
      <c r="T1686" s="144">
        <v>0</v>
      </c>
      <c r="U1686" s="144">
        <v>1530</v>
      </c>
      <c r="V1686" s="144">
        <v>17667</v>
      </c>
    </row>
    <row r="1687" spans="1:22">
      <c r="A1687" s="375" t="s">
        <v>3769</v>
      </c>
      <c r="B1687" t="s">
        <v>3752</v>
      </c>
      <c r="C1687" t="s">
        <v>3770</v>
      </c>
      <c r="D1687" s="307">
        <v>45209</v>
      </c>
      <c r="E1687" s="307">
        <v>0</v>
      </c>
      <c r="F1687" s="307">
        <v>73915</v>
      </c>
      <c r="G1687" s="307">
        <v>73915</v>
      </c>
      <c r="H1687" s="307">
        <v>0</v>
      </c>
      <c r="I1687" s="307">
        <v>109910</v>
      </c>
      <c r="J1687" s="307">
        <v>89500</v>
      </c>
      <c r="K1687" s="307">
        <v>109910</v>
      </c>
      <c r="L1687" s="307">
        <v>0</v>
      </c>
      <c r="M1687" s="307">
        <v>10042</v>
      </c>
      <c r="N1687" s="307">
        <v>7363</v>
      </c>
      <c r="O1687" s="307">
        <v>10042</v>
      </c>
      <c r="P1687" s="307">
        <v>0</v>
      </c>
      <c r="Q1687" s="307">
        <v>1509</v>
      </c>
      <c r="R1687" s="438">
        <v>0</v>
      </c>
      <c r="S1687" s="438">
        <v>0</v>
      </c>
      <c r="T1687" s="438">
        <v>0</v>
      </c>
      <c r="U1687" s="438">
        <v>1509</v>
      </c>
      <c r="V1687" s="438">
        <v>12438</v>
      </c>
    </row>
    <row r="1688" spans="1:22">
      <c r="A1688" s="375" t="s">
        <v>3771</v>
      </c>
      <c r="B1688" t="s">
        <v>3752</v>
      </c>
      <c r="C1688" t="s">
        <v>3772</v>
      </c>
      <c r="D1688" s="306">
        <v>45341</v>
      </c>
      <c r="E1688" s="306">
        <v>0</v>
      </c>
      <c r="F1688" s="306">
        <v>82539</v>
      </c>
      <c r="G1688" s="306">
        <v>47539</v>
      </c>
      <c r="H1688" s="306">
        <v>35000</v>
      </c>
      <c r="I1688" s="306">
        <v>118055</v>
      </c>
      <c r="J1688" s="306">
        <v>85040</v>
      </c>
      <c r="K1688" s="306">
        <v>118055</v>
      </c>
      <c r="L1688" s="306">
        <v>0</v>
      </c>
      <c r="M1688" s="306">
        <v>11289</v>
      </c>
      <c r="N1688" s="306">
        <v>6888</v>
      </c>
      <c r="O1688" s="306">
        <v>2443</v>
      </c>
      <c r="P1688" s="306">
        <v>8846</v>
      </c>
      <c r="Q1688" s="306">
        <v>1509</v>
      </c>
      <c r="R1688" s="144">
        <v>0</v>
      </c>
      <c r="S1688" s="144">
        <v>0</v>
      </c>
      <c r="T1688" s="144">
        <v>0</v>
      </c>
      <c r="U1688" s="144">
        <v>1509</v>
      </c>
      <c r="V1688" s="144">
        <v>13950</v>
      </c>
    </row>
    <row r="1689" spans="1:22">
      <c r="A1689" s="375" t="s">
        <v>3773</v>
      </c>
      <c r="B1689" t="s">
        <v>3752</v>
      </c>
      <c r="C1689" t="s">
        <v>3774</v>
      </c>
      <c r="D1689" s="307">
        <v>45361</v>
      </c>
      <c r="E1689" s="307">
        <v>0</v>
      </c>
      <c r="F1689" s="307">
        <v>43198</v>
      </c>
      <c r="G1689" s="307">
        <v>6347</v>
      </c>
      <c r="H1689" s="307">
        <v>36851</v>
      </c>
      <c r="I1689" s="307">
        <v>49845</v>
      </c>
      <c r="J1689" s="307">
        <v>39620</v>
      </c>
      <c r="K1689" s="307">
        <v>49845</v>
      </c>
      <c r="L1689" s="307">
        <v>0</v>
      </c>
      <c r="M1689" s="307">
        <v>4609</v>
      </c>
      <c r="N1689" s="307">
        <v>3265</v>
      </c>
      <c r="O1689" s="307">
        <v>1712</v>
      </c>
      <c r="P1689" s="307">
        <v>2897</v>
      </c>
      <c r="Q1689" s="307">
        <v>1029</v>
      </c>
      <c r="R1689" s="438">
        <v>0</v>
      </c>
      <c r="S1689" s="438">
        <v>0</v>
      </c>
      <c r="T1689" s="438">
        <v>0</v>
      </c>
      <c r="U1689" s="438">
        <v>1029</v>
      </c>
      <c r="V1689" s="438">
        <v>7276</v>
      </c>
    </row>
    <row r="1690" spans="1:22">
      <c r="A1690" s="375" t="s">
        <v>3775</v>
      </c>
      <c r="B1690" t="s">
        <v>3752</v>
      </c>
      <c r="C1690" t="s">
        <v>3776</v>
      </c>
      <c r="D1690" s="306">
        <v>45382</v>
      </c>
      <c r="E1690" s="306">
        <v>0</v>
      </c>
      <c r="F1690" s="306">
        <v>62086</v>
      </c>
      <c r="G1690" s="306">
        <v>0</v>
      </c>
      <c r="H1690" s="306">
        <v>62086</v>
      </c>
      <c r="I1690" s="306">
        <v>100365</v>
      </c>
      <c r="J1690" s="306">
        <v>77840</v>
      </c>
      <c r="K1690" s="306">
        <v>99400</v>
      </c>
      <c r="L1690" s="306">
        <v>965</v>
      </c>
      <c r="M1690" s="306">
        <v>9412</v>
      </c>
      <c r="N1690" s="306">
        <v>6430</v>
      </c>
      <c r="O1690" s="306">
        <v>3395</v>
      </c>
      <c r="P1690" s="306">
        <v>6017</v>
      </c>
      <c r="Q1690" s="306">
        <v>1509</v>
      </c>
      <c r="R1690" s="144">
        <v>0</v>
      </c>
      <c r="S1690" s="144">
        <v>0</v>
      </c>
      <c r="T1690" s="144">
        <v>0</v>
      </c>
      <c r="U1690" s="144">
        <v>1509</v>
      </c>
      <c r="V1690" s="144">
        <v>10498</v>
      </c>
    </row>
    <row r="1691" spans="1:22">
      <c r="A1691" s="375" t="s">
        <v>3777</v>
      </c>
      <c r="B1691" t="s">
        <v>3752</v>
      </c>
      <c r="C1691" t="s">
        <v>3778</v>
      </c>
      <c r="D1691" s="307">
        <v>45383</v>
      </c>
      <c r="E1691" s="307">
        <v>0</v>
      </c>
      <c r="F1691" s="307">
        <v>37286</v>
      </c>
      <c r="G1691" s="307">
        <v>37286</v>
      </c>
      <c r="H1691" s="307">
        <v>0</v>
      </c>
      <c r="I1691" s="307">
        <v>36515</v>
      </c>
      <c r="J1691" s="307">
        <v>28250</v>
      </c>
      <c r="K1691" s="307">
        <v>36515</v>
      </c>
      <c r="L1691" s="307">
        <v>0</v>
      </c>
      <c r="M1691" s="307">
        <v>3370</v>
      </c>
      <c r="N1691" s="307">
        <v>2281</v>
      </c>
      <c r="O1691" s="307">
        <v>818</v>
      </c>
      <c r="P1691" s="307">
        <v>2552</v>
      </c>
      <c r="Q1691" s="307">
        <v>1029</v>
      </c>
      <c r="R1691" s="438">
        <v>0</v>
      </c>
      <c r="S1691" s="438">
        <v>0</v>
      </c>
      <c r="T1691" s="438">
        <v>0</v>
      </c>
      <c r="U1691" s="438">
        <v>1029</v>
      </c>
      <c r="V1691" s="438">
        <v>6278</v>
      </c>
    </row>
    <row r="1692" spans="1:22">
      <c r="A1692" s="375" t="s">
        <v>3779</v>
      </c>
      <c r="B1692" t="s">
        <v>3752</v>
      </c>
      <c r="C1692" t="s">
        <v>3780</v>
      </c>
      <c r="D1692" s="306">
        <v>45401</v>
      </c>
      <c r="E1692" s="306">
        <v>0</v>
      </c>
      <c r="F1692" s="306">
        <v>67427</v>
      </c>
      <c r="G1692" s="306">
        <v>0</v>
      </c>
      <c r="H1692" s="306">
        <v>67427</v>
      </c>
      <c r="I1692" s="306">
        <v>93905</v>
      </c>
      <c r="J1692" s="306">
        <v>67840</v>
      </c>
      <c r="K1692" s="306">
        <v>93905</v>
      </c>
      <c r="L1692" s="306">
        <v>0</v>
      </c>
      <c r="M1692" s="306">
        <v>9063</v>
      </c>
      <c r="N1692" s="306">
        <v>5580</v>
      </c>
      <c r="O1692" s="306">
        <v>2585</v>
      </c>
      <c r="P1692" s="306">
        <v>6478</v>
      </c>
      <c r="Q1692" s="306">
        <v>1509</v>
      </c>
      <c r="R1692" s="144">
        <v>0</v>
      </c>
      <c r="S1692" s="144">
        <v>0</v>
      </c>
      <c r="T1692" s="144">
        <v>0</v>
      </c>
      <c r="U1692" s="144">
        <v>1509</v>
      </c>
      <c r="V1692" s="144">
        <v>11337</v>
      </c>
    </row>
    <row r="1693" spans="1:22">
      <c r="A1693" s="375" t="s">
        <v>3781</v>
      </c>
      <c r="B1693" t="s">
        <v>3752</v>
      </c>
      <c r="C1693" t="s">
        <v>3782</v>
      </c>
      <c r="D1693" s="307">
        <v>45402</v>
      </c>
      <c r="E1693" s="307">
        <v>0</v>
      </c>
      <c r="F1693" s="307">
        <v>55075</v>
      </c>
      <c r="G1693" s="307">
        <v>55075</v>
      </c>
      <c r="H1693" s="307">
        <v>0</v>
      </c>
      <c r="I1693" s="307">
        <v>76875</v>
      </c>
      <c r="J1693" s="307">
        <v>54880</v>
      </c>
      <c r="K1693" s="307">
        <v>76875</v>
      </c>
      <c r="L1693" s="307">
        <v>0</v>
      </c>
      <c r="M1693" s="307">
        <v>7406</v>
      </c>
      <c r="N1693" s="307">
        <v>4463</v>
      </c>
      <c r="O1693" s="307">
        <v>3444</v>
      </c>
      <c r="P1693" s="307">
        <v>3962</v>
      </c>
      <c r="Q1693" s="307">
        <v>1509</v>
      </c>
      <c r="R1693" s="438">
        <v>0</v>
      </c>
      <c r="S1693" s="438">
        <v>0</v>
      </c>
      <c r="T1693" s="438">
        <v>0</v>
      </c>
      <c r="U1693" s="438">
        <v>1509</v>
      </c>
      <c r="V1693" s="438">
        <v>9297</v>
      </c>
    </row>
    <row r="1694" spans="1:22">
      <c r="A1694" s="375" t="s">
        <v>3783</v>
      </c>
      <c r="B1694" t="s">
        <v>3752</v>
      </c>
      <c r="C1694" t="s">
        <v>3784</v>
      </c>
      <c r="D1694" s="306">
        <v>45403</v>
      </c>
      <c r="E1694" s="306">
        <v>0</v>
      </c>
      <c r="F1694" s="306">
        <v>10055</v>
      </c>
      <c r="G1694" s="306">
        <v>0</v>
      </c>
      <c r="H1694" s="306">
        <v>10055</v>
      </c>
      <c r="I1694" s="306">
        <v>5365</v>
      </c>
      <c r="J1694" s="306">
        <v>4040</v>
      </c>
      <c r="K1694" s="306">
        <v>5365</v>
      </c>
      <c r="L1694" s="306">
        <v>0</v>
      </c>
      <c r="M1694" s="306">
        <v>515</v>
      </c>
      <c r="N1694" s="306">
        <v>338</v>
      </c>
      <c r="O1694" s="306">
        <v>190</v>
      </c>
      <c r="P1694" s="306">
        <v>325</v>
      </c>
      <c r="Q1694" s="306">
        <v>789</v>
      </c>
      <c r="R1694" s="144">
        <v>0</v>
      </c>
      <c r="S1694" s="144">
        <v>0</v>
      </c>
      <c r="T1694" s="144">
        <v>0</v>
      </c>
      <c r="U1694" s="144">
        <v>789</v>
      </c>
      <c r="V1694" s="144">
        <v>1687</v>
      </c>
    </row>
    <row r="1695" spans="1:22">
      <c r="A1695" s="375" t="s">
        <v>3785</v>
      </c>
      <c r="B1695" t="s">
        <v>3752</v>
      </c>
      <c r="C1695" t="s">
        <v>3786</v>
      </c>
      <c r="D1695" s="307">
        <v>45404</v>
      </c>
      <c r="E1695" s="307">
        <v>0</v>
      </c>
      <c r="F1695" s="307">
        <v>17090</v>
      </c>
      <c r="G1695" s="307">
        <v>17090</v>
      </c>
      <c r="H1695" s="307">
        <v>0</v>
      </c>
      <c r="I1695" s="307">
        <v>25590</v>
      </c>
      <c r="J1695" s="307">
        <v>19810</v>
      </c>
      <c r="K1695" s="307">
        <v>25590</v>
      </c>
      <c r="L1695" s="307">
        <v>0</v>
      </c>
      <c r="M1695" s="307">
        <v>2382</v>
      </c>
      <c r="N1695" s="307">
        <v>1623</v>
      </c>
      <c r="O1695" s="307">
        <v>442</v>
      </c>
      <c r="P1695" s="307">
        <v>1940</v>
      </c>
      <c r="Q1695" s="307">
        <v>1029</v>
      </c>
      <c r="R1695" s="438">
        <v>0</v>
      </c>
      <c r="S1695" s="438">
        <v>0</v>
      </c>
      <c r="T1695" s="438">
        <v>0</v>
      </c>
      <c r="U1695" s="438">
        <v>1029</v>
      </c>
      <c r="V1695" s="438">
        <v>2880</v>
      </c>
    </row>
    <row r="1696" spans="1:22">
      <c r="A1696" s="375" t="s">
        <v>3787</v>
      </c>
      <c r="B1696" t="s">
        <v>3752</v>
      </c>
      <c r="C1696" t="s">
        <v>3788</v>
      </c>
      <c r="D1696" s="306">
        <v>45405</v>
      </c>
      <c r="E1696" s="306">
        <v>0</v>
      </c>
      <c r="F1696" s="306">
        <v>52059</v>
      </c>
      <c r="G1696" s="306">
        <v>52059</v>
      </c>
      <c r="H1696" s="306">
        <v>0</v>
      </c>
      <c r="I1696" s="306">
        <v>75225</v>
      </c>
      <c r="J1696" s="306">
        <v>56300</v>
      </c>
      <c r="K1696" s="306">
        <v>75225</v>
      </c>
      <c r="L1696" s="306">
        <v>0</v>
      </c>
      <c r="M1696" s="306">
        <v>7096</v>
      </c>
      <c r="N1696" s="306">
        <v>4588</v>
      </c>
      <c r="O1696" s="306">
        <v>4330</v>
      </c>
      <c r="P1696" s="306">
        <v>2766</v>
      </c>
      <c r="Q1696" s="306">
        <v>1269</v>
      </c>
      <c r="R1696" s="144">
        <v>0</v>
      </c>
      <c r="S1696" s="144">
        <v>0</v>
      </c>
      <c r="T1696" s="144">
        <v>0</v>
      </c>
      <c r="U1696" s="144">
        <v>1269</v>
      </c>
      <c r="V1696" s="144">
        <v>8755</v>
      </c>
    </row>
    <row r="1697" spans="1:22">
      <c r="A1697" s="375" t="s">
        <v>3789</v>
      </c>
      <c r="B1697" t="s">
        <v>3752</v>
      </c>
      <c r="C1697" t="s">
        <v>3790</v>
      </c>
      <c r="D1697" s="307">
        <v>45406</v>
      </c>
      <c r="E1697" s="307">
        <v>0</v>
      </c>
      <c r="F1697" s="307">
        <v>45854</v>
      </c>
      <c r="G1697" s="307">
        <v>45854</v>
      </c>
      <c r="H1697" s="307">
        <v>0</v>
      </c>
      <c r="I1697" s="307">
        <v>53455</v>
      </c>
      <c r="J1697" s="307">
        <v>41510</v>
      </c>
      <c r="K1697" s="307">
        <v>53455</v>
      </c>
      <c r="L1697" s="307">
        <v>0</v>
      </c>
      <c r="M1697" s="307">
        <v>4931</v>
      </c>
      <c r="N1697" s="307">
        <v>3356</v>
      </c>
      <c r="O1697" s="307">
        <v>4649</v>
      </c>
      <c r="P1697" s="307">
        <v>282</v>
      </c>
      <c r="Q1697" s="307">
        <v>1269</v>
      </c>
      <c r="R1697" s="438">
        <v>0</v>
      </c>
      <c r="S1697" s="438">
        <v>0</v>
      </c>
      <c r="T1697" s="438">
        <v>0</v>
      </c>
      <c r="U1697" s="438">
        <v>1269</v>
      </c>
      <c r="V1697" s="438">
        <v>7727</v>
      </c>
    </row>
    <row r="1698" spans="1:22">
      <c r="A1698" s="375" t="s">
        <v>3791</v>
      </c>
      <c r="B1698" t="s">
        <v>3752</v>
      </c>
      <c r="C1698" t="s">
        <v>3792</v>
      </c>
      <c r="D1698" s="306">
        <v>45421</v>
      </c>
      <c r="E1698" s="306">
        <v>0</v>
      </c>
      <c r="F1698" s="306">
        <v>59784</v>
      </c>
      <c r="G1698" s="306">
        <v>0</v>
      </c>
      <c r="H1698" s="306">
        <v>59784</v>
      </c>
      <c r="I1698" s="306">
        <v>82700</v>
      </c>
      <c r="J1698" s="306">
        <v>60720</v>
      </c>
      <c r="K1698" s="306">
        <v>82700</v>
      </c>
      <c r="L1698" s="306">
        <v>0</v>
      </c>
      <c r="M1698" s="306">
        <v>7935</v>
      </c>
      <c r="N1698" s="306">
        <v>5013</v>
      </c>
      <c r="O1698" s="306">
        <v>7170</v>
      </c>
      <c r="P1698" s="306">
        <v>765</v>
      </c>
      <c r="Q1698" s="306">
        <v>1509</v>
      </c>
      <c r="R1698" s="144">
        <v>0</v>
      </c>
      <c r="S1698" s="144">
        <v>0</v>
      </c>
      <c r="T1698" s="144">
        <v>0</v>
      </c>
      <c r="U1698" s="144">
        <v>1509</v>
      </c>
      <c r="V1698" s="144">
        <v>10092</v>
      </c>
    </row>
    <row r="1699" spans="1:22">
      <c r="A1699" s="375" t="s">
        <v>3793</v>
      </c>
      <c r="B1699" t="s">
        <v>3752</v>
      </c>
      <c r="C1699" t="s">
        <v>3794</v>
      </c>
      <c r="D1699" s="307">
        <v>45429</v>
      </c>
      <c r="E1699" s="307">
        <v>0</v>
      </c>
      <c r="F1699" s="307">
        <v>10716</v>
      </c>
      <c r="G1699" s="307">
        <v>10716</v>
      </c>
      <c r="H1699" s="307">
        <v>0</v>
      </c>
      <c r="I1699" s="307">
        <v>7240</v>
      </c>
      <c r="J1699" s="307">
        <v>5600</v>
      </c>
      <c r="K1699" s="307">
        <v>7240</v>
      </c>
      <c r="L1699" s="307">
        <v>0</v>
      </c>
      <c r="M1699" s="307">
        <v>684</v>
      </c>
      <c r="N1699" s="307">
        <v>468</v>
      </c>
      <c r="O1699" s="307">
        <v>100</v>
      </c>
      <c r="P1699" s="307">
        <v>584</v>
      </c>
      <c r="Q1699" s="307">
        <v>789</v>
      </c>
      <c r="R1699" s="438">
        <v>0</v>
      </c>
      <c r="S1699" s="438">
        <v>0</v>
      </c>
      <c r="T1699" s="438">
        <v>0</v>
      </c>
      <c r="U1699" s="438">
        <v>789</v>
      </c>
      <c r="V1699" s="438">
        <v>1799</v>
      </c>
    </row>
    <row r="1700" spans="1:22">
      <c r="A1700" s="375" t="s">
        <v>3795</v>
      </c>
      <c r="B1700" t="s">
        <v>3752</v>
      </c>
      <c r="C1700" t="s">
        <v>3796</v>
      </c>
      <c r="D1700" s="306">
        <v>45430</v>
      </c>
      <c r="E1700" s="306">
        <v>0</v>
      </c>
      <c r="F1700" s="306">
        <v>18404</v>
      </c>
      <c r="G1700" s="306">
        <v>18404</v>
      </c>
      <c r="H1700" s="306">
        <v>0</v>
      </c>
      <c r="I1700" s="306">
        <v>13180</v>
      </c>
      <c r="J1700" s="306">
        <v>10440</v>
      </c>
      <c r="K1700" s="306">
        <v>13180</v>
      </c>
      <c r="L1700" s="306">
        <v>0</v>
      </c>
      <c r="M1700" s="306">
        <v>1225</v>
      </c>
      <c r="N1700" s="306">
        <v>868</v>
      </c>
      <c r="O1700" s="306">
        <v>1225</v>
      </c>
      <c r="P1700" s="306">
        <v>0</v>
      </c>
      <c r="Q1700" s="306">
        <v>789</v>
      </c>
      <c r="R1700" s="144">
        <v>0</v>
      </c>
      <c r="S1700" s="144">
        <v>0</v>
      </c>
      <c r="T1700" s="144">
        <v>0</v>
      </c>
      <c r="U1700" s="144">
        <v>789</v>
      </c>
      <c r="V1700" s="144">
        <v>3094</v>
      </c>
    </row>
    <row r="1701" spans="1:22">
      <c r="A1701" s="375" t="s">
        <v>3797</v>
      </c>
      <c r="B1701" t="s">
        <v>3752</v>
      </c>
      <c r="C1701" t="s">
        <v>1061</v>
      </c>
      <c r="D1701" s="307">
        <v>45431</v>
      </c>
      <c r="E1701" s="307">
        <v>0</v>
      </c>
      <c r="F1701" s="307">
        <v>30411</v>
      </c>
      <c r="G1701" s="307">
        <v>14770</v>
      </c>
      <c r="H1701" s="307">
        <v>15641</v>
      </c>
      <c r="I1701" s="307">
        <v>30560</v>
      </c>
      <c r="J1701" s="307">
        <v>25330</v>
      </c>
      <c r="K1701" s="307">
        <v>30560</v>
      </c>
      <c r="L1701" s="307">
        <v>0</v>
      </c>
      <c r="M1701" s="307">
        <v>2764</v>
      </c>
      <c r="N1701" s="307">
        <v>2083</v>
      </c>
      <c r="O1701" s="307">
        <v>1109</v>
      </c>
      <c r="P1701" s="307">
        <v>1655</v>
      </c>
      <c r="Q1701" s="307">
        <v>1029</v>
      </c>
      <c r="R1701" s="438">
        <v>0</v>
      </c>
      <c r="S1701" s="438">
        <v>0</v>
      </c>
      <c r="T1701" s="438">
        <v>0</v>
      </c>
      <c r="U1701" s="438">
        <v>1029</v>
      </c>
      <c r="V1701" s="438">
        <v>5086</v>
      </c>
    </row>
    <row r="1702" spans="1:22">
      <c r="A1702" s="375" t="s">
        <v>3798</v>
      </c>
      <c r="B1702" t="s">
        <v>3752</v>
      </c>
      <c r="C1702" t="s">
        <v>3799</v>
      </c>
      <c r="D1702" s="306">
        <v>45441</v>
      </c>
      <c r="E1702" s="306">
        <v>0</v>
      </c>
      <c r="F1702" s="306">
        <v>59874</v>
      </c>
      <c r="G1702" s="306">
        <v>59874</v>
      </c>
      <c r="H1702" s="306">
        <v>0</v>
      </c>
      <c r="I1702" s="306">
        <v>54345</v>
      </c>
      <c r="J1702" s="306">
        <v>41100</v>
      </c>
      <c r="K1702" s="306">
        <v>54345</v>
      </c>
      <c r="L1702" s="306">
        <v>0</v>
      </c>
      <c r="M1702" s="306">
        <v>5092</v>
      </c>
      <c r="N1702" s="306">
        <v>3358</v>
      </c>
      <c r="O1702" s="306">
        <v>5092</v>
      </c>
      <c r="P1702" s="306">
        <v>0</v>
      </c>
      <c r="Q1702" s="306">
        <v>1029</v>
      </c>
      <c r="R1702" s="144">
        <v>0</v>
      </c>
      <c r="S1702" s="144">
        <v>0</v>
      </c>
      <c r="T1702" s="144">
        <v>0</v>
      </c>
      <c r="U1702" s="144">
        <v>1029</v>
      </c>
      <c r="V1702" s="144">
        <v>10084</v>
      </c>
    </row>
    <row r="1703" spans="1:22">
      <c r="A1703" s="375" t="s">
        <v>3800</v>
      </c>
      <c r="B1703" t="s">
        <v>3752</v>
      </c>
      <c r="C1703" t="s">
        <v>3801</v>
      </c>
      <c r="D1703" s="307">
        <v>45442</v>
      </c>
      <c r="E1703" s="307">
        <v>0</v>
      </c>
      <c r="F1703" s="307">
        <v>24840</v>
      </c>
      <c r="G1703" s="307">
        <v>24840</v>
      </c>
      <c r="H1703" s="307">
        <v>0</v>
      </c>
      <c r="I1703" s="307">
        <v>18995</v>
      </c>
      <c r="J1703" s="307">
        <v>15130</v>
      </c>
      <c r="K1703" s="307">
        <v>18560</v>
      </c>
      <c r="L1703" s="307">
        <v>435</v>
      </c>
      <c r="M1703" s="307">
        <v>1739</v>
      </c>
      <c r="N1703" s="307">
        <v>1238</v>
      </c>
      <c r="O1703" s="307">
        <v>1259</v>
      </c>
      <c r="P1703" s="307">
        <v>480</v>
      </c>
      <c r="Q1703" s="307">
        <v>789</v>
      </c>
      <c r="R1703" s="438">
        <v>0</v>
      </c>
      <c r="S1703" s="438">
        <v>0</v>
      </c>
      <c r="T1703" s="438">
        <v>0</v>
      </c>
      <c r="U1703" s="438">
        <v>789</v>
      </c>
      <c r="V1703" s="438">
        <v>4177</v>
      </c>
    </row>
    <row r="1704" spans="1:22">
      <c r="A1704" s="375" t="s">
        <v>3802</v>
      </c>
      <c r="B1704" t="s">
        <v>3752</v>
      </c>
      <c r="C1704" t="s">
        <v>3803</v>
      </c>
      <c r="D1704" s="306">
        <v>45443</v>
      </c>
      <c r="E1704" s="306">
        <v>0</v>
      </c>
      <c r="F1704" s="306">
        <v>24172</v>
      </c>
      <c r="G1704" s="306">
        <v>0</v>
      </c>
      <c r="H1704" s="306">
        <v>24172</v>
      </c>
      <c r="I1704" s="306">
        <v>14515</v>
      </c>
      <c r="J1704" s="306">
        <v>10840</v>
      </c>
      <c r="K1704" s="306">
        <v>14515</v>
      </c>
      <c r="L1704" s="306">
        <v>0</v>
      </c>
      <c r="M1704" s="306">
        <v>1359</v>
      </c>
      <c r="N1704" s="306">
        <v>885</v>
      </c>
      <c r="O1704" s="306">
        <v>1359</v>
      </c>
      <c r="P1704" s="306">
        <v>0</v>
      </c>
      <c r="Q1704" s="306">
        <v>789</v>
      </c>
      <c r="R1704" s="144">
        <v>0</v>
      </c>
      <c r="S1704" s="144">
        <v>0</v>
      </c>
      <c r="T1704" s="144">
        <v>0</v>
      </c>
      <c r="U1704" s="144">
        <v>789</v>
      </c>
      <c r="V1704" s="144">
        <v>4065</v>
      </c>
    </row>
    <row r="1705" spans="1:22">
      <c r="A1705" s="375" t="s">
        <v>3804</v>
      </c>
      <c r="B1705" t="s">
        <v>3805</v>
      </c>
      <c r="C1705">
        <v>0</v>
      </c>
      <c r="D1705" s="307">
        <v>46000</v>
      </c>
      <c r="E1705" s="307">
        <v>0</v>
      </c>
      <c r="F1705" s="307">
        <v>6639814</v>
      </c>
      <c r="G1705" s="307">
        <v>2842125</v>
      </c>
      <c r="H1705" s="307">
        <v>3797689</v>
      </c>
      <c r="I1705" s="307">
        <v>0</v>
      </c>
      <c r="J1705" s="307">
        <v>0</v>
      </c>
      <c r="K1705" s="307">
        <v>0</v>
      </c>
      <c r="L1705" s="307">
        <v>0</v>
      </c>
      <c r="M1705" s="307">
        <v>0</v>
      </c>
      <c r="N1705" s="307">
        <v>0</v>
      </c>
      <c r="O1705" s="307">
        <v>0</v>
      </c>
      <c r="P1705" s="307">
        <v>0</v>
      </c>
      <c r="Q1705" s="307">
        <v>0</v>
      </c>
      <c r="R1705" s="438">
        <v>0</v>
      </c>
      <c r="S1705" s="438">
        <v>0</v>
      </c>
      <c r="T1705" s="438">
        <v>0</v>
      </c>
      <c r="U1705" s="438">
        <v>0</v>
      </c>
      <c r="V1705" s="438">
        <v>1139937</v>
      </c>
    </row>
    <row r="1706" spans="1:22">
      <c r="A1706" s="375" t="s">
        <v>3806</v>
      </c>
      <c r="B1706" t="s">
        <v>3805</v>
      </c>
      <c r="C1706" t="s">
        <v>3807</v>
      </c>
      <c r="D1706" s="306">
        <v>46201</v>
      </c>
      <c r="E1706" s="306">
        <v>0</v>
      </c>
      <c r="F1706" s="306">
        <v>1313650</v>
      </c>
      <c r="G1706" s="306">
        <v>889231</v>
      </c>
      <c r="H1706" s="306">
        <v>424419</v>
      </c>
      <c r="I1706" s="306">
        <v>2906560</v>
      </c>
      <c r="J1706" s="306">
        <v>2111540</v>
      </c>
      <c r="K1706" s="306">
        <v>1570000</v>
      </c>
      <c r="L1706" s="306">
        <v>1336560</v>
      </c>
      <c r="M1706" s="306">
        <v>280323</v>
      </c>
      <c r="N1706" s="306">
        <v>173793</v>
      </c>
      <c r="O1706" s="306">
        <v>130000</v>
      </c>
      <c r="P1706" s="306">
        <v>150323</v>
      </c>
      <c r="Q1706" s="306">
        <v>17610</v>
      </c>
      <c r="R1706" s="144">
        <v>17610</v>
      </c>
      <c r="S1706" s="144">
        <v>13266</v>
      </c>
      <c r="T1706" s="144">
        <v>4344</v>
      </c>
      <c r="U1706" s="144">
        <v>0</v>
      </c>
      <c r="V1706" s="144">
        <v>227987</v>
      </c>
    </row>
    <row r="1707" spans="1:22">
      <c r="A1707" s="375" t="s">
        <v>3808</v>
      </c>
      <c r="B1707" t="s">
        <v>3805</v>
      </c>
      <c r="C1707" t="s">
        <v>3809</v>
      </c>
      <c r="D1707" s="307">
        <v>46203</v>
      </c>
      <c r="E1707" s="307">
        <v>0</v>
      </c>
      <c r="F1707" s="307">
        <v>316487</v>
      </c>
      <c r="G1707" s="307">
        <v>316487</v>
      </c>
      <c r="H1707" s="307">
        <v>0</v>
      </c>
      <c r="I1707" s="307">
        <v>535650</v>
      </c>
      <c r="J1707" s="307">
        <v>409390</v>
      </c>
      <c r="K1707" s="307">
        <v>529600</v>
      </c>
      <c r="L1707" s="307">
        <v>6050</v>
      </c>
      <c r="M1707" s="307">
        <v>50006</v>
      </c>
      <c r="N1707" s="307">
        <v>33251</v>
      </c>
      <c r="O1707" s="307">
        <v>29378</v>
      </c>
      <c r="P1707" s="307">
        <v>20628</v>
      </c>
      <c r="Q1707" s="307">
        <v>4629</v>
      </c>
      <c r="R1707" s="438">
        <v>0</v>
      </c>
      <c r="S1707" s="438">
        <v>0</v>
      </c>
      <c r="T1707" s="438">
        <v>0</v>
      </c>
      <c r="U1707" s="438">
        <v>4629</v>
      </c>
      <c r="V1707" s="438">
        <v>54644</v>
      </c>
    </row>
    <row r="1708" spans="1:22">
      <c r="A1708" s="375" t="s">
        <v>3810</v>
      </c>
      <c r="B1708" t="s">
        <v>3805</v>
      </c>
      <c r="C1708" t="s">
        <v>3811</v>
      </c>
      <c r="D1708" s="306">
        <v>46204</v>
      </c>
      <c r="E1708" s="306">
        <v>0</v>
      </c>
      <c r="F1708" s="306">
        <v>79277</v>
      </c>
      <c r="G1708" s="306">
        <v>79277</v>
      </c>
      <c r="H1708" s="306">
        <v>0</v>
      </c>
      <c r="I1708" s="306">
        <v>118570</v>
      </c>
      <c r="J1708" s="306">
        <v>94850</v>
      </c>
      <c r="K1708" s="306">
        <v>118570</v>
      </c>
      <c r="L1708" s="306">
        <v>0</v>
      </c>
      <c r="M1708" s="306">
        <v>10939</v>
      </c>
      <c r="N1708" s="306">
        <v>7816</v>
      </c>
      <c r="O1708" s="306">
        <v>6889</v>
      </c>
      <c r="P1708" s="306">
        <v>4050</v>
      </c>
      <c r="Q1708" s="306">
        <v>1749</v>
      </c>
      <c r="R1708" s="144">
        <v>0</v>
      </c>
      <c r="S1708" s="144">
        <v>0</v>
      </c>
      <c r="T1708" s="144">
        <v>0</v>
      </c>
      <c r="U1708" s="144">
        <v>1749</v>
      </c>
      <c r="V1708" s="144">
        <v>13602</v>
      </c>
    </row>
    <row r="1709" spans="1:22">
      <c r="A1709" s="375" t="s">
        <v>3812</v>
      </c>
      <c r="B1709" t="s">
        <v>3805</v>
      </c>
      <c r="C1709" t="s">
        <v>3813</v>
      </c>
      <c r="D1709" s="307">
        <v>46206</v>
      </c>
      <c r="E1709" s="307">
        <v>0</v>
      </c>
      <c r="F1709" s="307">
        <v>76531</v>
      </c>
      <c r="G1709" s="307">
        <v>76531</v>
      </c>
      <c r="H1709" s="307">
        <v>0</v>
      </c>
      <c r="I1709" s="307">
        <v>113665</v>
      </c>
      <c r="J1709" s="307">
        <v>91220</v>
      </c>
      <c r="K1709" s="307">
        <v>94800</v>
      </c>
      <c r="L1709" s="307">
        <v>18865</v>
      </c>
      <c r="M1709" s="307">
        <v>10459</v>
      </c>
      <c r="N1709" s="307">
        <v>7513</v>
      </c>
      <c r="O1709" s="307">
        <v>2820</v>
      </c>
      <c r="P1709" s="307">
        <v>7639</v>
      </c>
      <c r="Q1709" s="307">
        <v>1509</v>
      </c>
      <c r="R1709" s="438">
        <v>0</v>
      </c>
      <c r="S1709" s="438">
        <v>0</v>
      </c>
      <c r="T1709" s="438">
        <v>0</v>
      </c>
      <c r="U1709" s="438">
        <v>1509</v>
      </c>
      <c r="V1709" s="438">
        <v>13141</v>
      </c>
    </row>
    <row r="1710" spans="1:22">
      <c r="A1710" s="375" t="s">
        <v>3814</v>
      </c>
      <c r="B1710" t="s">
        <v>3805</v>
      </c>
      <c r="C1710" t="s">
        <v>3815</v>
      </c>
      <c r="D1710" s="306">
        <v>46208</v>
      </c>
      <c r="E1710" s="306">
        <v>0</v>
      </c>
      <c r="F1710" s="306">
        <v>174504</v>
      </c>
      <c r="G1710" s="306">
        <v>124804</v>
      </c>
      <c r="H1710" s="306">
        <v>49700</v>
      </c>
      <c r="I1710" s="306">
        <v>274840</v>
      </c>
      <c r="J1710" s="306">
        <v>210040</v>
      </c>
      <c r="K1710" s="306">
        <v>274840</v>
      </c>
      <c r="L1710" s="306">
        <v>0</v>
      </c>
      <c r="M1710" s="306">
        <v>25696</v>
      </c>
      <c r="N1710" s="306">
        <v>17098</v>
      </c>
      <c r="O1710" s="306">
        <v>9200</v>
      </c>
      <c r="P1710" s="306">
        <v>16496</v>
      </c>
      <c r="Q1710" s="306">
        <v>2709</v>
      </c>
      <c r="R1710" s="144">
        <v>0</v>
      </c>
      <c r="S1710" s="144">
        <v>0</v>
      </c>
      <c r="T1710" s="144">
        <v>0</v>
      </c>
      <c r="U1710" s="144">
        <v>2709</v>
      </c>
      <c r="V1710" s="144">
        <v>30013</v>
      </c>
    </row>
    <row r="1711" spans="1:22">
      <c r="A1711" s="375" t="s">
        <v>3816</v>
      </c>
      <c r="B1711" t="s">
        <v>3805</v>
      </c>
      <c r="C1711" t="s">
        <v>3817</v>
      </c>
      <c r="D1711" s="307">
        <v>46210</v>
      </c>
      <c r="E1711" s="307">
        <v>0</v>
      </c>
      <c r="F1711" s="307">
        <v>147088</v>
      </c>
      <c r="G1711" s="307">
        <v>147088</v>
      </c>
      <c r="H1711" s="307">
        <v>0</v>
      </c>
      <c r="I1711" s="307">
        <v>218200</v>
      </c>
      <c r="J1711" s="307">
        <v>171380</v>
      </c>
      <c r="K1711" s="307">
        <v>218200</v>
      </c>
      <c r="L1711" s="307">
        <v>0</v>
      </c>
      <c r="M1711" s="307">
        <v>20275</v>
      </c>
      <c r="N1711" s="307">
        <v>14098</v>
      </c>
      <c r="O1711" s="307">
        <v>8131</v>
      </c>
      <c r="P1711" s="307">
        <v>12144</v>
      </c>
      <c r="Q1711" s="307">
        <v>2469</v>
      </c>
      <c r="R1711" s="438">
        <v>0</v>
      </c>
      <c r="S1711" s="438">
        <v>0</v>
      </c>
      <c r="T1711" s="438">
        <v>0</v>
      </c>
      <c r="U1711" s="438">
        <v>2469</v>
      </c>
      <c r="V1711" s="438">
        <v>25300</v>
      </c>
    </row>
    <row r="1712" spans="1:22">
      <c r="A1712" s="375" t="s">
        <v>3818</v>
      </c>
      <c r="B1712" t="s">
        <v>3805</v>
      </c>
      <c r="C1712" t="s">
        <v>3819</v>
      </c>
      <c r="D1712" s="306">
        <v>46213</v>
      </c>
      <c r="E1712" s="306">
        <v>0</v>
      </c>
      <c r="F1712" s="306">
        <v>66855</v>
      </c>
      <c r="G1712" s="306">
        <v>66855</v>
      </c>
      <c r="H1712" s="306">
        <v>0</v>
      </c>
      <c r="I1712" s="306">
        <v>83755</v>
      </c>
      <c r="J1712" s="306">
        <v>65890</v>
      </c>
      <c r="K1712" s="306">
        <v>83755</v>
      </c>
      <c r="L1712" s="306">
        <v>0</v>
      </c>
      <c r="M1712" s="306">
        <v>7747</v>
      </c>
      <c r="N1712" s="306">
        <v>5386</v>
      </c>
      <c r="O1712" s="306">
        <v>1883</v>
      </c>
      <c r="P1712" s="306">
        <v>5864</v>
      </c>
      <c r="Q1712" s="306">
        <v>1509</v>
      </c>
      <c r="R1712" s="144">
        <v>0</v>
      </c>
      <c r="S1712" s="144">
        <v>0</v>
      </c>
      <c r="T1712" s="144">
        <v>0</v>
      </c>
      <c r="U1712" s="144">
        <v>1509</v>
      </c>
      <c r="V1712" s="144">
        <v>11446</v>
      </c>
    </row>
    <row r="1713" spans="1:22">
      <c r="A1713" s="375" t="s">
        <v>3820</v>
      </c>
      <c r="B1713" t="s">
        <v>3805</v>
      </c>
      <c r="C1713" t="s">
        <v>3821</v>
      </c>
      <c r="D1713" s="307">
        <v>46214</v>
      </c>
      <c r="E1713" s="307">
        <v>0</v>
      </c>
      <c r="F1713" s="307">
        <v>60709</v>
      </c>
      <c r="G1713" s="307">
        <v>0</v>
      </c>
      <c r="H1713" s="307">
        <v>60709</v>
      </c>
      <c r="I1713" s="307">
        <v>86605</v>
      </c>
      <c r="J1713" s="307">
        <v>70730</v>
      </c>
      <c r="K1713" s="307">
        <v>86605</v>
      </c>
      <c r="L1713" s="307">
        <v>0</v>
      </c>
      <c r="M1713" s="307">
        <v>7935</v>
      </c>
      <c r="N1713" s="307">
        <v>5853</v>
      </c>
      <c r="O1713" s="307">
        <v>3640</v>
      </c>
      <c r="P1713" s="307">
        <v>4295</v>
      </c>
      <c r="Q1713" s="307">
        <v>1269</v>
      </c>
      <c r="R1713" s="438">
        <v>0</v>
      </c>
      <c r="S1713" s="438">
        <v>0</v>
      </c>
      <c r="T1713" s="438">
        <v>0</v>
      </c>
      <c r="U1713" s="438">
        <v>1269</v>
      </c>
      <c r="V1713" s="438">
        <v>10395</v>
      </c>
    </row>
    <row r="1714" spans="1:22">
      <c r="A1714" s="375" t="s">
        <v>3822</v>
      </c>
      <c r="B1714" t="s">
        <v>3805</v>
      </c>
      <c r="C1714" t="s">
        <v>3823</v>
      </c>
      <c r="D1714" s="306">
        <v>46215</v>
      </c>
      <c r="E1714" s="306">
        <v>0</v>
      </c>
      <c r="F1714" s="306">
        <v>246054</v>
      </c>
      <c r="G1714" s="306">
        <v>246054</v>
      </c>
      <c r="H1714" s="306">
        <v>0</v>
      </c>
      <c r="I1714" s="306">
        <v>465325</v>
      </c>
      <c r="J1714" s="306">
        <v>348000</v>
      </c>
      <c r="K1714" s="306">
        <v>465325</v>
      </c>
      <c r="L1714" s="306">
        <v>0</v>
      </c>
      <c r="M1714" s="306">
        <v>44074</v>
      </c>
      <c r="N1714" s="306">
        <v>28468</v>
      </c>
      <c r="O1714" s="306">
        <v>14779</v>
      </c>
      <c r="P1714" s="306">
        <v>29295</v>
      </c>
      <c r="Q1714" s="306">
        <v>4149</v>
      </c>
      <c r="R1714" s="144">
        <v>0</v>
      </c>
      <c r="S1714" s="144">
        <v>0</v>
      </c>
      <c r="T1714" s="144">
        <v>0</v>
      </c>
      <c r="U1714" s="144">
        <v>4149</v>
      </c>
      <c r="V1714" s="144">
        <v>42267</v>
      </c>
    </row>
    <row r="1715" spans="1:22">
      <c r="A1715" s="375" t="s">
        <v>3824</v>
      </c>
      <c r="B1715" t="s">
        <v>3805</v>
      </c>
      <c r="C1715" t="s">
        <v>3825</v>
      </c>
      <c r="D1715" s="307">
        <v>46216</v>
      </c>
      <c r="E1715" s="307">
        <v>0</v>
      </c>
      <c r="F1715" s="307">
        <v>153653</v>
      </c>
      <c r="G1715" s="307">
        <v>14300</v>
      </c>
      <c r="H1715" s="307">
        <v>139353</v>
      </c>
      <c r="I1715" s="307">
        <v>235910</v>
      </c>
      <c r="J1715" s="307">
        <v>177510</v>
      </c>
      <c r="K1715" s="307">
        <v>235910</v>
      </c>
      <c r="L1715" s="307">
        <v>0</v>
      </c>
      <c r="M1715" s="307">
        <v>22316</v>
      </c>
      <c r="N1715" s="307">
        <v>14576</v>
      </c>
      <c r="O1715" s="307">
        <v>11885</v>
      </c>
      <c r="P1715" s="307">
        <v>10431</v>
      </c>
      <c r="Q1715" s="307">
        <v>2250</v>
      </c>
      <c r="R1715" s="438">
        <v>0</v>
      </c>
      <c r="S1715" s="438">
        <v>0</v>
      </c>
      <c r="T1715" s="438">
        <v>0</v>
      </c>
      <c r="U1715" s="438">
        <v>2250</v>
      </c>
      <c r="V1715" s="438">
        <v>26526</v>
      </c>
    </row>
    <row r="1716" spans="1:22">
      <c r="A1716" s="375" t="s">
        <v>3826</v>
      </c>
      <c r="B1716" t="s">
        <v>3805</v>
      </c>
      <c r="C1716" t="s">
        <v>3827</v>
      </c>
      <c r="D1716" s="306">
        <v>46217</v>
      </c>
      <c r="E1716" s="306">
        <v>0</v>
      </c>
      <c r="F1716" s="306">
        <v>123955</v>
      </c>
      <c r="G1716" s="306">
        <v>123955</v>
      </c>
      <c r="H1716" s="306">
        <v>0</v>
      </c>
      <c r="I1716" s="306">
        <v>203250</v>
      </c>
      <c r="J1716" s="306">
        <v>164310</v>
      </c>
      <c r="K1716" s="306">
        <v>203250</v>
      </c>
      <c r="L1716" s="306">
        <v>0</v>
      </c>
      <c r="M1716" s="306">
        <v>18606</v>
      </c>
      <c r="N1716" s="306">
        <v>13491</v>
      </c>
      <c r="O1716" s="306">
        <v>8838</v>
      </c>
      <c r="P1716" s="306">
        <v>9768</v>
      </c>
      <c r="Q1716" s="306">
        <v>2229</v>
      </c>
      <c r="R1716" s="144">
        <v>0</v>
      </c>
      <c r="S1716" s="144">
        <v>0</v>
      </c>
      <c r="T1716" s="144">
        <v>0</v>
      </c>
      <c r="U1716" s="144">
        <v>2229</v>
      </c>
      <c r="V1716" s="144">
        <v>21334</v>
      </c>
    </row>
    <row r="1717" spans="1:22">
      <c r="A1717" s="375" t="s">
        <v>3828</v>
      </c>
      <c r="B1717" t="s">
        <v>3805</v>
      </c>
      <c r="C1717" t="s">
        <v>3829</v>
      </c>
      <c r="D1717" s="307">
        <v>46218</v>
      </c>
      <c r="E1717" s="307">
        <v>0</v>
      </c>
      <c r="F1717" s="307">
        <v>326337</v>
      </c>
      <c r="G1717" s="307">
        <v>28000</v>
      </c>
      <c r="H1717" s="307">
        <v>298337</v>
      </c>
      <c r="I1717" s="307">
        <v>639165</v>
      </c>
      <c r="J1717" s="307">
        <v>477970</v>
      </c>
      <c r="K1717" s="307">
        <v>639165</v>
      </c>
      <c r="L1717" s="307">
        <v>0</v>
      </c>
      <c r="M1717" s="307">
        <v>60614</v>
      </c>
      <c r="N1717" s="307">
        <v>39086</v>
      </c>
      <c r="O1717" s="307">
        <v>21776</v>
      </c>
      <c r="P1717" s="307">
        <v>38838</v>
      </c>
      <c r="Q1717" s="307">
        <v>5589</v>
      </c>
      <c r="R1717" s="438">
        <v>0</v>
      </c>
      <c r="S1717" s="438">
        <v>0</v>
      </c>
      <c r="T1717" s="438">
        <v>0</v>
      </c>
      <c r="U1717" s="438">
        <v>5589</v>
      </c>
      <c r="V1717" s="438">
        <v>56276</v>
      </c>
    </row>
    <row r="1718" spans="1:22">
      <c r="A1718" s="375" t="s">
        <v>3830</v>
      </c>
      <c r="B1718" t="s">
        <v>3805</v>
      </c>
      <c r="C1718" t="s">
        <v>3831</v>
      </c>
      <c r="D1718" s="306">
        <v>46219</v>
      </c>
      <c r="E1718" s="306">
        <v>0</v>
      </c>
      <c r="F1718" s="306">
        <v>96632</v>
      </c>
      <c r="G1718" s="306">
        <v>96632</v>
      </c>
      <c r="H1718" s="306">
        <v>0</v>
      </c>
      <c r="I1718" s="306">
        <v>135900</v>
      </c>
      <c r="J1718" s="306">
        <v>103080</v>
      </c>
      <c r="K1718" s="306">
        <v>135900</v>
      </c>
      <c r="L1718" s="306">
        <v>0</v>
      </c>
      <c r="M1718" s="306">
        <v>12779</v>
      </c>
      <c r="N1718" s="306">
        <v>8453</v>
      </c>
      <c r="O1718" s="306">
        <v>2500</v>
      </c>
      <c r="P1718" s="306">
        <v>10279</v>
      </c>
      <c r="Q1718" s="306">
        <v>1530</v>
      </c>
      <c r="R1718" s="144">
        <v>0</v>
      </c>
      <c r="S1718" s="144">
        <v>0</v>
      </c>
      <c r="T1718" s="144">
        <v>0</v>
      </c>
      <c r="U1718" s="144">
        <v>1530</v>
      </c>
      <c r="V1718" s="144">
        <v>16631</v>
      </c>
    </row>
    <row r="1719" spans="1:22">
      <c r="A1719" s="375" t="s">
        <v>3832</v>
      </c>
      <c r="B1719" t="s">
        <v>3805</v>
      </c>
      <c r="C1719" t="s">
        <v>3833</v>
      </c>
      <c r="D1719" s="307">
        <v>46220</v>
      </c>
      <c r="E1719" s="307">
        <v>0</v>
      </c>
      <c r="F1719" s="307">
        <v>123631</v>
      </c>
      <c r="G1719" s="307">
        <v>123631</v>
      </c>
      <c r="H1719" s="307">
        <v>0</v>
      </c>
      <c r="I1719" s="307">
        <v>183640</v>
      </c>
      <c r="J1719" s="307">
        <v>145220</v>
      </c>
      <c r="K1719" s="307">
        <v>183640</v>
      </c>
      <c r="L1719" s="307">
        <v>0</v>
      </c>
      <c r="M1719" s="307">
        <v>17052</v>
      </c>
      <c r="N1719" s="307">
        <v>12003</v>
      </c>
      <c r="O1719" s="307">
        <v>8901</v>
      </c>
      <c r="P1719" s="307">
        <v>8151</v>
      </c>
      <c r="Q1719" s="307">
        <v>2229</v>
      </c>
      <c r="R1719" s="438">
        <v>0</v>
      </c>
      <c r="S1719" s="438">
        <v>0</v>
      </c>
      <c r="T1719" s="438">
        <v>0</v>
      </c>
      <c r="U1719" s="438">
        <v>2229</v>
      </c>
      <c r="V1719" s="438">
        <v>21270</v>
      </c>
    </row>
    <row r="1720" spans="1:22">
      <c r="A1720" s="375" t="s">
        <v>3834</v>
      </c>
      <c r="B1720" t="s">
        <v>3805</v>
      </c>
      <c r="C1720" t="s">
        <v>3835</v>
      </c>
      <c r="D1720" s="306">
        <v>46221</v>
      </c>
      <c r="E1720" s="306">
        <v>0</v>
      </c>
      <c r="F1720" s="306">
        <v>107347</v>
      </c>
      <c r="G1720" s="306">
        <v>107347</v>
      </c>
      <c r="H1720" s="306">
        <v>0</v>
      </c>
      <c r="I1720" s="306">
        <v>176165</v>
      </c>
      <c r="J1720" s="306">
        <v>140280</v>
      </c>
      <c r="K1720" s="306">
        <v>176165</v>
      </c>
      <c r="L1720" s="306">
        <v>0</v>
      </c>
      <c r="M1720" s="306">
        <v>16204</v>
      </c>
      <c r="N1720" s="306">
        <v>11455</v>
      </c>
      <c r="O1720" s="306">
        <v>9698</v>
      </c>
      <c r="P1720" s="306">
        <v>6506</v>
      </c>
      <c r="Q1720" s="306">
        <v>1530</v>
      </c>
      <c r="R1720" s="144">
        <v>0</v>
      </c>
      <c r="S1720" s="144">
        <v>0</v>
      </c>
      <c r="T1720" s="144">
        <v>0</v>
      </c>
      <c r="U1720" s="144">
        <v>1530</v>
      </c>
      <c r="V1720" s="144">
        <v>18448</v>
      </c>
    </row>
    <row r="1721" spans="1:22">
      <c r="A1721" s="375" t="s">
        <v>3836</v>
      </c>
      <c r="B1721" t="s">
        <v>3805</v>
      </c>
      <c r="C1721" t="s">
        <v>3837</v>
      </c>
      <c r="D1721" s="307">
        <v>46222</v>
      </c>
      <c r="E1721" s="307">
        <v>0</v>
      </c>
      <c r="F1721" s="307">
        <v>157793</v>
      </c>
      <c r="G1721" s="307">
        <v>157793</v>
      </c>
      <c r="H1721" s="307">
        <v>0</v>
      </c>
      <c r="I1721" s="307">
        <v>270495</v>
      </c>
      <c r="J1721" s="307">
        <v>219130</v>
      </c>
      <c r="K1721" s="307">
        <v>270495</v>
      </c>
      <c r="L1721" s="307">
        <v>0</v>
      </c>
      <c r="M1721" s="307">
        <v>24761</v>
      </c>
      <c r="N1721" s="307">
        <v>17951</v>
      </c>
      <c r="O1721" s="307">
        <v>16980</v>
      </c>
      <c r="P1721" s="307">
        <v>7781</v>
      </c>
      <c r="Q1721" s="307">
        <v>2949</v>
      </c>
      <c r="R1721" s="438">
        <v>0</v>
      </c>
      <c r="S1721" s="438">
        <v>0</v>
      </c>
      <c r="T1721" s="438">
        <v>0</v>
      </c>
      <c r="U1721" s="438">
        <v>2949</v>
      </c>
      <c r="V1721" s="438">
        <v>27113</v>
      </c>
    </row>
    <row r="1722" spans="1:22">
      <c r="A1722" s="375" t="s">
        <v>3838</v>
      </c>
      <c r="B1722" t="s">
        <v>3805</v>
      </c>
      <c r="C1722" t="s">
        <v>3839</v>
      </c>
      <c r="D1722" s="306">
        <v>46223</v>
      </c>
      <c r="E1722" s="306">
        <v>0</v>
      </c>
      <c r="F1722" s="306">
        <v>125819</v>
      </c>
      <c r="G1722" s="306">
        <v>125819</v>
      </c>
      <c r="H1722" s="306">
        <v>0</v>
      </c>
      <c r="I1722" s="306">
        <v>185140</v>
      </c>
      <c r="J1722" s="306">
        <v>146160</v>
      </c>
      <c r="K1722" s="306">
        <v>182000</v>
      </c>
      <c r="L1722" s="306">
        <v>3140</v>
      </c>
      <c r="M1722" s="306">
        <v>17148</v>
      </c>
      <c r="N1722" s="306">
        <v>12018</v>
      </c>
      <c r="O1722" s="306">
        <v>3209</v>
      </c>
      <c r="P1722" s="306">
        <v>13939</v>
      </c>
      <c r="Q1722" s="306">
        <v>2229</v>
      </c>
      <c r="R1722" s="144">
        <v>0</v>
      </c>
      <c r="S1722" s="144">
        <v>0</v>
      </c>
      <c r="T1722" s="144">
        <v>0</v>
      </c>
      <c r="U1722" s="144">
        <v>2229</v>
      </c>
      <c r="V1722" s="144">
        <v>21599</v>
      </c>
    </row>
    <row r="1723" spans="1:22">
      <c r="A1723" s="375" t="s">
        <v>3840</v>
      </c>
      <c r="B1723" t="s">
        <v>3805</v>
      </c>
      <c r="C1723" t="s">
        <v>3841</v>
      </c>
      <c r="D1723" s="307">
        <v>46224</v>
      </c>
      <c r="E1723" s="307">
        <v>0</v>
      </c>
      <c r="F1723" s="307">
        <v>89029</v>
      </c>
      <c r="G1723" s="307">
        <v>55110</v>
      </c>
      <c r="H1723" s="307">
        <v>33919</v>
      </c>
      <c r="I1723" s="307">
        <v>151265</v>
      </c>
      <c r="J1723" s="307">
        <v>122510</v>
      </c>
      <c r="K1723" s="307">
        <v>151265</v>
      </c>
      <c r="L1723" s="307">
        <v>0</v>
      </c>
      <c r="M1723" s="307">
        <v>13864</v>
      </c>
      <c r="N1723" s="307">
        <v>10081</v>
      </c>
      <c r="O1723" s="307">
        <v>3500</v>
      </c>
      <c r="P1723" s="307">
        <v>10364</v>
      </c>
      <c r="Q1723" s="307">
        <v>1749</v>
      </c>
      <c r="R1723" s="438">
        <v>0</v>
      </c>
      <c r="S1723" s="438">
        <v>0</v>
      </c>
      <c r="T1723" s="438">
        <v>0</v>
      </c>
      <c r="U1723" s="438">
        <v>1749</v>
      </c>
      <c r="V1723" s="438">
        <v>15299</v>
      </c>
    </row>
    <row r="1724" spans="1:22">
      <c r="A1724" s="375" t="s">
        <v>3842</v>
      </c>
      <c r="B1724" t="s">
        <v>3805</v>
      </c>
      <c r="C1724" t="s">
        <v>3843</v>
      </c>
      <c r="D1724" s="306">
        <v>46225</v>
      </c>
      <c r="E1724" s="306">
        <v>0</v>
      </c>
      <c r="F1724" s="306">
        <v>219280</v>
      </c>
      <c r="G1724" s="306">
        <v>121107</v>
      </c>
      <c r="H1724" s="306">
        <v>98173</v>
      </c>
      <c r="I1724" s="306">
        <v>372930</v>
      </c>
      <c r="J1724" s="306">
        <v>273810</v>
      </c>
      <c r="K1724" s="306">
        <v>357000</v>
      </c>
      <c r="L1724" s="306">
        <v>15930</v>
      </c>
      <c r="M1724" s="306">
        <v>35590</v>
      </c>
      <c r="N1724" s="306">
        <v>22366</v>
      </c>
      <c r="O1724" s="306">
        <v>9644</v>
      </c>
      <c r="P1724" s="306">
        <v>25946</v>
      </c>
      <c r="Q1724" s="306">
        <v>3669</v>
      </c>
      <c r="R1724" s="144">
        <v>0</v>
      </c>
      <c r="S1724" s="144">
        <v>0</v>
      </c>
      <c r="T1724" s="144">
        <v>0</v>
      </c>
      <c r="U1724" s="144">
        <v>3669</v>
      </c>
      <c r="V1724" s="144">
        <v>38012</v>
      </c>
    </row>
    <row r="1725" spans="1:22">
      <c r="A1725" s="375" t="s">
        <v>3844</v>
      </c>
      <c r="B1725" t="s">
        <v>3805</v>
      </c>
      <c r="C1725" t="s">
        <v>3845</v>
      </c>
      <c r="D1725" s="307">
        <v>46303</v>
      </c>
      <c r="E1725" s="307">
        <v>0</v>
      </c>
      <c r="F1725" s="307">
        <v>6121</v>
      </c>
      <c r="G1725" s="307">
        <v>0</v>
      </c>
      <c r="H1725" s="307">
        <v>6121</v>
      </c>
      <c r="I1725" s="307">
        <v>2220</v>
      </c>
      <c r="J1725" s="307">
        <v>1800</v>
      </c>
      <c r="K1725" s="307">
        <v>2210</v>
      </c>
      <c r="L1725" s="307">
        <v>10</v>
      </c>
      <c r="M1725" s="307">
        <v>192</v>
      </c>
      <c r="N1725" s="307">
        <v>138</v>
      </c>
      <c r="O1725" s="307">
        <v>43</v>
      </c>
      <c r="P1725" s="307">
        <v>149</v>
      </c>
      <c r="Q1725" s="307">
        <v>789</v>
      </c>
      <c r="R1725" s="438">
        <v>0</v>
      </c>
      <c r="S1725" s="438">
        <v>0</v>
      </c>
      <c r="T1725" s="438">
        <v>0</v>
      </c>
      <c r="U1725" s="438">
        <v>789</v>
      </c>
      <c r="V1725" s="438">
        <v>1032</v>
      </c>
    </row>
    <row r="1726" spans="1:22">
      <c r="A1726" s="375" t="s">
        <v>3846</v>
      </c>
      <c r="B1726" t="s">
        <v>3805</v>
      </c>
      <c r="C1726" t="s">
        <v>3847</v>
      </c>
      <c r="D1726" s="306">
        <v>46304</v>
      </c>
      <c r="E1726" s="306">
        <v>0</v>
      </c>
      <c r="F1726" s="306">
        <v>8339</v>
      </c>
      <c r="G1726" s="306">
        <v>0</v>
      </c>
      <c r="H1726" s="306">
        <v>8339</v>
      </c>
      <c r="I1726" s="306">
        <v>4505</v>
      </c>
      <c r="J1726" s="306">
        <v>3740</v>
      </c>
      <c r="K1726" s="306">
        <v>4170</v>
      </c>
      <c r="L1726" s="306">
        <v>335</v>
      </c>
      <c r="M1726" s="306">
        <v>394</v>
      </c>
      <c r="N1726" s="306">
        <v>295</v>
      </c>
      <c r="O1726" s="306">
        <v>394</v>
      </c>
      <c r="P1726" s="306">
        <v>0</v>
      </c>
      <c r="Q1726" s="306">
        <v>789</v>
      </c>
      <c r="R1726" s="144">
        <v>0</v>
      </c>
      <c r="S1726" s="144">
        <v>0</v>
      </c>
      <c r="T1726" s="144">
        <v>0</v>
      </c>
      <c r="U1726" s="144">
        <v>789</v>
      </c>
      <c r="V1726" s="144">
        <v>1409</v>
      </c>
    </row>
    <row r="1727" spans="1:22">
      <c r="A1727" s="375" t="s">
        <v>3848</v>
      </c>
      <c r="B1727" t="s">
        <v>3805</v>
      </c>
      <c r="C1727" t="s">
        <v>3849</v>
      </c>
      <c r="D1727" s="307">
        <v>46392</v>
      </c>
      <c r="E1727" s="307">
        <v>0</v>
      </c>
      <c r="F1727" s="307">
        <v>80704</v>
      </c>
      <c r="G1727" s="307">
        <v>80704</v>
      </c>
      <c r="H1727" s="307">
        <v>0</v>
      </c>
      <c r="I1727" s="307">
        <v>115600</v>
      </c>
      <c r="J1727" s="307">
        <v>92310</v>
      </c>
      <c r="K1727" s="307">
        <v>114110</v>
      </c>
      <c r="L1727" s="307">
        <v>1490</v>
      </c>
      <c r="M1727" s="307">
        <v>10664</v>
      </c>
      <c r="N1727" s="307">
        <v>7613</v>
      </c>
      <c r="O1727" s="307">
        <v>3419</v>
      </c>
      <c r="P1727" s="307">
        <v>7245</v>
      </c>
      <c r="Q1727" s="307">
        <v>1509</v>
      </c>
      <c r="R1727" s="438">
        <v>0</v>
      </c>
      <c r="S1727" s="438">
        <v>0</v>
      </c>
      <c r="T1727" s="438">
        <v>0</v>
      </c>
      <c r="U1727" s="438">
        <v>1509</v>
      </c>
      <c r="V1727" s="438">
        <v>13834</v>
      </c>
    </row>
    <row r="1728" spans="1:22">
      <c r="A1728" s="375" t="s">
        <v>3850</v>
      </c>
      <c r="B1728" t="s">
        <v>3805</v>
      </c>
      <c r="C1728" t="s">
        <v>3851</v>
      </c>
      <c r="D1728" s="306">
        <v>46404</v>
      </c>
      <c r="E1728" s="306">
        <v>0</v>
      </c>
      <c r="F1728" s="306">
        <v>51033</v>
      </c>
      <c r="G1728" s="306">
        <v>0</v>
      </c>
      <c r="H1728" s="306">
        <v>51033</v>
      </c>
      <c r="I1728" s="306">
        <v>49265</v>
      </c>
      <c r="J1728" s="306">
        <v>37760</v>
      </c>
      <c r="K1728" s="306">
        <v>49265</v>
      </c>
      <c r="L1728" s="306">
        <v>0</v>
      </c>
      <c r="M1728" s="306">
        <v>4540</v>
      </c>
      <c r="N1728" s="306">
        <v>3025</v>
      </c>
      <c r="O1728" s="306">
        <v>3236</v>
      </c>
      <c r="P1728" s="306">
        <v>1304</v>
      </c>
      <c r="Q1728" s="306">
        <v>1029</v>
      </c>
      <c r="R1728" s="144">
        <v>0</v>
      </c>
      <c r="S1728" s="144">
        <v>0</v>
      </c>
      <c r="T1728" s="144">
        <v>0</v>
      </c>
      <c r="U1728" s="144">
        <v>1029</v>
      </c>
      <c r="V1728" s="144">
        <v>8722</v>
      </c>
    </row>
    <row r="1729" spans="1:22">
      <c r="A1729" s="375" t="s">
        <v>3852</v>
      </c>
      <c r="B1729" t="s">
        <v>3805</v>
      </c>
      <c r="C1729" t="s">
        <v>3853</v>
      </c>
      <c r="D1729" s="307">
        <v>46452</v>
      </c>
      <c r="E1729" s="307">
        <v>0</v>
      </c>
      <c r="F1729" s="307">
        <v>44864</v>
      </c>
      <c r="G1729" s="307">
        <v>30627</v>
      </c>
      <c r="H1729" s="307">
        <v>14237</v>
      </c>
      <c r="I1729" s="307">
        <v>56910</v>
      </c>
      <c r="J1729" s="307">
        <v>46750</v>
      </c>
      <c r="K1729" s="307">
        <v>56910</v>
      </c>
      <c r="L1729" s="307">
        <v>0</v>
      </c>
      <c r="M1729" s="307">
        <v>5171</v>
      </c>
      <c r="N1729" s="307">
        <v>3848</v>
      </c>
      <c r="O1729" s="307">
        <v>4537</v>
      </c>
      <c r="P1729" s="307">
        <v>634</v>
      </c>
      <c r="Q1729" s="307">
        <v>570</v>
      </c>
      <c r="R1729" s="438">
        <v>0</v>
      </c>
      <c r="S1729" s="438">
        <v>0</v>
      </c>
      <c r="T1729" s="438">
        <v>0</v>
      </c>
      <c r="U1729" s="438">
        <v>570</v>
      </c>
      <c r="V1729" s="438">
        <v>7657</v>
      </c>
    </row>
    <row r="1730" spans="1:22">
      <c r="A1730" s="375" t="s">
        <v>3854</v>
      </c>
      <c r="B1730" t="s">
        <v>3805</v>
      </c>
      <c r="C1730" t="s">
        <v>3855</v>
      </c>
      <c r="D1730" s="306">
        <v>46468</v>
      </c>
      <c r="E1730" s="306">
        <v>0</v>
      </c>
      <c r="F1730" s="306">
        <v>54032</v>
      </c>
      <c r="G1730" s="306">
        <v>0</v>
      </c>
      <c r="H1730" s="306">
        <v>54032</v>
      </c>
      <c r="I1730" s="306">
        <v>81425</v>
      </c>
      <c r="J1730" s="306">
        <v>67220</v>
      </c>
      <c r="K1730" s="306">
        <v>81425</v>
      </c>
      <c r="L1730" s="306">
        <v>0</v>
      </c>
      <c r="M1730" s="306">
        <v>7398</v>
      </c>
      <c r="N1730" s="306">
        <v>5538</v>
      </c>
      <c r="O1730" s="306">
        <v>1654</v>
      </c>
      <c r="P1730" s="306">
        <v>5744</v>
      </c>
      <c r="Q1730" s="306">
        <v>1269</v>
      </c>
      <c r="R1730" s="144">
        <v>0</v>
      </c>
      <c r="S1730" s="144">
        <v>0</v>
      </c>
      <c r="T1730" s="144">
        <v>0</v>
      </c>
      <c r="U1730" s="144">
        <v>1269</v>
      </c>
      <c r="V1730" s="144">
        <v>9248</v>
      </c>
    </row>
    <row r="1731" spans="1:22">
      <c r="A1731" s="375" t="s">
        <v>3856</v>
      </c>
      <c r="B1731" t="s">
        <v>3805</v>
      </c>
      <c r="C1731" t="s">
        <v>3857</v>
      </c>
      <c r="D1731" s="307">
        <v>46482</v>
      </c>
      <c r="E1731" s="307">
        <v>0</v>
      </c>
      <c r="F1731" s="307">
        <v>34225</v>
      </c>
      <c r="G1731" s="307">
        <v>34225</v>
      </c>
      <c r="H1731" s="307">
        <v>0</v>
      </c>
      <c r="I1731" s="307">
        <v>40885</v>
      </c>
      <c r="J1731" s="307">
        <v>33670</v>
      </c>
      <c r="K1731" s="307">
        <v>40480</v>
      </c>
      <c r="L1731" s="307">
        <v>405</v>
      </c>
      <c r="M1731" s="307">
        <v>3696</v>
      </c>
      <c r="N1731" s="307">
        <v>2748</v>
      </c>
      <c r="O1731" s="307">
        <v>2140</v>
      </c>
      <c r="P1731" s="307">
        <v>1556</v>
      </c>
      <c r="Q1731" s="307">
        <v>1029</v>
      </c>
      <c r="R1731" s="438">
        <v>0</v>
      </c>
      <c r="S1731" s="438">
        <v>0</v>
      </c>
      <c r="T1731" s="438">
        <v>0</v>
      </c>
      <c r="U1731" s="438">
        <v>1029</v>
      </c>
      <c r="V1731" s="438">
        <v>5838</v>
      </c>
    </row>
    <row r="1732" spans="1:22">
      <c r="A1732" s="375" t="s">
        <v>3858</v>
      </c>
      <c r="B1732" t="s">
        <v>3805</v>
      </c>
      <c r="C1732" t="s">
        <v>3859</v>
      </c>
      <c r="D1732" s="306">
        <v>46490</v>
      </c>
      <c r="E1732" s="306">
        <v>0</v>
      </c>
      <c r="F1732" s="306">
        <v>39007</v>
      </c>
      <c r="G1732" s="306">
        <v>33360</v>
      </c>
      <c r="H1732" s="306">
        <v>5647</v>
      </c>
      <c r="I1732" s="306">
        <v>47325</v>
      </c>
      <c r="J1732" s="306">
        <v>40260</v>
      </c>
      <c r="K1732" s="306">
        <v>47325</v>
      </c>
      <c r="L1732" s="306">
        <v>0</v>
      </c>
      <c r="M1732" s="306">
        <v>4216</v>
      </c>
      <c r="N1732" s="306">
        <v>3310</v>
      </c>
      <c r="O1732" s="306">
        <v>1260</v>
      </c>
      <c r="P1732" s="306">
        <v>2956</v>
      </c>
      <c r="Q1732" s="306">
        <v>1029</v>
      </c>
      <c r="R1732" s="144">
        <v>0</v>
      </c>
      <c r="S1732" s="144">
        <v>0</v>
      </c>
      <c r="T1732" s="144">
        <v>0</v>
      </c>
      <c r="U1732" s="144">
        <v>1029</v>
      </c>
      <c r="V1732" s="144">
        <v>6653</v>
      </c>
    </row>
    <row r="1733" spans="1:22">
      <c r="A1733" s="375" t="s">
        <v>3860</v>
      </c>
      <c r="B1733" t="s">
        <v>3805</v>
      </c>
      <c r="C1733" t="s">
        <v>3861</v>
      </c>
      <c r="D1733" s="307">
        <v>46491</v>
      </c>
      <c r="E1733" s="307">
        <v>0</v>
      </c>
      <c r="F1733" s="307">
        <v>38920</v>
      </c>
      <c r="G1733" s="307">
        <v>38920</v>
      </c>
      <c r="H1733" s="307">
        <v>0</v>
      </c>
      <c r="I1733" s="307">
        <v>47540</v>
      </c>
      <c r="J1733" s="307">
        <v>40920</v>
      </c>
      <c r="K1733" s="307">
        <v>47540</v>
      </c>
      <c r="L1733" s="307">
        <v>0</v>
      </c>
      <c r="M1733" s="307">
        <v>4217</v>
      </c>
      <c r="N1733" s="307">
        <v>3365</v>
      </c>
      <c r="O1733" s="307">
        <v>2480</v>
      </c>
      <c r="P1733" s="307">
        <v>1737</v>
      </c>
      <c r="Q1733" s="307">
        <v>1029</v>
      </c>
      <c r="R1733" s="438">
        <v>0</v>
      </c>
      <c r="S1733" s="438">
        <v>0</v>
      </c>
      <c r="T1733" s="438">
        <v>0</v>
      </c>
      <c r="U1733" s="438">
        <v>1029</v>
      </c>
      <c r="V1733" s="438">
        <v>6632</v>
      </c>
    </row>
    <row r="1734" spans="1:22">
      <c r="A1734" s="375" t="s">
        <v>3862</v>
      </c>
      <c r="B1734" t="s">
        <v>3805</v>
      </c>
      <c r="C1734" t="s">
        <v>3863</v>
      </c>
      <c r="D1734" s="306">
        <v>46492</v>
      </c>
      <c r="E1734" s="306">
        <v>0</v>
      </c>
      <c r="F1734" s="306">
        <v>63585</v>
      </c>
      <c r="G1734" s="306">
        <v>63585</v>
      </c>
      <c r="H1734" s="306">
        <v>0</v>
      </c>
      <c r="I1734" s="306">
        <v>93160</v>
      </c>
      <c r="J1734" s="306">
        <v>77420</v>
      </c>
      <c r="K1734" s="306">
        <v>93160</v>
      </c>
      <c r="L1734" s="306">
        <v>0</v>
      </c>
      <c r="M1734" s="306">
        <v>8417</v>
      </c>
      <c r="N1734" s="306">
        <v>6365</v>
      </c>
      <c r="O1734" s="306">
        <v>6417</v>
      </c>
      <c r="P1734" s="306">
        <v>2000</v>
      </c>
      <c r="Q1734" s="306">
        <v>1269</v>
      </c>
      <c r="R1734" s="144">
        <v>0</v>
      </c>
      <c r="S1734" s="144">
        <v>0</v>
      </c>
      <c r="T1734" s="144">
        <v>0</v>
      </c>
      <c r="U1734" s="144">
        <v>1269</v>
      </c>
      <c r="V1734" s="144">
        <v>10898</v>
      </c>
    </row>
    <row r="1735" spans="1:22">
      <c r="A1735" s="375" t="s">
        <v>3864</v>
      </c>
      <c r="B1735" t="s">
        <v>3805</v>
      </c>
      <c r="C1735" t="s">
        <v>3865</v>
      </c>
      <c r="D1735" s="307">
        <v>46501</v>
      </c>
      <c r="E1735" s="307">
        <v>0</v>
      </c>
      <c r="F1735" s="307">
        <v>42789</v>
      </c>
      <c r="G1735" s="307">
        <v>17760</v>
      </c>
      <c r="H1735" s="307">
        <v>25029</v>
      </c>
      <c r="I1735" s="307">
        <v>45240</v>
      </c>
      <c r="J1735" s="307">
        <v>36440</v>
      </c>
      <c r="K1735" s="307">
        <v>45240</v>
      </c>
      <c r="L1735" s="307">
        <v>0</v>
      </c>
      <c r="M1735" s="307">
        <v>4130</v>
      </c>
      <c r="N1735" s="307">
        <v>2975</v>
      </c>
      <c r="O1735" s="307">
        <v>1823</v>
      </c>
      <c r="P1735" s="307">
        <v>2307</v>
      </c>
      <c r="Q1735" s="307">
        <v>1029</v>
      </c>
      <c r="R1735" s="438">
        <v>0</v>
      </c>
      <c r="S1735" s="438">
        <v>0</v>
      </c>
      <c r="T1735" s="438">
        <v>0</v>
      </c>
      <c r="U1735" s="438">
        <v>1029</v>
      </c>
      <c r="V1735" s="438">
        <v>7296</v>
      </c>
    </row>
    <row r="1736" spans="1:22">
      <c r="A1736" s="375" t="s">
        <v>3866</v>
      </c>
      <c r="B1736" t="s">
        <v>3805</v>
      </c>
      <c r="C1736" t="s">
        <v>3867</v>
      </c>
      <c r="D1736" s="306">
        <v>46502</v>
      </c>
      <c r="E1736" s="306">
        <v>0</v>
      </c>
      <c r="F1736" s="306">
        <v>33110</v>
      </c>
      <c r="G1736" s="306">
        <v>33110</v>
      </c>
      <c r="H1736" s="306">
        <v>0</v>
      </c>
      <c r="I1736" s="306">
        <v>31400</v>
      </c>
      <c r="J1736" s="306">
        <v>24980</v>
      </c>
      <c r="K1736" s="306">
        <v>31400</v>
      </c>
      <c r="L1736" s="306">
        <v>0</v>
      </c>
      <c r="M1736" s="306">
        <v>2889</v>
      </c>
      <c r="N1736" s="306">
        <v>2043</v>
      </c>
      <c r="O1736" s="306">
        <v>821</v>
      </c>
      <c r="P1736" s="306">
        <v>2068</v>
      </c>
      <c r="Q1736" s="306">
        <v>1029</v>
      </c>
      <c r="R1736" s="144">
        <v>0</v>
      </c>
      <c r="S1736" s="144">
        <v>0</v>
      </c>
      <c r="T1736" s="144">
        <v>0</v>
      </c>
      <c r="U1736" s="144">
        <v>1029</v>
      </c>
      <c r="V1736" s="144">
        <v>5622</v>
      </c>
    </row>
    <row r="1737" spans="1:22">
      <c r="A1737" s="375" t="s">
        <v>3868</v>
      </c>
      <c r="B1737" t="s">
        <v>3805</v>
      </c>
      <c r="C1737" t="s">
        <v>3869</v>
      </c>
      <c r="D1737" s="307">
        <v>46505</v>
      </c>
      <c r="E1737" s="307">
        <v>0</v>
      </c>
      <c r="F1737" s="307">
        <v>64499</v>
      </c>
      <c r="G1737" s="307">
        <v>0</v>
      </c>
      <c r="H1737" s="307">
        <v>64499</v>
      </c>
      <c r="I1737" s="307">
        <v>73955</v>
      </c>
      <c r="J1737" s="307">
        <v>60210</v>
      </c>
      <c r="K1737" s="307">
        <v>73955</v>
      </c>
      <c r="L1737" s="307">
        <v>0</v>
      </c>
      <c r="M1737" s="307">
        <v>6759</v>
      </c>
      <c r="N1737" s="307">
        <v>4956</v>
      </c>
      <c r="O1737" s="307">
        <v>2030</v>
      </c>
      <c r="P1737" s="307">
        <v>4729</v>
      </c>
      <c r="Q1737" s="307">
        <v>1269</v>
      </c>
      <c r="R1737" s="438">
        <v>0</v>
      </c>
      <c r="S1737" s="438">
        <v>0</v>
      </c>
      <c r="T1737" s="438">
        <v>0</v>
      </c>
      <c r="U1737" s="438">
        <v>1269</v>
      </c>
      <c r="V1737" s="438">
        <v>11003</v>
      </c>
    </row>
    <row r="1738" spans="1:22">
      <c r="A1738" s="375" t="s">
        <v>3870</v>
      </c>
      <c r="B1738" t="s">
        <v>3805</v>
      </c>
      <c r="C1738" t="s">
        <v>3871</v>
      </c>
      <c r="D1738" s="306">
        <v>46523</v>
      </c>
      <c r="E1738" s="306">
        <v>0</v>
      </c>
      <c r="F1738" s="306">
        <v>12092</v>
      </c>
      <c r="G1738" s="306">
        <v>12092</v>
      </c>
      <c r="H1738" s="306">
        <v>0</v>
      </c>
      <c r="I1738" s="306">
        <v>9940</v>
      </c>
      <c r="J1738" s="306">
        <v>8360</v>
      </c>
      <c r="K1738" s="306">
        <v>9940</v>
      </c>
      <c r="L1738" s="306">
        <v>0</v>
      </c>
      <c r="M1738" s="306">
        <v>897</v>
      </c>
      <c r="N1738" s="306">
        <v>693</v>
      </c>
      <c r="O1738" s="306">
        <v>200</v>
      </c>
      <c r="P1738" s="306">
        <v>697</v>
      </c>
      <c r="Q1738" s="306">
        <v>789</v>
      </c>
      <c r="R1738" s="144">
        <v>0</v>
      </c>
      <c r="S1738" s="144">
        <v>0</v>
      </c>
      <c r="T1738" s="144">
        <v>0</v>
      </c>
      <c r="U1738" s="144">
        <v>789</v>
      </c>
      <c r="V1738" s="144">
        <v>2048</v>
      </c>
    </row>
    <row r="1739" spans="1:22">
      <c r="A1739" s="375" t="s">
        <v>3872</v>
      </c>
      <c r="B1739" t="s">
        <v>3805</v>
      </c>
      <c r="C1739" t="s">
        <v>3873</v>
      </c>
      <c r="D1739" s="307">
        <v>46524</v>
      </c>
      <c r="E1739" s="307">
        <v>0</v>
      </c>
      <c r="F1739" s="307">
        <v>13935</v>
      </c>
      <c r="G1739" s="307">
        <v>0</v>
      </c>
      <c r="H1739" s="307">
        <v>13935</v>
      </c>
      <c r="I1739" s="307">
        <v>12410</v>
      </c>
      <c r="J1739" s="307">
        <v>10540</v>
      </c>
      <c r="K1739" s="307">
        <v>12410</v>
      </c>
      <c r="L1739" s="307">
        <v>0</v>
      </c>
      <c r="M1739" s="307">
        <v>1098</v>
      </c>
      <c r="N1739" s="307">
        <v>855</v>
      </c>
      <c r="O1739" s="307">
        <v>1098</v>
      </c>
      <c r="P1739" s="307">
        <v>0</v>
      </c>
      <c r="Q1739" s="307">
        <v>789</v>
      </c>
      <c r="R1739" s="438">
        <v>0</v>
      </c>
      <c r="S1739" s="438">
        <v>0</v>
      </c>
      <c r="T1739" s="438">
        <v>0</v>
      </c>
      <c r="U1739" s="438">
        <v>789</v>
      </c>
      <c r="V1739" s="438">
        <v>2364</v>
      </c>
    </row>
    <row r="1740" spans="1:22">
      <c r="A1740" s="375" t="s">
        <v>3874</v>
      </c>
      <c r="B1740" t="s">
        <v>3805</v>
      </c>
      <c r="C1740" t="s">
        <v>3875</v>
      </c>
      <c r="D1740" s="306">
        <v>46525</v>
      </c>
      <c r="E1740" s="306">
        <v>0</v>
      </c>
      <c r="F1740" s="306">
        <v>49113</v>
      </c>
      <c r="G1740" s="306">
        <v>49113</v>
      </c>
      <c r="H1740" s="306">
        <v>0</v>
      </c>
      <c r="I1740" s="306">
        <v>63010</v>
      </c>
      <c r="J1740" s="306">
        <v>53110</v>
      </c>
      <c r="K1740" s="306">
        <v>63010</v>
      </c>
      <c r="L1740" s="306">
        <v>0</v>
      </c>
      <c r="M1740" s="306">
        <v>5650</v>
      </c>
      <c r="N1740" s="306">
        <v>4351</v>
      </c>
      <c r="O1740" s="306">
        <v>5650</v>
      </c>
      <c r="P1740" s="306">
        <v>0</v>
      </c>
      <c r="Q1740" s="306">
        <v>1269</v>
      </c>
      <c r="R1740" s="144">
        <v>0</v>
      </c>
      <c r="S1740" s="144">
        <v>0</v>
      </c>
      <c r="T1740" s="144">
        <v>0</v>
      </c>
      <c r="U1740" s="144">
        <v>1269</v>
      </c>
      <c r="V1740" s="144">
        <v>8372</v>
      </c>
    </row>
    <row r="1741" spans="1:22">
      <c r="A1741" s="375" t="s">
        <v>3876</v>
      </c>
      <c r="B1741" t="s">
        <v>3805</v>
      </c>
      <c r="C1741" t="s">
        <v>3877</v>
      </c>
      <c r="D1741" s="307">
        <v>46527</v>
      </c>
      <c r="E1741" s="307">
        <v>0</v>
      </c>
      <c r="F1741" s="307">
        <v>34295</v>
      </c>
      <c r="G1741" s="307">
        <v>34295</v>
      </c>
      <c r="H1741" s="307">
        <v>0</v>
      </c>
      <c r="I1741" s="307">
        <v>34650</v>
      </c>
      <c r="J1741" s="307">
        <v>27540</v>
      </c>
      <c r="K1741" s="307">
        <v>34650</v>
      </c>
      <c r="L1741" s="307">
        <v>0</v>
      </c>
      <c r="M1741" s="307">
        <v>3195</v>
      </c>
      <c r="N1741" s="307">
        <v>2253</v>
      </c>
      <c r="O1741" s="307">
        <v>3195</v>
      </c>
      <c r="P1741" s="307">
        <v>0</v>
      </c>
      <c r="Q1741" s="307">
        <v>1029</v>
      </c>
      <c r="R1741" s="438">
        <v>0</v>
      </c>
      <c r="S1741" s="438">
        <v>0</v>
      </c>
      <c r="T1741" s="438">
        <v>0</v>
      </c>
      <c r="U1741" s="438">
        <v>1029</v>
      </c>
      <c r="V1741" s="438">
        <v>5847</v>
      </c>
    </row>
    <row r="1742" spans="1:22">
      <c r="A1742" s="375" t="s">
        <v>3878</v>
      </c>
      <c r="B1742" t="s">
        <v>3805</v>
      </c>
      <c r="C1742" t="s">
        <v>3879</v>
      </c>
      <c r="D1742" s="306">
        <v>46529</v>
      </c>
      <c r="E1742" s="306">
        <v>0</v>
      </c>
      <c r="F1742" s="306">
        <v>40583</v>
      </c>
      <c r="G1742" s="306">
        <v>40583</v>
      </c>
      <c r="H1742" s="306">
        <v>0</v>
      </c>
      <c r="I1742" s="306">
        <v>43165</v>
      </c>
      <c r="J1742" s="306">
        <v>35800</v>
      </c>
      <c r="K1742" s="306">
        <v>43165</v>
      </c>
      <c r="L1742" s="306">
        <v>0</v>
      </c>
      <c r="M1742" s="306">
        <v>3858</v>
      </c>
      <c r="N1742" s="306">
        <v>2898</v>
      </c>
      <c r="O1742" s="306">
        <v>900</v>
      </c>
      <c r="P1742" s="306">
        <v>2958</v>
      </c>
      <c r="Q1742" s="306">
        <v>1029</v>
      </c>
      <c r="R1742" s="144">
        <v>0</v>
      </c>
      <c r="S1742" s="144">
        <v>0</v>
      </c>
      <c r="T1742" s="144">
        <v>0</v>
      </c>
      <c r="U1742" s="144">
        <v>1029</v>
      </c>
      <c r="V1742" s="144">
        <v>6912</v>
      </c>
    </row>
    <row r="1743" spans="1:22">
      <c r="A1743" s="375" t="s">
        <v>3880</v>
      </c>
      <c r="B1743" t="s">
        <v>3805</v>
      </c>
      <c r="C1743" t="s">
        <v>3881</v>
      </c>
      <c r="D1743" s="307">
        <v>46530</v>
      </c>
      <c r="E1743" s="307">
        <v>0</v>
      </c>
      <c r="F1743" s="307">
        <v>54636</v>
      </c>
      <c r="G1743" s="307">
        <v>0</v>
      </c>
      <c r="H1743" s="307">
        <v>54636</v>
      </c>
      <c r="I1743" s="307">
        <v>70440</v>
      </c>
      <c r="J1743" s="307">
        <v>59360</v>
      </c>
      <c r="K1743" s="307">
        <v>70440</v>
      </c>
      <c r="L1743" s="307">
        <v>0</v>
      </c>
      <c r="M1743" s="307">
        <v>6255</v>
      </c>
      <c r="N1743" s="307">
        <v>4815</v>
      </c>
      <c r="O1743" s="307">
        <v>6255</v>
      </c>
      <c r="P1743" s="307">
        <v>0</v>
      </c>
      <c r="Q1743" s="307">
        <v>1269</v>
      </c>
      <c r="R1743" s="438">
        <v>0</v>
      </c>
      <c r="S1743" s="438">
        <v>0</v>
      </c>
      <c r="T1743" s="438">
        <v>0</v>
      </c>
      <c r="U1743" s="438">
        <v>1269</v>
      </c>
      <c r="V1743" s="438">
        <v>9329</v>
      </c>
    </row>
    <row r="1744" spans="1:22">
      <c r="A1744" s="375" t="s">
        <v>3882</v>
      </c>
      <c r="B1744" t="s">
        <v>3805</v>
      </c>
      <c r="C1744" t="s">
        <v>3883</v>
      </c>
      <c r="D1744" s="306">
        <v>46531</v>
      </c>
      <c r="E1744" s="306">
        <v>0</v>
      </c>
      <c r="F1744" s="306">
        <v>34489</v>
      </c>
      <c r="G1744" s="306">
        <v>34489</v>
      </c>
      <c r="H1744" s="306">
        <v>0</v>
      </c>
      <c r="I1744" s="306">
        <v>41610</v>
      </c>
      <c r="J1744" s="306">
        <v>36020</v>
      </c>
      <c r="K1744" s="306">
        <v>41610</v>
      </c>
      <c r="L1744" s="306">
        <v>0</v>
      </c>
      <c r="M1744" s="306">
        <v>3650</v>
      </c>
      <c r="N1744" s="306">
        <v>2933</v>
      </c>
      <c r="O1744" s="306">
        <v>2251</v>
      </c>
      <c r="P1744" s="306">
        <v>1399</v>
      </c>
      <c r="Q1744" s="306">
        <v>1029</v>
      </c>
      <c r="R1744" s="144">
        <v>0</v>
      </c>
      <c r="S1744" s="144">
        <v>0</v>
      </c>
      <c r="T1744" s="144">
        <v>0</v>
      </c>
      <c r="U1744" s="144">
        <v>1029</v>
      </c>
      <c r="V1744" s="144">
        <v>5874</v>
      </c>
    </row>
    <row r="1745" spans="1:22">
      <c r="A1745" s="375" t="s">
        <v>3884</v>
      </c>
      <c r="B1745" t="s">
        <v>3805</v>
      </c>
      <c r="C1745" t="s">
        <v>3885</v>
      </c>
      <c r="D1745" s="307">
        <v>46532</v>
      </c>
      <c r="E1745" s="307">
        <v>0</v>
      </c>
      <c r="F1745" s="307">
        <v>36782</v>
      </c>
      <c r="G1745" s="307">
        <v>36782</v>
      </c>
      <c r="H1745" s="307">
        <v>0</v>
      </c>
      <c r="I1745" s="307">
        <v>47880</v>
      </c>
      <c r="J1745" s="307">
        <v>41920</v>
      </c>
      <c r="K1745" s="307">
        <v>47880</v>
      </c>
      <c r="L1745" s="307">
        <v>0</v>
      </c>
      <c r="M1745" s="307">
        <v>4112</v>
      </c>
      <c r="N1745" s="307">
        <v>3350</v>
      </c>
      <c r="O1745" s="307">
        <v>2403</v>
      </c>
      <c r="P1745" s="307">
        <v>1709</v>
      </c>
      <c r="Q1745" s="307">
        <v>1029</v>
      </c>
      <c r="R1745" s="438">
        <v>0</v>
      </c>
      <c r="S1745" s="438">
        <v>0</v>
      </c>
      <c r="T1745" s="438">
        <v>0</v>
      </c>
      <c r="U1745" s="438">
        <v>1029</v>
      </c>
      <c r="V1745" s="438">
        <v>6274</v>
      </c>
    </row>
    <row r="1746" spans="1:22">
      <c r="A1746" s="375" t="s">
        <v>3886</v>
      </c>
      <c r="B1746" t="s">
        <v>3805</v>
      </c>
      <c r="C1746" t="s">
        <v>3887</v>
      </c>
      <c r="D1746" s="306">
        <v>46533</v>
      </c>
      <c r="E1746" s="306">
        <v>0</v>
      </c>
      <c r="F1746" s="306">
        <v>39655</v>
      </c>
      <c r="G1746" s="306">
        <v>18580</v>
      </c>
      <c r="H1746" s="306">
        <v>21075</v>
      </c>
      <c r="I1746" s="306">
        <v>34585</v>
      </c>
      <c r="J1746" s="306">
        <v>27640</v>
      </c>
      <c r="K1746" s="306">
        <v>34585</v>
      </c>
      <c r="L1746" s="306">
        <v>0</v>
      </c>
      <c r="M1746" s="306">
        <v>3161</v>
      </c>
      <c r="N1746" s="306">
        <v>2255</v>
      </c>
      <c r="O1746" s="306">
        <v>3161</v>
      </c>
      <c r="P1746" s="306">
        <v>0</v>
      </c>
      <c r="Q1746" s="306">
        <v>1029</v>
      </c>
      <c r="R1746" s="144">
        <v>0</v>
      </c>
      <c r="S1746" s="144">
        <v>0</v>
      </c>
      <c r="T1746" s="144">
        <v>0</v>
      </c>
      <c r="U1746" s="144">
        <v>1029</v>
      </c>
      <c r="V1746" s="144">
        <v>6752</v>
      </c>
    </row>
    <row r="1747" spans="1:22">
      <c r="A1747" s="375" t="s">
        <v>3888</v>
      </c>
      <c r="B1747" t="s">
        <v>3805</v>
      </c>
      <c r="C1747" t="s">
        <v>3889</v>
      </c>
      <c r="D1747" s="307">
        <v>46534</v>
      </c>
      <c r="E1747" s="307">
        <v>0</v>
      </c>
      <c r="F1747" s="307">
        <v>37679</v>
      </c>
      <c r="G1747" s="307">
        <v>23000</v>
      </c>
      <c r="H1747" s="307">
        <v>14679</v>
      </c>
      <c r="I1747" s="307">
        <v>33800</v>
      </c>
      <c r="J1747" s="307">
        <v>27390</v>
      </c>
      <c r="K1747" s="307">
        <v>33800</v>
      </c>
      <c r="L1747" s="307">
        <v>0</v>
      </c>
      <c r="M1747" s="307">
        <v>3050</v>
      </c>
      <c r="N1747" s="307">
        <v>2213</v>
      </c>
      <c r="O1747" s="307">
        <v>2082</v>
      </c>
      <c r="P1747" s="307">
        <v>968</v>
      </c>
      <c r="Q1747" s="307">
        <v>1029</v>
      </c>
      <c r="R1747" s="438">
        <v>0</v>
      </c>
      <c r="S1747" s="438">
        <v>0</v>
      </c>
      <c r="T1747" s="438">
        <v>0</v>
      </c>
      <c r="U1747" s="438">
        <v>1029</v>
      </c>
      <c r="V1747" s="438">
        <v>6415</v>
      </c>
    </row>
    <row r="1748" spans="1:22">
      <c r="A1748" s="375" t="s">
        <v>3890</v>
      </c>
      <c r="B1748" t="s">
        <v>3805</v>
      </c>
      <c r="C1748" t="s">
        <v>3891</v>
      </c>
      <c r="D1748" s="306">
        <v>46535</v>
      </c>
      <c r="E1748" s="306">
        <v>0</v>
      </c>
      <c r="F1748" s="306">
        <v>34780</v>
      </c>
      <c r="G1748" s="306">
        <v>0</v>
      </c>
      <c r="H1748" s="306">
        <v>34780</v>
      </c>
      <c r="I1748" s="306">
        <v>29690</v>
      </c>
      <c r="J1748" s="306">
        <v>24250</v>
      </c>
      <c r="K1748" s="306">
        <v>29690</v>
      </c>
      <c r="L1748" s="306">
        <v>0</v>
      </c>
      <c r="M1748" s="306">
        <v>2658</v>
      </c>
      <c r="N1748" s="306">
        <v>1956</v>
      </c>
      <c r="O1748" s="306">
        <v>2658</v>
      </c>
      <c r="P1748" s="306">
        <v>0</v>
      </c>
      <c r="Q1748" s="306">
        <v>1029</v>
      </c>
      <c r="R1748" s="144">
        <v>0</v>
      </c>
      <c r="S1748" s="144">
        <v>0</v>
      </c>
      <c r="T1748" s="144">
        <v>0</v>
      </c>
      <c r="U1748" s="144">
        <v>1029</v>
      </c>
      <c r="V1748" s="144">
        <v>5915</v>
      </c>
    </row>
    <row r="1749" spans="1:22">
      <c r="A1749" s="375" t="s">
        <v>3892</v>
      </c>
      <c r="B1749" t="s">
        <v>3893</v>
      </c>
      <c r="C1749">
        <v>0</v>
      </c>
      <c r="D1749" s="307">
        <v>47000</v>
      </c>
      <c r="E1749" s="307">
        <v>0</v>
      </c>
      <c r="F1749" s="307">
        <v>5912282</v>
      </c>
      <c r="G1749" s="307">
        <v>3313192</v>
      </c>
      <c r="H1749" s="307">
        <v>2599090</v>
      </c>
      <c r="I1749" s="307">
        <v>0</v>
      </c>
      <c r="J1749" s="307">
        <v>0</v>
      </c>
      <c r="K1749" s="307">
        <v>0</v>
      </c>
      <c r="L1749" s="307">
        <v>0</v>
      </c>
      <c r="M1749" s="307">
        <v>0</v>
      </c>
      <c r="N1749" s="307">
        <v>0</v>
      </c>
      <c r="O1749" s="307">
        <v>0</v>
      </c>
      <c r="P1749" s="307">
        <v>0</v>
      </c>
      <c r="Q1749" s="307">
        <v>0</v>
      </c>
      <c r="R1749" s="438">
        <v>0</v>
      </c>
      <c r="S1749" s="438">
        <v>0</v>
      </c>
      <c r="T1749" s="438">
        <v>0</v>
      </c>
      <c r="U1749" s="438">
        <v>0</v>
      </c>
      <c r="V1749" s="438">
        <v>996718</v>
      </c>
    </row>
    <row r="1750" spans="1:22">
      <c r="A1750" s="375" t="s">
        <v>3894</v>
      </c>
      <c r="B1750" t="s">
        <v>3893</v>
      </c>
      <c r="C1750" t="s">
        <v>3895</v>
      </c>
      <c r="D1750" s="306">
        <v>47201</v>
      </c>
      <c r="E1750" s="306">
        <v>0</v>
      </c>
      <c r="F1750" s="306">
        <v>675614</v>
      </c>
      <c r="G1750" s="306">
        <v>39614</v>
      </c>
      <c r="H1750" s="306">
        <v>636000</v>
      </c>
      <c r="I1750" s="306">
        <v>1688505</v>
      </c>
      <c r="J1750" s="306">
        <v>1278510</v>
      </c>
      <c r="K1750" s="306">
        <v>1553760</v>
      </c>
      <c r="L1750" s="306">
        <v>134745</v>
      </c>
      <c r="M1750" s="306">
        <v>157996</v>
      </c>
      <c r="N1750" s="306">
        <v>103336</v>
      </c>
      <c r="O1750" s="306">
        <v>97789</v>
      </c>
      <c r="P1750" s="306">
        <v>60207</v>
      </c>
      <c r="Q1750" s="306">
        <v>10549</v>
      </c>
      <c r="R1750" s="144">
        <v>0</v>
      </c>
      <c r="S1750" s="144">
        <v>0</v>
      </c>
      <c r="T1750" s="144">
        <v>0</v>
      </c>
      <c r="U1750" s="144">
        <v>10549</v>
      </c>
      <c r="V1750" s="144">
        <v>113741</v>
      </c>
    </row>
    <row r="1751" spans="1:22">
      <c r="A1751" s="375" t="s">
        <v>3896</v>
      </c>
      <c r="B1751" t="s">
        <v>3893</v>
      </c>
      <c r="C1751" t="s">
        <v>3897</v>
      </c>
      <c r="D1751" s="307">
        <v>47205</v>
      </c>
      <c r="E1751" s="307">
        <v>0</v>
      </c>
      <c r="F1751" s="307">
        <v>255924</v>
      </c>
      <c r="G1751" s="307">
        <v>78300</v>
      </c>
      <c r="H1751" s="307">
        <v>177624</v>
      </c>
      <c r="I1751" s="307">
        <v>451685</v>
      </c>
      <c r="J1751" s="307">
        <v>323260</v>
      </c>
      <c r="K1751" s="307">
        <v>451685</v>
      </c>
      <c r="L1751" s="307">
        <v>0</v>
      </c>
      <c r="M1751" s="307">
        <v>42676</v>
      </c>
      <c r="N1751" s="307">
        <v>25573</v>
      </c>
      <c r="O1751" s="307">
        <v>42676</v>
      </c>
      <c r="P1751" s="307">
        <v>0</v>
      </c>
      <c r="Q1751" s="307">
        <v>3930</v>
      </c>
      <c r="R1751" s="438">
        <v>0</v>
      </c>
      <c r="S1751" s="438">
        <v>0</v>
      </c>
      <c r="T1751" s="438">
        <v>0</v>
      </c>
      <c r="U1751" s="438">
        <v>3930</v>
      </c>
      <c r="V1751" s="438">
        <v>42985</v>
      </c>
    </row>
    <row r="1752" spans="1:22">
      <c r="A1752" s="375" t="s">
        <v>3898</v>
      </c>
      <c r="B1752" t="s">
        <v>3893</v>
      </c>
      <c r="C1752" t="s">
        <v>3899</v>
      </c>
      <c r="D1752" s="306">
        <v>47207</v>
      </c>
      <c r="E1752" s="306">
        <v>0</v>
      </c>
      <c r="F1752" s="306">
        <v>168945</v>
      </c>
      <c r="G1752" s="306">
        <v>88945</v>
      </c>
      <c r="H1752" s="306">
        <v>80000</v>
      </c>
      <c r="I1752" s="306">
        <v>257485</v>
      </c>
      <c r="J1752" s="306">
        <v>195580</v>
      </c>
      <c r="K1752" s="306">
        <v>256000</v>
      </c>
      <c r="L1752" s="306">
        <v>1485</v>
      </c>
      <c r="M1752" s="306">
        <v>23734</v>
      </c>
      <c r="N1752" s="306">
        <v>15475</v>
      </c>
      <c r="O1752" s="306">
        <v>8988</v>
      </c>
      <c r="P1752" s="306">
        <v>14746</v>
      </c>
      <c r="Q1752" s="306">
        <v>2730</v>
      </c>
      <c r="R1752" s="144">
        <v>0</v>
      </c>
      <c r="S1752" s="144">
        <v>0</v>
      </c>
      <c r="T1752" s="144">
        <v>0</v>
      </c>
      <c r="U1752" s="144">
        <v>2730</v>
      </c>
      <c r="V1752" s="144">
        <v>28453</v>
      </c>
    </row>
    <row r="1753" spans="1:22">
      <c r="A1753" s="375" t="s">
        <v>3900</v>
      </c>
      <c r="B1753" t="s">
        <v>3893</v>
      </c>
      <c r="C1753" t="s">
        <v>3901</v>
      </c>
      <c r="D1753" s="307">
        <v>47208</v>
      </c>
      <c r="E1753" s="307">
        <v>0</v>
      </c>
      <c r="F1753" s="307">
        <v>265060</v>
      </c>
      <c r="G1753" s="307">
        <v>0</v>
      </c>
      <c r="H1753" s="307">
        <v>265060</v>
      </c>
      <c r="I1753" s="307">
        <v>513180</v>
      </c>
      <c r="J1753" s="307">
        <v>361850</v>
      </c>
      <c r="K1753" s="307">
        <v>150</v>
      </c>
      <c r="L1753" s="307">
        <v>513030</v>
      </c>
      <c r="M1753" s="307">
        <v>49009</v>
      </c>
      <c r="N1753" s="307">
        <v>28798</v>
      </c>
      <c r="O1753" s="307">
        <v>7699</v>
      </c>
      <c r="P1753" s="307">
        <v>41310</v>
      </c>
      <c r="Q1753" s="307">
        <v>4869</v>
      </c>
      <c r="R1753" s="438">
        <v>0</v>
      </c>
      <c r="S1753" s="438">
        <v>0</v>
      </c>
      <c r="T1753" s="438">
        <v>0</v>
      </c>
      <c r="U1753" s="438">
        <v>4869</v>
      </c>
      <c r="V1753" s="438">
        <v>45035</v>
      </c>
    </row>
    <row r="1754" spans="1:22">
      <c r="A1754" s="375" t="s">
        <v>3902</v>
      </c>
      <c r="B1754" t="s">
        <v>3893</v>
      </c>
      <c r="C1754" t="s">
        <v>3903</v>
      </c>
      <c r="D1754" s="306">
        <v>47209</v>
      </c>
      <c r="E1754" s="306">
        <v>0</v>
      </c>
      <c r="F1754" s="306">
        <v>202197</v>
      </c>
      <c r="G1754" s="306">
        <v>0</v>
      </c>
      <c r="H1754" s="306">
        <v>202197</v>
      </c>
      <c r="I1754" s="306">
        <v>340040</v>
      </c>
      <c r="J1754" s="306">
        <v>261620</v>
      </c>
      <c r="K1754" s="306">
        <v>0</v>
      </c>
      <c r="L1754" s="306">
        <v>340040</v>
      </c>
      <c r="M1754" s="306">
        <v>31097</v>
      </c>
      <c r="N1754" s="306">
        <v>20708</v>
      </c>
      <c r="O1754" s="306">
        <v>4788</v>
      </c>
      <c r="P1754" s="306">
        <v>26309</v>
      </c>
      <c r="Q1754" s="306">
        <v>3189</v>
      </c>
      <c r="R1754" s="144">
        <v>0</v>
      </c>
      <c r="S1754" s="144">
        <v>0</v>
      </c>
      <c r="T1754" s="144">
        <v>0</v>
      </c>
      <c r="U1754" s="144">
        <v>3189</v>
      </c>
      <c r="V1754" s="144">
        <v>34164</v>
      </c>
    </row>
    <row r="1755" spans="1:22">
      <c r="A1755" s="375" t="s">
        <v>3904</v>
      </c>
      <c r="B1755" t="s">
        <v>3893</v>
      </c>
      <c r="C1755" t="s">
        <v>3905</v>
      </c>
      <c r="D1755" s="307">
        <v>47210</v>
      </c>
      <c r="E1755" s="307">
        <v>0</v>
      </c>
      <c r="F1755" s="307">
        <v>185281</v>
      </c>
      <c r="G1755" s="307">
        <v>0</v>
      </c>
      <c r="H1755" s="307">
        <v>185281</v>
      </c>
      <c r="I1755" s="307">
        <v>315285</v>
      </c>
      <c r="J1755" s="307">
        <v>239900</v>
      </c>
      <c r="K1755" s="307">
        <v>315285</v>
      </c>
      <c r="L1755" s="307">
        <v>0</v>
      </c>
      <c r="M1755" s="307">
        <v>28885</v>
      </c>
      <c r="N1755" s="307">
        <v>18898</v>
      </c>
      <c r="O1755" s="307">
        <v>26375</v>
      </c>
      <c r="P1755" s="307">
        <v>2510</v>
      </c>
      <c r="Q1755" s="307">
        <v>2709</v>
      </c>
      <c r="R1755" s="438">
        <v>0</v>
      </c>
      <c r="S1755" s="438">
        <v>0</v>
      </c>
      <c r="T1755" s="438">
        <v>0</v>
      </c>
      <c r="U1755" s="438">
        <v>2709</v>
      </c>
      <c r="V1755" s="438">
        <v>31314</v>
      </c>
    </row>
    <row r="1756" spans="1:22">
      <c r="A1756" s="375" t="s">
        <v>3906</v>
      </c>
      <c r="B1756" t="s">
        <v>3893</v>
      </c>
      <c r="C1756" t="s">
        <v>3907</v>
      </c>
      <c r="D1756" s="306">
        <v>47211</v>
      </c>
      <c r="E1756" s="306">
        <v>0</v>
      </c>
      <c r="F1756" s="306">
        <v>380237</v>
      </c>
      <c r="G1756" s="306">
        <v>380237</v>
      </c>
      <c r="H1756" s="306">
        <v>0</v>
      </c>
      <c r="I1756" s="306">
        <v>751655</v>
      </c>
      <c r="J1756" s="306">
        <v>578000</v>
      </c>
      <c r="K1756" s="306">
        <v>744000</v>
      </c>
      <c r="L1756" s="306">
        <v>7655</v>
      </c>
      <c r="M1756" s="306">
        <v>68872</v>
      </c>
      <c r="N1756" s="306">
        <v>45913</v>
      </c>
      <c r="O1756" s="306">
        <v>53814</v>
      </c>
      <c r="P1756" s="306">
        <v>15058</v>
      </c>
      <c r="Q1756" s="306">
        <v>5749</v>
      </c>
      <c r="R1756" s="144">
        <v>0</v>
      </c>
      <c r="S1756" s="144">
        <v>0</v>
      </c>
      <c r="T1756" s="144">
        <v>0</v>
      </c>
      <c r="U1756" s="144">
        <v>5749</v>
      </c>
      <c r="V1756" s="144">
        <v>64069</v>
      </c>
    </row>
    <row r="1757" spans="1:22">
      <c r="A1757" s="375" t="s">
        <v>3908</v>
      </c>
      <c r="B1757" t="s">
        <v>3893</v>
      </c>
      <c r="C1757" t="s">
        <v>3909</v>
      </c>
      <c r="D1757" s="307">
        <v>47212</v>
      </c>
      <c r="E1757" s="307">
        <v>0</v>
      </c>
      <c r="F1757" s="307">
        <v>177814</v>
      </c>
      <c r="G1757" s="307">
        <v>16338</v>
      </c>
      <c r="H1757" s="307">
        <v>161476</v>
      </c>
      <c r="I1757" s="307">
        <v>277720</v>
      </c>
      <c r="J1757" s="307">
        <v>193610</v>
      </c>
      <c r="K1757" s="307">
        <v>0</v>
      </c>
      <c r="L1757" s="307">
        <v>277720</v>
      </c>
      <c r="M1757" s="307">
        <v>26504</v>
      </c>
      <c r="N1757" s="307">
        <v>15278</v>
      </c>
      <c r="O1757" s="307">
        <v>4284</v>
      </c>
      <c r="P1757" s="307">
        <v>22220</v>
      </c>
      <c r="Q1757" s="307">
        <v>2709</v>
      </c>
      <c r="R1757" s="438">
        <v>0</v>
      </c>
      <c r="S1757" s="438">
        <v>0</v>
      </c>
      <c r="T1757" s="438">
        <v>0</v>
      </c>
      <c r="U1757" s="438">
        <v>2709</v>
      </c>
      <c r="V1757" s="438">
        <v>29971</v>
      </c>
    </row>
    <row r="1758" spans="1:22">
      <c r="A1758" s="375" t="s">
        <v>3910</v>
      </c>
      <c r="B1758" t="s">
        <v>3893</v>
      </c>
      <c r="C1758" t="s">
        <v>3911</v>
      </c>
      <c r="D1758" s="306">
        <v>47213</v>
      </c>
      <c r="E1758" s="306">
        <v>0</v>
      </c>
      <c r="F1758" s="306">
        <v>357297</v>
      </c>
      <c r="G1758" s="306">
        <v>0</v>
      </c>
      <c r="H1758" s="306">
        <v>357297</v>
      </c>
      <c r="I1758" s="306">
        <v>658500</v>
      </c>
      <c r="J1758" s="306">
        <v>510120</v>
      </c>
      <c r="K1758" s="306">
        <v>4000</v>
      </c>
      <c r="L1758" s="306">
        <v>654500</v>
      </c>
      <c r="M1758" s="306">
        <v>59716</v>
      </c>
      <c r="N1758" s="306">
        <v>40180</v>
      </c>
      <c r="O1758" s="306">
        <v>4382</v>
      </c>
      <c r="P1758" s="306">
        <v>55334</v>
      </c>
      <c r="Q1758" s="306">
        <v>5109</v>
      </c>
      <c r="R1758" s="144">
        <v>0</v>
      </c>
      <c r="S1758" s="144">
        <v>0</v>
      </c>
      <c r="T1758" s="144">
        <v>0</v>
      </c>
      <c r="U1758" s="144">
        <v>5109</v>
      </c>
      <c r="V1758" s="144">
        <v>60408</v>
      </c>
    </row>
    <row r="1759" spans="1:22">
      <c r="A1759" s="375" t="s">
        <v>3912</v>
      </c>
      <c r="B1759" t="s">
        <v>3893</v>
      </c>
      <c r="C1759" t="s">
        <v>3913</v>
      </c>
      <c r="D1759" s="307">
        <v>47214</v>
      </c>
      <c r="E1759" s="307">
        <v>0</v>
      </c>
      <c r="F1759" s="307">
        <v>195305</v>
      </c>
      <c r="G1759" s="307">
        <v>0</v>
      </c>
      <c r="H1759" s="307">
        <v>195305</v>
      </c>
      <c r="I1759" s="307">
        <v>305475</v>
      </c>
      <c r="J1759" s="307">
        <v>237910</v>
      </c>
      <c r="K1759" s="307">
        <v>305475</v>
      </c>
      <c r="L1759" s="307">
        <v>0</v>
      </c>
      <c r="M1759" s="307">
        <v>28065</v>
      </c>
      <c r="N1759" s="307">
        <v>19071</v>
      </c>
      <c r="O1759" s="307">
        <v>11947</v>
      </c>
      <c r="P1759" s="307">
        <v>16118</v>
      </c>
      <c r="Q1759" s="307">
        <v>2949</v>
      </c>
      <c r="R1759" s="438">
        <v>0</v>
      </c>
      <c r="S1759" s="438">
        <v>0</v>
      </c>
      <c r="T1759" s="438">
        <v>0</v>
      </c>
      <c r="U1759" s="438">
        <v>2949</v>
      </c>
      <c r="V1759" s="438">
        <v>32827</v>
      </c>
    </row>
    <row r="1760" spans="1:22">
      <c r="A1760" s="375" t="s">
        <v>3914</v>
      </c>
      <c r="B1760" t="s">
        <v>3893</v>
      </c>
      <c r="C1760" t="s">
        <v>3915</v>
      </c>
      <c r="D1760" s="306">
        <v>47215</v>
      </c>
      <c r="E1760" s="306">
        <v>0</v>
      </c>
      <c r="F1760" s="306">
        <v>151132</v>
      </c>
      <c r="G1760" s="306">
        <v>45900</v>
      </c>
      <c r="H1760" s="306">
        <v>105232</v>
      </c>
      <c r="I1760" s="306">
        <v>208890</v>
      </c>
      <c r="J1760" s="306">
        <v>154180</v>
      </c>
      <c r="K1760" s="306">
        <v>156000</v>
      </c>
      <c r="L1760" s="306">
        <v>52890</v>
      </c>
      <c r="M1760" s="306">
        <v>19334</v>
      </c>
      <c r="N1760" s="306">
        <v>12080</v>
      </c>
      <c r="O1760" s="306">
        <v>7099</v>
      </c>
      <c r="P1760" s="306">
        <v>12235</v>
      </c>
      <c r="Q1760" s="306">
        <v>2469</v>
      </c>
      <c r="R1760" s="144">
        <v>0</v>
      </c>
      <c r="S1760" s="144">
        <v>0</v>
      </c>
      <c r="T1760" s="144">
        <v>0</v>
      </c>
      <c r="U1760" s="144">
        <v>2469</v>
      </c>
      <c r="V1760" s="144">
        <v>25525</v>
      </c>
    </row>
    <row r="1761" spans="1:22">
      <c r="A1761" s="375" t="s">
        <v>3916</v>
      </c>
      <c r="B1761" t="s">
        <v>3893</v>
      </c>
      <c r="C1761" t="s">
        <v>3917</v>
      </c>
      <c r="D1761" s="307">
        <v>47301</v>
      </c>
      <c r="E1761" s="307">
        <v>0</v>
      </c>
      <c r="F1761" s="307">
        <v>28627</v>
      </c>
      <c r="G1761" s="307">
        <v>11000</v>
      </c>
      <c r="H1761" s="307">
        <v>17627</v>
      </c>
      <c r="I1761" s="307">
        <v>27850</v>
      </c>
      <c r="J1761" s="307">
        <v>22550</v>
      </c>
      <c r="K1761" s="307">
        <v>0</v>
      </c>
      <c r="L1761" s="307">
        <v>27850</v>
      </c>
      <c r="M1761" s="307">
        <v>2530</v>
      </c>
      <c r="N1761" s="307">
        <v>1831</v>
      </c>
      <c r="O1761" s="307">
        <v>0</v>
      </c>
      <c r="P1761" s="307">
        <v>2530</v>
      </c>
      <c r="Q1761" s="307">
        <v>1029</v>
      </c>
      <c r="R1761" s="438">
        <v>0</v>
      </c>
      <c r="S1761" s="438">
        <v>0</v>
      </c>
      <c r="T1761" s="438">
        <v>0</v>
      </c>
      <c r="U1761" s="438">
        <v>1029</v>
      </c>
      <c r="V1761" s="438">
        <v>4816</v>
      </c>
    </row>
    <row r="1762" spans="1:22">
      <c r="A1762" s="375" t="s">
        <v>3918</v>
      </c>
      <c r="B1762" t="s">
        <v>3893</v>
      </c>
      <c r="C1762" t="s">
        <v>3919</v>
      </c>
      <c r="D1762" s="306">
        <v>47302</v>
      </c>
      <c r="E1762" s="306">
        <v>0</v>
      </c>
      <c r="F1762" s="306">
        <v>17171</v>
      </c>
      <c r="G1762" s="306">
        <v>0</v>
      </c>
      <c r="H1762" s="306">
        <v>17171</v>
      </c>
      <c r="I1762" s="306">
        <v>24670</v>
      </c>
      <c r="J1762" s="306">
        <v>21400</v>
      </c>
      <c r="K1762" s="306">
        <v>24670</v>
      </c>
      <c r="L1762" s="306">
        <v>0</v>
      </c>
      <c r="M1762" s="306">
        <v>2173</v>
      </c>
      <c r="N1762" s="306">
        <v>1750</v>
      </c>
      <c r="O1762" s="306">
        <v>0</v>
      </c>
      <c r="P1762" s="306">
        <v>2173</v>
      </c>
      <c r="Q1762" s="306">
        <v>789</v>
      </c>
      <c r="R1762" s="144">
        <v>0</v>
      </c>
      <c r="S1762" s="144">
        <v>0</v>
      </c>
      <c r="T1762" s="144">
        <v>0</v>
      </c>
      <c r="U1762" s="144">
        <v>789</v>
      </c>
      <c r="V1762" s="144">
        <v>2886</v>
      </c>
    </row>
    <row r="1763" spans="1:22">
      <c r="A1763" s="375" t="s">
        <v>3920</v>
      </c>
      <c r="B1763" t="s">
        <v>3893</v>
      </c>
      <c r="C1763" t="s">
        <v>3921</v>
      </c>
      <c r="D1763" s="307">
        <v>47303</v>
      </c>
      <c r="E1763" s="307">
        <v>0</v>
      </c>
      <c r="F1763" s="307">
        <v>12905</v>
      </c>
      <c r="G1763" s="307">
        <v>0</v>
      </c>
      <c r="H1763" s="307">
        <v>12905</v>
      </c>
      <c r="I1763" s="307">
        <v>12320</v>
      </c>
      <c r="J1763" s="307">
        <v>10520</v>
      </c>
      <c r="K1763" s="307">
        <v>0</v>
      </c>
      <c r="L1763" s="307">
        <v>12320</v>
      </c>
      <c r="M1763" s="307">
        <v>1082</v>
      </c>
      <c r="N1763" s="307">
        <v>848</v>
      </c>
      <c r="O1763" s="307">
        <v>0</v>
      </c>
      <c r="P1763" s="307">
        <v>1082</v>
      </c>
      <c r="Q1763" s="307">
        <v>789</v>
      </c>
      <c r="R1763" s="438">
        <v>0</v>
      </c>
      <c r="S1763" s="438">
        <v>0</v>
      </c>
      <c r="T1763" s="438">
        <v>0</v>
      </c>
      <c r="U1763" s="438">
        <v>789</v>
      </c>
      <c r="V1763" s="438">
        <v>2170</v>
      </c>
    </row>
    <row r="1764" spans="1:22">
      <c r="A1764" s="375" t="s">
        <v>3922</v>
      </c>
      <c r="B1764" t="s">
        <v>3893</v>
      </c>
      <c r="C1764" t="s">
        <v>3923</v>
      </c>
      <c r="D1764" s="306">
        <v>47306</v>
      </c>
      <c r="E1764" s="306">
        <v>0</v>
      </c>
      <c r="F1764" s="306">
        <v>46165</v>
      </c>
      <c r="G1764" s="306">
        <v>46165</v>
      </c>
      <c r="H1764" s="306">
        <v>0</v>
      </c>
      <c r="I1764" s="306">
        <v>62860</v>
      </c>
      <c r="J1764" s="306">
        <v>53260</v>
      </c>
      <c r="K1764" s="306">
        <v>62860</v>
      </c>
      <c r="L1764" s="306">
        <v>0</v>
      </c>
      <c r="M1764" s="306">
        <v>5478</v>
      </c>
      <c r="N1764" s="306">
        <v>4233</v>
      </c>
      <c r="O1764" s="306">
        <v>5478</v>
      </c>
      <c r="P1764" s="306">
        <v>0</v>
      </c>
      <c r="Q1764" s="306">
        <v>1029</v>
      </c>
      <c r="R1764" s="144">
        <v>0</v>
      </c>
      <c r="S1764" s="144">
        <v>0</v>
      </c>
      <c r="T1764" s="144">
        <v>0</v>
      </c>
      <c r="U1764" s="144">
        <v>1029</v>
      </c>
      <c r="V1764" s="144">
        <v>7775</v>
      </c>
    </row>
    <row r="1765" spans="1:22">
      <c r="A1765" s="375" t="s">
        <v>3924</v>
      </c>
      <c r="B1765" t="s">
        <v>3893</v>
      </c>
      <c r="C1765" t="s">
        <v>3925</v>
      </c>
      <c r="D1765" s="307">
        <v>47308</v>
      </c>
      <c r="E1765" s="307">
        <v>0</v>
      </c>
      <c r="F1765" s="307">
        <v>58011</v>
      </c>
      <c r="G1765" s="307">
        <v>23278</v>
      </c>
      <c r="H1765" s="307">
        <v>34733</v>
      </c>
      <c r="I1765" s="307">
        <v>85885</v>
      </c>
      <c r="J1765" s="307">
        <v>71550</v>
      </c>
      <c r="K1765" s="307">
        <v>0</v>
      </c>
      <c r="L1765" s="307">
        <v>85885</v>
      </c>
      <c r="M1765" s="307">
        <v>7581</v>
      </c>
      <c r="N1765" s="307">
        <v>5706</v>
      </c>
      <c r="O1765" s="307">
        <v>0</v>
      </c>
      <c r="P1765" s="307">
        <v>7581</v>
      </c>
      <c r="Q1765" s="307">
        <v>1269</v>
      </c>
      <c r="R1765" s="438">
        <v>0</v>
      </c>
      <c r="S1765" s="438">
        <v>0</v>
      </c>
      <c r="T1765" s="438">
        <v>0</v>
      </c>
      <c r="U1765" s="438">
        <v>1269</v>
      </c>
      <c r="V1765" s="438">
        <v>9774</v>
      </c>
    </row>
    <row r="1766" spans="1:22">
      <c r="A1766" s="375" t="s">
        <v>3926</v>
      </c>
      <c r="B1766" t="s">
        <v>3893</v>
      </c>
      <c r="C1766" t="s">
        <v>3927</v>
      </c>
      <c r="D1766" s="306">
        <v>47311</v>
      </c>
      <c r="E1766" s="306">
        <v>0</v>
      </c>
      <c r="F1766" s="306">
        <v>34735</v>
      </c>
      <c r="G1766" s="306">
        <v>0</v>
      </c>
      <c r="H1766" s="306">
        <v>34735</v>
      </c>
      <c r="I1766" s="306">
        <v>54760</v>
      </c>
      <c r="J1766" s="306">
        <v>40630</v>
      </c>
      <c r="K1766" s="306">
        <v>53000</v>
      </c>
      <c r="L1766" s="306">
        <v>1760</v>
      </c>
      <c r="M1766" s="306">
        <v>5158</v>
      </c>
      <c r="N1766" s="306">
        <v>3271</v>
      </c>
      <c r="O1766" s="306">
        <v>5158</v>
      </c>
      <c r="P1766" s="306">
        <v>0</v>
      </c>
      <c r="Q1766" s="306">
        <v>1269</v>
      </c>
      <c r="R1766" s="144">
        <v>0</v>
      </c>
      <c r="S1766" s="144">
        <v>0</v>
      </c>
      <c r="T1766" s="144">
        <v>0</v>
      </c>
      <c r="U1766" s="144">
        <v>1269</v>
      </c>
      <c r="V1766" s="144">
        <v>5690</v>
      </c>
    </row>
    <row r="1767" spans="1:22">
      <c r="A1767" s="375" t="s">
        <v>3928</v>
      </c>
      <c r="B1767" t="s">
        <v>3893</v>
      </c>
      <c r="C1767" t="s">
        <v>3929</v>
      </c>
      <c r="D1767" s="307">
        <v>47313</v>
      </c>
      <c r="E1767" s="307">
        <v>0</v>
      </c>
      <c r="F1767" s="307">
        <v>31808</v>
      </c>
      <c r="G1767" s="307">
        <v>0</v>
      </c>
      <c r="H1767" s="307">
        <v>31808</v>
      </c>
      <c r="I1767" s="307">
        <v>29550</v>
      </c>
      <c r="J1767" s="307">
        <v>21960</v>
      </c>
      <c r="K1767" s="307">
        <v>29550</v>
      </c>
      <c r="L1767" s="307">
        <v>0</v>
      </c>
      <c r="M1767" s="307">
        <v>2689</v>
      </c>
      <c r="N1767" s="307">
        <v>1675</v>
      </c>
      <c r="O1767" s="307">
        <v>2689</v>
      </c>
      <c r="P1767" s="307">
        <v>0</v>
      </c>
      <c r="Q1767" s="307">
        <v>1029</v>
      </c>
      <c r="R1767" s="438">
        <v>0</v>
      </c>
      <c r="S1767" s="438">
        <v>0</v>
      </c>
      <c r="T1767" s="438">
        <v>0</v>
      </c>
      <c r="U1767" s="438">
        <v>1029</v>
      </c>
      <c r="V1767" s="438">
        <v>5358</v>
      </c>
    </row>
    <row r="1768" spans="1:22">
      <c r="A1768" s="375" t="s">
        <v>3930</v>
      </c>
      <c r="B1768" t="s">
        <v>3893</v>
      </c>
      <c r="C1768" t="s">
        <v>3931</v>
      </c>
      <c r="D1768" s="306">
        <v>47314</v>
      </c>
      <c r="E1768" s="306">
        <v>0</v>
      </c>
      <c r="F1768" s="306">
        <v>47344</v>
      </c>
      <c r="G1768" s="306">
        <v>0</v>
      </c>
      <c r="H1768" s="306">
        <v>47344</v>
      </c>
      <c r="I1768" s="306">
        <v>62025</v>
      </c>
      <c r="J1768" s="306">
        <v>48240</v>
      </c>
      <c r="K1768" s="306">
        <v>0</v>
      </c>
      <c r="L1768" s="306">
        <v>62025</v>
      </c>
      <c r="M1768" s="306">
        <v>5658</v>
      </c>
      <c r="N1768" s="306">
        <v>3825</v>
      </c>
      <c r="O1768" s="306">
        <v>1067</v>
      </c>
      <c r="P1768" s="306">
        <v>4591</v>
      </c>
      <c r="Q1768" s="306">
        <v>1269</v>
      </c>
      <c r="R1768" s="144">
        <v>0</v>
      </c>
      <c r="S1768" s="144">
        <v>0</v>
      </c>
      <c r="T1768" s="144">
        <v>0</v>
      </c>
      <c r="U1768" s="144">
        <v>1269</v>
      </c>
      <c r="V1768" s="144">
        <v>7909</v>
      </c>
    </row>
    <row r="1769" spans="1:22">
      <c r="A1769" s="375" t="s">
        <v>3932</v>
      </c>
      <c r="B1769" t="s">
        <v>3893</v>
      </c>
      <c r="C1769" t="s">
        <v>3933</v>
      </c>
      <c r="D1769" s="307">
        <v>47315</v>
      </c>
      <c r="E1769" s="307">
        <v>0</v>
      </c>
      <c r="F1769" s="307">
        <v>30068</v>
      </c>
      <c r="G1769" s="307">
        <v>30068</v>
      </c>
      <c r="H1769" s="307">
        <v>0</v>
      </c>
      <c r="I1769" s="307">
        <v>27680</v>
      </c>
      <c r="J1769" s="307">
        <v>23400</v>
      </c>
      <c r="K1769" s="307">
        <v>27680</v>
      </c>
      <c r="L1769" s="307">
        <v>0</v>
      </c>
      <c r="M1769" s="307">
        <v>2465</v>
      </c>
      <c r="N1769" s="307">
        <v>1913</v>
      </c>
      <c r="O1769" s="307">
        <v>2465</v>
      </c>
      <c r="P1769" s="307">
        <v>0</v>
      </c>
      <c r="Q1769" s="307">
        <v>1029</v>
      </c>
      <c r="R1769" s="438">
        <v>0</v>
      </c>
      <c r="S1769" s="438">
        <v>0</v>
      </c>
      <c r="T1769" s="438">
        <v>0</v>
      </c>
      <c r="U1769" s="438">
        <v>1029</v>
      </c>
      <c r="V1769" s="438">
        <v>5055</v>
      </c>
    </row>
    <row r="1770" spans="1:22">
      <c r="A1770" s="375" t="s">
        <v>3934</v>
      </c>
      <c r="B1770" t="s">
        <v>3893</v>
      </c>
      <c r="C1770" t="s">
        <v>3935</v>
      </c>
      <c r="D1770" s="306">
        <v>47324</v>
      </c>
      <c r="E1770" s="306">
        <v>0</v>
      </c>
      <c r="F1770" s="306">
        <v>109870</v>
      </c>
      <c r="G1770" s="306">
        <v>0</v>
      </c>
      <c r="H1770" s="306">
        <v>109870</v>
      </c>
      <c r="I1770" s="306">
        <v>184545</v>
      </c>
      <c r="J1770" s="306">
        <v>132920</v>
      </c>
      <c r="K1770" s="306">
        <v>136310</v>
      </c>
      <c r="L1770" s="306">
        <v>48235</v>
      </c>
      <c r="M1770" s="306">
        <v>17295</v>
      </c>
      <c r="N1770" s="306">
        <v>10443</v>
      </c>
      <c r="O1770" s="306">
        <v>9892</v>
      </c>
      <c r="P1770" s="306">
        <v>7403</v>
      </c>
      <c r="Q1770" s="306">
        <v>1989</v>
      </c>
      <c r="R1770" s="144">
        <v>0</v>
      </c>
      <c r="S1770" s="144">
        <v>0</v>
      </c>
      <c r="T1770" s="144">
        <v>0</v>
      </c>
      <c r="U1770" s="144">
        <v>1989</v>
      </c>
      <c r="V1770" s="144">
        <v>18549</v>
      </c>
    </row>
    <row r="1771" spans="1:22">
      <c r="A1771" s="375" t="s">
        <v>3936</v>
      </c>
      <c r="B1771" t="s">
        <v>3893</v>
      </c>
      <c r="C1771" t="s">
        <v>3937</v>
      </c>
      <c r="D1771" s="307">
        <v>47325</v>
      </c>
      <c r="E1771" s="307">
        <v>0</v>
      </c>
      <c r="F1771" s="307">
        <v>41030</v>
      </c>
      <c r="G1771" s="307">
        <v>0</v>
      </c>
      <c r="H1771" s="307">
        <v>41030</v>
      </c>
      <c r="I1771" s="307">
        <v>63750</v>
      </c>
      <c r="J1771" s="307">
        <v>47580</v>
      </c>
      <c r="K1771" s="307">
        <v>0</v>
      </c>
      <c r="L1771" s="307">
        <v>63750</v>
      </c>
      <c r="M1771" s="307">
        <v>5816</v>
      </c>
      <c r="N1771" s="307">
        <v>3683</v>
      </c>
      <c r="O1771" s="307">
        <v>0</v>
      </c>
      <c r="P1771" s="307">
        <v>5816</v>
      </c>
      <c r="Q1771" s="307">
        <v>1269</v>
      </c>
      <c r="R1771" s="438">
        <v>0</v>
      </c>
      <c r="S1771" s="438">
        <v>0</v>
      </c>
      <c r="T1771" s="438">
        <v>0</v>
      </c>
      <c r="U1771" s="438">
        <v>1269</v>
      </c>
      <c r="V1771" s="438">
        <v>6913</v>
      </c>
    </row>
    <row r="1772" spans="1:22">
      <c r="A1772" s="375" t="s">
        <v>3938</v>
      </c>
      <c r="B1772" t="s">
        <v>3893</v>
      </c>
      <c r="C1772" t="s">
        <v>3939</v>
      </c>
      <c r="D1772" s="306">
        <v>47326</v>
      </c>
      <c r="E1772" s="306">
        <v>0</v>
      </c>
      <c r="F1772" s="306">
        <v>69086</v>
      </c>
      <c r="G1772" s="306">
        <v>0</v>
      </c>
      <c r="H1772" s="306">
        <v>69086</v>
      </c>
      <c r="I1772" s="306">
        <v>137150</v>
      </c>
      <c r="J1772" s="306">
        <v>101520</v>
      </c>
      <c r="K1772" s="306">
        <v>137150</v>
      </c>
      <c r="L1772" s="306">
        <v>0</v>
      </c>
      <c r="M1772" s="306">
        <v>12674</v>
      </c>
      <c r="N1772" s="306">
        <v>7940</v>
      </c>
      <c r="O1772" s="306">
        <v>11375</v>
      </c>
      <c r="P1772" s="306">
        <v>1299</v>
      </c>
      <c r="Q1772" s="306">
        <v>1509</v>
      </c>
      <c r="R1772" s="144">
        <v>0</v>
      </c>
      <c r="S1772" s="144">
        <v>0</v>
      </c>
      <c r="T1772" s="144">
        <v>0</v>
      </c>
      <c r="U1772" s="144">
        <v>1509</v>
      </c>
      <c r="V1772" s="144">
        <v>11598</v>
      </c>
    </row>
    <row r="1773" spans="1:22">
      <c r="A1773" s="375" t="s">
        <v>3940</v>
      </c>
      <c r="B1773" t="s">
        <v>3893</v>
      </c>
      <c r="C1773" t="s">
        <v>3941</v>
      </c>
      <c r="D1773" s="307">
        <v>47327</v>
      </c>
      <c r="E1773" s="307">
        <v>0</v>
      </c>
      <c r="F1773" s="307">
        <v>51131</v>
      </c>
      <c r="G1773" s="307">
        <v>0</v>
      </c>
      <c r="H1773" s="307">
        <v>51131</v>
      </c>
      <c r="I1773" s="307">
        <v>80860</v>
      </c>
      <c r="J1773" s="307">
        <v>58440</v>
      </c>
      <c r="K1773" s="307">
        <v>80860</v>
      </c>
      <c r="L1773" s="307">
        <v>0</v>
      </c>
      <c r="M1773" s="307">
        <v>7601</v>
      </c>
      <c r="N1773" s="307">
        <v>4625</v>
      </c>
      <c r="O1773" s="307">
        <v>7449</v>
      </c>
      <c r="P1773" s="307">
        <v>152</v>
      </c>
      <c r="Q1773" s="307">
        <v>1509</v>
      </c>
      <c r="R1773" s="438">
        <v>0</v>
      </c>
      <c r="S1773" s="438">
        <v>0</v>
      </c>
      <c r="T1773" s="438">
        <v>0</v>
      </c>
      <c r="U1773" s="438">
        <v>1509</v>
      </c>
      <c r="V1773" s="438">
        <v>8662</v>
      </c>
    </row>
    <row r="1774" spans="1:22">
      <c r="A1774" s="375" t="s">
        <v>3942</v>
      </c>
      <c r="B1774" t="s">
        <v>3893</v>
      </c>
      <c r="C1774" t="s">
        <v>3943</v>
      </c>
      <c r="D1774" s="306">
        <v>47328</v>
      </c>
      <c r="E1774" s="306">
        <v>0</v>
      </c>
      <c r="F1774" s="306">
        <v>62450</v>
      </c>
      <c r="G1774" s="306">
        <v>17677</v>
      </c>
      <c r="H1774" s="306">
        <v>44773</v>
      </c>
      <c r="I1774" s="306">
        <v>92555</v>
      </c>
      <c r="J1774" s="306">
        <v>64820</v>
      </c>
      <c r="K1774" s="306">
        <v>92555</v>
      </c>
      <c r="L1774" s="306">
        <v>0</v>
      </c>
      <c r="M1774" s="306">
        <v>8829</v>
      </c>
      <c r="N1774" s="306">
        <v>5145</v>
      </c>
      <c r="O1774" s="306">
        <v>5041</v>
      </c>
      <c r="P1774" s="306">
        <v>3788</v>
      </c>
      <c r="Q1774" s="306">
        <v>1269</v>
      </c>
      <c r="R1774" s="144">
        <v>0</v>
      </c>
      <c r="S1774" s="144">
        <v>0</v>
      </c>
      <c r="T1774" s="144">
        <v>0</v>
      </c>
      <c r="U1774" s="144">
        <v>1269</v>
      </c>
      <c r="V1774" s="144">
        <v>10585</v>
      </c>
    </row>
    <row r="1775" spans="1:22">
      <c r="A1775" s="375" t="s">
        <v>3944</v>
      </c>
      <c r="B1775" t="s">
        <v>3893</v>
      </c>
      <c r="C1775" t="s">
        <v>3945</v>
      </c>
      <c r="D1775" s="307">
        <v>47329</v>
      </c>
      <c r="E1775" s="307">
        <v>0</v>
      </c>
      <c r="F1775" s="307">
        <v>95803</v>
      </c>
      <c r="G1775" s="307">
        <v>0</v>
      </c>
      <c r="H1775" s="307">
        <v>95803</v>
      </c>
      <c r="I1775" s="307">
        <v>161835</v>
      </c>
      <c r="J1775" s="307">
        <v>117740</v>
      </c>
      <c r="K1775" s="307">
        <v>139000</v>
      </c>
      <c r="L1775" s="307">
        <v>22835</v>
      </c>
      <c r="M1775" s="307">
        <v>15199</v>
      </c>
      <c r="N1775" s="307">
        <v>9340</v>
      </c>
      <c r="O1775" s="307">
        <v>11573</v>
      </c>
      <c r="P1775" s="307">
        <v>3626</v>
      </c>
      <c r="Q1775" s="307">
        <v>1749</v>
      </c>
      <c r="R1775" s="438">
        <v>0</v>
      </c>
      <c r="S1775" s="438">
        <v>0</v>
      </c>
      <c r="T1775" s="438">
        <v>0</v>
      </c>
      <c r="U1775" s="438">
        <v>1749</v>
      </c>
      <c r="V1775" s="438">
        <v>16209</v>
      </c>
    </row>
    <row r="1776" spans="1:22">
      <c r="A1776" s="375" t="s">
        <v>3946</v>
      </c>
      <c r="B1776" t="s">
        <v>3893</v>
      </c>
      <c r="C1776" t="s">
        <v>3947</v>
      </c>
      <c r="D1776" s="306">
        <v>47348</v>
      </c>
      <c r="E1776" s="306">
        <v>0</v>
      </c>
      <c r="F1776" s="306">
        <v>63304</v>
      </c>
      <c r="G1776" s="306">
        <v>9374</v>
      </c>
      <c r="H1776" s="306">
        <v>53930</v>
      </c>
      <c r="I1776" s="306">
        <v>90525</v>
      </c>
      <c r="J1776" s="306">
        <v>65470</v>
      </c>
      <c r="K1776" s="306">
        <v>90525</v>
      </c>
      <c r="L1776" s="306">
        <v>0</v>
      </c>
      <c r="M1776" s="306">
        <v>8519</v>
      </c>
      <c r="N1776" s="306">
        <v>5183</v>
      </c>
      <c r="O1776" s="306">
        <v>8519</v>
      </c>
      <c r="P1776" s="306">
        <v>0</v>
      </c>
      <c r="Q1776" s="306">
        <v>1509</v>
      </c>
      <c r="R1776" s="144">
        <v>0</v>
      </c>
      <c r="S1776" s="144">
        <v>0</v>
      </c>
      <c r="T1776" s="144">
        <v>0</v>
      </c>
      <c r="U1776" s="144">
        <v>1509</v>
      </c>
      <c r="V1776" s="144">
        <v>10694</v>
      </c>
    </row>
    <row r="1777" spans="1:22">
      <c r="A1777" s="375" t="s">
        <v>3948</v>
      </c>
      <c r="B1777" t="s">
        <v>3893</v>
      </c>
      <c r="C1777" t="s">
        <v>3949</v>
      </c>
      <c r="D1777" s="307">
        <v>47350</v>
      </c>
      <c r="E1777" s="307">
        <v>0</v>
      </c>
      <c r="F1777" s="307">
        <v>118533</v>
      </c>
      <c r="G1777" s="307">
        <v>0</v>
      </c>
      <c r="H1777" s="307">
        <v>118533</v>
      </c>
      <c r="I1777" s="307">
        <v>162705</v>
      </c>
      <c r="J1777" s="307">
        <v>110300</v>
      </c>
      <c r="K1777" s="307">
        <v>140400</v>
      </c>
      <c r="L1777" s="307">
        <v>22305</v>
      </c>
      <c r="M1777" s="307">
        <v>15598</v>
      </c>
      <c r="N1777" s="307">
        <v>8608</v>
      </c>
      <c r="O1777" s="307">
        <v>10467</v>
      </c>
      <c r="P1777" s="307">
        <v>5131</v>
      </c>
      <c r="Q1777" s="307">
        <v>1749</v>
      </c>
      <c r="R1777" s="438">
        <v>0</v>
      </c>
      <c r="S1777" s="438">
        <v>0</v>
      </c>
      <c r="T1777" s="438">
        <v>0</v>
      </c>
      <c r="U1777" s="438">
        <v>1749</v>
      </c>
      <c r="V1777" s="438">
        <v>20031</v>
      </c>
    </row>
    <row r="1778" spans="1:22">
      <c r="A1778" s="375" t="s">
        <v>3950</v>
      </c>
      <c r="B1778" t="s">
        <v>3893</v>
      </c>
      <c r="C1778" t="s">
        <v>3951</v>
      </c>
      <c r="D1778" s="306">
        <v>47353</v>
      </c>
      <c r="E1778" s="306">
        <v>0</v>
      </c>
      <c r="F1778" s="306">
        <v>8052</v>
      </c>
      <c r="G1778" s="306">
        <v>0</v>
      </c>
      <c r="H1778" s="306">
        <v>8052</v>
      </c>
      <c r="I1778" s="306">
        <v>3565</v>
      </c>
      <c r="J1778" s="306">
        <v>2620</v>
      </c>
      <c r="K1778" s="306">
        <v>0</v>
      </c>
      <c r="L1778" s="306">
        <v>3565</v>
      </c>
      <c r="M1778" s="306">
        <v>336</v>
      </c>
      <c r="N1778" s="306">
        <v>213</v>
      </c>
      <c r="O1778" s="306">
        <v>0</v>
      </c>
      <c r="P1778" s="306">
        <v>336</v>
      </c>
      <c r="Q1778" s="306">
        <v>789</v>
      </c>
      <c r="R1778" s="144">
        <v>0</v>
      </c>
      <c r="S1778" s="144">
        <v>0</v>
      </c>
      <c r="T1778" s="144">
        <v>0</v>
      </c>
      <c r="U1778" s="144">
        <v>789</v>
      </c>
      <c r="V1778" s="144">
        <v>1351</v>
      </c>
    </row>
    <row r="1779" spans="1:22">
      <c r="A1779" s="375" t="s">
        <v>3952</v>
      </c>
      <c r="B1779" t="s">
        <v>3893</v>
      </c>
      <c r="C1779" t="s">
        <v>3953</v>
      </c>
      <c r="D1779" s="307">
        <v>47354</v>
      </c>
      <c r="E1779" s="307">
        <v>0</v>
      </c>
      <c r="F1779" s="307">
        <v>10874</v>
      </c>
      <c r="G1779" s="307">
        <v>0</v>
      </c>
      <c r="H1779" s="307">
        <v>10874</v>
      </c>
      <c r="I1779" s="307">
        <v>5095</v>
      </c>
      <c r="J1779" s="307">
        <v>4050</v>
      </c>
      <c r="K1779" s="307">
        <v>5095</v>
      </c>
      <c r="L1779" s="307">
        <v>0</v>
      </c>
      <c r="M1779" s="307">
        <v>471</v>
      </c>
      <c r="N1779" s="307">
        <v>333</v>
      </c>
      <c r="O1779" s="307">
        <v>37</v>
      </c>
      <c r="P1779" s="307">
        <v>434</v>
      </c>
      <c r="Q1779" s="307">
        <v>789</v>
      </c>
      <c r="R1779" s="438">
        <v>0</v>
      </c>
      <c r="S1779" s="438">
        <v>0</v>
      </c>
      <c r="T1779" s="438">
        <v>0</v>
      </c>
      <c r="U1779" s="438">
        <v>789</v>
      </c>
      <c r="V1779" s="438">
        <v>1825</v>
      </c>
    </row>
    <row r="1780" spans="1:22">
      <c r="A1780" s="375" t="s">
        <v>3954</v>
      </c>
      <c r="B1780" t="s">
        <v>3893</v>
      </c>
      <c r="C1780" t="s">
        <v>3955</v>
      </c>
      <c r="D1780" s="306">
        <v>47355</v>
      </c>
      <c r="E1780" s="306">
        <v>0</v>
      </c>
      <c r="F1780" s="306">
        <v>7707</v>
      </c>
      <c r="G1780" s="306">
        <v>0</v>
      </c>
      <c r="H1780" s="306">
        <v>7707</v>
      </c>
      <c r="I1780" s="306">
        <v>4545</v>
      </c>
      <c r="J1780" s="306">
        <v>3790</v>
      </c>
      <c r="K1780" s="306">
        <v>0</v>
      </c>
      <c r="L1780" s="306">
        <v>4545</v>
      </c>
      <c r="M1780" s="306">
        <v>407</v>
      </c>
      <c r="N1780" s="306">
        <v>308</v>
      </c>
      <c r="O1780" s="306">
        <v>0</v>
      </c>
      <c r="P1780" s="306">
        <v>407</v>
      </c>
      <c r="Q1780" s="306">
        <v>789</v>
      </c>
      <c r="R1780" s="144">
        <v>0</v>
      </c>
      <c r="S1780" s="144">
        <v>0</v>
      </c>
      <c r="T1780" s="144">
        <v>0</v>
      </c>
      <c r="U1780" s="144">
        <v>789</v>
      </c>
      <c r="V1780" s="144">
        <v>1293</v>
      </c>
    </row>
    <row r="1781" spans="1:22">
      <c r="A1781" s="375" t="s">
        <v>3956</v>
      </c>
      <c r="B1781" t="s">
        <v>3893</v>
      </c>
      <c r="C1781" t="s">
        <v>3957</v>
      </c>
      <c r="D1781" s="307">
        <v>47356</v>
      </c>
      <c r="E1781" s="307">
        <v>0</v>
      </c>
      <c r="F1781" s="307">
        <v>5461</v>
      </c>
      <c r="G1781" s="307">
        <v>0</v>
      </c>
      <c r="H1781" s="307">
        <v>5461</v>
      </c>
      <c r="I1781" s="307">
        <v>2350</v>
      </c>
      <c r="J1781" s="307">
        <v>1930</v>
      </c>
      <c r="K1781" s="307">
        <v>0</v>
      </c>
      <c r="L1781" s="307">
        <v>2350</v>
      </c>
      <c r="M1781" s="307">
        <v>212</v>
      </c>
      <c r="N1781" s="307">
        <v>158</v>
      </c>
      <c r="O1781" s="307">
        <v>0</v>
      </c>
      <c r="P1781" s="307">
        <v>212</v>
      </c>
      <c r="Q1781" s="307">
        <v>789</v>
      </c>
      <c r="R1781" s="438">
        <v>0</v>
      </c>
      <c r="S1781" s="438">
        <v>0</v>
      </c>
      <c r="T1781" s="438">
        <v>0</v>
      </c>
      <c r="U1781" s="438">
        <v>789</v>
      </c>
      <c r="V1781" s="438">
        <v>915</v>
      </c>
    </row>
    <row r="1782" spans="1:22">
      <c r="A1782" s="375" t="s">
        <v>3958</v>
      </c>
      <c r="B1782" t="s">
        <v>3893</v>
      </c>
      <c r="C1782" t="s">
        <v>3959</v>
      </c>
      <c r="D1782" s="306">
        <v>47357</v>
      </c>
      <c r="E1782" s="306">
        <v>0</v>
      </c>
      <c r="F1782" s="306">
        <v>11029</v>
      </c>
      <c r="G1782" s="306">
        <v>4504</v>
      </c>
      <c r="H1782" s="306">
        <v>6525</v>
      </c>
      <c r="I1782" s="306">
        <v>4660</v>
      </c>
      <c r="J1782" s="306">
        <v>3000</v>
      </c>
      <c r="K1782" s="306">
        <v>4660</v>
      </c>
      <c r="L1782" s="306">
        <v>0</v>
      </c>
      <c r="M1782" s="306">
        <v>460</v>
      </c>
      <c r="N1782" s="306">
        <v>238</v>
      </c>
      <c r="O1782" s="306">
        <v>0</v>
      </c>
      <c r="P1782" s="306">
        <v>460</v>
      </c>
      <c r="Q1782" s="306">
        <v>789</v>
      </c>
      <c r="R1782" s="144">
        <v>0</v>
      </c>
      <c r="S1782" s="144">
        <v>0</v>
      </c>
      <c r="T1782" s="144">
        <v>0</v>
      </c>
      <c r="U1782" s="144">
        <v>789</v>
      </c>
      <c r="V1782" s="144">
        <v>1852</v>
      </c>
    </row>
    <row r="1783" spans="1:22">
      <c r="A1783" s="375" t="s">
        <v>3960</v>
      </c>
      <c r="B1783" t="s">
        <v>3893</v>
      </c>
      <c r="C1783" t="s">
        <v>3961</v>
      </c>
      <c r="D1783" s="307">
        <v>47358</v>
      </c>
      <c r="E1783" s="307">
        <v>0</v>
      </c>
      <c r="F1783" s="307">
        <v>6969</v>
      </c>
      <c r="G1783" s="307">
        <v>1499</v>
      </c>
      <c r="H1783" s="307">
        <v>5470</v>
      </c>
      <c r="I1783" s="307">
        <v>2190</v>
      </c>
      <c r="J1783" s="307">
        <v>1300</v>
      </c>
      <c r="K1783" s="307">
        <v>1710</v>
      </c>
      <c r="L1783" s="307">
        <v>480</v>
      </c>
      <c r="M1783" s="307">
        <v>223</v>
      </c>
      <c r="N1783" s="307">
        <v>103</v>
      </c>
      <c r="O1783" s="307">
        <v>50</v>
      </c>
      <c r="P1783" s="307">
        <v>173</v>
      </c>
      <c r="Q1783" s="307">
        <v>789</v>
      </c>
      <c r="R1783" s="438">
        <v>0</v>
      </c>
      <c r="S1783" s="438">
        <v>0</v>
      </c>
      <c r="T1783" s="438">
        <v>0</v>
      </c>
      <c r="U1783" s="438">
        <v>789</v>
      </c>
      <c r="V1783" s="438">
        <v>1171</v>
      </c>
    </row>
    <row r="1784" spans="1:22">
      <c r="A1784" s="375" t="s">
        <v>3962</v>
      </c>
      <c r="B1784" t="s">
        <v>3893</v>
      </c>
      <c r="C1784" t="s">
        <v>3963</v>
      </c>
      <c r="D1784" s="306">
        <v>47359</v>
      </c>
      <c r="E1784" s="306">
        <v>0</v>
      </c>
      <c r="F1784" s="306">
        <v>10723</v>
      </c>
      <c r="G1784" s="306">
        <v>0</v>
      </c>
      <c r="H1784" s="306">
        <v>10723</v>
      </c>
      <c r="I1784" s="306">
        <v>7670</v>
      </c>
      <c r="J1784" s="306">
        <v>6320</v>
      </c>
      <c r="K1784" s="306">
        <v>0</v>
      </c>
      <c r="L1784" s="306">
        <v>7670</v>
      </c>
      <c r="M1784" s="306">
        <v>672</v>
      </c>
      <c r="N1784" s="306">
        <v>495</v>
      </c>
      <c r="O1784" s="306">
        <v>0</v>
      </c>
      <c r="P1784" s="306">
        <v>672</v>
      </c>
      <c r="Q1784" s="306">
        <v>789</v>
      </c>
      <c r="R1784" s="144">
        <v>0</v>
      </c>
      <c r="S1784" s="144">
        <v>0</v>
      </c>
      <c r="T1784" s="144">
        <v>0</v>
      </c>
      <c r="U1784" s="144">
        <v>789</v>
      </c>
      <c r="V1784" s="144">
        <v>1801</v>
      </c>
    </row>
    <row r="1785" spans="1:22">
      <c r="A1785" s="375" t="s">
        <v>3964</v>
      </c>
      <c r="B1785" t="s">
        <v>3893</v>
      </c>
      <c r="C1785" t="s">
        <v>3965</v>
      </c>
      <c r="D1785" s="307">
        <v>47360</v>
      </c>
      <c r="E1785" s="307">
        <v>0</v>
      </c>
      <c r="F1785" s="307">
        <v>12319</v>
      </c>
      <c r="G1785" s="307">
        <v>0</v>
      </c>
      <c r="H1785" s="307">
        <v>12319</v>
      </c>
      <c r="I1785" s="307">
        <v>8255</v>
      </c>
      <c r="J1785" s="307">
        <v>6700</v>
      </c>
      <c r="K1785" s="307">
        <v>0</v>
      </c>
      <c r="L1785" s="307">
        <v>8255</v>
      </c>
      <c r="M1785" s="307">
        <v>744</v>
      </c>
      <c r="N1785" s="307">
        <v>540</v>
      </c>
      <c r="O1785" s="307">
        <v>0</v>
      </c>
      <c r="P1785" s="307">
        <v>744</v>
      </c>
      <c r="Q1785" s="307">
        <v>789</v>
      </c>
      <c r="R1785" s="438">
        <v>0</v>
      </c>
      <c r="S1785" s="438">
        <v>0</v>
      </c>
      <c r="T1785" s="438">
        <v>0</v>
      </c>
      <c r="U1785" s="438">
        <v>789</v>
      </c>
      <c r="V1785" s="438">
        <v>2069</v>
      </c>
    </row>
    <row r="1786" spans="1:22">
      <c r="A1786" s="375" t="s">
        <v>3966</v>
      </c>
      <c r="B1786" t="s">
        <v>3893</v>
      </c>
      <c r="C1786" t="s">
        <v>3967</v>
      </c>
      <c r="D1786" s="306">
        <v>47361</v>
      </c>
      <c r="E1786" s="306">
        <v>0</v>
      </c>
      <c r="F1786" s="306">
        <v>44836</v>
      </c>
      <c r="G1786" s="306">
        <v>31763</v>
      </c>
      <c r="H1786" s="306">
        <v>13073</v>
      </c>
      <c r="I1786" s="306">
        <v>43890</v>
      </c>
      <c r="J1786" s="306">
        <v>35620</v>
      </c>
      <c r="K1786" s="306">
        <v>43890</v>
      </c>
      <c r="L1786" s="306">
        <v>0</v>
      </c>
      <c r="M1786" s="306">
        <v>3918</v>
      </c>
      <c r="N1786" s="306">
        <v>2835</v>
      </c>
      <c r="O1786" s="306">
        <v>3918</v>
      </c>
      <c r="P1786" s="306">
        <v>0</v>
      </c>
      <c r="Q1786" s="306">
        <v>1029</v>
      </c>
      <c r="R1786" s="144">
        <v>0</v>
      </c>
      <c r="S1786" s="144">
        <v>0</v>
      </c>
      <c r="T1786" s="144">
        <v>0</v>
      </c>
      <c r="U1786" s="144">
        <v>1029</v>
      </c>
      <c r="V1786" s="144">
        <v>7541</v>
      </c>
    </row>
    <row r="1787" spans="1:22">
      <c r="A1787" s="375" t="s">
        <v>3968</v>
      </c>
      <c r="B1787" t="s">
        <v>3893</v>
      </c>
      <c r="C1787" t="s">
        <v>3969</v>
      </c>
      <c r="D1787" s="307">
        <v>47362</v>
      </c>
      <c r="E1787" s="307">
        <v>0</v>
      </c>
      <c r="F1787" s="307">
        <v>103041</v>
      </c>
      <c r="G1787" s="307">
        <v>12065</v>
      </c>
      <c r="H1787" s="307">
        <v>90976</v>
      </c>
      <c r="I1787" s="307">
        <v>145435</v>
      </c>
      <c r="J1787" s="307">
        <v>106640</v>
      </c>
      <c r="K1787" s="307">
        <v>145435</v>
      </c>
      <c r="L1787" s="307">
        <v>0</v>
      </c>
      <c r="M1787" s="307">
        <v>13441</v>
      </c>
      <c r="N1787" s="307">
        <v>8290</v>
      </c>
      <c r="O1787" s="307">
        <v>13441</v>
      </c>
      <c r="P1787" s="307">
        <v>0</v>
      </c>
      <c r="Q1787" s="307">
        <v>1509</v>
      </c>
      <c r="R1787" s="438">
        <v>0</v>
      </c>
      <c r="S1787" s="438">
        <v>0</v>
      </c>
      <c r="T1787" s="438">
        <v>0</v>
      </c>
      <c r="U1787" s="438">
        <v>1509</v>
      </c>
      <c r="V1787" s="438">
        <v>17413</v>
      </c>
    </row>
    <row r="1788" spans="1:22">
      <c r="A1788" s="375" t="s">
        <v>3970</v>
      </c>
      <c r="B1788" t="s">
        <v>3893</v>
      </c>
      <c r="C1788" t="s">
        <v>3971</v>
      </c>
      <c r="D1788" s="306">
        <v>47375</v>
      </c>
      <c r="E1788" s="306">
        <v>0</v>
      </c>
      <c r="F1788" s="306">
        <v>10060</v>
      </c>
      <c r="G1788" s="306">
        <v>10060</v>
      </c>
      <c r="H1788" s="306">
        <v>0</v>
      </c>
      <c r="I1788" s="306">
        <v>5380</v>
      </c>
      <c r="J1788" s="306">
        <v>4190</v>
      </c>
      <c r="K1788" s="306">
        <v>5380</v>
      </c>
      <c r="L1788" s="306">
        <v>0</v>
      </c>
      <c r="M1788" s="306">
        <v>489</v>
      </c>
      <c r="N1788" s="306">
        <v>333</v>
      </c>
      <c r="O1788" s="306">
        <v>489</v>
      </c>
      <c r="P1788" s="306">
        <v>0</v>
      </c>
      <c r="Q1788" s="306">
        <v>789</v>
      </c>
      <c r="R1788" s="144">
        <v>0</v>
      </c>
      <c r="S1788" s="144">
        <v>0</v>
      </c>
      <c r="T1788" s="144">
        <v>0</v>
      </c>
      <c r="U1788" s="144">
        <v>789</v>
      </c>
      <c r="V1788" s="144">
        <v>1689</v>
      </c>
    </row>
    <row r="1789" spans="1:22">
      <c r="A1789" s="375" t="s">
        <v>3972</v>
      </c>
      <c r="B1789" t="s">
        <v>3893</v>
      </c>
      <c r="C1789" t="s">
        <v>3973</v>
      </c>
      <c r="D1789" s="307">
        <v>47381</v>
      </c>
      <c r="E1789" s="307">
        <v>0</v>
      </c>
      <c r="F1789" s="307">
        <v>32727</v>
      </c>
      <c r="G1789" s="307">
        <v>0</v>
      </c>
      <c r="H1789" s="307">
        <v>32727</v>
      </c>
      <c r="I1789" s="307">
        <v>26200</v>
      </c>
      <c r="J1789" s="307">
        <v>21100</v>
      </c>
      <c r="K1789" s="307">
        <v>26200</v>
      </c>
      <c r="L1789" s="307">
        <v>0</v>
      </c>
      <c r="M1789" s="307">
        <v>2336</v>
      </c>
      <c r="N1789" s="307">
        <v>1655</v>
      </c>
      <c r="O1789" s="307">
        <v>2336</v>
      </c>
      <c r="P1789" s="307">
        <v>0</v>
      </c>
      <c r="Q1789" s="307">
        <v>570</v>
      </c>
      <c r="R1789" s="438">
        <v>0</v>
      </c>
      <c r="S1789" s="438">
        <v>0</v>
      </c>
      <c r="T1789" s="438">
        <v>0</v>
      </c>
      <c r="U1789" s="438">
        <v>570</v>
      </c>
      <c r="V1789" s="438">
        <v>5493</v>
      </c>
    </row>
    <row r="1790" spans="1:22">
      <c r="A1790" s="375" t="s">
        <v>3974</v>
      </c>
      <c r="B1790" t="s">
        <v>3893</v>
      </c>
      <c r="C1790" t="s">
        <v>3975</v>
      </c>
      <c r="D1790" s="308">
        <v>47382</v>
      </c>
      <c r="E1790" s="308">
        <v>0</v>
      </c>
      <c r="F1790" s="308">
        <v>15269</v>
      </c>
      <c r="G1790" s="308">
        <v>15269</v>
      </c>
      <c r="H1790" s="308">
        <v>0</v>
      </c>
      <c r="I1790" s="308">
        <v>7650</v>
      </c>
      <c r="J1790" s="308">
        <v>5390</v>
      </c>
      <c r="K1790" s="308">
        <v>7650</v>
      </c>
      <c r="L1790" s="308">
        <v>0</v>
      </c>
      <c r="M1790" s="308">
        <v>734</v>
      </c>
      <c r="N1790" s="308">
        <v>431</v>
      </c>
      <c r="O1790" s="308">
        <v>734</v>
      </c>
      <c r="P1790" s="308">
        <v>0</v>
      </c>
      <c r="Q1790" s="308">
        <v>330</v>
      </c>
      <c r="R1790" s="144">
        <v>0</v>
      </c>
      <c r="S1790" s="144">
        <v>0</v>
      </c>
      <c r="T1790" s="144">
        <v>0</v>
      </c>
      <c r="U1790" s="144">
        <v>330</v>
      </c>
      <c r="V1790" s="144">
        <v>2568</v>
      </c>
    </row>
  </sheetData>
  <sheetProtection algorithmName="SHA-512" hashValue="K5UP7oBtAqP4Sr+wI3CDFDrCp8qeRJuL+uDlOWGde1JHFM73clGKXwKEd7stq5QdH3oHP8E42H/3+63X59RPjA==" saltValue="N3kawld1g74z0apyK41qpQ==" spinCount="100000" sheet="1" objects="1" scenarios="1"/>
  <autoFilter ref="A2:U1790" xr:uid="{8CAD0882-A9FD-45A8-A17C-114432EC8550}"/>
  <phoneticPr fontId="29"/>
  <pageMargins left="0.70866141732283472" right="0.70866141732283472" top="0.74803149606299213" bottom="0.74803149606299213" header="0.31496062992125984" footer="0.31496062992125984"/>
  <pageSetup paperSize="9" scale="10" orientation="landscape" r:id="rId1"/>
  <rowBreaks count="1" manualBreakCount="1">
    <brk id="3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35AD6-8D74-4B00-A24E-C03B0026A550}">
  <sheetPr codeName="Sheet16">
    <pageSetUpPr fitToPage="1"/>
  </sheetPr>
  <dimension ref="A1:R134"/>
  <sheetViews>
    <sheetView view="pageBreakPreview" topLeftCell="A73" zoomScale="55" zoomScaleNormal="55" zoomScaleSheetLayoutView="55" workbookViewId="0">
      <selection activeCell="N45" sqref="N45"/>
    </sheetView>
  </sheetViews>
  <sheetFormatPr defaultColWidth="9" defaultRowHeight="13.5"/>
  <cols>
    <col min="1" max="2" width="6.42578125" customWidth="1"/>
    <col min="3" max="3" width="54.140625" customWidth="1"/>
    <col min="4" max="4" width="18.85546875" customWidth="1"/>
    <col min="5" max="5" width="17.42578125" customWidth="1"/>
    <col min="6" max="6" width="28.42578125" customWidth="1"/>
    <col min="7" max="7" width="50.140625" customWidth="1"/>
    <col min="8" max="9" width="29.42578125" customWidth="1"/>
    <col min="10" max="10" width="27" customWidth="1"/>
    <col min="11" max="12" width="6.42578125" customWidth="1"/>
    <col min="13" max="13" width="73.85546875" customWidth="1"/>
    <col min="14" max="14" width="32.42578125" customWidth="1"/>
    <col min="15" max="15" width="7.140625" hidden="1" customWidth="1"/>
    <col min="16" max="16" width="9" hidden="1" customWidth="1"/>
    <col min="17" max="17" width="32.42578125" customWidth="1"/>
    <col min="18" max="18" width="27.140625" customWidth="1"/>
  </cols>
  <sheetData>
    <row r="1" spans="1:15" ht="50.45" customHeight="1" thickBot="1">
      <c r="C1" s="890" t="s">
        <v>3976</v>
      </c>
      <c r="D1" s="890"/>
      <c r="E1" s="890"/>
      <c r="F1" s="890"/>
      <c r="G1" s="890"/>
      <c r="H1" s="890"/>
      <c r="I1" s="890"/>
      <c r="J1" s="890"/>
      <c r="K1" s="184"/>
      <c r="M1" s="251" t="s">
        <v>3977</v>
      </c>
      <c r="N1" s="403" t="str">
        <f>IFERROR(IF(OR(MOD(D5,1000)=0,AND(F27&lt;&gt;"",F44&lt;&gt;"",F45&lt;&gt;"",C56&lt;&gt;"",F56&lt;&gt;"",G56&lt;&gt;"",O22+O46=0)),"可","不可"),"不可")</f>
        <v>可</v>
      </c>
    </row>
    <row r="2" spans="1:15" ht="13.5" customHeight="1" thickBot="1">
      <c r="C2" s="187"/>
      <c r="D2" s="187"/>
      <c r="E2" s="187"/>
      <c r="F2" s="187"/>
      <c r="G2" s="187"/>
      <c r="H2" s="187"/>
      <c r="I2" s="187"/>
      <c r="J2" s="41"/>
      <c r="K2" s="41"/>
    </row>
    <row r="3" spans="1:15" ht="24" customHeight="1" thickBot="1">
      <c r="C3" s="187"/>
      <c r="D3" s="187"/>
      <c r="E3" s="187"/>
      <c r="F3" s="187"/>
      <c r="G3" s="187"/>
      <c r="H3" s="187"/>
      <c r="I3" s="187"/>
      <c r="J3" s="41"/>
      <c r="K3" s="41"/>
      <c r="M3" s="891" t="s">
        <v>3978</v>
      </c>
      <c r="N3" s="892"/>
    </row>
    <row r="4" spans="1:15" ht="24" customHeight="1" thickTop="1" thickBot="1">
      <c r="C4" s="190" t="s">
        <v>3979</v>
      </c>
      <c r="D4" s="893" t="str">
        <f>IF(実施計画様式!I3="","",実施計画様式!I3)</f>
        <v>【40_福岡県】</v>
      </c>
      <c r="E4" s="893"/>
      <c r="F4" s="893"/>
      <c r="G4" s="191" t="s">
        <v>3980</v>
      </c>
      <c r="H4" s="894" t="str">
        <f>IF(実施計画様式!I4="","",実施計画様式!I4)</f>
        <v>40503_福岡県大刀洗町</v>
      </c>
      <c r="I4" s="895"/>
      <c r="M4" s="252" t="s">
        <v>3981</v>
      </c>
      <c r="N4" s="253" t="s">
        <v>3982</v>
      </c>
    </row>
    <row r="5" spans="1:15" ht="24" customHeight="1" thickTop="1" thickBot="1">
      <c r="C5" s="192" t="s">
        <v>3983</v>
      </c>
      <c r="D5" s="896">
        <f>IFERROR(IF(実施計画様式!I5="","",実施計画様式!I5),"")</f>
        <v>40503</v>
      </c>
      <c r="E5" s="896"/>
      <c r="F5" s="896"/>
      <c r="G5" s="417" t="s">
        <v>3984</v>
      </c>
      <c r="H5" s="897" t="str">
        <f>IF(実施計画様式!I6="","",実施計画様式!I6)</f>
        <v>企画財政課</v>
      </c>
      <c r="I5" s="898"/>
      <c r="M5" s="390" t="s">
        <v>3985</v>
      </c>
      <c r="N5" s="189" t="str">
        <f>IF(C9&lt;&gt;"","○","")</f>
        <v>○</v>
      </c>
      <c r="O5" s="1">
        <f t="shared" ref="O5:O21" si="0">IF(N5="○",0,1)</f>
        <v>0</v>
      </c>
    </row>
    <row r="6" spans="1:15" ht="19.350000000000001" customHeight="1">
      <c r="C6" s="1"/>
      <c r="D6" s="1"/>
      <c r="E6" s="1"/>
      <c r="F6" s="43"/>
      <c r="G6" s="43"/>
      <c r="H6" s="43"/>
      <c r="I6" s="1"/>
      <c r="M6" s="418" t="s">
        <v>3986</v>
      </c>
      <c r="N6" s="423" t="str">
        <f>IF(AND(D9="○",G9="○",H9="○",J9="○"),"○","")</f>
        <v>○</v>
      </c>
      <c r="O6" s="1">
        <f t="shared" si="0"/>
        <v>0</v>
      </c>
    </row>
    <row r="7" spans="1:15" ht="19.350000000000001" customHeight="1" thickBot="1">
      <c r="C7" s="1"/>
      <c r="D7" s="1"/>
      <c r="E7" s="1"/>
      <c r="F7" s="43"/>
      <c r="G7" s="43"/>
      <c r="H7" s="43"/>
      <c r="I7" s="1"/>
      <c r="M7" s="418" t="s">
        <v>3987</v>
      </c>
      <c r="N7" s="423" t="str">
        <f>IF(AND(D11&lt;&gt;"",H11&lt;&gt;"",D12&lt;&gt;""),"○","")</f>
        <v>○</v>
      </c>
      <c r="O7" s="1">
        <f t="shared" si="0"/>
        <v>0</v>
      </c>
    </row>
    <row r="8" spans="1:15" ht="46.7" customHeight="1">
      <c r="C8" s="77" t="s">
        <v>3988</v>
      </c>
      <c r="D8" s="869" t="s">
        <v>3989</v>
      </c>
      <c r="E8" s="870"/>
      <c r="F8" s="871"/>
      <c r="G8" s="46" t="s">
        <v>3990</v>
      </c>
      <c r="H8" s="872" t="s">
        <v>3991</v>
      </c>
      <c r="I8" s="873"/>
      <c r="J8" s="118" t="s">
        <v>3992</v>
      </c>
      <c r="K8" s="122"/>
      <c r="L8" s="43"/>
      <c r="M8" s="418" t="s">
        <v>3993</v>
      </c>
      <c r="N8" s="423" t="str">
        <f>IFERROR(IF(VLOOKUP(D11,―!$AH$2:$AI$40,2,FALSE)&lt;=VLOOKUP(H11,―!$AH$2:$AI$40,2,FALSE),"○",""),"")</f>
        <v>○</v>
      </c>
      <c r="O8" s="1">
        <f t="shared" si="0"/>
        <v>0</v>
      </c>
    </row>
    <row r="9" spans="1:15" ht="24.75" customHeight="1" thickBot="1">
      <c r="C9" s="183" t="s">
        <v>3994</v>
      </c>
      <c r="D9" s="874" t="s">
        <v>161</v>
      </c>
      <c r="E9" s="875"/>
      <c r="F9" s="876"/>
      <c r="G9" s="419" t="s">
        <v>161</v>
      </c>
      <c r="H9" s="877" t="s">
        <v>161</v>
      </c>
      <c r="I9" s="878"/>
      <c r="J9" s="372" t="s">
        <v>161</v>
      </c>
      <c r="K9" s="135"/>
      <c r="M9" s="420" t="s">
        <v>3995</v>
      </c>
      <c r="N9" s="423" t="str">
        <f>IF(AND(C56&lt;&gt;"",F56&lt;&gt;"",G56&lt;&gt;""),"○","")</f>
        <v>○</v>
      </c>
      <c r="O9" s="1">
        <f t="shared" si="0"/>
        <v>0</v>
      </c>
    </row>
    <row r="10" spans="1:15" ht="25.5" customHeight="1" thickBot="1">
      <c r="C10" s="1"/>
      <c r="D10" s="1"/>
      <c r="E10" s="1"/>
      <c r="F10" s="43"/>
      <c r="G10" s="43"/>
      <c r="H10" s="43"/>
      <c r="I10" s="1"/>
      <c r="M10" s="420" t="s">
        <v>3996</v>
      </c>
      <c r="N10" s="423" t="str">
        <f>IF(J66="○","○","")</f>
        <v>○</v>
      </c>
      <c r="O10" s="1">
        <f t="shared" si="0"/>
        <v>0</v>
      </c>
    </row>
    <row r="11" spans="1:15" ht="30.95" customHeight="1" thickBot="1">
      <c r="C11" s="47" t="s">
        <v>178</v>
      </c>
      <c r="D11" s="879" t="s">
        <v>292</v>
      </c>
      <c r="E11" s="879"/>
      <c r="F11" s="866"/>
      <c r="G11" s="47" t="s">
        <v>3997</v>
      </c>
      <c r="H11" s="879" t="s">
        <v>372</v>
      </c>
      <c r="I11" s="880"/>
      <c r="M11" s="420" t="s">
        <v>3998</v>
      </c>
      <c r="N11" s="423" t="str">
        <f>IF(J112="○","○","")</f>
        <v>○</v>
      </c>
      <c r="O11" s="1">
        <f t="shared" si="0"/>
        <v>0</v>
      </c>
    </row>
    <row r="12" spans="1:15" ht="30.95" customHeight="1" thickBot="1">
      <c r="C12" s="47" t="s">
        <v>3999</v>
      </c>
      <c r="D12" s="866" t="s">
        <v>262</v>
      </c>
      <c r="E12" s="867"/>
      <c r="F12" s="868"/>
      <c r="M12" s="420" t="s">
        <v>4000</v>
      </c>
      <c r="N12" s="423" t="str">
        <f>IF(C124&lt;&gt;"","○","")</f>
        <v>○</v>
      </c>
      <c r="O12" s="1">
        <f t="shared" si="0"/>
        <v>0</v>
      </c>
    </row>
    <row r="13" spans="1:15" ht="22.35" customHeight="1">
      <c r="C13" s="43"/>
      <c r="D13" s="43"/>
      <c r="E13" s="43"/>
      <c r="F13" s="43"/>
      <c r="G13" s="43"/>
      <c r="H13" s="43"/>
      <c r="I13" s="43"/>
      <c r="M13" s="420" t="s">
        <v>4001</v>
      </c>
      <c r="N13" s="423" t="str">
        <f>IF(C131&lt;&gt;"","○","")</f>
        <v>○</v>
      </c>
      <c r="O13" s="1">
        <f t="shared" si="0"/>
        <v>0</v>
      </c>
    </row>
    <row r="14" spans="1:15" ht="25.7" customHeight="1" thickBot="1">
      <c r="B14" s="27"/>
      <c r="C14" s="881" t="s">
        <v>4002</v>
      </c>
      <c r="D14" s="193"/>
      <c r="E14" s="193"/>
      <c r="F14" s="45"/>
      <c r="G14" s="27"/>
      <c r="H14" s="45"/>
      <c r="I14" s="45"/>
      <c r="J14" s="27"/>
      <c r="K14" s="27"/>
      <c r="M14" s="420" t="s">
        <v>4003</v>
      </c>
      <c r="N14" s="423" t="str">
        <f>IF(OR(F44&lt;F45,F49&lt;F50),"","○")</f>
        <v>○</v>
      </c>
      <c r="O14" s="1">
        <f t="shared" si="0"/>
        <v>0</v>
      </c>
    </row>
    <row r="15" spans="1:15" ht="26.1" customHeight="1">
      <c r="A15" s="21"/>
      <c r="C15" s="881"/>
      <c r="D15" s="188"/>
      <c r="E15" s="188"/>
      <c r="F15" s="43"/>
      <c r="H15" s="43"/>
      <c r="I15" s="43"/>
      <c r="K15" s="20"/>
      <c r="M15" s="420" t="s">
        <v>4004</v>
      </c>
      <c r="N15" s="423" t="str">
        <f>IF(OR(AND(D30&lt;&gt;0,OR(F30=0,F30="")),AND(F30&lt;&gt;0,OR(D30=0,D30="")),AND(D38&lt;&gt;0,OR(F38=0,F38="")),AND(F38&lt;&gt;0,OR(D38=0,D38="")),AND(F44&lt;&gt;0,OR(F45=0,F45="")),AND(F45&lt;&gt;0,OR(F44=0,F44="")),AND(C56&lt;&gt;0,OR(F56=0,F56=0)),AND(F56&lt;&gt;0,C56=0),AND(F56&lt;&gt;0,G56=0),AND(G56&lt;&gt;0,F56=0),G56&gt;F56),"","○")</f>
        <v>○</v>
      </c>
      <c r="O15" s="1">
        <f t="shared" si="0"/>
        <v>0</v>
      </c>
    </row>
    <row r="16" spans="1:15" ht="26.1" customHeight="1">
      <c r="A16" s="21"/>
      <c r="C16" s="123"/>
      <c r="D16" s="123"/>
      <c r="E16" s="123"/>
      <c r="F16" s="43"/>
      <c r="G16" s="43"/>
      <c r="H16" s="43"/>
      <c r="I16" s="43"/>
      <c r="K16" s="21"/>
      <c r="M16" s="420" t="s">
        <v>4005</v>
      </c>
      <c r="N16" s="424" t="str">
        <f>IF(OR(F27="",F44="",F45="",C56="",F56="",G56=""),"","○")</f>
        <v>○</v>
      </c>
      <c r="O16" s="1">
        <f t="shared" si="0"/>
        <v>0</v>
      </c>
    </row>
    <row r="17" spans="1:15" ht="30.95" customHeight="1" thickBot="1">
      <c r="A17" s="21"/>
      <c r="C17" s="294" t="s">
        <v>4006</v>
      </c>
      <c r="D17" s="254"/>
      <c r="E17" s="254"/>
      <c r="F17" s="295"/>
      <c r="G17" s="296"/>
      <c r="H17" s="48"/>
      <c r="K17" s="21"/>
      <c r="M17" s="420" t="s">
        <v>4007</v>
      </c>
      <c r="N17" s="424" t="str">
        <f>IF(OR(E61+実施計画様式!S75&lt;E62,D109+実施計画様式!U76&lt;E106),"","○")</f>
        <v>○</v>
      </c>
      <c r="O17" s="1">
        <f t="shared" si="0"/>
        <v>0</v>
      </c>
    </row>
    <row r="18" spans="1:15" ht="39.6" customHeight="1">
      <c r="A18" s="21"/>
      <c r="C18" s="882" t="s">
        <v>4008</v>
      </c>
      <c r="D18" s="883"/>
      <c r="E18" s="884">
        <f>IFERROR(VLOOKUP(D5,限!$D$3:$BC$1790,MATCH(3,限!$D$2:$BC$2,0),FALSE),0)</f>
        <v>62105</v>
      </c>
      <c r="F18" s="884"/>
      <c r="G18" s="297" t="s">
        <v>4009</v>
      </c>
      <c r="H18" s="48"/>
      <c r="K18" s="21"/>
      <c r="M18" s="420" t="s">
        <v>4010</v>
      </c>
      <c r="N18" s="424" t="str">
        <f>IF(OR(AND(F27="",F30="",F35="",F38=""),AND(F27=0,F35="")),"","○")</f>
        <v>○</v>
      </c>
      <c r="O18" s="1">
        <f t="shared" si="0"/>
        <v>0</v>
      </c>
    </row>
    <row r="19" spans="1:15" ht="39.6" customHeight="1">
      <c r="A19" s="21"/>
      <c r="C19" s="885" t="s">
        <v>4011</v>
      </c>
      <c r="D19" s="886"/>
      <c r="E19" s="887">
        <f>IFERROR(VLOOKUP(D5,限!$D$3:$BC$1790,MATCH(9,限!$D$2:$BC$2,0),FALSE),0)</f>
        <v>0</v>
      </c>
      <c r="F19" s="887"/>
      <c r="G19" s="425" t="s">
        <v>4009</v>
      </c>
      <c r="H19" s="48"/>
      <c r="I19" s="48"/>
      <c r="K19" s="21"/>
      <c r="M19" s="420" t="s">
        <v>4012</v>
      </c>
      <c r="N19" s="424" t="str">
        <f>IF(OR(AND(F44="",F45="",F49="",F50=""),AND(OR(F44=0,F45=0),OR(F49="",F50=""))),"","○")</f>
        <v>○</v>
      </c>
      <c r="O19" s="1">
        <f t="shared" si="0"/>
        <v>0</v>
      </c>
    </row>
    <row r="20" spans="1:15" ht="39.6" customHeight="1">
      <c r="A20" s="21"/>
      <c r="C20" s="885" t="s">
        <v>4013</v>
      </c>
      <c r="D20" s="886"/>
      <c r="E20" s="901"/>
      <c r="F20" s="901"/>
      <c r="G20" s="425" t="s">
        <v>4009</v>
      </c>
      <c r="H20" s="48"/>
      <c r="I20" s="48"/>
      <c r="K20" s="21"/>
      <c r="M20" s="420" t="s">
        <v>4014</v>
      </c>
      <c r="N20" s="424" t="str">
        <f>IF(OR(AND(F27="",F35=""),AND(F27&lt;&gt;0,F35&lt;&gt;""),AND(F27=0,F35&lt;&gt;"",F30&lt;&gt;""),AND(F27&lt;&gt;0,F35="",F38&lt;&gt;"")),"","○")</f>
        <v>○</v>
      </c>
      <c r="O20" s="1">
        <f t="shared" si="0"/>
        <v>0</v>
      </c>
    </row>
    <row r="21" spans="1:15" ht="57" customHeight="1" thickBot="1">
      <c r="A21" s="21"/>
      <c r="C21" s="902" t="s">
        <v>4015</v>
      </c>
      <c r="D21" s="1098"/>
      <c r="E21" s="903">
        <f>MAX(SUM(H27,J30,H44)-IFERROR(VLOOKUP(D5,限!$D$3:$BC$1790,MATCH(16,限!$D$2:$BC$2,0),FALSE),0),0)</f>
        <v>3660</v>
      </c>
      <c r="F21" s="1099"/>
      <c r="G21" s="426" t="s">
        <v>4016</v>
      </c>
      <c r="H21" s="48"/>
      <c r="I21" s="48"/>
      <c r="K21" s="21"/>
      <c r="M21" s="535" t="s">
        <v>4017</v>
      </c>
      <c r="N21" s="536" t="str">
        <f>IF(OR(OR(AND(F44="",F49=""),AND(F45="",F50="")),AND(F44&lt;&gt;0,F49&lt;&gt;""),AND(F45&lt;&gt;0,F50&lt;&gt;"")),"","○")</f>
        <v>○</v>
      </c>
      <c r="O21" s="1">
        <f t="shared" si="0"/>
        <v>0</v>
      </c>
    </row>
    <row r="22" spans="1:15" ht="28.5" customHeight="1" thickBot="1">
      <c r="A22" s="21"/>
      <c r="C22" s="904" t="s">
        <v>4018</v>
      </c>
      <c r="D22" s="905"/>
      <c r="E22" s="906">
        <f>E19+E20+E21</f>
        <v>3660</v>
      </c>
      <c r="F22" s="907"/>
      <c r="G22" s="250" t="s">
        <v>4009</v>
      </c>
      <c r="H22" s="48"/>
      <c r="I22" s="48"/>
      <c r="K22" s="21"/>
      <c r="M22" s="41"/>
      <c r="N22" s="56"/>
      <c r="O22" s="1">
        <f>SUM(O5:O21)</f>
        <v>0</v>
      </c>
    </row>
    <row r="23" spans="1:15" ht="24.6" customHeight="1">
      <c r="A23" s="21"/>
      <c r="C23" s="185"/>
      <c r="D23" s="185"/>
      <c r="E23" s="185"/>
      <c r="F23" s="48"/>
      <c r="G23" s="48"/>
      <c r="H23" s="48"/>
      <c r="I23" s="111"/>
      <c r="J23" s="111"/>
      <c r="K23" s="127"/>
      <c r="M23" s="41"/>
      <c r="N23" s="56"/>
    </row>
    <row r="24" spans="1:15" ht="28.5" customHeight="1">
      <c r="A24" s="21"/>
      <c r="H24" s="48"/>
      <c r="I24" s="50"/>
      <c r="J24" s="50"/>
      <c r="K24" s="131"/>
      <c r="M24" s="41"/>
      <c r="N24" s="56"/>
    </row>
    <row r="25" spans="1:15" ht="28.5" customHeight="1" thickBot="1">
      <c r="A25" s="21"/>
      <c r="C25" s="294" t="s">
        <v>4019</v>
      </c>
      <c r="D25" s="79"/>
      <c r="E25" s="79"/>
      <c r="F25" s="117"/>
      <c r="G25" s="185"/>
      <c r="H25" s="185"/>
      <c r="I25" s="43"/>
      <c r="J25" s="99"/>
      <c r="K25" s="128"/>
      <c r="M25" s="41"/>
      <c r="N25" s="56"/>
    </row>
    <row r="26" spans="1:15" ht="40.5" customHeight="1" thickBot="1">
      <c r="A26" s="21"/>
      <c r="C26" s="195" t="s">
        <v>4020</v>
      </c>
      <c r="D26" s="910" t="s">
        <v>4021</v>
      </c>
      <c r="E26" s="911"/>
      <c r="F26" s="908" t="s">
        <v>4022</v>
      </c>
      <c r="G26" s="909"/>
      <c r="H26" s="196" t="s">
        <v>4023</v>
      </c>
      <c r="I26" s="197" t="s">
        <v>4024</v>
      </c>
      <c r="J26" s="187"/>
      <c r="K26" s="128"/>
      <c r="M26" s="41"/>
      <c r="N26" s="56"/>
    </row>
    <row r="27" spans="1:15" ht="62.1" customHeight="1" thickTop="1" thickBot="1">
      <c r="A27" s="21"/>
      <c r="C27" s="358" t="s">
        <v>4025</v>
      </c>
      <c r="D27" s="538">
        <v>30</v>
      </c>
      <c r="E27" s="502" t="s">
        <v>4009</v>
      </c>
      <c r="F27" s="386">
        <v>1369</v>
      </c>
      <c r="G27" s="359" t="s">
        <v>4026</v>
      </c>
      <c r="H27" s="540">
        <f>D27*F27</f>
        <v>41070</v>
      </c>
      <c r="I27" s="541">
        <f>ROUND(2.5*F27,0)</f>
        <v>3423</v>
      </c>
      <c r="J27" s="1"/>
      <c r="K27" s="128"/>
      <c r="M27" s="41"/>
      <c r="N27" s="56"/>
    </row>
    <row r="28" spans="1:15" ht="28.5" customHeight="1">
      <c r="A28" s="21"/>
      <c r="C28" s="198"/>
      <c r="D28" s="201"/>
      <c r="E28" s="201"/>
      <c r="F28" s="298"/>
      <c r="G28" s="202"/>
      <c r="H28" s="42"/>
      <c r="I28" s="106"/>
      <c r="J28" s="111"/>
      <c r="K28" s="128"/>
      <c r="M28" s="41"/>
      <c r="N28" s="56"/>
    </row>
    <row r="29" spans="1:15" ht="31.5" customHeight="1" thickBot="1">
      <c r="A29" s="21"/>
      <c r="C29" s="916" t="s">
        <v>4027</v>
      </c>
      <c r="D29" s="916"/>
      <c r="E29" s="916"/>
      <c r="F29" s="916"/>
      <c r="G29" s="916"/>
      <c r="H29" s="916"/>
      <c r="I29" s="916"/>
      <c r="J29" s="327" t="s">
        <v>4028</v>
      </c>
      <c r="K29" s="128"/>
    </row>
    <row r="30" spans="1:15" ht="45.6" customHeight="1" thickBot="1">
      <c r="A30" s="21"/>
      <c r="C30" s="360" t="s">
        <v>4029</v>
      </c>
      <c r="D30" s="388"/>
      <c r="E30" s="361" t="s">
        <v>4030</v>
      </c>
      <c r="F30" s="389"/>
      <c r="G30" s="359" t="s">
        <v>4031</v>
      </c>
      <c r="H30" s="542">
        <f>D30*F30</f>
        <v>0</v>
      </c>
      <c r="I30" s="543">
        <f>ROUND(2.5*F30,0)</f>
        <v>0</v>
      </c>
      <c r="J30" s="544">
        <f>30*F30</f>
        <v>0</v>
      </c>
      <c r="K30" s="129"/>
    </row>
    <row r="31" spans="1:15" ht="21.6" customHeight="1">
      <c r="A31" s="21"/>
      <c r="C31" s="917" t="s">
        <v>4032</v>
      </c>
      <c r="D31" s="917"/>
      <c r="E31" s="917"/>
      <c r="F31" s="917"/>
      <c r="G31" s="917"/>
      <c r="H31" s="917"/>
      <c r="I31" s="917"/>
      <c r="K31" s="132"/>
    </row>
    <row r="32" spans="1:15" ht="3.95" customHeight="1">
      <c r="A32" s="21"/>
      <c r="K32" s="127"/>
    </row>
    <row r="33" spans="1:16" ht="37.700000000000003" customHeight="1" thickBot="1">
      <c r="A33" s="21"/>
      <c r="C33" s="537" t="s">
        <v>4033</v>
      </c>
      <c r="D33" s="521"/>
      <c r="E33" s="521"/>
      <c r="F33" s="522"/>
      <c r="G33" s="523"/>
      <c r="H33" s="523"/>
      <c r="I33" s="524"/>
      <c r="J33" s="99"/>
      <c r="K33" s="127"/>
    </row>
    <row r="34" spans="1:16" ht="39.950000000000003" customHeight="1" thickBot="1">
      <c r="A34" s="21"/>
      <c r="C34" s="520" t="s">
        <v>4020</v>
      </c>
      <c r="D34" s="912" t="s">
        <v>4021</v>
      </c>
      <c r="E34" s="913"/>
      <c r="F34" s="914" t="s">
        <v>4022</v>
      </c>
      <c r="G34" s="915"/>
      <c r="H34" s="508" t="s">
        <v>4023</v>
      </c>
      <c r="I34" s="509" t="s">
        <v>4024</v>
      </c>
      <c r="J34" s="187"/>
      <c r="K34" s="127"/>
    </row>
    <row r="35" spans="1:16" ht="39.950000000000003" customHeight="1" thickTop="1" thickBot="1">
      <c r="A35" s="21"/>
      <c r="C35" s="510" t="s">
        <v>4025</v>
      </c>
      <c r="D35" s="539">
        <v>30</v>
      </c>
      <c r="E35" s="519" t="s">
        <v>4009</v>
      </c>
      <c r="F35" s="386"/>
      <c r="G35" s="511" t="s">
        <v>4034</v>
      </c>
      <c r="H35" s="545">
        <f>D35*F35</f>
        <v>0</v>
      </c>
      <c r="I35" s="546">
        <f>ROUND(2.5*F35,0)</f>
        <v>0</v>
      </c>
      <c r="J35" s="1"/>
      <c r="K35" s="127"/>
      <c r="M35" s="899" t="s">
        <v>4035</v>
      </c>
      <c r="N35" s="900"/>
    </row>
    <row r="36" spans="1:16" s="41" customFormat="1" ht="27" customHeight="1" thickTop="1" thickBot="1">
      <c r="A36" s="199"/>
      <c r="C36" s="525"/>
      <c r="D36" s="526"/>
      <c r="E36" s="526"/>
      <c r="F36" s="527"/>
      <c r="G36" s="528"/>
      <c r="H36" s="529"/>
      <c r="I36" s="530"/>
      <c r="J36" s="111"/>
      <c r="K36" s="200"/>
      <c r="M36" s="248" t="s">
        <v>3981</v>
      </c>
      <c r="N36" s="249" t="s">
        <v>4036</v>
      </c>
      <c r="O36"/>
    </row>
    <row r="37" spans="1:16" ht="30.95" customHeight="1" thickTop="1" thickBot="1">
      <c r="A37" s="21"/>
      <c r="C37" s="973" t="s">
        <v>4027</v>
      </c>
      <c r="D37" s="973"/>
      <c r="E37" s="973"/>
      <c r="F37" s="973"/>
      <c r="G37" s="973"/>
      <c r="H37" s="973"/>
      <c r="I37" s="973"/>
      <c r="K37" s="127"/>
      <c r="M37" s="255" t="s">
        <v>4037</v>
      </c>
      <c r="N37" s="314" t="s">
        <v>161</v>
      </c>
      <c r="O37" s="1">
        <f>IF(N37="○",0,1)</f>
        <v>0</v>
      </c>
    </row>
    <row r="38" spans="1:16" ht="39.950000000000003" customHeight="1" thickBot="1">
      <c r="A38" s="21"/>
      <c r="C38" s="512" t="s">
        <v>4029</v>
      </c>
      <c r="D38" s="513"/>
      <c r="E38" s="514" t="s">
        <v>4030</v>
      </c>
      <c r="F38" s="515"/>
      <c r="G38" s="511" t="s">
        <v>4034</v>
      </c>
      <c r="H38" s="547">
        <f>D38*F38</f>
        <v>0</v>
      </c>
      <c r="I38" s="548">
        <f>ROUND(2.5*F38,0)</f>
        <v>0</v>
      </c>
      <c r="K38" s="127"/>
      <c r="M38" s="255" t="s">
        <v>4038</v>
      </c>
      <c r="N38" s="314" t="s">
        <v>161</v>
      </c>
      <c r="O38" s="1">
        <f t="shared" ref="O38:O42" si="1">IF(N38="○",0,1)</f>
        <v>0</v>
      </c>
    </row>
    <row r="39" spans="1:16" ht="36" customHeight="1">
      <c r="A39" s="21"/>
      <c r="C39" s="974" t="s">
        <v>4039</v>
      </c>
      <c r="D39" s="974"/>
      <c r="E39" s="974"/>
      <c r="F39" s="974"/>
      <c r="G39" s="974"/>
      <c r="H39" s="974"/>
      <c r="I39" s="974"/>
      <c r="J39" s="111"/>
      <c r="K39" s="127"/>
      <c r="M39" s="255" t="s">
        <v>4040</v>
      </c>
      <c r="N39" s="314" t="s">
        <v>161</v>
      </c>
      <c r="O39" s="1">
        <f t="shared" si="1"/>
        <v>0</v>
      </c>
    </row>
    <row r="40" spans="1:16" ht="36" customHeight="1">
      <c r="A40" s="21"/>
      <c r="F40" s="299"/>
      <c r="G40" s="50"/>
      <c r="H40" s="1"/>
      <c r="I40" s="111"/>
      <c r="J40" s="111"/>
      <c r="K40" s="127"/>
      <c r="M40" s="255" t="s">
        <v>4041</v>
      </c>
      <c r="N40" s="314" t="s">
        <v>161</v>
      </c>
      <c r="O40" s="1">
        <f t="shared" si="1"/>
        <v>0</v>
      </c>
    </row>
    <row r="41" spans="1:16" ht="36" customHeight="1">
      <c r="A41" s="21"/>
      <c r="C41" s="185"/>
      <c r="D41" s="185"/>
      <c r="E41" s="185"/>
      <c r="F41" s="299"/>
      <c r="G41" s="50"/>
      <c r="H41" s="1"/>
      <c r="I41" s="111"/>
      <c r="J41" s="111"/>
      <c r="K41" s="127"/>
      <c r="M41" s="255" t="s">
        <v>4042</v>
      </c>
      <c r="N41" s="314" t="s">
        <v>161</v>
      </c>
      <c r="O41" s="1">
        <f t="shared" si="1"/>
        <v>0</v>
      </c>
    </row>
    <row r="42" spans="1:16" ht="35.450000000000003" customHeight="1" thickBot="1">
      <c r="A42" s="21"/>
      <c r="C42" s="294" t="s">
        <v>4043</v>
      </c>
      <c r="D42" s="185"/>
      <c r="E42" s="185"/>
      <c r="F42" s="299"/>
      <c r="G42" s="50"/>
      <c r="H42" s="1"/>
      <c r="I42" s="111"/>
      <c r="J42" s="111"/>
      <c r="K42" s="127"/>
      <c r="M42" s="255" t="s">
        <v>4044</v>
      </c>
      <c r="N42" s="314" t="s">
        <v>161</v>
      </c>
      <c r="O42" s="1">
        <f t="shared" si="1"/>
        <v>0</v>
      </c>
    </row>
    <row r="43" spans="1:16" ht="55.5" customHeight="1" thickBot="1">
      <c r="A43" s="21"/>
      <c r="C43" s="195" t="s">
        <v>4020</v>
      </c>
      <c r="D43" s="964" t="s">
        <v>4021</v>
      </c>
      <c r="E43" s="965"/>
      <c r="F43" s="966" t="s">
        <v>4045</v>
      </c>
      <c r="G43" s="908"/>
      <c r="H43" s="203" t="s">
        <v>4023</v>
      </c>
      <c r="I43" s="197" t="s">
        <v>4024</v>
      </c>
      <c r="J43" s="111"/>
      <c r="K43" s="127"/>
      <c r="M43" s="422" t="s">
        <v>4046</v>
      </c>
      <c r="N43" s="314" t="s">
        <v>161</v>
      </c>
      <c r="O43" s="1">
        <f>IF(N43="○",0,1)</f>
        <v>0</v>
      </c>
    </row>
    <row r="44" spans="1:16" ht="50.1" customHeight="1" thickTop="1">
      <c r="A44" s="21"/>
      <c r="C44" s="967" t="s">
        <v>4047</v>
      </c>
      <c r="D44" s="969">
        <v>20</v>
      </c>
      <c r="E44" s="971" t="s">
        <v>4009</v>
      </c>
      <c r="F44" s="384">
        <v>190</v>
      </c>
      <c r="G44" s="374" t="s">
        <v>4048</v>
      </c>
      <c r="H44" s="549">
        <f>D44*F44</f>
        <v>3800</v>
      </c>
      <c r="I44" s="550"/>
      <c r="J44" s="111"/>
      <c r="K44" s="127"/>
      <c r="M44" s="427" t="s">
        <v>4049</v>
      </c>
      <c r="N44" s="500" t="s">
        <v>161</v>
      </c>
      <c r="O44" s="1">
        <f>IF(N44="○",0,1)</f>
        <v>0</v>
      </c>
    </row>
    <row r="45" spans="1:16" ht="50.1" customHeight="1" thickBot="1">
      <c r="A45" s="21"/>
      <c r="C45" s="968"/>
      <c r="D45" s="970"/>
      <c r="E45" s="972"/>
      <c r="F45" s="386">
        <v>102</v>
      </c>
      <c r="G45" s="373" t="s">
        <v>4050</v>
      </c>
      <c r="H45" s="551"/>
      <c r="I45" s="552">
        <f>ROUND(2.5*F45,0)</f>
        <v>255</v>
      </c>
      <c r="J45" s="111"/>
      <c r="K45" s="127"/>
      <c r="M45" s="501" t="s">
        <v>4051</v>
      </c>
      <c r="N45" s="324"/>
      <c r="O45" s="1">
        <f>IF(OR(N45="○",OR(E61&lt;&gt;0,D109&lt;&gt;0,D113&lt;&gt;0,D116&lt;&gt;0)),0,1)</f>
        <v>0</v>
      </c>
      <c r="P45" t="s">
        <v>161</v>
      </c>
    </row>
    <row r="46" spans="1:16" ht="19.5" customHeight="1">
      <c r="A46" s="21"/>
      <c r="J46" s="111"/>
      <c r="K46" s="127"/>
      <c r="O46">
        <f>SUM(O37:O45)</f>
        <v>0</v>
      </c>
    </row>
    <row r="47" spans="1:16" ht="32.450000000000003" customHeight="1" thickBot="1">
      <c r="A47" s="21"/>
      <c r="C47" s="537" t="s">
        <v>4052</v>
      </c>
      <c r="D47" s="523"/>
      <c r="E47" s="523"/>
      <c r="F47" s="531"/>
      <c r="G47" s="532"/>
      <c r="H47" s="533"/>
      <c r="I47" s="534"/>
      <c r="J47" s="111"/>
      <c r="K47" s="127"/>
    </row>
    <row r="48" spans="1:16" ht="47.1" customHeight="1" thickBot="1">
      <c r="A48" s="21"/>
      <c r="C48" s="520" t="s">
        <v>4020</v>
      </c>
      <c r="D48" s="975" t="s">
        <v>4021</v>
      </c>
      <c r="E48" s="976"/>
      <c r="F48" s="977" t="s">
        <v>4045</v>
      </c>
      <c r="G48" s="914"/>
      <c r="H48" s="516" t="s">
        <v>4023</v>
      </c>
      <c r="I48" s="509" t="s">
        <v>4024</v>
      </c>
      <c r="J48" s="111"/>
      <c r="K48" s="127"/>
    </row>
    <row r="49" spans="1:16" ht="40.5" customHeight="1" thickTop="1">
      <c r="A49" s="21"/>
      <c r="C49" s="978" t="s">
        <v>4047</v>
      </c>
      <c r="D49" s="980">
        <v>20</v>
      </c>
      <c r="E49" s="982" t="s">
        <v>4009</v>
      </c>
      <c r="F49" s="384"/>
      <c r="G49" s="517" t="s">
        <v>4053</v>
      </c>
      <c r="H49" s="553">
        <f>D49*F49</f>
        <v>0</v>
      </c>
      <c r="I49" s="554"/>
      <c r="J49" s="111"/>
      <c r="K49" s="127"/>
    </row>
    <row r="50" spans="1:16" ht="40.5" customHeight="1" thickBot="1">
      <c r="A50" s="21"/>
      <c r="C50" s="979"/>
      <c r="D50" s="981"/>
      <c r="E50" s="983"/>
      <c r="F50" s="386"/>
      <c r="G50" s="518" t="s">
        <v>4054</v>
      </c>
      <c r="H50" s="555"/>
      <c r="I50" s="556">
        <f>ROUND(2.5*F50,0)</f>
        <v>0</v>
      </c>
      <c r="J50" s="111"/>
      <c r="K50" s="127"/>
    </row>
    <row r="51" spans="1:16" ht="51" customHeight="1">
      <c r="A51" s="21"/>
      <c r="C51" s="185"/>
      <c r="D51" s="185"/>
      <c r="E51" s="185"/>
      <c r="F51" s="299"/>
      <c r="G51" s="50"/>
      <c r="H51" s="1"/>
      <c r="I51" s="111"/>
      <c r="J51" s="111"/>
      <c r="K51" s="127"/>
    </row>
    <row r="52" spans="1:16" ht="30.95" customHeight="1">
      <c r="A52" s="21"/>
      <c r="C52" s="185"/>
      <c r="D52" s="185"/>
      <c r="E52" s="185"/>
      <c r="F52" s="299"/>
      <c r="G52" s="50"/>
      <c r="H52" s="1"/>
      <c r="I52" s="111"/>
      <c r="J52" s="111"/>
      <c r="K52" s="127"/>
    </row>
    <row r="53" spans="1:16" ht="30.95" customHeight="1" thickBot="1">
      <c r="A53" s="21"/>
      <c r="C53" s="294" t="s">
        <v>4055</v>
      </c>
      <c r="D53" s="185"/>
      <c r="E53" s="185"/>
      <c r="F53" s="299"/>
      <c r="G53" s="50"/>
      <c r="H53" s="1"/>
      <c r="I53" s="111"/>
      <c r="J53" s="111"/>
      <c r="K53" s="127"/>
    </row>
    <row r="54" spans="1:16" ht="35.450000000000003" customHeight="1">
      <c r="A54" s="21"/>
      <c r="C54" s="918" t="s">
        <v>4056</v>
      </c>
      <c r="D54" s="919"/>
      <c r="E54" s="920"/>
      <c r="F54" s="924" t="s">
        <v>4057</v>
      </c>
      <c r="G54" s="925"/>
      <c r="H54" s="926" t="s">
        <v>4023</v>
      </c>
      <c r="I54" s="928" t="s">
        <v>4024</v>
      </c>
      <c r="J54" s="111"/>
      <c r="K54" s="127"/>
    </row>
    <row r="55" spans="1:16" ht="35.450000000000003" customHeight="1" thickBot="1">
      <c r="A55" s="21"/>
      <c r="C55" s="921"/>
      <c r="D55" s="922"/>
      <c r="E55" s="923"/>
      <c r="F55" s="376"/>
      <c r="G55" s="321" t="s">
        <v>4058</v>
      </c>
      <c r="H55" s="927"/>
      <c r="I55" s="929"/>
      <c r="J55" s="111"/>
      <c r="K55" s="127"/>
    </row>
    <row r="56" spans="1:16" ht="41.1" customHeight="1" thickTop="1" thickBot="1">
      <c r="A56" s="21"/>
      <c r="C56" s="385">
        <v>80000</v>
      </c>
      <c r="D56" s="930" t="s">
        <v>4059</v>
      </c>
      <c r="E56" s="931"/>
      <c r="F56" s="386">
        <v>2219</v>
      </c>
      <c r="G56" s="387">
        <v>1331</v>
      </c>
      <c r="H56" s="540">
        <f>C56</f>
        <v>80000</v>
      </c>
      <c r="I56" s="557">
        <f>3*G56</f>
        <v>3993</v>
      </c>
      <c r="J56" s="111"/>
      <c r="K56" s="127"/>
    </row>
    <row r="57" spans="1:16" ht="35.450000000000003" customHeight="1">
      <c r="A57" s="21"/>
      <c r="C57" s="186"/>
      <c r="D57" s="186"/>
      <c r="E57" s="186"/>
      <c r="F57" s="119"/>
      <c r="G57" s="48"/>
      <c r="H57" s="1"/>
      <c r="I57" s="111"/>
      <c r="J57" s="111"/>
      <c r="K57" s="127"/>
    </row>
    <row r="58" spans="1:16" ht="33.950000000000003" customHeight="1" thickBot="1">
      <c r="A58" s="21"/>
      <c r="C58" s="186"/>
      <c r="D58" s="186"/>
      <c r="E58" s="186"/>
      <c r="F58" s="119"/>
      <c r="G58" s="48"/>
      <c r="H58" s="1"/>
      <c r="K58" s="127"/>
    </row>
    <row r="59" spans="1:16" ht="35.450000000000003" customHeight="1">
      <c r="A59" s="21"/>
      <c r="C59" s="888" t="s">
        <v>4060</v>
      </c>
      <c r="D59" s="889"/>
      <c r="E59" s="1100">
        <f>SUM(H27,H30,H35,H38,H44:H45,H49:H50,H56)</f>
        <v>124870</v>
      </c>
      <c r="F59" s="1100"/>
      <c r="G59" s="323" t="s">
        <v>4009</v>
      </c>
      <c r="H59" s="1"/>
      <c r="I59" s="946" t="s">
        <v>4061</v>
      </c>
      <c r="J59" s="947"/>
      <c r="K59" s="127"/>
    </row>
    <row r="60" spans="1:16" ht="36.6" customHeight="1" thickBot="1">
      <c r="A60" s="21"/>
      <c r="C60" s="939" t="s">
        <v>4062</v>
      </c>
      <c r="D60" s="940"/>
      <c r="E60" s="941">
        <f>IFERROR(VLOOKUP(D5,限!$D$3:$BC$1790,MATCH(8,限!$D$2:$BC$2,0),FALSE),0)</f>
        <v>62105</v>
      </c>
      <c r="F60" s="941"/>
      <c r="G60" s="421" t="s">
        <v>4009</v>
      </c>
      <c r="H60" s="1"/>
      <c r="I60" s="572"/>
      <c r="J60" s="573" t="s">
        <v>4063</v>
      </c>
      <c r="K60" s="127"/>
    </row>
    <row r="61" spans="1:16" ht="36.6" customHeight="1" thickTop="1">
      <c r="A61" s="21"/>
      <c r="C61" s="932" t="s">
        <v>4064</v>
      </c>
      <c r="D61" s="933"/>
      <c r="E61" s="934">
        <f>MAX(E59-E60,0)</f>
        <v>62765</v>
      </c>
      <c r="F61" s="934"/>
      <c r="G61" s="498" t="s">
        <v>4009</v>
      </c>
      <c r="H61" s="1"/>
      <c r="I61" s="574" t="s">
        <v>4065</v>
      </c>
      <c r="J61" s="571">
        <f>J65-J62-J63-J64</f>
        <v>124870</v>
      </c>
      <c r="K61" s="127"/>
      <c r="P61" s="41"/>
    </row>
    <row r="62" spans="1:16" ht="35.450000000000003" customHeight="1" thickBot="1">
      <c r="A62" s="21"/>
      <c r="C62" s="936" t="s">
        <v>4066</v>
      </c>
      <c r="D62" s="937"/>
      <c r="E62" s="938"/>
      <c r="F62" s="938"/>
      <c r="G62" s="322" t="s">
        <v>4009</v>
      </c>
      <c r="H62" s="1"/>
      <c r="I62" s="575" t="s">
        <v>4067</v>
      </c>
      <c r="J62" s="568"/>
      <c r="K62" s="127"/>
    </row>
    <row r="63" spans="1:16" ht="29.1" customHeight="1">
      <c r="A63" s="21"/>
      <c r="C63" s="935" t="s">
        <v>4068</v>
      </c>
      <c r="D63" s="935"/>
      <c r="E63" s="935"/>
      <c r="F63" s="935"/>
      <c r="G63" s="935"/>
      <c r="H63" s="1"/>
      <c r="I63" s="575" t="s">
        <v>4069</v>
      </c>
      <c r="J63" s="568"/>
      <c r="K63" s="127"/>
    </row>
    <row r="64" spans="1:16" ht="29.1" customHeight="1" thickBot="1">
      <c r="A64" s="21"/>
      <c r="C64" s="935"/>
      <c r="D64" s="935"/>
      <c r="E64" s="935"/>
      <c r="F64" s="935"/>
      <c r="G64" s="935"/>
      <c r="H64" s="1"/>
      <c r="I64" s="576" t="s">
        <v>4070</v>
      </c>
      <c r="J64" s="577"/>
      <c r="K64" s="127"/>
    </row>
    <row r="65" spans="1:18" ht="29.45" customHeight="1" thickTop="1">
      <c r="A65" s="21"/>
      <c r="C65" s="935"/>
      <c r="D65" s="935"/>
      <c r="E65" s="935"/>
      <c r="F65" s="935"/>
      <c r="G65" s="935"/>
      <c r="H65" s="1"/>
      <c r="I65" s="574" t="s">
        <v>4071</v>
      </c>
      <c r="J65" s="571">
        <f>E59</f>
        <v>124870</v>
      </c>
      <c r="K65" s="127"/>
    </row>
    <row r="66" spans="1:18" ht="29.1" customHeight="1" thickBot="1">
      <c r="A66" s="21"/>
      <c r="C66" s="320"/>
      <c r="D66" s="320"/>
      <c r="E66" s="320"/>
      <c r="F66" s="320"/>
      <c r="G66" s="320"/>
      <c r="H66" s="1"/>
      <c r="I66" s="120" t="s">
        <v>4072</v>
      </c>
      <c r="J66" s="301" t="str">
        <f>IF(AND(J61&gt;=0,J61&lt;=E59),"○","合計が交付対象経費の累計の金額以内になるよう修正してください。")</f>
        <v>○</v>
      </c>
      <c r="K66" s="127"/>
    </row>
    <row r="67" spans="1:18" ht="27.95" customHeight="1">
      <c r="A67" s="21"/>
      <c r="C67" s="326"/>
      <c r="D67" s="326"/>
      <c r="E67" s="326"/>
      <c r="F67" s="326"/>
      <c r="G67" s="326"/>
      <c r="H67" s="1"/>
      <c r="I67" s="948" t="s">
        <v>4073</v>
      </c>
      <c r="J67" s="948"/>
      <c r="K67" s="127"/>
      <c r="N67" s="56"/>
    </row>
    <row r="68" spans="1:18" ht="3.95" customHeight="1">
      <c r="A68" s="21"/>
      <c r="J68" s="111"/>
      <c r="K68" s="127"/>
      <c r="M68" s="41"/>
      <c r="N68" s="187"/>
    </row>
    <row r="69" spans="1:18" ht="3.95" customHeight="1">
      <c r="A69" s="21"/>
      <c r="J69" s="111"/>
      <c r="K69" s="131"/>
    </row>
    <row r="70" spans="1:18" ht="3.95" customHeight="1">
      <c r="A70" s="21"/>
      <c r="J70" s="111"/>
      <c r="K70" s="128"/>
      <c r="Q70" s="41"/>
      <c r="R70" s="187"/>
    </row>
    <row r="71" spans="1:18" ht="3.95" customHeight="1">
      <c r="A71" s="21"/>
      <c r="B71" s="24"/>
      <c r="C71" s="186"/>
      <c r="D71" s="186"/>
      <c r="E71" s="186"/>
      <c r="F71" s="119"/>
      <c r="G71" s="48"/>
      <c r="H71" s="1"/>
      <c r="I71" s="111"/>
      <c r="J71" s="111"/>
      <c r="K71" s="128"/>
    </row>
    <row r="72" spans="1:18" ht="5.45" customHeight="1">
      <c r="A72" s="21"/>
      <c r="B72" s="24"/>
      <c r="C72" s="326"/>
      <c r="D72" s="326"/>
      <c r="E72" s="326"/>
      <c r="F72" s="326"/>
      <c r="G72" s="326"/>
      <c r="H72" s="43"/>
      <c r="K72" s="128"/>
    </row>
    <row r="73" spans="1:18" ht="4.5" customHeight="1">
      <c r="A73" s="21"/>
      <c r="B73" s="24"/>
      <c r="C73" s="320"/>
      <c r="D73" s="320"/>
      <c r="E73" s="320"/>
      <c r="F73" s="320"/>
      <c r="G73" s="320"/>
      <c r="H73" s="43"/>
      <c r="I73" s="111"/>
      <c r="J73" s="111"/>
      <c r="K73" s="128"/>
    </row>
    <row r="74" spans="1:18" ht="3.6" customHeight="1">
      <c r="A74" s="21"/>
      <c r="B74" s="24"/>
      <c r="C74" s="962"/>
      <c r="D74" s="962"/>
      <c r="E74" s="962"/>
      <c r="F74" s="962"/>
      <c r="G74" s="962"/>
      <c r="H74" s="43"/>
      <c r="I74" s="111"/>
      <c r="J74" s="111"/>
      <c r="K74" s="128"/>
    </row>
    <row r="75" spans="1:18" ht="3.6" customHeight="1">
      <c r="A75" s="21"/>
      <c r="B75" s="24"/>
      <c r="C75" s="185"/>
      <c r="D75" s="185"/>
      <c r="E75" s="185"/>
      <c r="F75" s="180"/>
      <c r="G75" s="50"/>
      <c r="H75" s="43"/>
      <c r="I75" s="111"/>
      <c r="J75" s="111"/>
      <c r="K75" s="129"/>
    </row>
    <row r="76" spans="1:18" ht="3.6" customHeight="1" thickBot="1">
      <c r="A76" s="21"/>
      <c r="B76" s="25"/>
      <c r="C76" s="125"/>
      <c r="D76" s="125"/>
      <c r="E76" s="125"/>
      <c r="F76" s="126"/>
      <c r="G76" s="178"/>
      <c r="H76" s="45"/>
      <c r="I76" s="108"/>
      <c r="J76" s="108"/>
      <c r="K76" s="133"/>
    </row>
    <row r="77" spans="1:18" ht="22.35" customHeight="1">
      <c r="C77" s="48"/>
      <c r="D77" s="48"/>
      <c r="E77" s="48"/>
      <c r="F77" s="1"/>
      <c r="G77" s="1"/>
      <c r="H77" s="254" t="s">
        <v>4074</v>
      </c>
      <c r="I77" s="121"/>
      <c r="J77" s="41"/>
      <c r="K77" s="41"/>
    </row>
    <row r="78" spans="1:18" ht="4.7" customHeight="1">
      <c r="C78" s="48"/>
      <c r="D78" s="48"/>
      <c r="E78" s="48"/>
      <c r="F78" s="1"/>
      <c r="G78" s="1"/>
      <c r="H78" s="43"/>
      <c r="I78" s="121"/>
      <c r="J78" s="41"/>
      <c r="K78" s="41"/>
    </row>
    <row r="79" spans="1:18" ht="4.7" customHeight="1">
      <c r="C79" s="48"/>
      <c r="D79" s="48"/>
      <c r="E79" s="48"/>
      <c r="F79" s="1"/>
      <c r="G79" s="1"/>
      <c r="H79" s="43"/>
      <c r="I79" s="121"/>
      <c r="J79" s="41"/>
      <c r="K79" s="41"/>
    </row>
    <row r="80" spans="1:18" ht="4.7" customHeight="1">
      <c r="C80" s="48"/>
      <c r="D80" s="48"/>
      <c r="E80" s="48"/>
      <c r="F80" s="1"/>
      <c r="G80" s="1"/>
      <c r="H80" s="43"/>
      <c r="I80" s="121"/>
      <c r="J80" s="41"/>
      <c r="K80" s="41"/>
    </row>
    <row r="81" spans="2:11" ht="5.45" customHeight="1">
      <c r="C81" s="48"/>
      <c r="D81" s="48"/>
      <c r="E81" s="48"/>
      <c r="F81" s="1"/>
      <c r="G81" s="1"/>
      <c r="H81" s="43"/>
      <c r="I81" s="121"/>
      <c r="J81" s="41"/>
      <c r="K81" s="41"/>
    </row>
    <row r="82" spans="2:11" ht="5.45" customHeight="1">
      <c r="C82" s="134"/>
      <c r="D82" s="134"/>
      <c r="E82" s="134"/>
      <c r="F82" s="1"/>
      <c r="G82" s="1"/>
      <c r="H82" s="43"/>
      <c r="I82" s="121"/>
      <c r="J82" s="41"/>
      <c r="K82" s="41"/>
    </row>
    <row r="83" spans="2:11" ht="3.6" customHeight="1">
      <c r="C83" s="134"/>
      <c r="D83" s="134"/>
      <c r="E83" s="134"/>
      <c r="F83" s="134"/>
      <c r="G83" s="134"/>
      <c r="H83" s="43"/>
      <c r="I83" s="121"/>
      <c r="J83" s="41"/>
      <c r="K83" s="41"/>
    </row>
    <row r="84" spans="2:11" ht="3.6" customHeight="1">
      <c r="C84" s="134"/>
      <c r="D84" s="134"/>
      <c r="E84" s="134"/>
      <c r="F84" s="134"/>
      <c r="G84" s="134"/>
      <c r="H84" s="43"/>
      <c r="I84" s="43"/>
    </row>
    <row r="85" spans="2:11" ht="3.6" customHeight="1">
      <c r="C85" s="134"/>
      <c r="D85" s="134"/>
      <c r="E85" s="134"/>
      <c r="F85" s="134"/>
      <c r="G85" s="134"/>
      <c r="H85" s="43"/>
      <c r="I85" s="43"/>
    </row>
    <row r="86" spans="2:11" ht="3.6" customHeight="1">
      <c r="C86" s="134"/>
      <c r="D86" s="134"/>
      <c r="E86" s="134"/>
      <c r="F86" s="134"/>
      <c r="G86" s="134"/>
      <c r="H86" s="43"/>
      <c r="I86" s="43"/>
    </row>
    <row r="87" spans="2:11" ht="3.6" customHeight="1">
      <c r="C87" s="292"/>
      <c r="D87" s="292"/>
      <c r="E87" s="292"/>
      <c r="F87" s="78"/>
      <c r="G87" s="48"/>
      <c r="H87" s="43"/>
      <c r="I87" s="43"/>
    </row>
    <row r="88" spans="2:11" ht="3.6" customHeight="1">
      <c r="C88" s="292"/>
      <c r="D88" s="292"/>
      <c r="E88" s="292"/>
      <c r="F88" s="78"/>
      <c r="G88" s="48"/>
      <c r="H88" s="43"/>
      <c r="I88" s="43"/>
    </row>
    <row r="89" spans="2:11" ht="1.7" customHeight="1">
      <c r="C89" s="292"/>
      <c r="D89" s="292"/>
      <c r="E89" s="292"/>
      <c r="F89" s="78"/>
      <c r="G89" s="48"/>
      <c r="H89" s="43"/>
      <c r="I89" s="43"/>
    </row>
    <row r="90" spans="2:11" ht="1.7" customHeight="1">
      <c r="C90" s="292"/>
      <c r="D90" s="292"/>
      <c r="E90" s="292"/>
      <c r="F90" s="78"/>
      <c r="G90" s="48"/>
      <c r="H90" s="43"/>
      <c r="I90" s="43"/>
    </row>
    <row r="91" spans="2:11" ht="1.7" customHeight="1">
      <c r="C91" s="292"/>
      <c r="D91" s="292"/>
      <c r="E91" s="292"/>
      <c r="F91" s="78"/>
      <c r="G91" s="48"/>
      <c r="H91" s="43"/>
      <c r="I91" s="43"/>
    </row>
    <row r="92" spans="2:11" ht="1.7" customHeight="1">
      <c r="C92" s="292"/>
      <c r="D92" s="292"/>
      <c r="E92" s="292"/>
      <c r="F92" s="78"/>
      <c r="G92" s="48"/>
      <c r="H92" s="43"/>
      <c r="I92" s="43"/>
    </row>
    <row r="93" spans="2:11" ht="1.7" customHeight="1">
      <c r="C93" s="292"/>
      <c r="D93" s="292"/>
      <c r="E93" s="292"/>
      <c r="F93" s="78"/>
      <c r="G93" s="48"/>
      <c r="H93" s="43"/>
      <c r="I93" s="43"/>
    </row>
    <row r="94" spans="2:11" ht="4.7" customHeight="1">
      <c r="C94" s="292"/>
      <c r="D94" s="292"/>
      <c r="E94" s="292"/>
      <c r="F94" s="78"/>
      <c r="G94" s="48"/>
      <c r="H94" s="43"/>
      <c r="I94" s="43"/>
    </row>
    <row r="95" spans="2:11" ht="7.35" customHeight="1">
      <c r="C95" s="43"/>
      <c r="D95" s="43"/>
      <c r="E95" s="43"/>
      <c r="F95" s="49"/>
      <c r="G95" s="43"/>
      <c r="H95" s="43"/>
      <c r="I95" s="43"/>
    </row>
    <row r="96" spans="2:11" ht="14.45" customHeight="1" thickBot="1">
      <c r="B96" s="27"/>
      <c r="C96" s="881" t="s">
        <v>4075</v>
      </c>
      <c r="D96" s="193"/>
      <c r="E96" s="193"/>
      <c r="F96" s="124"/>
      <c r="G96" s="27"/>
      <c r="H96" s="45"/>
      <c r="I96" s="45"/>
      <c r="J96" s="27"/>
      <c r="K96" s="27"/>
    </row>
    <row r="97" spans="1:11" ht="14.45" customHeight="1">
      <c r="A97" s="21"/>
      <c r="C97" s="881"/>
      <c r="D97" s="188"/>
      <c r="E97" s="188"/>
      <c r="F97" s="123"/>
      <c r="H97" s="123"/>
      <c r="I97" s="123"/>
      <c r="J97" s="123"/>
      <c r="K97" s="20"/>
    </row>
    <row r="98" spans="1:11" ht="4.3499999999999996" customHeight="1">
      <c r="A98" s="21"/>
      <c r="C98" s="79"/>
      <c r="D98" s="79"/>
      <c r="E98" s="79"/>
      <c r="F98" s="49"/>
      <c r="G98" s="43"/>
      <c r="H98" s="43"/>
      <c r="I98" s="43"/>
      <c r="K98" s="21"/>
    </row>
    <row r="99" spans="1:11" ht="44.1" customHeight="1" thickBot="1">
      <c r="A99" s="21"/>
      <c r="C99" s="963" t="s">
        <v>4076</v>
      </c>
      <c r="D99" s="963"/>
      <c r="E99" s="963"/>
      <c r="F99" s="963"/>
      <c r="G99" s="963"/>
      <c r="H99" s="51"/>
      <c r="I99" s="185"/>
      <c r="J99" s="56"/>
      <c r="K99" s="21"/>
    </row>
    <row r="100" spans="1:11" ht="29.45" customHeight="1">
      <c r="A100" s="21"/>
      <c r="C100" s="882" t="s">
        <v>4077</v>
      </c>
      <c r="D100" s="883"/>
      <c r="E100" s="884">
        <f>IFERROR(VLOOKUP(D5,限!$D$3:$BC$1790,MATCH(4,限!$D$2:$BC$2,0),FALSE),0)</f>
        <v>6168</v>
      </c>
      <c r="F100" s="884"/>
      <c r="G100" s="297" t="s">
        <v>4030</v>
      </c>
      <c r="H100" s="51"/>
      <c r="I100" s="186"/>
      <c r="J100" s="171"/>
      <c r="K100" s="21"/>
    </row>
    <row r="101" spans="1:11" ht="29.1" customHeight="1">
      <c r="A101" s="21"/>
      <c r="C101" s="885" t="s">
        <v>4078</v>
      </c>
      <c r="D101" s="886"/>
      <c r="E101" s="887">
        <f>IFERROR(VLOOKUP(D5,限!$D$3:$BC$1790,MATCH(10,限!$D$2:$BC$2,0),FALSE),0)</f>
        <v>6168</v>
      </c>
      <c r="F101" s="887"/>
      <c r="G101" s="425" t="s">
        <v>4030</v>
      </c>
      <c r="H101" s="48"/>
      <c r="I101" s="185"/>
      <c r="J101" s="171"/>
      <c r="K101" s="21"/>
    </row>
    <row r="102" spans="1:11" ht="30" customHeight="1" thickBot="1">
      <c r="A102" s="21"/>
      <c r="C102" s="956" t="s">
        <v>4079</v>
      </c>
      <c r="D102" s="1101"/>
      <c r="E102" s="961">
        <f>IFERROR(VLOOKUP(D5,限!$D$3:$BC$1790,MATCH(11,限!$D$2:$BC$2,0),FALSE),0)</f>
        <v>0</v>
      </c>
      <c r="F102" s="1102"/>
      <c r="G102" s="425" t="s">
        <v>4009</v>
      </c>
      <c r="H102" s="48"/>
      <c r="I102" s="292"/>
      <c r="K102" s="21"/>
    </row>
    <row r="103" spans="1:11" ht="30" customHeight="1" thickBot="1">
      <c r="A103" s="21"/>
      <c r="C103" s="956" t="s">
        <v>4080</v>
      </c>
      <c r="D103" s="1101"/>
      <c r="E103" s="957"/>
      <c r="F103" s="958"/>
      <c r="G103" s="425" t="s">
        <v>4009</v>
      </c>
      <c r="I103" s="959" t="s">
        <v>4081</v>
      </c>
      <c r="J103" s="960"/>
      <c r="K103" s="21"/>
    </row>
    <row r="104" spans="1:11" ht="57" customHeight="1" thickBot="1">
      <c r="A104" s="21"/>
      <c r="C104" s="902" t="s">
        <v>4082</v>
      </c>
      <c r="D104" s="1098"/>
      <c r="E104" s="903">
        <f>MAX((I27+I30+I45)-IFERROR(VLOOKUP(D5,限!$D$3:$BC$1790,MATCH(17,限!$D$2:$BC$2,0),FALSE),0),0)</f>
        <v>312</v>
      </c>
      <c r="F104" s="1099"/>
      <c r="G104" s="426" t="s">
        <v>4016</v>
      </c>
      <c r="H104" s="1"/>
      <c r="I104" s="564" t="s">
        <v>4083</v>
      </c>
      <c r="J104" s="565" t="s">
        <v>4084</v>
      </c>
      <c r="K104" s="127"/>
    </row>
    <row r="105" spans="1:11" ht="30" customHeight="1" thickTop="1">
      <c r="A105" s="21"/>
      <c r="C105" s="986" t="s">
        <v>4085</v>
      </c>
      <c r="D105" s="987"/>
      <c r="E105" s="984">
        <f>E102+E103+E104</f>
        <v>312</v>
      </c>
      <c r="F105" s="985"/>
      <c r="G105" s="499" t="s">
        <v>4030</v>
      </c>
      <c r="H105" s="1"/>
      <c r="I105" s="566" t="s">
        <v>4086</v>
      </c>
      <c r="J105" s="567">
        <v>267</v>
      </c>
      <c r="K105" s="127"/>
    </row>
    <row r="106" spans="1:11" ht="30" customHeight="1" thickBot="1">
      <c r="A106" s="21"/>
      <c r="C106" s="989" t="s">
        <v>4087</v>
      </c>
      <c r="D106" s="990"/>
      <c r="E106" s="991"/>
      <c r="F106" s="991"/>
      <c r="G106" s="302" t="s">
        <v>4030</v>
      </c>
      <c r="H106" s="43"/>
      <c r="I106" s="418" t="s">
        <v>4088</v>
      </c>
      <c r="J106" s="568">
        <v>1228</v>
      </c>
      <c r="K106" s="128"/>
    </row>
    <row r="107" spans="1:11" ht="26.45" customHeight="1">
      <c r="A107" s="21"/>
      <c r="H107" s="1"/>
      <c r="I107" s="418" t="s">
        <v>4089</v>
      </c>
      <c r="J107" s="568">
        <v>8549</v>
      </c>
      <c r="K107" s="128"/>
    </row>
    <row r="108" spans="1:11" ht="18.600000000000001" customHeight="1" thickBot="1">
      <c r="A108" s="21"/>
      <c r="C108" s="43" t="s">
        <v>4090</v>
      </c>
      <c r="D108" s="1"/>
      <c r="E108" s="1"/>
      <c r="H108" s="43"/>
      <c r="I108" s="420" t="s">
        <v>4091</v>
      </c>
      <c r="J108" s="568"/>
      <c r="K108" s="128"/>
    </row>
    <row r="109" spans="1:11" ht="18.600000000000001" customHeight="1" thickBot="1">
      <c r="A109" s="21"/>
      <c r="C109" s="315"/>
      <c r="D109" s="942">
        <v>4167</v>
      </c>
      <c r="E109" s="943"/>
      <c r="F109" s="988"/>
      <c r="G109" s="53" t="s">
        <v>4009</v>
      </c>
      <c r="H109" s="51"/>
      <c r="I109" s="569" t="s">
        <v>4092</v>
      </c>
      <c r="J109" s="568">
        <v>810</v>
      </c>
      <c r="K109" s="128"/>
    </row>
    <row r="110" spans="1:11" ht="18.600000000000001" customHeight="1" thickBot="1">
      <c r="A110" s="21"/>
      <c r="H110" s="52"/>
      <c r="I110" s="418" t="s">
        <v>4093</v>
      </c>
      <c r="J110" s="568"/>
      <c r="K110" s="128"/>
    </row>
    <row r="111" spans="1:11" ht="18.600000000000001" customHeight="1" thickTop="1">
      <c r="A111" s="21"/>
      <c r="C111" s="43"/>
      <c r="D111" s="1"/>
      <c r="E111" s="1"/>
      <c r="G111" s="1"/>
      <c r="H111" s="1"/>
      <c r="I111" s="570" t="s">
        <v>4071</v>
      </c>
      <c r="J111" s="571">
        <f>SUM(J105:J110)</f>
        <v>10854</v>
      </c>
      <c r="K111" s="128"/>
    </row>
    <row r="112" spans="1:11" ht="32.450000000000003" customHeight="1" thickBot="1">
      <c r="A112" s="21"/>
      <c r="C112" s="949" t="s">
        <v>4094</v>
      </c>
      <c r="D112" s="949"/>
      <c r="E112" s="949"/>
      <c r="F112" s="949"/>
      <c r="G112" s="949"/>
      <c r="H112" s="43"/>
      <c r="I112" s="950" t="s">
        <v>4095</v>
      </c>
      <c r="J112" s="952" t="str">
        <f>IF(J111=D109+D113+D116+D119,"○","事務費と事務費の内訳における合計が一致していません。")</f>
        <v>○</v>
      </c>
      <c r="K112" s="128"/>
    </row>
    <row r="113" spans="1:11" ht="18.75" customHeight="1" thickBot="1">
      <c r="A113" s="21"/>
      <c r="D113" s="942">
        <v>0</v>
      </c>
      <c r="E113" s="943"/>
      <c r="F113" s="944"/>
      <c r="G113" s="194" t="s">
        <v>4009</v>
      </c>
      <c r="H113" s="43"/>
      <c r="I113" s="950"/>
      <c r="J113" s="953"/>
      <c r="K113" s="129"/>
    </row>
    <row r="114" spans="1:11" ht="18" customHeight="1" thickBot="1">
      <c r="A114" s="21"/>
      <c r="H114" s="48"/>
      <c r="I114" s="951"/>
      <c r="J114" s="954"/>
      <c r="K114" s="129"/>
    </row>
    <row r="115" spans="1:11" ht="33.6" customHeight="1" thickBot="1">
      <c r="A115" s="21"/>
      <c r="C115" s="949" t="s">
        <v>4096</v>
      </c>
      <c r="D115" s="949"/>
      <c r="E115" s="949"/>
      <c r="F115" s="949"/>
      <c r="G115" s="949"/>
      <c r="H115" s="1"/>
      <c r="I115" s="945" t="s">
        <v>4097</v>
      </c>
      <c r="J115" s="945"/>
      <c r="K115" s="129"/>
    </row>
    <row r="116" spans="1:11" ht="18" customHeight="1" thickBot="1">
      <c r="A116" s="21"/>
      <c r="D116" s="942">
        <v>6687</v>
      </c>
      <c r="E116" s="943"/>
      <c r="F116" s="944"/>
      <c r="G116" s="194" t="s">
        <v>4009</v>
      </c>
      <c r="H116" s="43"/>
      <c r="K116" s="130"/>
    </row>
    <row r="117" spans="1:11" ht="18" customHeight="1">
      <c r="A117" s="21"/>
      <c r="C117" s="1"/>
      <c r="D117" s="1"/>
      <c r="E117" s="1"/>
      <c r="F117" s="43"/>
      <c r="G117" s="43"/>
      <c r="H117" s="43"/>
      <c r="I117" s="1"/>
      <c r="K117" s="21"/>
    </row>
    <row r="118" spans="1:11" ht="18" customHeight="1" thickBot="1">
      <c r="A118" s="21"/>
      <c r="B118" s="24"/>
      <c r="C118" s="955" t="s">
        <v>4098</v>
      </c>
      <c r="D118" s="955"/>
      <c r="E118" s="955"/>
      <c r="F118" s="955"/>
      <c r="G118" s="955"/>
      <c r="K118" s="21"/>
    </row>
    <row r="119" spans="1:11" ht="18" customHeight="1" thickBot="1">
      <c r="B119" s="24"/>
      <c r="C119" s="1"/>
      <c r="D119" s="942">
        <v>0</v>
      </c>
      <c r="E119" s="943"/>
      <c r="F119" s="944"/>
      <c r="G119" s="194" t="s">
        <v>4009</v>
      </c>
      <c r="K119" s="21"/>
    </row>
    <row r="120" spans="1:11" ht="6" customHeight="1">
      <c r="B120" s="24"/>
      <c r="C120" s="43"/>
      <c r="D120" s="43"/>
      <c r="E120" s="43"/>
      <c r="F120" s="185"/>
      <c r="G120" s="78"/>
      <c r="H120" s="43"/>
      <c r="K120" s="21"/>
    </row>
    <row r="121" spans="1:11" ht="14.45" customHeight="1" thickBot="1">
      <c r="B121" s="25"/>
      <c r="C121" s="310"/>
      <c r="D121" s="310"/>
      <c r="E121" s="310"/>
      <c r="F121" s="44"/>
      <c r="G121" s="44"/>
      <c r="H121" s="44"/>
      <c r="I121" s="44"/>
      <c r="J121" s="27"/>
      <c r="K121" s="22"/>
    </row>
    <row r="122" spans="1:11" ht="17.45" customHeight="1">
      <c r="C122" s="43"/>
      <c r="D122" s="43"/>
      <c r="E122" s="43"/>
      <c r="F122" s="185"/>
      <c r="G122" s="43"/>
      <c r="H122" s="254" t="s">
        <v>4074</v>
      </c>
      <c r="I122" s="43"/>
    </row>
    <row r="123" spans="1:11" ht="18" thickBot="1">
      <c r="C123" s="134" t="s">
        <v>4099</v>
      </c>
      <c r="D123" s="134"/>
      <c r="E123" s="134"/>
      <c r="F123" s="43"/>
      <c r="G123" s="43"/>
      <c r="H123" s="43"/>
      <c r="I123" s="43"/>
    </row>
    <row r="124" spans="1:11" ht="21" customHeight="1">
      <c r="C124" s="857" t="s">
        <v>381</v>
      </c>
      <c r="D124" s="858"/>
      <c r="E124" s="858"/>
      <c r="F124" s="858"/>
      <c r="G124" s="858"/>
      <c r="H124" s="858"/>
      <c r="I124" s="858"/>
      <c r="J124" s="859"/>
    </row>
    <row r="125" spans="1:11" ht="21" customHeight="1">
      <c r="C125" s="860"/>
      <c r="D125" s="861"/>
      <c r="E125" s="861"/>
      <c r="F125" s="861"/>
      <c r="G125" s="861"/>
      <c r="H125" s="861"/>
      <c r="I125" s="861"/>
      <c r="J125" s="862"/>
    </row>
    <row r="126" spans="1:11" ht="21" customHeight="1" thickBot="1">
      <c r="C126" s="863"/>
      <c r="D126" s="864"/>
      <c r="E126" s="864"/>
      <c r="F126" s="864"/>
      <c r="G126" s="864"/>
      <c r="H126" s="864"/>
      <c r="I126" s="864"/>
      <c r="J126" s="865"/>
    </row>
    <row r="127" spans="1:11" ht="14.25">
      <c r="C127" s="48"/>
      <c r="D127" s="48"/>
      <c r="E127" s="48"/>
      <c r="F127" s="48"/>
      <c r="G127" s="48"/>
      <c r="H127" s="48"/>
      <c r="I127" s="48"/>
    </row>
    <row r="128" spans="1:11" ht="14.25">
      <c r="C128" s="48"/>
      <c r="D128" s="48"/>
      <c r="E128" s="48"/>
      <c r="F128" s="48"/>
      <c r="G128" s="48"/>
      <c r="H128" s="48"/>
      <c r="I128" s="48"/>
    </row>
    <row r="129" spans="3:10" ht="14.25">
      <c r="C129" s="43"/>
      <c r="D129" s="43"/>
      <c r="E129" s="43"/>
      <c r="F129" s="43"/>
      <c r="G129" s="43"/>
      <c r="H129" s="43"/>
      <c r="I129" s="43"/>
    </row>
    <row r="130" spans="3:10" ht="18" thickBot="1">
      <c r="C130" s="29" t="s">
        <v>4100</v>
      </c>
      <c r="D130" s="29"/>
      <c r="E130" s="29"/>
    </row>
    <row r="131" spans="3:10" ht="19.7" customHeight="1">
      <c r="C131" s="857" t="s">
        <v>229</v>
      </c>
      <c r="D131" s="858"/>
      <c r="E131" s="858"/>
      <c r="F131" s="858"/>
      <c r="G131" s="858"/>
      <c r="H131" s="858"/>
      <c r="I131" s="858"/>
      <c r="J131" s="859"/>
    </row>
    <row r="132" spans="3:10" ht="19.7" customHeight="1">
      <c r="C132" s="860"/>
      <c r="D132" s="861"/>
      <c r="E132" s="861"/>
      <c r="F132" s="861"/>
      <c r="G132" s="861"/>
      <c r="H132" s="861"/>
      <c r="I132" s="861"/>
      <c r="J132" s="862"/>
    </row>
    <row r="133" spans="3:10" ht="19.7" customHeight="1">
      <c r="C133" s="860"/>
      <c r="D133" s="861"/>
      <c r="E133" s="861"/>
      <c r="F133" s="861"/>
      <c r="G133" s="861"/>
      <c r="H133" s="861"/>
      <c r="I133" s="861"/>
      <c r="J133" s="862"/>
    </row>
    <row r="134" spans="3:10" ht="13.5" customHeight="1" thickBot="1">
      <c r="C134" s="863"/>
      <c r="D134" s="864"/>
      <c r="E134" s="864"/>
      <c r="F134" s="864"/>
      <c r="G134" s="864"/>
      <c r="H134" s="864"/>
      <c r="I134" s="864"/>
      <c r="J134" s="865"/>
    </row>
  </sheetData>
  <sheetProtection algorithmName="SHA-512" hashValue="iViSkRtDM9kLMYgFN6q270UBDtbQs1n9k+9U5GYhX1FOax/VVWMaMGuHmYEBiJTTQjhL0qdoGXHPu41CqLBJ6w==" saltValue="jMOpGk4S9KLtaKYhFyK1YA==" spinCount="100000" sheet="1" objects="1" scenarios="1"/>
  <mergeCells count="89">
    <mergeCell ref="C115:G115"/>
    <mergeCell ref="D116:F116"/>
    <mergeCell ref="C37:I37"/>
    <mergeCell ref="C39:I39"/>
    <mergeCell ref="D48:E48"/>
    <mergeCell ref="F48:G48"/>
    <mergeCell ref="C49:C50"/>
    <mergeCell ref="D49:D50"/>
    <mergeCell ref="E49:E50"/>
    <mergeCell ref="E105:F105"/>
    <mergeCell ref="C105:D105"/>
    <mergeCell ref="D109:F109"/>
    <mergeCell ref="C106:D106"/>
    <mergeCell ref="E106:F106"/>
    <mergeCell ref="C104:D104"/>
    <mergeCell ref="E104:F104"/>
    <mergeCell ref="D43:E43"/>
    <mergeCell ref="F43:G43"/>
    <mergeCell ref="C44:C45"/>
    <mergeCell ref="D44:D45"/>
    <mergeCell ref="E44:E45"/>
    <mergeCell ref="C102:D102"/>
    <mergeCell ref="E102:F102"/>
    <mergeCell ref="C74:G74"/>
    <mergeCell ref="C96:C97"/>
    <mergeCell ref="C99:G99"/>
    <mergeCell ref="C100:D100"/>
    <mergeCell ref="E100:F100"/>
    <mergeCell ref="C60:D60"/>
    <mergeCell ref="E60:F60"/>
    <mergeCell ref="D119:F119"/>
    <mergeCell ref="I115:J115"/>
    <mergeCell ref="I59:J59"/>
    <mergeCell ref="I67:J67"/>
    <mergeCell ref="C112:G112"/>
    <mergeCell ref="D113:F113"/>
    <mergeCell ref="I112:I114"/>
    <mergeCell ref="J112:J114"/>
    <mergeCell ref="C118:G118"/>
    <mergeCell ref="C103:D103"/>
    <mergeCell ref="E103:F103"/>
    <mergeCell ref="I103:J103"/>
    <mergeCell ref="C101:D101"/>
    <mergeCell ref="E101:F101"/>
    <mergeCell ref="C61:D61"/>
    <mergeCell ref="E61:F61"/>
    <mergeCell ref="C63:G65"/>
    <mergeCell ref="C62:D62"/>
    <mergeCell ref="E62:F62"/>
    <mergeCell ref="C54:E55"/>
    <mergeCell ref="F54:G54"/>
    <mergeCell ref="H54:H55"/>
    <mergeCell ref="I54:I55"/>
    <mergeCell ref="D56:E56"/>
    <mergeCell ref="M35:N35"/>
    <mergeCell ref="C20:D20"/>
    <mergeCell ref="E20:F20"/>
    <mergeCell ref="C21:D21"/>
    <mergeCell ref="E21:F21"/>
    <mergeCell ref="C22:D22"/>
    <mergeCell ref="E22:F22"/>
    <mergeCell ref="F26:G26"/>
    <mergeCell ref="D26:E26"/>
    <mergeCell ref="D34:E34"/>
    <mergeCell ref="F34:G34"/>
    <mergeCell ref="C29:I29"/>
    <mergeCell ref="C31:I31"/>
    <mergeCell ref="C1:J1"/>
    <mergeCell ref="M3:N3"/>
    <mergeCell ref="D4:F4"/>
    <mergeCell ref="H4:I4"/>
    <mergeCell ref="D5:F5"/>
    <mergeCell ref="H5:I5"/>
    <mergeCell ref="C124:J126"/>
    <mergeCell ref="C131:J134"/>
    <mergeCell ref="D12:F12"/>
    <mergeCell ref="D8:F8"/>
    <mergeCell ref="H8:I8"/>
    <mergeCell ref="D9:F9"/>
    <mergeCell ref="H9:I9"/>
    <mergeCell ref="D11:F11"/>
    <mergeCell ref="H11:I11"/>
    <mergeCell ref="C14:C15"/>
    <mergeCell ref="C18:D18"/>
    <mergeCell ref="E18:F18"/>
    <mergeCell ref="C19:D19"/>
    <mergeCell ref="E19:F19"/>
    <mergeCell ref="C59:D59"/>
    <mergeCell ref="E59:F59"/>
  </mergeCells>
  <phoneticPr fontId="29"/>
  <conditionalFormatting sqref="D30">
    <cfRule type="expression" dxfId="70" priority="12">
      <formula>$D$30&lt;&gt;""</formula>
    </cfRule>
  </conditionalFormatting>
  <conditionalFormatting sqref="D38">
    <cfRule type="expression" dxfId="69" priority="6">
      <formula>$D$38&lt;&gt;""</formula>
    </cfRule>
  </conditionalFormatting>
  <conditionalFormatting sqref="D109">
    <cfRule type="expression" dxfId="68" priority="18">
      <formula>IF($C$109&lt;&gt;"",TRUE,FALSE)</formula>
    </cfRule>
  </conditionalFormatting>
  <conditionalFormatting sqref="F27">
    <cfRule type="expression" dxfId="67" priority="3">
      <formula>AND($F$27&lt;&gt;"",$F$27=0)</formula>
    </cfRule>
  </conditionalFormatting>
  <conditionalFormatting sqref="F30">
    <cfRule type="expression" dxfId="66" priority="13">
      <formula>$D$30&lt;&gt;""</formula>
    </cfRule>
  </conditionalFormatting>
  <conditionalFormatting sqref="F35">
    <cfRule type="expression" dxfId="65" priority="5">
      <formula>OR($F$27="",$F$27&lt;&gt;0)</formula>
    </cfRule>
  </conditionalFormatting>
  <conditionalFormatting sqref="F38">
    <cfRule type="expression" dxfId="64" priority="7">
      <formula>$D$38&lt;&gt;""</formula>
    </cfRule>
  </conditionalFormatting>
  <conditionalFormatting sqref="F49:F50">
    <cfRule type="expression" dxfId="63" priority="4">
      <formula>OR(OR($F$44="",$F$44&lt;&gt;0),OR($F$45="",$F$45&lt;&gt;0))</formula>
    </cfRule>
  </conditionalFormatting>
  <conditionalFormatting sqref="N45">
    <cfRule type="expression" dxfId="62" priority="123">
      <formula>IF(OR($E$61&lt;&gt;0,$D$109&lt;&gt;0,$D$113&lt;&gt;0),TRUE,FALSE)</formula>
    </cfRule>
  </conditionalFormatting>
  <conditionalFormatting sqref="F44:F45">
    <cfRule type="expression" dxfId="61" priority="1">
      <formula>AND(AND($F$44&lt;&gt;"",$F$44=0),AND($F$45&lt;&gt;"",$F$45=0))</formula>
    </cfRule>
  </conditionalFormatting>
  <dataValidations count="19">
    <dataValidation type="whole" allowBlank="1" showInputMessage="1" showErrorMessage="1" sqref="D119:F119 J62:J64 D113:F113 D109 D116:F116" xr:uid="{84CE60FC-A59D-4570-81CF-4B39404934EF}">
      <formula1>0</formula1>
      <formula2>100000000</formula2>
    </dataValidation>
    <dataValidation type="list" allowBlank="1" showInputMessage="1" showErrorMessage="1" sqref="D9:F9" xr:uid="{893208EF-CDC9-4757-8B08-20F91A99C44E}">
      <formula1>臨時の措置であることが分かる名称</formula1>
    </dataValidation>
    <dataValidation type="list" allowBlank="1" showInputMessage="1" showErrorMessage="1" sqref="G9" xr:uid="{D879139B-9309-42A2-9351-37D3D48B7DBA}">
      <formula1>住民税均等割非課税世帯への給付のための費用以外には使用していない</formula1>
    </dataValidation>
    <dataValidation type="list" allowBlank="1" showInputMessage="1" showErrorMessage="1" sqref="H9:I9" xr:uid="{0B5C4636-4E3F-4600-A680-BE107C9462F6}">
      <formula1>エネルギー・食料品価格等の物価高騰の影響を受けた生活者等に対して事業の効果が直接及ぶ</formula1>
    </dataValidation>
    <dataValidation type="list" allowBlank="1" showInputMessage="1" showErrorMessage="1" sqref="J9:K9" xr:uid="{4F82C001-AFEE-4F3F-BD0E-820E714B19BA}">
      <formula1>対象外経費に臨時交付金を充当していない</formula1>
    </dataValidation>
    <dataValidation type="list" allowBlank="1" showInputMessage="1" showErrorMessage="1" sqref="C131" xr:uid="{EBEC7906-C27F-4072-B069-FB5F33338254}">
      <formula1>低所得世帯支援_周知方法</formula1>
    </dataValidation>
    <dataValidation type="whole" allowBlank="1" showInputMessage="1" showErrorMessage="1" sqref="K106:K111 J105:J110" xr:uid="{909837A5-C750-48AD-8F94-5CD63A23186D}">
      <formula1>0</formula1>
      <formula2>5000000000</formula2>
    </dataValidation>
    <dataValidation type="whole" allowBlank="1" showInputMessage="1" showErrorMessage="1" sqref="K26:K28 K71:K73" xr:uid="{CC7EC3B6-D15B-4E98-9C43-0ED165C4B0D3}">
      <formula1>0</formula1>
      <formula2>70000</formula2>
    </dataValidation>
    <dataValidation type="whole" allowBlank="1" showInputMessage="1" showErrorMessage="1" sqref="F76 F87:F94" xr:uid="{A18BCCF8-5102-4EBB-895B-990A593EDB1A}">
      <formula1>0</formula1>
      <formula2>200000000</formula2>
    </dataValidation>
    <dataValidation type="whole" allowBlank="1" showInputMessage="1" showErrorMessage="1" sqref="E18 E106 E100:E101" xr:uid="{CF212347-C90C-4471-9E38-E876CA501A75}">
      <formula1>0</formula1>
      <formula2>1000000000000</formula2>
    </dataValidation>
    <dataValidation type="whole" allowBlank="1" showInputMessage="1" showErrorMessage="1" sqref="F75 F56:G56 C56 F55 F38 F40:F42 F27:F28 F44:F45 F30 F35:F36 F49:F53 F47" xr:uid="{57173B05-5C51-44F9-8B01-DF4D43DAADEA}">
      <formula1>0</formula1>
      <formula2>1000000000</formula2>
    </dataValidation>
    <dataValidation type="custom" errorStyle="warning" allowBlank="1" showInputMessage="1" showErrorMessage="1" errorTitle="対象者数=世帯数" error="対象者数と世帯数が同じ値になっています。今一度、ご確認ください" sqref="G45 G50" xr:uid="{332A7C75-3811-4C7C-B710-B3DE46A27E44}">
      <formula1>F45=F46</formula1>
    </dataValidation>
    <dataValidation type="whole" allowBlank="1" showInputMessage="1" showErrorMessage="1" sqref="D30 D38" xr:uid="{441BF819-5AC6-4BE8-A2D6-FFE7CDAE8CFA}">
      <formula1>1</formula1>
      <formula2>29</formula2>
    </dataValidation>
    <dataValidation type="list" allowBlank="1" showInputMessage="1" showErrorMessage="1" sqref="D11" xr:uid="{033A72FB-FD12-4B69-A152-776BCB3C02E6}">
      <formula1>事業始期_別表3</formula1>
    </dataValidation>
    <dataValidation type="list" allowBlank="1" showInputMessage="1" showErrorMessage="1" sqref="H11" xr:uid="{7405B46A-D6F4-4E28-9D72-C3CE0B3D093C}">
      <formula1>事業終期_別表3</formula1>
    </dataValidation>
    <dataValidation type="list" allowBlank="1" showInputMessage="1" showErrorMessage="1" sqref="C124" xr:uid="{C8BDDE6D-C3AA-4DA9-B7FC-FB7E19E677BE}">
      <formula1>不足額給付・新給付金_目標_R6</formula1>
    </dataValidation>
    <dataValidation type="list" allowBlank="1" showInputMessage="1" showErrorMessage="1" sqref="D12:F12" xr:uid="{890B24F9-4C95-4195-B0F0-0D2F156257EC}">
      <formula1>予算区分_R7_通常</formula1>
    </dataValidation>
    <dataValidation type="list" allowBlank="1" showInputMessage="1" showErrorMessage="1" sqref="N45" xr:uid="{6E1022BA-E60E-4DE3-8CFD-17DD8452840B}">
      <formula1>IF(AND($E$61=0,$D$109+$D$113=0),$P$45,$P$44)</formula1>
    </dataValidation>
    <dataValidation type="list" allowBlank="1" showInputMessage="1" showErrorMessage="1" sqref="N37:N44" xr:uid="{6C851F7F-76D1-4299-AFE9-48348DA52A97}">
      <formula1>"○"</formula1>
    </dataValidation>
  </dataValidations>
  <pageMargins left="0.7" right="0.7" top="0.75" bottom="0.75" header="0.3" footer="0.3"/>
  <pageSetup paperSize="8" scale="34"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pageSetUpPr fitToPage="1"/>
  </sheetPr>
  <dimension ref="A1:L18"/>
  <sheetViews>
    <sheetView showGridLines="0" view="pageBreakPreview" zoomScale="70" zoomScaleNormal="50" zoomScaleSheetLayoutView="70" workbookViewId="0">
      <selection activeCell="B5" sqref="B5"/>
    </sheetView>
  </sheetViews>
  <sheetFormatPr defaultColWidth="9" defaultRowHeight="14.25"/>
  <cols>
    <col min="1" max="1" width="7.42578125" style="1" customWidth="1"/>
    <col min="2" max="2" width="26.85546875" style="1" customWidth="1"/>
    <col min="3" max="3" width="28" style="1" customWidth="1"/>
    <col min="4" max="4" width="40.85546875" style="1" customWidth="1"/>
    <col min="5" max="6" width="21.140625" style="1" customWidth="1"/>
    <col min="7" max="7" width="27.42578125" style="1" customWidth="1"/>
    <col min="8" max="8" width="26" style="1" customWidth="1"/>
    <col min="9" max="9" width="24.42578125" style="1" customWidth="1"/>
    <col min="10" max="10" width="21" style="1" customWidth="1"/>
    <col min="11" max="16384" width="9" style="1"/>
  </cols>
  <sheetData>
    <row r="1" spans="1:12" ht="35.25" customHeight="1" thickBot="1">
      <c r="A1" s="992" t="s">
        <v>4101</v>
      </c>
      <c r="B1" s="992"/>
      <c r="C1" s="992"/>
      <c r="D1" s="992"/>
      <c r="E1" s="992"/>
      <c r="F1" s="992"/>
      <c r="G1" s="992"/>
      <c r="H1" s="992"/>
      <c r="I1" s="992"/>
      <c r="J1" s="992"/>
    </row>
    <row r="2" spans="1:12" ht="58.5" customHeight="1" thickBot="1">
      <c r="A2" s="277" t="s">
        <v>79</v>
      </c>
      <c r="B2" s="278" t="s">
        <v>4102</v>
      </c>
      <c r="C2" s="278" t="s">
        <v>4103</v>
      </c>
      <c r="D2" s="279" t="s">
        <v>4104</v>
      </c>
      <c r="E2" s="279" t="s">
        <v>4105</v>
      </c>
      <c r="F2" s="280" t="s">
        <v>4106</v>
      </c>
      <c r="G2" s="281" t="s">
        <v>4107</v>
      </c>
      <c r="H2" s="282" t="s">
        <v>4108</v>
      </c>
      <c r="I2" s="563" t="s">
        <v>4109</v>
      </c>
      <c r="J2" s="283" t="s">
        <v>4110</v>
      </c>
      <c r="K2" s="1103" t="s">
        <v>4111</v>
      </c>
      <c r="L2" s="428">
        <f>COUNTIF(C4:C18,"&lt;&gt;")</f>
        <v>0</v>
      </c>
    </row>
    <row r="3" spans="1:12" ht="28.5" customHeight="1" thickBot="1">
      <c r="A3" s="284"/>
      <c r="B3" s="284"/>
      <c r="C3" s="284"/>
      <c r="D3" s="1104"/>
      <c r="E3" s="1104"/>
      <c r="F3" s="285" t="s">
        <v>4112</v>
      </c>
      <c r="G3" s="286">
        <f>SUM(G4:G18)</f>
        <v>0</v>
      </c>
      <c r="H3" s="287"/>
      <c r="I3" s="288"/>
      <c r="J3" s="288"/>
      <c r="K3" s="1105" t="s">
        <v>4113</v>
      </c>
      <c r="L3" s="429" t="s">
        <v>4114</v>
      </c>
    </row>
    <row r="4" spans="1:12" ht="108" customHeight="1" thickTop="1">
      <c r="A4" s="289">
        <v>1</v>
      </c>
      <c r="B4" s="274" t="s">
        <v>4115</v>
      </c>
      <c r="C4" s="273"/>
      <c r="D4" s="2"/>
      <c r="E4" s="3"/>
      <c r="F4" s="4"/>
      <c r="G4" s="5"/>
      <c r="H4" s="6"/>
      <c r="I4" s="7"/>
      <c r="J4" s="8"/>
      <c r="K4" s="1103" t="str">
        <f>IFERROR(SMALL(計算用!$E$6:$E$405,1),"")</f>
        <v/>
      </c>
      <c r="L4" s="428" t="str">
        <f>IF(C4=K4,"","error")</f>
        <v/>
      </c>
    </row>
    <row r="5" spans="1:12" ht="108" customHeight="1">
      <c r="A5" s="290">
        <v>2</v>
      </c>
      <c r="B5" s="275"/>
      <c r="C5" s="23"/>
      <c r="D5" s="9"/>
      <c r="E5" s="10"/>
      <c r="F5" s="11"/>
      <c r="G5" s="12"/>
      <c r="H5" s="13"/>
      <c r="I5" s="14"/>
      <c r="J5" s="15"/>
      <c r="K5" s="1103" t="str">
        <f>IFERROR(SMALL(計算用!$E$6:$E$405,2),"")</f>
        <v/>
      </c>
      <c r="L5" s="428" t="str">
        <f t="shared" ref="L5:L18" si="0">IF(C5=K5,"","error")</f>
        <v/>
      </c>
    </row>
    <row r="6" spans="1:12" ht="109.5" customHeight="1">
      <c r="A6" s="290">
        <v>3</v>
      </c>
      <c r="B6" s="276"/>
      <c r="C6" s="23"/>
      <c r="D6" s="9"/>
      <c r="E6" s="10"/>
      <c r="F6" s="11"/>
      <c r="G6" s="12"/>
      <c r="H6" s="13"/>
      <c r="I6" s="16"/>
      <c r="J6" s="14"/>
      <c r="K6" s="1103" t="str">
        <f>IFERROR(SMALL(計算用!$E$6:$E$405,3),"")</f>
        <v/>
      </c>
      <c r="L6" s="428" t="str">
        <f t="shared" si="0"/>
        <v/>
      </c>
    </row>
    <row r="7" spans="1:12" ht="109.5" customHeight="1">
      <c r="A7" s="290">
        <v>4</v>
      </c>
      <c r="B7" s="276"/>
      <c r="C7" s="23"/>
      <c r="D7" s="9"/>
      <c r="E7" s="10"/>
      <c r="F7" s="11"/>
      <c r="G7" s="12"/>
      <c r="H7" s="13"/>
      <c r="I7" s="15"/>
      <c r="J7" s="16"/>
      <c r="K7" s="1103" t="str">
        <f>IFERROR(SMALL(計算用!$E$6:$E$405,4),"")</f>
        <v/>
      </c>
      <c r="L7" s="428" t="str">
        <f t="shared" si="0"/>
        <v/>
      </c>
    </row>
    <row r="8" spans="1:12" ht="109.5" customHeight="1">
      <c r="A8" s="290">
        <v>5</v>
      </c>
      <c r="B8" s="276"/>
      <c r="C8" s="23"/>
      <c r="D8" s="9"/>
      <c r="E8" s="10"/>
      <c r="F8" s="11"/>
      <c r="G8" s="12"/>
      <c r="H8" s="13"/>
      <c r="I8" s="15"/>
      <c r="J8" s="14"/>
      <c r="K8" s="1103" t="str">
        <f>IFERROR(SMALL(計算用!$E$6:$E$405,5),"")</f>
        <v/>
      </c>
      <c r="L8" s="428" t="str">
        <f t="shared" si="0"/>
        <v/>
      </c>
    </row>
    <row r="9" spans="1:12" ht="109.5" customHeight="1">
      <c r="A9" s="290">
        <v>6</v>
      </c>
      <c r="B9" s="276"/>
      <c r="C9" s="23"/>
      <c r="D9" s="9"/>
      <c r="E9" s="10"/>
      <c r="F9" s="11"/>
      <c r="G9" s="12"/>
      <c r="H9" s="13"/>
      <c r="I9" s="14"/>
      <c r="J9" s="16"/>
      <c r="K9" s="1103" t="str">
        <f>IFERROR(SMALL(計算用!$E$6:$E$405,6),"")</f>
        <v/>
      </c>
      <c r="L9" s="428" t="str">
        <f t="shared" si="0"/>
        <v/>
      </c>
    </row>
    <row r="10" spans="1:12" ht="109.5" customHeight="1">
      <c r="A10" s="290">
        <v>7</v>
      </c>
      <c r="B10" s="276"/>
      <c r="C10" s="23"/>
      <c r="D10" s="9"/>
      <c r="E10" s="10"/>
      <c r="F10" s="11"/>
      <c r="G10" s="12"/>
      <c r="H10" s="13"/>
      <c r="I10" s="15"/>
      <c r="J10" s="15"/>
      <c r="K10" s="1103" t="str">
        <f>IFERROR(SMALL(計算用!$E$6:$E$405,7),"")</f>
        <v/>
      </c>
      <c r="L10" s="428" t="str">
        <f t="shared" si="0"/>
        <v/>
      </c>
    </row>
    <row r="11" spans="1:12" ht="109.5" customHeight="1">
      <c r="A11" s="290">
        <v>8</v>
      </c>
      <c r="B11" s="276"/>
      <c r="C11" s="23"/>
      <c r="D11" s="9"/>
      <c r="E11" s="10"/>
      <c r="F11" s="11"/>
      <c r="G11" s="12"/>
      <c r="H11" s="13"/>
      <c r="I11" s="14"/>
      <c r="J11" s="14"/>
      <c r="K11" s="1103" t="str">
        <f>IFERROR(SMALL(計算用!$E$6:$E$405,8),"")</f>
        <v/>
      </c>
      <c r="L11" s="428" t="str">
        <f t="shared" si="0"/>
        <v/>
      </c>
    </row>
    <row r="12" spans="1:12" ht="109.5" customHeight="1">
      <c r="A12" s="290">
        <v>9</v>
      </c>
      <c r="B12" s="276"/>
      <c r="C12" s="23"/>
      <c r="D12" s="9"/>
      <c r="E12" s="10"/>
      <c r="F12" s="11"/>
      <c r="G12" s="12"/>
      <c r="H12" s="13"/>
      <c r="I12" s="17"/>
      <c r="J12" s="17"/>
      <c r="K12" s="1103" t="str">
        <f>IFERROR(SMALL(計算用!$E$6:$E$405,9),"")</f>
        <v/>
      </c>
      <c r="L12" s="428" t="str">
        <f t="shared" si="0"/>
        <v/>
      </c>
    </row>
    <row r="13" spans="1:12" ht="109.5" customHeight="1">
      <c r="A13" s="290">
        <v>10</v>
      </c>
      <c r="B13" s="276"/>
      <c r="C13" s="23"/>
      <c r="D13" s="9"/>
      <c r="E13" s="10"/>
      <c r="F13" s="11"/>
      <c r="G13" s="12"/>
      <c r="H13" s="13"/>
      <c r="I13" s="16"/>
      <c r="J13" s="16"/>
      <c r="K13" s="1103" t="str">
        <f>IFERROR(SMALL(計算用!$E$6:$E$405,10),"")</f>
        <v/>
      </c>
      <c r="L13" s="428" t="str">
        <f t="shared" si="0"/>
        <v/>
      </c>
    </row>
    <row r="14" spans="1:12" ht="109.5" customHeight="1">
      <c r="A14" s="290">
        <v>11</v>
      </c>
      <c r="B14" s="276"/>
      <c r="C14" s="23"/>
      <c r="D14" s="9"/>
      <c r="E14" s="10"/>
      <c r="F14" s="11"/>
      <c r="G14" s="12"/>
      <c r="H14" s="13"/>
      <c r="I14" s="15"/>
      <c r="J14" s="15"/>
      <c r="K14" s="1103" t="str">
        <f>IFERROR(SMALL(計算用!$E$6:$E$405,11),"")</f>
        <v/>
      </c>
      <c r="L14" s="428" t="str">
        <f t="shared" si="0"/>
        <v/>
      </c>
    </row>
    <row r="15" spans="1:12" s="291" customFormat="1" ht="109.5" customHeight="1">
      <c r="A15" s="290">
        <v>12</v>
      </c>
      <c r="B15" s="276"/>
      <c r="C15" s="23"/>
      <c r="D15" s="9"/>
      <c r="E15" s="10"/>
      <c r="F15" s="11"/>
      <c r="G15" s="12"/>
      <c r="H15" s="13"/>
      <c r="I15" s="14"/>
      <c r="J15" s="14"/>
      <c r="K15" s="1103" t="str">
        <f>IFERROR(SMALL(計算用!$E$6:$E$405,12),"")</f>
        <v/>
      </c>
      <c r="L15" s="428" t="str">
        <f t="shared" si="0"/>
        <v/>
      </c>
    </row>
    <row r="16" spans="1:12" s="291" customFormat="1" ht="109.5" customHeight="1">
      <c r="A16" s="290">
        <v>13</v>
      </c>
      <c r="B16" s="276"/>
      <c r="C16" s="23"/>
      <c r="D16" s="9"/>
      <c r="E16" s="10"/>
      <c r="F16" s="11"/>
      <c r="G16" s="12"/>
      <c r="H16" s="13"/>
      <c r="I16" s="17"/>
      <c r="J16" s="17"/>
      <c r="K16" s="1103" t="str">
        <f>IFERROR(SMALL(計算用!$E$6:$E$405,13),"")</f>
        <v/>
      </c>
      <c r="L16" s="428" t="str">
        <f t="shared" si="0"/>
        <v/>
      </c>
    </row>
    <row r="17" spans="1:12" s="291" customFormat="1" ht="109.5" customHeight="1">
      <c r="A17" s="290">
        <v>14</v>
      </c>
      <c r="B17" s="276"/>
      <c r="C17" s="23"/>
      <c r="D17" s="9"/>
      <c r="E17" s="10"/>
      <c r="F17" s="11"/>
      <c r="G17" s="12"/>
      <c r="H17" s="13"/>
      <c r="I17" s="17"/>
      <c r="J17" s="17"/>
      <c r="K17" s="1103" t="str">
        <f>IFERROR(SMALL(計算用!$E$6:$E$405,14),"")</f>
        <v/>
      </c>
      <c r="L17" s="428" t="str">
        <f t="shared" si="0"/>
        <v/>
      </c>
    </row>
    <row r="18" spans="1:12" s="291" customFormat="1" ht="109.35" customHeight="1">
      <c r="A18" s="290">
        <v>15</v>
      </c>
      <c r="B18" s="276"/>
      <c r="C18" s="23"/>
      <c r="D18" s="9"/>
      <c r="E18" s="10"/>
      <c r="F18" s="11"/>
      <c r="G18" s="12"/>
      <c r="H18" s="13"/>
      <c r="I18" s="18"/>
      <c r="J18" s="18"/>
      <c r="K18" s="1103" t="str">
        <f>IFERROR(SMALL(計算用!$E$6:$E$405,15),"")</f>
        <v/>
      </c>
      <c r="L18" s="428" t="str">
        <f t="shared" si="0"/>
        <v/>
      </c>
    </row>
  </sheetData>
  <sheetProtection algorithmName="SHA-512" hashValue="5KvTHZxIjkQs81o+CBLTOx4+td8n3kWET8PfrvZ2vmV8kBt9Oclszuv/lkgUQ+Jqi/MtTB3OOn0iMWMkDP64lw==" saltValue="97v8fwx+9sqQiahPrywmPg==" spinCount="100000" sheet="1" formatCells="0" formatColumns="0" formatRows="0" autoFilter="0"/>
  <mergeCells count="2">
    <mergeCell ref="A1:J1"/>
    <mergeCell ref="D3:E3"/>
  </mergeCells>
  <phoneticPr fontId="29"/>
  <dataValidations count="4">
    <dataValidation type="list" allowBlank="1" showInputMessage="1" showErrorMessage="1" sqref="H4:H18" xr:uid="{00000000-0002-0000-0500-000000000000}">
      <formula1>基金の要件</formula1>
    </dataValidation>
    <dataValidation allowBlank="1" showInputMessage="1" showErrorMessage="1" prompt="実施計画様式における該当事業のNoについて、数字のみ記載してください。" sqref="C4:C18" xr:uid="{00000000-0002-0000-0500-000001000000}"/>
    <dataValidation allowBlank="1" showInputMessage="1" showErrorMessage="1" prompt="R〇.〇という形で記載してください。令和12年3月の場合、R12.3となります。" sqref="E4:F18" xr:uid="{00000000-0002-0000-0500-000002000000}"/>
    <dataValidation type="whole" operator="greaterThan" allowBlank="1" showInputMessage="1" showErrorMessage="1" sqref="G4:G18" xr:uid="{2334E3D8-B02D-4113-B0AF-5AA81770E57D}">
      <formula1>0</formula1>
    </dataValidation>
  </dataValidations>
  <printOptions horizontalCentered="1"/>
  <pageMargins left="0.23622047244094491" right="0.23622047244094491" top="0.74803149606299213" bottom="0.74803149606299213" header="0.31496062992125984" footer="0.31496062992125984"/>
  <pageSetup paperSize="9" scale="41" fitToHeight="0" orientation="portrait" horizontalDpi="300" verticalDpi="300" r:id="rId1"/>
  <headerFooter alignWithMargins="0">
    <oddHeader>&amp;R&amp;20&amp;F</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K405"/>
  <sheetViews>
    <sheetView workbookViewId="0">
      <selection activeCell="B6" sqref="B6"/>
    </sheetView>
  </sheetViews>
  <sheetFormatPr defaultColWidth="8.85546875" defaultRowHeight="13.5"/>
  <sheetData>
    <row r="1" spans="1:11" ht="13.5" customHeight="1">
      <c r="B1" s="993" t="s">
        <v>93</v>
      </c>
      <c r="C1" s="995" t="s">
        <v>4116</v>
      </c>
      <c r="D1" s="996"/>
      <c r="E1" s="996"/>
    </row>
    <row r="2" spans="1:11">
      <c r="B2" s="1106"/>
      <c r="C2" s="995"/>
      <c r="D2" s="996"/>
      <c r="E2" s="996"/>
    </row>
    <row r="3" spans="1:11">
      <c r="B3" s="1106"/>
      <c r="C3" s="995"/>
      <c r="D3" s="996"/>
      <c r="E3" s="996"/>
    </row>
    <row r="4" spans="1:11" ht="14.25" thickBot="1">
      <c r="B4" s="994"/>
      <c r="C4" s="995"/>
      <c r="D4" s="996"/>
      <c r="E4" s="996"/>
    </row>
    <row r="5" spans="1:11" ht="17.25">
      <c r="B5" s="29"/>
      <c r="D5" s="56"/>
      <c r="E5" t="s">
        <v>3982</v>
      </c>
    </row>
    <row r="6" spans="1:11" ht="17.25">
      <c r="A6">
        <v>1</v>
      </c>
      <c r="B6" s="430" t="str">
        <f>実施計画様式!Y73</f>
        <v>－</v>
      </c>
      <c r="C6">
        <f>IF(B6="○",1,0)</f>
        <v>0</v>
      </c>
      <c r="D6">
        <f>A6*C6</f>
        <v>0</v>
      </c>
      <c r="E6" t="str">
        <f>IFERROR(VLOOKUP(D6,$K$6:$K$405,1,FALSE),"")</f>
        <v/>
      </c>
      <c r="K6">
        <v>1</v>
      </c>
    </row>
    <row r="7" spans="1:11" ht="17.25">
      <c r="A7">
        <v>2</v>
      </c>
      <c r="B7" s="430">
        <f>実施計画様式!Y74</f>
        <v>0</v>
      </c>
      <c r="C7">
        <f t="shared" ref="C7:C70" si="0">IF(B7="○",1,0)</f>
        <v>0</v>
      </c>
      <c r="D7">
        <f t="shared" ref="D7:D70" si="1">A7*C7</f>
        <v>0</v>
      </c>
      <c r="E7" t="str">
        <f t="shared" ref="E7:E70" si="2">IFERROR(VLOOKUP(D7,$K$6:$K$405,1,FALSE),"")</f>
        <v/>
      </c>
      <c r="K7">
        <v>2</v>
      </c>
    </row>
    <row r="8" spans="1:11" ht="17.25">
      <c r="A8">
        <v>3</v>
      </c>
      <c r="B8" s="430">
        <f>実施計画様式!Y75</f>
        <v>0</v>
      </c>
      <c r="C8">
        <f t="shared" si="0"/>
        <v>0</v>
      </c>
      <c r="D8">
        <f t="shared" si="1"/>
        <v>0</v>
      </c>
      <c r="E8" t="str">
        <f t="shared" si="2"/>
        <v/>
      </c>
      <c r="K8">
        <v>3</v>
      </c>
    </row>
    <row r="9" spans="1:11" ht="17.25">
      <c r="A9">
        <v>4</v>
      </c>
      <c r="B9" s="430">
        <f>実施計画様式!Y76</f>
        <v>0</v>
      </c>
      <c r="C9">
        <f t="shared" si="0"/>
        <v>0</v>
      </c>
      <c r="D9">
        <f t="shared" si="1"/>
        <v>0</v>
      </c>
      <c r="E9" t="str">
        <f t="shared" si="2"/>
        <v/>
      </c>
      <c r="K9">
        <v>4</v>
      </c>
    </row>
    <row r="10" spans="1:11" ht="17.25">
      <c r="A10">
        <v>5</v>
      </c>
      <c r="B10" s="430" t="str">
        <f>実施計画様式!Y77</f>
        <v>－</v>
      </c>
      <c r="C10">
        <f t="shared" si="0"/>
        <v>0</v>
      </c>
      <c r="D10">
        <f t="shared" si="1"/>
        <v>0</v>
      </c>
      <c r="E10" t="str">
        <f t="shared" si="2"/>
        <v/>
      </c>
      <c r="K10">
        <v>5</v>
      </c>
    </row>
    <row r="11" spans="1:11" ht="17.25">
      <c r="A11">
        <v>6</v>
      </c>
      <c r="B11" s="430">
        <f>実施計画様式!Y78</f>
        <v>0</v>
      </c>
      <c r="C11">
        <f t="shared" si="0"/>
        <v>0</v>
      </c>
      <c r="D11">
        <f t="shared" si="1"/>
        <v>0</v>
      </c>
      <c r="E11" t="str">
        <f t="shared" si="2"/>
        <v/>
      </c>
      <c r="K11">
        <v>6</v>
      </c>
    </row>
    <row r="12" spans="1:11" ht="17.25">
      <c r="A12">
        <v>7</v>
      </c>
      <c r="B12" s="430">
        <f>実施計画様式!Y79</f>
        <v>0</v>
      </c>
      <c r="C12">
        <f t="shared" si="0"/>
        <v>0</v>
      </c>
      <c r="D12">
        <f t="shared" si="1"/>
        <v>0</v>
      </c>
      <c r="E12" t="str">
        <f t="shared" si="2"/>
        <v/>
      </c>
      <c r="K12">
        <v>7</v>
      </c>
    </row>
    <row r="13" spans="1:11" ht="17.25">
      <c r="A13">
        <v>8</v>
      </c>
      <c r="B13" s="430">
        <f>実施計画様式!Y80</f>
        <v>0</v>
      </c>
      <c r="C13">
        <f t="shared" si="0"/>
        <v>0</v>
      </c>
      <c r="D13">
        <f t="shared" si="1"/>
        <v>0</v>
      </c>
      <c r="E13" t="str">
        <f t="shared" si="2"/>
        <v/>
      </c>
      <c r="K13">
        <v>8</v>
      </c>
    </row>
    <row r="14" spans="1:11" ht="17.25">
      <c r="A14">
        <v>9</v>
      </c>
      <c r="B14" s="430">
        <f>実施計画様式!Y81</f>
        <v>0</v>
      </c>
      <c r="C14">
        <f t="shared" si="0"/>
        <v>0</v>
      </c>
      <c r="D14">
        <f t="shared" si="1"/>
        <v>0</v>
      </c>
      <c r="E14" t="str">
        <f t="shared" si="2"/>
        <v/>
      </c>
      <c r="K14">
        <v>9</v>
      </c>
    </row>
    <row r="15" spans="1:11" ht="17.25">
      <c r="A15">
        <v>10</v>
      </c>
      <c r="B15" s="430">
        <f>実施計画様式!Y82</f>
        <v>0</v>
      </c>
      <c r="C15">
        <f t="shared" si="0"/>
        <v>0</v>
      </c>
      <c r="D15">
        <f t="shared" si="1"/>
        <v>0</v>
      </c>
      <c r="E15" t="str">
        <f t="shared" si="2"/>
        <v/>
      </c>
      <c r="K15">
        <v>10</v>
      </c>
    </row>
    <row r="16" spans="1:11" ht="17.25">
      <c r="A16">
        <v>11</v>
      </c>
      <c r="B16" s="430">
        <f>実施計画様式!Y83</f>
        <v>0</v>
      </c>
      <c r="C16">
        <f t="shared" si="0"/>
        <v>0</v>
      </c>
      <c r="D16">
        <f t="shared" si="1"/>
        <v>0</v>
      </c>
      <c r="E16" t="str">
        <f t="shared" si="2"/>
        <v/>
      </c>
      <c r="K16">
        <v>11</v>
      </c>
    </row>
    <row r="17" spans="1:11" ht="17.25">
      <c r="A17">
        <v>12</v>
      </c>
      <c r="B17" s="430">
        <f>実施計画様式!Y84</f>
        <v>0</v>
      </c>
      <c r="C17">
        <f t="shared" si="0"/>
        <v>0</v>
      </c>
      <c r="D17">
        <f t="shared" si="1"/>
        <v>0</v>
      </c>
      <c r="E17" t="str">
        <f t="shared" si="2"/>
        <v/>
      </c>
      <c r="K17">
        <v>12</v>
      </c>
    </row>
    <row r="18" spans="1:11" ht="17.25">
      <c r="A18">
        <v>13</v>
      </c>
      <c r="B18" s="430">
        <f>実施計画様式!Y85</f>
        <v>0</v>
      </c>
      <c r="C18">
        <f t="shared" si="0"/>
        <v>0</v>
      </c>
      <c r="D18">
        <f t="shared" si="1"/>
        <v>0</v>
      </c>
      <c r="E18" t="str">
        <f t="shared" si="2"/>
        <v/>
      </c>
      <c r="K18">
        <v>13</v>
      </c>
    </row>
    <row r="19" spans="1:11" ht="17.25">
      <c r="A19">
        <v>14</v>
      </c>
      <c r="B19" s="430">
        <f>実施計画様式!Y86</f>
        <v>0</v>
      </c>
      <c r="C19">
        <f t="shared" si="0"/>
        <v>0</v>
      </c>
      <c r="D19">
        <f t="shared" si="1"/>
        <v>0</v>
      </c>
      <c r="E19" t="str">
        <f t="shared" si="2"/>
        <v/>
      </c>
      <c r="K19">
        <v>14</v>
      </c>
    </row>
    <row r="20" spans="1:11" ht="17.25">
      <c r="A20">
        <v>15</v>
      </c>
      <c r="B20" s="430">
        <f>実施計画様式!Y87</f>
        <v>0</v>
      </c>
      <c r="C20">
        <f t="shared" si="0"/>
        <v>0</v>
      </c>
      <c r="D20">
        <f t="shared" si="1"/>
        <v>0</v>
      </c>
      <c r="E20" t="str">
        <f t="shared" si="2"/>
        <v/>
      </c>
      <c r="K20">
        <v>15</v>
      </c>
    </row>
    <row r="21" spans="1:11" ht="17.25">
      <c r="A21">
        <v>16</v>
      </c>
      <c r="B21" s="430">
        <f>実施計画様式!Y88</f>
        <v>0</v>
      </c>
      <c r="C21">
        <f t="shared" si="0"/>
        <v>0</v>
      </c>
      <c r="D21">
        <f t="shared" si="1"/>
        <v>0</v>
      </c>
      <c r="E21" t="str">
        <f t="shared" si="2"/>
        <v/>
      </c>
      <c r="K21">
        <v>16</v>
      </c>
    </row>
    <row r="22" spans="1:11" ht="17.25">
      <c r="A22">
        <v>17</v>
      </c>
      <c r="B22" s="430">
        <f>実施計画様式!Y89</f>
        <v>0</v>
      </c>
      <c r="C22">
        <f t="shared" si="0"/>
        <v>0</v>
      </c>
      <c r="D22">
        <f t="shared" si="1"/>
        <v>0</v>
      </c>
      <c r="E22" t="str">
        <f t="shared" si="2"/>
        <v/>
      </c>
      <c r="K22">
        <v>17</v>
      </c>
    </row>
    <row r="23" spans="1:11" ht="17.25">
      <c r="A23">
        <v>18</v>
      </c>
      <c r="B23" s="430">
        <f>実施計画様式!Y90</f>
        <v>0</v>
      </c>
      <c r="C23">
        <f t="shared" si="0"/>
        <v>0</v>
      </c>
      <c r="D23">
        <f t="shared" si="1"/>
        <v>0</v>
      </c>
      <c r="E23" t="str">
        <f t="shared" si="2"/>
        <v/>
      </c>
      <c r="K23">
        <v>18</v>
      </c>
    </row>
    <row r="24" spans="1:11" ht="17.25">
      <c r="A24">
        <v>19</v>
      </c>
      <c r="B24" s="430">
        <f>実施計画様式!Y91</f>
        <v>0</v>
      </c>
      <c r="C24">
        <f t="shared" si="0"/>
        <v>0</v>
      </c>
      <c r="D24">
        <f t="shared" si="1"/>
        <v>0</v>
      </c>
      <c r="E24" t="str">
        <f t="shared" si="2"/>
        <v/>
      </c>
      <c r="K24">
        <v>19</v>
      </c>
    </row>
    <row r="25" spans="1:11" ht="17.25">
      <c r="A25">
        <v>20</v>
      </c>
      <c r="B25" s="430">
        <f>実施計画様式!Y92</f>
        <v>0</v>
      </c>
      <c r="C25">
        <f t="shared" si="0"/>
        <v>0</v>
      </c>
      <c r="D25">
        <f t="shared" si="1"/>
        <v>0</v>
      </c>
      <c r="E25" t="str">
        <f t="shared" si="2"/>
        <v/>
      </c>
      <c r="K25">
        <v>20</v>
      </c>
    </row>
    <row r="26" spans="1:11" ht="17.25">
      <c r="A26">
        <v>21</v>
      </c>
      <c r="B26" s="430">
        <f>実施計画様式!Y93</f>
        <v>0</v>
      </c>
      <c r="C26">
        <f t="shared" si="0"/>
        <v>0</v>
      </c>
      <c r="D26">
        <f t="shared" si="1"/>
        <v>0</v>
      </c>
      <c r="E26" t="str">
        <f t="shared" si="2"/>
        <v/>
      </c>
      <c r="K26">
        <v>21</v>
      </c>
    </row>
    <row r="27" spans="1:11" ht="17.25">
      <c r="A27">
        <v>22</v>
      </c>
      <c r="B27" s="430">
        <f>実施計画様式!Y94</f>
        <v>0</v>
      </c>
      <c r="C27">
        <f t="shared" si="0"/>
        <v>0</v>
      </c>
      <c r="D27">
        <f t="shared" si="1"/>
        <v>0</v>
      </c>
      <c r="E27" t="str">
        <f t="shared" si="2"/>
        <v/>
      </c>
      <c r="K27">
        <v>22</v>
      </c>
    </row>
    <row r="28" spans="1:11" ht="17.25">
      <c r="A28">
        <v>23</v>
      </c>
      <c r="B28" s="430">
        <f>実施計画様式!Y95</f>
        <v>0</v>
      </c>
      <c r="C28">
        <f t="shared" si="0"/>
        <v>0</v>
      </c>
      <c r="D28">
        <f t="shared" si="1"/>
        <v>0</v>
      </c>
      <c r="E28" t="str">
        <f t="shared" si="2"/>
        <v/>
      </c>
      <c r="K28">
        <v>23</v>
      </c>
    </row>
    <row r="29" spans="1:11" ht="17.25">
      <c r="A29">
        <v>24</v>
      </c>
      <c r="B29" s="430">
        <f>実施計画様式!Y96</f>
        <v>0</v>
      </c>
      <c r="C29">
        <f t="shared" si="0"/>
        <v>0</v>
      </c>
      <c r="D29">
        <f t="shared" si="1"/>
        <v>0</v>
      </c>
      <c r="E29" t="str">
        <f t="shared" si="2"/>
        <v/>
      </c>
      <c r="K29">
        <v>24</v>
      </c>
    </row>
    <row r="30" spans="1:11" ht="17.25">
      <c r="A30">
        <v>25</v>
      </c>
      <c r="B30" s="430">
        <f>実施計画様式!Y97</f>
        <v>0</v>
      </c>
      <c r="C30">
        <f t="shared" si="0"/>
        <v>0</v>
      </c>
      <c r="D30">
        <f t="shared" si="1"/>
        <v>0</v>
      </c>
      <c r="E30" t="str">
        <f t="shared" si="2"/>
        <v/>
      </c>
      <c r="K30">
        <v>25</v>
      </c>
    </row>
    <row r="31" spans="1:11" ht="17.25">
      <c r="A31">
        <v>26</v>
      </c>
      <c r="B31" s="430">
        <f>実施計画様式!Y98</f>
        <v>0</v>
      </c>
      <c r="C31">
        <f t="shared" si="0"/>
        <v>0</v>
      </c>
      <c r="D31">
        <f t="shared" si="1"/>
        <v>0</v>
      </c>
      <c r="E31" t="str">
        <f t="shared" si="2"/>
        <v/>
      </c>
      <c r="K31">
        <v>26</v>
      </c>
    </row>
    <row r="32" spans="1:11" ht="17.25">
      <c r="A32">
        <v>27</v>
      </c>
      <c r="B32" s="430">
        <f>実施計画様式!Y99</f>
        <v>0</v>
      </c>
      <c r="C32">
        <f t="shared" si="0"/>
        <v>0</v>
      </c>
      <c r="D32">
        <f t="shared" si="1"/>
        <v>0</v>
      </c>
      <c r="E32" t="str">
        <f t="shared" si="2"/>
        <v/>
      </c>
      <c r="K32">
        <v>27</v>
      </c>
    </row>
    <row r="33" spans="1:11" ht="17.25">
      <c r="A33">
        <v>28</v>
      </c>
      <c r="B33" s="430">
        <f>実施計画様式!Y100</f>
        <v>0</v>
      </c>
      <c r="C33">
        <f t="shared" si="0"/>
        <v>0</v>
      </c>
      <c r="D33">
        <f t="shared" si="1"/>
        <v>0</v>
      </c>
      <c r="E33" t="str">
        <f t="shared" si="2"/>
        <v/>
      </c>
      <c r="K33">
        <v>28</v>
      </c>
    </row>
    <row r="34" spans="1:11" ht="17.25">
      <c r="A34">
        <v>29</v>
      </c>
      <c r="B34" s="430">
        <f>実施計画様式!Y101</f>
        <v>0</v>
      </c>
      <c r="C34">
        <f t="shared" si="0"/>
        <v>0</v>
      </c>
      <c r="D34">
        <f t="shared" si="1"/>
        <v>0</v>
      </c>
      <c r="E34" t="str">
        <f t="shared" si="2"/>
        <v/>
      </c>
      <c r="K34">
        <v>29</v>
      </c>
    </row>
    <row r="35" spans="1:11" ht="17.25">
      <c r="A35">
        <v>30</v>
      </c>
      <c r="B35" s="430">
        <f>実施計画様式!Y102</f>
        <v>0</v>
      </c>
      <c r="C35">
        <f t="shared" si="0"/>
        <v>0</v>
      </c>
      <c r="D35">
        <f t="shared" si="1"/>
        <v>0</v>
      </c>
      <c r="E35" t="str">
        <f t="shared" si="2"/>
        <v/>
      </c>
      <c r="K35">
        <v>30</v>
      </c>
    </row>
    <row r="36" spans="1:11" ht="17.25">
      <c r="A36">
        <v>31</v>
      </c>
      <c r="B36" s="430">
        <f>実施計画様式!Y103</f>
        <v>0</v>
      </c>
      <c r="C36">
        <f t="shared" si="0"/>
        <v>0</v>
      </c>
      <c r="D36">
        <f t="shared" si="1"/>
        <v>0</v>
      </c>
      <c r="E36" t="str">
        <f t="shared" si="2"/>
        <v/>
      </c>
      <c r="K36">
        <v>31</v>
      </c>
    </row>
    <row r="37" spans="1:11" ht="17.25">
      <c r="A37">
        <v>32</v>
      </c>
      <c r="B37" s="430">
        <f>実施計画様式!Y104</f>
        <v>0</v>
      </c>
      <c r="C37">
        <f t="shared" si="0"/>
        <v>0</v>
      </c>
      <c r="D37">
        <f t="shared" si="1"/>
        <v>0</v>
      </c>
      <c r="E37" t="str">
        <f t="shared" si="2"/>
        <v/>
      </c>
      <c r="K37">
        <v>32</v>
      </c>
    </row>
    <row r="38" spans="1:11" ht="17.25">
      <c r="A38">
        <v>33</v>
      </c>
      <c r="B38" s="430">
        <f>実施計画様式!Y105</f>
        <v>0</v>
      </c>
      <c r="C38">
        <f t="shared" si="0"/>
        <v>0</v>
      </c>
      <c r="D38">
        <f t="shared" si="1"/>
        <v>0</v>
      </c>
      <c r="E38" t="str">
        <f t="shared" si="2"/>
        <v/>
      </c>
      <c r="K38">
        <v>33</v>
      </c>
    </row>
    <row r="39" spans="1:11" ht="17.25">
      <c r="A39">
        <v>34</v>
      </c>
      <c r="B39" s="430">
        <f>実施計画様式!Y106</f>
        <v>0</v>
      </c>
      <c r="C39">
        <f t="shared" si="0"/>
        <v>0</v>
      </c>
      <c r="D39">
        <f t="shared" si="1"/>
        <v>0</v>
      </c>
      <c r="E39" t="str">
        <f t="shared" si="2"/>
        <v/>
      </c>
      <c r="K39">
        <v>34</v>
      </c>
    </row>
    <row r="40" spans="1:11" ht="17.25">
      <c r="A40">
        <v>35</v>
      </c>
      <c r="B40" s="430">
        <f>実施計画様式!Y107</f>
        <v>0</v>
      </c>
      <c r="C40">
        <f t="shared" si="0"/>
        <v>0</v>
      </c>
      <c r="D40">
        <f t="shared" si="1"/>
        <v>0</v>
      </c>
      <c r="E40" t="str">
        <f t="shared" si="2"/>
        <v/>
      </c>
      <c r="K40">
        <v>35</v>
      </c>
    </row>
    <row r="41" spans="1:11" ht="17.25">
      <c r="A41">
        <v>36</v>
      </c>
      <c r="B41" s="430">
        <f>実施計画様式!Y108</f>
        <v>0</v>
      </c>
      <c r="C41">
        <f t="shared" si="0"/>
        <v>0</v>
      </c>
      <c r="D41">
        <f t="shared" si="1"/>
        <v>0</v>
      </c>
      <c r="E41" t="str">
        <f t="shared" si="2"/>
        <v/>
      </c>
      <c r="K41">
        <v>36</v>
      </c>
    </row>
    <row r="42" spans="1:11" ht="17.25">
      <c r="A42">
        <v>37</v>
      </c>
      <c r="B42" s="430">
        <f>実施計画様式!Y109</f>
        <v>0</v>
      </c>
      <c r="C42">
        <f t="shared" si="0"/>
        <v>0</v>
      </c>
      <c r="D42">
        <f t="shared" si="1"/>
        <v>0</v>
      </c>
      <c r="E42" t="str">
        <f t="shared" si="2"/>
        <v/>
      </c>
      <c r="K42">
        <v>37</v>
      </c>
    </row>
    <row r="43" spans="1:11" ht="17.25">
      <c r="A43">
        <v>38</v>
      </c>
      <c r="B43" s="430">
        <f>実施計画様式!Y110</f>
        <v>0</v>
      </c>
      <c r="C43">
        <f t="shared" si="0"/>
        <v>0</v>
      </c>
      <c r="D43">
        <f t="shared" si="1"/>
        <v>0</v>
      </c>
      <c r="E43" t="str">
        <f t="shared" si="2"/>
        <v/>
      </c>
      <c r="K43">
        <v>38</v>
      </c>
    </row>
    <row r="44" spans="1:11" ht="17.25">
      <c r="A44">
        <v>39</v>
      </c>
      <c r="B44" s="430">
        <f>実施計画様式!Y111</f>
        <v>0</v>
      </c>
      <c r="C44">
        <f t="shared" si="0"/>
        <v>0</v>
      </c>
      <c r="D44">
        <f t="shared" si="1"/>
        <v>0</v>
      </c>
      <c r="E44" t="str">
        <f t="shared" si="2"/>
        <v/>
      </c>
      <c r="K44">
        <v>39</v>
      </c>
    </row>
    <row r="45" spans="1:11" ht="17.25">
      <c r="A45">
        <v>40</v>
      </c>
      <c r="B45" s="430">
        <f>実施計画様式!Y112</f>
        <v>0</v>
      </c>
      <c r="C45">
        <f t="shared" si="0"/>
        <v>0</v>
      </c>
      <c r="D45">
        <f t="shared" si="1"/>
        <v>0</v>
      </c>
      <c r="E45" t="str">
        <f t="shared" si="2"/>
        <v/>
      </c>
      <c r="K45">
        <v>40</v>
      </c>
    </row>
    <row r="46" spans="1:11" ht="17.25">
      <c r="A46">
        <v>41</v>
      </c>
      <c r="B46" s="430">
        <f>実施計画様式!Y113</f>
        <v>0</v>
      </c>
      <c r="C46">
        <f t="shared" si="0"/>
        <v>0</v>
      </c>
      <c r="D46">
        <f t="shared" si="1"/>
        <v>0</v>
      </c>
      <c r="E46" t="str">
        <f t="shared" si="2"/>
        <v/>
      </c>
      <c r="K46">
        <v>41</v>
      </c>
    </row>
    <row r="47" spans="1:11" ht="17.25">
      <c r="A47">
        <v>42</v>
      </c>
      <c r="B47" s="430">
        <f>実施計画様式!Y114</f>
        <v>0</v>
      </c>
      <c r="C47">
        <f t="shared" si="0"/>
        <v>0</v>
      </c>
      <c r="D47">
        <f t="shared" si="1"/>
        <v>0</v>
      </c>
      <c r="E47" t="str">
        <f t="shared" si="2"/>
        <v/>
      </c>
      <c r="K47">
        <v>42</v>
      </c>
    </row>
    <row r="48" spans="1:11" ht="17.25">
      <c r="A48">
        <v>43</v>
      </c>
      <c r="B48" s="430">
        <f>実施計画様式!Y115</f>
        <v>0</v>
      </c>
      <c r="C48">
        <f t="shared" si="0"/>
        <v>0</v>
      </c>
      <c r="D48">
        <f t="shared" si="1"/>
        <v>0</v>
      </c>
      <c r="E48" t="str">
        <f t="shared" si="2"/>
        <v/>
      </c>
      <c r="K48">
        <v>43</v>
      </c>
    </row>
    <row r="49" spans="1:11" ht="17.25">
      <c r="A49">
        <v>44</v>
      </c>
      <c r="B49" s="430">
        <f>実施計画様式!Y116</f>
        <v>0</v>
      </c>
      <c r="C49">
        <f t="shared" si="0"/>
        <v>0</v>
      </c>
      <c r="D49">
        <f t="shared" si="1"/>
        <v>0</v>
      </c>
      <c r="E49" t="str">
        <f t="shared" si="2"/>
        <v/>
      </c>
      <c r="K49">
        <v>44</v>
      </c>
    </row>
    <row r="50" spans="1:11" ht="17.25">
      <c r="A50">
        <v>45</v>
      </c>
      <c r="B50" s="430">
        <f>実施計画様式!Y117</f>
        <v>0</v>
      </c>
      <c r="C50">
        <f t="shared" si="0"/>
        <v>0</v>
      </c>
      <c r="D50">
        <f t="shared" si="1"/>
        <v>0</v>
      </c>
      <c r="E50" t="str">
        <f t="shared" si="2"/>
        <v/>
      </c>
      <c r="K50">
        <v>45</v>
      </c>
    </row>
    <row r="51" spans="1:11" ht="17.25">
      <c r="A51">
        <v>46</v>
      </c>
      <c r="B51" s="430">
        <f>実施計画様式!Y118</f>
        <v>0</v>
      </c>
      <c r="C51">
        <f t="shared" si="0"/>
        <v>0</v>
      </c>
      <c r="D51">
        <f t="shared" si="1"/>
        <v>0</v>
      </c>
      <c r="E51" t="str">
        <f t="shared" si="2"/>
        <v/>
      </c>
      <c r="K51">
        <v>46</v>
      </c>
    </row>
    <row r="52" spans="1:11" ht="17.25">
      <c r="A52">
        <v>47</v>
      </c>
      <c r="B52" s="430">
        <f>実施計画様式!Y119</f>
        <v>0</v>
      </c>
      <c r="C52">
        <f t="shared" si="0"/>
        <v>0</v>
      </c>
      <c r="D52">
        <f t="shared" si="1"/>
        <v>0</v>
      </c>
      <c r="E52" t="str">
        <f t="shared" si="2"/>
        <v/>
      </c>
      <c r="K52">
        <v>47</v>
      </c>
    </row>
    <row r="53" spans="1:11" ht="17.25">
      <c r="A53">
        <v>48</v>
      </c>
      <c r="B53" s="430">
        <f>実施計画様式!Y120</f>
        <v>0</v>
      </c>
      <c r="C53">
        <f t="shared" si="0"/>
        <v>0</v>
      </c>
      <c r="D53">
        <f t="shared" si="1"/>
        <v>0</v>
      </c>
      <c r="E53" t="str">
        <f t="shared" si="2"/>
        <v/>
      </c>
      <c r="K53">
        <v>48</v>
      </c>
    </row>
    <row r="54" spans="1:11" ht="17.25">
      <c r="A54">
        <v>49</v>
      </c>
      <c r="B54" s="430">
        <f>実施計画様式!Y121</f>
        <v>0</v>
      </c>
      <c r="C54">
        <f t="shared" si="0"/>
        <v>0</v>
      </c>
      <c r="D54">
        <f t="shared" si="1"/>
        <v>0</v>
      </c>
      <c r="E54" t="str">
        <f t="shared" si="2"/>
        <v/>
      </c>
      <c r="K54">
        <v>49</v>
      </c>
    </row>
    <row r="55" spans="1:11" ht="17.25">
      <c r="A55">
        <v>50</v>
      </c>
      <c r="B55" s="430">
        <f>実施計画様式!Y122</f>
        <v>0</v>
      </c>
      <c r="C55">
        <f t="shared" si="0"/>
        <v>0</v>
      </c>
      <c r="D55">
        <f t="shared" si="1"/>
        <v>0</v>
      </c>
      <c r="E55" t="str">
        <f t="shared" si="2"/>
        <v/>
      </c>
      <c r="K55">
        <v>50</v>
      </c>
    </row>
    <row r="56" spans="1:11" ht="17.25">
      <c r="A56">
        <v>51</v>
      </c>
      <c r="B56" s="430">
        <f>実施計画様式!Y123</f>
        <v>0</v>
      </c>
      <c r="C56">
        <f t="shared" si="0"/>
        <v>0</v>
      </c>
      <c r="D56">
        <f t="shared" si="1"/>
        <v>0</v>
      </c>
      <c r="E56" t="str">
        <f t="shared" si="2"/>
        <v/>
      </c>
      <c r="K56">
        <v>51</v>
      </c>
    </row>
    <row r="57" spans="1:11" ht="17.25">
      <c r="A57">
        <v>52</v>
      </c>
      <c r="B57" s="430">
        <f>実施計画様式!Y124</f>
        <v>0</v>
      </c>
      <c r="C57">
        <f t="shared" si="0"/>
        <v>0</v>
      </c>
      <c r="D57">
        <f t="shared" si="1"/>
        <v>0</v>
      </c>
      <c r="E57" t="str">
        <f t="shared" si="2"/>
        <v/>
      </c>
      <c r="K57">
        <v>52</v>
      </c>
    </row>
    <row r="58" spans="1:11" ht="17.25">
      <c r="A58">
        <v>53</v>
      </c>
      <c r="B58" s="430">
        <f>実施計画様式!Y125</f>
        <v>0</v>
      </c>
      <c r="C58">
        <f t="shared" si="0"/>
        <v>0</v>
      </c>
      <c r="D58">
        <f t="shared" si="1"/>
        <v>0</v>
      </c>
      <c r="E58" t="str">
        <f t="shared" si="2"/>
        <v/>
      </c>
      <c r="K58">
        <v>53</v>
      </c>
    </row>
    <row r="59" spans="1:11" ht="17.25">
      <c r="A59">
        <v>54</v>
      </c>
      <c r="B59" s="430">
        <f>実施計画様式!Y126</f>
        <v>0</v>
      </c>
      <c r="C59">
        <f t="shared" si="0"/>
        <v>0</v>
      </c>
      <c r="D59">
        <f t="shared" si="1"/>
        <v>0</v>
      </c>
      <c r="E59" t="str">
        <f t="shared" si="2"/>
        <v/>
      </c>
      <c r="K59">
        <v>54</v>
      </c>
    </row>
    <row r="60" spans="1:11" ht="17.25">
      <c r="A60">
        <v>55</v>
      </c>
      <c r="B60" s="430">
        <f>実施計画様式!Y127</f>
        <v>0</v>
      </c>
      <c r="C60">
        <f t="shared" si="0"/>
        <v>0</v>
      </c>
      <c r="D60">
        <f t="shared" si="1"/>
        <v>0</v>
      </c>
      <c r="E60" t="str">
        <f t="shared" si="2"/>
        <v/>
      </c>
      <c r="K60">
        <v>55</v>
      </c>
    </row>
    <row r="61" spans="1:11" ht="17.25">
      <c r="A61">
        <v>56</v>
      </c>
      <c r="B61" s="430">
        <f>実施計画様式!Y128</f>
        <v>0</v>
      </c>
      <c r="C61">
        <f t="shared" si="0"/>
        <v>0</v>
      </c>
      <c r="D61">
        <f t="shared" si="1"/>
        <v>0</v>
      </c>
      <c r="E61" t="str">
        <f t="shared" si="2"/>
        <v/>
      </c>
      <c r="K61">
        <v>56</v>
      </c>
    </row>
    <row r="62" spans="1:11" ht="17.25">
      <c r="A62">
        <v>57</v>
      </c>
      <c r="B62" s="430">
        <f>実施計画様式!Y129</f>
        <v>0</v>
      </c>
      <c r="C62">
        <f t="shared" si="0"/>
        <v>0</v>
      </c>
      <c r="D62">
        <f t="shared" si="1"/>
        <v>0</v>
      </c>
      <c r="E62" t="str">
        <f t="shared" si="2"/>
        <v/>
      </c>
      <c r="K62">
        <v>57</v>
      </c>
    </row>
    <row r="63" spans="1:11" ht="17.25">
      <c r="A63">
        <v>58</v>
      </c>
      <c r="B63" s="430">
        <f>実施計画様式!Y130</f>
        <v>0</v>
      </c>
      <c r="C63">
        <f t="shared" si="0"/>
        <v>0</v>
      </c>
      <c r="D63">
        <f t="shared" si="1"/>
        <v>0</v>
      </c>
      <c r="E63" t="str">
        <f t="shared" si="2"/>
        <v/>
      </c>
      <c r="K63">
        <v>58</v>
      </c>
    </row>
    <row r="64" spans="1:11" ht="17.25">
      <c r="A64">
        <v>59</v>
      </c>
      <c r="B64" s="430">
        <f>実施計画様式!Y131</f>
        <v>0</v>
      </c>
      <c r="C64">
        <f t="shared" si="0"/>
        <v>0</v>
      </c>
      <c r="D64">
        <f t="shared" si="1"/>
        <v>0</v>
      </c>
      <c r="E64" t="str">
        <f t="shared" si="2"/>
        <v/>
      </c>
      <c r="K64">
        <v>59</v>
      </c>
    </row>
    <row r="65" spans="1:11" ht="17.25">
      <c r="A65">
        <v>60</v>
      </c>
      <c r="B65" s="430">
        <f>実施計画様式!Y132</f>
        <v>0</v>
      </c>
      <c r="C65">
        <f t="shared" si="0"/>
        <v>0</v>
      </c>
      <c r="D65">
        <f t="shared" si="1"/>
        <v>0</v>
      </c>
      <c r="E65" t="str">
        <f t="shared" si="2"/>
        <v/>
      </c>
      <c r="K65">
        <v>60</v>
      </c>
    </row>
    <row r="66" spans="1:11" ht="17.25">
      <c r="A66">
        <v>61</v>
      </c>
      <c r="B66" s="430">
        <f>実施計画様式!Y133</f>
        <v>0</v>
      </c>
      <c r="C66">
        <f t="shared" si="0"/>
        <v>0</v>
      </c>
      <c r="D66">
        <f t="shared" si="1"/>
        <v>0</v>
      </c>
      <c r="E66" t="str">
        <f t="shared" si="2"/>
        <v/>
      </c>
      <c r="K66">
        <v>61</v>
      </c>
    </row>
    <row r="67" spans="1:11" ht="17.25">
      <c r="A67">
        <v>62</v>
      </c>
      <c r="B67" s="430">
        <f>実施計画様式!Y134</f>
        <v>0</v>
      </c>
      <c r="C67">
        <f t="shared" si="0"/>
        <v>0</v>
      </c>
      <c r="D67">
        <f t="shared" si="1"/>
        <v>0</v>
      </c>
      <c r="E67" t="str">
        <f t="shared" si="2"/>
        <v/>
      </c>
      <c r="K67">
        <v>62</v>
      </c>
    </row>
    <row r="68" spans="1:11" ht="17.25">
      <c r="A68">
        <v>63</v>
      </c>
      <c r="B68" s="430">
        <f>実施計画様式!Y135</f>
        <v>0</v>
      </c>
      <c r="C68">
        <f t="shared" si="0"/>
        <v>0</v>
      </c>
      <c r="D68">
        <f t="shared" si="1"/>
        <v>0</v>
      </c>
      <c r="E68" t="str">
        <f t="shared" si="2"/>
        <v/>
      </c>
      <c r="K68">
        <v>63</v>
      </c>
    </row>
    <row r="69" spans="1:11" ht="17.25">
      <c r="A69">
        <v>64</v>
      </c>
      <c r="B69" s="430">
        <f>実施計画様式!Y136</f>
        <v>0</v>
      </c>
      <c r="C69">
        <f t="shared" si="0"/>
        <v>0</v>
      </c>
      <c r="D69">
        <f t="shared" si="1"/>
        <v>0</v>
      </c>
      <c r="E69" t="str">
        <f t="shared" si="2"/>
        <v/>
      </c>
      <c r="K69">
        <v>64</v>
      </c>
    </row>
    <row r="70" spans="1:11" ht="17.25">
      <c r="A70">
        <v>65</v>
      </c>
      <c r="B70" s="430">
        <f>実施計画様式!Y137</f>
        <v>0</v>
      </c>
      <c r="C70">
        <f t="shared" si="0"/>
        <v>0</v>
      </c>
      <c r="D70">
        <f t="shared" si="1"/>
        <v>0</v>
      </c>
      <c r="E70" t="str">
        <f t="shared" si="2"/>
        <v/>
      </c>
      <c r="K70">
        <v>65</v>
      </c>
    </row>
    <row r="71" spans="1:11" ht="17.25">
      <c r="A71">
        <v>66</v>
      </c>
      <c r="B71" s="430">
        <f>実施計画様式!Y138</f>
        <v>0</v>
      </c>
      <c r="C71">
        <f t="shared" ref="C71:C134" si="3">IF(B71="○",1,0)</f>
        <v>0</v>
      </c>
      <c r="D71">
        <f t="shared" ref="D71:D134" si="4">A71*C71</f>
        <v>0</v>
      </c>
      <c r="E71" t="str">
        <f t="shared" ref="E71:E134" si="5">IFERROR(VLOOKUP(D71,$K$6:$K$405,1,FALSE),"")</f>
        <v/>
      </c>
      <c r="K71">
        <v>66</v>
      </c>
    </row>
    <row r="72" spans="1:11" ht="17.25">
      <c r="A72">
        <v>67</v>
      </c>
      <c r="B72" s="430">
        <f>実施計画様式!Y139</f>
        <v>0</v>
      </c>
      <c r="C72">
        <f t="shared" si="3"/>
        <v>0</v>
      </c>
      <c r="D72">
        <f t="shared" si="4"/>
        <v>0</v>
      </c>
      <c r="E72" t="str">
        <f t="shared" si="5"/>
        <v/>
      </c>
      <c r="K72">
        <v>67</v>
      </c>
    </row>
    <row r="73" spans="1:11" ht="17.25">
      <c r="A73">
        <v>68</v>
      </c>
      <c r="B73" s="430">
        <f>実施計画様式!Y140</f>
        <v>0</v>
      </c>
      <c r="C73">
        <f t="shared" si="3"/>
        <v>0</v>
      </c>
      <c r="D73">
        <f t="shared" si="4"/>
        <v>0</v>
      </c>
      <c r="E73" t="str">
        <f t="shared" si="5"/>
        <v/>
      </c>
      <c r="K73">
        <v>68</v>
      </c>
    </row>
    <row r="74" spans="1:11" ht="17.25">
      <c r="A74">
        <v>69</v>
      </c>
      <c r="B74" s="430">
        <f>実施計画様式!Y141</f>
        <v>0</v>
      </c>
      <c r="C74">
        <f t="shared" si="3"/>
        <v>0</v>
      </c>
      <c r="D74">
        <f t="shared" si="4"/>
        <v>0</v>
      </c>
      <c r="E74" t="str">
        <f t="shared" si="5"/>
        <v/>
      </c>
      <c r="K74">
        <v>69</v>
      </c>
    </row>
    <row r="75" spans="1:11" ht="17.25">
      <c r="A75">
        <v>70</v>
      </c>
      <c r="B75" s="430">
        <f>実施計画様式!Y142</f>
        <v>0</v>
      </c>
      <c r="C75">
        <f t="shared" si="3"/>
        <v>0</v>
      </c>
      <c r="D75">
        <f t="shared" si="4"/>
        <v>0</v>
      </c>
      <c r="E75" t="str">
        <f t="shared" si="5"/>
        <v/>
      </c>
      <c r="K75">
        <v>70</v>
      </c>
    </row>
    <row r="76" spans="1:11" ht="17.25">
      <c r="A76">
        <v>71</v>
      </c>
      <c r="B76" s="430">
        <f>実施計画様式!Y143</f>
        <v>0</v>
      </c>
      <c r="C76">
        <f t="shared" si="3"/>
        <v>0</v>
      </c>
      <c r="D76">
        <f t="shared" si="4"/>
        <v>0</v>
      </c>
      <c r="E76" t="str">
        <f t="shared" si="5"/>
        <v/>
      </c>
      <c r="K76">
        <v>71</v>
      </c>
    </row>
    <row r="77" spans="1:11" ht="17.25">
      <c r="A77">
        <v>72</v>
      </c>
      <c r="B77" s="430">
        <f>実施計画様式!Y144</f>
        <v>0</v>
      </c>
      <c r="C77">
        <f t="shared" si="3"/>
        <v>0</v>
      </c>
      <c r="D77">
        <f t="shared" si="4"/>
        <v>0</v>
      </c>
      <c r="E77" t="str">
        <f t="shared" si="5"/>
        <v/>
      </c>
      <c r="K77">
        <v>72</v>
      </c>
    </row>
    <row r="78" spans="1:11" ht="17.25">
      <c r="A78">
        <v>73</v>
      </c>
      <c r="B78" s="430">
        <f>実施計画様式!Y145</f>
        <v>0</v>
      </c>
      <c r="C78">
        <f t="shared" si="3"/>
        <v>0</v>
      </c>
      <c r="D78">
        <f t="shared" si="4"/>
        <v>0</v>
      </c>
      <c r="E78" t="str">
        <f t="shared" si="5"/>
        <v/>
      </c>
      <c r="K78">
        <v>73</v>
      </c>
    </row>
    <row r="79" spans="1:11" ht="17.25">
      <c r="A79">
        <v>74</v>
      </c>
      <c r="B79" s="430">
        <f>実施計画様式!Y146</f>
        <v>0</v>
      </c>
      <c r="C79">
        <f t="shared" si="3"/>
        <v>0</v>
      </c>
      <c r="D79">
        <f t="shared" si="4"/>
        <v>0</v>
      </c>
      <c r="E79" t="str">
        <f t="shared" si="5"/>
        <v/>
      </c>
      <c r="K79">
        <v>74</v>
      </c>
    </row>
    <row r="80" spans="1:11" ht="17.25">
      <c r="A80">
        <v>75</v>
      </c>
      <c r="B80" s="430">
        <f>実施計画様式!Y147</f>
        <v>0</v>
      </c>
      <c r="C80">
        <f t="shared" si="3"/>
        <v>0</v>
      </c>
      <c r="D80">
        <f t="shared" si="4"/>
        <v>0</v>
      </c>
      <c r="E80" t="str">
        <f t="shared" si="5"/>
        <v/>
      </c>
      <c r="K80">
        <v>75</v>
      </c>
    </row>
    <row r="81" spans="1:11" ht="17.25">
      <c r="A81">
        <v>76</v>
      </c>
      <c r="B81" s="430">
        <f>実施計画様式!Y148</f>
        <v>0</v>
      </c>
      <c r="C81">
        <f t="shared" si="3"/>
        <v>0</v>
      </c>
      <c r="D81">
        <f t="shared" si="4"/>
        <v>0</v>
      </c>
      <c r="E81" t="str">
        <f t="shared" si="5"/>
        <v/>
      </c>
      <c r="K81">
        <v>76</v>
      </c>
    </row>
    <row r="82" spans="1:11" ht="17.25">
      <c r="A82">
        <v>77</v>
      </c>
      <c r="B82" s="430">
        <f>実施計画様式!Y149</f>
        <v>0</v>
      </c>
      <c r="C82">
        <f t="shared" si="3"/>
        <v>0</v>
      </c>
      <c r="D82">
        <f t="shared" si="4"/>
        <v>0</v>
      </c>
      <c r="E82" t="str">
        <f t="shared" si="5"/>
        <v/>
      </c>
      <c r="K82">
        <v>77</v>
      </c>
    </row>
    <row r="83" spans="1:11" ht="17.25">
      <c r="A83">
        <v>78</v>
      </c>
      <c r="B83" s="430">
        <f>実施計画様式!Y150</f>
        <v>0</v>
      </c>
      <c r="C83">
        <f t="shared" si="3"/>
        <v>0</v>
      </c>
      <c r="D83">
        <f t="shared" si="4"/>
        <v>0</v>
      </c>
      <c r="E83" t="str">
        <f t="shared" si="5"/>
        <v/>
      </c>
      <c r="K83">
        <v>78</v>
      </c>
    </row>
    <row r="84" spans="1:11" ht="17.25">
      <c r="A84">
        <v>79</v>
      </c>
      <c r="B84" s="430">
        <f>実施計画様式!Y151</f>
        <v>0</v>
      </c>
      <c r="C84">
        <f t="shared" si="3"/>
        <v>0</v>
      </c>
      <c r="D84">
        <f t="shared" si="4"/>
        <v>0</v>
      </c>
      <c r="E84" t="str">
        <f t="shared" si="5"/>
        <v/>
      </c>
      <c r="K84">
        <v>79</v>
      </c>
    </row>
    <row r="85" spans="1:11" ht="17.25">
      <c r="A85">
        <v>80</v>
      </c>
      <c r="B85" s="430">
        <f>実施計画様式!Y152</f>
        <v>0</v>
      </c>
      <c r="C85">
        <f t="shared" si="3"/>
        <v>0</v>
      </c>
      <c r="D85">
        <f t="shared" si="4"/>
        <v>0</v>
      </c>
      <c r="E85" t="str">
        <f t="shared" si="5"/>
        <v/>
      </c>
      <c r="K85">
        <v>80</v>
      </c>
    </row>
    <row r="86" spans="1:11" ht="17.25">
      <c r="A86">
        <v>81</v>
      </c>
      <c r="B86" s="430">
        <f>実施計画様式!Y153</f>
        <v>0</v>
      </c>
      <c r="C86">
        <f t="shared" si="3"/>
        <v>0</v>
      </c>
      <c r="D86">
        <f t="shared" si="4"/>
        <v>0</v>
      </c>
      <c r="E86" t="str">
        <f t="shared" si="5"/>
        <v/>
      </c>
      <c r="K86">
        <v>81</v>
      </c>
    </row>
    <row r="87" spans="1:11" ht="17.25">
      <c r="A87">
        <v>82</v>
      </c>
      <c r="B87" s="430">
        <f>実施計画様式!Y154</f>
        <v>0</v>
      </c>
      <c r="C87">
        <f t="shared" si="3"/>
        <v>0</v>
      </c>
      <c r="D87">
        <f t="shared" si="4"/>
        <v>0</v>
      </c>
      <c r="E87" t="str">
        <f t="shared" si="5"/>
        <v/>
      </c>
      <c r="K87">
        <v>82</v>
      </c>
    </row>
    <row r="88" spans="1:11" ht="17.25">
      <c r="A88">
        <v>83</v>
      </c>
      <c r="B88" s="430">
        <f>実施計画様式!Y155</f>
        <v>0</v>
      </c>
      <c r="C88">
        <f t="shared" si="3"/>
        <v>0</v>
      </c>
      <c r="D88">
        <f t="shared" si="4"/>
        <v>0</v>
      </c>
      <c r="E88" t="str">
        <f t="shared" si="5"/>
        <v/>
      </c>
      <c r="K88">
        <v>83</v>
      </c>
    </row>
    <row r="89" spans="1:11" ht="17.25">
      <c r="A89">
        <v>84</v>
      </c>
      <c r="B89" s="430">
        <f>実施計画様式!Y156</f>
        <v>0</v>
      </c>
      <c r="C89">
        <f t="shared" si="3"/>
        <v>0</v>
      </c>
      <c r="D89">
        <f t="shared" si="4"/>
        <v>0</v>
      </c>
      <c r="E89" t="str">
        <f t="shared" si="5"/>
        <v/>
      </c>
      <c r="K89">
        <v>84</v>
      </c>
    </row>
    <row r="90" spans="1:11" ht="17.25">
      <c r="A90">
        <v>85</v>
      </c>
      <c r="B90" s="430">
        <f>実施計画様式!Y157</f>
        <v>0</v>
      </c>
      <c r="C90">
        <f t="shared" si="3"/>
        <v>0</v>
      </c>
      <c r="D90">
        <f t="shared" si="4"/>
        <v>0</v>
      </c>
      <c r="E90" t="str">
        <f t="shared" si="5"/>
        <v/>
      </c>
      <c r="K90">
        <v>85</v>
      </c>
    </row>
    <row r="91" spans="1:11" ht="17.25">
      <c r="A91">
        <v>86</v>
      </c>
      <c r="B91" s="430">
        <f>実施計画様式!Y158</f>
        <v>0</v>
      </c>
      <c r="C91">
        <f t="shared" si="3"/>
        <v>0</v>
      </c>
      <c r="D91">
        <f t="shared" si="4"/>
        <v>0</v>
      </c>
      <c r="E91" t="str">
        <f t="shared" si="5"/>
        <v/>
      </c>
      <c r="K91">
        <v>86</v>
      </c>
    </row>
    <row r="92" spans="1:11" ht="17.25">
      <c r="A92">
        <v>87</v>
      </c>
      <c r="B92" s="430">
        <f>実施計画様式!Y159</f>
        <v>0</v>
      </c>
      <c r="C92">
        <f t="shared" si="3"/>
        <v>0</v>
      </c>
      <c r="D92">
        <f t="shared" si="4"/>
        <v>0</v>
      </c>
      <c r="E92" t="str">
        <f t="shared" si="5"/>
        <v/>
      </c>
      <c r="K92">
        <v>87</v>
      </c>
    </row>
    <row r="93" spans="1:11" ht="17.25">
      <c r="A93">
        <v>88</v>
      </c>
      <c r="B93" s="430">
        <f>実施計画様式!Y160</f>
        <v>0</v>
      </c>
      <c r="C93">
        <f t="shared" si="3"/>
        <v>0</v>
      </c>
      <c r="D93">
        <f t="shared" si="4"/>
        <v>0</v>
      </c>
      <c r="E93" t="str">
        <f t="shared" si="5"/>
        <v/>
      </c>
      <c r="K93">
        <v>88</v>
      </c>
    </row>
    <row r="94" spans="1:11" ht="17.25">
      <c r="A94">
        <v>89</v>
      </c>
      <c r="B94" s="430">
        <f>実施計画様式!Y161</f>
        <v>0</v>
      </c>
      <c r="C94">
        <f t="shared" si="3"/>
        <v>0</v>
      </c>
      <c r="D94">
        <f t="shared" si="4"/>
        <v>0</v>
      </c>
      <c r="E94" t="str">
        <f t="shared" si="5"/>
        <v/>
      </c>
      <c r="K94">
        <v>89</v>
      </c>
    </row>
    <row r="95" spans="1:11" ht="17.25">
      <c r="A95">
        <v>90</v>
      </c>
      <c r="B95" s="430">
        <f>実施計画様式!Y162</f>
        <v>0</v>
      </c>
      <c r="C95">
        <f t="shared" si="3"/>
        <v>0</v>
      </c>
      <c r="D95">
        <f t="shared" si="4"/>
        <v>0</v>
      </c>
      <c r="E95" t="str">
        <f t="shared" si="5"/>
        <v/>
      </c>
      <c r="K95">
        <v>90</v>
      </c>
    </row>
    <row r="96" spans="1:11" ht="17.25">
      <c r="A96">
        <v>91</v>
      </c>
      <c r="B96" s="430">
        <f>実施計画様式!Y163</f>
        <v>0</v>
      </c>
      <c r="C96">
        <f t="shared" si="3"/>
        <v>0</v>
      </c>
      <c r="D96">
        <f t="shared" si="4"/>
        <v>0</v>
      </c>
      <c r="E96" t="str">
        <f t="shared" si="5"/>
        <v/>
      </c>
      <c r="K96">
        <v>91</v>
      </c>
    </row>
    <row r="97" spans="1:11" ht="17.25">
      <c r="A97">
        <v>92</v>
      </c>
      <c r="B97" s="430">
        <f>実施計画様式!Y164</f>
        <v>0</v>
      </c>
      <c r="C97">
        <f t="shared" si="3"/>
        <v>0</v>
      </c>
      <c r="D97">
        <f t="shared" si="4"/>
        <v>0</v>
      </c>
      <c r="E97" t="str">
        <f t="shared" si="5"/>
        <v/>
      </c>
      <c r="K97">
        <v>92</v>
      </c>
    </row>
    <row r="98" spans="1:11" ht="17.25">
      <c r="A98">
        <v>93</v>
      </c>
      <c r="B98" s="430">
        <f>実施計画様式!Y165</f>
        <v>0</v>
      </c>
      <c r="C98">
        <f t="shared" si="3"/>
        <v>0</v>
      </c>
      <c r="D98">
        <f t="shared" si="4"/>
        <v>0</v>
      </c>
      <c r="E98" t="str">
        <f t="shared" si="5"/>
        <v/>
      </c>
      <c r="K98">
        <v>93</v>
      </c>
    </row>
    <row r="99" spans="1:11" ht="17.25">
      <c r="A99">
        <v>94</v>
      </c>
      <c r="B99" s="430">
        <f>実施計画様式!Y166</f>
        <v>0</v>
      </c>
      <c r="C99">
        <f t="shared" si="3"/>
        <v>0</v>
      </c>
      <c r="D99">
        <f t="shared" si="4"/>
        <v>0</v>
      </c>
      <c r="E99" t="str">
        <f t="shared" si="5"/>
        <v/>
      </c>
      <c r="K99">
        <v>94</v>
      </c>
    </row>
    <row r="100" spans="1:11" ht="17.25">
      <c r="A100">
        <v>95</v>
      </c>
      <c r="B100" s="430">
        <f>実施計画様式!Y167</f>
        <v>0</v>
      </c>
      <c r="C100">
        <f t="shared" si="3"/>
        <v>0</v>
      </c>
      <c r="D100">
        <f t="shared" si="4"/>
        <v>0</v>
      </c>
      <c r="E100" t="str">
        <f t="shared" si="5"/>
        <v/>
      </c>
      <c r="K100">
        <v>95</v>
      </c>
    </row>
    <row r="101" spans="1:11" ht="17.25">
      <c r="A101">
        <v>96</v>
      </c>
      <c r="B101" s="430">
        <f>実施計画様式!Y168</f>
        <v>0</v>
      </c>
      <c r="C101">
        <f t="shared" si="3"/>
        <v>0</v>
      </c>
      <c r="D101">
        <f t="shared" si="4"/>
        <v>0</v>
      </c>
      <c r="E101" t="str">
        <f t="shared" si="5"/>
        <v/>
      </c>
      <c r="K101">
        <v>96</v>
      </c>
    </row>
    <row r="102" spans="1:11" ht="17.25">
      <c r="A102">
        <v>97</v>
      </c>
      <c r="B102" s="430">
        <f>実施計画様式!Y169</f>
        <v>0</v>
      </c>
      <c r="C102">
        <f t="shared" si="3"/>
        <v>0</v>
      </c>
      <c r="D102">
        <f t="shared" si="4"/>
        <v>0</v>
      </c>
      <c r="E102" t="str">
        <f t="shared" si="5"/>
        <v/>
      </c>
      <c r="K102">
        <v>97</v>
      </c>
    </row>
    <row r="103" spans="1:11" ht="17.25">
      <c r="A103">
        <v>98</v>
      </c>
      <c r="B103" s="430">
        <f>実施計画様式!Y170</f>
        <v>0</v>
      </c>
      <c r="C103">
        <f t="shared" si="3"/>
        <v>0</v>
      </c>
      <c r="D103">
        <f t="shared" si="4"/>
        <v>0</v>
      </c>
      <c r="E103" t="str">
        <f t="shared" si="5"/>
        <v/>
      </c>
      <c r="K103">
        <v>98</v>
      </c>
    </row>
    <row r="104" spans="1:11" ht="17.25">
      <c r="A104">
        <v>99</v>
      </c>
      <c r="B104" s="430">
        <f>実施計画様式!Y171</f>
        <v>0</v>
      </c>
      <c r="C104">
        <f t="shared" si="3"/>
        <v>0</v>
      </c>
      <c r="D104">
        <f t="shared" si="4"/>
        <v>0</v>
      </c>
      <c r="E104" t="str">
        <f t="shared" si="5"/>
        <v/>
      </c>
      <c r="K104">
        <v>99</v>
      </c>
    </row>
    <row r="105" spans="1:11" ht="17.25">
      <c r="A105">
        <v>100</v>
      </c>
      <c r="B105" s="430">
        <f>実施計画様式!Y172</f>
        <v>0</v>
      </c>
      <c r="C105">
        <f t="shared" si="3"/>
        <v>0</v>
      </c>
      <c r="D105">
        <f t="shared" si="4"/>
        <v>0</v>
      </c>
      <c r="E105" t="str">
        <f t="shared" si="5"/>
        <v/>
      </c>
      <c r="K105">
        <v>100</v>
      </c>
    </row>
    <row r="106" spans="1:11" ht="17.25">
      <c r="A106">
        <v>101</v>
      </c>
      <c r="B106" s="430">
        <f>実施計画様式!Y173</f>
        <v>0</v>
      </c>
      <c r="C106">
        <f t="shared" si="3"/>
        <v>0</v>
      </c>
      <c r="D106">
        <f t="shared" si="4"/>
        <v>0</v>
      </c>
      <c r="E106" t="str">
        <f t="shared" si="5"/>
        <v/>
      </c>
      <c r="K106">
        <v>101</v>
      </c>
    </row>
    <row r="107" spans="1:11" ht="17.25">
      <c r="A107">
        <v>102</v>
      </c>
      <c r="B107" s="430">
        <f>実施計画様式!Y174</f>
        <v>0</v>
      </c>
      <c r="C107">
        <f t="shared" si="3"/>
        <v>0</v>
      </c>
      <c r="D107">
        <f t="shared" si="4"/>
        <v>0</v>
      </c>
      <c r="E107" t="str">
        <f t="shared" si="5"/>
        <v/>
      </c>
      <c r="K107">
        <v>102</v>
      </c>
    </row>
    <row r="108" spans="1:11" ht="17.25">
      <c r="A108">
        <v>103</v>
      </c>
      <c r="B108" s="430">
        <f>実施計画様式!Y175</f>
        <v>0</v>
      </c>
      <c r="C108">
        <f t="shared" si="3"/>
        <v>0</v>
      </c>
      <c r="D108">
        <f t="shared" si="4"/>
        <v>0</v>
      </c>
      <c r="E108" t="str">
        <f t="shared" si="5"/>
        <v/>
      </c>
      <c r="K108">
        <v>103</v>
      </c>
    </row>
    <row r="109" spans="1:11" ht="17.25">
      <c r="A109">
        <v>104</v>
      </c>
      <c r="B109" s="430">
        <f>実施計画様式!Y176</f>
        <v>0</v>
      </c>
      <c r="C109">
        <f t="shared" si="3"/>
        <v>0</v>
      </c>
      <c r="D109">
        <f t="shared" si="4"/>
        <v>0</v>
      </c>
      <c r="E109" t="str">
        <f t="shared" si="5"/>
        <v/>
      </c>
      <c r="K109">
        <v>104</v>
      </c>
    </row>
    <row r="110" spans="1:11" ht="17.25">
      <c r="A110">
        <v>105</v>
      </c>
      <c r="B110" s="430">
        <f>実施計画様式!Y177</f>
        <v>0</v>
      </c>
      <c r="C110">
        <f t="shared" si="3"/>
        <v>0</v>
      </c>
      <c r="D110">
        <f t="shared" si="4"/>
        <v>0</v>
      </c>
      <c r="E110" t="str">
        <f t="shared" si="5"/>
        <v/>
      </c>
      <c r="K110">
        <v>105</v>
      </c>
    </row>
    <row r="111" spans="1:11" ht="17.25">
      <c r="A111">
        <v>106</v>
      </c>
      <c r="B111" s="430">
        <f>実施計画様式!Y178</f>
        <v>0</v>
      </c>
      <c r="C111">
        <f t="shared" si="3"/>
        <v>0</v>
      </c>
      <c r="D111">
        <f t="shared" si="4"/>
        <v>0</v>
      </c>
      <c r="E111" t="str">
        <f t="shared" si="5"/>
        <v/>
      </c>
      <c r="K111">
        <v>106</v>
      </c>
    </row>
    <row r="112" spans="1:11" ht="17.25">
      <c r="A112">
        <v>107</v>
      </c>
      <c r="B112" s="430">
        <f>実施計画様式!Y179</f>
        <v>0</v>
      </c>
      <c r="C112">
        <f t="shared" si="3"/>
        <v>0</v>
      </c>
      <c r="D112">
        <f t="shared" si="4"/>
        <v>0</v>
      </c>
      <c r="E112" t="str">
        <f t="shared" si="5"/>
        <v/>
      </c>
      <c r="K112">
        <v>107</v>
      </c>
    </row>
    <row r="113" spans="1:11" ht="17.25">
      <c r="A113">
        <v>108</v>
      </c>
      <c r="B113" s="430">
        <f>実施計画様式!Y180</f>
        <v>0</v>
      </c>
      <c r="C113">
        <f t="shared" si="3"/>
        <v>0</v>
      </c>
      <c r="D113">
        <f t="shared" si="4"/>
        <v>0</v>
      </c>
      <c r="E113" t="str">
        <f t="shared" si="5"/>
        <v/>
      </c>
      <c r="K113">
        <v>108</v>
      </c>
    </row>
    <row r="114" spans="1:11" ht="17.25">
      <c r="A114">
        <v>109</v>
      </c>
      <c r="B114" s="430">
        <f>実施計画様式!Y181</f>
        <v>0</v>
      </c>
      <c r="C114">
        <f t="shared" si="3"/>
        <v>0</v>
      </c>
      <c r="D114">
        <f t="shared" si="4"/>
        <v>0</v>
      </c>
      <c r="E114" t="str">
        <f t="shared" si="5"/>
        <v/>
      </c>
      <c r="K114">
        <v>109</v>
      </c>
    </row>
    <row r="115" spans="1:11" ht="17.25">
      <c r="A115">
        <v>110</v>
      </c>
      <c r="B115" s="430">
        <f>実施計画様式!Y182</f>
        <v>0</v>
      </c>
      <c r="C115">
        <f t="shared" si="3"/>
        <v>0</v>
      </c>
      <c r="D115">
        <f t="shared" si="4"/>
        <v>0</v>
      </c>
      <c r="E115" t="str">
        <f t="shared" si="5"/>
        <v/>
      </c>
      <c r="K115">
        <v>110</v>
      </c>
    </row>
    <row r="116" spans="1:11" ht="17.25">
      <c r="A116">
        <v>111</v>
      </c>
      <c r="B116" s="430">
        <f>実施計画様式!Y183</f>
        <v>0</v>
      </c>
      <c r="C116">
        <f t="shared" si="3"/>
        <v>0</v>
      </c>
      <c r="D116">
        <f t="shared" si="4"/>
        <v>0</v>
      </c>
      <c r="E116" t="str">
        <f t="shared" si="5"/>
        <v/>
      </c>
      <c r="K116">
        <v>111</v>
      </c>
    </row>
    <row r="117" spans="1:11" ht="17.25">
      <c r="A117">
        <v>112</v>
      </c>
      <c r="B117" s="430">
        <f>実施計画様式!Y184</f>
        <v>0</v>
      </c>
      <c r="C117">
        <f t="shared" si="3"/>
        <v>0</v>
      </c>
      <c r="D117">
        <f t="shared" si="4"/>
        <v>0</v>
      </c>
      <c r="E117" t="str">
        <f t="shared" si="5"/>
        <v/>
      </c>
      <c r="K117">
        <v>112</v>
      </c>
    </row>
    <row r="118" spans="1:11" ht="17.25">
      <c r="A118">
        <v>113</v>
      </c>
      <c r="B118" s="430">
        <f>実施計画様式!Y185</f>
        <v>0</v>
      </c>
      <c r="C118">
        <f t="shared" si="3"/>
        <v>0</v>
      </c>
      <c r="D118">
        <f t="shared" si="4"/>
        <v>0</v>
      </c>
      <c r="E118" t="str">
        <f t="shared" si="5"/>
        <v/>
      </c>
      <c r="K118">
        <v>113</v>
      </c>
    </row>
    <row r="119" spans="1:11" ht="17.25">
      <c r="A119">
        <v>114</v>
      </c>
      <c r="B119" s="430">
        <f>実施計画様式!Y186</f>
        <v>0</v>
      </c>
      <c r="C119">
        <f t="shared" si="3"/>
        <v>0</v>
      </c>
      <c r="D119">
        <f t="shared" si="4"/>
        <v>0</v>
      </c>
      <c r="E119" t="str">
        <f t="shared" si="5"/>
        <v/>
      </c>
      <c r="K119">
        <v>114</v>
      </c>
    </row>
    <row r="120" spans="1:11" ht="17.25">
      <c r="A120">
        <v>115</v>
      </c>
      <c r="B120" s="430">
        <f>実施計画様式!Y187</f>
        <v>0</v>
      </c>
      <c r="C120">
        <f t="shared" si="3"/>
        <v>0</v>
      </c>
      <c r="D120">
        <f t="shared" si="4"/>
        <v>0</v>
      </c>
      <c r="E120" t="str">
        <f t="shared" si="5"/>
        <v/>
      </c>
      <c r="K120">
        <v>115</v>
      </c>
    </row>
    <row r="121" spans="1:11" ht="17.25">
      <c r="A121">
        <v>116</v>
      </c>
      <c r="B121" s="430">
        <f>実施計画様式!Y188</f>
        <v>0</v>
      </c>
      <c r="C121">
        <f t="shared" si="3"/>
        <v>0</v>
      </c>
      <c r="D121">
        <f t="shared" si="4"/>
        <v>0</v>
      </c>
      <c r="E121" t="str">
        <f t="shared" si="5"/>
        <v/>
      </c>
      <c r="K121">
        <v>116</v>
      </c>
    </row>
    <row r="122" spans="1:11" ht="17.25">
      <c r="A122">
        <v>117</v>
      </c>
      <c r="B122" s="430">
        <f>実施計画様式!Y189</f>
        <v>0</v>
      </c>
      <c r="C122">
        <f t="shared" si="3"/>
        <v>0</v>
      </c>
      <c r="D122">
        <f t="shared" si="4"/>
        <v>0</v>
      </c>
      <c r="E122" t="str">
        <f t="shared" si="5"/>
        <v/>
      </c>
      <c r="K122">
        <v>117</v>
      </c>
    </row>
    <row r="123" spans="1:11" ht="17.25">
      <c r="A123">
        <v>118</v>
      </c>
      <c r="B123" s="430">
        <f>実施計画様式!Y190</f>
        <v>0</v>
      </c>
      <c r="C123">
        <f t="shared" si="3"/>
        <v>0</v>
      </c>
      <c r="D123">
        <f t="shared" si="4"/>
        <v>0</v>
      </c>
      <c r="E123" t="str">
        <f t="shared" si="5"/>
        <v/>
      </c>
      <c r="K123">
        <v>118</v>
      </c>
    </row>
    <row r="124" spans="1:11" ht="17.25">
      <c r="A124">
        <v>119</v>
      </c>
      <c r="B124" s="430">
        <f>実施計画様式!Y191</f>
        <v>0</v>
      </c>
      <c r="C124">
        <f t="shared" si="3"/>
        <v>0</v>
      </c>
      <c r="D124">
        <f t="shared" si="4"/>
        <v>0</v>
      </c>
      <c r="E124" t="str">
        <f t="shared" si="5"/>
        <v/>
      </c>
      <c r="K124">
        <v>119</v>
      </c>
    </row>
    <row r="125" spans="1:11" ht="17.25">
      <c r="A125">
        <v>120</v>
      </c>
      <c r="B125" s="430">
        <f>実施計画様式!Y192</f>
        <v>0</v>
      </c>
      <c r="C125">
        <f t="shared" si="3"/>
        <v>0</v>
      </c>
      <c r="D125">
        <f t="shared" si="4"/>
        <v>0</v>
      </c>
      <c r="E125" t="str">
        <f t="shared" si="5"/>
        <v/>
      </c>
      <c r="K125">
        <v>120</v>
      </c>
    </row>
    <row r="126" spans="1:11" ht="17.25">
      <c r="A126">
        <v>121</v>
      </c>
      <c r="B126" s="430">
        <f>実施計画様式!Y193</f>
        <v>0</v>
      </c>
      <c r="C126">
        <f t="shared" si="3"/>
        <v>0</v>
      </c>
      <c r="D126">
        <f t="shared" si="4"/>
        <v>0</v>
      </c>
      <c r="E126" t="str">
        <f t="shared" si="5"/>
        <v/>
      </c>
      <c r="K126">
        <v>121</v>
      </c>
    </row>
    <row r="127" spans="1:11" ht="17.25">
      <c r="A127">
        <v>122</v>
      </c>
      <c r="B127" s="430">
        <f>実施計画様式!Y194</f>
        <v>0</v>
      </c>
      <c r="C127">
        <f t="shared" si="3"/>
        <v>0</v>
      </c>
      <c r="D127">
        <f t="shared" si="4"/>
        <v>0</v>
      </c>
      <c r="E127" t="str">
        <f t="shared" si="5"/>
        <v/>
      </c>
      <c r="K127">
        <v>122</v>
      </c>
    </row>
    <row r="128" spans="1:11" ht="17.25">
      <c r="A128">
        <v>123</v>
      </c>
      <c r="B128" s="430">
        <f>実施計画様式!Y195</f>
        <v>0</v>
      </c>
      <c r="C128">
        <f t="shared" si="3"/>
        <v>0</v>
      </c>
      <c r="D128">
        <f t="shared" si="4"/>
        <v>0</v>
      </c>
      <c r="E128" t="str">
        <f t="shared" si="5"/>
        <v/>
      </c>
      <c r="K128">
        <v>123</v>
      </c>
    </row>
    <row r="129" spans="1:11" ht="17.25">
      <c r="A129">
        <v>124</v>
      </c>
      <c r="B129" s="430">
        <f>実施計画様式!Y196</f>
        <v>0</v>
      </c>
      <c r="C129">
        <f t="shared" si="3"/>
        <v>0</v>
      </c>
      <c r="D129">
        <f t="shared" si="4"/>
        <v>0</v>
      </c>
      <c r="E129" t="str">
        <f t="shared" si="5"/>
        <v/>
      </c>
      <c r="K129">
        <v>124</v>
      </c>
    </row>
    <row r="130" spans="1:11" ht="17.25">
      <c r="A130">
        <v>125</v>
      </c>
      <c r="B130" s="430">
        <f>実施計画様式!Y197</f>
        <v>0</v>
      </c>
      <c r="C130">
        <f t="shared" si="3"/>
        <v>0</v>
      </c>
      <c r="D130">
        <f t="shared" si="4"/>
        <v>0</v>
      </c>
      <c r="E130" t="str">
        <f t="shared" si="5"/>
        <v/>
      </c>
      <c r="K130">
        <v>125</v>
      </c>
    </row>
    <row r="131" spans="1:11" ht="17.25">
      <c r="A131">
        <v>126</v>
      </c>
      <c r="B131" s="430">
        <f>実施計画様式!Y198</f>
        <v>0</v>
      </c>
      <c r="C131">
        <f t="shared" si="3"/>
        <v>0</v>
      </c>
      <c r="D131">
        <f t="shared" si="4"/>
        <v>0</v>
      </c>
      <c r="E131" t="str">
        <f t="shared" si="5"/>
        <v/>
      </c>
      <c r="K131">
        <v>126</v>
      </c>
    </row>
    <row r="132" spans="1:11" ht="17.25">
      <c r="A132">
        <v>127</v>
      </c>
      <c r="B132" s="430">
        <f>実施計画様式!Y199</f>
        <v>0</v>
      </c>
      <c r="C132">
        <f t="shared" si="3"/>
        <v>0</v>
      </c>
      <c r="D132">
        <f t="shared" si="4"/>
        <v>0</v>
      </c>
      <c r="E132" t="str">
        <f t="shared" si="5"/>
        <v/>
      </c>
      <c r="K132">
        <v>127</v>
      </c>
    </row>
    <row r="133" spans="1:11" ht="17.25">
      <c r="A133">
        <v>128</v>
      </c>
      <c r="B133" s="430">
        <f>実施計画様式!Y200</f>
        <v>0</v>
      </c>
      <c r="C133">
        <f t="shared" si="3"/>
        <v>0</v>
      </c>
      <c r="D133">
        <f t="shared" si="4"/>
        <v>0</v>
      </c>
      <c r="E133" t="str">
        <f t="shared" si="5"/>
        <v/>
      </c>
      <c r="K133">
        <v>128</v>
      </c>
    </row>
    <row r="134" spans="1:11" ht="17.25">
      <c r="A134">
        <v>129</v>
      </c>
      <c r="B134" s="430">
        <f>実施計画様式!Y201</f>
        <v>0</v>
      </c>
      <c r="C134">
        <f t="shared" si="3"/>
        <v>0</v>
      </c>
      <c r="D134">
        <f t="shared" si="4"/>
        <v>0</v>
      </c>
      <c r="E134" t="str">
        <f t="shared" si="5"/>
        <v/>
      </c>
      <c r="K134">
        <v>129</v>
      </c>
    </row>
    <row r="135" spans="1:11" ht="17.25">
      <c r="A135">
        <v>130</v>
      </c>
      <c r="B135" s="430">
        <f>実施計画様式!Y202</f>
        <v>0</v>
      </c>
      <c r="C135">
        <f t="shared" ref="C135:C198" si="6">IF(B135="○",1,0)</f>
        <v>0</v>
      </c>
      <c r="D135">
        <f t="shared" ref="D135:D198" si="7">A135*C135</f>
        <v>0</v>
      </c>
      <c r="E135" t="str">
        <f t="shared" ref="E135:E198" si="8">IFERROR(VLOOKUP(D135,$K$6:$K$405,1,FALSE),"")</f>
        <v/>
      </c>
      <c r="K135">
        <v>130</v>
      </c>
    </row>
    <row r="136" spans="1:11" ht="17.25">
      <c r="A136">
        <v>131</v>
      </c>
      <c r="B136" s="430">
        <f>実施計画様式!Y203</f>
        <v>0</v>
      </c>
      <c r="C136">
        <f t="shared" si="6"/>
        <v>0</v>
      </c>
      <c r="D136">
        <f t="shared" si="7"/>
        <v>0</v>
      </c>
      <c r="E136" t="str">
        <f t="shared" si="8"/>
        <v/>
      </c>
      <c r="K136">
        <v>131</v>
      </c>
    </row>
    <row r="137" spans="1:11" ht="17.25">
      <c r="A137">
        <v>132</v>
      </c>
      <c r="B137" s="430">
        <f>実施計画様式!Y204</f>
        <v>0</v>
      </c>
      <c r="C137">
        <f t="shared" si="6"/>
        <v>0</v>
      </c>
      <c r="D137">
        <f t="shared" si="7"/>
        <v>0</v>
      </c>
      <c r="E137" t="str">
        <f t="shared" si="8"/>
        <v/>
      </c>
      <c r="K137">
        <v>132</v>
      </c>
    </row>
    <row r="138" spans="1:11" ht="17.25">
      <c r="A138">
        <v>133</v>
      </c>
      <c r="B138" s="430">
        <f>実施計画様式!Y205</f>
        <v>0</v>
      </c>
      <c r="C138">
        <f t="shared" si="6"/>
        <v>0</v>
      </c>
      <c r="D138">
        <f t="shared" si="7"/>
        <v>0</v>
      </c>
      <c r="E138" t="str">
        <f t="shared" si="8"/>
        <v/>
      </c>
      <c r="K138">
        <v>133</v>
      </c>
    </row>
    <row r="139" spans="1:11" ht="17.25">
      <c r="A139">
        <v>134</v>
      </c>
      <c r="B139" s="430">
        <f>実施計画様式!Y206</f>
        <v>0</v>
      </c>
      <c r="C139">
        <f t="shared" si="6"/>
        <v>0</v>
      </c>
      <c r="D139">
        <f t="shared" si="7"/>
        <v>0</v>
      </c>
      <c r="E139" t="str">
        <f t="shared" si="8"/>
        <v/>
      </c>
      <c r="K139">
        <v>134</v>
      </c>
    </row>
    <row r="140" spans="1:11" ht="17.25">
      <c r="A140">
        <v>135</v>
      </c>
      <c r="B140" s="430">
        <f>実施計画様式!Y207</f>
        <v>0</v>
      </c>
      <c r="C140">
        <f t="shared" si="6"/>
        <v>0</v>
      </c>
      <c r="D140">
        <f t="shared" si="7"/>
        <v>0</v>
      </c>
      <c r="E140" t="str">
        <f t="shared" si="8"/>
        <v/>
      </c>
      <c r="K140">
        <v>135</v>
      </c>
    </row>
    <row r="141" spans="1:11" ht="17.25">
      <c r="A141">
        <v>136</v>
      </c>
      <c r="B141" s="430">
        <f>実施計画様式!Y208</f>
        <v>0</v>
      </c>
      <c r="C141">
        <f t="shared" si="6"/>
        <v>0</v>
      </c>
      <c r="D141">
        <f t="shared" si="7"/>
        <v>0</v>
      </c>
      <c r="E141" t="str">
        <f t="shared" si="8"/>
        <v/>
      </c>
      <c r="K141">
        <v>136</v>
      </c>
    </row>
    <row r="142" spans="1:11" ht="17.25">
      <c r="A142">
        <v>137</v>
      </c>
      <c r="B142" s="430">
        <f>実施計画様式!Y209</f>
        <v>0</v>
      </c>
      <c r="C142">
        <f t="shared" si="6"/>
        <v>0</v>
      </c>
      <c r="D142">
        <f t="shared" si="7"/>
        <v>0</v>
      </c>
      <c r="E142" t="str">
        <f t="shared" si="8"/>
        <v/>
      </c>
      <c r="K142">
        <v>137</v>
      </c>
    </row>
    <row r="143" spans="1:11" ht="17.25">
      <c r="A143">
        <v>138</v>
      </c>
      <c r="B143" s="430">
        <f>実施計画様式!Y210</f>
        <v>0</v>
      </c>
      <c r="C143">
        <f t="shared" si="6"/>
        <v>0</v>
      </c>
      <c r="D143">
        <f t="shared" si="7"/>
        <v>0</v>
      </c>
      <c r="E143" t="str">
        <f t="shared" si="8"/>
        <v/>
      </c>
      <c r="K143">
        <v>138</v>
      </c>
    </row>
    <row r="144" spans="1:11" ht="17.25">
      <c r="A144">
        <v>139</v>
      </c>
      <c r="B144" s="430">
        <f>実施計画様式!Y211</f>
        <v>0</v>
      </c>
      <c r="C144">
        <f t="shared" si="6"/>
        <v>0</v>
      </c>
      <c r="D144">
        <f t="shared" si="7"/>
        <v>0</v>
      </c>
      <c r="E144" t="str">
        <f t="shared" si="8"/>
        <v/>
      </c>
      <c r="K144">
        <v>139</v>
      </c>
    </row>
    <row r="145" spans="1:11" ht="17.25">
      <c r="A145">
        <v>140</v>
      </c>
      <c r="B145" s="430">
        <f>実施計画様式!Y212</f>
        <v>0</v>
      </c>
      <c r="C145">
        <f t="shared" si="6"/>
        <v>0</v>
      </c>
      <c r="D145">
        <f t="shared" si="7"/>
        <v>0</v>
      </c>
      <c r="E145" t="str">
        <f t="shared" si="8"/>
        <v/>
      </c>
      <c r="K145">
        <v>140</v>
      </c>
    </row>
    <row r="146" spans="1:11" ht="17.25">
      <c r="A146">
        <v>141</v>
      </c>
      <c r="B146" s="430">
        <f>実施計画様式!Y213</f>
        <v>0</v>
      </c>
      <c r="C146">
        <f t="shared" si="6"/>
        <v>0</v>
      </c>
      <c r="D146">
        <f t="shared" si="7"/>
        <v>0</v>
      </c>
      <c r="E146" t="str">
        <f t="shared" si="8"/>
        <v/>
      </c>
      <c r="K146">
        <v>141</v>
      </c>
    </row>
    <row r="147" spans="1:11" ht="17.25">
      <c r="A147">
        <v>142</v>
      </c>
      <c r="B147" s="430">
        <f>実施計画様式!Y214</f>
        <v>0</v>
      </c>
      <c r="C147">
        <f t="shared" si="6"/>
        <v>0</v>
      </c>
      <c r="D147">
        <f t="shared" si="7"/>
        <v>0</v>
      </c>
      <c r="E147" t="str">
        <f t="shared" si="8"/>
        <v/>
      </c>
      <c r="K147">
        <v>142</v>
      </c>
    </row>
    <row r="148" spans="1:11" ht="17.25">
      <c r="A148">
        <v>143</v>
      </c>
      <c r="B148" s="430">
        <f>実施計画様式!Y215</f>
        <v>0</v>
      </c>
      <c r="C148">
        <f t="shared" si="6"/>
        <v>0</v>
      </c>
      <c r="D148">
        <f t="shared" si="7"/>
        <v>0</v>
      </c>
      <c r="E148" t="str">
        <f t="shared" si="8"/>
        <v/>
      </c>
      <c r="K148">
        <v>143</v>
      </c>
    </row>
    <row r="149" spans="1:11" ht="17.25">
      <c r="A149">
        <v>144</v>
      </c>
      <c r="B149" s="430">
        <f>実施計画様式!Y216</f>
        <v>0</v>
      </c>
      <c r="C149">
        <f t="shared" si="6"/>
        <v>0</v>
      </c>
      <c r="D149">
        <f t="shared" si="7"/>
        <v>0</v>
      </c>
      <c r="E149" t="str">
        <f t="shared" si="8"/>
        <v/>
      </c>
      <c r="K149">
        <v>144</v>
      </c>
    </row>
    <row r="150" spans="1:11" ht="17.25">
      <c r="A150">
        <v>145</v>
      </c>
      <c r="B150" s="430">
        <f>実施計画様式!Y217</f>
        <v>0</v>
      </c>
      <c r="C150">
        <f t="shared" si="6"/>
        <v>0</v>
      </c>
      <c r="D150">
        <f t="shared" si="7"/>
        <v>0</v>
      </c>
      <c r="E150" t="str">
        <f t="shared" si="8"/>
        <v/>
      </c>
      <c r="K150">
        <v>145</v>
      </c>
    </row>
    <row r="151" spans="1:11" ht="17.25">
      <c r="A151">
        <v>146</v>
      </c>
      <c r="B151" s="430">
        <f>実施計画様式!Y218</f>
        <v>0</v>
      </c>
      <c r="C151">
        <f t="shared" si="6"/>
        <v>0</v>
      </c>
      <c r="D151">
        <f t="shared" si="7"/>
        <v>0</v>
      </c>
      <c r="E151" t="str">
        <f t="shared" si="8"/>
        <v/>
      </c>
      <c r="K151">
        <v>146</v>
      </c>
    </row>
    <row r="152" spans="1:11" ht="17.25">
      <c r="A152">
        <v>147</v>
      </c>
      <c r="B152" s="430">
        <f>実施計画様式!Y219</f>
        <v>0</v>
      </c>
      <c r="C152">
        <f t="shared" si="6"/>
        <v>0</v>
      </c>
      <c r="D152">
        <f t="shared" si="7"/>
        <v>0</v>
      </c>
      <c r="E152" t="str">
        <f t="shared" si="8"/>
        <v/>
      </c>
      <c r="K152">
        <v>147</v>
      </c>
    </row>
    <row r="153" spans="1:11" ht="17.25">
      <c r="A153">
        <v>148</v>
      </c>
      <c r="B153" s="430">
        <f>実施計画様式!Y220</f>
        <v>0</v>
      </c>
      <c r="C153">
        <f t="shared" si="6"/>
        <v>0</v>
      </c>
      <c r="D153">
        <f t="shared" si="7"/>
        <v>0</v>
      </c>
      <c r="E153" t="str">
        <f t="shared" si="8"/>
        <v/>
      </c>
      <c r="K153">
        <v>148</v>
      </c>
    </row>
    <row r="154" spans="1:11" ht="17.25">
      <c r="A154">
        <v>149</v>
      </c>
      <c r="B154" s="430">
        <f>実施計画様式!Y221</f>
        <v>0</v>
      </c>
      <c r="C154">
        <f t="shared" si="6"/>
        <v>0</v>
      </c>
      <c r="D154">
        <f t="shared" si="7"/>
        <v>0</v>
      </c>
      <c r="E154" t="str">
        <f t="shared" si="8"/>
        <v/>
      </c>
      <c r="K154">
        <v>149</v>
      </c>
    </row>
    <row r="155" spans="1:11" ht="17.25">
      <c r="A155">
        <v>150</v>
      </c>
      <c r="B155" s="430">
        <f>実施計画様式!Y222</f>
        <v>0</v>
      </c>
      <c r="C155">
        <f t="shared" si="6"/>
        <v>0</v>
      </c>
      <c r="D155">
        <f t="shared" si="7"/>
        <v>0</v>
      </c>
      <c r="E155" t="str">
        <f t="shared" si="8"/>
        <v/>
      </c>
      <c r="K155">
        <v>150</v>
      </c>
    </row>
    <row r="156" spans="1:11" ht="17.25">
      <c r="A156">
        <v>151</v>
      </c>
      <c r="B156" s="430">
        <f>実施計画様式!Y223</f>
        <v>0</v>
      </c>
      <c r="C156">
        <f t="shared" si="6"/>
        <v>0</v>
      </c>
      <c r="D156">
        <f t="shared" si="7"/>
        <v>0</v>
      </c>
      <c r="E156" t="str">
        <f t="shared" si="8"/>
        <v/>
      </c>
      <c r="K156">
        <v>151</v>
      </c>
    </row>
    <row r="157" spans="1:11" ht="17.25">
      <c r="A157">
        <v>152</v>
      </c>
      <c r="B157" s="430">
        <f>実施計画様式!Y224</f>
        <v>0</v>
      </c>
      <c r="C157">
        <f t="shared" si="6"/>
        <v>0</v>
      </c>
      <c r="D157">
        <f t="shared" si="7"/>
        <v>0</v>
      </c>
      <c r="E157" t="str">
        <f t="shared" si="8"/>
        <v/>
      </c>
      <c r="K157">
        <v>152</v>
      </c>
    </row>
    <row r="158" spans="1:11" ht="17.25">
      <c r="A158">
        <v>153</v>
      </c>
      <c r="B158" s="430">
        <f>実施計画様式!Y225</f>
        <v>0</v>
      </c>
      <c r="C158">
        <f t="shared" si="6"/>
        <v>0</v>
      </c>
      <c r="D158">
        <f t="shared" si="7"/>
        <v>0</v>
      </c>
      <c r="E158" t="str">
        <f t="shared" si="8"/>
        <v/>
      </c>
      <c r="K158">
        <v>153</v>
      </c>
    </row>
    <row r="159" spans="1:11" ht="17.25">
      <c r="A159">
        <v>154</v>
      </c>
      <c r="B159" s="430">
        <f>実施計画様式!Y226</f>
        <v>0</v>
      </c>
      <c r="C159">
        <f t="shared" si="6"/>
        <v>0</v>
      </c>
      <c r="D159">
        <f t="shared" si="7"/>
        <v>0</v>
      </c>
      <c r="E159" t="str">
        <f t="shared" si="8"/>
        <v/>
      </c>
      <c r="K159">
        <v>154</v>
      </c>
    </row>
    <row r="160" spans="1:11" ht="17.25">
      <c r="A160">
        <v>155</v>
      </c>
      <c r="B160" s="430">
        <f>実施計画様式!Y227</f>
        <v>0</v>
      </c>
      <c r="C160">
        <f t="shared" si="6"/>
        <v>0</v>
      </c>
      <c r="D160">
        <f t="shared" si="7"/>
        <v>0</v>
      </c>
      <c r="E160" t="str">
        <f t="shared" si="8"/>
        <v/>
      </c>
      <c r="K160">
        <v>155</v>
      </c>
    </row>
    <row r="161" spans="1:11" ht="17.25">
      <c r="A161">
        <v>156</v>
      </c>
      <c r="B161" s="430">
        <f>実施計画様式!Y228</f>
        <v>0</v>
      </c>
      <c r="C161">
        <f t="shared" si="6"/>
        <v>0</v>
      </c>
      <c r="D161">
        <f t="shared" si="7"/>
        <v>0</v>
      </c>
      <c r="E161" t="str">
        <f t="shared" si="8"/>
        <v/>
      </c>
      <c r="K161">
        <v>156</v>
      </c>
    </row>
    <row r="162" spans="1:11" ht="17.25">
      <c r="A162">
        <v>157</v>
      </c>
      <c r="B162" s="430">
        <f>実施計画様式!Y229</f>
        <v>0</v>
      </c>
      <c r="C162">
        <f t="shared" si="6"/>
        <v>0</v>
      </c>
      <c r="D162">
        <f t="shared" si="7"/>
        <v>0</v>
      </c>
      <c r="E162" t="str">
        <f t="shared" si="8"/>
        <v/>
      </c>
      <c r="K162">
        <v>157</v>
      </c>
    </row>
    <row r="163" spans="1:11" ht="17.25">
      <c r="A163">
        <v>158</v>
      </c>
      <c r="B163" s="430">
        <f>実施計画様式!Y230</f>
        <v>0</v>
      </c>
      <c r="C163">
        <f t="shared" si="6"/>
        <v>0</v>
      </c>
      <c r="D163">
        <f t="shared" si="7"/>
        <v>0</v>
      </c>
      <c r="E163" t="str">
        <f t="shared" si="8"/>
        <v/>
      </c>
      <c r="K163">
        <v>158</v>
      </c>
    </row>
    <row r="164" spans="1:11" ht="17.25">
      <c r="A164">
        <v>159</v>
      </c>
      <c r="B164" s="430">
        <f>実施計画様式!Y231</f>
        <v>0</v>
      </c>
      <c r="C164">
        <f t="shared" si="6"/>
        <v>0</v>
      </c>
      <c r="D164">
        <f t="shared" si="7"/>
        <v>0</v>
      </c>
      <c r="E164" t="str">
        <f t="shared" si="8"/>
        <v/>
      </c>
      <c r="K164">
        <v>159</v>
      </c>
    </row>
    <row r="165" spans="1:11" ht="17.25">
      <c r="A165">
        <v>160</v>
      </c>
      <c r="B165" s="430">
        <f>実施計画様式!Y232</f>
        <v>0</v>
      </c>
      <c r="C165">
        <f t="shared" si="6"/>
        <v>0</v>
      </c>
      <c r="D165">
        <f t="shared" si="7"/>
        <v>0</v>
      </c>
      <c r="E165" t="str">
        <f t="shared" si="8"/>
        <v/>
      </c>
      <c r="K165">
        <v>160</v>
      </c>
    </row>
    <row r="166" spans="1:11" ht="17.25">
      <c r="A166">
        <v>161</v>
      </c>
      <c r="B166" s="430">
        <f>実施計画様式!Y233</f>
        <v>0</v>
      </c>
      <c r="C166">
        <f t="shared" si="6"/>
        <v>0</v>
      </c>
      <c r="D166">
        <f t="shared" si="7"/>
        <v>0</v>
      </c>
      <c r="E166" t="str">
        <f t="shared" si="8"/>
        <v/>
      </c>
      <c r="K166">
        <v>161</v>
      </c>
    </row>
    <row r="167" spans="1:11" ht="17.25">
      <c r="A167">
        <v>162</v>
      </c>
      <c r="B167" s="430">
        <f>実施計画様式!Y234</f>
        <v>0</v>
      </c>
      <c r="C167">
        <f t="shared" si="6"/>
        <v>0</v>
      </c>
      <c r="D167">
        <f t="shared" si="7"/>
        <v>0</v>
      </c>
      <c r="E167" t="str">
        <f t="shared" si="8"/>
        <v/>
      </c>
      <c r="K167">
        <v>162</v>
      </c>
    </row>
    <row r="168" spans="1:11" ht="17.25">
      <c r="A168">
        <v>163</v>
      </c>
      <c r="B168" s="430">
        <f>実施計画様式!Y235</f>
        <v>0</v>
      </c>
      <c r="C168">
        <f t="shared" si="6"/>
        <v>0</v>
      </c>
      <c r="D168">
        <f t="shared" si="7"/>
        <v>0</v>
      </c>
      <c r="E168" t="str">
        <f t="shared" si="8"/>
        <v/>
      </c>
      <c r="K168">
        <v>163</v>
      </c>
    </row>
    <row r="169" spans="1:11" ht="17.25">
      <c r="A169">
        <v>164</v>
      </c>
      <c r="B169" s="430">
        <f>実施計画様式!Y236</f>
        <v>0</v>
      </c>
      <c r="C169">
        <f t="shared" si="6"/>
        <v>0</v>
      </c>
      <c r="D169">
        <f t="shared" si="7"/>
        <v>0</v>
      </c>
      <c r="E169" t="str">
        <f t="shared" si="8"/>
        <v/>
      </c>
      <c r="K169">
        <v>164</v>
      </c>
    </row>
    <row r="170" spans="1:11" ht="17.25">
      <c r="A170">
        <v>165</v>
      </c>
      <c r="B170" s="430">
        <f>実施計画様式!Y237</f>
        <v>0</v>
      </c>
      <c r="C170">
        <f t="shared" si="6"/>
        <v>0</v>
      </c>
      <c r="D170">
        <f t="shared" si="7"/>
        <v>0</v>
      </c>
      <c r="E170" t="str">
        <f t="shared" si="8"/>
        <v/>
      </c>
      <c r="K170">
        <v>165</v>
      </c>
    </row>
    <row r="171" spans="1:11" ht="17.25">
      <c r="A171">
        <v>166</v>
      </c>
      <c r="B171" s="430">
        <f>実施計画様式!Y238</f>
        <v>0</v>
      </c>
      <c r="C171">
        <f t="shared" si="6"/>
        <v>0</v>
      </c>
      <c r="D171">
        <f t="shared" si="7"/>
        <v>0</v>
      </c>
      <c r="E171" t="str">
        <f t="shared" si="8"/>
        <v/>
      </c>
      <c r="K171">
        <v>166</v>
      </c>
    </row>
    <row r="172" spans="1:11" ht="17.25">
      <c r="A172">
        <v>167</v>
      </c>
      <c r="B172" s="430">
        <f>実施計画様式!Y239</f>
        <v>0</v>
      </c>
      <c r="C172">
        <f t="shared" si="6"/>
        <v>0</v>
      </c>
      <c r="D172">
        <f t="shared" si="7"/>
        <v>0</v>
      </c>
      <c r="E172" t="str">
        <f t="shared" si="8"/>
        <v/>
      </c>
      <c r="K172">
        <v>167</v>
      </c>
    </row>
    <row r="173" spans="1:11" ht="17.25">
      <c r="A173">
        <v>168</v>
      </c>
      <c r="B173" s="430">
        <f>実施計画様式!Y240</f>
        <v>0</v>
      </c>
      <c r="C173">
        <f t="shared" si="6"/>
        <v>0</v>
      </c>
      <c r="D173">
        <f t="shared" si="7"/>
        <v>0</v>
      </c>
      <c r="E173" t="str">
        <f t="shared" si="8"/>
        <v/>
      </c>
      <c r="K173">
        <v>168</v>
      </c>
    </row>
    <row r="174" spans="1:11" ht="17.25">
      <c r="A174">
        <v>169</v>
      </c>
      <c r="B174" s="430">
        <f>実施計画様式!Y241</f>
        <v>0</v>
      </c>
      <c r="C174">
        <f t="shared" si="6"/>
        <v>0</v>
      </c>
      <c r="D174">
        <f t="shared" si="7"/>
        <v>0</v>
      </c>
      <c r="E174" t="str">
        <f t="shared" si="8"/>
        <v/>
      </c>
      <c r="K174">
        <v>169</v>
      </c>
    </row>
    <row r="175" spans="1:11" ht="17.25">
      <c r="A175">
        <v>170</v>
      </c>
      <c r="B175" s="430">
        <f>実施計画様式!Y242</f>
        <v>0</v>
      </c>
      <c r="C175">
        <f t="shared" si="6"/>
        <v>0</v>
      </c>
      <c r="D175">
        <f t="shared" si="7"/>
        <v>0</v>
      </c>
      <c r="E175" t="str">
        <f t="shared" si="8"/>
        <v/>
      </c>
      <c r="K175">
        <v>170</v>
      </c>
    </row>
    <row r="176" spans="1:11" ht="17.25">
      <c r="A176">
        <v>171</v>
      </c>
      <c r="B176" s="430">
        <f>実施計画様式!Y243</f>
        <v>0</v>
      </c>
      <c r="C176">
        <f t="shared" si="6"/>
        <v>0</v>
      </c>
      <c r="D176">
        <f t="shared" si="7"/>
        <v>0</v>
      </c>
      <c r="E176" t="str">
        <f t="shared" si="8"/>
        <v/>
      </c>
      <c r="K176">
        <v>171</v>
      </c>
    </row>
    <row r="177" spans="1:11" ht="17.25">
      <c r="A177">
        <v>172</v>
      </c>
      <c r="B177" s="430">
        <f>実施計画様式!Y244</f>
        <v>0</v>
      </c>
      <c r="C177">
        <f t="shared" si="6"/>
        <v>0</v>
      </c>
      <c r="D177">
        <f t="shared" si="7"/>
        <v>0</v>
      </c>
      <c r="E177" t="str">
        <f t="shared" si="8"/>
        <v/>
      </c>
      <c r="K177">
        <v>172</v>
      </c>
    </row>
    <row r="178" spans="1:11" ht="17.25">
      <c r="A178">
        <v>173</v>
      </c>
      <c r="B178" s="430">
        <f>実施計画様式!Y245</f>
        <v>0</v>
      </c>
      <c r="C178">
        <f t="shared" si="6"/>
        <v>0</v>
      </c>
      <c r="D178">
        <f t="shared" si="7"/>
        <v>0</v>
      </c>
      <c r="E178" t="str">
        <f t="shared" si="8"/>
        <v/>
      </c>
      <c r="K178">
        <v>173</v>
      </c>
    </row>
    <row r="179" spans="1:11" ht="17.25">
      <c r="A179">
        <v>174</v>
      </c>
      <c r="B179" s="430">
        <f>実施計画様式!Y246</f>
        <v>0</v>
      </c>
      <c r="C179">
        <f t="shared" si="6"/>
        <v>0</v>
      </c>
      <c r="D179">
        <f t="shared" si="7"/>
        <v>0</v>
      </c>
      <c r="E179" t="str">
        <f t="shared" si="8"/>
        <v/>
      </c>
      <c r="K179">
        <v>174</v>
      </c>
    </row>
    <row r="180" spans="1:11" ht="17.25">
      <c r="A180">
        <v>175</v>
      </c>
      <c r="B180" s="430">
        <f>実施計画様式!Y247</f>
        <v>0</v>
      </c>
      <c r="C180">
        <f t="shared" si="6"/>
        <v>0</v>
      </c>
      <c r="D180">
        <f t="shared" si="7"/>
        <v>0</v>
      </c>
      <c r="E180" t="str">
        <f t="shared" si="8"/>
        <v/>
      </c>
      <c r="K180">
        <v>175</v>
      </c>
    </row>
    <row r="181" spans="1:11" ht="17.25">
      <c r="A181">
        <v>176</v>
      </c>
      <c r="B181" s="430">
        <f>実施計画様式!Y248</f>
        <v>0</v>
      </c>
      <c r="C181">
        <f t="shared" si="6"/>
        <v>0</v>
      </c>
      <c r="D181">
        <f t="shared" si="7"/>
        <v>0</v>
      </c>
      <c r="E181" t="str">
        <f t="shared" si="8"/>
        <v/>
      </c>
      <c r="K181">
        <v>176</v>
      </c>
    </row>
    <row r="182" spans="1:11" ht="17.25">
      <c r="A182">
        <v>177</v>
      </c>
      <c r="B182" s="430">
        <f>実施計画様式!Y249</f>
        <v>0</v>
      </c>
      <c r="C182">
        <f t="shared" si="6"/>
        <v>0</v>
      </c>
      <c r="D182">
        <f t="shared" si="7"/>
        <v>0</v>
      </c>
      <c r="E182" t="str">
        <f t="shared" si="8"/>
        <v/>
      </c>
      <c r="K182">
        <v>177</v>
      </c>
    </row>
    <row r="183" spans="1:11" ht="17.25">
      <c r="A183">
        <v>178</v>
      </c>
      <c r="B183" s="430">
        <f>実施計画様式!Y250</f>
        <v>0</v>
      </c>
      <c r="C183">
        <f t="shared" si="6"/>
        <v>0</v>
      </c>
      <c r="D183">
        <f t="shared" si="7"/>
        <v>0</v>
      </c>
      <c r="E183" t="str">
        <f t="shared" si="8"/>
        <v/>
      </c>
      <c r="K183">
        <v>178</v>
      </c>
    </row>
    <row r="184" spans="1:11" ht="17.25">
      <c r="A184">
        <v>179</v>
      </c>
      <c r="B184" s="430">
        <f>実施計画様式!Y251</f>
        <v>0</v>
      </c>
      <c r="C184">
        <f t="shared" si="6"/>
        <v>0</v>
      </c>
      <c r="D184">
        <f t="shared" si="7"/>
        <v>0</v>
      </c>
      <c r="E184" t="str">
        <f t="shared" si="8"/>
        <v/>
      </c>
      <c r="K184">
        <v>179</v>
      </c>
    </row>
    <row r="185" spans="1:11" ht="17.25">
      <c r="A185">
        <v>180</v>
      </c>
      <c r="B185" s="430">
        <f>実施計画様式!Y252</f>
        <v>0</v>
      </c>
      <c r="C185">
        <f t="shared" si="6"/>
        <v>0</v>
      </c>
      <c r="D185">
        <f t="shared" si="7"/>
        <v>0</v>
      </c>
      <c r="E185" t="str">
        <f t="shared" si="8"/>
        <v/>
      </c>
      <c r="K185">
        <v>180</v>
      </c>
    </row>
    <row r="186" spans="1:11" ht="17.25">
      <c r="A186">
        <v>181</v>
      </c>
      <c r="B186" s="430">
        <f>実施計画様式!Y253</f>
        <v>0</v>
      </c>
      <c r="C186">
        <f t="shared" si="6"/>
        <v>0</v>
      </c>
      <c r="D186">
        <f t="shared" si="7"/>
        <v>0</v>
      </c>
      <c r="E186" t="str">
        <f t="shared" si="8"/>
        <v/>
      </c>
      <c r="K186">
        <v>181</v>
      </c>
    </row>
    <row r="187" spans="1:11" ht="17.25">
      <c r="A187">
        <v>182</v>
      </c>
      <c r="B187" s="430">
        <f>実施計画様式!Y254</f>
        <v>0</v>
      </c>
      <c r="C187">
        <f t="shared" si="6"/>
        <v>0</v>
      </c>
      <c r="D187">
        <f t="shared" si="7"/>
        <v>0</v>
      </c>
      <c r="E187" t="str">
        <f t="shared" si="8"/>
        <v/>
      </c>
      <c r="K187">
        <v>182</v>
      </c>
    </row>
    <row r="188" spans="1:11" ht="17.25">
      <c r="A188">
        <v>183</v>
      </c>
      <c r="B188" s="430">
        <f>実施計画様式!Y255</f>
        <v>0</v>
      </c>
      <c r="C188">
        <f t="shared" si="6"/>
        <v>0</v>
      </c>
      <c r="D188">
        <f t="shared" si="7"/>
        <v>0</v>
      </c>
      <c r="E188" t="str">
        <f t="shared" si="8"/>
        <v/>
      </c>
      <c r="K188">
        <v>183</v>
      </c>
    </row>
    <row r="189" spans="1:11" ht="17.25">
      <c r="A189">
        <v>184</v>
      </c>
      <c r="B189" s="430">
        <f>実施計画様式!Y256</f>
        <v>0</v>
      </c>
      <c r="C189">
        <f t="shared" si="6"/>
        <v>0</v>
      </c>
      <c r="D189">
        <f t="shared" si="7"/>
        <v>0</v>
      </c>
      <c r="E189" t="str">
        <f t="shared" si="8"/>
        <v/>
      </c>
      <c r="K189">
        <v>184</v>
      </c>
    </row>
    <row r="190" spans="1:11" ht="17.25">
      <c r="A190">
        <v>185</v>
      </c>
      <c r="B190" s="430">
        <f>実施計画様式!Y257</f>
        <v>0</v>
      </c>
      <c r="C190">
        <f t="shared" si="6"/>
        <v>0</v>
      </c>
      <c r="D190">
        <f t="shared" si="7"/>
        <v>0</v>
      </c>
      <c r="E190" t="str">
        <f t="shared" si="8"/>
        <v/>
      </c>
      <c r="K190">
        <v>185</v>
      </c>
    </row>
    <row r="191" spans="1:11" ht="17.25">
      <c r="A191">
        <v>186</v>
      </c>
      <c r="B191" s="430">
        <f>実施計画様式!Y258</f>
        <v>0</v>
      </c>
      <c r="C191">
        <f t="shared" si="6"/>
        <v>0</v>
      </c>
      <c r="D191">
        <f t="shared" si="7"/>
        <v>0</v>
      </c>
      <c r="E191" t="str">
        <f t="shared" si="8"/>
        <v/>
      </c>
      <c r="K191">
        <v>186</v>
      </c>
    </row>
    <row r="192" spans="1:11" ht="17.25">
      <c r="A192">
        <v>187</v>
      </c>
      <c r="B192" s="430">
        <f>実施計画様式!Y259</f>
        <v>0</v>
      </c>
      <c r="C192">
        <f t="shared" si="6"/>
        <v>0</v>
      </c>
      <c r="D192">
        <f t="shared" si="7"/>
        <v>0</v>
      </c>
      <c r="E192" t="str">
        <f t="shared" si="8"/>
        <v/>
      </c>
      <c r="K192">
        <v>187</v>
      </c>
    </row>
    <row r="193" spans="1:11" ht="17.25">
      <c r="A193">
        <v>188</v>
      </c>
      <c r="B193" s="430">
        <f>実施計画様式!Y260</f>
        <v>0</v>
      </c>
      <c r="C193">
        <f t="shared" si="6"/>
        <v>0</v>
      </c>
      <c r="D193">
        <f t="shared" si="7"/>
        <v>0</v>
      </c>
      <c r="E193" t="str">
        <f t="shared" si="8"/>
        <v/>
      </c>
      <c r="K193">
        <v>188</v>
      </c>
    </row>
    <row r="194" spans="1:11" ht="17.25">
      <c r="A194">
        <v>189</v>
      </c>
      <c r="B194" s="430">
        <f>実施計画様式!Y261</f>
        <v>0</v>
      </c>
      <c r="C194">
        <f t="shared" si="6"/>
        <v>0</v>
      </c>
      <c r="D194">
        <f t="shared" si="7"/>
        <v>0</v>
      </c>
      <c r="E194" t="str">
        <f t="shared" si="8"/>
        <v/>
      </c>
      <c r="K194">
        <v>189</v>
      </c>
    </row>
    <row r="195" spans="1:11" ht="17.25">
      <c r="A195">
        <v>190</v>
      </c>
      <c r="B195" s="430">
        <f>実施計画様式!Y262</f>
        <v>0</v>
      </c>
      <c r="C195">
        <f t="shared" si="6"/>
        <v>0</v>
      </c>
      <c r="D195">
        <f t="shared" si="7"/>
        <v>0</v>
      </c>
      <c r="E195" t="str">
        <f t="shared" si="8"/>
        <v/>
      </c>
      <c r="K195">
        <v>190</v>
      </c>
    </row>
    <row r="196" spans="1:11" ht="17.25">
      <c r="A196">
        <v>191</v>
      </c>
      <c r="B196" s="430">
        <f>実施計画様式!Y263</f>
        <v>0</v>
      </c>
      <c r="C196">
        <f t="shared" si="6"/>
        <v>0</v>
      </c>
      <c r="D196">
        <f t="shared" si="7"/>
        <v>0</v>
      </c>
      <c r="E196" t="str">
        <f t="shared" si="8"/>
        <v/>
      </c>
      <c r="K196">
        <v>191</v>
      </c>
    </row>
    <row r="197" spans="1:11" ht="17.25">
      <c r="A197">
        <v>192</v>
      </c>
      <c r="B197" s="430">
        <f>実施計画様式!Y264</f>
        <v>0</v>
      </c>
      <c r="C197">
        <f t="shared" si="6"/>
        <v>0</v>
      </c>
      <c r="D197">
        <f t="shared" si="7"/>
        <v>0</v>
      </c>
      <c r="E197" t="str">
        <f t="shared" si="8"/>
        <v/>
      </c>
      <c r="K197">
        <v>192</v>
      </c>
    </row>
    <row r="198" spans="1:11" ht="17.25">
      <c r="A198">
        <v>193</v>
      </c>
      <c r="B198" s="430">
        <f>実施計画様式!Y265</f>
        <v>0</v>
      </c>
      <c r="C198">
        <f t="shared" si="6"/>
        <v>0</v>
      </c>
      <c r="D198">
        <f t="shared" si="7"/>
        <v>0</v>
      </c>
      <c r="E198" t="str">
        <f t="shared" si="8"/>
        <v/>
      </c>
      <c r="K198">
        <v>193</v>
      </c>
    </row>
    <row r="199" spans="1:11" ht="17.25">
      <c r="A199">
        <v>194</v>
      </c>
      <c r="B199" s="430">
        <f>実施計画様式!Y266</f>
        <v>0</v>
      </c>
      <c r="C199">
        <f t="shared" ref="C199:C262" si="9">IF(B199="○",1,0)</f>
        <v>0</v>
      </c>
      <c r="D199">
        <f t="shared" ref="D199:D262" si="10">A199*C199</f>
        <v>0</v>
      </c>
      <c r="E199" t="str">
        <f t="shared" ref="E199:E262" si="11">IFERROR(VLOOKUP(D199,$K$6:$K$405,1,FALSE),"")</f>
        <v/>
      </c>
      <c r="K199">
        <v>194</v>
      </c>
    </row>
    <row r="200" spans="1:11" ht="17.25">
      <c r="A200">
        <v>195</v>
      </c>
      <c r="B200" s="430">
        <f>実施計画様式!Y267</f>
        <v>0</v>
      </c>
      <c r="C200">
        <f t="shared" si="9"/>
        <v>0</v>
      </c>
      <c r="D200">
        <f t="shared" si="10"/>
        <v>0</v>
      </c>
      <c r="E200" t="str">
        <f t="shared" si="11"/>
        <v/>
      </c>
      <c r="K200">
        <v>195</v>
      </c>
    </row>
    <row r="201" spans="1:11" ht="17.25">
      <c r="A201">
        <v>196</v>
      </c>
      <c r="B201" s="430">
        <f>実施計画様式!Y268</f>
        <v>0</v>
      </c>
      <c r="C201">
        <f t="shared" si="9"/>
        <v>0</v>
      </c>
      <c r="D201">
        <f t="shared" si="10"/>
        <v>0</v>
      </c>
      <c r="E201" t="str">
        <f t="shared" si="11"/>
        <v/>
      </c>
      <c r="K201">
        <v>196</v>
      </c>
    </row>
    <row r="202" spans="1:11" ht="17.25">
      <c r="A202">
        <v>197</v>
      </c>
      <c r="B202" s="430">
        <f>実施計画様式!Y269</f>
        <v>0</v>
      </c>
      <c r="C202">
        <f t="shared" si="9"/>
        <v>0</v>
      </c>
      <c r="D202">
        <f t="shared" si="10"/>
        <v>0</v>
      </c>
      <c r="E202" t="str">
        <f t="shared" si="11"/>
        <v/>
      </c>
      <c r="K202">
        <v>197</v>
      </c>
    </row>
    <row r="203" spans="1:11" ht="17.25">
      <c r="A203">
        <v>198</v>
      </c>
      <c r="B203" s="430">
        <f>実施計画様式!Y270</f>
        <v>0</v>
      </c>
      <c r="C203">
        <f t="shared" si="9"/>
        <v>0</v>
      </c>
      <c r="D203">
        <f t="shared" si="10"/>
        <v>0</v>
      </c>
      <c r="E203" t="str">
        <f t="shared" si="11"/>
        <v/>
      </c>
      <c r="K203">
        <v>198</v>
      </c>
    </row>
    <row r="204" spans="1:11" ht="17.25">
      <c r="A204">
        <v>199</v>
      </c>
      <c r="B204" s="430">
        <f>実施計画様式!Y271</f>
        <v>0</v>
      </c>
      <c r="C204">
        <f t="shared" si="9"/>
        <v>0</v>
      </c>
      <c r="D204">
        <f t="shared" si="10"/>
        <v>0</v>
      </c>
      <c r="E204" t="str">
        <f t="shared" si="11"/>
        <v/>
      </c>
      <c r="K204">
        <v>199</v>
      </c>
    </row>
    <row r="205" spans="1:11" ht="17.25">
      <c r="A205">
        <v>200</v>
      </c>
      <c r="B205" s="430">
        <f>実施計画様式!Y272</f>
        <v>0</v>
      </c>
      <c r="C205">
        <f t="shared" si="9"/>
        <v>0</v>
      </c>
      <c r="D205">
        <f t="shared" si="10"/>
        <v>0</v>
      </c>
      <c r="E205" t="str">
        <f t="shared" si="11"/>
        <v/>
      </c>
      <c r="K205">
        <v>200</v>
      </c>
    </row>
    <row r="206" spans="1:11" ht="17.25">
      <c r="A206">
        <v>201</v>
      </c>
      <c r="B206" s="430">
        <f>実施計画様式!Y273</f>
        <v>0</v>
      </c>
      <c r="C206">
        <f t="shared" si="9"/>
        <v>0</v>
      </c>
      <c r="D206">
        <f t="shared" si="10"/>
        <v>0</v>
      </c>
      <c r="E206" t="str">
        <f t="shared" si="11"/>
        <v/>
      </c>
      <c r="K206">
        <v>201</v>
      </c>
    </row>
    <row r="207" spans="1:11" ht="17.25">
      <c r="A207">
        <v>202</v>
      </c>
      <c r="B207" s="430">
        <f>実施計画様式!Y274</f>
        <v>0</v>
      </c>
      <c r="C207">
        <f t="shared" si="9"/>
        <v>0</v>
      </c>
      <c r="D207">
        <f t="shared" si="10"/>
        <v>0</v>
      </c>
      <c r="E207" t="str">
        <f t="shared" si="11"/>
        <v/>
      </c>
      <c r="K207">
        <v>202</v>
      </c>
    </row>
    <row r="208" spans="1:11" ht="17.25">
      <c r="A208">
        <v>203</v>
      </c>
      <c r="B208" s="430">
        <f>実施計画様式!Y275</f>
        <v>0</v>
      </c>
      <c r="C208">
        <f t="shared" si="9"/>
        <v>0</v>
      </c>
      <c r="D208">
        <f t="shared" si="10"/>
        <v>0</v>
      </c>
      <c r="E208" t="str">
        <f t="shared" si="11"/>
        <v/>
      </c>
      <c r="K208">
        <v>203</v>
      </c>
    </row>
    <row r="209" spans="1:11" ht="17.25">
      <c r="A209">
        <v>204</v>
      </c>
      <c r="B209" s="430">
        <f>実施計画様式!Y276</f>
        <v>0</v>
      </c>
      <c r="C209">
        <f t="shared" si="9"/>
        <v>0</v>
      </c>
      <c r="D209">
        <f t="shared" si="10"/>
        <v>0</v>
      </c>
      <c r="E209" t="str">
        <f t="shared" si="11"/>
        <v/>
      </c>
      <c r="K209">
        <v>204</v>
      </c>
    </row>
    <row r="210" spans="1:11" ht="17.25">
      <c r="A210">
        <v>205</v>
      </c>
      <c r="B210" s="430">
        <f>実施計画様式!Y277</f>
        <v>0</v>
      </c>
      <c r="C210">
        <f t="shared" si="9"/>
        <v>0</v>
      </c>
      <c r="D210">
        <f t="shared" si="10"/>
        <v>0</v>
      </c>
      <c r="E210" t="str">
        <f t="shared" si="11"/>
        <v/>
      </c>
      <c r="K210">
        <v>205</v>
      </c>
    </row>
    <row r="211" spans="1:11" ht="17.25">
      <c r="A211">
        <v>206</v>
      </c>
      <c r="B211" s="430">
        <f>実施計画様式!Y278</f>
        <v>0</v>
      </c>
      <c r="C211">
        <f t="shared" si="9"/>
        <v>0</v>
      </c>
      <c r="D211">
        <f t="shared" si="10"/>
        <v>0</v>
      </c>
      <c r="E211" t="str">
        <f t="shared" si="11"/>
        <v/>
      </c>
      <c r="K211">
        <v>206</v>
      </c>
    </row>
    <row r="212" spans="1:11" ht="17.25">
      <c r="A212">
        <v>207</v>
      </c>
      <c r="B212" s="430">
        <f>実施計画様式!Y279</f>
        <v>0</v>
      </c>
      <c r="C212">
        <f t="shared" si="9"/>
        <v>0</v>
      </c>
      <c r="D212">
        <f t="shared" si="10"/>
        <v>0</v>
      </c>
      <c r="E212" t="str">
        <f t="shared" si="11"/>
        <v/>
      </c>
      <c r="K212">
        <v>207</v>
      </c>
    </row>
    <row r="213" spans="1:11" ht="17.25">
      <c r="A213">
        <v>208</v>
      </c>
      <c r="B213" s="430">
        <f>実施計画様式!Y280</f>
        <v>0</v>
      </c>
      <c r="C213">
        <f t="shared" si="9"/>
        <v>0</v>
      </c>
      <c r="D213">
        <f t="shared" si="10"/>
        <v>0</v>
      </c>
      <c r="E213" t="str">
        <f t="shared" si="11"/>
        <v/>
      </c>
      <c r="K213">
        <v>208</v>
      </c>
    </row>
    <row r="214" spans="1:11" ht="17.25">
      <c r="A214">
        <v>209</v>
      </c>
      <c r="B214" s="430">
        <f>実施計画様式!Y281</f>
        <v>0</v>
      </c>
      <c r="C214">
        <f t="shared" si="9"/>
        <v>0</v>
      </c>
      <c r="D214">
        <f t="shared" si="10"/>
        <v>0</v>
      </c>
      <c r="E214" t="str">
        <f t="shared" si="11"/>
        <v/>
      </c>
      <c r="K214">
        <v>209</v>
      </c>
    </row>
    <row r="215" spans="1:11" ht="17.25">
      <c r="A215">
        <v>210</v>
      </c>
      <c r="B215" s="430">
        <f>実施計画様式!Y282</f>
        <v>0</v>
      </c>
      <c r="C215">
        <f t="shared" si="9"/>
        <v>0</v>
      </c>
      <c r="D215">
        <f t="shared" si="10"/>
        <v>0</v>
      </c>
      <c r="E215" t="str">
        <f t="shared" si="11"/>
        <v/>
      </c>
      <c r="K215">
        <v>210</v>
      </c>
    </row>
    <row r="216" spans="1:11" ht="17.25">
      <c r="A216">
        <v>211</v>
      </c>
      <c r="B216" s="430">
        <f>実施計画様式!Y283</f>
        <v>0</v>
      </c>
      <c r="C216">
        <f t="shared" si="9"/>
        <v>0</v>
      </c>
      <c r="D216">
        <f t="shared" si="10"/>
        <v>0</v>
      </c>
      <c r="E216" t="str">
        <f t="shared" si="11"/>
        <v/>
      </c>
      <c r="K216">
        <v>211</v>
      </c>
    </row>
    <row r="217" spans="1:11" ht="17.25">
      <c r="A217">
        <v>212</v>
      </c>
      <c r="B217" s="430">
        <f>実施計画様式!Y284</f>
        <v>0</v>
      </c>
      <c r="C217">
        <f t="shared" si="9"/>
        <v>0</v>
      </c>
      <c r="D217">
        <f t="shared" si="10"/>
        <v>0</v>
      </c>
      <c r="E217" t="str">
        <f t="shared" si="11"/>
        <v/>
      </c>
      <c r="K217">
        <v>212</v>
      </c>
    </row>
    <row r="218" spans="1:11" ht="17.25">
      <c r="A218">
        <v>213</v>
      </c>
      <c r="B218" s="430">
        <f>実施計画様式!Y285</f>
        <v>0</v>
      </c>
      <c r="C218">
        <f t="shared" si="9"/>
        <v>0</v>
      </c>
      <c r="D218">
        <f t="shared" si="10"/>
        <v>0</v>
      </c>
      <c r="E218" t="str">
        <f t="shared" si="11"/>
        <v/>
      </c>
      <c r="K218">
        <v>213</v>
      </c>
    </row>
    <row r="219" spans="1:11" ht="17.25">
      <c r="A219">
        <v>214</v>
      </c>
      <c r="B219" s="430">
        <f>実施計画様式!Y286</f>
        <v>0</v>
      </c>
      <c r="C219">
        <f t="shared" si="9"/>
        <v>0</v>
      </c>
      <c r="D219">
        <f t="shared" si="10"/>
        <v>0</v>
      </c>
      <c r="E219" t="str">
        <f t="shared" si="11"/>
        <v/>
      </c>
      <c r="K219">
        <v>214</v>
      </c>
    </row>
    <row r="220" spans="1:11" ht="17.25">
      <c r="A220">
        <v>215</v>
      </c>
      <c r="B220" s="430">
        <f>実施計画様式!Y287</f>
        <v>0</v>
      </c>
      <c r="C220">
        <f t="shared" si="9"/>
        <v>0</v>
      </c>
      <c r="D220">
        <f t="shared" si="10"/>
        <v>0</v>
      </c>
      <c r="E220" t="str">
        <f t="shared" si="11"/>
        <v/>
      </c>
      <c r="K220">
        <v>215</v>
      </c>
    </row>
    <row r="221" spans="1:11" ht="17.25">
      <c r="A221">
        <v>216</v>
      </c>
      <c r="B221" s="430">
        <f>実施計画様式!Y288</f>
        <v>0</v>
      </c>
      <c r="C221">
        <f t="shared" si="9"/>
        <v>0</v>
      </c>
      <c r="D221">
        <f t="shared" si="10"/>
        <v>0</v>
      </c>
      <c r="E221" t="str">
        <f t="shared" si="11"/>
        <v/>
      </c>
      <c r="K221">
        <v>216</v>
      </c>
    </row>
    <row r="222" spans="1:11" ht="17.25">
      <c r="A222">
        <v>217</v>
      </c>
      <c r="B222" s="430">
        <f>実施計画様式!Y289</f>
        <v>0</v>
      </c>
      <c r="C222">
        <f t="shared" si="9"/>
        <v>0</v>
      </c>
      <c r="D222">
        <f t="shared" si="10"/>
        <v>0</v>
      </c>
      <c r="E222" t="str">
        <f t="shared" si="11"/>
        <v/>
      </c>
      <c r="K222">
        <v>217</v>
      </c>
    </row>
    <row r="223" spans="1:11" ht="17.25">
      <c r="A223">
        <v>218</v>
      </c>
      <c r="B223" s="430">
        <f>実施計画様式!Y290</f>
        <v>0</v>
      </c>
      <c r="C223">
        <f t="shared" si="9"/>
        <v>0</v>
      </c>
      <c r="D223">
        <f t="shared" si="10"/>
        <v>0</v>
      </c>
      <c r="E223" t="str">
        <f t="shared" si="11"/>
        <v/>
      </c>
      <c r="K223">
        <v>218</v>
      </c>
    </row>
    <row r="224" spans="1:11" ht="17.25">
      <c r="A224">
        <v>219</v>
      </c>
      <c r="B224" s="430">
        <f>実施計画様式!Y291</f>
        <v>0</v>
      </c>
      <c r="C224">
        <f t="shared" si="9"/>
        <v>0</v>
      </c>
      <c r="D224">
        <f t="shared" si="10"/>
        <v>0</v>
      </c>
      <c r="E224" t="str">
        <f t="shared" si="11"/>
        <v/>
      </c>
      <c r="K224">
        <v>219</v>
      </c>
    </row>
    <row r="225" spans="1:11" ht="17.25">
      <c r="A225">
        <v>220</v>
      </c>
      <c r="B225" s="430">
        <f>実施計画様式!Y292</f>
        <v>0</v>
      </c>
      <c r="C225">
        <f t="shared" si="9"/>
        <v>0</v>
      </c>
      <c r="D225">
        <f t="shared" si="10"/>
        <v>0</v>
      </c>
      <c r="E225" t="str">
        <f t="shared" si="11"/>
        <v/>
      </c>
      <c r="K225">
        <v>220</v>
      </c>
    </row>
    <row r="226" spans="1:11" ht="17.25">
      <c r="A226">
        <v>221</v>
      </c>
      <c r="B226" s="430">
        <f>実施計画様式!Y293</f>
        <v>0</v>
      </c>
      <c r="C226">
        <f t="shared" si="9"/>
        <v>0</v>
      </c>
      <c r="D226">
        <f t="shared" si="10"/>
        <v>0</v>
      </c>
      <c r="E226" t="str">
        <f t="shared" si="11"/>
        <v/>
      </c>
      <c r="K226">
        <v>221</v>
      </c>
    </row>
    <row r="227" spans="1:11" ht="17.25">
      <c r="A227">
        <v>222</v>
      </c>
      <c r="B227" s="430">
        <f>実施計画様式!Y294</f>
        <v>0</v>
      </c>
      <c r="C227">
        <f t="shared" si="9"/>
        <v>0</v>
      </c>
      <c r="D227">
        <f t="shared" si="10"/>
        <v>0</v>
      </c>
      <c r="E227" t="str">
        <f t="shared" si="11"/>
        <v/>
      </c>
      <c r="K227">
        <v>222</v>
      </c>
    </row>
    <row r="228" spans="1:11" ht="17.25">
      <c r="A228">
        <v>223</v>
      </c>
      <c r="B228" s="430">
        <f>実施計画様式!Y295</f>
        <v>0</v>
      </c>
      <c r="C228">
        <f t="shared" si="9"/>
        <v>0</v>
      </c>
      <c r="D228">
        <f t="shared" si="10"/>
        <v>0</v>
      </c>
      <c r="E228" t="str">
        <f t="shared" si="11"/>
        <v/>
      </c>
      <c r="K228">
        <v>223</v>
      </c>
    </row>
    <row r="229" spans="1:11" ht="17.25">
      <c r="A229">
        <v>224</v>
      </c>
      <c r="B229" s="430">
        <f>実施計画様式!Y296</f>
        <v>0</v>
      </c>
      <c r="C229">
        <f t="shared" si="9"/>
        <v>0</v>
      </c>
      <c r="D229">
        <f t="shared" si="10"/>
        <v>0</v>
      </c>
      <c r="E229" t="str">
        <f t="shared" si="11"/>
        <v/>
      </c>
      <c r="K229">
        <v>224</v>
      </c>
    </row>
    <row r="230" spans="1:11" ht="17.25">
      <c r="A230">
        <v>225</v>
      </c>
      <c r="B230" s="430">
        <f>実施計画様式!Y297</f>
        <v>0</v>
      </c>
      <c r="C230">
        <f t="shared" si="9"/>
        <v>0</v>
      </c>
      <c r="D230">
        <f t="shared" si="10"/>
        <v>0</v>
      </c>
      <c r="E230" t="str">
        <f t="shared" si="11"/>
        <v/>
      </c>
      <c r="K230">
        <v>225</v>
      </c>
    </row>
    <row r="231" spans="1:11" ht="17.25">
      <c r="A231">
        <v>226</v>
      </c>
      <c r="B231" s="430">
        <f>実施計画様式!Y298</f>
        <v>0</v>
      </c>
      <c r="C231">
        <f t="shared" si="9"/>
        <v>0</v>
      </c>
      <c r="D231">
        <f t="shared" si="10"/>
        <v>0</v>
      </c>
      <c r="E231" t="str">
        <f t="shared" si="11"/>
        <v/>
      </c>
      <c r="K231">
        <v>226</v>
      </c>
    </row>
    <row r="232" spans="1:11" ht="17.25">
      <c r="A232">
        <v>227</v>
      </c>
      <c r="B232" s="430">
        <f>実施計画様式!Y299</f>
        <v>0</v>
      </c>
      <c r="C232">
        <f t="shared" si="9"/>
        <v>0</v>
      </c>
      <c r="D232">
        <f t="shared" si="10"/>
        <v>0</v>
      </c>
      <c r="E232" t="str">
        <f t="shared" si="11"/>
        <v/>
      </c>
      <c r="K232">
        <v>227</v>
      </c>
    </row>
    <row r="233" spans="1:11" ht="17.25">
      <c r="A233">
        <v>228</v>
      </c>
      <c r="B233" s="430">
        <f>実施計画様式!Y300</f>
        <v>0</v>
      </c>
      <c r="C233">
        <f t="shared" si="9"/>
        <v>0</v>
      </c>
      <c r="D233">
        <f t="shared" si="10"/>
        <v>0</v>
      </c>
      <c r="E233" t="str">
        <f t="shared" si="11"/>
        <v/>
      </c>
      <c r="K233">
        <v>228</v>
      </c>
    </row>
    <row r="234" spans="1:11" ht="17.25">
      <c r="A234">
        <v>229</v>
      </c>
      <c r="B234" s="430">
        <f>実施計画様式!Y301</f>
        <v>0</v>
      </c>
      <c r="C234">
        <f t="shared" si="9"/>
        <v>0</v>
      </c>
      <c r="D234">
        <f t="shared" si="10"/>
        <v>0</v>
      </c>
      <c r="E234" t="str">
        <f t="shared" si="11"/>
        <v/>
      </c>
      <c r="K234">
        <v>229</v>
      </c>
    </row>
    <row r="235" spans="1:11" ht="17.25">
      <c r="A235">
        <v>230</v>
      </c>
      <c r="B235" s="430">
        <f>実施計画様式!Y302</f>
        <v>0</v>
      </c>
      <c r="C235">
        <f t="shared" si="9"/>
        <v>0</v>
      </c>
      <c r="D235">
        <f t="shared" si="10"/>
        <v>0</v>
      </c>
      <c r="E235" t="str">
        <f t="shared" si="11"/>
        <v/>
      </c>
      <c r="K235">
        <v>230</v>
      </c>
    </row>
    <row r="236" spans="1:11" ht="17.25">
      <c r="A236">
        <v>231</v>
      </c>
      <c r="B236" s="430">
        <f>実施計画様式!Y303</f>
        <v>0</v>
      </c>
      <c r="C236">
        <f t="shared" si="9"/>
        <v>0</v>
      </c>
      <c r="D236">
        <f t="shared" si="10"/>
        <v>0</v>
      </c>
      <c r="E236" t="str">
        <f t="shared" si="11"/>
        <v/>
      </c>
      <c r="K236">
        <v>231</v>
      </c>
    </row>
    <row r="237" spans="1:11" ht="17.25">
      <c r="A237">
        <v>232</v>
      </c>
      <c r="B237" s="430">
        <f>実施計画様式!Y304</f>
        <v>0</v>
      </c>
      <c r="C237">
        <f t="shared" si="9"/>
        <v>0</v>
      </c>
      <c r="D237">
        <f t="shared" si="10"/>
        <v>0</v>
      </c>
      <c r="E237" t="str">
        <f t="shared" si="11"/>
        <v/>
      </c>
      <c r="K237">
        <v>232</v>
      </c>
    </row>
    <row r="238" spans="1:11" ht="17.25">
      <c r="A238">
        <v>233</v>
      </c>
      <c r="B238" s="430">
        <f>実施計画様式!Y305</f>
        <v>0</v>
      </c>
      <c r="C238">
        <f t="shared" si="9"/>
        <v>0</v>
      </c>
      <c r="D238">
        <f t="shared" si="10"/>
        <v>0</v>
      </c>
      <c r="E238" t="str">
        <f t="shared" si="11"/>
        <v/>
      </c>
      <c r="K238">
        <v>233</v>
      </c>
    </row>
    <row r="239" spans="1:11" ht="17.25">
      <c r="A239">
        <v>234</v>
      </c>
      <c r="B239" s="430">
        <f>実施計画様式!Y306</f>
        <v>0</v>
      </c>
      <c r="C239">
        <f t="shared" si="9"/>
        <v>0</v>
      </c>
      <c r="D239">
        <f t="shared" si="10"/>
        <v>0</v>
      </c>
      <c r="E239" t="str">
        <f t="shared" si="11"/>
        <v/>
      </c>
      <c r="K239">
        <v>234</v>
      </c>
    </row>
    <row r="240" spans="1:11" ht="17.25">
      <c r="A240">
        <v>235</v>
      </c>
      <c r="B240" s="430">
        <f>実施計画様式!Y307</f>
        <v>0</v>
      </c>
      <c r="C240">
        <f t="shared" si="9"/>
        <v>0</v>
      </c>
      <c r="D240">
        <f t="shared" si="10"/>
        <v>0</v>
      </c>
      <c r="E240" t="str">
        <f t="shared" si="11"/>
        <v/>
      </c>
      <c r="K240">
        <v>235</v>
      </c>
    </row>
    <row r="241" spans="1:11" ht="17.25">
      <c r="A241">
        <v>236</v>
      </c>
      <c r="B241" s="430">
        <f>実施計画様式!Y308</f>
        <v>0</v>
      </c>
      <c r="C241">
        <f t="shared" si="9"/>
        <v>0</v>
      </c>
      <c r="D241">
        <f t="shared" si="10"/>
        <v>0</v>
      </c>
      <c r="E241" t="str">
        <f t="shared" si="11"/>
        <v/>
      </c>
      <c r="K241">
        <v>236</v>
      </c>
    </row>
    <row r="242" spans="1:11" ht="17.25">
      <c r="A242">
        <v>237</v>
      </c>
      <c r="B242" s="430">
        <f>実施計画様式!Y309</f>
        <v>0</v>
      </c>
      <c r="C242">
        <f t="shared" si="9"/>
        <v>0</v>
      </c>
      <c r="D242">
        <f t="shared" si="10"/>
        <v>0</v>
      </c>
      <c r="E242" t="str">
        <f t="shared" si="11"/>
        <v/>
      </c>
      <c r="K242">
        <v>237</v>
      </c>
    </row>
    <row r="243" spans="1:11" ht="17.25">
      <c r="A243">
        <v>238</v>
      </c>
      <c r="B243" s="430">
        <f>実施計画様式!Y310</f>
        <v>0</v>
      </c>
      <c r="C243">
        <f t="shared" si="9"/>
        <v>0</v>
      </c>
      <c r="D243">
        <f t="shared" si="10"/>
        <v>0</v>
      </c>
      <c r="E243" t="str">
        <f t="shared" si="11"/>
        <v/>
      </c>
      <c r="K243">
        <v>238</v>
      </c>
    </row>
    <row r="244" spans="1:11" ht="17.25">
      <c r="A244">
        <v>239</v>
      </c>
      <c r="B244" s="430">
        <f>実施計画様式!Y311</f>
        <v>0</v>
      </c>
      <c r="C244">
        <f t="shared" si="9"/>
        <v>0</v>
      </c>
      <c r="D244">
        <f t="shared" si="10"/>
        <v>0</v>
      </c>
      <c r="E244" t="str">
        <f t="shared" si="11"/>
        <v/>
      </c>
      <c r="K244">
        <v>239</v>
      </c>
    </row>
    <row r="245" spans="1:11" ht="17.25">
      <c r="A245">
        <v>240</v>
      </c>
      <c r="B245" s="430">
        <f>実施計画様式!Y312</f>
        <v>0</v>
      </c>
      <c r="C245">
        <f t="shared" si="9"/>
        <v>0</v>
      </c>
      <c r="D245">
        <f t="shared" si="10"/>
        <v>0</v>
      </c>
      <c r="E245" t="str">
        <f t="shared" si="11"/>
        <v/>
      </c>
      <c r="K245">
        <v>240</v>
      </c>
    </row>
    <row r="246" spans="1:11" ht="17.25">
      <c r="A246">
        <v>241</v>
      </c>
      <c r="B246" s="430">
        <f>実施計画様式!Y313</f>
        <v>0</v>
      </c>
      <c r="C246">
        <f t="shared" si="9"/>
        <v>0</v>
      </c>
      <c r="D246">
        <f t="shared" si="10"/>
        <v>0</v>
      </c>
      <c r="E246" t="str">
        <f t="shared" si="11"/>
        <v/>
      </c>
      <c r="K246">
        <v>241</v>
      </c>
    </row>
    <row r="247" spans="1:11" ht="17.25">
      <c r="A247">
        <v>242</v>
      </c>
      <c r="B247" s="430">
        <f>実施計画様式!Y314</f>
        <v>0</v>
      </c>
      <c r="C247">
        <f t="shared" si="9"/>
        <v>0</v>
      </c>
      <c r="D247">
        <f t="shared" si="10"/>
        <v>0</v>
      </c>
      <c r="E247" t="str">
        <f t="shared" si="11"/>
        <v/>
      </c>
      <c r="K247">
        <v>242</v>
      </c>
    </row>
    <row r="248" spans="1:11" ht="17.25">
      <c r="A248">
        <v>243</v>
      </c>
      <c r="B248" s="430">
        <f>実施計画様式!Y315</f>
        <v>0</v>
      </c>
      <c r="C248">
        <f t="shared" si="9"/>
        <v>0</v>
      </c>
      <c r="D248">
        <f t="shared" si="10"/>
        <v>0</v>
      </c>
      <c r="E248" t="str">
        <f t="shared" si="11"/>
        <v/>
      </c>
      <c r="K248">
        <v>243</v>
      </c>
    </row>
    <row r="249" spans="1:11" ht="17.25">
      <c r="A249">
        <v>244</v>
      </c>
      <c r="B249" s="430">
        <f>実施計画様式!Y316</f>
        <v>0</v>
      </c>
      <c r="C249">
        <f t="shared" si="9"/>
        <v>0</v>
      </c>
      <c r="D249">
        <f t="shared" si="10"/>
        <v>0</v>
      </c>
      <c r="E249" t="str">
        <f t="shared" si="11"/>
        <v/>
      </c>
      <c r="K249">
        <v>244</v>
      </c>
    </row>
    <row r="250" spans="1:11" ht="17.25">
      <c r="A250">
        <v>245</v>
      </c>
      <c r="B250" s="430">
        <f>実施計画様式!Y317</f>
        <v>0</v>
      </c>
      <c r="C250">
        <f t="shared" si="9"/>
        <v>0</v>
      </c>
      <c r="D250">
        <f t="shared" si="10"/>
        <v>0</v>
      </c>
      <c r="E250" t="str">
        <f t="shared" si="11"/>
        <v/>
      </c>
      <c r="K250">
        <v>245</v>
      </c>
    </row>
    <row r="251" spans="1:11" ht="17.25">
      <c r="A251">
        <v>246</v>
      </c>
      <c r="B251" s="430">
        <f>実施計画様式!Y318</f>
        <v>0</v>
      </c>
      <c r="C251">
        <f t="shared" si="9"/>
        <v>0</v>
      </c>
      <c r="D251">
        <f t="shared" si="10"/>
        <v>0</v>
      </c>
      <c r="E251" t="str">
        <f t="shared" si="11"/>
        <v/>
      </c>
      <c r="K251">
        <v>246</v>
      </c>
    </row>
    <row r="252" spans="1:11" ht="17.25">
      <c r="A252">
        <v>247</v>
      </c>
      <c r="B252" s="430">
        <f>実施計画様式!Y319</f>
        <v>0</v>
      </c>
      <c r="C252">
        <f t="shared" si="9"/>
        <v>0</v>
      </c>
      <c r="D252">
        <f t="shared" si="10"/>
        <v>0</v>
      </c>
      <c r="E252" t="str">
        <f t="shared" si="11"/>
        <v/>
      </c>
      <c r="K252">
        <v>247</v>
      </c>
    </row>
    <row r="253" spans="1:11" ht="17.25">
      <c r="A253">
        <v>248</v>
      </c>
      <c r="B253" s="430">
        <f>実施計画様式!Y320</f>
        <v>0</v>
      </c>
      <c r="C253">
        <f t="shared" si="9"/>
        <v>0</v>
      </c>
      <c r="D253">
        <f t="shared" si="10"/>
        <v>0</v>
      </c>
      <c r="E253" t="str">
        <f t="shared" si="11"/>
        <v/>
      </c>
      <c r="K253">
        <v>248</v>
      </c>
    </row>
    <row r="254" spans="1:11" ht="17.25">
      <c r="A254">
        <v>249</v>
      </c>
      <c r="B254" s="430">
        <f>実施計画様式!Y321</f>
        <v>0</v>
      </c>
      <c r="C254">
        <f t="shared" si="9"/>
        <v>0</v>
      </c>
      <c r="D254">
        <f t="shared" si="10"/>
        <v>0</v>
      </c>
      <c r="E254" t="str">
        <f t="shared" si="11"/>
        <v/>
      </c>
      <c r="K254">
        <v>249</v>
      </c>
    </row>
    <row r="255" spans="1:11" ht="17.25">
      <c r="A255">
        <v>250</v>
      </c>
      <c r="B255" s="430">
        <f>実施計画様式!Y322</f>
        <v>0</v>
      </c>
      <c r="C255">
        <f t="shared" si="9"/>
        <v>0</v>
      </c>
      <c r="D255">
        <f t="shared" si="10"/>
        <v>0</v>
      </c>
      <c r="E255" t="str">
        <f t="shared" si="11"/>
        <v/>
      </c>
      <c r="K255">
        <v>250</v>
      </c>
    </row>
    <row r="256" spans="1:11" ht="17.25">
      <c r="A256">
        <v>251</v>
      </c>
      <c r="B256" s="430">
        <f>実施計画様式!Y323</f>
        <v>0</v>
      </c>
      <c r="C256">
        <f t="shared" si="9"/>
        <v>0</v>
      </c>
      <c r="D256">
        <f t="shared" si="10"/>
        <v>0</v>
      </c>
      <c r="E256" t="str">
        <f t="shared" si="11"/>
        <v/>
      </c>
      <c r="K256">
        <v>251</v>
      </c>
    </row>
    <row r="257" spans="1:11" ht="17.25">
      <c r="A257">
        <v>252</v>
      </c>
      <c r="B257" s="430">
        <f>実施計画様式!Y324</f>
        <v>0</v>
      </c>
      <c r="C257">
        <f t="shared" si="9"/>
        <v>0</v>
      </c>
      <c r="D257">
        <f t="shared" si="10"/>
        <v>0</v>
      </c>
      <c r="E257" t="str">
        <f t="shared" si="11"/>
        <v/>
      </c>
      <c r="K257">
        <v>252</v>
      </c>
    </row>
    <row r="258" spans="1:11" ht="17.25">
      <c r="A258">
        <v>253</v>
      </c>
      <c r="B258" s="430">
        <f>実施計画様式!Y325</f>
        <v>0</v>
      </c>
      <c r="C258">
        <f t="shared" si="9"/>
        <v>0</v>
      </c>
      <c r="D258">
        <f t="shared" si="10"/>
        <v>0</v>
      </c>
      <c r="E258" t="str">
        <f t="shared" si="11"/>
        <v/>
      </c>
      <c r="K258">
        <v>253</v>
      </c>
    </row>
    <row r="259" spans="1:11" ht="17.25">
      <c r="A259">
        <v>254</v>
      </c>
      <c r="B259" s="430">
        <f>実施計画様式!Y326</f>
        <v>0</v>
      </c>
      <c r="C259">
        <f t="shared" si="9"/>
        <v>0</v>
      </c>
      <c r="D259">
        <f t="shared" si="10"/>
        <v>0</v>
      </c>
      <c r="E259" t="str">
        <f t="shared" si="11"/>
        <v/>
      </c>
      <c r="K259">
        <v>254</v>
      </c>
    </row>
    <row r="260" spans="1:11" ht="17.25">
      <c r="A260">
        <v>255</v>
      </c>
      <c r="B260" s="430">
        <f>実施計画様式!Y327</f>
        <v>0</v>
      </c>
      <c r="C260">
        <f t="shared" si="9"/>
        <v>0</v>
      </c>
      <c r="D260">
        <f t="shared" si="10"/>
        <v>0</v>
      </c>
      <c r="E260" t="str">
        <f t="shared" si="11"/>
        <v/>
      </c>
      <c r="K260">
        <v>255</v>
      </c>
    </row>
    <row r="261" spans="1:11" ht="17.25">
      <c r="A261">
        <v>256</v>
      </c>
      <c r="B261" s="430">
        <f>実施計画様式!Y328</f>
        <v>0</v>
      </c>
      <c r="C261">
        <f t="shared" si="9"/>
        <v>0</v>
      </c>
      <c r="D261">
        <f t="shared" si="10"/>
        <v>0</v>
      </c>
      <c r="E261" t="str">
        <f t="shared" si="11"/>
        <v/>
      </c>
      <c r="K261">
        <v>256</v>
      </c>
    </row>
    <row r="262" spans="1:11" ht="17.25">
      <c r="A262">
        <v>257</v>
      </c>
      <c r="B262" s="430">
        <f>実施計画様式!Y329</f>
        <v>0</v>
      </c>
      <c r="C262">
        <f t="shared" si="9"/>
        <v>0</v>
      </c>
      <c r="D262">
        <f t="shared" si="10"/>
        <v>0</v>
      </c>
      <c r="E262" t="str">
        <f t="shared" si="11"/>
        <v/>
      </c>
      <c r="K262">
        <v>257</v>
      </c>
    </row>
    <row r="263" spans="1:11" ht="17.25">
      <c r="A263">
        <v>258</v>
      </c>
      <c r="B263" s="430">
        <f>実施計画様式!Y330</f>
        <v>0</v>
      </c>
      <c r="C263">
        <f t="shared" ref="C263:C326" si="12">IF(B263="○",1,0)</f>
        <v>0</v>
      </c>
      <c r="D263">
        <f t="shared" ref="D263:D326" si="13">A263*C263</f>
        <v>0</v>
      </c>
      <c r="E263" t="str">
        <f t="shared" ref="E263:E326" si="14">IFERROR(VLOOKUP(D263,$K$6:$K$405,1,FALSE),"")</f>
        <v/>
      </c>
      <c r="K263">
        <v>258</v>
      </c>
    </row>
    <row r="264" spans="1:11" ht="17.25">
      <c r="A264">
        <v>259</v>
      </c>
      <c r="B264" s="430">
        <f>実施計画様式!Y331</f>
        <v>0</v>
      </c>
      <c r="C264">
        <f t="shared" si="12"/>
        <v>0</v>
      </c>
      <c r="D264">
        <f t="shared" si="13"/>
        <v>0</v>
      </c>
      <c r="E264" t="str">
        <f t="shared" si="14"/>
        <v/>
      </c>
      <c r="K264">
        <v>259</v>
      </c>
    </row>
    <row r="265" spans="1:11" ht="17.25">
      <c r="A265">
        <v>260</v>
      </c>
      <c r="B265" s="430">
        <f>実施計画様式!Y332</f>
        <v>0</v>
      </c>
      <c r="C265">
        <f t="shared" si="12"/>
        <v>0</v>
      </c>
      <c r="D265">
        <f t="shared" si="13"/>
        <v>0</v>
      </c>
      <c r="E265" t="str">
        <f t="shared" si="14"/>
        <v/>
      </c>
      <c r="K265">
        <v>260</v>
      </c>
    </row>
    <row r="266" spans="1:11" ht="17.25">
      <c r="A266">
        <v>261</v>
      </c>
      <c r="B266" s="430">
        <f>実施計画様式!Y333</f>
        <v>0</v>
      </c>
      <c r="C266">
        <f t="shared" si="12"/>
        <v>0</v>
      </c>
      <c r="D266">
        <f t="shared" si="13"/>
        <v>0</v>
      </c>
      <c r="E266" t="str">
        <f t="shared" si="14"/>
        <v/>
      </c>
      <c r="K266">
        <v>261</v>
      </c>
    </row>
    <row r="267" spans="1:11" ht="17.25">
      <c r="A267">
        <v>262</v>
      </c>
      <c r="B267" s="430">
        <f>実施計画様式!Y334</f>
        <v>0</v>
      </c>
      <c r="C267">
        <f t="shared" si="12"/>
        <v>0</v>
      </c>
      <c r="D267">
        <f t="shared" si="13"/>
        <v>0</v>
      </c>
      <c r="E267" t="str">
        <f t="shared" si="14"/>
        <v/>
      </c>
      <c r="K267">
        <v>262</v>
      </c>
    </row>
    <row r="268" spans="1:11" ht="17.25">
      <c r="A268">
        <v>263</v>
      </c>
      <c r="B268" s="430">
        <f>実施計画様式!Y335</f>
        <v>0</v>
      </c>
      <c r="C268">
        <f t="shared" si="12"/>
        <v>0</v>
      </c>
      <c r="D268">
        <f t="shared" si="13"/>
        <v>0</v>
      </c>
      <c r="E268" t="str">
        <f t="shared" si="14"/>
        <v/>
      </c>
      <c r="K268">
        <v>263</v>
      </c>
    </row>
    <row r="269" spans="1:11" ht="17.25">
      <c r="A269">
        <v>264</v>
      </c>
      <c r="B269" s="430">
        <f>実施計画様式!Y336</f>
        <v>0</v>
      </c>
      <c r="C269">
        <f t="shared" si="12"/>
        <v>0</v>
      </c>
      <c r="D269">
        <f t="shared" si="13"/>
        <v>0</v>
      </c>
      <c r="E269" t="str">
        <f t="shared" si="14"/>
        <v/>
      </c>
      <c r="K269">
        <v>264</v>
      </c>
    </row>
    <row r="270" spans="1:11" ht="17.25">
      <c r="A270">
        <v>265</v>
      </c>
      <c r="B270" s="430">
        <f>実施計画様式!Y337</f>
        <v>0</v>
      </c>
      <c r="C270">
        <f t="shared" si="12"/>
        <v>0</v>
      </c>
      <c r="D270">
        <f t="shared" si="13"/>
        <v>0</v>
      </c>
      <c r="E270" t="str">
        <f t="shared" si="14"/>
        <v/>
      </c>
      <c r="K270">
        <v>265</v>
      </c>
    </row>
    <row r="271" spans="1:11" ht="17.25">
      <c r="A271">
        <v>266</v>
      </c>
      <c r="B271" s="430">
        <f>実施計画様式!Y338</f>
        <v>0</v>
      </c>
      <c r="C271">
        <f t="shared" si="12"/>
        <v>0</v>
      </c>
      <c r="D271">
        <f t="shared" si="13"/>
        <v>0</v>
      </c>
      <c r="E271" t="str">
        <f t="shared" si="14"/>
        <v/>
      </c>
      <c r="K271">
        <v>266</v>
      </c>
    </row>
    <row r="272" spans="1:11" ht="17.25">
      <c r="A272">
        <v>267</v>
      </c>
      <c r="B272" s="430">
        <f>実施計画様式!Y339</f>
        <v>0</v>
      </c>
      <c r="C272">
        <f t="shared" si="12"/>
        <v>0</v>
      </c>
      <c r="D272">
        <f t="shared" si="13"/>
        <v>0</v>
      </c>
      <c r="E272" t="str">
        <f t="shared" si="14"/>
        <v/>
      </c>
      <c r="K272">
        <v>267</v>
      </c>
    </row>
    <row r="273" spans="1:11" ht="17.25">
      <c r="A273">
        <v>268</v>
      </c>
      <c r="B273" s="430">
        <f>実施計画様式!Y340</f>
        <v>0</v>
      </c>
      <c r="C273">
        <f t="shared" si="12"/>
        <v>0</v>
      </c>
      <c r="D273">
        <f t="shared" si="13"/>
        <v>0</v>
      </c>
      <c r="E273" t="str">
        <f t="shared" si="14"/>
        <v/>
      </c>
      <c r="K273">
        <v>268</v>
      </c>
    </row>
    <row r="274" spans="1:11" ht="17.25">
      <c r="A274">
        <v>269</v>
      </c>
      <c r="B274" s="430">
        <f>実施計画様式!Y341</f>
        <v>0</v>
      </c>
      <c r="C274">
        <f t="shared" si="12"/>
        <v>0</v>
      </c>
      <c r="D274">
        <f t="shared" si="13"/>
        <v>0</v>
      </c>
      <c r="E274" t="str">
        <f t="shared" si="14"/>
        <v/>
      </c>
      <c r="K274">
        <v>269</v>
      </c>
    </row>
    <row r="275" spans="1:11" ht="17.25">
      <c r="A275">
        <v>270</v>
      </c>
      <c r="B275" s="430">
        <f>実施計画様式!Y342</f>
        <v>0</v>
      </c>
      <c r="C275">
        <f t="shared" si="12"/>
        <v>0</v>
      </c>
      <c r="D275">
        <f t="shared" si="13"/>
        <v>0</v>
      </c>
      <c r="E275" t="str">
        <f t="shared" si="14"/>
        <v/>
      </c>
      <c r="K275">
        <v>270</v>
      </c>
    </row>
    <row r="276" spans="1:11" ht="17.25">
      <c r="A276">
        <v>271</v>
      </c>
      <c r="B276" s="430">
        <f>実施計画様式!Y343</f>
        <v>0</v>
      </c>
      <c r="C276">
        <f t="shared" si="12"/>
        <v>0</v>
      </c>
      <c r="D276">
        <f t="shared" si="13"/>
        <v>0</v>
      </c>
      <c r="E276" t="str">
        <f t="shared" si="14"/>
        <v/>
      </c>
      <c r="K276">
        <v>271</v>
      </c>
    </row>
    <row r="277" spans="1:11" ht="17.25">
      <c r="A277">
        <v>272</v>
      </c>
      <c r="B277" s="430">
        <f>実施計画様式!Y344</f>
        <v>0</v>
      </c>
      <c r="C277">
        <f t="shared" si="12"/>
        <v>0</v>
      </c>
      <c r="D277">
        <f t="shared" si="13"/>
        <v>0</v>
      </c>
      <c r="E277" t="str">
        <f t="shared" si="14"/>
        <v/>
      </c>
      <c r="K277">
        <v>272</v>
      </c>
    </row>
    <row r="278" spans="1:11" ht="17.25">
      <c r="A278">
        <v>273</v>
      </c>
      <c r="B278" s="430">
        <f>実施計画様式!Y345</f>
        <v>0</v>
      </c>
      <c r="C278">
        <f t="shared" si="12"/>
        <v>0</v>
      </c>
      <c r="D278">
        <f t="shared" si="13"/>
        <v>0</v>
      </c>
      <c r="E278" t="str">
        <f t="shared" si="14"/>
        <v/>
      </c>
      <c r="K278">
        <v>273</v>
      </c>
    </row>
    <row r="279" spans="1:11" ht="17.25">
      <c r="A279">
        <v>274</v>
      </c>
      <c r="B279" s="430">
        <f>実施計画様式!Y346</f>
        <v>0</v>
      </c>
      <c r="C279">
        <f t="shared" si="12"/>
        <v>0</v>
      </c>
      <c r="D279">
        <f t="shared" si="13"/>
        <v>0</v>
      </c>
      <c r="E279" t="str">
        <f t="shared" si="14"/>
        <v/>
      </c>
      <c r="K279">
        <v>274</v>
      </c>
    </row>
    <row r="280" spans="1:11" ht="17.25">
      <c r="A280">
        <v>275</v>
      </c>
      <c r="B280" s="430">
        <f>実施計画様式!Y347</f>
        <v>0</v>
      </c>
      <c r="C280">
        <f t="shared" si="12"/>
        <v>0</v>
      </c>
      <c r="D280">
        <f t="shared" si="13"/>
        <v>0</v>
      </c>
      <c r="E280" t="str">
        <f t="shared" si="14"/>
        <v/>
      </c>
      <c r="K280">
        <v>275</v>
      </c>
    </row>
    <row r="281" spans="1:11" ht="17.25">
      <c r="A281">
        <v>276</v>
      </c>
      <c r="B281" s="430">
        <f>実施計画様式!Y348</f>
        <v>0</v>
      </c>
      <c r="C281">
        <f t="shared" si="12"/>
        <v>0</v>
      </c>
      <c r="D281">
        <f t="shared" si="13"/>
        <v>0</v>
      </c>
      <c r="E281" t="str">
        <f t="shared" si="14"/>
        <v/>
      </c>
      <c r="K281">
        <v>276</v>
      </c>
    </row>
    <row r="282" spans="1:11" ht="17.25">
      <c r="A282">
        <v>277</v>
      </c>
      <c r="B282" s="430">
        <f>実施計画様式!Y349</f>
        <v>0</v>
      </c>
      <c r="C282">
        <f t="shared" si="12"/>
        <v>0</v>
      </c>
      <c r="D282">
        <f t="shared" si="13"/>
        <v>0</v>
      </c>
      <c r="E282" t="str">
        <f t="shared" si="14"/>
        <v/>
      </c>
      <c r="K282">
        <v>277</v>
      </c>
    </row>
    <row r="283" spans="1:11" ht="17.25">
      <c r="A283">
        <v>278</v>
      </c>
      <c r="B283" s="430">
        <f>実施計画様式!Y350</f>
        <v>0</v>
      </c>
      <c r="C283">
        <f t="shared" si="12"/>
        <v>0</v>
      </c>
      <c r="D283">
        <f t="shared" si="13"/>
        <v>0</v>
      </c>
      <c r="E283" t="str">
        <f t="shared" si="14"/>
        <v/>
      </c>
      <c r="K283">
        <v>278</v>
      </c>
    </row>
    <row r="284" spans="1:11" ht="17.25">
      <c r="A284">
        <v>279</v>
      </c>
      <c r="B284" s="430">
        <f>実施計画様式!Y351</f>
        <v>0</v>
      </c>
      <c r="C284">
        <f t="shared" si="12"/>
        <v>0</v>
      </c>
      <c r="D284">
        <f t="shared" si="13"/>
        <v>0</v>
      </c>
      <c r="E284" t="str">
        <f t="shared" si="14"/>
        <v/>
      </c>
      <c r="K284">
        <v>279</v>
      </c>
    </row>
    <row r="285" spans="1:11" ht="17.25">
      <c r="A285">
        <v>280</v>
      </c>
      <c r="B285" s="430">
        <f>実施計画様式!Y352</f>
        <v>0</v>
      </c>
      <c r="C285">
        <f t="shared" si="12"/>
        <v>0</v>
      </c>
      <c r="D285">
        <f t="shared" si="13"/>
        <v>0</v>
      </c>
      <c r="E285" t="str">
        <f t="shared" si="14"/>
        <v/>
      </c>
      <c r="K285">
        <v>280</v>
      </c>
    </row>
    <row r="286" spans="1:11" ht="17.25">
      <c r="A286">
        <v>281</v>
      </c>
      <c r="B286" s="430">
        <f>実施計画様式!Y353</f>
        <v>0</v>
      </c>
      <c r="C286">
        <f t="shared" si="12"/>
        <v>0</v>
      </c>
      <c r="D286">
        <f t="shared" si="13"/>
        <v>0</v>
      </c>
      <c r="E286" t="str">
        <f t="shared" si="14"/>
        <v/>
      </c>
      <c r="K286">
        <v>281</v>
      </c>
    </row>
    <row r="287" spans="1:11" ht="17.25">
      <c r="A287">
        <v>282</v>
      </c>
      <c r="B287" s="430">
        <f>実施計画様式!Y354</f>
        <v>0</v>
      </c>
      <c r="C287">
        <f t="shared" si="12"/>
        <v>0</v>
      </c>
      <c r="D287">
        <f t="shared" si="13"/>
        <v>0</v>
      </c>
      <c r="E287" t="str">
        <f t="shared" si="14"/>
        <v/>
      </c>
      <c r="K287">
        <v>282</v>
      </c>
    </row>
    <row r="288" spans="1:11" ht="17.25">
      <c r="A288">
        <v>283</v>
      </c>
      <c r="B288" s="430">
        <f>実施計画様式!Y355</f>
        <v>0</v>
      </c>
      <c r="C288">
        <f t="shared" si="12"/>
        <v>0</v>
      </c>
      <c r="D288">
        <f t="shared" si="13"/>
        <v>0</v>
      </c>
      <c r="E288" t="str">
        <f t="shared" si="14"/>
        <v/>
      </c>
      <c r="K288">
        <v>283</v>
      </c>
    </row>
    <row r="289" spans="1:11" ht="17.25">
      <c r="A289">
        <v>284</v>
      </c>
      <c r="B289" s="430">
        <f>実施計画様式!Y356</f>
        <v>0</v>
      </c>
      <c r="C289">
        <f t="shared" si="12"/>
        <v>0</v>
      </c>
      <c r="D289">
        <f t="shared" si="13"/>
        <v>0</v>
      </c>
      <c r="E289" t="str">
        <f t="shared" si="14"/>
        <v/>
      </c>
      <c r="K289">
        <v>284</v>
      </c>
    </row>
    <row r="290" spans="1:11" ht="17.25">
      <c r="A290">
        <v>285</v>
      </c>
      <c r="B290" s="430">
        <f>実施計画様式!Y357</f>
        <v>0</v>
      </c>
      <c r="C290">
        <f t="shared" si="12"/>
        <v>0</v>
      </c>
      <c r="D290">
        <f t="shared" si="13"/>
        <v>0</v>
      </c>
      <c r="E290" t="str">
        <f t="shared" si="14"/>
        <v/>
      </c>
      <c r="K290">
        <v>285</v>
      </c>
    </row>
    <row r="291" spans="1:11" ht="17.25">
      <c r="A291">
        <v>286</v>
      </c>
      <c r="B291" s="430">
        <f>実施計画様式!Y358</f>
        <v>0</v>
      </c>
      <c r="C291">
        <f t="shared" si="12"/>
        <v>0</v>
      </c>
      <c r="D291">
        <f t="shared" si="13"/>
        <v>0</v>
      </c>
      <c r="E291" t="str">
        <f t="shared" si="14"/>
        <v/>
      </c>
      <c r="K291">
        <v>286</v>
      </c>
    </row>
    <row r="292" spans="1:11" ht="17.25">
      <c r="A292">
        <v>287</v>
      </c>
      <c r="B292" s="430">
        <f>実施計画様式!Y359</f>
        <v>0</v>
      </c>
      <c r="C292">
        <f t="shared" si="12"/>
        <v>0</v>
      </c>
      <c r="D292">
        <f t="shared" si="13"/>
        <v>0</v>
      </c>
      <c r="E292" t="str">
        <f t="shared" si="14"/>
        <v/>
      </c>
      <c r="K292">
        <v>287</v>
      </c>
    </row>
    <row r="293" spans="1:11" ht="17.25">
      <c r="A293">
        <v>288</v>
      </c>
      <c r="B293" s="430">
        <f>実施計画様式!Y360</f>
        <v>0</v>
      </c>
      <c r="C293">
        <f t="shared" si="12"/>
        <v>0</v>
      </c>
      <c r="D293">
        <f t="shared" si="13"/>
        <v>0</v>
      </c>
      <c r="E293" t="str">
        <f t="shared" si="14"/>
        <v/>
      </c>
      <c r="K293">
        <v>288</v>
      </c>
    </row>
    <row r="294" spans="1:11" ht="17.25">
      <c r="A294">
        <v>289</v>
      </c>
      <c r="B294" s="430">
        <f>実施計画様式!Y361</f>
        <v>0</v>
      </c>
      <c r="C294">
        <f t="shared" si="12"/>
        <v>0</v>
      </c>
      <c r="D294">
        <f t="shared" si="13"/>
        <v>0</v>
      </c>
      <c r="E294" t="str">
        <f t="shared" si="14"/>
        <v/>
      </c>
      <c r="K294">
        <v>289</v>
      </c>
    </row>
    <row r="295" spans="1:11" ht="17.25">
      <c r="A295">
        <v>290</v>
      </c>
      <c r="B295" s="430">
        <f>実施計画様式!Y362</f>
        <v>0</v>
      </c>
      <c r="C295">
        <f t="shared" si="12"/>
        <v>0</v>
      </c>
      <c r="D295">
        <f t="shared" si="13"/>
        <v>0</v>
      </c>
      <c r="E295" t="str">
        <f t="shared" si="14"/>
        <v/>
      </c>
      <c r="K295">
        <v>290</v>
      </c>
    </row>
    <row r="296" spans="1:11" ht="17.25">
      <c r="A296">
        <v>291</v>
      </c>
      <c r="B296" s="430">
        <f>実施計画様式!Y363</f>
        <v>0</v>
      </c>
      <c r="C296">
        <f t="shared" si="12"/>
        <v>0</v>
      </c>
      <c r="D296">
        <f t="shared" si="13"/>
        <v>0</v>
      </c>
      <c r="E296" t="str">
        <f t="shared" si="14"/>
        <v/>
      </c>
      <c r="K296">
        <v>291</v>
      </c>
    </row>
    <row r="297" spans="1:11" ht="17.25">
      <c r="A297">
        <v>292</v>
      </c>
      <c r="B297" s="430">
        <f>実施計画様式!Y364</f>
        <v>0</v>
      </c>
      <c r="C297">
        <f t="shared" si="12"/>
        <v>0</v>
      </c>
      <c r="D297">
        <f t="shared" si="13"/>
        <v>0</v>
      </c>
      <c r="E297" t="str">
        <f t="shared" si="14"/>
        <v/>
      </c>
      <c r="K297">
        <v>292</v>
      </c>
    </row>
    <row r="298" spans="1:11" ht="17.25">
      <c r="A298">
        <v>293</v>
      </c>
      <c r="B298" s="430">
        <f>実施計画様式!Y365</f>
        <v>0</v>
      </c>
      <c r="C298">
        <f t="shared" si="12"/>
        <v>0</v>
      </c>
      <c r="D298">
        <f t="shared" si="13"/>
        <v>0</v>
      </c>
      <c r="E298" t="str">
        <f t="shared" si="14"/>
        <v/>
      </c>
      <c r="K298">
        <v>293</v>
      </c>
    </row>
    <row r="299" spans="1:11" ht="17.25">
      <c r="A299">
        <v>294</v>
      </c>
      <c r="B299" s="430">
        <f>実施計画様式!Y366</f>
        <v>0</v>
      </c>
      <c r="C299">
        <f t="shared" si="12"/>
        <v>0</v>
      </c>
      <c r="D299">
        <f t="shared" si="13"/>
        <v>0</v>
      </c>
      <c r="E299" t="str">
        <f t="shared" si="14"/>
        <v/>
      </c>
      <c r="K299">
        <v>294</v>
      </c>
    </row>
    <row r="300" spans="1:11" ht="17.25">
      <c r="A300">
        <v>295</v>
      </c>
      <c r="B300" s="430">
        <f>実施計画様式!Y367</f>
        <v>0</v>
      </c>
      <c r="C300">
        <f t="shared" si="12"/>
        <v>0</v>
      </c>
      <c r="D300">
        <f t="shared" si="13"/>
        <v>0</v>
      </c>
      <c r="E300" t="str">
        <f t="shared" si="14"/>
        <v/>
      </c>
      <c r="K300">
        <v>295</v>
      </c>
    </row>
    <row r="301" spans="1:11" ht="17.25">
      <c r="A301">
        <v>296</v>
      </c>
      <c r="B301" s="430">
        <f>実施計画様式!Y368</f>
        <v>0</v>
      </c>
      <c r="C301">
        <f t="shared" si="12"/>
        <v>0</v>
      </c>
      <c r="D301">
        <f t="shared" si="13"/>
        <v>0</v>
      </c>
      <c r="E301" t="str">
        <f t="shared" si="14"/>
        <v/>
      </c>
      <c r="K301">
        <v>296</v>
      </c>
    </row>
    <row r="302" spans="1:11" ht="17.25">
      <c r="A302">
        <v>297</v>
      </c>
      <c r="B302" s="430">
        <f>実施計画様式!Y369</f>
        <v>0</v>
      </c>
      <c r="C302">
        <f t="shared" si="12"/>
        <v>0</v>
      </c>
      <c r="D302">
        <f t="shared" si="13"/>
        <v>0</v>
      </c>
      <c r="E302" t="str">
        <f t="shared" si="14"/>
        <v/>
      </c>
      <c r="K302">
        <v>297</v>
      </c>
    </row>
    <row r="303" spans="1:11" ht="17.25">
      <c r="A303">
        <v>298</v>
      </c>
      <c r="B303" s="430">
        <f>実施計画様式!Y370</f>
        <v>0</v>
      </c>
      <c r="C303">
        <f t="shared" si="12"/>
        <v>0</v>
      </c>
      <c r="D303">
        <f t="shared" si="13"/>
        <v>0</v>
      </c>
      <c r="E303" t="str">
        <f t="shared" si="14"/>
        <v/>
      </c>
      <c r="K303">
        <v>298</v>
      </c>
    </row>
    <row r="304" spans="1:11" ht="17.25">
      <c r="A304">
        <v>299</v>
      </c>
      <c r="B304" s="430">
        <f>実施計画様式!Y371</f>
        <v>0</v>
      </c>
      <c r="C304">
        <f t="shared" si="12"/>
        <v>0</v>
      </c>
      <c r="D304">
        <f t="shared" si="13"/>
        <v>0</v>
      </c>
      <c r="E304" t="str">
        <f t="shared" si="14"/>
        <v/>
      </c>
      <c r="K304">
        <v>299</v>
      </c>
    </row>
    <row r="305" spans="1:11" ht="17.25">
      <c r="A305">
        <v>300</v>
      </c>
      <c r="B305" s="430">
        <f>実施計画様式!Y372</f>
        <v>0</v>
      </c>
      <c r="C305">
        <f t="shared" si="12"/>
        <v>0</v>
      </c>
      <c r="D305">
        <f t="shared" si="13"/>
        <v>0</v>
      </c>
      <c r="E305" t="str">
        <f t="shared" si="14"/>
        <v/>
      </c>
      <c r="K305">
        <v>300</v>
      </c>
    </row>
    <row r="306" spans="1:11" ht="17.25">
      <c r="A306">
        <v>301</v>
      </c>
      <c r="B306" s="430">
        <f>実施計画様式!Y373</f>
        <v>0</v>
      </c>
      <c r="C306">
        <f t="shared" si="12"/>
        <v>0</v>
      </c>
      <c r="D306">
        <f t="shared" si="13"/>
        <v>0</v>
      </c>
      <c r="E306" t="str">
        <f t="shared" si="14"/>
        <v/>
      </c>
      <c r="K306">
        <v>301</v>
      </c>
    </row>
    <row r="307" spans="1:11" ht="17.25">
      <c r="A307">
        <v>302</v>
      </c>
      <c r="B307" s="430">
        <f>実施計画様式!Y374</f>
        <v>0</v>
      </c>
      <c r="C307">
        <f t="shared" si="12"/>
        <v>0</v>
      </c>
      <c r="D307">
        <f t="shared" si="13"/>
        <v>0</v>
      </c>
      <c r="E307" t="str">
        <f t="shared" si="14"/>
        <v/>
      </c>
      <c r="K307">
        <v>302</v>
      </c>
    </row>
    <row r="308" spans="1:11" ht="17.25">
      <c r="A308">
        <v>303</v>
      </c>
      <c r="B308" s="430">
        <f>実施計画様式!Y375</f>
        <v>0</v>
      </c>
      <c r="C308">
        <f t="shared" si="12"/>
        <v>0</v>
      </c>
      <c r="D308">
        <f t="shared" si="13"/>
        <v>0</v>
      </c>
      <c r="E308" t="str">
        <f t="shared" si="14"/>
        <v/>
      </c>
      <c r="K308">
        <v>303</v>
      </c>
    </row>
    <row r="309" spans="1:11" ht="17.25">
      <c r="A309">
        <v>304</v>
      </c>
      <c r="B309" s="430">
        <f>実施計画様式!Y376</f>
        <v>0</v>
      </c>
      <c r="C309">
        <f t="shared" si="12"/>
        <v>0</v>
      </c>
      <c r="D309">
        <f t="shared" si="13"/>
        <v>0</v>
      </c>
      <c r="E309" t="str">
        <f t="shared" si="14"/>
        <v/>
      </c>
      <c r="K309">
        <v>304</v>
      </c>
    </row>
    <row r="310" spans="1:11" ht="17.25">
      <c r="A310">
        <v>305</v>
      </c>
      <c r="B310" s="430">
        <f>実施計画様式!Y377</f>
        <v>0</v>
      </c>
      <c r="C310">
        <f t="shared" si="12"/>
        <v>0</v>
      </c>
      <c r="D310">
        <f t="shared" si="13"/>
        <v>0</v>
      </c>
      <c r="E310" t="str">
        <f t="shared" si="14"/>
        <v/>
      </c>
      <c r="K310">
        <v>305</v>
      </c>
    </row>
    <row r="311" spans="1:11" ht="17.25">
      <c r="A311">
        <v>306</v>
      </c>
      <c r="B311" s="430">
        <f>実施計画様式!Y378</f>
        <v>0</v>
      </c>
      <c r="C311">
        <f t="shared" si="12"/>
        <v>0</v>
      </c>
      <c r="D311">
        <f t="shared" si="13"/>
        <v>0</v>
      </c>
      <c r="E311" t="str">
        <f t="shared" si="14"/>
        <v/>
      </c>
      <c r="K311">
        <v>306</v>
      </c>
    </row>
    <row r="312" spans="1:11" ht="17.25">
      <c r="A312">
        <v>307</v>
      </c>
      <c r="B312" s="430">
        <f>実施計画様式!Y379</f>
        <v>0</v>
      </c>
      <c r="C312">
        <f t="shared" si="12"/>
        <v>0</v>
      </c>
      <c r="D312">
        <f t="shared" si="13"/>
        <v>0</v>
      </c>
      <c r="E312" t="str">
        <f t="shared" si="14"/>
        <v/>
      </c>
      <c r="K312">
        <v>307</v>
      </c>
    </row>
    <row r="313" spans="1:11" ht="17.25">
      <c r="A313">
        <v>308</v>
      </c>
      <c r="B313" s="430">
        <f>実施計画様式!Y380</f>
        <v>0</v>
      </c>
      <c r="C313">
        <f t="shared" si="12"/>
        <v>0</v>
      </c>
      <c r="D313">
        <f t="shared" si="13"/>
        <v>0</v>
      </c>
      <c r="E313" t="str">
        <f t="shared" si="14"/>
        <v/>
      </c>
      <c r="K313">
        <v>308</v>
      </c>
    </row>
    <row r="314" spans="1:11" ht="17.25">
      <c r="A314">
        <v>309</v>
      </c>
      <c r="B314" s="430">
        <f>実施計画様式!Y381</f>
        <v>0</v>
      </c>
      <c r="C314">
        <f t="shared" si="12"/>
        <v>0</v>
      </c>
      <c r="D314">
        <f t="shared" si="13"/>
        <v>0</v>
      </c>
      <c r="E314" t="str">
        <f t="shared" si="14"/>
        <v/>
      </c>
      <c r="K314">
        <v>309</v>
      </c>
    </row>
    <row r="315" spans="1:11" ht="17.25">
      <c r="A315">
        <v>310</v>
      </c>
      <c r="B315" s="430">
        <f>実施計画様式!Y382</f>
        <v>0</v>
      </c>
      <c r="C315">
        <f t="shared" si="12"/>
        <v>0</v>
      </c>
      <c r="D315">
        <f t="shared" si="13"/>
        <v>0</v>
      </c>
      <c r="E315" t="str">
        <f t="shared" si="14"/>
        <v/>
      </c>
      <c r="K315">
        <v>310</v>
      </c>
    </row>
    <row r="316" spans="1:11" ht="17.25">
      <c r="A316">
        <v>311</v>
      </c>
      <c r="B316" s="430">
        <f>実施計画様式!Y383</f>
        <v>0</v>
      </c>
      <c r="C316">
        <f t="shared" si="12"/>
        <v>0</v>
      </c>
      <c r="D316">
        <f t="shared" si="13"/>
        <v>0</v>
      </c>
      <c r="E316" t="str">
        <f t="shared" si="14"/>
        <v/>
      </c>
      <c r="K316">
        <v>311</v>
      </c>
    </row>
    <row r="317" spans="1:11" ht="17.25">
      <c r="A317">
        <v>312</v>
      </c>
      <c r="B317" s="430">
        <f>実施計画様式!Y384</f>
        <v>0</v>
      </c>
      <c r="C317">
        <f t="shared" si="12"/>
        <v>0</v>
      </c>
      <c r="D317">
        <f t="shared" si="13"/>
        <v>0</v>
      </c>
      <c r="E317" t="str">
        <f t="shared" si="14"/>
        <v/>
      </c>
      <c r="K317">
        <v>312</v>
      </c>
    </row>
    <row r="318" spans="1:11" ht="17.25">
      <c r="A318">
        <v>313</v>
      </c>
      <c r="B318" s="430">
        <f>実施計画様式!Y385</f>
        <v>0</v>
      </c>
      <c r="C318">
        <f t="shared" si="12"/>
        <v>0</v>
      </c>
      <c r="D318">
        <f t="shared" si="13"/>
        <v>0</v>
      </c>
      <c r="E318" t="str">
        <f t="shared" si="14"/>
        <v/>
      </c>
      <c r="K318">
        <v>313</v>
      </c>
    </row>
    <row r="319" spans="1:11" ht="17.25">
      <c r="A319">
        <v>314</v>
      </c>
      <c r="B319" s="430">
        <f>実施計画様式!Y386</f>
        <v>0</v>
      </c>
      <c r="C319">
        <f t="shared" si="12"/>
        <v>0</v>
      </c>
      <c r="D319">
        <f t="shared" si="13"/>
        <v>0</v>
      </c>
      <c r="E319" t="str">
        <f t="shared" si="14"/>
        <v/>
      </c>
      <c r="K319">
        <v>314</v>
      </c>
    </row>
    <row r="320" spans="1:11" ht="17.25">
      <c r="A320">
        <v>315</v>
      </c>
      <c r="B320" s="430">
        <f>実施計画様式!Y387</f>
        <v>0</v>
      </c>
      <c r="C320">
        <f t="shared" si="12"/>
        <v>0</v>
      </c>
      <c r="D320">
        <f t="shared" si="13"/>
        <v>0</v>
      </c>
      <c r="E320" t="str">
        <f t="shared" si="14"/>
        <v/>
      </c>
      <c r="K320">
        <v>315</v>
      </c>
    </row>
    <row r="321" spans="1:11" ht="17.25">
      <c r="A321">
        <v>316</v>
      </c>
      <c r="B321" s="430">
        <f>実施計画様式!Y388</f>
        <v>0</v>
      </c>
      <c r="C321">
        <f t="shared" si="12"/>
        <v>0</v>
      </c>
      <c r="D321">
        <f t="shared" si="13"/>
        <v>0</v>
      </c>
      <c r="E321" t="str">
        <f t="shared" si="14"/>
        <v/>
      </c>
      <c r="K321">
        <v>316</v>
      </c>
    </row>
    <row r="322" spans="1:11" ht="17.25">
      <c r="A322">
        <v>317</v>
      </c>
      <c r="B322" s="430">
        <f>実施計画様式!Y389</f>
        <v>0</v>
      </c>
      <c r="C322">
        <f t="shared" si="12"/>
        <v>0</v>
      </c>
      <c r="D322">
        <f t="shared" si="13"/>
        <v>0</v>
      </c>
      <c r="E322" t="str">
        <f t="shared" si="14"/>
        <v/>
      </c>
      <c r="K322">
        <v>317</v>
      </c>
    </row>
    <row r="323" spans="1:11" ht="17.25">
      <c r="A323">
        <v>318</v>
      </c>
      <c r="B323" s="430">
        <f>実施計画様式!Y390</f>
        <v>0</v>
      </c>
      <c r="C323">
        <f t="shared" si="12"/>
        <v>0</v>
      </c>
      <c r="D323">
        <f t="shared" si="13"/>
        <v>0</v>
      </c>
      <c r="E323" t="str">
        <f t="shared" si="14"/>
        <v/>
      </c>
      <c r="K323">
        <v>318</v>
      </c>
    </row>
    <row r="324" spans="1:11" ht="17.25">
      <c r="A324">
        <v>319</v>
      </c>
      <c r="B324" s="430">
        <f>実施計画様式!Y391</f>
        <v>0</v>
      </c>
      <c r="C324">
        <f t="shared" si="12"/>
        <v>0</v>
      </c>
      <c r="D324">
        <f t="shared" si="13"/>
        <v>0</v>
      </c>
      <c r="E324" t="str">
        <f t="shared" si="14"/>
        <v/>
      </c>
      <c r="K324">
        <v>319</v>
      </c>
    </row>
    <row r="325" spans="1:11" ht="17.25">
      <c r="A325">
        <v>320</v>
      </c>
      <c r="B325" s="430">
        <f>実施計画様式!Y392</f>
        <v>0</v>
      </c>
      <c r="C325">
        <f t="shared" si="12"/>
        <v>0</v>
      </c>
      <c r="D325">
        <f t="shared" si="13"/>
        <v>0</v>
      </c>
      <c r="E325" t="str">
        <f t="shared" si="14"/>
        <v/>
      </c>
      <c r="K325">
        <v>320</v>
      </c>
    </row>
    <row r="326" spans="1:11" ht="17.25">
      <c r="A326">
        <v>321</v>
      </c>
      <c r="B326" s="430">
        <f>実施計画様式!Y393</f>
        <v>0</v>
      </c>
      <c r="C326">
        <f t="shared" si="12"/>
        <v>0</v>
      </c>
      <c r="D326">
        <f t="shared" si="13"/>
        <v>0</v>
      </c>
      <c r="E326" t="str">
        <f t="shared" si="14"/>
        <v/>
      </c>
      <c r="K326">
        <v>321</v>
      </c>
    </row>
    <row r="327" spans="1:11" ht="17.25">
      <c r="A327">
        <v>322</v>
      </c>
      <c r="B327" s="430">
        <f>実施計画様式!Y394</f>
        <v>0</v>
      </c>
      <c r="C327">
        <f t="shared" ref="C327:C390" si="15">IF(B327="○",1,0)</f>
        <v>0</v>
      </c>
      <c r="D327">
        <f t="shared" ref="D327:D390" si="16">A327*C327</f>
        <v>0</v>
      </c>
      <c r="E327" t="str">
        <f t="shared" ref="E327:E390" si="17">IFERROR(VLOOKUP(D327,$K$6:$K$405,1,FALSE),"")</f>
        <v/>
      </c>
      <c r="K327">
        <v>322</v>
      </c>
    </row>
    <row r="328" spans="1:11" ht="17.25">
      <c r="A328">
        <v>323</v>
      </c>
      <c r="B328" s="430">
        <f>実施計画様式!Y395</f>
        <v>0</v>
      </c>
      <c r="C328">
        <f t="shared" si="15"/>
        <v>0</v>
      </c>
      <c r="D328">
        <f t="shared" si="16"/>
        <v>0</v>
      </c>
      <c r="E328" t="str">
        <f t="shared" si="17"/>
        <v/>
      </c>
      <c r="K328">
        <v>323</v>
      </c>
    </row>
    <row r="329" spans="1:11" ht="17.25">
      <c r="A329">
        <v>324</v>
      </c>
      <c r="B329" s="430">
        <f>実施計画様式!Y396</f>
        <v>0</v>
      </c>
      <c r="C329">
        <f t="shared" si="15"/>
        <v>0</v>
      </c>
      <c r="D329">
        <f t="shared" si="16"/>
        <v>0</v>
      </c>
      <c r="E329" t="str">
        <f t="shared" si="17"/>
        <v/>
      </c>
      <c r="K329">
        <v>324</v>
      </c>
    </row>
    <row r="330" spans="1:11" ht="17.25">
      <c r="A330">
        <v>325</v>
      </c>
      <c r="B330" s="430">
        <f>実施計画様式!Y397</f>
        <v>0</v>
      </c>
      <c r="C330">
        <f t="shared" si="15"/>
        <v>0</v>
      </c>
      <c r="D330">
        <f t="shared" si="16"/>
        <v>0</v>
      </c>
      <c r="E330" t="str">
        <f t="shared" si="17"/>
        <v/>
      </c>
      <c r="K330">
        <v>325</v>
      </c>
    </row>
    <row r="331" spans="1:11" ht="17.25">
      <c r="A331">
        <v>326</v>
      </c>
      <c r="B331" s="430">
        <f>実施計画様式!Y398</f>
        <v>0</v>
      </c>
      <c r="C331">
        <f t="shared" si="15"/>
        <v>0</v>
      </c>
      <c r="D331">
        <f t="shared" si="16"/>
        <v>0</v>
      </c>
      <c r="E331" t="str">
        <f t="shared" si="17"/>
        <v/>
      </c>
      <c r="K331">
        <v>326</v>
      </c>
    </row>
    <row r="332" spans="1:11" ht="17.25">
      <c r="A332">
        <v>327</v>
      </c>
      <c r="B332" s="430">
        <f>実施計画様式!Y399</f>
        <v>0</v>
      </c>
      <c r="C332">
        <f t="shared" si="15"/>
        <v>0</v>
      </c>
      <c r="D332">
        <f t="shared" si="16"/>
        <v>0</v>
      </c>
      <c r="E332" t="str">
        <f t="shared" si="17"/>
        <v/>
      </c>
      <c r="K332">
        <v>327</v>
      </c>
    </row>
    <row r="333" spans="1:11" ht="17.25">
      <c r="A333">
        <v>328</v>
      </c>
      <c r="B333" s="430">
        <f>実施計画様式!Y400</f>
        <v>0</v>
      </c>
      <c r="C333">
        <f t="shared" si="15"/>
        <v>0</v>
      </c>
      <c r="D333">
        <f t="shared" si="16"/>
        <v>0</v>
      </c>
      <c r="E333" t="str">
        <f t="shared" si="17"/>
        <v/>
      </c>
      <c r="K333">
        <v>328</v>
      </c>
    </row>
    <row r="334" spans="1:11" ht="17.25">
      <c r="A334">
        <v>329</v>
      </c>
      <c r="B334" s="430">
        <f>実施計画様式!Y401</f>
        <v>0</v>
      </c>
      <c r="C334">
        <f t="shared" si="15"/>
        <v>0</v>
      </c>
      <c r="D334">
        <f t="shared" si="16"/>
        <v>0</v>
      </c>
      <c r="E334" t="str">
        <f t="shared" si="17"/>
        <v/>
      </c>
      <c r="K334">
        <v>329</v>
      </c>
    </row>
    <row r="335" spans="1:11" ht="17.25">
      <c r="A335">
        <v>330</v>
      </c>
      <c r="B335" s="430">
        <f>実施計画様式!Y402</f>
        <v>0</v>
      </c>
      <c r="C335">
        <f t="shared" si="15"/>
        <v>0</v>
      </c>
      <c r="D335">
        <f t="shared" si="16"/>
        <v>0</v>
      </c>
      <c r="E335" t="str">
        <f t="shared" si="17"/>
        <v/>
      </c>
      <c r="K335">
        <v>330</v>
      </c>
    </row>
    <row r="336" spans="1:11" ht="17.25">
      <c r="A336">
        <v>331</v>
      </c>
      <c r="B336" s="430">
        <f>実施計画様式!Y403</f>
        <v>0</v>
      </c>
      <c r="C336">
        <f t="shared" si="15"/>
        <v>0</v>
      </c>
      <c r="D336">
        <f t="shared" si="16"/>
        <v>0</v>
      </c>
      <c r="E336" t="str">
        <f t="shared" si="17"/>
        <v/>
      </c>
      <c r="K336">
        <v>331</v>
      </c>
    </row>
    <row r="337" spans="1:11" ht="17.25">
      <c r="A337">
        <v>332</v>
      </c>
      <c r="B337" s="430">
        <f>実施計画様式!Y404</f>
        <v>0</v>
      </c>
      <c r="C337">
        <f t="shared" si="15"/>
        <v>0</v>
      </c>
      <c r="D337">
        <f t="shared" si="16"/>
        <v>0</v>
      </c>
      <c r="E337" t="str">
        <f t="shared" si="17"/>
        <v/>
      </c>
      <c r="K337">
        <v>332</v>
      </c>
    </row>
    <row r="338" spans="1:11" ht="17.25">
      <c r="A338">
        <v>333</v>
      </c>
      <c r="B338" s="430">
        <f>実施計画様式!Y405</f>
        <v>0</v>
      </c>
      <c r="C338">
        <f t="shared" si="15"/>
        <v>0</v>
      </c>
      <c r="D338">
        <f t="shared" si="16"/>
        <v>0</v>
      </c>
      <c r="E338" t="str">
        <f t="shared" si="17"/>
        <v/>
      </c>
      <c r="K338">
        <v>333</v>
      </c>
    </row>
    <row r="339" spans="1:11" ht="17.25">
      <c r="A339">
        <v>334</v>
      </c>
      <c r="B339" s="430">
        <f>実施計画様式!Y406</f>
        <v>0</v>
      </c>
      <c r="C339">
        <f t="shared" si="15"/>
        <v>0</v>
      </c>
      <c r="D339">
        <f t="shared" si="16"/>
        <v>0</v>
      </c>
      <c r="E339" t="str">
        <f t="shared" si="17"/>
        <v/>
      </c>
      <c r="K339">
        <v>334</v>
      </c>
    </row>
    <row r="340" spans="1:11" ht="17.25">
      <c r="A340">
        <v>335</v>
      </c>
      <c r="B340" s="430">
        <f>実施計画様式!Y407</f>
        <v>0</v>
      </c>
      <c r="C340">
        <f t="shared" si="15"/>
        <v>0</v>
      </c>
      <c r="D340">
        <f t="shared" si="16"/>
        <v>0</v>
      </c>
      <c r="E340" t="str">
        <f t="shared" si="17"/>
        <v/>
      </c>
      <c r="K340">
        <v>335</v>
      </c>
    </row>
    <row r="341" spans="1:11" ht="17.25">
      <c r="A341">
        <v>336</v>
      </c>
      <c r="B341" s="430">
        <f>実施計画様式!Y408</f>
        <v>0</v>
      </c>
      <c r="C341">
        <f t="shared" si="15"/>
        <v>0</v>
      </c>
      <c r="D341">
        <f t="shared" si="16"/>
        <v>0</v>
      </c>
      <c r="E341" t="str">
        <f t="shared" si="17"/>
        <v/>
      </c>
      <c r="K341">
        <v>336</v>
      </c>
    </row>
    <row r="342" spans="1:11" ht="17.25">
      <c r="A342">
        <v>337</v>
      </c>
      <c r="B342" s="430">
        <f>実施計画様式!Y409</f>
        <v>0</v>
      </c>
      <c r="C342">
        <f t="shared" si="15"/>
        <v>0</v>
      </c>
      <c r="D342">
        <f t="shared" si="16"/>
        <v>0</v>
      </c>
      <c r="E342" t="str">
        <f t="shared" si="17"/>
        <v/>
      </c>
      <c r="K342">
        <v>337</v>
      </c>
    </row>
    <row r="343" spans="1:11" ht="17.25">
      <c r="A343">
        <v>338</v>
      </c>
      <c r="B343" s="430">
        <f>実施計画様式!Y410</f>
        <v>0</v>
      </c>
      <c r="C343">
        <f t="shared" si="15"/>
        <v>0</v>
      </c>
      <c r="D343">
        <f t="shared" si="16"/>
        <v>0</v>
      </c>
      <c r="E343" t="str">
        <f t="shared" si="17"/>
        <v/>
      </c>
      <c r="K343">
        <v>338</v>
      </c>
    </row>
    <row r="344" spans="1:11" ht="17.25">
      <c r="A344">
        <v>339</v>
      </c>
      <c r="B344" s="430">
        <f>実施計画様式!Y411</f>
        <v>0</v>
      </c>
      <c r="C344">
        <f t="shared" si="15"/>
        <v>0</v>
      </c>
      <c r="D344">
        <f t="shared" si="16"/>
        <v>0</v>
      </c>
      <c r="E344" t="str">
        <f t="shared" si="17"/>
        <v/>
      </c>
      <c r="K344">
        <v>339</v>
      </c>
    </row>
    <row r="345" spans="1:11" ht="17.25">
      <c r="A345">
        <v>340</v>
      </c>
      <c r="B345" s="430">
        <f>実施計画様式!Y412</f>
        <v>0</v>
      </c>
      <c r="C345">
        <f t="shared" si="15"/>
        <v>0</v>
      </c>
      <c r="D345">
        <f t="shared" si="16"/>
        <v>0</v>
      </c>
      <c r="E345" t="str">
        <f t="shared" si="17"/>
        <v/>
      </c>
      <c r="K345">
        <v>340</v>
      </c>
    </row>
    <row r="346" spans="1:11" ht="17.25">
      <c r="A346">
        <v>341</v>
      </c>
      <c r="B346" s="430">
        <f>実施計画様式!Y413</f>
        <v>0</v>
      </c>
      <c r="C346">
        <f t="shared" si="15"/>
        <v>0</v>
      </c>
      <c r="D346">
        <f t="shared" si="16"/>
        <v>0</v>
      </c>
      <c r="E346" t="str">
        <f t="shared" si="17"/>
        <v/>
      </c>
      <c r="K346">
        <v>341</v>
      </c>
    </row>
    <row r="347" spans="1:11" ht="17.25">
      <c r="A347">
        <v>342</v>
      </c>
      <c r="B347" s="430">
        <f>実施計画様式!Y414</f>
        <v>0</v>
      </c>
      <c r="C347">
        <f t="shared" si="15"/>
        <v>0</v>
      </c>
      <c r="D347">
        <f t="shared" si="16"/>
        <v>0</v>
      </c>
      <c r="E347" t="str">
        <f t="shared" si="17"/>
        <v/>
      </c>
      <c r="K347">
        <v>342</v>
      </c>
    </row>
    <row r="348" spans="1:11" ht="17.25">
      <c r="A348">
        <v>343</v>
      </c>
      <c r="B348" s="430">
        <f>実施計画様式!Y415</f>
        <v>0</v>
      </c>
      <c r="C348">
        <f t="shared" si="15"/>
        <v>0</v>
      </c>
      <c r="D348">
        <f t="shared" si="16"/>
        <v>0</v>
      </c>
      <c r="E348" t="str">
        <f t="shared" si="17"/>
        <v/>
      </c>
      <c r="K348">
        <v>343</v>
      </c>
    </row>
    <row r="349" spans="1:11" ht="17.25">
      <c r="A349">
        <v>344</v>
      </c>
      <c r="B349" s="430">
        <f>実施計画様式!Y416</f>
        <v>0</v>
      </c>
      <c r="C349">
        <f t="shared" si="15"/>
        <v>0</v>
      </c>
      <c r="D349">
        <f t="shared" si="16"/>
        <v>0</v>
      </c>
      <c r="E349" t="str">
        <f t="shared" si="17"/>
        <v/>
      </c>
      <c r="K349">
        <v>344</v>
      </c>
    </row>
    <row r="350" spans="1:11" ht="17.25">
      <c r="A350">
        <v>345</v>
      </c>
      <c r="B350" s="430">
        <f>実施計画様式!Y417</f>
        <v>0</v>
      </c>
      <c r="C350">
        <f t="shared" si="15"/>
        <v>0</v>
      </c>
      <c r="D350">
        <f t="shared" si="16"/>
        <v>0</v>
      </c>
      <c r="E350" t="str">
        <f t="shared" si="17"/>
        <v/>
      </c>
      <c r="K350">
        <v>345</v>
      </c>
    </row>
    <row r="351" spans="1:11" ht="17.25">
      <c r="A351">
        <v>346</v>
      </c>
      <c r="B351" s="430">
        <f>実施計画様式!Y418</f>
        <v>0</v>
      </c>
      <c r="C351">
        <f t="shared" si="15"/>
        <v>0</v>
      </c>
      <c r="D351">
        <f t="shared" si="16"/>
        <v>0</v>
      </c>
      <c r="E351" t="str">
        <f t="shared" si="17"/>
        <v/>
      </c>
      <c r="K351">
        <v>346</v>
      </c>
    </row>
    <row r="352" spans="1:11" ht="17.25">
      <c r="A352">
        <v>347</v>
      </c>
      <c r="B352" s="430">
        <f>実施計画様式!Y419</f>
        <v>0</v>
      </c>
      <c r="C352">
        <f t="shared" si="15"/>
        <v>0</v>
      </c>
      <c r="D352">
        <f t="shared" si="16"/>
        <v>0</v>
      </c>
      <c r="E352" t="str">
        <f t="shared" si="17"/>
        <v/>
      </c>
      <c r="K352">
        <v>347</v>
      </c>
    </row>
    <row r="353" spans="1:11" ht="17.25">
      <c r="A353">
        <v>348</v>
      </c>
      <c r="B353" s="430">
        <f>実施計画様式!Y420</f>
        <v>0</v>
      </c>
      <c r="C353">
        <f t="shared" si="15"/>
        <v>0</v>
      </c>
      <c r="D353">
        <f t="shared" si="16"/>
        <v>0</v>
      </c>
      <c r="E353" t="str">
        <f t="shared" si="17"/>
        <v/>
      </c>
      <c r="K353">
        <v>348</v>
      </c>
    </row>
    <row r="354" spans="1:11" ht="17.25">
      <c r="A354">
        <v>349</v>
      </c>
      <c r="B354" s="430">
        <f>実施計画様式!Y421</f>
        <v>0</v>
      </c>
      <c r="C354">
        <f t="shared" si="15"/>
        <v>0</v>
      </c>
      <c r="D354">
        <f t="shared" si="16"/>
        <v>0</v>
      </c>
      <c r="E354" t="str">
        <f t="shared" si="17"/>
        <v/>
      </c>
      <c r="K354">
        <v>349</v>
      </c>
    </row>
    <row r="355" spans="1:11" ht="17.25">
      <c r="A355">
        <v>350</v>
      </c>
      <c r="B355" s="430">
        <f>実施計画様式!Y422</f>
        <v>0</v>
      </c>
      <c r="C355">
        <f t="shared" si="15"/>
        <v>0</v>
      </c>
      <c r="D355">
        <f t="shared" si="16"/>
        <v>0</v>
      </c>
      <c r="E355" t="str">
        <f t="shared" si="17"/>
        <v/>
      </c>
      <c r="K355">
        <v>350</v>
      </c>
    </row>
    <row r="356" spans="1:11" ht="17.25">
      <c r="A356">
        <v>351</v>
      </c>
      <c r="B356" s="430">
        <f>実施計画様式!Y423</f>
        <v>0</v>
      </c>
      <c r="C356">
        <f t="shared" si="15"/>
        <v>0</v>
      </c>
      <c r="D356">
        <f t="shared" si="16"/>
        <v>0</v>
      </c>
      <c r="E356" t="str">
        <f t="shared" si="17"/>
        <v/>
      </c>
      <c r="K356">
        <v>351</v>
      </c>
    </row>
    <row r="357" spans="1:11" ht="17.25">
      <c r="A357">
        <v>352</v>
      </c>
      <c r="B357" s="430">
        <f>実施計画様式!Y424</f>
        <v>0</v>
      </c>
      <c r="C357">
        <f t="shared" si="15"/>
        <v>0</v>
      </c>
      <c r="D357">
        <f t="shared" si="16"/>
        <v>0</v>
      </c>
      <c r="E357" t="str">
        <f t="shared" si="17"/>
        <v/>
      </c>
      <c r="K357">
        <v>352</v>
      </c>
    </row>
    <row r="358" spans="1:11" ht="17.25">
      <c r="A358">
        <v>353</v>
      </c>
      <c r="B358" s="430">
        <f>実施計画様式!Y425</f>
        <v>0</v>
      </c>
      <c r="C358">
        <f t="shared" si="15"/>
        <v>0</v>
      </c>
      <c r="D358">
        <f t="shared" si="16"/>
        <v>0</v>
      </c>
      <c r="E358" t="str">
        <f t="shared" si="17"/>
        <v/>
      </c>
      <c r="K358">
        <v>353</v>
      </c>
    </row>
    <row r="359" spans="1:11" ht="17.25">
      <c r="A359">
        <v>354</v>
      </c>
      <c r="B359" s="430">
        <f>実施計画様式!Y426</f>
        <v>0</v>
      </c>
      <c r="C359">
        <f t="shared" si="15"/>
        <v>0</v>
      </c>
      <c r="D359">
        <f t="shared" si="16"/>
        <v>0</v>
      </c>
      <c r="E359" t="str">
        <f t="shared" si="17"/>
        <v/>
      </c>
      <c r="K359">
        <v>354</v>
      </c>
    </row>
    <row r="360" spans="1:11" ht="17.25">
      <c r="A360">
        <v>355</v>
      </c>
      <c r="B360" s="430">
        <f>実施計画様式!Y427</f>
        <v>0</v>
      </c>
      <c r="C360">
        <f t="shared" si="15"/>
        <v>0</v>
      </c>
      <c r="D360">
        <f t="shared" si="16"/>
        <v>0</v>
      </c>
      <c r="E360" t="str">
        <f t="shared" si="17"/>
        <v/>
      </c>
      <c r="K360">
        <v>355</v>
      </c>
    </row>
    <row r="361" spans="1:11" ht="17.25">
      <c r="A361">
        <v>356</v>
      </c>
      <c r="B361" s="430">
        <f>実施計画様式!Y428</f>
        <v>0</v>
      </c>
      <c r="C361">
        <f t="shared" si="15"/>
        <v>0</v>
      </c>
      <c r="D361">
        <f t="shared" si="16"/>
        <v>0</v>
      </c>
      <c r="E361" t="str">
        <f t="shared" si="17"/>
        <v/>
      </c>
      <c r="K361">
        <v>356</v>
      </c>
    </row>
    <row r="362" spans="1:11" ht="17.25">
      <c r="A362">
        <v>357</v>
      </c>
      <c r="B362" s="430">
        <f>実施計画様式!Y429</f>
        <v>0</v>
      </c>
      <c r="C362">
        <f t="shared" si="15"/>
        <v>0</v>
      </c>
      <c r="D362">
        <f t="shared" si="16"/>
        <v>0</v>
      </c>
      <c r="E362" t="str">
        <f t="shared" si="17"/>
        <v/>
      </c>
      <c r="K362">
        <v>357</v>
      </c>
    </row>
    <row r="363" spans="1:11" ht="17.25">
      <c r="A363">
        <v>358</v>
      </c>
      <c r="B363" s="430">
        <f>実施計画様式!Y430</f>
        <v>0</v>
      </c>
      <c r="C363">
        <f t="shared" si="15"/>
        <v>0</v>
      </c>
      <c r="D363">
        <f t="shared" si="16"/>
        <v>0</v>
      </c>
      <c r="E363" t="str">
        <f t="shared" si="17"/>
        <v/>
      </c>
      <c r="K363">
        <v>358</v>
      </c>
    </row>
    <row r="364" spans="1:11" ht="17.25">
      <c r="A364">
        <v>359</v>
      </c>
      <c r="B364" s="430">
        <f>実施計画様式!Y431</f>
        <v>0</v>
      </c>
      <c r="C364">
        <f t="shared" si="15"/>
        <v>0</v>
      </c>
      <c r="D364">
        <f t="shared" si="16"/>
        <v>0</v>
      </c>
      <c r="E364" t="str">
        <f t="shared" si="17"/>
        <v/>
      </c>
      <c r="K364">
        <v>359</v>
      </c>
    </row>
    <row r="365" spans="1:11" ht="17.25">
      <c r="A365">
        <v>360</v>
      </c>
      <c r="B365" s="430">
        <f>実施計画様式!Y432</f>
        <v>0</v>
      </c>
      <c r="C365">
        <f t="shared" si="15"/>
        <v>0</v>
      </c>
      <c r="D365">
        <f t="shared" si="16"/>
        <v>0</v>
      </c>
      <c r="E365" t="str">
        <f t="shared" si="17"/>
        <v/>
      </c>
      <c r="K365">
        <v>360</v>
      </c>
    </row>
    <row r="366" spans="1:11" ht="17.25">
      <c r="A366">
        <v>361</v>
      </c>
      <c r="B366" s="430">
        <f>実施計画様式!Y433</f>
        <v>0</v>
      </c>
      <c r="C366">
        <f t="shared" si="15"/>
        <v>0</v>
      </c>
      <c r="D366">
        <f t="shared" si="16"/>
        <v>0</v>
      </c>
      <c r="E366" t="str">
        <f t="shared" si="17"/>
        <v/>
      </c>
      <c r="K366">
        <v>361</v>
      </c>
    </row>
    <row r="367" spans="1:11" ht="17.25">
      <c r="A367">
        <v>362</v>
      </c>
      <c r="B367" s="430">
        <f>実施計画様式!Y434</f>
        <v>0</v>
      </c>
      <c r="C367">
        <f t="shared" si="15"/>
        <v>0</v>
      </c>
      <c r="D367">
        <f t="shared" si="16"/>
        <v>0</v>
      </c>
      <c r="E367" t="str">
        <f t="shared" si="17"/>
        <v/>
      </c>
      <c r="K367">
        <v>362</v>
      </c>
    </row>
    <row r="368" spans="1:11" ht="17.25">
      <c r="A368">
        <v>363</v>
      </c>
      <c r="B368" s="430">
        <f>実施計画様式!Y435</f>
        <v>0</v>
      </c>
      <c r="C368">
        <f t="shared" si="15"/>
        <v>0</v>
      </c>
      <c r="D368">
        <f t="shared" si="16"/>
        <v>0</v>
      </c>
      <c r="E368" t="str">
        <f t="shared" si="17"/>
        <v/>
      </c>
      <c r="K368">
        <v>363</v>
      </c>
    </row>
    <row r="369" spans="1:11" ht="17.25">
      <c r="A369">
        <v>364</v>
      </c>
      <c r="B369" s="430">
        <f>実施計画様式!Y436</f>
        <v>0</v>
      </c>
      <c r="C369">
        <f t="shared" si="15"/>
        <v>0</v>
      </c>
      <c r="D369">
        <f t="shared" si="16"/>
        <v>0</v>
      </c>
      <c r="E369" t="str">
        <f t="shared" si="17"/>
        <v/>
      </c>
      <c r="K369">
        <v>364</v>
      </c>
    </row>
    <row r="370" spans="1:11" ht="17.25">
      <c r="A370">
        <v>365</v>
      </c>
      <c r="B370" s="430">
        <f>実施計画様式!Y437</f>
        <v>0</v>
      </c>
      <c r="C370">
        <f t="shared" si="15"/>
        <v>0</v>
      </c>
      <c r="D370">
        <f t="shared" si="16"/>
        <v>0</v>
      </c>
      <c r="E370" t="str">
        <f t="shared" si="17"/>
        <v/>
      </c>
      <c r="K370">
        <v>365</v>
      </c>
    </row>
    <row r="371" spans="1:11" ht="17.25">
      <c r="A371">
        <v>366</v>
      </c>
      <c r="B371" s="430">
        <f>実施計画様式!Y438</f>
        <v>0</v>
      </c>
      <c r="C371">
        <f t="shared" si="15"/>
        <v>0</v>
      </c>
      <c r="D371">
        <f t="shared" si="16"/>
        <v>0</v>
      </c>
      <c r="E371" t="str">
        <f t="shared" si="17"/>
        <v/>
      </c>
      <c r="K371">
        <v>366</v>
      </c>
    </row>
    <row r="372" spans="1:11" ht="17.25">
      <c r="A372">
        <v>367</v>
      </c>
      <c r="B372" s="430">
        <f>実施計画様式!Y439</f>
        <v>0</v>
      </c>
      <c r="C372">
        <f t="shared" si="15"/>
        <v>0</v>
      </c>
      <c r="D372">
        <f t="shared" si="16"/>
        <v>0</v>
      </c>
      <c r="E372" t="str">
        <f t="shared" si="17"/>
        <v/>
      </c>
      <c r="K372">
        <v>367</v>
      </c>
    </row>
    <row r="373" spans="1:11" ht="17.25">
      <c r="A373">
        <v>368</v>
      </c>
      <c r="B373" s="430">
        <f>実施計画様式!Y440</f>
        <v>0</v>
      </c>
      <c r="C373">
        <f t="shared" si="15"/>
        <v>0</v>
      </c>
      <c r="D373">
        <f t="shared" si="16"/>
        <v>0</v>
      </c>
      <c r="E373" t="str">
        <f t="shared" si="17"/>
        <v/>
      </c>
      <c r="K373">
        <v>368</v>
      </c>
    </row>
    <row r="374" spans="1:11" ht="17.25">
      <c r="A374">
        <v>369</v>
      </c>
      <c r="B374" s="430">
        <f>実施計画様式!Y441</f>
        <v>0</v>
      </c>
      <c r="C374">
        <f t="shared" si="15"/>
        <v>0</v>
      </c>
      <c r="D374">
        <f t="shared" si="16"/>
        <v>0</v>
      </c>
      <c r="E374" t="str">
        <f t="shared" si="17"/>
        <v/>
      </c>
      <c r="K374">
        <v>369</v>
      </c>
    </row>
    <row r="375" spans="1:11" ht="17.25">
      <c r="A375">
        <v>370</v>
      </c>
      <c r="B375" s="430">
        <f>実施計画様式!Y442</f>
        <v>0</v>
      </c>
      <c r="C375">
        <f t="shared" si="15"/>
        <v>0</v>
      </c>
      <c r="D375">
        <f t="shared" si="16"/>
        <v>0</v>
      </c>
      <c r="E375" t="str">
        <f t="shared" si="17"/>
        <v/>
      </c>
      <c r="K375">
        <v>370</v>
      </c>
    </row>
    <row r="376" spans="1:11" ht="17.25">
      <c r="A376">
        <v>371</v>
      </c>
      <c r="B376" s="430">
        <f>実施計画様式!Y443</f>
        <v>0</v>
      </c>
      <c r="C376">
        <f t="shared" si="15"/>
        <v>0</v>
      </c>
      <c r="D376">
        <f t="shared" si="16"/>
        <v>0</v>
      </c>
      <c r="E376" t="str">
        <f t="shared" si="17"/>
        <v/>
      </c>
      <c r="K376">
        <v>371</v>
      </c>
    </row>
    <row r="377" spans="1:11" ht="17.25">
      <c r="A377">
        <v>372</v>
      </c>
      <c r="B377" s="430">
        <f>実施計画様式!Y444</f>
        <v>0</v>
      </c>
      <c r="C377">
        <f t="shared" si="15"/>
        <v>0</v>
      </c>
      <c r="D377">
        <f t="shared" si="16"/>
        <v>0</v>
      </c>
      <c r="E377" t="str">
        <f t="shared" si="17"/>
        <v/>
      </c>
      <c r="K377">
        <v>372</v>
      </c>
    </row>
    <row r="378" spans="1:11" ht="17.25">
      <c r="A378">
        <v>373</v>
      </c>
      <c r="B378" s="430">
        <f>実施計画様式!Y445</f>
        <v>0</v>
      </c>
      <c r="C378">
        <f t="shared" si="15"/>
        <v>0</v>
      </c>
      <c r="D378">
        <f t="shared" si="16"/>
        <v>0</v>
      </c>
      <c r="E378" t="str">
        <f t="shared" si="17"/>
        <v/>
      </c>
      <c r="K378">
        <v>373</v>
      </c>
    </row>
    <row r="379" spans="1:11" ht="17.25">
      <c r="A379">
        <v>374</v>
      </c>
      <c r="B379" s="430">
        <f>実施計画様式!Y446</f>
        <v>0</v>
      </c>
      <c r="C379">
        <f t="shared" si="15"/>
        <v>0</v>
      </c>
      <c r="D379">
        <f t="shared" si="16"/>
        <v>0</v>
      </c>
      <c r="E379" t="str">
        <f t="shared" si="17"/>
        <v/>
      </c>
      <c r="K379">
        <v>374</v>
      </c>
    </row>
    <row r="380" spans="1:11" ht="17.25">
      <c r="A380">
        <v>375</v>
      </c>
      <c r="B380" s="430">
        <f>実施計画様式!Y447</f>
        <v>0</v>
      </c>
      <c r="C380">
        <f t="shared" si="15"/>
        <v>0</v>
      </c>
      <c r="D380">
        <f t="shared" si="16"/>
        <v>0</v>
      </c>
      <c r="E380" t="str">
        <f t="shared" si="17"/>
        <v/>
      </c>
      <c r="K380">
        <v>375</v>
      </c>
    </row>
    <row r="381" spans="1:11" ht="17.25">
      <c r="A381">
        <v>376</v>
      </c>
      <c r="B381" s="430">
        <f>実施計画様式!Y448</f>
        <v>0</v>
      </c>
      <c r="C381">
        <f t="shared" si="15"/>
        <v>0</v>
      </c>
      <c r="D381">
        <f t="shared" si="16"/>
        <v>0</v>
      </c>
      <c r="E381" t="str">
        <f t="shared" si="17"/>
        <v/>
      </c>
      <c r="K381">
        <v>376</v>
      </c>
    </row>
    <row r="382" spans="1:11" ht="17.25">
      <c r="A382">
        <v>377</v>
      </c>
      <c r="B382" s="430">
        <f>実施計画様式!Y449</f>
        <v>0</v>
      </c>
      <c r="C382">
        <f t="shared" si="15"/>
        <v>0</v>
      </c>
      <c r="D382">
        <f t="shared" si="16"/>
        <v>0</v>
      </c>
      <c r="E382" t="str">
        <f t="shared" si="17"/>
        <v/>
      </c>
      <c r="K382">
        <v>377</v>
      </c>
    </row>
    <row r="383" spans="1:11" ht="17.25">
      <c r="A383">
        <v>378</v>
      </c>
      <c r="B383" s="430">
        <f>実施計画様式!Y450</f>
        <v>0</v>
      </c>
      <c r="C383">
        <f t="shared" si="15"/>
        <v>0</v>
      </c>
      <c r="D383">
        <f t="shared" si="16"/>
        <v>0</v>
      </c>
      <c r="E383" t="str">
        <f t="shared" si="17"/>
        <v/>
      </c>
      <c r="K383">
        <v>378</v>
      </c>
    </row>
    <row r="384" spans="1:11" ht="17.25">
      <c r="A384">
        <v>379</v>
      </c>
      <c r="B384" s="430">
        <f>実施計画様式!Y451</f>
        <v>0</v>
      </c>
      <c r="C384">
        <f t="shared" si="15"/>
        <v>0</v>
      </c>
      <c r="D384">
        <f t="shared" si="16"/>
        <v>0</v>
      </c>
      <c r="E384" t="str">
        <f t="shared" si="17"/>
        <v/>
      </c>
      <c r="K384">
        <v>379</v>
      </c>
    </row>
    <row r="385" spans="1:11" ht="17.25">
      <c r="A385">
        <v>380</v>
      </c>
      <c r="B385" s="430">
        <f>実施計画様式!Y452</f>
        <v>0</v>
      </c>
      <c r="C385">
        <f t="shared" si="15"/>
        <v>0</v>
      </c>
      <c r="D385">
        <f t="shared" si="16"/>
        <v>0</v>
      </c>
      <c r="E385" t="str">
        <f t="shared" si="17"/>
        <v/>
      </c>
      <c r="K385">
        <v>380</v>
      </c>
    </row>
    <row r="386" spans="1:11" ht="17.25">
      <c r="A386">
        <v>381</v>
      </c>
      <c r="B386" s="430">
        <f>実施計画様式!Y453</f>
        <v>0</v>
      </c>
      <c r="C386">
        <f t="shared" si="15"/>
        <v>0</v>
      </c>
      <c r="D386">
        <f t="shared" si="16"/>
        <v>0</v>
      </c>
      <c r="E386" t="str">
        <f t="shared" si="17"/>
        <v/>
      </c>
      <c r="K386">
        <v>381</v>
      </c>
    </row>
    <row r="387" spans="1:11" ht="17.25">
      <c r="A387">
        <v>382</v>
      </c>
      <c r="B387" s="430">
        <f>実施計画様式!Y454</f>
        <v>0</v>
      </c>
      <c r="C387">
        <f t="shared" si="15"/>
        <v>0</v>
      </c>
      <c r="D387">
        <f t="shared" si="16"/>
        <v>0</v>
      </c>
      <c r="E387" t="str">
        <f t="shared" si="17"/>
        <v/>
      </c>
      <c r="K387">
        <v>382</v>
      </c>
    </row>
    <row r="388" spans="1:11" ht="17.25">
      <c r="A388">
        <v>383</v>
      </c>
      <c r="B388" s="430">
        <f>実施計画様式!Y455</f>
        <v>0</v>
      </c>
      <c r="C388">
        <f t="shared" si="15"/>
        <v>0</v>
      </c>
      <c r="D388">
        <f t="shared" si="16"/>
        <v>0</v>
      </c>
      <c r="E388" t="str">
        <f t="shared" si="17"/>
        <v/>
      </c>
      <c r="K388">
        <v>383</v>
      </c>
    </row>
    <row r="389" spans="1:11" ht="17.25">
      <c r="A389">
        <v>384</v>
      </c>
      <c r="B389" s="430">
        <f>実施計画様式!Y456</f>
        <v>0</v>
      </c>
      <c r="C389">
        <f t="shared" si="15"/>
        <v>0</v>
      </c>
      <c r="D389">
        <f t="shared" si="16"/>
        <v>0</v>
      </c>
      <c r="E389" t="str">
        <f t="shared" si="17"/>
        <v/>
      </c>
      <c r="K389">
        <v>384</v>
      </c>
    </row>
    <row r="390" spans="1:11" ht="17.25" customHeight="1">
      <c r="A390">
        <v>385</v>
      </c>
      <c r="B390" s="430">
        <f>実施計画様式!Y457</f>
        <v>0</v>
      </c>
      <c r="C390">
        <f t="shared" si="15"/>
        <v>0</v>
      </c>
      <c r="D390">
        <f t="shared" si="16"/>
        <v>0</v>
      </c>
      <c r="E390" t="str">
        <f t="shared" si="17"/>
        <v/>
      </c>
      <c r="K390">
        <v>385</v>
      </c>
    </row>
    <row r="391" spans="1:11" ht="17.25" customHeight="1">
      <c r="A391">
        <v>386</v>
      </c>
      <c r="B391" s="430">
        <f>実施計画様式!Y458</f>
        <v>0</v>
      </c>
      <c r="C391">
        <f t="shared" ref="C391:C405" si="18">IF(B391="○",1,0)</f>
        <v>0</v>
      </c>
      <c r="D391">
        <f t="shared" ref="D391:D405" si="19">A391*C391</f>
        <v>0</v>
      </c>
      <c r="E391" t="str">
        <f t="shared" ref="E391:E401" si="20">IFERROR(VLOOKUP(D391,$K$6:$K$405,1,FALSE),"")</f>
        <v/>
      </c>
      <c r="K391">
        <v>386</v>
      </c>
    </row>
    <row r="392" spans="1:11" ht="17.25" customHeight="1">
      <c r="A392">
        <v>387</v>
      </c>
      <c r="B392" s="430">
        <f>実施計画様式!Y459</f>
        <v>0</v>
      </c>
      <c r="C392">
        <f t="shared" si="18"/>
        <v>0</v>
      </c>
      <c r="D392">
        <f t="shared" si="19"/>
        <v>0</v>
      </c>
      <c r="E392" t="str">
        <f t="shared" si="20"/>
        <v/>
      </c>
      <c r="K392">
        <v>387</v>
      </c>
    </row>
    <row r="393" spans="1:11" ht="17.25" customHeight="1">
      <c r="A393">
        <v>388</v>
      </c>
      <c r="B393" s="430">
        <f>実施計画様式!Y460</f>
        <v>0</v>
      </c>
      <c r="C393">
        <f t="shared" si="18"/>
        <v>0</v>
      </c>
      <c r="D393">
        <f t="shared" si="19"/>
        <v>0</v>
      </c>
      <c r="E393" t="str">
        <f t="shared" si="20"/>
        <v/>
      </c>
      <c r="K393">
        <v>388</v>
      </c>
    </row>
    <row r="394" spans="1:11" ht="17.25" customHeight="1">
      <c r="A394">
        <v>389</v>
      </c>
      <c r="B394" s="430">
        <f>実施計画様式!Y461</f>
        <v>0</v>
      </c>
      <c r="C394">
        <f t="shared" si="18"/>
        <v>0</v>
      </c>
      <c r="D394">
        <f t="shared" si="19"/>
        <v>0</v>
      </c>
      <c r="E394" t="str">
        <f t="shared" si="20"/>
        <v/>
      </c>
      <c r="K394">
        <v>389</v>
      </c>
    </row>
    <row r="395" spans="1:11" ht="17.25" customHeight="1">
      <c r="A395">
        <v>390</v>
      </c>
      <c r="B395" s="430">
        <f>実施計画様式!Y462</f>
        <v>0</v>
      </c>
      <c r="C395">
        <f t="shared" si="18"/>
        <v>0</v>
      </c>
      <c r="D395">
        <f t="shared" si="19"/>
        <v>0</v>
      </c>
      <c r="E395" t="str">
        <f t="shared" si="20"/>
        <v/>
      </c>
      <c r="K395">
        <v>390</v>
      </c>
    </row>
    <row r="396" spans="1:11" ht="17.25" customHeight="1">
      <c r="A396">
        <v>391</v>
      </c>
      <c r="B396" s="430">
        <f>実施計画様式!Y463</f>
        <v>0</v>
      </c>
      <c r="C396">
        <f t="shared" si="18"/>
        <v>0</v>
      </c>
      <c r="D396">
        <f t="shared" si="19"/>
        <v>0</v>
      </c>
      <c r="E396" t="str">
        <f t="shared" si="20"/>
        <v/>
      </c>
      <c r="K396">
        <v>391</v>
      </c>
    </row>
    <row r="397" spans="1:11" ht="17.25" customHeight="1">
      <c r="A397">
        <v>392</v>
      </c>
      <c r="B397" s="430">
        <f>実施計画様式!Y464</f>
        <v>0</v>
      </c>
      <c r="C397">
        <f t="shared" si="18"/>
        <v>0</v>
      </c>
      <c r="D397">
        <f t="shared" si="19"/>
        <v>0</v>
      </c>
      <c r="E397" t="str">
        <f t="shared" si="20"/>
        <v/>
      </c>
      <c r="K397">
        <v>392</v>
      </c>
    </row>
    <row r="398" spans="1:11" ht="17.25" customHeight="1">
      <c r="A398">
        <v>393</v>
      </c>
      <c r="B398" s="430">
        <f>実施計画様式!Y465</f>
        <v>0</v>
      </c>
      <c r="C398">
        <f t="shared" si="18"/>
        <v>0</v>
      </c>
      <c r="D398">
        <f t="shared" si="19"/>
        <v>0</v>
      </c>
      <c r="E398" t="str">
        <f t="shared" si="20"/>
        <v/>
      </c>
      <c r="K398">
        <v>393</v>
      </c>
    </row>
    <row r="399" spans="1:11" ht="17.25" customHeight="1">
      <c r="A399">
        <v>394</v>
      </c>
      <c r="B399" s="430">
        <f>実施計画様式!Y466</f>
        <v>0</v>
      </c>
      <c r="C399">
        <f t="shared" si="18"/>
        <v>0</v>
      </c>
      <c r="D399">
        <f t="shared" si="19"/>
        <v>0</v>
      </c>
      <c r="E399" t="str">
        <f t="shared" si="20"/>
        <v/>
      </c>
      <c r="K399">
        <v>394</v>
      </c>
    </row>
    <row r="400" spans="1:11" ht="17.25" customHeight="1">
      <c r="A400">
        <v>395</v>
      </c>
      <c r="B400" s="430">
        <f>実施計画様式!Y467</f>
        <v>0</v>
      </c>
      <c r="C400">
        <f t="shared" si="18"/>
        <v>0</v>
      </c>
      <c r="D400">
        <f t="shared" si="19"/>
        <v>0</v>
      </c>
      <c r="E400" t="str">
        <f t="shared" si="20"/>
        <v/>
      </c>
      <c r="K400">
        <v>395</v>
      </c>
    </row>
    <row r="401" spans="1:11" ht="17.25" customHeight="1">
      <c r="A401">
        <v>396</v>
      </c>
      <c r="B401" s="430">
        <f>実施計画様式!Y468</f>
        <v>0</v>
      </c>
      <c r="C401">
        <f t="shared" si="18"/>
        <v>0</v>
      </c>
      <c r="D401">
        <f t="shared" si="19"/>
        <v>0</v>
      </c>
      <c r="E401" t="str">
        <f t="shared" si="20"/>
        <v/>
      </c>
      <c r="K401">
        <v>396</v>
      </c>
    </row>
    <row r="402" spans="1:11" ht="17.25">
      <c r="A402">
        <v>397</v>
      </c>
      <c r="B402" s="430">
        <f>実施計画様式!Y469</f>
        <v>0</v>
      </c>
      <c r="C402">
        <f t="shared" si="18"/>
        <v>0</v>
      </c>
      <c r="D402">
        <f t="shared" si="19"/>
        <v>0</v>
      </c>
      <c r="E402" t="str">
        <f>IFERROR(VLOOKUP(D402,$K$6:$K$405,1,FALSE),"")</f>
        <v/>
      </c>
      <c r="K402">
        <v>397</v>
      </c>
    </row>
    <row r="403" spans="1:11" ht="17.25">
      <c r="A403">
        <v>398</v>
      </c>
      <c r="B403" s="430">
        <f>実施計画様式!Y470</f>
        <v>0</v>
      </c>
      <c r="C403">
        <f t="shared" si="18"/>
        <v>0</v>
      </c>
      <c r="D403">
        <f t="shared" si="19"/>
        <v>0</v>
      </c>
      <c r="E403" t="str">
        <f>IFERROR(VLOOKUP(D403,$K$6:$K$405,1,FALSE),"")</f>
        <v/>
      </c>
      <c r="K403">
        <v>398</v>
      </c>
    </row>
    <row r="404" spans="1:11" ht="17.25">
      <c r="A404">
        <v>399</v>
      </c>
      <c r="B404" s="430">
        <f>実施計画様式!Y471</f>
        <v>0</v>
      </c>
      <c r="C404">
        <f t="shared" si="18"/>
        <v>0</v>
      </c>
      <c r="D404">
        <f t="shared" si="19"/>
        <v>0</v>
      </c>
      <c r="E404" t="str">
        <f>IFERROR(VLOOKUP(D404,$K$6:$K$405,1,FALSE),"")</f>
        <v/>
      </c>
      <c r="K404">
        <v>399</v>
      </c>
    </row>
    <row r="405" spans="1:11" ht="17.25">
      <c r="A405">
        <v>400</v>
      </c>
      <c r="B405" s="430">
        <f>実施計画様式!Y472</f>
        <v>0</v>
      </c>
      <c r="C405">
        <f t="shared" si="18"/>
        <v>0</v>
      </c>
      <c r="D405">
        <f t="shared" si="19"/>
        <v>0</v>
      </c>
      <c r="E405" t="str">
        <f>IFERROR(VLOOKUP(D405,$K$6:$K$405,1,FALSE),"")</f>
        <v/>
      </c>
      <c r="K405">
        <v>400</v>
      </c>
    </row>
  </sheetData>
  <sheetProtection algorithmName="SHA-512" hashValue="QcfNgeKJCfK8nzzLBUWk/kcQwmZyrUq2RHwlPgnLRSyFmO+lb6GXSSLkedzMq6tW7olmFEyhRUTr3xAs/1fQvw==" saltValue="jvs7RJfXwCzzlCOZW9yt2g==" spinCount="100000" sheet="1" objects="1" scenarios="1"/>
  <mergeCells count="2">
    <mergeCell ref="B1:B4"/>
    <mergeCell ref="C1:E4"/>
  </mergeCells>
  <phoneticPr fontId="29"/>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5" id="{1C1BEF5D-6C61-448F-B640-B7D75E5AC57B}">
            <xm:f>B6&lt;&gt;朱色変色!D100</xm:f>
            <x14:dxf>
              <fill>
                <patternFill>
                  <bgColor theme="5" tint="0.79998168889431442"/>
                </patternFill>
              </fill>
            </x14:dxf>
          </x14:cfRule>
          <xm:sqref>B6:B405</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pageSetUpPr fitToPage="1"/>
  </sheetPr>
  <dimension ref="A1:F57"/>
  <sheetViews>
    <sheetView showGridLines="0" view="pageBreakPreview" zoomScale="85" zoomScaleSheetLayoutView="85" workbookViewId="0">
      <selection activeCell="G22" sqref="G22"/>
    </sheetView>
  </sheetViews>
  <sheetFormatPr defaultColWidth="9" defaultRowHeight="13.5"/>
  <cols>
    <col min="1" max="1" width="3.42578125" style="148" customWidth="1"/>
    <col min="2" max="2" width="2.140625" style="148" customWidth="1"/>
    <col min="3" max="3" width="88.85546875" style="144" customWidth="1"/>
    <col min="4" max="4" width="33.85546875" style="144" customWidth="1"/>
    <col min="5" max="5" width="40.42578125" style="144" customWidth="1"/>
    <col min="6" max="6" width="6.140625" style="144" hidden="1" customWidth="1"/>
    <col min="7" max="7" width="9" style="144" customWidth="1"/>
    <col min="8" max="16384" width="9" style="144"/>
  </cols>
  <sheetData>
    <row r="1" spans="1:6" ht="24.75" customHeight="1" thickBot="1">
      <c r="A1" s="317" t="s">
        <v>4117</v>
      </c>
      <c r="B1" s="264"/>
      <c r="C1" s="264"/>
      <c r="D1" s="265" t="s">
        <v>4118</v>
      </c>
      <c r="E1" s="266" t="str">
        <f>実施計画様式!I3&amp;実施計画様式!I4</f>
        <v>【40_福岡県】40503_福岡県大刀洗町</v>
      </c>
    </row>
    <row r="2" spans="1:6" ht="24.75" customHeight="1" thickTop="1" thickBot="1">
      <c r="A2" s="1001" t="s">
        <v>4119</v>
      </c>
      <c r="B2" s="1002"/>
      <c r="C2" s="1003"/>
      <c r="D2" s="145" t="s">
        <v>4120</v>
      </c>
      <c r="E2" s="267" t="str">
        <f>実施計画様式!I6</f>
        <v>企画財政課</v>
      </c>
    </row>
    <row r="3" spans="1:6" ht="27" customHeight="1" thickTop="1" thickBot="1">
      <c r="A3" s="1004" t="str">
        <f>IF(F55&gt;0,"未チェック箇所があります。","完了")</f>
        <v>完了</v>
      </c>
      <c r="B3" s="1005"/>
      <c r="C3" s="1006"/>
      <c r="D3" s="146" t="s">
        <v>33</v>
      </c>
      <c r="E3" s="267" t="str">
        <f>実施計画様式!I7</f>
        <v>福岡　信義</v>
      </c>
    </row>
    <row r="4" spans="1:6" ht="36" customHeight="1" thickTop="1" thickBot="1">
      <c r="A4" s="268"/>
      <c r="B4" s="1107"/>
      <c r="C4" s="1107"/>
      <c r="D4" s="1018" t="s">
        <v>4121</v>
      </c>
      <c r="E4" s="1019"/>
    </row>
    <row r="5" spans="1:6" ht="30" customHeight="1" thickTop="1" thickBot="1">
      <c r="A5" s="1020" t="s">
        <v>4122</v>
      </c>
      <c r="B5" s="1021"/>
      <c r="C5" s="1021"/>
      <c r="D5" s="1021"/>
      <c r="E5" s="1022"/>
    </row>
    <row r="6" spans="1:6" ht="39.950000000000003" customHeight="1" thickTop="1">
      <c r="A6" s="269"/>
      <c r="B6" s="1023" t="s">
        <v>4123</v>
      </c>
      <c r="C6" s="1024"/>
      <c r="D6" s="1025" t="s">
        <v>161</v>
      </c>
      <c r="E6" s="1026"/>
      <c r="F6" s="144">
        <f t="shared" ref="F6:F11" si="0">IF(D6="",1,0)</f>
        <v>0</v>
      </c>
    </row>
    <row r="7" spans="1:6" ht="36" customHeight="1">
      <c r="A7" s="1108"/>
      <c r="B7" s="1109" t="s">
        <v>4124</v>
      </c>
      <c r="C7" s="1109"/>
      <c r="D7" s="1110" t="s">
        <v>161</v>
      </c>
      <c r="E7" s="1111"/>
      <c r="F7" s="144">
        <f t="shared" si="0"/>
        <v>0</v>
      </c>
    </row>
    <row r="8" spans="1:6" ht="73.5" customHeight="1">
      <c r="A8" s="1108"/>
      <c r="B8" s="1112" t="s">
        <v>4125</v>
      </c>
      <c r="C8" s="1113"/>
      <c r="D8" s="1114" t="s">
        <v>161</v>
      </c>
      <c r="E8" s="1115"/>
      <c r="F8" s="144">
        <f t="shared" si="0"/>
        <v>0</v>
      </c>
    </row>
    <row r="9" spans="1:6" ht="60" customHeight="1">
      <c r="A9" s="270"/>
      <c r="B9" s="1116" t="s">
        <v>4126</v>
      </c>
      <c r="C9" s="1113"/>
      <c r="D9" s="1114" t="s">
        <v>161</v>
      </c>
      <c r="E9" s="1115"/>
      <c r="F9" s="144">
        <f t="shared" si="0"/>
        <v>0</v>
      </c>
    </row>
    <row r="10" spans="1:6" ht="59.45" customHeight="1">
      <c r="A10" s="270"/>
      <c r="B10" s="1116" t="s">
        <v>4127</v>
      </c>
      <c r="C10" s="1113"/>
      <c r="D10" s="1114" t="s">
        <v>161</v>
      </c>
      <c r="E10" s="1115"/>
      <c r="F10" s="144">
        <f t="shared" si="0"/>
        <v>0</v>
      </c>
    </row>
    <row r="11" spans="1:6" ht="68.099999999999994" customHeight="1" thickBot="1">
      <c r="A11" s="270"/>
      <c r="B11" s="1112" t="s">
        <v>4128</v>
      </c>
      <c r="C11" s="1113"/>
      <c r="D11" s="1117" t="s">
        <v>161</v>
      </c>
      <c r="E11" s="1118"/>
      <c r="F11" s="144">
        <f t="shared" si="0"/>
        <v>0</v>
      </c>
    </row>
    <row r="12" spans="1:6" ht="30.75" customHeight="1" thickTop="1" thickBot="1">
      <c r="A12" s="1027" t="s">
        <v>82</v>
      </c>
      <c r="B12" s="1028"/>
      <c r="C12" s="1028"/>
      <c r="D12" s="1028"/>
      <c r="E12" s="1029"/>
    </row>
    <row r="13" spans="1:6" ht="21.95" customHeight="1" thickTop="1">
      <c r="A13" s="1119"/>
      <c r="B13" s="1120" t="s">
        <v>4129</v>
      </c>
      <c r="C13" s="1120"/>
      <c r="D13" s="1110" t="s">
        <v>161</v>
      </c>
      <c r="E13" s="1111"/>
      <c r="F13" s="144">
        <f>IF(D13="",1,0)</f>
        <v>0</v>
      </c>
    </row>
    <row r="14" spans="1:6" ht="43.5" customHeight="1">
      <c r="A14" s="1119"/>
      <c r="B14" s="147"/>
      <c r="C14" s="1121" t="s">
        <v>4130</v>
      </c>
      <c r="D14" s="1122" t="s">
        <v>161</v>
      </c>
      <c r="E14" s="1123"/>
      <c r="F14" s="144">
        <f t="shared" ref="F14:F51" si="1">IF(D14="",1,0)</f>
        <v>0</v>
      </c>
    </row>
    <row r="15" spans="1:6" ht="21.95" customHeight="1">
      <c r="A15" s="1119"/>
      <c r="B15" s="147"/>
      <c r="C15" s="1121" t="s">
        <v>4131</v>
      </c>
      <c r="D15" s="1122" t="s">
        <v>161</v>
      </c>
      <c r="E15" s="1123"/>
      <c r="F15" s="144">
        <f t="shared" si="1"/>
        <v>0</v>
      </c>
    </row>
    <row r="16" spans="1:6" ht="36" customHeight="1">
      <c r="A16" s="1119"/>
      <c r="B16" s="147"/>
      <c r="C16" s="1121" t="s">
        <v>4132</v>
      </c>
      <c r="D16" s="1122" t="s">
        <v>161</v>
      </c>
      <c r="E16" s="1123"/>
      <c r="F16" s="144">
        <f t="shared" si="1"/>
        <v>0</v>
      </c>
    </row>
    <row r="17" spans="1:6" ht="72.599999999999994" customHeight="1">
      <c r="A17" s="1119"/>
      <c r="B17" s="147"/>
      <c r="C17" s="1121" t="s">
        <v>4133</v>
      </c>
      <c r="D17" s="1122" t="s">
        <v>161</v>
      </c>
      <c r="E17" s="1123"/>
      <c r="F17" s="144">
        <f t="shared" si="1"/>
        <v>0</v>
      </c>
    </row>
    <row r="18" spans="1:6" ht="21.95" customHeight="1">
      <c r="A18" s="1119"/>
      <c r="B18" s="147"/>
      <c r="C18" s="1121" t="s">
        <v>4134</v>
      </c>
      <c r="D18" s="1122" t="s">
        <v>161</v>
      </c>
      <c r="E18" s="1123"/>
      <c r="F18" s="144">
        <f t="shared" si="1"/>
        <v>0</v>
      </c>
    </row>
    <row r="19" spans="1:6" ht="153" customHeight="1">
      <c r="A19" s="1124"/>
      <c r="B19" s="1125" t="s">
        <v>4135</v>
      </c>
      <c r="C19" s="1126"/>
      <c r="D19" s="1117" t="s">
        <v>161</v>
      </c>
      <c r="E19" s="1118"/>
      <c r="F19" s="144">
        <f>IF(D19="",1,0)</f>
        <v>0</v>
      </c>
    </row>
    <row r="20" spans="1:6" ht="72" customHeight="1">
      <c r="A20" s="431"/>
      <c r="B20" s="1125" t="s">
        <v>4136</v>
      </c>
      <c r="C20" s="1126"/>
      <c r="D20" s="1015" t="s">
        <v>161</v>
      </c>
      <c r="E20" s="1127"/>
      <c r="F20" s="144">
        <f>IF(D20="",1,0)</f>
        <v>0</v>
      </c>
    </row>
    <row r="21" spans="1:6" ht="75.75" customHeight="1">
      <c r="A21" s="377"/>
      <c r="B21" s="1007" t="s">
        <v>4137</v>
      </c>
      <c r="C21" s="1008"/>
      <c r="D21" s="1009" t="s">
        <v>161</v>
      </c>
      <c r="E21" s="1010"/>
      <c r="F21" s="144">
        <f t="shared" si="1"/>
        <v>0</v>
      </c>
    </row>
    <row r="22" spans="1:6" ht="53.25" customHeight="1" thickBot="1">
      <c r="A22" s="1128"/>
      <c r="B22" s="1129" t="s">
        <v>4138</v>
      </c>
      <c r="C22" s="1130"/>
      <c r="D22" s="1131" t="s">
        <v>161</v>
      </c>
      <c r="E22" s="1132"/>
      <c r="F22" s="144">
        <f t="shared" si="1"/>
        <v>0</v>
      </c>
    </row>
    <row r="23" spans="1:6" ht="30" customHeight="1" thickTop="1" thickBot="1">
      <c r="A23" s="1011" t="s">
        <v>3978</v>
      </c>
      <c r="B23" s="1012"/>
      <c r="C23" s="1012"/>
      <c r="D23" s="1012"/>
      <c r="E23" s="1013"/>
    </row>
    <row r="24" spans="1:6" ht="39.950000000000003" customHeight="1" thickTop="1">
      <c r="A24" s="270"/>
      <c r="B24" s="1014" t="s">
        <v>4139</v>
      </c>
      <c r="C24" s="1014"/>
      <c r="D24" s="1016" t="str">
        <f>IF(OR(実施計画様式!AH9="error",実施計画様式!AI9="error",実施計画様式!AJ9="error",実施計画様式!AK9="error",実施計画様式!AL9="error",実施計画様式!AM9="error"),"","○")</f>
        <v>○</v>
      </c>
      <c r="E24" s="1017"/>
      <c r="F24" s="144">
        <f t="shared" si="1"/>
        <v>0</v>
      </c>
    </row>
    <row r="25" spans="1:6" ht="39.950000000000003" customHeight="1">
      <c r="A25" s="270"/>
      <c r="B25" s="1133" t="s">
        <v>4140</v>
      </c>
      <c r="C25" s="1134"/>
      <c r="D25" s="1135" t="str">
        <f>IF(COUNTIF(実施計画様式!AJ73:AJ472,"error")&gt;0,"","○")</f>
        <v>○</v>
      </c>
      <c r="E25" s="1136"/>
      <c r="F25" s="144">
        <f>IF(D25="",1,0)</f>
        <v>0</v>
      </c>
    </row>
    <row r="26" spans="1:6" ht="39.950000000000003" customHeight="1">
      <c r="A26" s="270"/>
      <c r="B26" s="1133" t="s">
        <v>4141</v>
      </c>
      <c r="C26" s="1134"/>
      <c r="D26" s="1135" t="str">
        <f>IF(COUNTIF(実施計画様式!AK73:AK472,"error")&gt;0,"","○")</f>
        <v>○</v>
      </c>
      <c r="E26" s="1136"/>
      <c r="F26" s="144">
        <f t="shared" si="1"/>
        <v>0</v>
      </c>
    </row>
    <row r="27" spans="1:6" ht="39.950000000000003" customHeight="1">
      <c r="A27" s="270"/>
      <c r="B27" s="1133" t="s">
        <v>4142</v>
      </c>
      <c r="C27" s="1134"/>
      <c r="D27" s="1135" t="str">
        <f>IF(COUNTIF(実施計画様式!AL73:AL472,"error")&gt;0,"","○")</f>
        <v>○</v>
      </c>
      <c r="E27" s="1136"/>
      <c r="F27" s="144">
        <f t="shared" si="1"/>
        <v>0</v>
      </c>
    </row>
    <row r="28" spans="1:6" ht="39.950000000000003" customHeight="1">
      <c r="A28" s="270"/>
      <c r="B28" s="1133" t="s">
        <v>4143</v>
      </c>
      <c r="C28" s="1134"/>
      <c r="D28" s="1135" t="str">
        <f>IF(COUNTIF(実施計画様式!AM73:AM472,"error")&gt;0,"","○")</f>
        <v>○</v>
      </c>
      <c r="E28" s="1136"/>
      <c r="F28" s="144">
        <f t="shared" si="1"/>
        <v>0</v>
      </c>
    </row>
    <row r="29" spans="1:6" ht="39.950000000000003" customHeight="1">
      <c r="A29" s="270"/>
      <c r="B29" s="1137" t="s">
        <v>4144</v>
      </c>
      <c r="C29" s="1137"/>
      <c r="D29" s="1135" t="str">
        <f>IF(COUNTIF(実施計画様式!AN73:AN472,"error")&gt;0,"","○")</f>
        <v>○</v>
      </c>
      <c r="E29" s="1136"/>
      <c r="F29" s="144">
        <f t="shared" si="1"/>
        <v>0</v>
      </c>
    </row>
    <row r="30" spans="1:6" ht="42.6" customHeight="1">
      <c r="A30" s="1108"/>
      <c r="B30" s="1134" t="s">
        <v>4145</v>
      </c>
      <c r="C30" s="1134"/>
      <c r="D30" s="1135" t="str">
        <f>IF(COUNTIF(実施計画様式!AO73:AO472,"error")&gt;0,"","○")</f>
        <v>○</v>
      </c>
      <c r="E30" s="1136"/>
      <c r="F30" s="144">
        <f t="shared" si="1"/>
        <v>0</v>
      </c>
    </row>
    <row r="31" spans="1:6" ht="52.35" customHeight="1">
      <c r="A31" s="1108"/>
      <c r="B31" s="1134" t="s">
        <v>4146</v>
      </c>
      <c r="C31" s="1134"/>
      <c r="D31" s="1135" t="str">
        <f>IF(COUNTIF(実施計画様式!AP73:AP472,"error")&gt;0,"","○")</f>
        <v>○</v>
      </c>
      <c r="E31" s="1136"/>
      <c r="F31" s="144">
        <f t="shared" si="1"/>
        <v>0</v>
      </c>
    </row>
    <row r="32" spans="1:6" ht="63.75" customHeight="1">
      <c r="A32" s="1108"/>
      <c r="B32" s="1133" t="s">
        <v>4147</v>
      </c>
      <c r="C32" s="1134"/>
      <c r="D32" s="1135" t="str">
        <f>IF(COUNTIF(実施計画様式!AQ73:AQ472,"error")&gt;0,"","○")</f>
        <v>○</v>
      </c>
      <c r="E32" s="1136"/>
      <c r="F32" s="144">
        <f t="shared" si="1"/>
        <v>0</v>
      </c>
    </row>
    <row r="33" spans="1:6" ht="52.35" customHeight="1">
      <c r="A33" s="1108"/>
      <c r="B33" s="1133" t="s">
        <v>4148</v>
      </c>
      <c r="C33" s="1134"/>
      <c r="D33" s="1135" t="str">
        <f>IF(COUNTIF(実施計画様式!AR73:AR472,"error")&gt;0,"","○")</f>
        <v>○</v>
      </c>
      <c r="E33" s="1136"/>
      <c r="F33" s="144">
        <f t="shared" si="1"/>
        <v>0</v>
      </c>
    </row>
    <row r="34" spans="1:6" ht="47.45" customHeight="1">
      <c r="A34" s="1108"/>
      <c r="B34" s="1137" t="s">
        <v>4149</v>
      </c>
      <c r="C34" s="1137"/>
      <c r="D34" s="1135" t="str">
        <f>IF(COUNTIF(実施計画様式!AS73:AS472,"error")&gt;0,"","○")</f>
        <v>○</v>
      </c>
      <c r="E34" s="1136"/>
      <c r="F34" s="144">
        <f>IF(D34="",1,0)</f>
        <v>0</v>
      </c>
    </row>
    <row r="35" spans="1:6" ht="47.45" customHeight="1">
      <c r="A35" s="270"/>
      <c r="B35" s="1138" t="s">
        <v>4150</v>
      </c>
      <c r="C35" s="1134"/>
      <c r="D35" s="1135" t="str">
        <f>IF(COUNTIF(実施計画様式!AT73:AT472,"error")&gt;0,"","○")</f>
        <v>○</v>
      </c>
      <c r="E35" s="1136"/>
      <c r="F35" s="144">
        <f>IF(D35="",1,0)</f>
        <v>0</v>
      </c>
    </row>
    <row r="36" spans="1:6" ht="47.45" customHeight="1">
      <c r="A36" s="270"/>
      <c r="B36" s="1116" t="s">
        <v>4151</v>
      </c>
      <c r="C36" s="1113"/>
      <c r="D36" s="1135" t="str">
        <f>IF(COUNTIF(実施計画様式!AW73:AW472,"error")&gt;0,"","○")</f>
        <v>○</v>
      </c>
      <c r="E36" s="1136"/>
      <c r="F36" s="144">
        <f t="shared" ref="F36:F41" si="2">IF(D36="",1,0)</f>
        <v>0</v>
      </c>
    </row>
    <row r="37" spans="1:6" ht="47.45" customHeight="1">
      <c r="A37" s="270"/>
      <c r="B37" s="1137" t="s">
        <v>4152</v>
      </c>
      <c r="C37" s="1137"/>
      <c r="D37" s="1135" t="str">
        <f>IF(COUNTIF(実施計画様式!AX73:AX472,"error")&gt;0,"","○")</f>
        <v>○</v>
      </c>
      <c r="E37" s="1136"/>
      <c r="F37" s="144">
        <f t="shared" si="2"/>
        <v>0</v>
      </c>
    </row>
    <row r="38" spans="1:6" ht="47.45" customHeight="1">
      <c r="A38" s="270"/>
      <c r="B38" s="1138" t="s">
        <v>4153</v>
      </c>
      <c r="C38" s="1134"/>
      <c r="D38" s="1135" t="str">
        <f>IF(COUNTIF(実施計画様式!AY73:AY472,"error")&gt;0,"","○")</f>
        <v>○</v>
      </c>
      <c r="E38" s="1136"/>
      <c r="F38" s="144">
        <f>IF(D38="",1,0)</f>
        <v>0</v>
      </c>
    </row>
    <row r="39" spans="1:6" ht="47.45" customHeight="1">
      <c r="A39" s="270"/>
      <c r="B39" s="1138" t="s">
        <v>4154</v>
      </c>
      <c r="C39" s="1134"/>
      <c r="D39" s="1135" t="str">
        <f>IF(COUNTIF(実施計画様式!AZ73:AZ472,"error")&gt;0,"","○")</f>
        <v>○</v>
      </c>
      <c r="E39" s="1136"/>
      <c r="F39" s="144">
        <f>IF(D39="",1,0)</f>
        <v>0</v>
      </c>
    </row>
    <row r="40" spans="1:6" ht="47.45" customHeight="1">
      <c r="A40" s="270"/>
      <c r="B40" s="1138" t="s">
        <v>4155</v>
      </c>
      <c r="C40" s="1134"/>
      <c r="D40" s="1135" t="str">
        <f>IF(COUNTIF(実施計画様式!BA73:BA472,"error")&gt;0,"","○")</f>
        <v>○</v>
      </c>
      <c r="E40" s="1136"/>
      <c r="F40" s="144">
        <f>IF(D40="",1,0)</f>
        <v>0</v>
      </c>
    </row>
    <row r="41" spans="1:6" ht="47.45" customHeight="1">
      <c r="A41" s="270"/>
      <c r="B41" s="1138" t="s">
        <v>4156</v>
      </c>
      <c r="C41" s="1134"/>
      <c r="D41" s="1135" t="str">
        <f>IF(COUNTIF(実施計画様式!BD73:BD472,"error")&gt;0,"","○")</f>
        <v>○</v>
      </c>
      <c r="E41" s="1136"/>
      <c r="F41" s="144">
        <f t="shared" si="2"/>
        <v>0</v>
      </c>
    </row>
    <row r="42" spans="1:6" ht="35.1" customHeight="1">
      <c r="A42" s="270"/>
      <c r="B42" s="1137" t="s">
        <v>4157</v>
      </c>
      <c r="C42" s="1109"/>
      <c r="D42" s="1135" t="str">
        <f>IF(COUNTIF(実施計画様式!BE73:BE472,"error")&gt;0,"","○")</f>
        <v>○</v>
      </c>
      <c r="E42" s="1136"/>
      <c r="F42" s="144">
        <f t="shared" si="1"/>
        <v>0</v>
      </c>
    </row>
    <row r="43" spans="1:6" ht="35.1" customHeight="1">
      <c r="A43" s="270"/>
      <c r="B43" s="1137" t="s">
        <v>4158</v>
      </c>
      <c r="C43" s="1137"/>
      <c r="D43" s="1135" t="str">
        <f>IF(COUNTIF(基金調べ!L4:L18,"error")&gt;0,"","○")</f>
        <v>○</v>
      </c>
      <c r="E43" s="1136"/>
      <c r="F43" s="144">
        <f t="shared" si="1"/>
        <v>0</v>
      </c>
    </row>
    <row r="44" spans="1:6" ht="54.6" customHeight="1">
      <c r="A44" s="1108"/>
      <c r="B44" s="1109" t="s">
        <v>4159</v>
      </c>
      <c r="C44" s="1109"/>
      <c r="D44" s="1135" t="str">
        <f>IF(COUNTIF(実施計画様式!BF73:BF472,"error")&gt;0,"","○")</f>
        <v>○</v>
      </c>
      <c r="E44" s="1136"/>
      <c r="F44" s="144">
        <f t="shared" si="1"/>
        <v>0</v>
      </c>
    </row>
    <row r="45" spans="1:6" ht="56.45" customHeight="1">
      <c r="A45" s="1108"/>
      <c r="B45" s="1109" t="s">
        <v>4160</v>
      </c>
      <c r="C45" s="1137"/>
      <c r="D45" s="1135" t="str">
        <f>IF(COUNTIF(実施計画様式!BG73:BG472,"error")&gt;0,"","○")</f>
        <v>○</v>
      </c>
      <c r="E45" s="1136"/>
      <c r="F45" s="144">
        <f t="shared" si="1"/>
        <v>0</v>
      </c>
    </row>
    <row r="46" spans="1:6" ht="56.45" customHeight="1">
      <c r="A46" s="1108"/>
      <c r="B46" s="1139" t="s">
        <v>4161</v>
      </c>
      <c r="C46" s="1133"/>
      <c r="D46" s="1135" t="str">
        <f>IF(COUNTIF(実施計画様式!BH73:BH472,"error")&gt;0,"","○")</f>
        <v>○</v>
      </c>
      <c r="E46" s="1136"/>
      <c r="F46" s="144">
        <f t="shared" si="1"/>
        <v>0</v>
      </c>
    </row>
    <row r="47" spans="1:6" ht="56.45" customHeight="1">
      <c r="A47" s="1108"/>
      <c r="B47" s="1109" t="s">
        <v>4162</v>
      </c>
      <c r="C47" s="1109"/>
      <c r="D47" s="1135" t="str">
        <f>IF(COUNTIF(実施計画様式!BI73:BI472,"error")&gt;0,"","○")</f>
        <v>○</v>
      </c>
      <c r="E47" s="1136"/>
      <c r="F47" s="144">
        <f>IF(D47="",1,0)</f>
        <v>0</v>
      </c>
    </row>
    <row r="48" spans="1:6" ht="45.6" customHeight="1">
      <c r="A48" s="270"/>
      <c r="B48" s="1139" t="s">
        <v>4163</v>
      </c>
      <c r="C48" s="1133"/>
      <c r="D48" s="1135" t="str">
        <f>IF(COUNTIF(実施計画様式!BM73:BM472,"error")&gt;0,"","○")</f>
        <v>○</v>
      </c>
      <c r="E48" s="1136"/>
      <c r="F48" s="144">
        <f>IF(D48="",1,0)</f>
        <v>0</v>
      </c>
    </row>
    <row r="49" spans="1:6" ht="38.1" customHeight="1">
      <c r="A49" s="270"/>
      <c r="B49" s="1113" t="s">
        <v>4164</v>
      </c>
      <c r="C49" s="1113"/>
      <c r="D49" s="1135" t="str">
        <f>IF(COUNTIF(実施計画様式!BN73:BN472,"error")&gt;0,"","○")</f>
        <v>○</v>
      </c>
      <c r="E49" s="1136"/>
      <c r="F49" s="144">
        <f>IF(D49="",1,0)</f>
        <v>0</v>
      </c>
    </row>
    <row r="50" spans="1:6" ht="60.75" customHeight="1">
      <c r="A50" s="270"/>
      <c r="B50" s="1113" t="s">
        <v>4165</v>
      </c>
      <c r="C50" s="1113"/>
      <c r="D50" s="1135" t="str">
        <f>IF(COUNTIF(実施計画様式!BO73:BP472,"error")&gt;0,"","○")</f>
        <v>○</v>
      </c>
      <c r="E50" s="1136"/>
      <c r="F50" s="144">
        <f>IF(D50="",1,0)</f>
        <v>0</v>
      </c>
    </row>
    <row r="51" spans="1:6" ht="60.75" customHeight="1">
      <c r="A51" s="271"/>
      <c r="B51" s="1140" t="s">
        <v>4166</v>
      </c>
      <c r="C51" s="1140"/>
      <c r="D51" s="1141" t="str">
        <f>IF(COUNTIF(実施計画様式!BQ73:BQ472,"error")&gt;0,"","○")</f>
        <v>○</v>
      </c>
      <c r="E51" s="1142"/>
      <c r="F51" s="144">
        <f t="shared" si="1"/>
        <v>0</v>
      </c>
    </row>
    <row r="52" spans="1:6" ht="60.75" customHeight="1">
      <c r="A52" s="271"/>
      <c r="B52" s="1140" t="s">
        <v>4167</v>
      </c>
      <c r="C52" s="1140"/>
      <c r="D52" s="1141" t="str">
        <f>IF(SUBTOTAL(3,実施計画様式!C73:C472)=400,"○","")</f>
        <v>○</v>
      </c>
      <c r="E52" s="1142"/>
      <c r="F52" s="144">
        <f t="shared" ref="F52:F54" si="3">IF(D52="",1,0)</f>
        <v>0</v>
      </c>
    </row>
    <row r="53" spans="1:6" ht="60.75" customHeight="1">
      <c r="A53" s="1143"/>
      <c r="B53" s="1144" t="s">
        <v>4168</v>
      </c>
      <c r="C53" s="1144"/>
      <c r="D53" s="1145" t="str">
        <f>IF(COUNTIF(実施計画様式!BR73:BR471,"error")&gt;0,"","○")</f>
        <v>○</v>
      </c>
      <c r="E53" s="1146"/>
      <c r="F53" s="144">
        <f t="shared" si="3"/>
        <v>0</v>
      </c>
    </row>
    <row r="54" spans="1:6" ht="60.75" customHeight="1" thickBot="1">
      <c r="A54" s="272"/>
      <c r="B54" s="997" t="s">
        <v>4169</v>
      </c>
      <c r="C54" s="998"/>
      <c r="D54" s="999" t="str">
        <f>IF('別表（R6低所得世帯支援・不足額給付）'!N1="可","○","")</f>
        <v>○</v>
      </c>
      <c r="E54" s="1000"/>
      <c r="F54" s="144">
        <f t="shared" si="3"/>
        <v>0</v>
      </c>
    </row>
    <row r="55" spans="1:6" ht="60.6" customHeight="1">
      <c r="A55"/>
      <c r="B55"/>
      <c r="C55"/>
      <c r="D55"/>
      <c r="E55"/>
      <c r="F55" s="144">
        <f>SUM(F6:F54)</f>
        <v>0</v>
      </c>
    </row>
    <row r="56" spans="1:6" ht="60.6" customHeight="1"/>
    <row r="57" spans="1:6" ht="60.95" customHeight="1"/>
  </sheetData>
  <sheetProtection algorithmName="SHA-512" hashValue="JsTJ7Yf6TdGfwM4ic8OetyVFxuvuqRJiUUPxUv7yvRrBYKLPUzS5paMad387zyiff6kSz+QpaeVqhnvG4RFaiQ==" saltValue="2eqkN6XJEmWrFUnOklvwKg==" spinCount="100000" sheet="1" objects="1" scenarios="1"/>
  <mergeCells count="97">
    <mergeCell ref="D47:E47"/>
    <mergeCell ref="D44:E44"/>
    <mergeCell ref="B45:C45"/>
    <mergeCell ref="B39:C39"/>
    <mergeCell ref="B40:C40"/>
    <mergeCell ref="D39:E39"/>
    <mergeCell ref="D40:E40"/>
    <mergeCell ref="D45:E45"/>
    <mergeCell ref="B43:C43"/>
    <mergeCell ref="D43:E43"/>
    <mergeCell ref="D41:E41"/>
    <mergeCell ref="B41:C41"/>
    <mergeCell ref="D15:E15"/>
    <mergeCell ref="B26:C26"/>
    <mergeCell ref="D28:E28"/>
    <mergeCell ref="B32:C32"/>
    <mergeCell ref="B49:C49"/>
    <mergeCell ref="D49:E49"/>
    <mergeCell ref="B38:C38"/>
    <mergeCell ref="D38:E38"/>
    <mergeCell ref="B42:C42"/>
    <mergeCell ref="D42:E42"/>
    <mergeCell ref="B46:C46"/>
    <mergeCell ref="D46:E46"/>
    <mergeCell ref="B48:C48"/>
    <mergeCell ref="D48:E48"/>
    <mergeCell ref="B44:C44"/>
    <mergeCell ref="B47:C47"/>
    <mergeCell ref="B7:C7"/>
    <mergeCell ref="D7:E7"/>
    <mergeCell ref="B8:C8"/>
    <mergeCell ref="D8:E8"/>
    <mergeCell ref="D9:E9"/>
    <mergeCell ref="D30:E30"/>
    <mergeCell ref="B28:C28"/>
    <mergeCell ref="B4:C4"/>
    <mergeCell ref="D4:E4"/>
    <mergeCell ref="A5:E5"/>
    <mergeCell ref="B6:C6"/>
    <mergeCell ref="D6:E6"/>
    <mergeCell ref="A12:E12"/>
    <mergeCell ref="D14:E14"/>
    <mergeCell ref="B9:C9"/>
    <mergeCell ref="B10:C10"/>
    <mergeCell ref="B11:C11"/>
    <mergeCell ref="D11:E11"/>
    <mergeCell ref="D13:E13"/>
    <mergeCell ref="D17:E17"/>
    <mergeCell ref="B19:C19"/>
    <mergeCell ref="D10:E10"/>
    <mergeCell ref="B27:C27"/>
    <mergeCell ref="D27:E27"/>
    <mergeCell ref="B29:C29"/>
    <mergeCell ref="D29:E29"/>
    <mergeCell ref="D16:E16"/>
    <mergeCell ref="D25:E25"/>
    <mergeCell ref="D18:E18"/>
    <mergeCell ref="D22:E22"/>
    <mergeCell ref="D19:E19"/>
    <mergeCell ref="B22:C22"/>
    <mergeCell ref="D20:E20"/>
    <mergeCell ref="D26:E26"/>
    <mergeCell ref="D24:E24"/>
    <mergeCell ref="B25:C25"/>
    <mergeCell ref="B20:C20"/>
    <mergeCell ref="D36:E36"/>
    <mergeCell ref="D32:E32"/>
    <mergeCell ref="B36:C36"/>
    <mergeCell ref="A2:C2"/>
    <mergeCell ref="A3:C3"/>
    <mergeCell ref="B34:C34"/>
    <mergeCell ref="D34:E34"/>
    <mergeCell ref="B21:C21"/>
    <mergeCell ref="D21:E21"/>
    <mergeCell ref="A23:E23"/>
    <mergeCell ref="B30:C30"/>
    <mergeCell ref="D33:E33"/>
    <mergeCell ref="A13:A18"/>
    <mergeCell ref="B13:C13"/>
    <mergeCell ref="B24:C24"/>
    <mergeCell ref="B33:C33"/>
    <mergeCell ref="B31:C31"/>
    <mergeCell ref="B54:C54"/>
    <mergeCell ref="D54:E54"/>
    <mergeCell ref="B50:C50"/>
    <mergeCell ref="D50:E50"/>
    <mergeCell ref="B53:C53"/>
    <mergeCell ref="D53:E53"/>
    <mergeCell ref="B52:C52"/>
    <mergeCell ref="D52:E52"/>
    <mergeCell ref="B51:C51"/>
    <mergeCell ref="D51:E51"/>
    <mergeCell ref="D31:E31"/>
    <mergeCell ref="B37:C37"/>
    <mergeCell ref="B35:C35"/>
    <mergeCell ref="D35:E35"/>
    <mergeCell ref="D37:E37"/>
  </mergeCells>
  <phoneticPr fontId="19"/>
  <dataValidations count="2">
    <dataValidation allowBlank="1" showErrorMessage="1" sqref="A49:E53 C23:C34 E23:E34 E36:E37 C47 C36:C37 C42:C45 E42:E47 D23:D48 D12:E12 A22:B48 A6:C21" xr:uid="{00000000-0002-0000-0600-000000000000}"/>
    <dataValidation type="list" allowBlank="1" showErrorMessage="1" sqref="D6:E11 D13:E22" xr:uid="{00000000-0002-0000-0600-000001000000}">
      <formula1>"○"</formula1>
    </dataValidation>
  </dataValidations>
  <pageMargins left="0.19652777777777777" right="0.19652777777777777" top="0.19652777777777777" bottom="0.19652777777777777" header="0.51180555555555551" footer="0.51180555555555551"/>
  <pageSetup paperSize="9" scale="60" fitToHeight="0" orientation="portrait" horizontalDpi="300" verticalDpi="300" r:id="rId1"/>
  <headerFooter alignWithMargins="0"/>
  <rowBreaks count="1" manualBreakCount="1">
    <brk id="30" max="4" man="1"/>
  </rowBreaks>
  <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弓削　愛</dc:creator>
  <cp:keywords/>
  <dc:description/>
  <cp:lastModifiedBy>中村 公平(NAKAMURA Kohei)</cp:lastModifiedBy>
  <cp:revision/>
  <dcterms:created xsi:type="dcterms:W3CDTF">2020-11-19T07:11:50Z</dcterms:created>
  <dcterms:modified xsi:type="dcterms:W3CDTF">2025-07-08T09:02:23Z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0x01010037F905811C14864F9D3B32A966AD2F3B</vt:lpwstr>
  </property>
  <property fmtid="{D5CDD505-2E9C-101B-9397-08002B2CF9AE}" pid="3" name="MediaServiceImageTags">
    <vt:lpwstr/>
  </property>
  <property fmtid="{D5CDD505-2E9C-101B-9397-08002B2CF9AE}" pid="4" name="Order">
    <vt:r8>1552800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